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defaultThemeVersion="166925"/>
  <mc:AlternateContent xmlns:mc="http://schemas.openxmlformats.org/markup-compatibility/2006">
    <mc:Choice Requires="x15">
      <x15ac:absPath xmlns:x15ac="http://schemas.microsoft.com/office/spreadsheetml/2010/11/ac" url="C:\Users\LUAN\Desktop\"/>
    </mc:Choice>
  </mc:AlternateContent>
  <xr:revisionPtr revIDLastSave="0" documentId="13_ncr:1_{161E83BB-124A-4AB4-8D0F-D38785EB4ACA}" xr6:coauthVersionLast="47" xr6:coauthVersionMax="47" xr10:uidLastSave="{00000000-0000-0000-0000-000000000000}"/>
  <bookViews>
    <workbookView xWindow="-108" yWindow="-108" windowWidth="23256" windowHeight="12456" tabRatio="587" xr2:uid="{E0AE90EA-0FF8-407E-A452-1B77ADA91AD2}"/>
  </bookViews>
  <sheets>
    <sheet name="RELATÓRIO INICIAL" sheetId="1" r:id="rId1"/>
    <sheet name="PLAN_ORÇ_MERCADO" sheetId="2" r:id="rId2"/>
    <sheet name="MED_MERCADO" sheetId="3" r:id="rId3"/>
    <sheet name="PLAN_ORÇ_ESTAÇÕES" sheetId="4" r:id="rId4"/>
    <sheet name="REAJUSTE_ESTAÇÕES" sheetId="23" r:id="rId5"/>
    <sheet name="MED_ESTAÇÕES" sheetId="5" r:id="rId6"/>
    <sheet name="PLAN_MUSEU" sheetId="6" r:id="rId7"/>
    <sheet name="MED_MUSEU" sheetId="7" r:id="rId8"/>
    <sheet name="PLAN_CRISTO" sheetId="8" r:id="rId9"/>
    <sheet name="MED_CRISTO" sheetId="9" r:id="rId10"/>
    <sheet name="MED_GMDM" sheetId="10" r:id="rId11"/>
    <sheet name="MED_MANUTENÇÃO" sheetId="12" r:id="rId12"/>
    <sheet name="PLAN_TELEFÉRICO" sheetId="13" r:id="rId13"/>
    <sheet name="MED_TELEFÉRICO" sheetId="14" r:id="rId14"/>
    <sheet name="PLAN_KART" sheetId="15" r:id="rId15"/>
    <sheet name="MED_KART" sheetId="16" r:id="rId16"/>
    <sheet name="PLAN_UBS" sheetId="17" r:id="rId17"/>
    <sheet name="MED_UBS" sheetId="18" r:id="rId18"/>
    <sheet name="PLAN_FUNDAÇÕES" sheetId="19" r:id="rId19"/>
    <sheet name="MED_FUNDAÇÕES" sheetId="20" r:id="rId20"/>
    <sheet name="PLAN_CAPS,CER,CREAS" sheetId="25" r:id="rId21"/>
    <sheet name="MED_CAPS,CER,CREAS" sheetId="26" r:id="rId22"/>
    <sheet name="PLAN_ESCOLA_13_SALAS" sheetId="22" r:id="rId23"/>
    <sheet name="MED_ESCOLA_13_SALAS" sheetId="21" r:id="rId24"/>
  </sheets>
  <externalReferences>
    <externalReference r:id="rId25"/>
    <externalReference r:id="rId26"/>
    <externalReference r:id="rId27"/>
    <externalReference r:id="rId28"/>
    <externalReference r:id="rId29"/>
  </externalReferences>
  <definedNames>
    <definedName name="_xlnm.Print_Area" localSheetId="13">MED_TELEFÉRICO!$A$1:$G$33</definedName>
    <definedName name="_xlnm.Print_Area" localSheetId="17">MED_UBS!$A$1:$G$39</definedName>
    <definedName name="_xlnm.Print_Area" localSheetId="22">PLAN_ESCOLA_13_SALAS!$A$1:$F$749</definedName>
    <definedName name="_xlnm.Print_Area" localSheetId="0">'RELATÓRIO INICIAL'!$A$1:$N$53</definedName>
    <definedName name="_xlnm.Print_Titles" localSheetId="0">'RELATÓRIO INICIAL'!$1:$2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2" i="14" l="1"/>
  <c r="F25" i="14"/>
  <c r="G25" i="14"/>
  <c r="D32" i="14"/>
  <c r="F24" i="14"/>
  <c r="G24" i="14"/>
  <c r="D14" i="3"/>
  <c r="F17" i="21"/>
  <c r="D15" i="21"/>
  <c r="D17" i="21"/>
  <c r="D16" i="21"/>
  <c r="G9" i="21"/>
  <c r="G8" i="21"/>
  <c r="F9" i="21"/>
  <c r="F8" i="21"/>
  <c r="D14" i="21"/>
  <c r="F14" i="21" l="1"/>
  <c r="F15" i="21" s="1"/>
  <c r="D15" i="3"/>
  <c r="M48" i="1"/>
  <c r="G42" i="26"/>
  <c r="G41" i="26"/>
  <c r="G8" i="26"/>
  <c r="G9" i="26"/>
  <c r="G10" i="26"/>
  <c r="G11" i="26"/>
  <c r="G12" i="26"/>
  <c r="G13" i="26"/>
  <c r="G14" i="26"/>
  <c r="G15" i="26"/>
  <c r="G16" i="26"/>
  <c r="G17" i="26"/>
  <c r="G18" i="26"/>
  <c r="G19" i="26"/>
  <c r="G20" i="26"/>
  <c r="G21" i="26"/>
  <c r="G22" i="26"/>
  <c r="G23" i="26"/>
  <c r="G24" i="26"/>
  <c r="G25" i="26"/>
  <c r="G26" i="26"/>
  <c r="G27" i="26"/>
  <c r="G28" i="26"/>
  <c r="G29" i="26"/>
  <c r="G30" i="26"/>
  <c r="G31" i="26"/>
  <c r="G32" i="26"/>
  <c r="G33" i="26"/>
  <c r="G34" i="26"/>
  <c r="G7" i="26"/>
  <c r="F8" i="26"/>
  <c r="F9" i="26"/>
  <c r="F10" i="26"/>
  <c r="F11" i="26"/>
  <c r="F12" i="26"/>
  <c r="F13" i="26"/>
  <c r="F14" i="26"/>
  <c r="F15" i="26"/>
  <c r="F16" i="26"/>
  <c r="F17" i="26"/>
  <c r="F18" i="26"/>
  <c r="F19" i="26"/>
  <c r="F20" i="26"/>
  <c r="F21" i="26"/>
  <c r="F22" i="26"/>
  <c r="F23" i="26"/>
  <c r="F24" i="26"/>
  <c r="F25" i="26"/>
  <c r="F26" i="26"/>
  <c r="F27" i="26"/>
  <c r="F28" i="26"/>
  <c r="F29" i="26"/>
  <c r="F30" i="26"/>
  <c r="F31" i="26"/>
  <c r="F32" i="26"/>
  <c r="F33" i="26"/>
  <c r="F34" i="26"/>
  <c r="F7" i="26"/>
  <c r="D42" i="26"/>
  <c r="F42" i="26" s="1"/>
  <c r="D41" i="26"/>
  <c r="F41" i="26" s="1"/>
  <c r="D40" i="26"/>
  <c r="S11" i="25" l="1"/>
  <c r="U1688" i="25"/>
  <c r="T1688" i="25"/>
  <c r="U1687" i="25"/>
  <c r="T1687" i="25"/>
  <c r="U1686" i="25"/>
  <c r="T1686" i="25"/>
  <c r="U1685" i="25"/>
  <c r="T1685" i="25"/>
  <c r="U1684" i="25"/>
  <c r="T1684" i="25"/>
  <c r="U1683" i="25"/>
  <c r="T1683" i="25"/>
  <c r="U1682" i="25"/>
  <c r="T1682" i="25"/>
  <c r="U1681" i="25"/>
  <c r="T1681" i="25"/>
  <c r="U1680" i="25"/>
  <c r="T1680" i="25"/>
  <c r="U1679" i="25"/>
  <c r="T1679" i="25"/>
  <c r="U1678" i="25"/>
  <c r="T1678" i="25"/>
  <c r="U1677" i="25"/>
  <c r="T1677" i="25"/>
  <c r="U1676" i="25"/>
  <c r="T1676" i="25"/>
  <c r="U1675" i="25"/>
  <c r="T1675" i="25"/>
  <c r="U1674" i="25"/>
  <c r="T1674" i="25"/>
  <c r="U1673" i="25"/>
  <c r="T1673" i="25"/>
  <c r="U1672" i="25"/>
  <c r="T1672" i="25"/>
  <c r="U1671" i="25"/>
  <c r="T1671" i="25"/>
  <c r="T1670" i="25"/>
  <c r="S1670" i="25"/>
  <c r="P1669" i="25"/>
  <c r="P1668" i="25" s="1"/>
  <c r="M1669" i="25"/>
  <c r="M1668" i="25" s="1"/>
  <c r="G1669" i="25"/>
  <c r="G1668" i="25" s="1"/>
  <c r="U1668" i="25"/>
  <c r="T1668" i="25"/>
  <c r="S1668" i="25"/>
  <c r="J1668" i="25"/>
  <c r="U1667" i="25"/>
  <c r="T1667" i="25"/>
  <c r="P1667" i="25"/>
  <c r="G1667" i="25"/>
  <c r="U1666" i="25"/>
  <c r="T1666" i="25"/>
  <c r="P1666" i="25"/>
  <c r="G1666" i="25"/>
  <c r="U1665" i="25"/>
  <c r="T1665" i="25"/>
  <c r="P1665" i="25"/>
  <c r="G1665" i="25"/>
  <c r="U1664" i="25"/>
  <c r="T1664" i="25"/>
  <c r="P1664" i="25"/>
  <c r="G1664" i="25"/>
  <c r="U1663" i="25"/>
  <c r="T1663" i="25"/>
  <c r="P1663" i="25"/>
  <c r="G1663" i="25"/>
  <c r="U1662" i="25"/>
  <c r="T1662" i="25"/>
  <c r="G1662" i="25"/>
  <c r="U1661" i="25"/>
  <c r="T1661" i="25"/>
  <c r="P1661" i="25"/>
  <c r="G1661" i="25"/>
  <c r="U1660" i="25"/>
  <c r="T1660" i="25"/>
  <c r="P1660" i="25"/>
  <c r="G1660" i="25"/>
  <c r="U1659" i="25"/>
  <c r="T1659" i="25"/>
  <c r="P1659" i="25"/>
  <c r="G1659" i="25"/>
  <c r="U1658" i="25"/>
  <c r="T1658" i="25"/>
  <c r="P1658" i="25"/>
  <c r="G1658" i="25"/>
  <c r="U1657" i="25"/>
  <c r="T1657" i="25"/>
  <c r="P1657" i="25"/>
  <c r="G1657" i="25"/>
  <c r="U1656" i="25"/>
  <c r="T1656" i="25"/>
  <c r="P1656" i="25"/>
  <c r="G1656" i="25"/>
  <c r="U1655" i="25"/>
  <c r="T1655" i="25"/>
  <c r="P1655" i="25"/>
  <c r="G1655" i="25"/>
  <c r="U1654" i="25"/>
  <c r="T1654" i="25"/>
  <c r="G1654" i="25"/>
  <c r="U1653" i="25"/>
  <c r="T1653" i="25"/>
  <c r="P1653" i="25"/>
  <c r="G1653" i="25"/>
  <c r="U1652" i="25"/>
  <c r="T1652" i="25"/>
  <c r="P1652" i="25"/>
  <c r="G1652" i="25"/>
  <c r="U1651" i="25"/>
  <c r="T1651" i="25"/>
  <c r="P1651" i="25"/>
  <c r="G1651" i="25"/>
  <c r="U1650" i="25"/>
  <c r="T1650" i="25"/>
  <c r="P1650" i="25"/>
  <c r="G1650" i="25"/>
  <c r="U1649" i="25"/>
  <c r="T1649" i="25"/>
  <c r="G1649" i="25"/>
  <c r="U1648" i="25"/>
  <c r="T1648" i="25"/>
  <c r="P1648" i="25"/>
  <c r="G1648" i="25"/>
  <c r="U1647" i="25"/>
  <c r="T1647" i="25"/>
  <c r="P1647" i="25"/>
  <c r="G1647" i="25"/>
  <c r="U1646" i="25"/>
  <c r="T1646" i="25"/>
  <c r="P1646" i="25"/>
  <c r="G1646" i="25"/>
  <c r="U1645" i="25"/>
  <c r="T1645" i="25"/>
  <c r="P1645" i="25"/>
  <c r="G1645" i="25"/>
  <c r="U1644" i="25"/>
  <c r="T1644" i="25"/>
  <c r="P1644" i="25"/>
  <c r="G1644" i="25"/>
  <c r="U1643" i="25"/>
  <c r="T1643" i="25"/>
  <c r="P1643" i="25"/>
  <c r="G1643" i="25"/>
  <c r="U1642" i="25"/>
  <c r="T1642" i="25"/>
  <c r="P1642" i="25"/>
  <c r="G1642" i="25"/>
  <c r="U1641" i="25"/>
  <c r="T1641" i="25"/>
  <c r="P1641" i="25"/>
  <c r="G1641" i="25"/>
  <c r="U1640" i="25"/>
  <c r="T1640" i="25"/>
  <c r="P1640" i="25"/>
  <c r="G1640" i="25"/>
  <c r="U1639" i="25"/>
  <c r="T1639" i="25"/>
  <c r="P1639" i="25"/>
  <c r="G1639" i="25"/>
  <c r="U1638" i="25"/>
  <c r="T1638" i="25"/>
  <c r="P1638" i="25"/>
  <c r="G1638" i="25"/>
  <c r="U1637" i="25"/>
  <c r="T1637" i="25"/>
  <c r="P1637" i="25"/>
  <c r="G1637" i="25"/>
  <c r="U1636" i="25"/>
  <c r="T1636" i="25"/>
  <c r="P1636" i="25"/>
  <c r="G1636" i="25"/>
  <c r="U1635" i="25"/>
  <c r="T1635" i="25"/>
  <c r="P1635" i="25"/>
  <c r="G1635" i="25"/>
  <c r="U1634" i="25"/>
  <c r="T1634" i="25"/>
  <c r="P1634" i="25"/>
  <c r="G1634" i="25"/>
  <c r="U1633" i="25"/>
  <c r="T1633" i="25"/>
  <c r="P1633" i="25"/>
  <c r="G1633" i="25"/>
  <c r="U1632" i="25"/>
  <c r="T1632" i="25"/>
  <c r="P1632" i="25"/>
  <c r="G1632" i="25"/>
  <c r="U1631" i="25"/>
  <c r="T1631" i="25"/>
  <c r="P1631" i="25"/>
  <c r="G1631" i="25"/>
  <c r="U1630" i="25"/>
  <c r="T1630" i="25"/>
  <c r="P1630" i="25"/>
  <c r="G1630" i="25"/>
  <c r="U1629" i="25"/>
  <c r="T1629" i="25"/>
  <c r="P1629" i="25"/>
  <c r="G1629" i="25"/>
  <c r="U1628" i="25"/>
  <c r="T1628" i="25"/>
  <c r="P1628" i="25"/>
  <c r="G1628" i="25"/>
  <c r="U1627" i="25"/>
  <c r="T1627" i="25"/>
  <c r="P1627" i="25"/>
  <c r="G1627" i="25"/>
  <c r="U1626" i="25"/>
  <c r="T1626" i="25"/>
  <c r="P1626" i="25"/>
  <c r="G1626" i="25"/>
  <c r="U1625" i="25"/>
  <c r="T1625" i="25"/>
  <c r="G1625" i="25"/>
  <c r="U1624" i="25"/>
  <c r="T1624" i="25"/>
  <c r="P1624" i="25"/>
  <c r="G1624" i="25"/>
  <c r="U1623" i="25"/>
  <c r="T1623" i="25"/>
  <c r="P1623" i="25"/>
  <c r="G1623" i="25"/>
  <c r="U1622" i="25"/>
  <c r="T1622" i="25"/>
  <c r="P1622" i="25"/>
  <c r="G1622" i="25"/>
  <c r="U1621" i="25"/>
  <c r="T1621" i="25"/>
  <c r="P1621" i="25"/>
  <c r="G1621" i="25"/>
  <c r="U1620" i="25"/>
  <c r="T1620" i="25"/>
  <c r="P1620" i="25"/>
  <c r="G1620" i="25"/>
  <c r="U1619" i="25"/>
  <c r="T1619" i="25"/>
  <c r="P1619" i="25"/>
  <c r="G1619" i="25"/>
  <c r="U1618" i="25"/>
  <c r="T1618" i="25"/>
  <c r="P1618" i="25"/>
  <c r="G1618" i="25"/>
  <c r="U1617" i="25"/>
  <c r="T1617" i="25"/>
  <c r="P1617" i="25"/>
  <c r="G1617" i="25"/>
  <c r="U1616" i="25"/>
  <c r="T1616" i="25"/>
  <c r="P1616" i="25"/>
  <c r="G1616" i="25"/>
  <c r="U1615" i="25"/>
  <c r="T1615" i="25"/>
  <c r="P1615" i="25"/>
  <c r="G1615" i="25"/>
  <c r="U1614" i="25"/>
  <c r="T1614" i="25"/>
  <c r="P1614" i="25"/>
  <c r="G1614" i="25"/>
  <c r="U1613" i="25"/>
  <c r="T1613" i="25"/>
  <c r="P1613" i="25"/>
  <c r="G1613" i="25"/>
  <c r="U1612" i="25"/>
  <c r="T1612" i="25"/>
  <c r="P1612" i="25"/>
  <c r="G1612" i="25"/>
  <c r="U1611" i="25"/>
  <c r="T1611" i="25"/>
  <c r="P1611" i="25"/>
  <c r="G1611" i="25"/>
  <c r="U1610" i="25"/>
  <c r="T1610" i="25"/>
  <c r="P1610" i="25"/>
  <c r="G1610" i="25"/>
  <c r="U1609" i="25"/>
  <c r="T1609" i="25"/>
  <c r="P1609" i="25"/>
  <c r="G1609" i="25"/>
  <c r="U1608" i="25"/>
  <c r="T1608" i="25"/>
  <c r="P1608" i="25"/>
  <c r="G1608" i="25"/>
  <c r="U1607" i="25"/>
  <c r="T1607" i="25"/>
  <c r="P1607" i="25"/>
  <c r="G1607" i="25"/>
  <c r="U1606" i="25"/>
  <c r="T1606" i="25"/>
  <c r="P1606" i="25"/>
  <c r="G1606" i="25"/>
  <c r="U1605" i="25"/>
  <c r="T1605" i="25"/>
  <c r="P1605" i="25"/>
  <c r="G1605" i="25"/>
  <c r="U1604" i="25"/>
  <c r="T1604" i="25"/>
  <c r="P1604" i="25"/>
  <c r="G1604" i="25"/>
  <c r="U1603" i="25"/>
  <c r="T1603" i="25"/>
  <c r="P1603" i="25"/>
  <c r="G1603" i="25"/>
  <c r="U1602" i="25"/>
  <c r="T1602" i="25"/>
  <c r="P1602" i="25"/>
  <c r="G1602" i="25"/>
  <c r="U1601" i="25"/>
  <c r="T1601" i="25"/>
  <c r="P1601" i="25"/>
  <c r="G1601" i="25"/>
  <c r="U1600" i="25"/>
  <c r="T1600" i="25"/>
  <c r="P1600" i="25"/>
  <c r="G1600" i="25"/>
  <c r="U1599" i="25"/>
  <c r="T1599" i="25"/>
  <c r="P1599" i="25"/>
  <c r="G1599" i="25"/>
  <c r="U1598" i="25"/>
  <c r="T1598" i="25"/>
  <c r="P1598" i="25"/>
  <c r="G1598" i="25"/>
  <c r="U1597" i="25"/>
  <c r="T1597" i="25"/>
  <c r="P1597" i="25"/>
  <c r="G1597" i="25"/>
  <c r="U1596" i="25"/>
  <c r="T1596" i="25"/>
  <c r="P1596" i="25"/>
  <c r="G1596" i="25"/>
  <c r="U1595" i="25"/>
  <c r="T1595" i="25"/>
  <c r="P1595" i="25"/>
  <c r="G1595" i="25"/>
  <c r="U1594" i="25"/>
  <c r="T1594" i="25"/>
  <c r="P1594" i="25"/>
  <c r="G1594" i="25"/>
  <c r="U1593" i="25"/>
  <c r="T1593" i="25"/>
  <c r="P1593" i="25"/>
  <c r="G1593" i="25"/>
  <c r="U1592" i="25"/>
  <c r="T1592" i="25"/>
  <c r="P1592" i="25"/>
  <c r="G1592" i="25"/>
  <c r="U1591" i="25"/>
  <c r="T1591" i="25"/>
  <c r="P1591" i="25"/>
  <c r="G1591" i="25"/>
  <c r="U1590" i="25"/>
  <c r="T1590" i="25"/>
  <c r="P1590" i="25"/>
  <c r="G1590" i="25"/>
  <c r="U1589" i="25"/>
  <c r="T1589" i="25"/>
  <c r="P1589" i="25"/>
  <c r="G1589" i="25"/>
  <c r="U1588" i="25"/>
  <c r="T1588" i="25"/>
  <c r="P1588" i="25"/>
  <c r="G1588" i="25"/>
  <c r="U1587" i="25"/>
  <c r="T1587" i="25"/>
  <c r="P1587" i="25"/>
  <c r="G1587" i="25"/>
  <c r="U1586" i="25"/>
  <c r="T1586" i="25"/>
  <c r="G1586" i="25"/>
  <c r="U1585" i="25"/>
  <c r="T1585" i="25"/>
  <c r="P1585" i="25"/>
  <c r="G1585" i="25"/>
  <c r="U1584" i="25"/>
  <c r="T1584" i="25"/>
  <c r="P1584" i="25"/>
  <c r="G1584" i="25"/>
  <c r="U1583" i="25"/>
  <c r="T1583" i="25"/>
  <c r="P1583" i="25"/>
  <c r="G1583" i="25"/>
  <c r="U1582" i="25"/>
  <c r="T1582" i="25"/>
  <c r="P1582" i="25"/>
  <c r="G1582" i="25"/>
  <c r="U1581" i="25"/>
  <c r="T1581" i="25"/>
  <c r="P1581" i="25"/>
  <c r="G1581" i="25"/>
  <c r="U1580" i="25"/>
  <c r="T1580" i="25"/>
  <c r="P1580" i="25"/>
  <c r="G1580" i="25"/>
  <c r="U1579" i="25"/>
  <c r="T1579" i="25"/>
  <c r="P1579" i="25"/>
  <c r="G1579" i="25"/>
  <c r="U1578" i="25"/>
  <c r="T1578" i="25"/>
  <c r="P1578" i="25"/>
  <c r="G1578" i="25"/>
  <c r="U1577" i="25"/>
  <c r="T1577" i="25"/>
  <c r="P1577" i="25"/>
  <c r="G1577" i="25"/>
  <c r="U1576" i="25"/>
  <c r="T1576" i="25"/>
  <c r="P1576" i="25"/>
  <c r="G1576" i="25"/>
  <c r="U1575" i="25"/>
  <c r="T1575" i="25"/>
  <c r="P1575" i="25"/>
  <c r="G1575" i="25"/>
  <c r="U1574" i="25"/>
  <c r="T1574" i="25"/>
  <c r="P1574" i="25"/>
  <c r="G1574" i="25"/>
  <c r="U1573" i="25"/>
  <c r="T1573" i="25"/>
  <c r="P1573" i="25"/>
  <c r="G1573" i="25"/>
  <c r="U1572" i="25"/>
  <c r="T1572" i="25"/>
  <c r="P1572" i="25"/>
  <c r="G1572" i="25"/>
  <c r="U1571" i="25"/>
  <c r="T1571" i="25"/>
  <c r="P1571" i="25"/>
  <c r="G1571" i="25"/>
  <c r="U1570" i="25"/>
  <c r="T1570" i="25"/>
  <c r="P1570" i="25"/>
  <c r="G1570" i="25"/>
  <c r="U1569" i="25"/>
  <c r="T1569" i="25"/>
  <c r="P1569" i="25"/>
  <c r="G1569" i="25"/>
  <c r="U1568" i="25"/>
  <c r="T1568" i="25"/>
  <c r="P1568" i="25"/>
  <c r="G1568" i="25"/>
  <c r="U1567" i="25"/>
  <c r="T1567" i="25"/>
  <c r="P1567" i="25"/>
  <c r="G1567" i="25"/>
  <c r="U1566" i="25"/>
  <c r="T1566" i="25"/>
  <c r="P1566" i="25"/>
  <c r="G1566" i="25"/>
  <c r="U1565" i="25"/>
  <c r="T1565" i="25"/>
  <c r="P1565" i="25"/>
  <c r="G1565" i="25"/>
  <c r="U1564" i="25"/>
  <c r="T1564" i="25"/>
  <c r="P1564" i="25"/>
  <c r="G1564" i="25"/>
  <c r="U1563" i="25"/>
  <c r="T1563" i="25"/>
  <c r="P1563" i="25"/>
  <c r="G1563" i="25"/>
  <c r="U1562" i="25"/>
  <c r="T1562" i="25"/>
  <c r="G1562" i="25"/>
  <c r="U1561" i="25"/>
  <c r="T1561" i="25"/>
  <c r="P1561" i="25"/>
  <c r="G1561" i="25"/>
  <c r="U1560" i="25"/>
  <c r="T1560" i="25"/>
  <c r="P1560" i="25"/>
  <c r="G1560" i="25"/>
  <c r="U1559" i="25"/>
  <c r="T1559" i="25"/>
  <c r="P1559" i="25"/>
  <c r="G1559" i="25"/>
  <c r="U1558" i="25"/>
  <c r="T1558" i="25"/>
  <c r="P1558" i="25"/>
  <c r="G1558" i="25"/>
  <c r="U1557" i="25"/>
  <c r="T1557" i="25"/>
  <c r="P1557" i="25"/>
  <c r="G1557" i="25"/>
  <c r="U1556" i="25"/>
  <c r="T1556" i="25"/>
  <c r="P1556" i="25"/>
  <c r="G1556" i="25"/>
  <c r="U1555" i="25"/>
  <c r="T1555" i="25"/>
  <c r="P1555" i="25"/>
  <c r="G1555" i="25"/>
  <c r="U1554" i="25"/>
  <c r="T1554" i="25"/>
  <c r="P1554" i="25"/>
  <c r="G1554" i="25"/>
  <c r="U1553" i="25"/>
  <c r="T1553" i="25"/>
  <c r="P1553" i="25"/>
  <c r="G1553" i="25"/>
  <c r="U1552" i="25"/>
  <c r="T1552" i="25"/>
  <c r="P1552" i="25"/>
  <c r="G1552" i="25"/>
  <c r="U1551" i="25"/>
  <c r="T1551" i="25"/>
  <c r="P1551" i="25"/>
  <c r="G1551" i="25"/>
  <c r="U1550" i="25"/>
  <c r="T1550" i="25"/>
  <c r="P1550" i="25"/>
  <c r="G1550" i="25"/>
  <c r="U1549" i="25"/>
  <c r="T1549" i="25"/>
  <c r="P1549" i="25"/>
  <c r="G1549" i="25"/>
  <c r="U1548" i="25"/>
  <c r="T1548" i="25"/>
  <c r="P1548" i="25"/>
  <c r="G1548" i="25"/>
  <c r="U1547" i="25"/>
  <c r="T1547" i="25"/>
  <c r="P1547" i="25"/>
  <c r="G1547" i="25"/>
  <c r="U1546" i="25"/>
  <c r="T1546" i="25"/>
  <c r="P1546" i="25"/>
  <c r="G1546" i="25"/>
  <c r="U1545" i="25"/>
  <c r="T1545" i="25"/>
  <c r="P1545" i="25"/>
  <c r="G1545" i="25"/>
  <c r="U1544" i="25"/>
  <c r="T1544" i="25"/>
  <c r="P1544" i="25"/>
  <c r="G1544" i="25"/>
  <c r="U1543" i="25"/>
  <c r="T1543" i="25"/>
  <c r="P1543" i="25"/>
  <c r="G1543" i="25"/>
  <c r="U1542" i="25"/>
  <c r="T1542" i="25"/>
  <c r="P1542" i="25"/>
  <c r="G1542" i="25"/>
  <c r="U1541" i="25"/>
  <c r="T1541" i="25"/>
  <c r="P1541" i="25"/>
  <c r="G1541" i="25"/>
  <c r="U1540" i="25"/>
  <c r="T1540" i="25"/>
  <c r="P1540" i="25"/>
  <c r="G1540" i="25"/>
  <c r="U1539" i="25"/>
  <c r="T1539" i="25"/>
  <c r="P1539" i="25"/>
  <c r="G1539" i="25"/>
  <c r="U1538" i="25"/>
  <c r="T1538" i="25"/>
  <c r="P1538" i="25"/>
  <c r="G1538" i="25"/>
  <c r="U1537" i="25"/>
  <c r="T1537" i="25"/>
  <c r="P1537" i="25"/>
  <c r="G1537" i="25"/>
  <c r="U1536" i="25"/>
  <c r="T1536" i="25"/>
  <c r="P1536" i="25"/>
  <c r="G1536" i="25"/>
  <c r="U1535" i="25"/>
  <c r="T1535" i="25"/>
  <c r="P1535" i="25"/>
  <c r="G1535" i="25"/>
  <c r="U1534" i="25"/>
  <c r="T1534" i="25"/>
  <c r="P1534" i="25"/>
  <c r="G1534" i="25"/>
  <c r="U1533" i="25"/>
  <c r="T1533" i="25"/>
  <c r="G1533" i="25"/>
  <c r="U1532" i="25"/>
  <c r="T1532" i="25"/>
  <c r="P1532" i="25"/>
  <c r="G1532" i="25"/>
  <c r="U1531" i="25"/>
  <c r="T1531" i="25"/>
  <c r="P1531" i="25"/>
  <c r="G1531" i="25"/>
  <c r="U1530" i="25"/>
  <c r="T1530" i="25"/>
  <c r="P1530" i="25"/>
  <c r="G1530" i="25"/>
  <c r="U1529" i="25"/>
  <c r="T1529" i="25"/>
  <c r="P1529" i="25"/>
  <c r="G1529" i="25"/>
  <c r="U1528" i="25"/>
  <c r="T1528" i="25"/>
  <c r="P1528" i="25"/>
  <c r="G1528" i="25"/>
  <c r="U1527" i="25"/>
  <c r="T1527" i="25"/>
  <c r="P1527" i="25"/>
  <c r="G1527" i="25"/>
  <c r="U1526" i="25"/>
  <c r="T1526" i="25"/>
  <c r="P1526" i="25"/>
  <c r="G1526" i="25"/>
  <c r="U1525" i="25"/>
  <c r="T1525" i="25"/>
  <c r="P1525" i="25"/>
  <c r="G1525" i="25"/>
  <c r="U1524" i="25"/>
  <c r="T1524" i="25"/>
  <c r="P1524" i="25"/>
  <c r="G1524" i="25"/>
  <c r="U1523" i="25"/>
  <c r="T1523" i="25"/>
  <c r="P1523" i="25"/>
  <c r="G1523" i="25"/>
  <c r="U1522" i="25"/>
  <c r="T1522" i="25"/>
  <c r="P1522" i="25"/>
  <c r="G1522" i="25"/>
  <c r="U1521" i="25"/>
  <c r="T1521" i="25"/>
  <c r="P1521" i="25"/>
  <c r="G1521" i="25"/>
  <c r="U1520" i="25"/>
  <c r="T1520" i="25"/>
  <c r="P1520" i="25"/>
  <c r="G1520" i="25"/>
  <c r="U1519" i="25"/>
  <c r="T1519" i="25"/>
  <c r="P1519" i="25"/>
  <c r="G1519" i="25"/>
  <c r="U1518" i="25"/>
  <c r="T1518" i="25"/>
  <c r="P1518" i="25"/>
  <c r="G1518" i="25"/>
  <c r="U1517" i="25"/>
  <c r="T1517" i="25"/>
  <c r="P1517" i="25"/>
  <c r="G1517" i="25"/>
  <c r="U1516" i="25"/>
  <c r="T1516" i="25"/>
  <c r="P1516" i="25"/>
  <c r="G1516" i="25"/>
  <c r="U1515" i="25"/>
  <c r="T1515" i="25"/>
  <c r="P1515" i="25"/>
  <c r="G1515" i="25"/>
  <c r="U1514" i="25"/>
  <c r="T1514" i="25"/>
  <c r="P1514" i="25"/>
  <c r="G1514" i="25"/>
  <c r="U1513" i="25"/>
  <c r="T1513" i="25"/>
  <c r="P1513" i="25"/>
  <c r="G1513" i="25"/>
  <c r="U1512" i="25"/>
  <c r="T1512" i="25"/>
  <c r="P1512" i="25"/>
  <c r="G1512" i="25"/>
  <c r="U1511" i="25"/>
  <c r="T1511" i="25"/>
  <c r="P1511" i="25"/>
  <c r="G1511" i="25"/>
  <c r="U1510" i="25"/>
  <c r="T1510" i="25"/>
  <c r="P1510" i="25"/>
  <c r="G1510" i="25"/>
  <c r="U1509" i="25"/>
  <c r="T1509" i="25"/>
  <c r="P1509" i="25"/>
  <c r="G1509" i="25"/>
  <c r="U1508" i="25"/>
  <c r="T1508" i="25"/>
  <c r="P1508" i="25"/>
  <c r="G1508" i="25"/>
  <c r="U1507" i="25"/>
  <c r="T1507" i="25"/>
  <c r="P1507" i="25"/>
  <c r="G1507" i="25"/>
  <c r="U1506" i="25"/>
  <c r="T1506" i="25"/>
  <c r="P1506" i="25"/>
  <c r="G1506" i="25"/>
  <c r="U1505" i="25"/>
  <c r="T1505" i="25"/>
  <c r="P1505" i="25"/>
  <c r="G1505" i="25"/>
  <c r="U1504" i="25"/>
  <c r="T1504" i="25"/>
  <c r="P1504" i="25"/>
  <c r="G1504" i="25"/>
  <c r="U1503" i="25"/>
  <c r="T1503" i="25"/>
  <c r="P1503" i="25"/>
  <c r="G1503" i="25"/>
  <c r="U1502" i="25"/>
  <c r="T1502" i="25"/>
  <c r="P1502" i="25"/>
  <c r="G1502" i="25"/>
  <c r="U1501" i="25"/>
  <c r="T1501" i="25"/>
  <c r="P1501" i="25"/>
  <c r="G1501" i="25"/>
  <c r="U1500" i="25"/>
  <c r="T1500" i="25"/>
  <c r="P1500" i="25"/>
  <c r="G1500" i="25"/>
  <c r="U1499" i="25"/>
  <c r="T1499" i="25"/>
  <c r="P1499" i="25"/>
  <c r="G1499" i="25"/>
  <c r="U1498" i="25"/>
  <c r="T1498" i="25"/>
  <c r="P1498" i="25"/>
  <c r="G1498" i="25"/>
  <c r="U1497" i="25"/>
  <c r="T1497" i="25"/>
  <c r="P1497" i="25"/>
  <c r="G1497" i="25"/>
  <c r="U1496" i="25"/>
  <c r="T1496" i="25"/>
  <c r="P1496" i="25"/>
  <c r="G1496" i="25"/>
  <c r="U1495" i="25"/>
  <c r="T1495" i="25"/>
  <c r="P1495" i="25"/>
  <c r="G1495" i="25"/>
  <c r="U1494" i="25"/>
  <c r="T1494" i="25"/>
  <c r="P1494" i="25"/>
  <c r="G1494" i="25"/>
  <c r="U1493" i="25"/>
  <c r="T1493" i="25"/>
  <c r="P1493" i="25"/>
  <c r="G1493" i="25"/>
  <c r="U1492" i="25"/>
  <c r="T1492" i="25"/>
  <c r="P1492" i="25"/>
  <c r="G1492" i="25"/>
  <c r="U1491" i="25"/>
  <c r="T1491" i="25"/>
  <c r="P1491" i="25"/>
  <c r="G1491" i="25"/>
  <c r="U1490" i="25"/>
  <c r="T1490" i="25"/>
  <c r="P1490" i="25"/>
  <c r="G1490" i="25"/>
  <c r="U1489" i="25"/>
  <c r="T1489" i="25"/>
  <c r="P1489" i="25"/>
  <c r="G1489" i="25"/>
  <c r="U1488" i="25"/>
  <c r="T1488" i="25"/>
  <c r="P1488" i="25"/>
  <c r="G1488" i="25"/>
  <c r="U1487" i="25"/>
  <c r="T1487" i="25"/>
  <c r="P1487" i="25"/>
  <c r="G1487" i="25"/>
  <c r="U1486" i="25"/>
  <c r="T1486" i="25"/>
  <c r="P1486" i="25"/>
  <c r="G1486" i="25"/>
  <c r="U1485" i="25"/>
  <c r="T1485" i="25"/>
  <c r="P1485" i="25"/>
  <c r="G1485" i="25"/>
  <c r="U1484" i="25"/>
  <c r="T1484" i="25"/>
  <c r="P1484" i="25"/>
  <c r="G1484" i="25"/>
  <c r="U1483" i="25"/>
  <c r="T1483" i="25"/>
  <c r="P1483" i="25"/>
  <c r="G1483" i="25"/>
  <c r="U1482" i="25"/>
  <c r="T1482" i="25"/>
  <c r="P1482" i="25"/>
  <c r="G1482" i="25"/>
  <c r="U1481" i="25"/>
  <c r="T1481" i="25"/>
  <c r="P1481" i="25"/>
  <c r="G1481" i="25"/>
  <c r="U1480" i="25"/>
  <c r="T1480" i="25"/>
  <c r="P1480" i="25"/>
  <c r="G1480" i="25"/>
  <c r="U1479" i="25"/>
  <c r="T1479" i="25"/>
  <c r="P1479" i="25"/>
  <c r="G1479" i="25"/>
  <c r="U1478" i="25"/>
  <c r="T1478" i="25"/>
  <c r="P1478" i="25"/>
  <c r="G1478" i="25"/>
  <c r="U1477" i="25"/>
  <c r="T1477" i="25"/>
  <c r="P1477" i="25"/>
  <c r="G1477" i="25"/>
  <c r="U1476" i="25"/>
  <c r="T1476" i="25"/>
  <c r="P1476" i="25"/>
  <c r="G1476" i="25"/>
  <c r="U1475" i="25"/>
  <c r="T1475" i="25"/>
  <c r="P1475" i="25"/>
  <c r="G1475" i="25"/>
  <c r="U1474" i="25"/>
  <c r="T1474" i="25"/>
  <c r="P1474" i="25"/>
  <c r="G1474" i="25"/>
  <c r="U1473" i="25"/>
  <c r="T1473" i="25"/>
  <c r="P1473" i="25"/>
  <c r="G1473" i="25"/>
  <c r="U1472" i="25"/>
  <c r="T1472" i="25"/>
  <c r="P1472" i="25"/>
  <c r="G1472" i="25"/>
  <c r="U1471" i="25"/>
  <c r="T1471" i="25"/>
  <c r="P1471" i="25"/>
  <c r="G1471" i="25"/>
  <c r="U1470" i="25"/>
  <c r="T1470" i="25"/>
  <c r="P1470" i="25"/>
  <c r="G1470" i="25"/>
  <c r="U1469" i="25"/>
  <c r="T1469" i="25"/>
  <c r="P1469" i="25"/>
  <c r="G1469" i="25"/>
  <c r="U1468" i="25"/>
  <c r="T1468" i="25"/>
  <c r="P1468" i="25"/>
  <c r="G1468" i="25"/>
  <c r="U1467" i="25"/>
  <c r="T1467" i="25"/>
  <c r="P1467" i="25"/>
  <c r="G1467" i="25"/>
  <c r="U1466" i="25"/>
  <c r="T1466" i="25"/>
  <c r="P1466" i="25"/>
  <c r="G1466" i="25"/>
  <c r="U1465" i="25"/>
  <c r="T1465" i="25"/>
  <c r="P1465" i="25"/>
  <c r="G1465" i="25"/>
  <c r="U1464" i="25"/>
  <c r="T1464" i="25"/>
  <c r="P1464" i="25"/>
  <c r="G1464" i="25"/>
  <c r="U1463" i="25"/>
  <c r="T1463" i="25"/>
  <c r="P1463" i="25"/>
  <c r="G1463" i="25"/>
  <c r="U1462" i="25"/>
  <c r="T1462" i="25"/>
  <c r="P1462" i="25"/>
  <c r="G1462" i="25"/>
  <c r="U1461" i="25"/>
  <c r="T1461" i="25"/>
  <c r="P1461" i="25"/>
  <c r="G1461" i="25"/>
  <c r="U1460" i="25"/>
  <c r="T1460" i="25"/>
  <c r="P1460" i="25"/>
  <c r="G1460" i="25"/>
  <c r="U1459" i="25"/>
  <c r="T1459" i="25"/>
  <c r="P1459" i="25"/>
  <c r="G1459" i="25"/>
  <c r="U1458" i="25"/>
  <c r="T1458" i="25"/>
  <c r="P1458" i="25"/>
  <c r="G1458" i="25"/>
  <c r="U1457" i="25"/>
  <c r="T1457" i="25"/>
  <c r="P1457" i="25"/>
  <c r="G1457" i="25"/>
  <c r="U1456" i="25"/>
  <c r="T1456" i="25"/>
  <c r="P1456" i="25"/>
  <c r="G1456" i="25"/>
  <c r="U1455" i="25"/>
  <c r="T1455" i="25"/>
  <c r="P1455" i="25"/>
  <c r="G1455" i="25"/>
  <c r="U1454" i="25"/>
  <c r="T1454" i="25"/>
  <c r="P1454" i="25"/>
  <c r="G1454" i="25"/>
  <c r="U1453" i="25"/>
  <c r="T1453" i="25"/>
  <c r="G1453" i="25"/>
  <c r="U1452" i="25"/>
  <c r="T1452" i="25"/>
  <c r="G1452" i="25"/>
  <c r="U1451" i="25"/>
  <c r="T1451" i="25"/>
  <c r="P1451" i="25"/>
  <c r="G1451" i="25"/>
  <c r="U1450" i="25"/>
  <c r="T1450" i="25"/>
  <c r="P1450" i="25"/>
  <c r="G1450" i="25"/>
  <c r="U1449" i="25"/>
  <c r="T1449" i="25"/>
  <c r="P1449" i="25"/>
  <c r="G1449" i="25"/>
  <c r="U1448" i="25"/>
  <c r="T1448" i="25"/>
  <c r="P1448" i="25"/>
  <c r="G1448" i="25"/>
  <c r="U1447" i="25"/>
  <c r="T1447" i="25"/>
  <c r="P1447" i="25"/>
  <c r="G1447" i="25"/>
  <c r="U1446" i="25"/>
  <c r="T1446" i="25"/>
  <c r="P1446" i="25"/>
  <c r="G1446" i="25"/>
  <c r="U1445" i="25"/>
  <c r="T1445" i="25"/>
  <c r="P1445" i="25"/>
  <c r="G1445" i="25"/>
  <c r="U1444" i="25"/>
  <c r="T1444" i="25"/>
  <c r="P1444" i="25"/>
  <c r="G1444" i="25"/>
  <c r="U1443" i="25"/>
  <c r="T1443" i="25"/>
  <c r="P1443" i="25"/>
  <c r="G1443" i="25"/>
  <c r="U1442" i="25"/>
  <c r="T1442" i="25"/>
  <c r="P1442" i="25"/>
  <c r="G1442" i="25"/>
  <c r="U1441" i="25"/>
  <c r="T1441" i="25"/>
  <c r="P1441" i="25"/>
  <c r="G1441" i="25"/>
  <c r="U1440" i="25"/>
  <c r="T1440" i="25"/>
  <c r="P1440" i="25"/>
  <c r="G1440" i="25"/>
  <c r="U1439" i="25"/>
  <c r="T1439" i="25"/>
  <c r="P1439" i="25"/>
  <c r="G1439" i="25"/>
  <c r="U1438" i="25"/>
  <c r="T1438" i="25"/>
  <c r="P1438" i="25"/>
  <c r="G1438" i="25"/>
  <c r="U1437" i="25"/>
  <c r="T1437" i="25"/>
  <c r="P1437" i="25"/>
  <c r="G1437" i="25"/>
  <c r="U1436" i="25"/>
  <c r="T1436" i="25"/>
  <c r="P1436" i="25"/>
  <c r="G1436" i="25"/>
  <c r="U1435" i="25"/>
  <c r="T1435" i="25"/>
  <c r="P1435" i="25"/>
  <c r="G1435" i="25"/>
  <c r="U1434" i="25"/>
  <c r="T1434" i="25"/>
  <c r="P1434" i="25"/>
  <c r="G1434" i="25"/>
  <c r="U1433" i="25"/>
  <c r="T1433" i="25"/>
  <c r="P1433" i="25"/>
  <c r="G1433" i="25"/>
  <c r="U1432" i="25"/>
  <c r="T1432" i="25"/>
  <c r="P1432" i="25"/>
  <c r="G1432" i="25"/>
  <c r="U1431" i="25"/>
  <c r="T1431" i="25"/>
  <c r="P1431" i="25"/>
  <c r="G1431" i="25"/>
  <c r="U1430" i="25"/>
  <c r="T1430" i="25"/>
  <c r="P1430" i="25"/>
  <c r="G1430" i="25"/>
  <c r="U1429" i="25"/>
  <c r="T1429" i="25"/>
  <c r="P1429" i="25"/>
  <c r="G1429" i="25"/>
  <c r="U1428" i="25"/>
  <c r="T1428" i="25"/>
  <c r="P1428" i="25"/>
  <c r="G1428" i="25"/>
  <c r="U1427" i="25"/>
  <c r="T1427" i="25"/>
  <c r="P1427" i="25"/>
  <c r="G1427" i="25"/>
  <c r="U1426" i="25"/>
  <c r="T1426" i="25"/>
  <c r="P1426" i="25"/>
  <c r="G1426" i="25"/>
  <c r="U1425" i="25"/>
  <c r="T1425" i="25"/>
  <c r="P1425" i="25"/>
  <c r="G1425" i="25"/>
  <c r="U1424" i="25"/>
  <c r="T1424" i="25"/>
  <c r="P1424" i="25"/>
  <c r="G1424" i="25"/>
  <c r="U1423" i="25"/>
  <c r="T1423" i="25"/>
  <c r="P1423" i="25"/>
  <c r="G1423" i="25"/>
  <c r="U1422" i="25"/>
  <c r="T1422" i="25"/>
  <c r="P1422" i="25"/>
  <c r="G1422" i="25"/>
  <c r="U1421" i="25"/>
  <c r="T1421" i="25"/>
  <c r="P1421" i="25"/>
  <c r="G1421" i="25"/>
  <c r="U1420" i="25"/>
  <c r="T1420" i="25"/>
  <c r="P1420" i="25"/>
  <c r="G1420" i="25"/>
  <c r="U1419" i="25"/>
  <c r="T1419" i="25"/>
  <c r="P1419" i="25"/>
  <c r="G1419" i="25"/>
  <c r="U1418" i="25"/>
  <c r="T1418" i="25"/>
  <c r="P1418" i="25"/>
  <c r="G1418" i="25"/>
  <c r="U1417" i="25"/>
  <c r="T1417" i="25"/>
  <c r="P1417" i="25"/>
  <c r="G1417" i="25"/>
  <c r="U1416" i="25"/>
  <c r="T1416" i="25"/>
  <c r="P1416" i="25"/>
  <c r="G1416" i="25"/>
  <c r="U1415" i="25"/>
  <c r="T1415" i="25"/>
  <c r="P1415" i="25"/>
  <c r="G1415" i="25"/>
  <c r="U1414" i="25"/>
  <c r="T1414" i="25"/>
  <c r="P1414" i="25"/>
  <c r="G1414" i="25"/>
  <c r="U1413" i="25"/>
  <c r="T1413" i="25"/>
  <c r="P1413" i="25"/>
  <c r="G1413" i="25"/>
  <c r="U1412" i="25"/>
  <c r="T1412" i="25"/>
  <c r="P1412" i="25"/>
  <c r="G1412" i="25"/>
  <c r="U1411" i="25"/>
  <c r="T1411" i="25"/>
  <c r="P1411" i="25"/>
  <c r="G1411" i="25"/>
  <c r="U1410" i="25"/>
  <c r="T1410" i="25"/>
  <c r="P1410" i="25"/>
  <c r="G1410" i="25"/>
  <c r="U1409" i="25"/>
  <c r="T1409" i="25"/>
  <c r="P1409" i="25"/>
  <c r="G1409" i="25"/>
  <c r="U1408" i="25"/>
  <c r="T1408" i="25"/>
  <c r="P1408" i="25"/>
  <c r="G1408" i="25"/>
  <c r="U1407" i="25"/>
  <c r="T1407" i="25"/>
  <c r="P1407" i="25"/>
  <c r="G1407" i="25"/>
  <c r="U1406" i="25"/>
  <c r="T1406" i="25"/>
  <c r="P1406" i="25"/>
  <c r="G1406" i="25"/>
  <c r="U1405" i="25"/>
  <c r="T1405" i="25"/>
  <c r="P1405" i="25"/>
  <c r="G1405" i="25"/>
  <c r="U1404" i="25"/>
  <c r="T1404" i="25"/>
  <c r="P1404" i="25"/>
  <c r="G1404" i="25"/>
  <c r="U1403" i="25"/>
  <c r="T1403" i="25"/>
  <c r="P1403" i="25"/>
  <c r="G1403" i="25"/>
  <c r="U1402" i="25"/>
  <c r="T1402" i="25"/>
  <c r="P1402" i="25"/>
  <c r="G1402" i="25"/>
  <c r="U1401" i="25"/>
  <c r="T1401" i="25"/>
  <c r="P1401" i="25"/>
  <c r="G1401" i="25"/>
  <c r="U1400" i="25"/>
  <c r="T1400" i="25"/>
  <c r="P1400" i="25"/>
  <c r="G1400" i="25"/>
  <c r="U1399" i="25"/>
  <c r="T1399" i="25"/>
  <c r="P1399" i="25"/>
  <c r="G1399" i="25"/>
  <c r="U1398" i="25"/>
  <c r="T1398" i="25"/>
  <c r="P1398" i="25"/>
  <c r="G1398" i="25"/>
  <c r="U1397" i="25"/>
  <c r="T1397" i="25"/>
  <c r="P1397" i="25"/>
  <c r="G1397" i="25"/>
  <c r="U1396" i="25"/>
  <c r="T1396" i="25"/>
  <c r="P1396" i="25"/>
  <c r="G1396" i="25"/>
  <c r="U1395" i="25"/>
  <c r="T1395" i="25"/>
  <c r="P1395" i="25"/>
  <c r="G1395" i="25"/>
  <c r="U1394" i="25"/>
  <c r="T1394" i="25"/>
  <c r="P1394" i="25"/>
  <c r="G1394" i="25"/>
  <c r="U1393" i="25"/>
  <c r="T1393" i="25"/>
  <c r="P1393" i="25"/>
  <c r="G1393" i="25"/>
  <c r="U1392" i="25"/>
  <c r="T1392" i="25"/>
  <c r="P1392" i="25"/>
  <c r="G1392" i="25"/>
  <c r="U1391" i="25"/>
  <c r="T1391" i="25"/>
  <c r="P1391" i="25"/>
  <c r="G1391" i="25"/>
  <c r="U1390" i="25"/>
  <c r="T1390" i="25"/>
  <c r="P1390" i="25"/>
  <c r="G1390" i="25"/>
  <c r="U1389" i="25"/>
  <c r="T1389" i="25"/>
  <c r="P1389" i="25"/>
  <c r="G1389" i="25"/>
  <c r="U1388" i="25"/>
  <c r="T1388" i="25"/>
  <c r="P1388" i="25"/>
  <c r="G1388" i="25"/>
  <c r="U1387" i="25"/>
  <c r="T1387" i="25"/>
  <c r="P1387" i="25"/>
  <c r="G1387" i="25"/>
  <c r="U1386" i="25"/>
  <c r="T1386" i="25"/>
  <c r="P1386" i="25"/>
  <c r="G1386" i="25"/>
  <c r="U1385" i="25"/>
  <c r="T1385" i="25"/>
  <c r="P1385" i="25"/>
  <c r="G1385" i="25"/>
  <c r="U1384" i="25"/>
  <c r="T1384" i="25"/>
  <c r="P1384" i="25"/>
  <c r="G1384" i="25"/>
  <c r="U1383" i="25"/>
  <c r="T1383" i="25"/>
  <c r="P1383" i="25"/>
  <c r="G1383" i="25"/>
  <c r="U1382" i="25"/>
  <c r="T1382" i="25"/>
  <c r="P1382" i="25"/>
  <c r="G1382" i="25"/>
  <c r="U1381" i="25"/>
  <c r="T1381" i="25"/>
  <c r="P1381" i="25"/>
  <c r="G1381" i="25"/>
  <c r="U1380" i="25"/>
  <c r="T1380" i="25"/>
  <c r="P1380" i="25"/>
  <c r="G1380" i="25"/>
  <c r="U1379" i="25"/>
  <c r="T1379" i="25"/>
  <c r="P1379" i="25"/>
  <c r="G1379" i="25"/>
  <c r="U1378" i="25"/>
  <c r="T1378" i="25"/>
  <c r="P1378" i="25"/>
  <c r="G1378" i="25"/>
  <c r="U1377" i="25"/>
  <c r="T1377" i="25"/>
  <c r="P1377" i="25"/>
  <c r="G1377" i="25"/>
  <c r="U1376" i="25"/>
  <c r="T1376" i="25"/>
  <c r="P1376" i="25"/>
  <c r="G1376" i="25"/>
  <c r="U1375" i="25"/>
  <c r="T1375" i="25"/>
  <c r="P1375" i="25"/>
  <c r="G1375" i="25"/>
  <c r="U1374" i="25"/>
  <c r="T1374" i="25"/>
  <c r="P1374" i="25"/>
  <c r="G1374" i="25"/>
  <c r="U1373" i="25"/>
  <c r="T1373" i="25"/>
  <c r="P1373" i="25"/>
  <c r="G1373" i="25"/>
  <c r="U1372" i="25"/>
  <c r="T1372" i="25"/>
  <c r="P1372" i="25"/>
  <c r="G1372" i="25"/>
  <c r="U1371" i="25"/>
  <c r="T1371" i="25"/>
  <c r="P1371" i="25"/>
  <c r="G1371" i="25"/>
  <c r="U1370" i="25"/>
  <c r="T1370" i="25"/>
  <c r="P1370" i="25"/>
  <c r="G1370" i="25"/>
  <c r="U1369" i="25"/>
  <c r="T1369" i="25"/>
  <c r="P1369" i="25"/>
  <c r="G1369" i="25"/>
  <c r="U1368" i="25"/>
  <c r="T1368" i="25"/>
  <c r="P1368" i="25"/>
  <c r="G1368" i="25"/>
  <c r="U1367" i="25"/>
  <c r="T1367" i="25"/>
  <c r="P1367" i="25"/>
  <c r="G1367" i="25"/>
  <c r="U1366" i="25"/>
  <c r="T1366" i="25"/>
  <c r="P1366" i="25"/>
  <c r="G1366" i="25"/>
  <c r="U1365" i="25"/>
  <c r="T1365" i="25"/>
  <c r="P1365" i="25"/>
  <c r="G1365" i="25"/>
  <c r="U1364" i="25"/>
  <c r="T1364" i="25"/>
  <c r="P1364" i="25"/>
  <c r="G1364" i="25"/>
  <c r="U1363" i="25"/>
  <c r="T1363" i="25"/>
  <c r="P1363" i="25"/>
  <c r="G1363" i="25"/>
  <c r="U1362" i="25"/>
  <c r="T1362" i="25"/>
  <c r="P1362" i="25"/>
  <c r="G1362" i="25"/>
  <c r="U1361" i="25"/>
  <c r="T1361" i="25"/>
  <c r="P1361" i="25"/>
  <c r="G1361" i="25"/>
  <c r="U1360" i="25"/>
  <c r="T1360" i="25"/>
  <c r="P1360" i="25"/>
  <c r="G1360" i="25"/>
  <c r="U1359" i="25"/>
  <c r="T1359" i="25"/>
  <c r="P1359" i="25"/>
  <c r="G1359" i="25"/>
  <c r="U1358" i="25"/>
  <c r="T1358" i="25"/>
  <c r="P1358" i="25"/>
  <c r="G1358" i="25"/>
  <c r="U1357" i="25"/>
  <c r="T1357" i="25"/>
  <c r="P1357" i="25"/>
  <c r="G1357" i="25"/>
  <c r="U1356" i="25"/>
  <c r="T1356" i="25"/>
  <c r="P1356" i="25"/>
  <c r="G1356" i="25"/>
  <c r="U1355" i="25"/>
  <c r="T1355" i="25"/>
  <c r="P1355" i="25"/>
  <c r="G1355" i="25"/>
  <c r="U1354" i="25"/>
  <c r="T1354" i="25"/>
  <c r="P1354" i="25"/>
  <c r="G1354" i="25"/>
  <c r="U1353" i="25"/>
  <c r="T1353" i="25"/>
  <c r="P1353" i="25"/>
  <c r="G1353" i="25"/>
  <c r="U1352" i="25"/>
  <c r="T1352" i="25"/>
  <c r="P1352" i="25"/>
  <c r="G1352" i="25"/>
  <c r="U1351" i="25"/>
  <c r="T1351" i="25"/>
  <c r="P1351" i="25"/>
  <c r="G1351" i="25"/>
  <c r="U1350" i="25"/>
  <c r="T1350" i="25"/>
  <c r="P1350" i="25"/>
  <c r="G1350" i="25"/>
  <c r="U1349" i="25"/>
  <c r="T1349" i="25"/>
  <c r="P1349" i="25"/>
  <c r="G1349" i="25"/>
  <c r="U1348" i="25"/>
  <c r="T1348" i="25"/>
  <c r="P1348" i="25"/>
  <c r="G1348" i="25"/>
  <c r="U1347" i="25"/>
  <c r="T1347" i="25"/>
  <c r="P1347" i="25"/>
  <c r="G1347" i="25"/>
  <c r="U1346" i="25"/>
  <c r="T1346" i="25"/>
  <c r="P1346" i="25"/>
  <c r="G1346" i="25"/>
  <c r="U1345" i="25"/>
  <c r="T1345" i="25"/>
  <c r="P1345" i="25"/>
  <c r="G1345" i="25"/>
  <c r="U1344" i="25"/>
  <c r="T1344" i="25"/>
  <c r="P1344" i="25"/>
  <c r="G1344" i="25"/>
  <c r="U1343" i="25"/>
  <c r="T1343" i="25"/>
  <c r="P1343" i="25"/>
  <c r="G1343" i="25"/>
  <c r="U1342" i="25"/>
  <c r="T1342" i="25"/>
  <c r="P1342" i="25"/>
  <c r="G1342" i="25"/>
  <c r="U1341" i="25"/>
  <c r="T1341" i="25"/>
  <c r="P1341" i="25"/>
  <c r="G1341" i="25"/>
  <c r="U1340" i="25"/>
  <c r="T1340" i="25"/>
  <c r="P1340" i="25"/>
  <c r="G1340" i="25"/>
  <c r="U1339" i="25"/>
  <c r="T1339" i="25"/>
  <c r="P1339" i="25"/>
  <c r="G1339" i="25"/>
  <c r="U1338" i="25"/>
  <c r="T1338" i="25"/>
  <c r="P1338" i="25"/>
  <c r="G1338" i="25"/>
  <c r="U1337" i="25"/>
  <c r="T1337" i="25"/>
  <c r="P1337" i="25"/>
  <c r="G1337" i="25"/>
  <c r="U1336" i="25"/>
  <c r="T1336" i="25"/>
  <c r="P1336" i="25"/>
  <c r="G1336" i="25"/>
  <c r="U1335" i="25"/>
  <c r="T1335" i="25"/>
  <c r="P1335" i="25"/>
  <c r="G1335" i="25"/>
  <c r="U1334" i="25"/>
  <c r="T1334" i="25"/>
  <c r="P1334" i="25"/>
  <c r="G1334" i="25"/>
  <c r="U1333" i="25"/>
  <c r="T1333" i="25"/>
  <c r="P1333" i="25"/>
  <c r="G1333" i="25"/>
  <c r="U1332" i="25"/>
  <c r="T1332" i="25"/>
  <c r="P1332" i="25"/>
  <c r="G1332" i="25"/>
  <c r="U1331" i="25"/>
  <c r="T1331" i="25"/>
  <c r="P1331" i="25"/>
  <c r="G1331" i="25"/>
  <c r="U1330" i="25"/>
  <c r="T1330" i="25"/>
  <c r="P1330" i="25"/>
  <c r="G1330" i="25"/>
  <c r="U1329" i="25"/>
  <c r="T1329" i="25"/>
  <c r="P1329" i="25"/>
  <c r="G1329" i="25"/>
  <c r="U1328" i="25"/>
  <c r="T1328" i="25"/>
  <c r="P1328" i="25"/>
  <c r="G1328" i="25"/>
  <c r="U1327" i="25"/>
  <c r="T1327" i="25"/>
  <c r="P1327" i="25"/>
  <c r="G1327" i="25"/>
  <c r="U1326" i="25"/>
  <c r="T1326" i="25"/>
  <c r="P1326" i="25"/>
  <c r="G1326" i="25"/>
  <c r="U1325" i="25"/>
  <c r="T1325" i="25"/>
  <c r="P1325" i="25"/>
  <c r="G1325" i="25"/>
  <c r="U1324" i="25"/>
  <c r="T1324" i="25"/>
  <c r="P1324" i="25"/>
  <c r="G1324" i="25"/>
  <c r="U1323" i="25"/>
  <c r="T1323" i="25"/>
  <c r="P1323" i="25"/>
  <c r="G1323" i="25"/>
  <c r="U1322" i="25"/>
  <c r="T1322" i="25"/>
  <c r="P1322" i="25"/>
  <c r="G1322" i="25"/>
  <c r="U1321" i="25"/>
  <c r="T1321" i="25"/>
  <c r="P1321" i="25"/>
  <c r="G1321" i="25"/>
  <c r="U1320" i="25"/>
  <c r="T1320" i="25"/>
  <c r="P1320" i="25"/>
  <c r="G1320" i="25"/>
  <c r="U1319" i="25"/>
  <c r="T1319" i="25"/>
  <c r="P1319" i="25"/>
  <c r="G1319" i="25"/>
  <c r="U1318" i="25"/>
  <c r="T1318" i="25"/>
  <c r="P1318" i="25"/>
  <c r="G1318" i="25"/>
  <c r="U1317" i="25"/>
  <c r="T1317" i="25"/>
  <c r="P1317" i="25"/>
  <c r="G1317" i="25"/>
  <c r="U1316" i="25"/>
  <c r="T1316" i="25"/>
  <c r="P1316" i="25"/>
  <c r="G1316" i="25"/>
  <c r="U1315" i="25"/>
  <c r="T1315" i="25"/>
  <c r="P1315" i="25"/>
  <c r="G1315" i="25"/>
  <c r="U1314" i="25"/>
  <c r="T1314" i="25"/>
  <c r="P1314" i="25"/>
  <c r="G1314" i="25"/>
  <c r="U1313" i="25"/>
  <c r="T1313" i="25"/>
  <c r="P1313" i="25"/>
  <c r="G1313" i="25"/>
  <c r="U1312" i="25"/>
  <c r="T1312" i="25"/>
  <c r="P1312" i="25"/>
  <c r="G1312" i="25"/>
  <c r="U1311" i="25"/>
  <c r="T1311" i="25"/>
  <c r="P1311" i="25"/>
  <c r="G1311" i="25"/>
  <c r="U1310" i="25"/>
  <c r="T1310" i="25"/>
  <c r="P1310" i="25"/>
  <c r="G1310" i="25"/>
  <c r="U1309" i="25"/>
  <c r="T1309" i="25"/>
  <c r="P1309" i="25"/>
  <c r="G1309" i="25"/>
  <c r="U1308" i="25"/>
  <c r="T1308" i="25"/>
  <c r="P1308" i="25"/>
  <c r="G1308" i="25"/>
  <c r="U1307" i="25"/>
  <c r="T1307" i="25"/>
  <c r="P1307" i="25"/>
  <c r="G1307" i="25"/>
  <c r="U1306" i="25"/>
  <c r="T1306" i="25"/>
  <c r="P1306" i="25"/>
  <c r="G1306" i="25"/>
  <c r="U1305" i="25"/>
  <c r="T1305" i="25"/>
  <c r="P1305" i="25"/>
  <c r="G1305" i="25"/>
  <c r="U1304" i="25"/>
  <c r="T1304" i="25"/>
  <c r="P1304" i="25"/>
  <c r="G1304" i="25"/>
  <c r="U1303" i="25"/>
  <c r="T1303" i="25"/>
  <c r="P1303" i="25"/>
  <c r="G1303" i="25"/>
  <c r="U1302" i="25"/>
  <c r="T1302" i="25"/>
  <c r="P1302" i="25"/>
  <c r="G1302" i="25"/>
  <c r="U1301" i="25"/>
  <c r="T1301" i="25"/>
  <c r="P1301" i="25"/>
  <c r="G1301" i="25"/>
  <c r="U1300" i="25"/>
  <c r="T1300" i="25"/>
  <c r="P1300" i="25"/>
  <c r="G1300" i="25"/>
  <c r="U1299" i="25"/>
  <c r="T1299" i="25"/>
  <c r="P1299" i="25"/>
  <c r="G1299" i="25"/>
  <c r="U1298" i="25"/>
  <c r="T1298" i="25"/>
  <c r="P1298" i="25"/>
  <c r="G1298" i="25"/>
  <c r="U1297" i="25"/>
  <c r="T1297" i="25"/>
  <c r="P1297" i="25"/>
  <c r="G1297" i="25"/>
  <c r="U1296" i="25"/>
  <c r="T1296" i="25"/>
  <c r="P1296" i="25"/>
  <c r="G1296" i="25"/>
  <c r="U1295" i="25"/>
  <c r="T1295" i="25"/>
  <c r="P1295" i="25"/>
  <c r="G1295" i="25"/>
  <c r="U1294" i="25"/>
  <c r="T1294" i="25"/>
  <c r="P1294" i="25"/>
  <c r="G1294" i="25"/>
  <c r="U1293" i="25"/>
  <c r="T1293" i="25"/>
  <c r="P1293" i="25"/>
  <c r="G1293" i="25"/>
  <c r="U1292" i="25"/>
  <c r="T1292" i="25"/>
  <c r="P1292" i="25"/>
  <c r="G1292" i="25"/>
  <c r="U1291" i="25"/>
  <c r="T1291" i="25"/>
  <c r="P1291" i="25"/>
  <c r="G1291" i="25"/>
  <c r="U1290" i="25"/>
  <c r="T1290" i="25"/>
  <c r="P1290" i="25"/>
  <c r="G1290" i="25"/>
  <c r="U1289" i="25"/>
  <c r="T1289" i="25"/>
  <c r="P1289" i="25"/>
  <c r="G1289" i="25"/>
  <c r="U1288" i="25"/>
  <c r="T1288" i="25"/>
  <c r="P1288" i="25"/>
  <c r="G1288" i="25"/>
  <c r="U1287" i="25"/>
  <c r="T1287" i="25"/>
  <c r="P1287" i="25"/>
  <c r="G1287" i="25"/>
  <c r="U1286" i="25"/>
  <c r="T1286" i="25"/>
  <c r="P1286" i="25"/>
  <c r="G1286" i="25"/>
  <c r="U1285" i="25"/>
  <c r="T1285" i="25"/>
  <c r="P1285" i="25"/>
  <c r="G1285" i="25"/>
  <c r="U1284" i="25"/>
  <c r="T1284" i="25"/>
  <c r="P1284" i="25"/>
  <c r="G1284" i="25"/>
  <c r="U1283" i="25"/>
  <c r="T1283" i="25"/>
  <c r="P1283" i="25"/>
  <c r="G1283" i="25"/>
  <c r="U1282" i="25"/>
  <c r="T1282" i="25"/>
  <c r="P1282" i="25"/>
  <c r="G1282" i="25"/>
  <c r="U1281" i="25"/>
  <c r="T1281" i="25"/>
  <c r="P1281" i="25"/>
  <c r="G1281" i="25"/>
  <c r="U1280" i="25"/>
  <c r="T1280" i="25"/>
  <c r="P1280" i="25"/>
  <c r="G1280" i="25"/>
  <c r="U1279" i="25"/>
  <c r="T1279" i="25"/>
  <c r="P1279" i="25"/>
  <c r="G1279" i="25"/>
  <c r="U1278" i="25"/>
  <c r="T1278" i="25"/>
  <c r="P1278" i="25"/>
  <c r="G1278" i="25"/>
  <c r="U1277" i="25"/>
  <c r="T1277" i="25"/>
  <c r="P1277" i="25"/>
  <c r="G1277" i="25"/>
  <c r="U1276" i="25"/>
  <c r="T1276" i="25"/>
  <c r="P1276" i="25"/>
  <c r="G1276" i="25"/>
  <c r="U1275" i="25"/>
  <c r="T1275" i="25"/>
  <c r="P1275" i="25"/>
  <c r="G1275" i="25"/>
  <c r="U1274" i="25"/>
  <c r="T1274" i="25"/>
  <c r="P1274" i="25"/>
  <c r="G1274" i="25"/>
  <c r="U1273" i="25"/>
  <c r="T1273" i="25"/>
  <c r="P1273" i="25"/>
  <c r="G1273" i="25"/>
  <c r="U1272" i="25"/>
  <c r="T1272" i="25"/>
  <c r="P1272" i="25"/>
  <c r="G1272" i="25"/>
  <c r="U1271" i="25"/>
  <c r="T1271" i="25"/>
  <c r="P1271" i="25"/>
  <c r="G1271" i="25"/>
  <c r="U1270" i="25"/>
  <c r="T1270" i="25"/>
  <c r="P1270" i="25"/>
  <c r="G1270" i="25"/>
  <c r="U1269" i="25"/>
  <c r="T1269" i="25"/>
  <c r="P1269" i="25"/>
  <c r="G1269" i="25"/>
  <c r="U1268" i="25"/>
  <c r="T1268" i="25"/>
  <c r="P1268" i="25"/>
  <c r="G1268" i="25"/>
  <c r="U1267" i="25"/>
  <c r="T1267" i="25"/>
  <c r="P1267" i="25"/>
  <c r="G1267" i="25"/>
  <c r="U1266" i="25"/>
  <c r="T1266" i="25"/>
  <c r="P1266" i="25"/>
  <c r="G1266" i="25"/>
  <c r="U1265" i="25"/>
  <c r="T1265" i="25"/>
  <c r="P1265" i="25"/>
  <c r="G1265" i="25"/>
  <c r="U1264" i="25"/>
  <c r="T1264" i="25"/>
  <c r="P1264" i="25"/>
  <c r="G1264" i="25"/>
  <c r="U1263" i="25"/>
  <c r="T1263" i="25"/>
  <c r="P1263" i="25"/>
  <c r="G1263" i="25"/>
  <c r="U1262" i="25"/>
  <c r="T1262" i="25"/>
  <c r="G1262" i="25"/>
  <c r="U1261" i="25"/>
  <c r="T1261" i="25"/>
  <c r="P1261" i="25"/>
  <c r="G1261" i="25"/>
  <c r="U1260" i="25"/>
  <c r="T1260" i="25"/>
  <c r="P1260" i="25"/>
  <c r="G1260" i="25"/>
  <c r="U1259" i="25"/>
  <c r="T1259" i="25"/>
  <c r="P1259" i="25"/>
  <c r="G1259" i="25"/>
  <c r="U1258" i="25"/>
  <c r="T1258" i="25"/>
  <c r="P1258" i="25"/>
  <c r="G1258" i="25"/>
  <c r="U1257" i="25"/>
  <c r="T1257" i="25"/>
  <c r="P1257" i="25"/>
  <c r="G1257" i="25"/>
  <c r="U1256" i="25"/>
  <c r="T1256" i="25"/>
  <c r="P1256" i="25"/>
  <c r="G1256" i="25"/>
  <c r="U1255" i="25"/>
  <c r="T1255" i="25"/>
  <c r="P1255" i="25"/>
  <c r="G1255" i="25"/>
  <c r="U1254" i="25"/>
  <c r="T1254" i="25"/>
  <c r="P1254" i="25"/>
  <c r="G1254" i="25"/>
  <c r="U1253" i="25"/>
  <c r="T1253" i="25"/>
  <c r="P1253" i="25"/>
  <c r="G1253" i="25"/>
  <c r="U1252" i="25"/>
  <c r="T1252" i="25"/>
  <c r="P1252" i="25"/>
  <c r="G1252" i="25"/>
  <c r="U1251" i="25"/>
  <c r="T1251" i="25"/>
  <c r="P1251" i="25"/>
  <c r="G1251" i="25"/>
  <c r="U1250" i="25"/>
  <c r="T1250" i="25"/>
  <c r="P1250" i="25"/>
  <c r="G1250" i="25"/>
  <c r="U1249" i="25"/>
  <c r="T1249" i="25"/>
  <c r="P1249" i="25"/>
  <c r="G1249" i="25"/>
  <c r="U1248" i="25"/>
  <c r="T1248" i="25"/>
  <c r="P1248" i="25"/>
  <c r="G1248" i="25"/>
  <c r="U1247" i="25"/>
  <c r="T1247" i="25"/>
  <c r="P1247" i="25"/>
  <c r="G1247" i="25"/>
  <c r="U1246" i="25"/>
  <c r="T1246" i="25"/>
  <c r="P1246" i="25"/>
  <c r="G1246" i="25"/>
  <c r="U1245" i="25"/>
  <c r="T1245" i="25"/>
  <c r="P1245" i="25"/>
  <c r="G1245" i="25"/>
  <c r="U1244" i="25"/>
  <c r="T1244" i="25"/>
  <c r="P1244" i="25"/>
  <c r="G1244" i="25"/>
  <c r="U1243" i="25"/>
  <c r="T1243" i="25"/>
  <c r="P1243" i="25"/>
  <c r="G1243" i="25"/>
  <c r="U1242" i="25"/>
  <c r="T1242" i="25"/>
  <c r="P1242" i="25"/>
  <c r="G1242" i="25"/>
  <c r="U1241" i="25"/>
  <c r="T1241" i="25"/>
  <c r="P1241" i="25"/>
  <c r="G1241" i="25"/>
  <c r="U1240" i="25"/>
  <c r="T1240" i="25"/>
  <c r="P1240" i="25"/>
  <c r="G1240" i="25"/>
  <c r="U1239" i="25"/>
  <c r="T1239" i="25"/>
  <c r="P1239" i="25"/>
  <c r="G1239" i="25"/>
  <c r="U1238" i="25"/>
  <c r="T1238" i="25"/>
  <c r="G1238" i="25"/>
  <c r="U1237" i="25"/>
  <c r="T1237" i="25"/>
  <c r="P1237" i="25"/>
  <c r="G1237" i="25"/>
  <c r="U1236" i="25"/>
  <c r="T1236" i="25"/>
  <c r="P1236" i="25"/>
  <c r="G1236" i="25"/>
  <c r="U1235" i="25"/>
  <c r="T1235" i="25"/>
  <c r="P1235" i="25"/>
  <c r="G1235" i="25"/>
  <c r="U1234" i="25"/>
  <c r="T1234" i="25"/>
  <c r="P1234" i="25"/>
  <c r="G1234" i="25"/>
  <c r="U1233" i="25"/>
  <c r="T1233" i="25"/>
  <c r="P1233" i="25"/>
  <c r="G1233" i="25"/>
  <c r="U1232" i="25"/>
  <c r="T1232" i="25"/>
  <c r="P1232" i="25"/>
  <c r="G1232" i="25"/>
  <c r="U1231" i="25"/>
  <c r="T1231" i="25"/>
  <c r="P1231" i="25"/>
  <c r="G1231" i="25"/>
  <c r="U1230" i="25"/>
  <c r="T1230" i="25"/>
  <c r="G1230" i="25"/>
  <c r="U1229" i="25"/>
  <c r="T1229" i="25"/>
  <c r="P1229" i="25"/>
  <c r="G1229" i="25"/>
  <c r="U1228" i="25"/>
  <c r="T1228" i="25"/>
  <c r="P1228" i="25"/>
  <c r="G1228" i="25"/>
  <c r="U1227" i="25"/>
  <c r="T1227" i="25"/>
  <c r="P1227" i="25"/>
  <c r="G1227" i="25"/>
  <c r="U1226" i="25"/>
  <c r="T1226" i="25"/>
  <c r="P1226" i="25"/>
  <c r="G1226" i="25"/>
  <c r="U1225" i="25"/>
  <c r="T1225" i="25"/>
  <c r="P1225" i="25"/>
  <c r="G1225" i="25"/>
  <c r="U1224" i="25"/>
  <c r="T1224" i="25"/>
  <c r="P1224" i="25"/>
  <c r="G1224" i="25"/>
  <c r="U1223" i="25"/>
  <c r="T1223" i="25"/>
  <c r="P1223" i="25"/>
  <c r="G1223" i="25"/>
  <c r="U1222" i="25"/>
  <c r="T1222" i="25"/>
  <c r="P1222" i="25"/>
  <c r="G1222" i="25"/>
  <c r="U1221" i="25"/>
  <c r="T1221" i="25"/>
  <c r="P1221" i="25"/>
  <c r="G1221" i="25"/>
  <c r="U1220" i="25"/>
  <c r="T1220" i="25"/>
  <c r="P1220" i="25"/>
  <c r="G1220" i="25"/>
  <c r="U1219" i="25"/>
  <c r="T1219" i="25"/>
  <c r="P1219" i="25"/>
  <c r="G1219" i="25"/>
  <c r="U1218" i="25"/>
  <c r="T1218" i="25"/>
  <c r="P1218" i="25"/>
  <c r="G1218" i="25"/>
  <c r="U1217" i="25"/>
  <c r="T1217" i="25"/>
  <c r="P1217" i="25"/>
  <c r="G1217" i="25"/>
  <c r="U1216" i="25"/>
  <c r="T1216" i="25"/>
  <c r="P1216" i="25"/>
  <c r="G1216" i="25"/>
  <c r="U1215" i="25"/>
  <c r="T1215" i="25"/>
  <c r="P1215" i="25"/>
  <c r="G1215" i="25"/>
  <c r="U1214" i="25"/>
  <c r="T1214" i="25"/>
  <c r="P1214" i="25"/>
  <c r="G1214" i="25"/>
  <c r="U1213" i="25"/>
  <c r="T1213" i="25"/>
  <c r="P1213" i="25"/>
  <c r="G1213" i="25"/>
  <c r="U1212" i="25"/>
  <c r="T1212" i="25"/>
  <c r="P1212" i="25"/>
  <c r="G1212" i="25"/>
  <c r="U1211" i="25"/>
  <c r="T1211" i="25"/>
  <c r="P1211" i="25"/>
  <c r="G1211" i="25"/>
  <c r="U1210" i="25"/>
  <c r="T1210" i="25"/>
  <c r="P1210" i="25"/>
  <c r="G1210" i="25"/>
  <c r="U1209" i="25"/>
  <c r="T1209" i="25"/>
  <c r="P1209" i="25"/>
  <c r="G1209" i="25"/>
  <c r="U1208" i="25"/>
  <c r="T1208" i="25"/>
  <c r="P1208" i="25"/>
  <c r="G1208" i="25"/>
  <c r="U1207" i="25"/>
  <c r="T1207" i="25"/>
  <c r="P1207" i="25"/>
  <c r="G1207" i="25"/>
  <c r="U1206" i="25"/>
  <c r="T1206" i="25"/>
  <c r="P1206" i="25"/>
  <c r="G1206" i="25"/>
  <c r="U1205" i="25"/>
  <c r="T1205" i="25"/>
  <c r="G1205" i="25"/>
  <c r="U1204" i="25"/>
  <c r="T1204" i="25"/>
  <c r="P1204" i="25"/>
  <c r="G1204" i="25"/>
  <c r="U1203" i="25"/>
  <c r="T1203" i="25"/>
  <c r="P1203" i="25"/>
  <c r="G1203" i="25"/>
  <c r="U1202" i="25"/>
  <c r="T1202" i="25"/>
  <c r="P1202" i="25"/>
  <c r="G1202" i="25"/>
  <c r="U1201" i="25"/>
  <c r="T1201" i="25"/>
  <c r="P1201" i="25"/>
  <c r="G1201" i="25"/>
  <c r="U1200" i="25"/>
  <c r="T1200" i="25"/>
  <c r="P1200" i="25"/>
  <c r="G1200" i="25"/>
  <c r="U1199" i="25"/>
  <c r="T1199" i="25"/>
  <c r="G1199" i="25"/>
  <c r="U1198" i="25"/>
  <c r="T1198" i="25"/>
  <c r="P1198" i="25"/>
  <c r="G1198" i="25"/>
  <c r="U1197" i="25"/>
  <c r="T1197" i="25"/>
  <c r="P1197" i="25"/>
  <c r="G1197" i="25"/>
  <c r="U1196" i="25"/>
  <c r="T1196" i="25"/>
  <c r="P1196" i="25"/>
  <c r="G1196" i="25"/>
  <c r="U1195" i="25"/>
  <c r="T1195" i="25"/>
  <c r="P1195" i="25"/>
  <c r="G1195" i="25"/>
  <c r="U1194" i="25"/>
  <c r="T1194" i="25"/>
  <c r="P1194" i="25"/>
  <c r="G1194" i="25"/>
  <c r="U1193" i="25"/>
  <c r="T1193" i="25"/>
  <c r="P1193" i="25"/>
  <c r="G1193" i="25"/>
  <c r="U1192" i="25"/>
  <c r="T1192" i="25"/>
  <c r="G1192" i="25"/>
  <c r="U1191" i="25"/>
  <c r="T1191" i="25"/>
  <c r="P1191" i="25"/>
  <c r="G1191" i="25"/>
  <c r="U1190" i="25"/>
  <c r="T1190" i="25"/>
  <c r="P1190" i="25"/>
  <c r="G1190" i="25"/>
  <c r="U1189" i="25"/>
  <c r="T1189" i="25"/>
  <c r="P1189" i="25"/>
  <c r="G1189" i="25"/>
  <c r="U1188" i="25"/>
  <c r="T1188" i="25"/>
  <c r="P1188" i="25"/>
  <c r="G1188" i="25"/>
  <c r="U1187" i="25"/>
  <c r="T1187" i="25"/>
  <c r="P1187" i="25"/>
  <c r="G1187" i="25"/>
  <c r="U1186" i="25"/>
  <c r="T1186" i="25"/>
  <c r="P1186" i="25"/>
  <c r="G1186" i="25"/>
  <c r="U1185" i="25"/>
  <c r="T1185" i="25"/>
  <c r="P1185" i="25"/>
  <c r="G1185" i="25"/>
  <c r="U1184" i="25"/>
  <c r="T1184" i="25"/>
  <c r="P1184" i="25"/>
  <c r="G1184" i="25"/>
  <c r="U1183" i="25"/>
  <c r="T1183" i="25"/>
  <c r="P1183" i="25"/>
  <c r="G1183" i="25"/>
  <c r="U1182" i="25"/>
  <c r="T1182" i="25"/>
  <c r="G1182" i="25"/>
  <c r="U1181" i="25"/>
  <c r="T1181" i="25"/>
  <c r="P1181" i="25"/>
  <c r="G1181" i="25"/>
  <c r="U1180" i="25"/>
  <c r="T1180" i="25"/>
  <c r="P1180" i="25"/>
  <c r="G1180" i="25"/>
  <c r="U1179" i="25"/>
  <c r="T1179" i="25"/>
  <c r="P1179" i="25"/>
  <c r="G1179" i="25"/>
  <c r="U1178" i="25"/>
  <c r="T1178" i="25"/>
  <c r="P1178" i="25"/>
  <c r="G1178" i="25"/>
  <c r="U1177" i="25"/>
  <c r="T1177" i="25"/>
  <c r="P1177" i="25"/>
  <c r="G1177" i="25"/>
  <c r="U1176" i="25"/>
  <c r="T1176" i="25"/>
  <c r="P1176" i="25"/>
  <c r="G1176" i="25"/>
  <c r="U1175" i="25"/>
  <c r="T1175" i="25"/>
  <c r="P1175" i="25"/>
  <c r="G1175" i="25"/>
  <c r="U1174" i="25"/>
  <c r="T1174" i="25"/>
  <c r="P1174" i="25"/>
  <c r="G1174" i="25"/>
  <c r="U1173" i="25"/>
  <c r="T1173" i="25"/>
  <c r="P1173" i="25"/>
  <c r="G1173" i="25"/>
  <c r="U1172" i="25"/>
  <c r="T1172" i="25"/>
  <c r="G1172" i="25"/>
  <c r="U1171" i="25"/>
  <c r="T1171" i="25"/>
  <c r="P1171" i="25"/>
  <c r="G1171" i="25"/>
  <c r="U1170" i="25"/>
  <c r="T1170" i="25"/>
  <c r="P1170" i="25"/>
  <c r="G1170" i="25"/>
  <c r="U1169" i="25"/>
  <c r="T1169" i="25"/>
  <c r="P1169" i="25"/>
  <c r="G1169" i="25"/>
  <c r="U1168" i="25"/>
  <c r="T1168" i="25"/>
  <c r="P1168" i="25"/>
  <c r="G1168" i="25"/>
  <c r="U1167" i="25"/>
  <c r="T1167" i="25"/>
  <c r="P1167" i="25"/>
  <c r="G1167" i="25"/>
  <c r="U1166" i="25"/>
  <c r="T1166" i="25"/>
  <c r="P1166" i="25"/>
  <c r="G1166" i="25"/>
  <c r="U1165" i="25"/>
  <c r="T1165" i="25"/>
  <c r="P1165" i="25"/>
  <c r="G1165" i="25"/>
  <c r="U1164" i="25"/>
  <c r="T1164" i="25"/>
  <c r="P1164" i="25"/>
  <c r="G1164" i="25"/>
  <c r="U1163" i="25"/>
  <c r="T1163" i="25"/>
  <c r="P1163" i="25"/>
  <c r="G1163" i="25"/>
  <c r="U1162" i="25"/>
  <c r="T1162" i="25"/>
  <c r="P1162" i="25"/>
  <c r="G1162" i="25"/>
  <c r="U1161" i="25"/>
  <c r="T1161" i="25"/>
  <c r="G1161" i="25"/>
  <c r="U1160" i="25"/>
  <c r="T1160" i="25"/>
  <c r="P1160" i="25"/>
  <c r="G1160" i="25"/>
  <c r="U1159" i="25"/>
  <c r="T1159" i="25"/>
  <c r="P1159" i="25"/>
  <c r="G1159" i="25"/>
  <c r="U1158" i="25"/>
  <c r="T1158" i="25"/>
  <c r="P1158" i="25"/>
  <c r="G1158" i="25"/>
  <c r="U1157" i="25"/>
  <c r="T1157" i="25"/>
  <c r="P1157" i="25"/>
  <c r="G1157" i="25"/>
  <c r="U1156" i="25"/>
  <c r="T1156" i="25"/>
  <c r="P1156" i="25"/>
  <c r="G1156" i="25"/>
  <c r="U1155" i="25"/>
  <c r="T1155" i="25"/>
  <c r="P1155" i="25"/>
  <c r="G1155" i="25"/>
  <c r="U1154" i="25"/>
  <c r="T1154" i="25"/>
  <c r="P1154" i="25"/>
  <c r="G1154" i="25"/>
  <c r="U1153" i="25"/>
  <c r="T1153" i="25"/>
  <c r="P1153" i="25"/>
  <c r="G1153" i="25"/>
  <c r="U1152" i="25"/>
  <c r="T1152" i="25"/>
  <c r="P1152" i="25"/>
  <c r="G1152" i="25"/>
  <c r="U1151" i="25"/>
  <c r="T1151" i="25"/>
  <c r="P1151" i="25"/>
  <c r="G1151" i="25"/>
  <c r="U1150" i="25"/>
  <c r="T1150" i="25"/>
  <c r="P1150" i="25"/>
  <c r="G1150" i="25"/>
  <c r="U1149" i="25"/>
  <c r="T1149" i="25"/>
  <c r="P1149" i="25"/>
  <c r="G1149" i="25"/>
  <c r="U1148" i="25"/>
  <c r="T1148" i="25"/>
  <c r="P1148" i="25"/>
  <c r="G1148" i="25"/>
  <c r="U1147" i="25"/>
  <c r="T1147" i="25"/>
  <c r="P1147" i="25"/>
  <c r="G1147" i="25"/>
  <c r="U1146" i="25"/>
  <c r="T1146" i="25"/>
  <c r="G1146" i="25"/>
  <c r="U1145" i="25"/>
  <c r="T1145" i="25"/>
  <c r="P1145" i="25"/>
  <c r="G1145" i="25"/>
  <c r="U1144" i="25"/>
  <c r="T1144" i="25"/>
  <c r="G1144" i="25"/>
  <c r="T1143" i="25"/>
  <c r="S1143" i="25"/>
  <c r="M1143" i="25"/>
  <c r="J1143" i="25"/>
  <c r="U1142" i="25"/>
  <c r="T1142" i="25"/>
  <c r="P1142" i="25"/>
  <c r="G1142" i="25"/>
  <c r="U1141" i="25"/>
  <c r="T1141" i="25"/>
  <c r="P1141" i="25"/>
  <c r="G1141" i="25"/>
  <c r="U1140" i="25"/>
  <c r="T1140" i="25"/>
  <c r="P1140" i="25"/>
  <c r="G1140" i="25"/>
  <c r="U1139" i="25"/>
  <c r="T1139" i="25"/>
  <c r="P1139" i="25"/>
  <c r="G1139" i="25"/>
  <c r="U1138" i="25"/>
  <c r="T1138" i="25"/>
  <c r="P1138" i="25"/>
  <c r="G1138" i="25"/>
  <c r="U1137" i="25"/>
  <c r="T1137" i="25"/>
  <c r="P1137" i="25"/>
  <c r="G1137" i="25"/>
  <c r="U1136" i="25"/>
  <c r="T1136" i="25"/>
  <c r="P1136" i="25"/>
  <c r="G1136" i="25"/>
  <c r="U1135" i="25"/>
  <c r="T1135" i="25"/>
  <c r="P1135" i="25"/>
  <c r="G1135" i="25"/>
  <c r="U1134" i="25"/>
  <c r="T1134" i="25"/>
  <c r="P1134" i="25"/>
  <c r="G1134" i="25"/>
  <c r="U1133" i="25"/>
  <c r="T1133" i="25"/>
  <c r="P1133" i="25"/>
  <c r="G1133" i="25"/>
  <c r="U1132" i="25"/>
  <c r="T1132" i="25"/>
  <c r="P1132" i="25"/>
  <c r="G1132" i="25"/>
  <c r="U1131" i="25"/>
  <c r="T1131" i="25"/>
  <c r="P1131" i="25"/>
  <c r="G1131" i="25"/>
  <c r="U1130" i="25"/>
  <c r="T1130" i="25"/>
  <c r="P1130" i="25"/>
  <c r="G1130" i="25"/>
  <c r="U1129" i="25"/>
  <c r="T1129" i="25"/>
  <c r="P1129" i="25"/>
  <c r="G1129" i="25"/>
  <c r="U1128" i="25"/>
  <c r="T1128" i="25"/>
  <c r="P1128" i="25"/>
  <c r="G1128" i="25"/>
  <c r="U1127" i="25"/>
  <c r="T1127" i="25"/>
  <c r="P1127" i="25"/>
  <c r="G1127" i="25"/>
  <c r="U1126" i="25"/>
  <c r="T1126" i="25"/>
  <c r="P1126" i="25"/>
  <c r="G1126" i="25"/>
  <c r="U1125" i="25"/>
  <c r="T1125" i="25"/>
  <c r="P1125" i="25"/>
  <c r="G1125" i="25"/>
  <c r="U1124" i="25"/>
  <c r="T1124" i="25"/>
  <c r="P1124" i="25"/>
  <c r="G1124" i="25"/>
  <c r="U1123" i="25"/>
  <c r="T1123" i="25"/>
  <c r="P1123" i="25"/>
  <c r="G1123" i="25"/>
  <c r="U1122" i="25"/>
  <c r="T1122" i="25"/>
  <c r="P1122" i="25"/>
  <c r="G1122" i="25"/>
  <c r="U1121" i="25"/>
  <c r="T1121" i="25"/>
  <c r="P1121" i="25"/>
  <c r="G1121" i="25"/>
  <c r="U1120" i="25"/>
  <c r="T1120" i="25"/>
  <c r="P1120" i="25"/>
  <c r="G1120" i="25"/>
  <c r="U1119" i="25"/>
  <c r="T1119" i="25"/>
  <c r="P1119" i="25"/>
  <c r="G1119" i="25"/>
  <c r="U1118" i="25"/>
  <c r="T1118" i="25"/>
  <c r="P1118" i="25"/>
  <c r="G1118" i="25"/>
  <c r="U1117" i="25"/>
  <c r="T1117" i="25"/>
  <c r="P1117" i="25"/>
  <c r="G1117" i="25"/>
  <c r="U1116" i="25"/>
  <c r="T1116" i="25"/>
  <c r="P1116" i="25"/>
  <c r="G1116" i="25"/>
  <c r="U1115" i="25"/>
  <c r="T1115" i="25"/>
  <c r="P1115" i="25"/>
  <c r="G1115" i="25"/>
  <c r="U1114" i="25"/>
  <c r="T1114" i="25"/>
  <c r="P1114" i="25"/>
  <c r="G1114" i="25"/>
  <c r="U1113" i="25"/>
  <c r="T1113" i="25"/>
  <c r="P1113" i="25"/>
  <c r="G1113" i="25"/>
  <c r="U1112" i="25"/>
  <c r="T1112" i="25"/>
  <c r="P1112" i="25"/>
  <c r="G1112" i="25"/>
  <c r="U1111" i="25"/>
  <c r="T1111" i="25"/>
  <c r="P1111" i="25"/>
  <c r="G1111" i="25"/>
  <c r="U1110" i="25"/>
  <c r="T1110" i="25"/>
  <c r="P1110" i="25"/>
  <c r="G1110" i="25"/>
  <c r="U1109" i="25"/>
  <c r="T1109" i="25"/>
  <c r="P1109" i="25"/>
  <c r="G1109" i="25"/>
  <c r="U1108" i="25"/>
  <c r="T1108" i="25"/>
  <c r="P1108" i="25"/>
  <c r="G1108" i="25"/>
  <c r="U1107" i="25"/>
  <c r="T1107" i="25"/>
  <c r="P1107" i="25"/>
  <c r="G1107" i="25"/>
  <c r="U1106" i="25"/>
  <c r="T1106" i="25"/>
  <c r="P1106" i="25"/>
  <c r="G1106" i="25"/>
  <c r="U1105" i="25"/>
  <c r="T1105" i="25"/>
  <c r="P1105" i="25"/>
  <c r="G1105" i="25"/>
  <c r="U1104" i="25"/>
  <c r="T1104" i="25"/>
  <c r="P1104" i="25"/>
  <c r="G1104" i="25"/>
  <c r="U1103" i="25"/>
  <c r="T1103" i="25"/>
  <c r="P1103" i="25"/>
  <c r="G1103" i="25"/>
  <c r="U1102" i="25"/>
  <c r="T1102" i="25"/>
  <c r="P1102" i="25"/>
  <c r="G1102" i="25"/>
  <c r="U1101" i="25"/>
  <c r="T1101" i="25"/>
  <c r="P1101" i="25"/>
  <c r="G1101" i="25"/>
  <c r="U1100" i="25"/>
  <c r="T1100" i="25"/>
  <c r="P1100" i="25"/>
  <c r="G1100" i="25"/>
  <c r="U1099" i="25"/>
  <c r="T1099" i="25"/>
  <c r="P1099" i="25"/>
  <c r="G1099" i="25"/>
  <c r="U1098" i="25"/>
  <c r="T1098" i="25"/>
  <c r="G1098" i="25"/>
  <c r="U1097" i="25"/>
  <c r="T1097" i="25"/>
  <c r="P1097" i="25"/>
  <c r="G1097" i="25"/>
  <c r="U1096" i="25"/>
  <c r="T1096" i="25"/>
  <c r="P1096" i="25"/>
  <c r="G1096" i="25"/>
  <c r="U1095" i="25"/>
  <c r="T1095" i="25"/>
  <c r="P1095" i="25"/>
  <c r="G1095" i="25"/>
  <c r="U1094" i="25"/>
  <c r="T1094" i="25"/>
  <c r="P1094" i="25"/>
  <c r="G1094" i="25"/>
  <c r="U1093" i="25"/>
  <c r="T1093" i="25"/>
  <c r="P1093" i="25"/>
  <c r="G1093" i="25"/>
  <c r="U1092" i="25"/>
  <c r="T1092" i="25"/>
  <c r="P1092" i="25"/>
  <c r="G1092" i="25"/>
  <c r="U1091" i="25"/>
  <c r="T1091" i="25"/>
  <c r="G1091" i="25"/>
  <c r="U1090" i="25"/>
  <c r="T1090" i="25"/>
  <c r="P1090" i="25"/>
  <c r="G1090" i="25"/>
  <c r="U1089" i="25"/>
  <c r="T1089" i="25"/>
  <c r="P1089" i="25"/>
  <c r="G1089" i="25"/>
  <c r="U1088" i="25"/>
  <c r="T1088" i="25"/>
  <c r="P1088" i="25"/>
  <c r="G1088" i="25"/>
  <c r="U1087" i="25"/>
  <c r="T1087" i="25"/>
  <c r="P1087" i="25"/>
  <c r="G1087" i="25"/>
  <c r="U1086" i="25"/>
  <c r="T1086" i="25"/>
  <c r="P1086" i="25"/>
  <c r="G1086" i="25"/>
  <c r="U1085" i="25"/>
  <c r="T1085" i="25"/>
  <c r="P1085" i="25"/>
  <c r="G1085" i="25"/>
  <c r="U1084" i="25"/>
  <c r="T1084" i="25"/>
  <c r="P1084" i="25"/>
  <c r="G1084" i="25"/>
  <c r="U1083" i="25"/>
  <c r="T1083" i="25"/>
  <c r="P1083" i="25"/>
  <c r="G1083" i="25"/>
  <c r="U1082" i="25"/>
  <c r="T1082" i="25"/>
  <c r="P1082" i="25"/>
  <c r="G1082" i="25"/>
  <c r="U1081" i="25"/>
  <c r="T1081" i="25"/>
  <c r="P1081" i="25"/>
  <c r="G1081" i="25"/>
  <c r="U1080" i="25"/>
  <c r="T1080" i="25"/>
  <c r="P1080" i="25"/>
  <c r="G1080" i="25"/>
  <c r="U1079" i="25"/>
  <c r="T1079" i="25"/>
  <c r="P1079" i="25"/>
  <c r="G1079" i="25"/>
  <c r="U1078" i="25"/>
  <c r="T1078" i="25"/>
  <c r="P1078" i="25"/>
  <c r="G1078" i="25"/>
  <c r="U1077" i="25"/>
  <c r="T1077" i="25"/>
  <c r="P1077" i="25"/>
  <c r="G1077" i="25"/>
  <c r="U1076" i="25"/>
  <c r="T1076" i="25"/>
  <c r="P1076" i="25"/>
  <c r="G1076" i="25"/>
  <c r="U1075" i="25"/>
  <c r="T1075" i="25"/>
  <c r="P1075" i="25"/>
  <c r="G1075" i="25"/>
  <c r="U1074" i="25"/>
  <c r="T1074" i="25"/>
  <c r="P1074" i="25"/>
  <c r="G1074" i="25"/>
  <c r="U1073" i="25"/>
  <c r="T1073" i="25"/>
  <c r="P1073" i="25"/>
  <c r="G1073" i="25"/>
  <c r="U1072" i="25"/>
  <c r="T1072" i="25"/>
  <c r="P1072" i="25"/>
  <c r="G1072" i="25"/>
  <c r="U1071" i="25"/>
  <c r="T1071" i="25"/>
  <c r="P1071" i="25"/>
  <c r="G1071" i="25"/>
  <c r="U1070" i="25"/>
  <c r="T1070" i="25"/>
  <c r="P1070" i="25"/>
  <c r="G1070" i="25"/>
  <c r="U1069" i="25"/>
  <c r="T1069" i="25"/>
  <c r="P1069" i="25"/>
  <c r="G1069" i="25"/>
  <c r="U1068" i="25"/>
  <c r="T1068" i="25"/>
  <c r="P1068" i="25"/>
  <c r="G1068" i="25"/>
  <c r="U1067" i="25"/>
  <c r="T1067" i="25"/>
  <c r="P1067" i="25"/>
  <c r="G1067" i="25"/>
  <c r="U1066" i="25"/>
  <c r="T1066" i="25"/>
  <c r="P1066" i="25"/>
  <c r="G1066" i="25"/>
  <c r="U1065" i="25"/>
  <c r="T1065" i="25"/>
  <c r="P1065" i="25"/>
  <c r="G1065" i="25"/>
  <c r="U1064" i="25"/>
  <c r="T1064" i="25"/>
  <c r="P1064" i="25"/>
  <c r="G1064" i="25"/>
  <c r="U1063" i="25"/>
  <c r="T1063" i="25"/>
  <c r="P1063" i="25"/>
  <c r="G1063" i="25"/>
  <c r="U1062" i="25"/>
  <c r="T1062" i="25"/>
  <c r="P1062" i="25"/>
  <c r="G1062" i="25"/>
  <c r="U1061" i="25"/>
  <c r="T1061" i="25"/>
  <c r="P1061" i="25"/>
  <c r="G1061" i="25"/>
  <c r="U1060" i="25"/>
  <c r="T1060" i="25"/>
  <c r="P1060" i="25"/>
  <c r="G1060" i="25"/>
  <c r="U1059" i="25"/>
  <c r="T1059" i="25"/>
  <c r="P1059" i="25"/>
  <c r="G1059" i="25"/>
  <c r="U1058" i="25"/>
  <c r="T1058" i="25"/>
  <c r="P1058" i="25"/>
  <c r="G1058" i="25"/>
  <c r="U1057" i="25"/>
  <c r="T1057" i="25"/>
  <c r="P1057" i="25"/>
  <c r="G1057" i="25"/>
  <c r="U1056" i="25"/>
  <c r="T1056" i="25"/>
  <c r="P1056" i="25"/>
  <c r="G1056" i="25"/>
  <c r="U1055" i="25"/>
  <c r="T1055" i="25"/>
  <c r="P1055" i="25"/>
  <c r="G1055" i="25"/>
  <c r="U1054" i="25"/>
  <c r="T1054" i="25"/>
  <c r="P1054" i="25"/>
  <c r="G1054" i="25"/>
  <c r="U1053" i="25"/>
  <c r="T1053" i="25"/>
  <c r="P1053" i="25"/>
  <c r="G1053" i="25"/>
  <c r="U1052" i="25"/>
  <c r="T1052" i="25"/>
  <c r="P1052" i="25"/>
  <c r="G1052" i="25"/>
  <c r="U1051" i="25"/>
  <c r="T1051" i="25"/>
  <c r="P1051" i="25"/>
  <c r="G1051" i="25"/>
  <c r="U1050" i="25"/>
  <c r="T1050" i="25"/>
  <c r="P1050" i="25"/>
  <c r="G1050" i="25"/>
  <c r="U1049" i="25"/>
  <c r="T1049" i="25"/>
  <c r="P1049" i="25"/>
  <c r="G1049" i="25"/>
  <c r="U1048" i="25"/>
  <c r="T1048" i="25"/>
  <c r="P1048" i="25"/>
  <c r="G1048" i="25"/>
  <c r="U1047" i="25"/>
  <c r="T1047" i="25"/>
  <c r="P1047" i="25"/>
  <c r="G1047" i="25"/>
  <c r="U1046" i="25"/>
  <c r="T1046" i="25"/>
  <c r="P1046" i="25"/>
  <c r="G1046" i="25"/>
  <c r="U1045" i="25"/>
  <c r="T1045" i="25"/>
  <c r="P1045" i="25"/>
  <c r="G1045" i="25"/>
  <c r="U1044" i="25"/>
  <c r="T1044" i="25"/>
  <c r="P1044" i="25"/>
  <c r="G1044" i="25"/>
  <c r="U1043" i="25"/>
  <c r="T1043" i="25"/>
  <c r="P1043" i="25"/>
  <c r="G1043" i="25"/>
  <c r="U1042" i="25"/>
  <c r="T1042" i="25"/>
  <c r="P1042" i="25"/>
  <c r="G1042" i="25"/>
  <c r="U1041" i="25"/>
  <c r="T1041" i="25"/>
  <c r="P1041" i="25"/>
  <c r="G1041" i="25"/>
  <c r="U1040" i="25"/>
  <c r="T1040" i="25"/>
  <c r="P1040" i="25"/>
  <c r="G1040" i="25"/>
  <c r="U1039" i="25"/>
  <c r="T1039" i="25"/>
  <c r="P1039" i="25"/>
  <c r="G1039" i="25"/>
  <c r="U1038" i="25"/>
  <c r="T1038" i="25"/>
  <c r="P1038" i="25"/>
  <c r="G1038" i="25"/>
  <c r="U1037" i="25"/>
  <c r="T1037" i="25"/>
  <c r="P1037" i="25"/>
  <c r="G1037" i="25"/>
  <c r="U1036" i="25"/>
  <c r="T1036" i="25"/>
  <c r="P1036" i="25"/>
  <c r="G1036" i="25"/>
  <c r="U1035" i="25"/>
  <c r="T1035" i="25"/>
  <c r="P1035" i="25"/>
  <c r="G1035" i="25"/>
  <c r="U1034" i="25"/>
  <c r="T1034" i="25"/>
  <c r="P1034" i="25"/>
  <c r="G1034" i="25"/>
  <c r="U1033" i="25"/>
  <c r="T1033" i="25"/>
  <c r="P1033" i="25"/>
  <c r="G1033" i="25"/>
  <c r="U1032" i="25"/>
  <c r="T1032" i="25"/>
  <c r="P1032" i="25"/>
  <c r="G1032" i="25"/>
  <c r="U1031" i="25"/>
  <c r="T1031" i="25"/>
  <c r="P1031" i="25"/>
  <c r="G1031" i="25"/>
  <c r="U1030" i="25"/>
  <c r="T1030" i="25"/>
  <c r="P1030" i="25"/>
  <c r="G1030" i="25"/>
  <c r="U1029" i="25"/>
  <c r="T1029" i="25"/>
  <c r="P1029" i="25"/>
  <c r="G1029" i="25"/>
  <c r="U1028" i="25"/>
  <c r="T1028" i="25"/>
  <c r="P1028" i="25"/>
  <c r="G1028" i="25"/>
  <c r="U1027" i="25"/>
  <c r="T1027" i="25"/>
  <c r="P1027" i="25"/>
  <c r="G1027" i="25"/>
  <c r="U1026" i="25"/>
  <c r="T1026" i="25"/>
  <c r="P1026" i="25"/>
  <c r="G1026" i="25"/>
  <c r="U1025" i="25"/>
  <c r="T1025" i="25"/>
  <c r="P1025" i="25"/>
  <c r="G1025" i="25"/>
  <c r="U1024" i="25"/>
  <c r="T1024" i="25"/>
  <c r="P1024" i="25"/>
  <c r="G1024" i="25"/>
  <c r="U1023" i="25"/>
  <c r="T1023" i="25"/>
  <c r="P1023" i="25"/>
  <c r="G1023" i="25"/>
  <c r="U1022" i="25"/>
  <c r="T1022" i="25"/>
  <c r="P1022" i="25"/>
  <c r="G1022" i="25"/>
  <c r="U1021" i="25"/>
  <c r="T1021" i="25"/>
  <c r="P1021" i="25"/>
  <c r="G1021" i="25"/>
  <c r="U1020" i="25"/>
  <c r="T1020" i="25"/>
  <c r="P1020" i="25"/>
  <c r="G1020" i="25"/>
  <c r="U1019" i="25"/>
  <c r="T1019" i="25"/>
  <c r="P1019" i="25"/>
  <c r="G1019" i="25"/>
  <c r="U1018" i="25"/>
  <c r="T1018" i="25"/>
  <c r="P1018" i="25"/>
  <c r="G1018" i="25"/>
  <c r="U1017" i="25"/>
  <c r="T1017" i="25"/>
  <c r="P1017" i="25"/>
  <c r="G1017" i="25"/>
  <c r="U1016" i="25"/>
  <c r="T1016" i="25"/>
  <c r="P1016" i="25"/>
  <c r="G1016" i="25"/>
  <c r="U1015" i="25"/>
  <c r="T1015" i="25"/>
  <c r="P1015" i="25"/>
  <c r="G1015" i="25"/>
  <c r="U1014" i="25"/>
  <c r="T1014" i="25"/>
  <c r="P1014" i="25"/>
  <c r="G1014" i="25"/>
  <c r="U1013" i="25"/>
  <c r="T1013" i="25"/>
  <c r="P1013" i="25"/>
  <c r="G1013" i="25"/>
  <c r="U1012" i="25"/>
  <c r="T1012" i="25"/>
  <c r="P1012" i="25"/>
  <c r="G1012" i="25"/>
  <c r="U1011" i="25"/>
  <c r="T1011" i="25"/>
  <c r="P1011" i="25"/>
  <c r="G1011" i="25"/>
  <c r="U1010" i="25"/>
  <c r="T1010" i="25"/>
  <c r="P1010" i="25"/>
  <c r="G1010" i="25"/>
  <c r="U1009" i="25"/>
  <c r="T1009" i="25"/>
  <c r="P1009" i="25"/>
  <c r="G1009" i="25"/>
  <c r="U1008" i="25"/>
  <c r="T1008" i="25"/>
  <c r="P1008" i="25"/>
  <c r="G1008" i="25"/>
  <c r="U1007" i="25"/>
  <c r="T1007" i="25"/>
  <c r="P1007" i="25"/>
  <c r="G1007" i="25"/>
  <c r="U1006" i="25"/>
  <c r="T1006" i="25"/>
  <c r="P1006" i="25"/>
  <c r="G1006" i="25"/>
  <c r="U1005" i="25"/>
  <c r="T1005" i="25"/>
  <c r="P1005" i="25"/>
  <c r="G1005" i="25"/>
  <c r="U1004" i="25"/>
  <c r="T1004" i="25"/>
  <c r="P1004" i="25"/>
  <c r="G1004" i="25"/>
  <c r="U1003" i="25"/>
  <c r="T1003" i="25"/>
  <c r="P1003" i="25"/>
  <c r="G1003" i="25"/>
  <c r="U1002" i="25"/>
  <c r="T1002" i="25"/>
  <c r="P1002" i="25"/>
  <c r="G1002" i="25"/>
  <c r="U1001" i="25"/>
  <c r="T1001" i="25"/>
  <c r="P1001" i="25"/>
  <c r="G1001" i="25"/>
  <c r="U1000" i="25"/>
  <c r="T1000" i="25"/>
  <c r="P1000" i="25"/>
  <c r="G1000" i="25"/>
  <c r="U999" i="25"/>
  <c r="T999" i="25"/>
  <c r="P999" i="25"/>
  <c r="G999" i="25"/>
  <c r="U998" i="25"/>
  <c r="T998" i="25"/>
  <c r="P998" i="25"/>
  <c r="G998" i="25"/>
  <c r="U997" i="25"/>
  <c r="T997" i="25"/>
  <c r="P997" i="25"/>
  <c r="G997" i="25"/>
  <c r="U996" i="25"/>
  <c r="T996" i="25"/>
  <c r="P996" i="25"/>
  <c r="G996" i="25"/>
  <c r="U995" i="25"/>
  <c r="T995" i="25"/>
  <c r="P995" i="25"/>
  <c r="G995" i="25"/>
  <c r="U994" i="25"/>
  <c r="T994" i="25"/>
  <c r="P994" i="25"/>
  <c r="G994" i="25"/>
  <c r="U993" i="25"/>
  <c r="T993" i="25"/>
  <c r="P993" i="25"/>
  <c r="G993" i="25"/>
  <c r="U992" i="25"/>
  <c r="T992" i="25"/>
  <c r="P992" i="25"/>
  <c r="G992" i="25"/>
  <c r="U991" i="25"/>
  <c r="T991" i="25"/>
  <c r="P991" i="25"/>
  <c r="G991" i="25"/>
  <c r="U990" i="25"/>
  <c r="T990" i="25"/>
  <c r="P990" i="25"/>
  <c r="G990" i="25"/>
  <c r="U989" i="25"/>
  <c r="T989" i="25"/>
  <c r="P989" i="25"/>
  <c r="G989" i="25"/>
  <c r="U988" i="25"/>
  <c r="T988" i="25"/>
  <c r="P988" i="25"/>
  <c r="G988" i="25"/>
  <c r="U987" i="25"/>
  <c r="T987" i="25"/>
  <c r="P987" i="25"/>
  <c r="G987" i="25"/>
  <c r="U986" i="25"/>
  <c r="T986" i="25"/>
  <c r="P986" i="25"/>
  <c r="G986" i="25"/>
  <c r="U985" i="25"/>
  <c r="T985" i="25"/>
  <c r="P985" i="25"/>
  <c r="G985" i="25"/>
  <c r="U984" i="25"/>
  <c r="T984" i="25"/>
  <c r="P984" i="25"/>
  <c r="G984" i="25"/>
  <c r="U983" i="25"/>
  <c r="T983" i="25"/>
  <c r="P983" i="25"/>
  <c r="G983" i="25"/>
  <c r="U982" i="25"/>
  <c r="T982" i="25"/>
  <c r="P982" i="25"/>
  <c r="G982" i="25"/>
  <c r="U981" i="25"/>
  <c r="T981" i="25"/>
  <c r="P981" i="25"/>
  <c r="G981" i="25"/>
  <c r="U980" i="25"/>
  <c r="T980" i="25"/>
  <c r="P980" i="25"/>
  <c r="G980" i="25"/>
  <c r="U979" i="25"/>
  <c r="T979" i="25"/>
  <c r="P979" i="25"/>
  <c r="G979" i="25"/>
  <c r="U978" i="25"/>
  <c r="T978" i="25"/>
  <c r="P978" i="25"/>
  <c r="G978" i="25"/>
  <c r="U977" i="25"/>
  <c r="T977" i="25"/>
  <c r="P977" i="25"/>
  <c r="G977" i="25"/>
  <c r="U976" i="25"/>
  <c r="T976" i="25"/>
  <c r="P976" i="25"/>
  <c r="G976" i="25"/>
  <c r="U975" i="25"/>
  <c r="T975" i="25"/>
  <c r="P975" i="25"/>
  <c r="G975" i="25"/>
  <c r="U974" i="25"/>
  <c r="T974" i="25"/>
  <c r="P974" i="25"/>
  <c r="G974" i="25"/>
  <c r="U973" i="25"/>
  <c r="T973" i="25"/>
  <c r="P973" i="25"/>
  <c r="G973" i="25"/>
  <c r="U972" i="25"/>
  <c r="T972" i="25"/>
  <c r="P972" i="25"/>
  <c r="G972" i="25"/>
  <c r="U971" i="25"/>
  <c r="T971" i="25"/>
  <c r="P971" i="25"/>
  <c r="G971" i="25"/>
  <c r="U970" i="25"/>
  <c r="T970" i="25"/>
  <c r="P970" i="25"/>
  <c r="G970" i="25"/>
  <c r="U969" i="25"/>
  <c r="T969" i="25"/>
  <c r="P969" i="25"/>
  <c r="G969" i="25"/>
  <c r="U968" i="25"/>
  <c r="T968" i="25"/>
  <c r="P968" i="25"/>
  <c r="P967" i="25" s="1"/>
  <c r="G968" i="25"/>
  <c r="U967" i="25"/>
  <c r="T967" i="25"/>
  <c r="G967" i="25"/>
  <c r="U966" i="25"/>
  <c r="T966" i="25"/>
  <c r="P966" i="25"/>
  <c r="G966" i="25"/>
  <c r="U965" i="25"/>
  <c r="T965" i="25"/>
  <c r="P965" i="25"/>
  <c r="G965" i="25"/>
  <c r="U964" i="25"/>
  <c r="T964" i="25"/>
  <c r="P964" i="25"/>
  <c r="G964" i="25"/>
  <c r="U963" i="25"/>
  <c r="T963" i="25"/>
  <c r="P963" i="25"/>
  <c r="G963" i="25"/>
  <c r="U962" i="25"/>
  <c r="T962" i="25"/>
  <c r="P962" i="25"/>
  <c r="G962" i="25"/>
  <c r="U961" i="25"/>
  <c r="T961" i="25"/>
  <c r="P961" i="25"/>
  <c r="G961" i="25"/>
  <c r="U960" i="25"/>
  <c r="T960" i="25"/>
  <c r="P960" i="25"/>
  <c r="P959" i="25" s="1"/>
  <c r="G960" i="25"/>
  <c r="U959" i="25"/>
  <c r="T959" i="25"/>
  <c r="G959" i="25"/>
  <c r="U958" i="25"/>
  <c r="T958" i="25"/>
  <c r="P958" i="25"/>
  <c r="G958" i="25"/>
  <c r="U957" i="25"/>
  <c r="T957" i="25"/>
  <c r="P957" i="25"/>
  <c r="G957" i="25"/>
  <c r="U956" i="25"/>
  <c r="T956" i="25"/>
  <c r="P956" i="25"/>
  <c r="G956" i="25"/>
  <c r="U955" i="25"/>
  <c r="T955" i="25"/>
  <c r="P955" i="25"/>
  <c r="G955" i="25"/>
  <c r="U954" i="25"/>
  <c r="T954" i="25"/>
  <c r="P954" i="25"/>
  <c r="G954" i="25"/>
  <c r="U953" i="25"/>
  <c r="T953" i="25"/>
  <c r="P953" i="25"/>
  <c r="G953" i="25"/>
  <c r="U952" i="25"/>
  <c r="T952" i="25"/>
  <c r="P952" i="25"/>
  <c r="G952" i="25"/>
  <c r="U951" i="25"/>
  <c r="T951" i="25"/>
  <c r="P951" i="25"/>
  <c r="G951" i="25"/>
  <c r="U950" i="25"/>
  <c r="T950" i="25"/>
  <c r="P950" i="25"/>
  <c r="G950" i="25"/>
  <c r="U949" i="25"/>
  <c r="T949" i="25"/>
  <c r="P949" i="25"/>
  <c r="G949" i="25"/>
  <c r="U948" i="25"/>
  <c r="T948" i="25"/>
  <c r="P948" i="25"/>
  <c r="G948" i="25"/>
  <c r="U947" i="25"/>
  <c r="T947" i="25"/>
  <c r="P947" i="25"/>
  <c r="G947" i="25"/>
  <c r="U946" i="25"/>
  <c r="T946" i="25"/>
  <c r="P946" i="25"/>
  <c r="G946" i="25"/>
  <c r="U945" i="25"/>
  <c r="T945" i="25"/>
  <c r="P945" i="25"/>
  <c r="G945" i="25"/>
  <c r="U944" i="25"/>
  <c r="T944" i="25"/>
  <c r="P944" i="25"/>
  <c r="G944" i="25"/>
  <c r="U943" i="25"/>
  <c r="T943" i="25"/>
  <c r="P943" i="25"/>
  <c r="G943" i="25"/>
  <c r="U942" i="25"/>
  <c r="T942" i="25"/>
  <c r="P942" i="25"/>
  <c r="G942" i="25"/>
  <c r="U941" i="25"/>
  <c r="T941" i="25"/>
  <c r="P941" i="25"/>
  <c r="G941" i="25"/>
  <c r="U940" i="25"/>
  <c r="T940" i="25"/>
  <c r="P940" i="25"/>
  <c r="G940" i="25"/>
  <c r="U939" i="25"/>
  <c r="T939" i="25"/>
  <c r="P939" i="25"/>
  <c r="G939" i="25"/>
  <c r="U938" i="25"/>
  <c r="T938" i="25"/>
  <c r="P938" i="25"/>
  <c r="G938" i="25"/>
  <c r="U937" i="25"/>
  <c r="T937" i="25"/>
  <c r="G937" i="25"/>
  <c r="U936" i="25"/>
  <c r="T936" i="25"/>
  <c r="P936" i="25"/>
  <c r="G936" i="25"/>
  <c r="U935" i="25"/>
  <c r="T935" i="25"/>
  <c r="P935" i="25"/>
  <c r="G935" i="25"/>
  <c r="U934" i="25"/>
  <c r="T934" i="25"/>
  <c r="P934" i="25"/>
  <c r="G934" i="25"/>
  <c r="U933" i="25"/>
  <c r="T933" i="25"/>
  <c r="P933" i="25"/>
  <c r="G933" i="25"/>
  <c r="U932" i="25"/>
  <c r="T932" i="25"/>
  <c r="P932" i="25"/>
  <c r="G932" i="25"/>
  <c r="U931" i="25"/>
  <c r="T931" i="25"/>
  <c r="P931" i="25"/>
  <c r="G931" i="25"/>
  <c r="U930" i="25"/>
  <c r="T930" i="25"/>
  <c r="P930" i="25"/>
  <c r="G930" i="25"/>
  <c r="U929" i="25"/>
  <c r="T929" i="25"/>
  <c r="P929" i="25"/>
  <c r="G929" i="25"/>
  <c r="U928" i="25"/>
  <c r="T928" i="25"/>
  <c r="P928" i="25"/>
  <c r="G928" i="25"/>
  <c r="U927" i="25"/>
  <c r="T927" i="25"/>
  <c r="P927" i="25"/>
  <c r="G927" i="25"/>
  <c r="U926" i="25"/>
  <c r="T926" i="25"/>
  <c r="P926" i="25"/>
  <c r="G926" i="25"/>
  <c r="U925" i="25"/>
  <c r="T925" i="25"/>
  <c r="P925" i="25"/>
  <c r="G925" i="25"/>
  <c r="U924" i="25"/>
  <c r="T924" i="25"/>
  <c r="P924" i="25"/>
  <c r="G924" i="25"/>
  <c r="U923" i="25"/>
  <c r="T923" i="25"/>
  <c r="P923" i="25"/>
  <c r="G923" i="25"/>
  <c r="U922" i="25"/>
  <c r="T922" i="25"/>
  <c r="P922" i="25"/>
  <c r="G922" i="25"/>
  <c r="U921" i="25"/>
  <c r="T921" i="25"/>
  <c r="P921" i="25"/>
  <c r="G921" i="25"/>
  <c r="U920" i="25"/>
  <c r="T920" i="25"/>
  <c r="P920" i="25"/>
  <c r="G920" i="25"/>
  <c r="U919" i="25"/>
  <c r="T919" i="25"/>
  <c r="P919" i="25"/>
  <c r="G919" i="25"/>
  <c r="U918" i="25"/>
  <c r="T918" i="25"/>
  <c r="P918" i="25"/>
  <c r="G918" i="25"/>
  <c r="U917" i="25"/>
  <c r="T917" i="25"/>
  <c r="P917" i="25"/>
  <c r="G917" i="25"/>
  <c r="U916" i="25"/>
  <c r="T916" i="25"/>
  <c r="P916" i="25"/>
  <c r="G916" i="25"/>
  <c r="U915" i="25"/>
  <c r="T915" i="25"/>
  <c r="P915" i="25"/>
  <c r="G915" i="25"/>
  <c r="U914" i="25"/>
  <c r="T914" i="25"/>
  <c r="P914" i="25"/>
  <c r="G914" i="25"/>
  <c r="U913" i="25"/>
  <c r="T913" i="25"/>
  <c r="P913" i="25"/>
  <c r="G913" i="25"/>
  <c r="U912" i="25"/>
  <c r="T912" i="25"/>
  <c r="P912" i="25"/>
  <c r="G912" i="25"/>
  <c r="U911" i="25"/>
  <c r="T911" i="25"/>
  <c r="P911" i="25"/>
  <c r="G911" i="25"/>
  <c r="U910" i="25"/>
  <c r="T910" i="25"/>
  <c r="P910" i="25"/>
  <c r="G910" i="25"/>
  <c r="U909" i="25"/>
  <c r="T909" i="25"/>
  <c r="P909" i="25"/>
  <c r="G909" i="25"/>
  <c r="U908" i="25"/>
  <c r="T908" i="25"/>
  <c r="P908" i="25"/>
  <c r="G908" i="25"/>
  <c r="U907" i="25"/>
  <c r="T907" i="25"/>
  <c r="P907" i="25"/>
  <c r="G907" i="25"/>
  <c r="U906" i="25"/>
  <c r="T906" i="25"/>
  <c r="P906" i="25"/>
  <c r="G906" i="25"/>
  <c r="U905" i="25"/>
  <c r="T905" i="25"/>
  <c r="P905" i="25"/>
  <c r="G905" i="25"/>
  <c r="U904" i="25"/>
  <c r="T904" i="25"/>
  <c r="P904" i="25"/>
  <c r="G904" i="25"/>
  <c r="U903" i="25"/>
  <c r="T903" i="25"/>
  <c r="P903" i="25"/>
  <c r="G903" i="25"/>
  <c r="U902" i="25"/>
  <c r="T902" i="25"/>
  <c r="P902" i="25"/>
  <c r="G902" i="25"/>
  <c r="U901" i="25"/>
  <c r="T901" i="25"/>
  <c r="P901" i="25"/>
  <c r="G901" i="25"/>
  <c r="U900" i="25"/>
  <c r="T900" i="25"/>
  <c r="P900" i="25"/>
  <c r="G900" i="25"/>
  <c r="U899" i="25"/>
  <c r="T899" i="25"/>
  <c r="P899" i="25"/>
  <c r="G899" i="25"/>
  <c r="U898" i="25"/>
  <c r="T898" i="25"/>
  <c r="P898" i="25"/>
  <c r="G898" i="25"/>
  <c r="U897" i="25"/>
  <c r="T897" i="25"/>
  <c r="P897" i="25"/>
  <c r="G897" i="25"/>
  <c r="U896" i="25"/>
  <c r="T896" i="25"/>
  <c r="P896" i="25"/>
  <c r="G896" i="25"/>
  <c r="U895" i="25"/>
  <c r="T895" i="25"/>
  <c r="P895" i="25"/>
  <c r="G895" i="25"/>
  <c r="U894" i="25"/>
  <c r="T894" i="25"/>
  <c r="P894" i="25"/>
  <c r="G894" i="25"/>
  <c r="U893" i="25"/>
  <c r="T893" i="25"/>
  <c r="P893" i="25"/>
  <c r="G893" i="25"/>
  <c r="U892" i="25"/>
  <c r="T892" i="25"/>
  <c r="P892" i="25"/>
  <c r="G892" i="25"/>
  <c r="U891" i="25"/>
  <c r="T891" i="25"/>
  <c r="P891" i="25"/>
  <c r="G891" i="25"/>
  <c r="U890" i="25"/>
  <c r="T890" i="25"/>
  <c r="P890" i="25"/>
  <c r="G890" i="25"/>
  <c r="U889" i="25"/>
  <c r="T889" i="25"/>
  <c r="P889" i="25"/>
  <c r="G889" i="25"/>
  <c r="U888" i="25"/>
  <c r="T888" i="25"/>
  <c r="P888" i="25"/>
  <c r="G888" i="25"/>
  <c r="U887" i="25"/>
  <c r="T887" i="25"/>
  <c r="P887" i="25"/>
  <c r="G887" i="25"/>
  <c r="U886" i="25"/>
  <c r="T886" i="25"/>
  <c r="P886" i="25"/>
  <c r="G886" i="25"/>
  <c r="U885" i="25"/>
  <c r="T885" i="25"/>
  <c r="P885" i="25"/>
  <c r="G885" i="25"/>
  <c r="U884" i="25"/>
  <c r="T884" i="25"/>
  <c r="P884" i="25"/>
  <c r="G884" i="25"/>
  <c r="U883" i="25"/>
  <c r="T883" i="25"/>
  <c r="P883" i="25"/>
  <c r="G883" i="25"/>
  <c r="U882" i="25"/>
  <c r="T882" i="25"/>
  <c r="P882" i="25"/>
  <c r="G882" i="25"/>
  <c r="U881" i="25"/>
  <c r="T881" i="25"/>
  <c r="P881" i="25"/>
  <c r="G881" i="25"/>
  <c r="U880" i="25"/>
  <c r="T880" i="25"/>
  <c r="P880" i="25"/>
  <c r="G880" i="25"/>
  <c r="U879" i="25"/>
  <c r="T879" i="25"/>
  <c r="P879" i="25"/>
  <c r="G879" i="25"/>
  <c r="U878" i="25"/>
  <c r="T878" i="25"/>
  <c r="P878" i="25"/>
  <c r="G878" i="25"/>
  <c r="U877" i="25"/>
  <c r="T877" i="25"/>
  <c r="P877" i="25"/>
  <c r="G877" i="25"/>
  <c r="U876" i="25"/>
  <c r="T876" i="25"/>
  <c r="P876" i="25"/>
  <c r="G876" i="25"/>
  <c r="U875" i="25"/>
  <c r="T875" i="25"/>
  <c r="P875" i="25"/>
  <c r="G875" i="25"/>
  <c r="U874" i="25"/>
  <c r="T874" i="25"/>
  <c r="P874" i="25"/>
  <c r="G874" i="25"/>
  <c r="U873" i="25"/>
  <c r="T873" i="25"/>
  <c r="P873" i="25"/>
  <c r="G873" i="25"/>
  <c r="U872" i="25"/>
  <c r="T872" i="25"/>
  <c r="P872" i="25"/>
  <c r="G872" i="25"/>
  <c r="U871" i="25"/>
  <c r="T871" i="25"/>
  <c r="P871" i="25"/>
  <c r="G871" i="25"/>
  <c r="U870" i="25"/>
  <c r="T870" i="25"/>
  <c r="P870" i="25"/>
  <c r="G870" i="25"/>
  <c r="U869" i="25"/>
  <c r="T869" i="25"/>
  <c r="P869" i="25"/>
  <c r="G869" i="25"/>
  <c r="U868" i="25"/>
  <c r="T868" i="25"/>
  <c r="P868" i="25"/>
  <c r="G868" i="25"/>
  <c r="U867" i="25"/>
  <c r="T867" i="25"/>
  <c r="P867" i="25"/>
  <c r="G867" i="25"/>
  <c r="U866" i="25"/>
  <c r="T866" i="25"/>
  <c r="P866" i="25"/>
  <c r="G866" i="25"/>
  <c r="U865" i="25"/>
  <c r="T865" i="25"/>
  <c r="P865" i="25"/>
  <c r="G865" i="25"/>
  <c r="U864" i="25"/>
  <c r="T864" i="25"/>
  <c r="P864" i="25"/>
  <c r="G864" i="25"/>
  <c r="U863" i="25"/>
  <c r="T863" i="25"/>
  <c r="P863" i="25"/>
  <c r="G863" i="25"/>
  <c r="U862" i="25"/>
  <c r="T862" i="25"/>
  <c r="P862" i="25"/>
  <c r="G862" i="25"/>
  <c r="U861" i="25"/>
  <c r="T861" i="25"/>
  <c r="P861" i="25"/>
  <c r="G861" i="25"/>
  <c r="U860" i="25"/>
  <c r="T860" i="25"/>
  <c r="P860" i="25"/>
  <c r="G860" i="25"/>
  <c r="U859" i="25"/>
  <c r="T859" i="25"/>
  <c r="P859" i="25"/>
  <c r="G859" i="25"/>
  <c r="U858" i="25"/>
  <c r="T858" i="25"/>
  <c r="P858" i="25"/>
  <c r="G858" i="25"/>
  <c r="U857" i="25"/>
  <c r="T857" i="25"/>
  <c r="P857" i="25"/>
  <c r="G857" i="25"/>
  <c r="U856" i="25"/>
  <c r="T856" i="25"/>
  <c r="P856" i="25"/>
  <c r="G856" i="25"/>
  <c r="U855" i="25"/>
  <c r="T855" i="25"/>
  <c r="P855" i="25"/>
  <c r="G855" i="25"/>
  <c r="U854" i="25"/>
  <c r="T854" i="25"/>
  <c r="P854" i="25"/>
  <c r="G854" i="25"/>
  <c r="U853" i="25"/>
  <c r="T853" i="25"/>
  <c r="P853" i="25"/>
  <c r="G853" i="25"/>
  <c r="U852" i="25"/>
  <c r="T852" i="25"/>
  <c r="P852" i="25"/>
  <c r="G852" i="25"/>
  <c r="U851" i="25"/>
  <c r="T851" i="25"/>
  <c r="P851" i="25"/>
  <c r="G851" i="25"/>
  <c r="U850" i="25"/>
  <c r="T850" i="25"/>
  <c r="P850" i="25"/>
  <c r="G850" i="25"/>
  <c r="U849" i="25"/>
  <c r="T849" i="25"/>
  <c r="P849" i="25"/>
  <c r="G849" i="25"/>
  <c r="U848" i="25"/>
  <c r="T848" i="25"/>
  <c r="P848" i="25"/>
  <c r="G848" i="25"/>
  <c r="U847" i="25"/>
  <c r="T847" i="25"/>
  <c r="P847" i="25"/>
  <c r="G847" i="25"/>
  <c r="U846" i="25"/>
  <c r="T846" i="25"/>
  <c r="G846" i="25"/>
  <c r="U845" i="25"/>
  <c r="T845" i="25"/>
  <c r="P845" i="25"/>
  <c r="G845" i="25"/>
  <c r="U844" i="25"/>
  <c r="T844" i="25"/>
  <c r="P844" i="25"/>
  <c r="G844" i="25"/>
  <c r="U843" i="25"/>
  <c r="T843" i="25"/>
  <c r="P843" i="25"/>
  <c r="G843" i="25"/>
  <c r="U842" i="25"/>
  <c r="T842" i="25"/>
  <c r="P842" i="25"/>
  <c r="G842" i="25"/>
  <c r="U841" i="25"/>
  <c r="T841" i="25"/>
  <c r="P841" i="25"/>
  <c r="G841" i="25"/>
  <c r="U840" i="25"/>
  <c r="T840" i="25"/>
  <c r="P840" i="25"/>
  <c r="G840" i="25"/>
  <c r="U839" i="25"/>
  <c r="T839" i="25"/>
  <c r="P839" i="25"/>
  <c r="G839" i="25"/>
  <c r="U838" i="25"/>
  <c r="T838" i="25"/>
  <c r="P838" i="25"/>
  <c r="G838" i="25"/>
  <c r="U837" i="25"/>
  <c r="T837" i="25"/>
  <c r="G837" i="25"/>
  <c r="U836" i="25"/>
  <c r="T836" i="25"/>
  <c r="P836" i="25"/>
  <c r="G836" i="25"/>
  <c r="U835" i="25"/>
  <c r="T835" i="25"/>
  <c r="P835" i="25"/>
  <c r="G835" i="25"/>
  <c r="U834" i="25"/>
  <c r="T834" i="25"/>
  <c r="P834" i="25"/>
  <c r="G834" i="25"/>
  <c r="U833" i="25"/>
  <c r="T833" i="25"/>
  <c r="P833" i="25"/>
  <c r="G833" i="25"/>
  <c r="U832" i="25"/>
  <c r="T832" i="25"/>
  <c r="P832" i="25"/>
  <c r="G832" i="25"/>
  <c r="U831" i="25"/>
  <c r="T831" i="25"/>
  <c r="P831" i="25"/>
  <c r="G831" i="25"/>
  <c r="U830" i="25"/>
  <c r="T830" i="25"/>
  <c r="P830" i="25"/>
  <c r="G830" i="25"/>
  <c r="U829" i="25"/>
  <c r="T829" i="25"/>
  <c r="G829" i="25"/>
  <c r="U828" i="25"/>
  <c r="T828" i="25"/>
  <c r="P828" i="25"/>
  <c r="G828" i="25"/>
  <c r="U827" i="25"/>
  <c r="T827" i="25"/>
  <c r="P827" i="25"/>
  <c r="G827" i="25"/>
  <c r="U826" i="25"/>
  <c r="T826" i="25"/>
  <c r="P826" i="25"/>
  <c r="G826" i="25"/>
  <c r="U825" i="25"/>
  <c r="T825" i="25"/>
  <c r="P825" i="25"/>
  <c r="G825" i="25"/>
  <c r="U824" i="25"/>
  <c r="T824" i="25"/>
  <c r="P824" i="25"/>
  <c r="G824" i="25"/>
  <c r="U823" i="25"/>
  <c r="T823" i="25"/>
  <c r="P823" i="25"/>
  <c r="G823" i="25"/>
  <c r="U822" i="25"/>
  <c r="T822" i="25"/>
  <c r="P822" i="25"/>
  <c r="G822" i="25"/>
  <c r="U821" i="25"/>
  <c r="T821" i="25"/>
  <c r="P821" i="25"/>
  <c r="G821" i="25"/>
  <c r="U820" i="25"/>
  <c r="T820" i="25"/>
  <c r="P820" i="25"/>
  <c r="G820" i="25"/>
  <c r="U819" i="25"/>
  <c r="T819" i="25"/>
  <c r="P819" i="25"/>
  <c r="G819" i="25"/>
  <c r="U818" i="25"/>
  <c r="T818" i="25"/>
  <c r="G818" i="25"/>
  <c r="U817" i="25"/>
  <c r="T817" i="25"/>
  <c r="P817" i="25"/>
  <c r="G817" i="25"/>
  <c r="U816" i="25"/>
  <c r="T816" i="25"/>
  <c r="P816" i="25"/>
  <c r="G816" i="25"/>
  <c r="U815" i="25"/>
  <c r="T815" i="25"/>
  <c r="P815" i="25"/>
  <c r="G815" i="25"/>
  <c r="U814" i="25"/>
  <c r="T814" i="25"/>
  <c r="P814" i="25"/>
  <c r="G814" i="25"/>
  <c r="U813" i="25"/>
  <c r="T813" i="25"/>
  <c r="P813" i="25"/>
  <c r="G813" i="25"/>
  <c r="U812" i="25"/>
  <c r="T812" i="25"/>
  <c r="P812" i="25"/>
  <c r="G812" i="25"/>
  <c r="U811" i="25"/>
  <c r="T811" i="25"/>
  <c r="P811" i="25"/>
  <c r="G811" i="25"/>
  <c r="U810" i="25"/>
  <c r="T810" i="25"/>
  <c r="P810" i="25"/>
  <c r="G810" i="25"/>
  <c r="U809" i="25"/>
  <c r="T809" i="25"/>
  <c r="P809" i="25"/>
  <c r="G809" i="25"/>
  <c r="U808" i="25"/>
  <c r="T808" i="25"/>
  <c r="P808" i="25"/>
  <c r="G808" i="25"/>
  <c r="U807" i="25"/>
  <c r="T807" i="25"/>
  <c r="P807" i="25"/>
  <c r="G807" i="25"/>
  <c r="U806" i="25"/>
  <c r="T806" i="25"/>
  <c r="P806" i="25"/>
  <c r="G806" i="25"/>
  <c r="U805" i="25"/>
  <c r="T805" i="25"/>
  <c r="P805" i="25"/>
  <c r="G805" i="25"/>
  <c r="U804" i="25"/>
  <c r="T804" i="25"/>
  <c r="P804" i="25"/>
  <c r="G804" i="25"/>
  <c r="U803" i="25"/>
  <c r="T803" i="25"/>
  <c r="P803" i="25"/>
  <c r="G803" i="25"/>
  <c r="U802" i="25"/>
  <c r="T802" i="25"/>
  <c r="P802" i="25"/>
  <c r="G802" i="25"/>
  <c r="U801" i="25"/>
  <c r="T801" i="25"/>
  <c r="G801" i="25"/>
  <c r="T800" i="25"/>
  <c r="S800" i="25"/>
  <c r="M800" i="25"/>
  <c r="J800" i="25"/>
  <c r="U799" i="25"/>
  <c r="T799" i="25"/>
  <c r="P799" i="25"/>
  <c r="G799" i="25"/>
  <c r="U798" i="25"/>
  <c r="T798" i="25"/>
  <c r="P798" i="25"/>
  <c r="G798" i="25"/>
  <c r="U797" i="25"/>
  <c r="T797" i="25"/>
  <c r="P797" i="25"/>
  <c r="G797" i="25"/>
  <c r="U796" i="25"/>
  <c r="T796" i="25"/>
  <c r="P796" i="25"/>
  <c r="G796" i="25"/>
  <c r="U795" i="25"/>
  <c r="T795" i="25"/>
  <c r="P795" i="25"/>
  <c r="G795" i="25"/>
  <c r="U794" i="25"/>
  <c r="T794" i="25"/>
  <c r="P794" i="25"/>
  <c r="G794" i="25"/>
  <c r="U793" i="25"/>
  <c r="T793" i="25"/>
  <c r="P793" i="25"/>
  <c r="G793" i="25"/>
  <c r="U792" i="25"/>
  <c r="T792" i="25"/>
  <c r="P792" i="25"/>
  <c r="G792" i="25"/>
  <c r="U791" i="25"/>
  <c r="T791" i="25"/>
  <c r="P791" i="25"/>
  <c r="G791" i="25"/>
  <c r="U790" i="25"/>
  <c r="T790" i="25"/>
  <c r="P790" i="25"/>
  <c r="G790" i="25"/>
  <c r="U789" i="25"/>
  <c r="T789" i="25"/>
  <c r="P789" i="25"/>
  <c r="G789" i="25"/>
  <c r="U788" i="25"/>
  <c r="T788" i="25"/>
  <c r="P788" i="25"/>
  <c r="G788" i="25"/>
  <c r="U787" i="25"/>
  <c r="T787" i="25"/>
  <c r="P787" i="25"/>
  <c r="G787" i="25"/>
  <c r="U786" i="25"/>
  <c r="T786" i="25"/>
  <c r="P786" i="25"/>
  <c r="G786" i="25"/>
  <c r="U785" i="25"/>
  <c r="T785" i="25"/>
  <c r="P785" i="25"/>
  <c r="G785" i="25"/>
  <c r="U784" i="25"/>
  <c r="T784" i="25"/>
  <c r="P784" i="25"/>
  <c r="G784" i="25"/>
  <c r="U783" i="25"/>
  <c r="T783" i="25"/>
  <c r="P783" i="25"/>
  <c r="G783" i="25"/>
  <c r="U782" i="25"/>
  <c r="T782" i="25"/>
  <c r="P782" i="25"/>
  <c r="G782" i="25"/>
  <c r="U781" i="25"/>
  <c r="T781" i="25"/>
  <c r="P781" i="25"/>
  <c r="G781" i="25"/>
  <c r="U780" i="25"/>
  <c r="T780" i="25"/>
  <c r="P780" i="25"/>
  <c r="G780" i="25"/>
  <c r="U779" i="25"/>
  <c r="T779" i="25"/>
  <c r="P779" i="25"/>
  <c r="G779" i="25"/>
  <c r="U778" i="25"/>
  <c r="T778" i="25"/>
  <c r="P778" i="25"/>
  <c r="G778" i="25"/>
  <c r="U777" i="25"/>
  <c r="T777" i="25"/>
  <c r="P777" i="25"/>
  <c r="G777" i="25"/>
  <c r="U776" i="25"/>
  <c r="T776" i="25"/>
  <c r="P776" i="25"/>
  <c r="G776" i="25"/>
  <c r="U775" i="25"/>
  <c r="T775" i="25"/>
  <c r="P775" i="25"/>
  <c r="G775" i="25"/>
  <c r="U774" i="25"/>
  <c r="T774" i="25"/>
  <c r="P774" i="25"/>
  <c r="G774" i="25"/>
  <c r="U773" i="25"/>
  <c r="T773" i="25"/>
  <c r="P773" i="25"/>
  <c r="G773" i="25"/>
  <c r="U772" i="25"/>
  <c r="T772" i="25"/>
  <c r="P772" i="25"/>
  <c r="G772" i="25"/>
  <c r="U771" i="25"/>
  <c r="T771" i="25"/>
  <c r="P771" i="25"/>
  <c r="G771" i="25"/>
  <c r="U770" i="25"/>
  <c r="T770" i="25"/>
  <c r="P770" i="25"/>
  <c r="G770" i="25"/>
  <c r="U769" i="25"/>
  <c r="T769" i="25"/>
  <c r="P769" i="25"/>
  <c r="G769" i="25"/>
  <c r="U768" i="25"/>
  <c r="T768" i="25"/>
  <c r="P768" i="25"/>
  <c r="G768" i="25"/>
  <c r="U767" i="25"/>
  <c r="T767" i="25"/>
  <c r="P767" i="25"/>
  <c r="G767" i="25"/>
  <c r="U766" i="25"/>
  <c r="T766" i="25"/>
  <c r="P766" i="25"/>
  <c r="G766" i="25"/>
  <c r="U765" i="25"/>
  <c r="T765" i="25"/>
  <c r="P765" i="25"/>
  <c r="G765" i="25"/>
  <c r="U764" i="25"/>
  <c r="T764" i="25"/>
  <c r="P764" i="25"/>
  <c r="G764" i="25"/>
  <c r="U763" i="25"/>
  <c r="T763" i="25"/>
  <c r="P763" i="25"/>
  <c r="G763" i="25"/>
  <c r="U762" i="25"/>
  <c r="T762" i="25"/>
  <c r="P762" i="25"/>
  <c r="G762" i="25"/>
  <c r="U761" i="25"/>
  <c r="T761" i="25"/>
  <c r="P761" i="25"/>
  <c r="G761" i="25"/>
  <c r="U760" i="25"/>
  <c r="T760" i="25"/>
  <c r="P760" i="25"/>
  <c r="G760" i="25"/>
  <c r="U759" i="25"/>
  <c r="T759" i="25"/>
  <c r="P759" i="25"/>
  <c r="G759" i="25"/>
  <c r="U758" i="25"/>
  <c r="T758" i="25"/>
  <c r="P758" i="25"/>
  <c r="G758" i="25"/>
  <c r="U757" i="25"/>
  <c r="T757" i="25"/>
  <c r="P757" i="25"/>
  <c r="G757" i="25"/>
  <c r="U756" i="25"/>
  <c r="T756" i="25"/>
  <c r="P756" i="25"/>
  <c r="G756" i="25"/>
  <c r="U755" i="25"/>
  <c r="T755" i="25"/>
  <c r="P755" i="25"/>
  <c r="G755" i="25"/>
  <c r="U754" i="25"/>
  <c r="T754" i="25"/>
  <c r="P754" i="25"/>
  <c r="G754" i="25"/>
  <c r="U753" i="25"/>
  <c r="T753" i="25"/>
  <c r="P753" i="25"/>
  <c r="G753" i="25"/>
  <c r="U752" i="25"/>
  <c r="T752" i="25"/>
  <c r="P752" i="25"/>
  <c r="G752" i="25"/>
  <c r="U751" i="25"/>
  <c r="T751" i="25"/>
  <c r="P751" i="25"/>
  <c r="G751" i="25"/>
  <c r="U750" i="25"/>
  <c r="T750" i="25"/>
  <c r="P750" i="25"/>
  <c r="G750" i="25"/>
  <c r="U749" i="25"/>
  <c r="T749" i="25"/>
  <c r="P749" i="25"/>
  <c r="G749" i="25"/>
  <c r="U748" i="25"/>
  <c r="T748" i="25"/>
  <c r="P748" i="25"/>
  <c r="G748" i="25"/>
  <c r="U747" i="25"/>
  <c r="T747" i="25"/>
  <c r="P747" i="25"/>
  <c r="G747" i="25"/>
  <c r="U746" i="25"/>
  <c r="T746" i="25"/>
  <c r="P746" i="25"/>
  <c r="G746" i="25"/>
  <c r="U745" i="25"/>
  <c r="T745" i="25"/>
  <c r="P745" i="25"/>
  <c r="G745" i="25"/>
  <c r="U744" i="25"/>
  <c r="T744" i="25"/>
  <c r="P744" i="25"/>
  <c r="P743" i="25" s="1"/>
  <c r="G744" i="25"/>
  <c r="U743" i="25"/>
  <c r="T743" i="25"/>
  <c r="G743" i="25"/>
  <c r="U742" i="25"/>
  <c r="T742" i="25"/>
  <c r="P742" i="25"/>
  <c r="G742" i="25"/>
  <c r="U741" i="25"/>
  <c r="T741" i="25"/>
  <c r="P741" i="25"/>
  <c r="G741" i="25"/>
  <c r="U740" i="25"/>
  <c r="T740" i="25"/>
  <c r="P740" i="25"/>
  <c r="G740" i="25"/>
  <c r="U739" i="25"/>
  <c r="T739" i="25"/>
  <c r="P739" i="25"/>
  <c r="G739" i="25"/>
  <c r="U738" i="25"/>
  <c r="T738" i="25"/>
  <c r="P738" i="25"/>
  <c r="G738" i="25"/>
  <c r="U737" i="25"/>
  <c r="T737" i="25"/>
  <c r="P737" i="25"/>
  <c r="G737" i="25"/>
  <c r="U736" i="25"/>
  <c r="T736" i="25"/>
  <c r="P736" i="25"/>
  <c r="G736" i="25"/>
  <c r="U735" i="25"/>
  <c r="T735" i="25"/>
  <c r="P735" i="25"/>
  <c r="G735" i="25"/>
  <c r="U734" i="25"/>
  <c r="T734" i="25"/>
  <c r="P734" i="25"/>
  <c r="G734" i="25"/>
  <c r="U733" i="25"/>
  <c r="T733" i="25"/>
  <c r="P733" i="25"/>
  <c r="G733" i="25"/>
  <c r="U732" i="25"/>
  <c r="T732" i="25"/>
  <c r="P732" i="25"/>
  <c r="G732" i="25"/>
  <c r="U731" i="25"/>
  <c r="T731" i="25"/>
  <c r="P731" i="25"/>
  <c r="G731" i="25"/>
  <c r="U730" i="25"/>
  <c r="T730" i="25"/>
  <c r="P730" i="25"/>
  <c r="G730" i="25"/>
  <c r="U729" i="25"/>
  <c r="T729" i="25"/>
  <c r="P729" i="25"/>
  <c r="G729" i="25"/>
  <c r="U728" i="25"/>
  <c r="T728" i="25"/>
  <c r="P728" i="25"/>
  <c r="G728" i="25"/>
  <c r="U727" i="25"/>
  <c r="T727" i="25"/>
  <c r="P727" i="25"/>
  <c r="G727" i="25"/>
  <c r="U726" i="25"/>
  <c r="T726" i="25"/>
  <c r="P726" i="25"/>
  <c r="G726" i="25"/>
  <c r="U725" i="25"/>
  <c r="T725" i="25"/>
  <c r="P725" i="25"/>
  <c r="G725" i="25"/>
  <c r="U724" i="25"/>
  <c r="T724" i="25"/>
  <c r="P724" i="25"/>
  <c r="G724" i="25"/>
  <c r="U723" i="25"/>
  <c r="T723" i="25"/>
  <c r="P723" i="25"/>
  <c r="G723" i="25"/>
  <c r="U722" i="25"/>
  <c r="T722" i="25"/>
  <c r="P722" i="25"/>
  <c r="G722" i="25"/>
  <c r="U721" i="25"/>
  <c r="T721" i="25"/>
  <c r="P721" i="25"/>
  <c r="G721" i="25"/>
  <c r="U720" i="25"/>
  <c r="T720" i="25"/>
  <c r="P720" i="25"/>
  <c r="G720" i="25"/>
  <c r="U719" i="25"/>
  <c r="T719" i="25"/>
  <c r="P719" i="25"/>
  <c r="G719" i="25"/>
  <c r="U718" i="25"/>
  <c r="T718" i="25"/>
  <c r="P718" i="25"/>
  <c r="G718" i="25"/>
  <c r="U717" i="25"/>
  <c r="T717" i="25"/>
  <c r="P717" i="25"/>
  <c r="G717" i="25"/>
  <c r="U716" i="25"/>
  <c r="T716" i="25"/>
  <c r="P716" i="25"/>
  <c r="G716" i="25"/>
  <c r="U715" i="25"/>
  <c r="T715" i="25"/>
  <c r="P715" i="25"/>
  <c r="G715" i="25"/>
  <c r="U714" i="25"/>
  <c r="T714" i="25"/>
  <c r="P714" i="25"/>
  <c r="G714" i="25"/>
  <c r="U713" i="25"/>
  <c r="T713" i="25"/>
  <c r="P713" i="25"/>
  <c r="G713" i="25"/>
  <c r="U712" i="25"/>
  <c r="T712" i="25"/>
  <c r="P712" i="25"/>
  <c r="G712" i="25"/>
  <c r="U711" i="25"/>
  <c r="T711" i="25"/>
  <c r="P711" i="25"/>
  <c r="G711" i="25"/>
  <c r="U710" i="25"/>
  <c r="T710" i="25"/>
  <c r="P710" i="25"/>
  <c r="G710" i="25"/>
  <c r="U709" i="25"/>
  <c r="T709" i="25"/>
  <c r="P709" i="25"/>
  <c r="G709" i="25"/>
  <c r="U708" i="25"/>
  <c r="T708" i="25"/>
  <c r="P708" i="25"/>
  <c r="G708" i="25"/>
  <c r="U707" i="25"/>
  <c r="T707" i="25"/>
  <c r="P707" i="25"/>
  <c r="G707" i="25"/>
  <c r="U706" i="25"/>
  <c r="T706" i="25"/>
  <c r="P706" i="25"/>
  <c r="G706" i="25"/>
  <c r="U705" i="25"/>
  <c r="T705" i="25"/>
  <c r="P705" i="25"/>
  <c r="G705" i="25"/>
  <c r="U704" i="25"/>
  <c r="T704" i="25"/>
  <c r="P704" i="25"/>
  <c r="G704" i="25"/>
  <c r="U703" i="25"/>
  <c r="T703" i="25"/>
  <c r="P703" i="25"/>
  <c r="G703" i="25"/>
  <c r="U702" i="25"/>
  <c r="T702" i="25"/>
  <c r="P702" i="25"/>
  <c r="G702" i="25"/>
  <c r="U701" i="25"/>
  <c r="T701" i="25"/>
  <c r="P701" i="25"/>
  <c r="G701" i="25"/>
  <c r="U700" i="25"/>
  <c r="T700" i="25"/>
  <c r="P700" i="25"/>
  <c r="G700" i="25"/>
  <c r="U699" i="25"/>
  <c r="T699" i="25"/>
  <c r="P699" i="25"/>
  <c r="G699" i="25"/>
  <c r="U698" i="25"/>
  <c r="T698" i="25"/>
  <c r="P698" i="25"/>
  <c r="G698" i="25"/>
  <c r="U697" i="25"/>
  <c r="T697" i="25"/>
  <c r="P697" i="25"/>
  <c r="G697" i="25"/>
  <c r="U696" i="25"/>
  <c r="T696" i="25"/>
  <c r="P696" i="25"/>
  <c r="G696" i="25"/>
  <c r="U695" i="25"/>
  <c r="T695" i="25"/>
  <c r="P695" i="25"/>
  <c r="G695" i="25"/>
  <c r="U694" i="25"/>
  <c r="T694" i="25"/>
  <c r="P694" i="25"/>
  <c r="G694" i="25"/>
  <c r="U693" i="25"/>
  <c r="T693" i="25"/>
  <c r="P693" i="25"/>
  <c r="G693" i="25"/>
  <c r="U692" i="25"/>
  <c r="T692" i="25"/>
  <c r="P692" i="25"/>
  <c r="G692" i="25"/>
  <c r="U691" i="25"/>
  <c r="T691" i="25"/>
  <c r="P691" i="25"/>
  <c r="G691" i="25"/>
  <c r="U690" i="25"/>
  <c r="T690" i="25"/>
  <c r="P690" i="25"/>
  <c r="G690" i="25"/>
  <c r="U689" i="25"/>
  <c r="T689" i="25"/>
  <c r="P689" i="25"/>
  <c r="G689" i="25"/>
  <c r="U688" i="25"/>
  <c r="T688" i="25"/>
  <c r="P688" i="25"/>
  <c r="G688" i="25"/>
  <c r="U687" i="25"/>
  <c r="T687" i="25"/>
  <c r="P687" i="25"/>
  <c r="G687" i="25"/>
  <c r="U686" i="25"/>
  <c r="T686" i="25"/>
  <c r="P686" i="25"/>
  <c r="G686" i="25"/>
  <c r="U685" i="25"/>
  <c r="T685" i="25"/>
  <c r="P685" i="25"/>
  <c r="G685" i="25"/>
  <c r="U684" i="25"/>
  <c r="T684" i="25"/>
  <c r="P684" i="25"/>
  <c r="G684" i="25"/>
  <c r="U683" i="25"/>
  <c r="T683" i="25"/>
  <c r="P683" i="25"/>
  <c r="G683" i="25"/>
  <c r="U682" i="25"/>
  <c r="T682" i="25"/>
  <c r="P682" i="25"/>
  <c r="G682" i="25"/>
  <c r="U681" i="25"/>
  <c r="T681" i="25"/>
  <c r="P681" i="25"/>
  <c r="G681" i="25"/>
  <c r="U680" i="25"/>
  <c r="T680" i="25"/>
  <c r="P680" i="25"/>
  <c r="G680" i="25"/>
  <c r="U679" i="25"/>
  <c r="T679" i="25"/>
  <c r="P679" i="25"/>
  <c r="G679" i="25"/>
  <c r="U678" i="25"/>
  <c r="T678" i="25"/>
  <c r="P678" i="25"/>
  <c r="G678" i="25"/>
  <c r="U677" i="25"/>
  <c r="T677" i="25"/>
  <c r="P677" i="25"/>
  <c r="G677" i="25"/>
  <c r="U676" i="25"/>
  <c r="T676" i="25"/>
  <c r="P676" i="25"/>
  <c r="G676" i="25"/>
  <c r="U675" i="25"/>
  <c r="T675" i="25"/>
  <c r="P675" i="25"/>
  <c r="G675" i="25"/>
  <c r="U674" i="25"/>
  <c r="T674" i="25"/>
  <c r="P674" i="25"/>
  <c r="G674" i="25"/>
  <c r="U673" i="25"/>
  <c r="T673" i="25"/>
  <c r="P673" i="25"/>
  <c r="G673" i="25"/>
  <c r="U672" i="25"/>
  <c r="T672" i="25"/>
  <c r="P672" i="25"/>
  <c r="G672" i="25"/>
  <c r="U671" i="25"/>
  <c r="T671" i="25"/>
  <c r="P671" i="25"/>
  <c r="G671" i="25"/>
  <c r="U670" i="25"/>
  <c r="T670" i="25"/>
  <c r="P670" i="25"/>
  <c r="G670" i="25"/>
  <c r="U669" i="25"/>
  <c r="T669" i="25"/>
  <c r="P669" i="25"/>
  <c r="G669" i="25"/>
  <c r="U668" i="25"/>
  <c r="T668" i="25"/>
  <c r="P668" i="25"/>
  <c r="G668" i="25"/>
  <c r="U667" i="25"/>
  <c r="T667" i="25"/>
  <c r="P667" i="25"/>
  <c r="G667" i="25"/>
  <c r="U666" i="25"/>
  <c r="T666" i="25"/>
  <c r="P666" i="25"/>
  <c r="G666" i="25"/>
  <c r="U665" i="25"/>
  <c r="T665" i="25"/>
  <c r="P665" i="25"/>
  <c r="G665" i="25"/>
  <c r="U664" i="25"/>
  <c r="T664" i="25"/>
  <c r="P664" i="25"/>
  <c r="G664" i="25"/>
  <c r="U663" i="25"/>
  <c r="T663" i="25"/>
  <c r="P663" i="25"/>
  <c r="G663" i="25"/>
  <c r="U662" i="25"/>
  <c r="T662" i="25"/>
  <c r="P662" i="25"/>
  <c r="G662" i="25"/>
  <c r="U661" i="25"/>
  <c r="T661" i="25"/>
  <c r="P661" i="25"/>
  <c r="G661" i="25"/>
  <c r="U660" i="25"/>
  <c r="T660" i="25"/>
  <c r="P660" i="25"/>
  <c r="G660" i="25"/>
  <c r="U659" i="25"/>
  <c r="T659" i="25"/>
  <c r="P659" i="25"/>
  <c r="G659" i="25"/>
  <c r="U658" i="25"/>
  <c r="T658" i="25"/>
  <c r="P658" i="25"/>
  <c r="G658" i="25"/>
  <c r="U657" i="25"/>
  <c r="T657" i="25"/>
  <c r="P657" i="25"/>
  <c r="G657" i="25"/>
  <c r="U656" i="25"/>
  <c r="T656" i="25"/>
  <c r="P656" i="25"/>
  <c r="G656" i="25"/>
  <c r="U655" i="25"/>
  <c r="T655" i="25"/>
  <c r="P655" i="25"/>
  <c r="G655" i="25"/>
  <c r="U654" i="25"/>
  <c r="T654" i="25"/>
  <c r="P654" i="25"/>
  <c r="G654" i="25"/>
  <c r="U653" i="25"/>
  <c r="T653" i="25"/>
  <c r="P653" i="25"/>
  <c r="G653" i="25"/>
  <c r="U652" i="25"/>
  <c r="T652" i="25"/>
  <c r="P652" i="25"/>
  <c r="G652" i="25"/>
  <c r="U651" i="25"/>
  <c r="T651" i="25"/>
  <c r="P651" i="25"/>
  <c r="G651" i="25"/>
  <c r="U650" i="25"/>
  <c r="T650" i="25"/>
  <c r="P650" i="25"/>
  <c r="G650" i="25"/>
  <c r="U649" i="25"/>
  <c r="T649" i="25"/>
  <c r="P649" i="25"/>
  <c r="G649" i="25"/>
  <c r="U648" i="25"/>
  <c r="T648" i="25"/>
  <c r="P648" i="25"/>
  <c r="G648" i="25"/>
  <c r="U647" i="25"/>
  <c r="T647" i="25"/>
  <c r="P647" i="25"/>
  <c r="G647" i="25"/>
  <c r="U646" i="25"/>
  <c r="T646" i="25"/>
  <c r="P646" i="25"/>
  <c r="G646" i="25"/>
  <c r="U645" i="25"/>
  <c r="T645" i="25"/>
  <c r="P645" i="25"/>
  <c r="G645" i="25"/>
  <c r="U644" i="25"/>
  <c r="T644" i="25"/>
  <c r="P644" i="25"/>
  <c r="G644" i="25"/>
  <c r="U643" i="25"/>
  <c r="T643" i="25"/>
  <c r="P643" i="25"/>
  <c r="G643" i="25"/>
  <c r="U642" i="25"/>
  <c r="T642" i="25"/>
  <c r="P642" i="25"/>
  <c r="G642" i="25"/>
  <c r="U641" i="25"/>
  <c r="T641" i="25"/>
  <c r="P641" i="25"/>
  <c r="G641" i="25"/>
  <c r="U640" i="25"/>
  <c r="T640" i="25"/>
  <c r="P640" i="25"/>
  <c r="G640" i="25"/>
  <c r="U639" i="25"/>
  <c r="T639" i="25"/>
  <c r="P639" i="25"/>
  <c r="G639" i="25"/>
  <c r="U638" i="25"/>
  <c r="T638" i="25"/>
  <c r="P638" i="25"/>
  <c r="G638" i="25"/>
  <c r="U637" i="25"/>
  <c r="T637" i="25"/>
  <c r="P637" i="25"/>
  <c r="G637" i="25"/>
  <c r="U636" i="25"/>
  <c r="T636" i="25"/>
  <c r="P636" i="25"/>
  <c r="G636" i="25"/>
  <c r="U635" i="25"/>
  <c r="T635" i="25"/>
  <c r="P635" i="25"/>
  <c r="G635" i="25"/>
  <c r="U634" i="25"/>
  <c r="T634" i="25"/>
  <c r="P634" i="25"/>
  <c r="G634" i="25"/>
  <c r="U633" i="25"/>
  <c r="T633" i="25"/>
  <c r="P633" i="25"/>
  <c r="G633" i="25"/>
  <c r="U632" i="25"/>
  <c r="T632" i="25"/>
  <c r="P632" i="25"/>
  <c r="G632" i="25"/>
  <c r="U631" i="25"/>
  <c r="T631" i="25"/>
  <c r="P631" i="25"/>
  <c r="G631" i="25"/>
  <c r="U630" i="25"/>
  <c r="T630" i="25"/>
  <c r="G630" i="25"/>
  <c r="U629" i="25"/>
  <c r="T629" i="25"/>
  <c r="P629" i="25"/>
  <c r="G629" i="25"/>
  <c r="U628" i="25"/>
  <c r="T628" i="25"/>
  <c r="P628" i="25"/>
  <c r="G628" i="25"/>
  <c r="U627" i="25"/>
  <c r="T627" i="25"/>
  <c r="P627" i="25"/>
  <c r="G627" i="25"/>
  <c r="U626" i="25"/>
  <c r="T626" i="25"/>
  <c r="P626" i="25"/>
  <c r="G626" i="25"/>
  <c r="U625" i="25"/>
  <c r="T625" i="25"/>
  <c r="P625" i="25"/>
  <c r="G625" i="25"/>
  <c r="U624" i="25"/>
  <c r="T624" i="25"/>
  <c r="P624" i="25"/>
  <c r="G624" i="25"/>
  <c r="U623" i="25"/>
  <c r="T623" i="25"/>
  <c r="P623" i="25"/>
  <c r="G623" i="25"/>
  <c r="U622" i="25"/>
  <c r="T622" i="25"/>
  <c r="P622" i="25"/>
  <c r="G622" i="25"/>
  <c r="U621" i="25"/>
  <c r="T621" i="25"/>
  <c r="G621" i="25"/>
  <c r="U620" i="25"/>
  <c r="T620" i="25"/>
  <c r="P620" i="25"/>
  <c r="G620" i="25"/>
  <c r="U619" i="25"/>
  <c r="T619" i="25"/>
  <c r="P619" i="25"/>
  <c r="G619" i="25"/>
  <c r="U618" i="25"/>
  <c r="T618" i="25"/>
  <c r="P618" i="25"/>
  <c r="G618" i="25"/>
  <c r="U617" i="25"/>
  <c r="T617" i="25"/>
  <c r="P617" i="25"/>
  <c r="G617" i="25"/>
  <c r="U616" i="25"/>
  <c r="T616" i="25"/>
  <c r="P616" i="25"/>
  <c r="G616" i="25"/>
  <c r="U615" i="25"/>
  <c r="T615" i="25"/>
  <c r="P615" i="25"/>
  <c r="G615" i="25"/>
  <c r="U614" i="25"/>
  <c r="T614" i="25"/>
  <c r="P614" i="25"/>
  <c r="G614" i="25"/>
  <c r="U613" i="25"/>
  <c r="T613" i="25"/>
  <c r="P613" i="25"/>
  <c r="G613" i="25"/>
  <c r="U612" i="25"/>
  <c r="T612" i="25"/>
  <c r="P612" i="25"/>
  <c r="G612" i="25"/>
  <c r="U611" i="25"/>
  <c r="T611" i="25"/>
  <c r="P611" i="25"/>
  <c r="G611" i="25"/>
  <c r="U610" i="25"/>
  <c r="T610" i="25"/>
  <c r="P610" i="25"/>
  <c r="G610" i="25"/>
  <c r="U609" i="25"/>
  <c r="T609" i="25"/>
  <c r="G609" i="25"/>
  <c r="U608" i="25"/>
  <c r="T608" i="25"/>
  <c r="P608" i="25"/>
  <c r="G608" i="25"/>
  <c r="U607" i="25"/>
  <c r="T607" i="25"/>
  <c r="P607" i="25"/>
  <c r="G607" i="25"/>
  <c r="U606" i="25"/>
  <c r="T606" i="25"/>
  <c r="P606" i="25"/>
  <c r="G606" i="25"/>
  <c r="U605" i="25"/>
  <c r="T605" i="25"/>
  <c r="G605" i="25"/>
  <c r="U604" i="25"/>
  <c r="T604" i="25"/>
  <c r="P604" i="25"/>
  <c r="G604" i="25"/>
  <c r="U603" i="25"/>
  <c r="T603" i="25"/>
  <c r="P603" i="25"/>
  <c r="G603" i="25"/>
  <c r="U602" i="25"/>
  <c r="T602" i="25"/>
  <c r="P602" i="25"/>
  <c r="G602" i="25"/>
  <c r="U601" i="25"/>
  <c r="T601" i="25"/>
  <c r="P601" i="25"/>
  <c r="P599" i="25" s="1"/>
  <c r="G601" i="25"/>
  <c r="U600" i="25"/>
  <c r="T600" i="25"/>
  <c r="P600" i="25"/>
  <c r="G600" i="25"/>
  <c r="U599" i="25"/>
  <c r="T599" i="25"/>
  <c r="G599" i="25"/>
  <c r="U598" i="25"/>
  <c r="T598" i="25"/>
  <c r="P598" i="25"/>
  <c r="G598" i="25"/>
  <c r="U597" i="25"/>
  <c r="T597" i="25"/>
  <c r="P597" i="25"/>
  <c r="G597" i="25"/>
  <c r="U596" i="25"/>
  <c r="T596" i="25"/>
  <c r="P596" i="25"/>
  <c r="G596" i="25"/>
  <c r="U595" i="25"/>
  <c r="T595" i="25"/>
  <c r="P595" i="25"/>
  <c r="G595" i="25"/>
  <c r="U594" i="25"/>
  <c r="T594" i="25"/>
  <c r="P594" i="25"/>
  <c r="G594" i="25"/>
  <c r="U593" i="25"/>
  <c r="T593" i="25"/>
  <c r="P593" i="25"/>
  <c r="G593" i="25"/>
  <c r="U592" i="25"/>
  <c r="T592" i="25"/>
  <c r="P592" i="25"/>
  <c r="G592" i="25"/>
  <c r="U591" i="25"/>
  <c r="T591" i="25"/>
  <c r="P591" i="25"/>
  <c r="G591" i="25"/>
  <c r="U590" i="25"/>
  <c r="T590" i="25"/>
  <c r="P590" i="25"/>
  <c r="G590" i="25"/>
  <c r="U589" i="25"/>
  <c r="T589" i="25"/>
  <c r="P589" i="25"/>
  <c r="G589" i="25"/>
  <c r="U588" i="25"/>
  <c r="T588" i="25"/>
  <c r="P588" i="25"/>
  <c r="G588" i="25"/>
  <c r="U587" i="25"/>
  <c r="T587" i="25"/>
  <c r="P587" i="25"/>
  <c r="G587" i="25"/>
  <c r="U586" i="25"/>
  <c r="T586" i="25"/>
  <c r="P586" i="25"/>
  <c r="G586" i="25"/>
  <c r="U585" i="25"/>
  <c r="T585" i="25"/>
  <c r="P585" i="25"/>
  <c r="G585" i="25"/>
  <c r="U584" i="25"/>
  <c r="T584" i="25"/>
  <c r="P584" i="25"/>
  <c r="G584" i="25"/>
  <c r="U583" i="25"/>
  <c r="T583" i="25"/>
  <c r="P583" i="25"/>
  <c r="G583" i="25"/>
  <c r="U582" i="25"/>
  <c r="T582" i="25"/>
  <c r="P582" i="25"/>
  <c r="G582" i="25"/>
  <c r="U581" i="25"/>
  <c r="T581" i="25"/>
  <c r="P581" i="25"/>
  <c r="G581" i="25"/>
  <c r="U580" i="25"/>
  <c r="T580" i="25"/>
  <c r="P580" i="25"/>
  <c r="G580" i="25"/>
  <c r="U579" i="25"/>
  <c r="T579" i="25"/>
  <c r="P579" i="25"/>
  <c r="G579" i="25"/>
  <c r="U578" i="25"/>
  <c r="T578" i="25"/>
  <c r="P578" i="25"/>
  <c r="G578" i="25"/>
  <c r="U577" i="25"/>
  <c r="T577" i="25"/>
  <c r="P577" i="25"/>
  <c r="G577" i="25"/>
  <c r="U576" i="25"/>
  <c r="T576" i="25"/>
  <c r="P576" i="25"/>
  <c r="G576" i="25"/>
  <c r="U575" i="25"/>
  <c r="T575" i="25"/>
  <c r="P575" i="25"/>
  <c r="G575" i="25"/>
  <c r="U574" i="25"/>
  <c r="T574" i="25"/>
  <c r="P574" i="25"/>
  <c r="G574" i="25"/>
  <c r="U573" i="25"/>
  <c r="T573" i="25"/>
  <c r="P573" i="25"/>
  <c r="G573" i="25"/>
  <c r="U572" i="25"/>
  <c r="T572" i="25"/>
  <c r="P572" i="25"/>
  <c r="G572" i="25"/>
  <c r="U571" i="25"/>
  <c r="T571" i="25"/>
  <c r="P571" i="25"/>
  <c r="G571" i="25"/>
  <c r="U570" i="25"/>
  <c r="T570" i="25"/>
  <c r="P570" i="25"/>
  <c r="G570" i="25"/>
  <c r="U569" i="25"/>
  <c r="T569" i="25"/>
  <c r="P569" i="25"/>
  <c r="G569" i="25"/>
  <c r="U568" i="25"/>
  <c r="T568" i="25"/>
  <c r="P568" i="25"/>
  <c r="G568" i="25"/>
  <c r="U567" i="25"/>
  <c r="T567" i="25"/>
  <c r="P567" i="25"/>
  <c r="G567" i="25"/>
  <c r="U566" i="25"/>
  <c r="T566" i="25"/>
  <c r="P566" i="25"/>
  <c r="G566" i="25"/>
  <c r="U565" i="25"/>
  <c r="T565" i="25"/>
  <c r="P565" i="25"/>
  <c r="G565" i="25"/>
  <c r="U564" i="25"/>
  <c r="T564" i="25"/>
  <c r="P564" i="25"/>
  <c r="G564" i="25"/>
  <c r="U563" i="25"/>
  <c r="T563" i="25"/>
  <c r="P563" i="25"/>
  <c r="G563" i="25"/>
  <c r="U562" i="25"/>
  <c r="T562" i="25"/>
  <c r="P562" i="25"/>
  <c r="G562" i="25"/>
  <c r="U561" i="25"/>
  <c r="T561" i="25"/>
  <c r="P561" i="25"/>
  <c r="G561" i="25"/>
  <c r="U560" i="25"/>
  <c r="T560" i="25"/>
  <c r="P560" i="25"/>
  <c r="G560" i="25"/>
  <c r="U559" i="25"/>
  <c r="T559" i="25"/>
  <c r="P559" i="25"/>
  <c r="G559" i="25"/>
  <c r="U558" i="25"/>
  <c r="T558" i="25"/>
  <c r="P558" i="25"/>
  <c r="G558" i="25"/>
  <c r="U557" i="25"/>
  <c r="T557" i="25"/>
  <c r="P557" i="25"/>
  <c r="G557" i="25"/>
  <c r="U556" i="25"/>
  <c r="T556" i="25"/>
  <c r="P556" i="25"/>
  <c r="G556" i="25"/>
  <c r="U555" i="25"/>
  <c r="T555" i="25"/>
  <c r="P555" i="25"/>
  <c r="G555" i="25"/>
  <c r="U554" i="25"/>
  <c r="T554" i="25"/>
  <c r="P554" i="25"/>
  <c r="G554" i="25"/>
  <c r="U553" i="25"/>
  <c r="T553" i="25"/>
  <c r="P553" i="25"/>
  <c r="G553" i="25"/>
  <c r="U552" i="25"/>
  <c r="T552" i="25"/>
  <c r="P552" i="25"/>
  <c r="G552" i="25"/>
  <c r="U551" i="25"/>
  <c r="T551" i="25"/>
  <c r="P551" i="25"/>
  <c r="G551" i="25"/>
  <c r="U550" i="25"/>
  <c r="T550" i="25"/>
  <c r="P550" i="25"/>
  <c r="G550" i="25"/>
  <c r="U549" i="25"/>
  <c r="T549" i="25"/>
  <c r="P549" i="25"/>
  <c r="G549" i="25"/>
  <c r="U548" i="25"/>
  <c r="T548" i="25"/>
  <c r="P548" i="25"/>
  <c r="G548" i="25"/>
  <c r="U547" i="25"/>
  <c r="T547" i="25"/>
  <c r="P547" i="25"/>
  <c r="G547" i="25"/>
  <c r="U546" i="25"/>
  <c r="T546" i="25"/>
  <c r="P546" i="25"/>
  <c r="G546" i="25"/>
  <c r="U545" i="25"/>
  <c r="T545" i="25"/>
  <c r="P545" i="25"/>
  <c r="G545" i="25"/>
  <c r="U544" i="25"/>
  <c r="T544" i="25"/>
  <c r="P544" i="25"/>
  <c r="G544" i="25"/>
  <c r="U543" i="25"/>
  <c r="T543" i="25"/>
  <c r="P543" i="25"/>
  <c r="G543" i="25"/>
  <c r="U542" i="25"/>
  <c r="T542" i="25"/>
  <c r="P542" i="25"/>
  <c r="G542" i="25"/>
  <c r="U541" i="25"/>
  <c r="T541" i="25"/>
  <c r="P541" i="25"/>
  <c r="G541" i="25"/>
  <c r="U540" i="25"/>
  <c r="T540" i="25"/>
  <c r="P540" i="25"/>
  <c r="G540" i="25"/>
  <c r="U539" i="25"/>
  <c r="T539" i="25"/>
  <c r="P539" i="25"/>
  <c r="G539" i="25"/>
  <c r="U538" i="25"/>
  <c r="T538" i="25"/>
  <c r="P538" i="25"/>
  <c r="G538" i="25"/>
  <c r="U537" i="25"/>
  <c r="T537" i="25"/>
  <c r="P537" i="25"/>
  <c r="G537" i="25"/>
  <c r="U536" i="25"/>
  <c r="T536" i="25"/>
  <c r="P536" i="25"/>
  <c r="G536" i="25"/>
  <c r="U535" i="25"/>
  <c r="T535" i="25"/>
  <c r="P535" i="25"/>
  <c r="G535" i="25"/>
  <c r="U534" i="25"/>
  <c r="T534" i="25"/>
  <c r="P534" i="25"/>
  <c r="G534" i="25"/>
  <c r="U533" i="25"/>
  <c r="T533" i="25"/>
  <c r="P533" i="25"/>
  <c r="G533" i="25"/>
  <c r="U532" i="25"/>
  <c r="T532" i="25"/>
  <c r="P532" i="25"/>
  <c r="G532" i="25"/>
  <c r="U531" i="25"/>
  <c r="T531" i="25"/>
  <c r="P531" i="25"/>
  <c r="G531" i="25"/>
  <c r="U530" i="25"/>
  <c r="T530" i="25"/>
  <c r="P530" i="25"/>
  <c r="G530" i="25"/>
  <c r="U529" i="25"/>
  <c r="T529" i="25"/>
  <c r="P529" i="25"/>
  <c r="G529" i="25"/>
  <c r="U528" i="25"/>
  <c r="T528" i="25"/>
  <c r="P528" i="25"/>
  <c r="G528" i="25"/>
  <c r="U527" i="25"/>
  <c r="T527" i="25"/>
  <c r="P527" i="25"/>
  <c r="G527" i="25"/>
  <c r="U526" i="25"/>
  <c r="T526" i="25"/>
  <c r="P526" i="25"/>
  <c r="G526" i="25"/>
  <c r="U525" i="25"/>
  <c r="T525" i="25"/>
  <c r="P525" i="25"/>
  <c r="G525" i="25"/>
  <c r="U524" i="25"/>
  <c r="T524" i="25"/>
  <c r="P524" i="25"/>
  <c r="G524" i="25"/>
  <c r="U523" i="25"/>
  <c r="T523" i="25"/>
  <c r="P523" i="25"/>
  <c r="G523" i="25"/>
  <c r="U522" i="25"/>
  <c r="T522" i="25"/>
  <c r="P522" i="25"/>
  <c r="G522" i="25"/>
  <c r="U521" i="25"/>
  <c r="T521" i="25"/>
  <c r="P521" i="25"/>
  <c r="G521" i="25"/>
  <c r="U520" i="25"/>
  <c r="T520" i="25"/>
  <c r="P520" i="25"/>
  <c r="G520" i="25"/>
  <c r="U519" i="25"/>
  <c r="T519" i="25"/>
  <c r="P519" i="25"/>
  <c r="G519" i="25"/>
  <c r="U518" i="25"/>
  <c r="T518" i="25"/>
  <c r="P518" i="25"/>
  <c r="G518" i="25"/>
  <c r="U517" i="25"/>
  <c r="T517" i="25"/>
  <c r="P517" i="25"/>
  <c r="G517" i="25"/>
  <c r="U516" i="25"/>
  <c r="T516" i="25"/>
  <c r="P516" i="25"/>
  <c r="G516" i="25"/>
  <c r="U515" i="25"/>
  <c r="T515" i="25"/>
  <c r="P515" i="25"/>
  <c r="G515" i="25"/>
  <c r="U514" i="25"/>
  <c r="T514" i="25"/>
  <c r="P514" i="25"/>
  <c r="G514" i="25"/>
  <c r="U513" i="25"/>
  <c r="T513" i="25"/>
  <c r="P513" i="25"/>
  <c r="G513" i="25"/>
  <c r="U512" i="25"/>
  <c r="T512" i="25"/>
  <c r="P512" i="25"/>
  <c r="G512" i="25"/>
  <c r="U511" i="25"/>
  <c r="T511" i="25"/>
  <c r="P511" i="25"/>
  <c r="G511" i="25"/>
  <c r="U510" i="25"/>
  <c r="T510" i="25"/>
  <c r="P510" i="25"/>
  <c r="G510" i="25"/>
  <c r="U509" i="25"/>
  <c r="T509" i="25"/>
  <c r="P509" i="25"/>
  <c r="G509" i="25"/>
  <c r="U508" i="25"/>
  <c r="T508" i="25"/>
  <c r="P508" i="25"/>
  <c r="G508" i="25"/>
  <c r="U507" i="25"/>
  <c r="T507" i="25"/>
  <c r="P507" i="25"/>
  <c r="G507" i="25"/>
  <c r="U506" i="25"/>
  <c r="T506" i="25"/>
  <c r="P506" i="25"/>
  <c r="G506" i="25"/>
  <c r="U505" i="25"/>
  <c r="T505" i="25"/>
  <c r="P505" i="25"/>
  <c r="G505" i="25"/>
  <c r="U504" i="25"/>
  <c r="T504" i="25"/>
  <c r="P504" i="25"/>
  <c r="G504" i="25"/>
  <c r="U503" i="25"/>
  <c r="T503" i="25"/>
  <c r="P503" i="25"/>
  <c r="G503" i="25"/>
  <c r="U502" i="25"/>
  <c r="T502" i="25"/>
  <c r="G502" i="25"/>
  <c r="U501" i="25"/>
  <c r="T501" i="25"/>
  <c r="P501" i="25"/>
  <c r="G501" i="25"/>
  <c r="U500" i="25"/>
  <c r="T500" i="25"/>
  <c r="P500" i="25"/>
  <c r="G500" i="25"/>
  <c r="U499" i="25"/>
  <c r="T499" i="25"/>
  <c r="P499" i="25"/>
  <c r="G499" i="25"/>
  <c r="U498" i="25"/>
  <c r="T498" i="25"/>
  <c r="P498" i="25"/>
  <c r="G498" i="25"/>
  <c r="U497" i="25"/>
  <c r="T497" i="25"/>
  <c r="P497" i="25"/>
  <c r="G497" i="25"/>
  <c r="U496" i="25"/>
  <c r="T496" i="25"/>
  <c r="P496" i="25"/>
  <c r="P495" i="25" s="1"/>
  <c r="G496" i="25"/>
  <c r="U495" i="25"/>
  <c r="T495" i="25"/>
  <c r="G495" i="25"/>
  <c r="U494" i="25"/>
  <c r="T494" i="25"/>
  <c r="P494" i="25"/>
  <c r="G494" i="25"/>
  <c r="U493" i="25"/>
  <c r="T493" i="25"/>
  <c r="P493" i="25"/>
  <c r="G493" i="25"/>
  <c r="U492" i="25"/>
  <c r="T492" i="25"/>
  <c r="P492" i="25"/>
  <c r="G492" i="25"/>
  <c r="U491" i="25"/>
  <c r="T491" i="25"/>
  <c r="P491" i="25"/>
  <c r="G491" i="25"/>
  <c r="U490" i="25"/>
  <c r="T490" i="25"/>
  <c r="P490" i="25"/>
  <c r="G490" i="25"/>
  <c r="U489" i="25"/>
  <c r="T489" i="25"/>
  <c r="P489" i="25"/>
  <c r="G489" i="25"/>
  <c r="U488" i="25"/>
  <c r="T488" i="25"/>
  <c r="G488" i="25"/>
  <c r="U487" i="25"/>
  <c r="T487" i="25"/>
  <c r="P487" i="25"/>
  <c r="G487" i="25"/>
  <c r="U486" i="25"/>
  <c r="T486" i="25"/>
  <c r="P486" i="25"/>
  <c r="G486" i="25"/>
  <c r="U485" i="25"/>
  <c r="T485" i="25"/>
  <c r="P485" i="25"/>
  <c r="G485" i="25"/>
  <c r="U484" i="25"/>
  <c r="T484" i="25"/>
  <c r="P484" i="25"/>
  <c r="G484" i="25"/>
  <c r="U483" i="25"/>
  <c r="T483" i="25"/>
  <c r="P483" i="25"/>
  <c r="G483" i="25"/>
  <c r="U482" i="25"/>
  <c r="T482" i="25"/>
  <c r="P482" i="25"/>
  <c r="G482" i="25"/>
  <c r="U481" i="25"/>
  <c r="T481" i="25"/>
  <c r="P481" i="25"/>
  <c r="G481" i="25"/>
  <c r="U480" i="25"/>
  <c r="T480" i="25"/>
  <c r="P480" i="25"/>
  <c r="G480" i="25"/>
  <c r="U479" i="25"/>
  <c r="T479" i="25"/>
  <c r="P479" i="25"/>
  <c r="G479" i="25"/>
  <c r="U478" i="25"/>
  <c r="T478" i="25"/>
  <c r="P478" i="25"/>
  <c r="G478" i="25"/>
  <c r="U477" i="25"/>
  <c r="T477" i="25"/>
  <c r="P477" i="25"/>
  <c r="G477" i="25"/>
  <c r="U476" i="25"/>
  <c r="T476" i="25"/>
  <c r="G476" i="25"/>
  <c r="U475" i="25"/>
  <c r="T475" i="25"/>
  <c r="P475" i="25"/>
  <c r="G475" i="25"/>
  <c r="U474" i="25"/>
  <c r="T474" i="25"/>
  <c r="P474" i="25"/>
  <c r="G474" i="25"/>
  <c r="U473" i="25"/>
  <c r="T473" i="25"/>
  <c r="P473" i="25"/>
  <c r="G473" i="25"/>
  <c r="U472" i="25"/>
  <c r="T472" i="25"/>
  <c r="P472" i="25"/>
  <c r="G472" i="25"/>
  <c r="U471" i="25"/>
  <c r="T471" i="25"/>
  <c r="P471" i="25"/>
  <c r="G471" i="25"/>
  <c r="U470" i="25"/>
  <c r="T470" i="25"/>
  <c r="P470" i="25"/>
  <c r="G470" i="25"/>
  <c r="U469" i="25"/>
  <c r="T469" i="25"/>
  <c r="P469" i="25"/>
  <c r="G469" i="25"/>
  <c r="U468" i="25"/>
  <c r="T468" i="25"/>
  <c r="P468" i="25"/>
  <c r="G468" i="25"/>
  <c r="U467" i="25"/>
  <c r="T467" i="25"/>
  <c r="P467" i="25"/>
  <c r="G467" i="25"/>
  <c r="U466" i="25"/>
  <c r="T466" i="25"/>
  <c r="P466" i="25"/>
  <c r="G466" i="25"/>
  <c r="U465" i="25"/>
  <c r="T465" i="25"/>
  <c r="P465" i="25"/>
  <c r="G465" i="25"/>
  <c r="U464" i="25"/>
  <c r="T464" i="25"/>
  <c r="P464" i="25"/>
  <c r="G464" i="25"/>
  <c r="U463" i="25"/>
  <c r="T463" i="25"/>
  <c r="P463" i="25"/>
  <c r="G463" i="25"/>
  <c r="U462" i="25"/>
  <c r="T462" i="25"/>
  <c r="P462" i="25"/>
  <c r="G462" i="25"/>
  <c r="U461" i="25"/>
  <c r="T461" i="25"/>
  <c r="P461" i="25"/>
  <c r="G461" i="25"/>
  <c r="U460" i="25"/>
  <c r="T460" i="25"/>
  <c r="P460" i="25"/>
  <c r="G460" i="25"/>
  <c r="U459" i="25"/>
  <c r="T459" i="25"/>
  <c r="P459" i="25"/>
  <c r="G459" i="25"/>
  <c r="U458" i="25"/>
  <c r="T458" i="25"/>
  <c r="G458" i="25"/>
  <c r="U457" i="25"/>
  <c r="T457" i="25"/>
  <c r="P457" i="25"/>
  <c r="G457" i="25"/>
  <c r="U456" i="25"/>
  <c r="T456" i="25"/>
  <c r="G456" i="25"/>
  <c r="T455" i="25"/>
  <c r="S455" i="25"/>
  <c r="M455" i="25"/>
  <c r="J455" i="25"/>
  <c r="U454" i="25"/>
  <c r="T454" i="25"/>
  <c r="P454" i="25"/>
  <c r="G454" i="25"/>
  <c r="U453" i="25"/>
  <c r="T453" i="25"/>
  <c r="G453" i="25"/>
  <c r="U452" i="25"/>
  <c r="T452" i="25"/>
  <c r="P452" i="25"/>
  <c r="G452" i="25"/>
  <c r="U451" i="25"/>
  <c r="T451" i="25"/>
  <c r="P451" i="25"/>
  <c r="G451" i="25"/>
  <c r="U450" i="25"/>
  <c r="T450" i="25"/>
  <c r="P450" i="25"/>
  <c r="G450" i="25"/>
  <c r="U449" i="25"/>
  <c r="T449" i="25"/>
  <c r="G449" i="25"/>
  <c r="U448" i="25"/>
  <c r="T448" i="25"/>
  <c r="P448" i="25"/>
  <c r="G448" i="25"/>
  <c r="U447" i="25"/>
  <c r="T447" i="25"/>
  <c r="G447" i="25"/>
  <c r="T446" i="25"/>
  <c r="S446" i="25"/>
  <c r="M446" i="25"/>
  <c r="J446" i="25"/>
  <c r="U445" i="25"/>
  <c r="T445" i="25"/>
  <c r="P445" i="25"/>
  <c r="G445" i="25"/>
  <c r="U444" i="25"/>
  <c r="T444" i="25"/>
  <c r="G444" i="25"/>
  <c r="U443" i="25"/>
  <c r="T443" i="25"/>
  <c r="P443" i="25"/>
  <c r="G443" i="25"/>
  <c r="U442" i="25"/>
  <c r="T442" i="25"/>
  <c r="P442" i="25"/>
  <c r="G442" i="25"/>
  <c r="U441" i="25"/>
  <c r="T441" i="25"/>
  <c r="P441" i="25"/>
  <c r="G441" i="25"/>
  <c r="U440" i="25"/>
  <c r="T440" i="25"/>
  <c r="P440" i="25"/>
  <c r="G440" i="25"/>
  <c r="U439" i="25"/>
  <c r="T439" i="25"/>
  <c r="P439" i="25"/>
  <c r="G439" i="25"/>
  <c r="U438" i="25"/>
  <c r="T438" i="25"/>
  <c r="G438" i="25"/>
  <c r="T437" i="25"/>
  <c r="S437" i="25"/>
  <c r="M437" i="25"/>
  <c r="J437" i="25"/>
  <c r="U436" i="25"/>
  <c r="T436" i="25"/>
  <c r="P436" i="25"/>
  <c r="G436" i="25"/>
  <c r="U435" i="25"/>
  <c r="T435" i="25"/>
  <c r="P435" i="25"/>
  <c r="G435" i="25"/>
  <c r="U434" i="25"/>
  <c r="T434" i="25"/>
  <c r="G434" i="25"/>
  <c r="U433" i="25"/>
  <c r="T433" i="25"/>
  <c r="P433" i="25"/>
  <c r="G433" i="25"/>
  <c r="U432" i="25"/>
  <c r="T432" i="25"/>
  <c r="P432" i="25"/>
  <c r="G432" i="25"/>
  <c r="U431" i="25"/>
  <c r="T431" i="25"/>
  <c r="P431" i="25"/>
  <c r="G431" i="25"/>
  <c r="U430" i="25"/>
  <c r="T430" i="25"/>
  <c r="G430" i="25"/>
  <c r="U429" i="25"/>
  <c r="T429" i="25"/>
  <c r="P429" i="25"/>
  <c r="G429" i="25"/>
  <c r="U428" i="25"/>
  <c r="T428" i="25"/>
  <c r="P428" i="25"/>
  <c r="G428" i="25"/>
  <c r="U427" i="25"/>
  <c r="T427" i="25"/>
  <c r="P427" i="25"/>
  <c r="G427" i="25"/>
  <c r="U426" i="25"/>
  <c r="T426" i="25"/>
  <c r="P426" i="25"/>
  <c r="G426" i="25"/>
  <c r="U425" i="25"/>
  <c r="T425" i="25"/>
  <c r="P425" i="25"/>
  <c r="G425" i="25"/>
  <c r="U424" i="25"/>
  <c r="T424" i="25"/>
  <c r="P424" i="25"/>
  <c r="G424" i="25"/>
  <c r="U423" i="25"/>
  <c r="T423" i="25"/>
  <c r="G423" i="25"/>
  <c r="U422" i="25"/>
  <c r="T422" i="25"/>
  <c r="P422" i="25"/>
  <c r="G422" i="25"/>
  <c r="U421" i="25"/>
  <c r="T421" i="25"/>
  <c r="P421" i="25"/>
  <c r="G421" i="25"/>
  <c r="U420" i="25"/>
  <c r="T420" i="25"/>
  <c r="P420" i="25"/>
  <c r="G420" i="25"/>
  <c r="U419" i="25"/>
  <c r="T419" i="25"/>
  <c r="P419" i="25"/>
  <c r="G419" i="25"/>
  <c r="U418" i="25"/>
  <c r="T418" i="25"/>
  <c r="G418" i="25"/>
  <c r="U417" i="25"/>
  <c r="T417" i="25"/>
  <c r="P417" i="25"/>
  <c r="G417" i="25"/>
  <c r="U416" i="25"/>
  <c r="T416" i="25"/>
  <c r="G416" i="25"/>
  <c r="T415" i="25"/>
  <c r="S415" i="25"/>
  <c r="M415" i="25"/>
  <c r="J415" i="25"/>
  <c r="U414" i="25"/>
  <c r="T414" i="25"/>
  <c r="P414" i="25"/>
  <c r="G414" i="25"/>
  <c r="U413" i="25"/>
  <c r="T413" i="25"/>
  <c r="G413" i="25"/>
  <c r="U412" i="25"/>
  <c r="T412" i="25"/>
  <c r="P412" i="25"/>
  <c r="G412" i="25"/>
  <c r="U411" i="25"/>
  <c r="T411" i="25"/>
  <c r="P411" i="25"/>
  <c r="G411" i="25"/>
  <c r="U410" i="25"/>
  <c r="T410" i="25"/>
  <c r="P410" i="25"/>
  <c r="G410" i="25"/>
  <c r="U409" i="25"/>
  <c r="T409" i="25"/>
  <c r="P409" i="25"/>
  <c r="G409" i="25"/>
  <c r="U408" i="25"/>
  <c r="T408" i="25"/>
  <c r="P408" i="25"/>
  <c r="G408" i="25"/>
  <c r="U407" i="25"/>
  <c r="T407" i="25"/>
  <c r="P407" i="25"/>
  <c r="G407" i="25"/>
  <c r="U406" i="25"/>
  <c r="T406" i="25"/>
  <c r="P406" i="25"/>
  <c r="G406" i="25"/>
  <c r="U405" i="25"/>
  <c r="T405" i="25"/>
  <c r="P405" i="25"/>
  <c r="G405" i="25"/>
  <c r="U404" i="25"/>
  <c r="T404" i="25"/>
  <c r="P404" i="25"/>
  <c r="G404" i="25"/>
  <c r="U403" i="25"/>
  <c r="T403" i="25"/>
  <c r="P403" i="25"/>
  <c r="G403" i="25"/>
  <c r="U402" i="25"/>
  <c r="T402" i="25"/>
  <c r="P402" i="25"/>
  <c r="G402" i="25"/>
  <c r="U401" i="25"/>
  <c r="T401" i="25"/>
  <c r="P401" i="25"/>
  <c r="G401" i="25"/>
  <c r="U400" i="25"/>
  <c r="T400" i="25"/>
  <c r="P400" i="25"/>
  <c r="G400" i="25"/>
  <c r="U399" i="25"/>
  <c r="T399" i="25"/>
  <c r="P399" i="25"/>
  <c r="G399" i="25"/>
  <c r="U398" i="25"/>
  <c r="T398" i="25"/>
  <c r="P398" i="25"/>
  <c r="G398" i="25"/>
  <c r="U397" i="25"/>
  <c r="T397" i="25"/>
  <c r="P397" i="25"/>
  <c r="G397" i="25"/>
  <c r="U396" i="25"/>
  <c r="T396" i="25"/>
  <c r="P396" i="25"/>
  <c r="G396" i="25"/>
  <c r="U395" i="25"/>
  <c r="T395" i="25"/>
  <c r="P395" i="25"/>
  <c r="G395" i="25"/>
  <c r="U394" i="25"/>
  <c r="T394" i="25"/>
  <c r="P394" i="25"/>
  <c r="G394" i="25"/>
  <c r="U393" i="25"/>
  <c r="T393" i="25"/>
  <c r="P393" i="25"/>
  <c r="G393" i="25"/>
  <c r="U392" i="25"/>
  <c r="T392" i="25"/>
  <c r="G392" i="25"/>
  <c r="U391" i="25"/>
  <c r="T391" i="25"/>
  <c r="P391" i="25"/>
  <c r="G391" i="25"/>
  <c r="U390" i="25"/>
  <c r="T390" i="25"/>
  <c r="P390" i="25"/>
  <c r="G390" i="25"/>
  <c r="U389" i="25"/>
  <c r="T389" i="25"/>
  <c r="P389" i="25"/>
  <c r="G389" i="25"/>
  <c r="U388" i="25"/>
  <c r="T388" i="25"/>
  <c r="P388" i="25"/>
  <c r="G388" i="25"/>
  <c r="U387" i="25"/>
  <c r="T387" i="25"/>
  <c r="P387" i="25"/>
  <c r="G387" i="25"/>
  <c r="U386" i="25"/>
  <c r="T386" i="25"/>
  <c r="P386" i="25"/>
  <c r="G386" i="25"/>
  <c r="U385" i="25"/>
  <c r="T385" i="25"/>
  <c r="P385" i="25"/>
  <c r="G385" i="25"/>
  <c r="U384" i="25"/>
  <c r="T384" i="25"/>
  <c r="P384" i="25"/>
  <c r="G384" i="25"/>
  <c r="U383" i="25"/>
  <c r="T383" i="25"/>
  <c r="P383" i="25"/>
  <c r="G383" i="25"/>
  <c r="U382" i="25"/>
  <c r="T382" i="25"/>
  <c r="P382" i="25"/>
  <c r="G382" i="25"/>
  <c r="U381" i="25"/>
  <c r="T381" i="25"/>
  <c r="P381" i="25"/>
  <c r="G381" i="25"/>
  <c r="U380" i="25"/>
  <c r="T380" i="25"/>
  <c r="P380" i="25"/>
  <c r="G380" i="25"/>
  <c r="U379" i="25"/>
  <c r="T379" i="25"/>
  <c r="P379" i="25"/>
  <c r="G379" i="25"/>
  <c r="U378" i="25"/>
  <c r="T378" i="25"/>
  <c r="P378" i="25"/>
  <c r="G378" i="25"/>
  <c r="U377" i="25"/>
  <c r="T377" i="25"/>
  <c r="P377" i="25"/>
  <c r="G377" i="25"/>
  <c r="U376" i="25"/>
  <c r="T376" i="25"/>
  <c r="P376" i="25"/>
  <c r="G376" i="25"/>
  <c r="U375" i="25"/>
  <c r="T375" i="25"/>
  <c r="P375" i="25"/>
  <c r="G375" i="25"/>
  <c r="U374" i="25"/>
  <c r="T374" i="25"/>
  <c r="P374" i="25"/>
  <c r="G374" i="25"/>
  <c r="U373" i="25"/>
  <c r="T373" i="25"/>
  <c r="P373" i="25"/>
  <c r="G373" i="25"/>
  <c r="U372" i="25"/>
  <c r="T372" i="25"/>
  <c r="P372" i="25"/>
  <c r="G372" i="25"/>
  <c r="U371" i="25"/>
  <c r="T371" i="25"/>
  <c r="P371" i="25"/>
  <c r="G371" i="25"/>
  <c r="U370" i="25"/>
  <c r="T370" i="25"/>
  <c r="P370" i="25"/>
  <c r="G370" i="25"/>
  <c r="U369" i="25"/>
  <c r="T369" i="25"/>
  <c r="P369" i="25"/>
  <c r="G369" i="25"/>
  <c r="U368" i="25"/>
  <c r="T368" i="25"/>
  <c r="P368" i="25"/>
  <c r="G368" i="25"/>
  <c r="U367" i="25"/>
  <c r="T367" i="25"/>
  <c r="P367" i="25"/>
  <c r="G367" i="25"/>
  <c r="U366" i="25"/>
  <c r="T366" i="25"/>
  <c r="P366" i="25"/>
  <c r="G366" i="25"/>
  <c r="U365" i="25"/>
  <c r="T365" i="25"/>
  <c r="P365" i="25"/>
  <c r="G365" i="25"/>
  <c r="U364" i="25"/>
  <c r="T364" i="25"/>
  <c r="P364" i="25"/>
  <c r="G364" i="25"/>
  <c r="U363" i="25"/>
  <c r="T363" i="25"/>
  <c r="P363" i="25"/>
  <c r="G363" i="25"/>
  <c r="U362" i="25"/>
  <c r="T362" i="25"/>
  <c r="P362" i="25"/>
  <c r="G362" i="25"/>
  <c r="U361" i="25"/>
  <c r="T361" i="25"/>
  <c r="P361" i="25"/>
  <c r="G361" i="25"/>
  <c r="U360" i="25"/>
  <c r="T360" i="25"/>
  <c r="P360" i="25"/>
  <c r="G360" i="25"/>
  <c r="U359" i="25"/>
  <c r="T359" i="25"/>
  <c r="P359" i="25"/>
  <c r="G359" i="25"/>
  <c r="U358" i="25"/>
  <c r="T358" i="25"/>
  <c r="P358" i="25"/>
  <c r="G358" i="25"/>
  <c r="U357" i="25"/>
  <c r="T357" i="25"/>
  <c r="P357" i="25"/>
  <c r="G357" i="25"/>
  <c r="U356" i="25"/>
  <c r="T356" i="25"/>
  <c r="P356" i="25"/>
  <c r="G356" i="25"/>
  <c r="U355" i="25"/>
  <c r="T355" i="25"/>
  <c r="P355" i="25"/>
  <c r="G355" i="25"/>
  <c r="U354" i="25"/>
  <c r="T354" i="25"/>
  <c r="P354" i="25"/>
  <c r="G354" i="25"/>
  <c r="U353" i="25"/>
  <c r="T353" i="25"/>
  <c r="P353" i="25"/>
  <c r="G353" i="25"/>
  <c r="U352" i="25"/>
  <c r="T352" i="25"/>
  <c r="P352" i="25"/>
  <c r="G352" i="25"/>
  <c r="U351" i="25"/>
  <c r="T351" i="25"/>
  <c r="P351" i="25"/>
  <c r="G351" i="25"/>
  <c r="U350" i="25"/>
  <c r="T350" i="25"/>
  <c r="G350" i="25"/>
  <c r="U349" i="25"/>
  <c r="T349" i="25"/>
  <c r="P349" i="25"/>
  <c r="G349" i="25"/>
  <c r="U348" i="25"/>
  <c r="T348" i="25"/>
  <c r="P348" i="25"/>
  <c r="G348" i="25"/>
  <c r="U347" i="25"/>
  <c r="T347" i="25"/>
  <c r="P347" i="25"/>
  <c r="G347" i="25"/>
  <c r="U346" i="25"/>
  <c r="T346" i="25"/>
  <c r="P346" i="25"/>
  <c r="G346" i="25"/>
  <c r="U345" i="25"/>
  <c r="T345" i="25"/>
  <c r="P345" i="25"/>
  <c r="G345" i="25"/>
  <c r="U344" i="25"/>
  <c r="T344" i="25"/>
  <c r="G344" i="25"/>
  <c r="U343" i="25"/>
  <c r="T343" i="25"/>
  <c r="P343" i="25"/>
  <c r="G343" i="25"/>
  <c r="U342" i="25"/>
  <c r="T342" i="25"/>
  <c r="G342" i="25"/>
  <c r="T341" i="25"/>
  <c r="S341" i="25"/>
  <c r="M341" i="25"/>
  <c r="J341" i="25"/>
  <c r="U340" i="25"/>
  <c r="T340" i="25"/>
  <c r="P340" i="25"/>
  <c r="G340" i="25"/>
  <c r="U339" i="25"/>
  <c r="T339" i="25"/>
  <c r="P339" i="25"/>
  <c r="G339" i="25"/>
  <c r="U338" i="25"/>
  <c r="T338" i="25"/>
  <c r="G338" i="25"/>
  <c r="U337" i="25"/>
  <c r="T337" i="25"/>
  <c r="P337" i="25"/>
  <c r="G337" i="25"/>
  <c r="U336" i="25"/>
  <c r="T336" i="25"/>
  <c r="P336" i="25"/>
  <c r="G336" i="25"/>
  <c r="U335" i="25"/>
  <c r="T335" i="25"/>
  <c r="P335" i="25"/>
  <c r="G335" i="25"/>
  <c r="U334" i="25"/>
  <c r="T334" i="25"/>
  <c r="G334" i="25"/>
  <c r="U333" i="25"/>
  <c r="T333" i="25"/>
  <c r="P333" i="25"/>
  <c r="G333" i="25"/>
  <c r="U332" i="25"/>
  <c r="T332" i="25"/>
  <c r="P332" i="25"/>
  <c r="G332" i="25"/>
  <c r="U331" i="25"/>
  <c r="T331" i="25"/>
  <c r="P331" i="25"/>
  <c r="G331" i="25"/>
  <c r="U330" i="25"/>
  <c r="T330" i="25"/>
  <c r="P330" i="25"/>
  <c r="G330" i="25"/>
  <c r="U329" i="25"/>
  <c r="T329" i="25"/>
  <c r="P329" i="25"/>
  <c r="G329" i="25"/>
  <c r="U328" i="25"/>
  <c r="T328" i="25"/>
  <c r="P328" i="25"/>
  <c r="G328" i="25"/>
  <c r="U327" i="25"/>
  <c r="T327" i="25"/>
  <c r="P327" i="25"/>
  <c r="G327" i="25"/>
  <c r="U326" i="25"/>
  <c r="T326" i="25"/>
  <c r="P326" i="25"/>
  <c r="G326" i="25"/>
  <c r="U325" i="25"/>
  <c r="T325" i="25"/>
  <c r="P325" i="25"/>
  <c r="G325" i="25"/>
  <c r="U324" i="25"/>
  <c r="T324" i="25"/>
  <c r="P324" i="25"/>
  <c r="G324" i="25"/>
  <c r="U323" i="25"/>
  <c r="T323" i="25"/>
  <c r="G323" i="25"/>
  <c r="U322" i="25"/>
  <c r="T322" i="25"/>
  <c r="P322" i="25"/>
  <c r="G322" i="25"/>
  <c r="U321" i="25"/>
  <c r="T321" i="25"/>
  <c r="P321" i="25"/>
  <c r="G321" i="25"/>
  <c r="U320" i="25"/>
  <c r="T320" i="25"/>
  <c r="P320" i="25"/>
  <c r="G320" i="25"/>
  <c r="U319" i="25"/>
  <c r="T319" i="25"/>
  <c r="P319" i="25"/>
  <c r="G319" i="25"/>
  <c r="U318" i="25"/>
  <c r="T318" i="25"/>
  <c r="P318" i="25"/>
  <c r="G318" i="25"/>
  <c r="U317" i="25"/>
  <c r="T317" i="25"/>
  <c r="P317" i="25"/>
  <c r="G317" i="25"/>
  <c r="U316" i="25"/>
  <c r="T316" i="25"/>
  <c r="P316" i="25"/>
  <c r="G316" i="25"/>
  <c r="U315" i="25"/>
  <c r="T315" i="25"/>
  <c r="P315" i="25"/>
  <c r="G315" i="25"/>
  <c r="U314" i="25"/>
  <c r="T314" i="25"/>
  <c r="P314" i="25"/>
  <c r="G314" i="25"/>
  <c r="U313" i="25"/>
  <c r="T313" i="25"/>
  <c r="P313" i="25"/>
  <c r="G313" i="25"/>
  <c r="U312" i="25"/>
  <c r="T312" i="25"/>
  <c r="P312" i="25"/>
  <c r="G312" i="25"/>
  <c r="U311" i="25"/>
  <c r="T311" i="25"/>
  <c r="P311" i="25"/>
  <c r="G311" i="25"/>
  <c r="U310" i="25"/>
  <c r="T310" i="25"/>
  <c r="P310" i="25"/>
  <c r="G310" i="25"/>
  <c r="U309" i="25"/>
  <c r="T309" i="25"/>
  <c r="P309" i="25"/>
  <c r="G309" i="25"/>
  <c r="U308" i="25"/>
  <c r="T308" i="25"/>
  <c r="P308" i="25"/>
  <c r="G308" i="25"/>
  <c r="U307" i="25"/>
  <c r="T307" i="25"/>
  <c r="P307" i="25"/>
  <c r="G307" i="25"/>
  <c r="U306" i="25"/>
  <c r="T306" i="25"/>
  <c r="P306" i="25"/>
  <c r="G306" i="25"/>
  <c r="U305" i="25"/>
  <c r="T305" i="25"/>
  <c r="P305" i="25"/>
  <c r="G305" i="25"/>
  <c r="U304" i="25"/>
  <c r="T304" i="25"/>
  <c r="P304" i="25"/>
  <c r="G304" i="25"/>
  <c r="U303" i="25"/>
  <c r="T303" i="25"/>
  <c r="P303" i="25"/>
  <c r="G303" i="25"/>
  <c r="U302" i="25"/>
  <c r="T302" i="25"/>
  <c r="G302" i="25"/>
  <c r="U301" i="25"/>
  <c r="T301" i="25"/>
  <c r="P301" i="25"/>
  <c r="G301" i="25"/>
  <c r="U300" i="25"/>
  <c r="T300" i="25"/>
  <c r="P300" i="25"/>
  <c r="G300" i="25"/>
  <c r="U299" i="25"/>
  <c r="T299" i="25"/>
  <c r="P299" i="25"/>
  <c r="G299" i="25"/>
  <c r="U298" i="25"/>
  <c r="T298" i="25"/>
  <c r="P298" i="25"/>
  <c r="G298" i="25"/>
  <c r="U297" i="25"/>
  <c r="T297" i="25"/>
  <c r="P297" i="25"/>
  <c r="G297" i="25"/>
  <c r="U296" i="25"/>
  <c r="T296" i="25"/>
  <c r="G296" i="25"/>
  <c r="U295" i="25"/>
  <c r="T295" i="25"/>
  <c r="P295" i="25"/>
  <c r="G295" i="25"/>
  <c r="U294" i="25"/>
  <c r="T294" i="25"/>
  <c r="G294" i="25"/>
  <c r="T293" i="25"/>
  <c r="S293" i="25"/>
  <c r="M293" i="25"/>
  <c r="J293" i="25"/>
  <c r="U292" i="25"/>
  <c r="T292" i="25"/>
  <c r="P292" i="25"/>
  <c r="G292" i="25"/>
  <c r="U291" i="25"/>
  <c r="T291" i="25"/>
  <c r="G291" i="25"/>
  <c r="U290" i="25"/>
  <c r="T290" i="25"/>
  <c r="P290" i="25"/>
  <c r="G290" i="25"/>
  <c r="U289" i="25"/>
  <c r="T289" i="25"/>
  <c r="P289" i="25"/>
  <c r="G289" i="25"/>
  <c r="U288" i="25"/>
  <c r="T288" i="25"/>
  <c r="P288" i="25"/>
  <c r="G288" i="25"/>
  <c r="U287" i="25"/>
  <c r="T287" i="25"/>
  <c r="P287" i="25"/>
  <c r="G287" i="25"/>
  <c r="U286" i="25"/>
  <c r="T286" i="25"/>
  <c r="G286" i="25"/>
  <c r="U285" i="25"/>
  <c r="T285" i="25"/>
  <c r="P285" i="25"/>
  <c r="G285" i="25"/>
  <c r="U284" i="25"/>
  <c r="T284" i="25"/>
  <c r="P284" i="25"/>
  <c r="G284" i="25"/>
  <c r="U283" i="25"/>
  <c r="T283" i="25"/>
  <c r="P283" i="25"/>
  <c r="G283" i="25"/>
  <c r="U282" i="25"/>
  <c r="T282" i="25"/>
  <c r="P282" i="25"/>
  <c r="G282" i="25"/>
  <c r="U281" i="25"/>
  <c r="T281" i="25"/>
  <c r="P281" i="25"/>
  <c r="G281" i="25"/>
  <c r="U280" i="25"/>
  <c r="T280" i="25"/>
  <c r="P280" i="25"/>
  <c r="G280" i="25"/>
  <c r="U279" i="25"/>
  <c r="T279" i="25"/>
  <c r="P279" i="25"/>
  <c r="G279" i="25"/>
  <c r="U278" i="25"/>
  <c r="T278" i="25"/>
  <c r="P278" i="25"/>
  <c r="G278" i="25"/>
  <c r="U277" i="25"/>
  <c r="T277" i="25"/>
  <c r="P277" i="25"/>
  <c r="G277" i="25"/>
  <c r="U276" i="25"/>
  <c r="T276" i="25"/>
  <c r="P276" i="25"/>
  <c r="G276" i="25"/>
  <c r="U275" i="25"/>
  <c r="T275" i="25"/>
  <c r="P275" i="25"/>
  <c r="G275" i="25"/>
  <c r="U274" i="25"/>
  <c r="T274" i="25"/>
  <c r="P274" i="25"/>
  <c r="G274" i="25"/>
  <c r="U273" i="25"/>
  <c r="T273" i="25"/>
  <c r="P273" i="25"/>
  <c r="G273" i="25"/>
  <c r="U272" i="25"/>
  <c r="T272" i="25"/>
  <c r="P272" i="25"/>
  <c r="G272" i="25"/>
  <c r="U271" i="25"/>
  <c r="T271" i="25"/>
  <c r="P271" i="25"/>
  <c r="G271" i="25"/>
  <c r="U270" i="25"/>
  <c r="T270" i="25"/>
  <c r="G270" i="25"/>
  <c r="U269" i="25"/>
  <c r="T269" i="25"/>
  <c r="P269" i="25"/>
  <c r="G269" i="25"/>
  <c r="U268" i="25"/>
  <c r="T268" i="25"/>
  <c r="P268" i="25"/>
  <c r="G268" i="25"/>
  <c r="U267" i="25"/>
  <c r="T267" i="25"/>
  <c r="P267" i="25"/>
  <c r="G267" i="25"/>
  <c r="U266" i="25"/>
  <c r="T266" i="25"/>
  <c r="P266" i="25"/>
  <c r="G266" i="25"/>
  <c r="U265" i="25"/>
  <c r="T265" i="25"/>
  <c r="P265" i="25"/>
  <c r="G265" i="25"/>
  <c r="U264" i="25"/>
  <c r="T264" i="25"/>
  <c r="P264" i="25"/>
  <c r="G264" i="25"/>
  <c r="U263" i="25"/>
  <c r="T263" i="25"/>
  <c r="P263" i="25"/>
  <c r="G263" i="25"/>
  <c r="U262" i="25"/>
  <c r="T262" i="25"/>
  <c r="P262" i="25"/>
  <c r="G262" i="25"/>
  <c r="U261" i="25"/>
  <c r="T261" i="25"/>
  <c r="P261" i="25"/>
  <c r="G261" i="25"/>
  <c r="U260" i="25"/>
  <c r="T260" i="25"/>
  <c r="P260" i="25"/>
  <c r="G260" i="25"/>
  <c r="U259" i="25"/>
  <c r="T259" i="25"/>
  <c r="P259" i="25"/>
  <c r="G259" i="25"/>
  <c r="U258" i="25"/>
  <c r="T258" i="25"/>
  <c r="P258" i="25"/>
  <c r="G258" i="25"/>
  <c r="U257" i="25"/>
  <c r="T257" i="25"/>
  <c r="P257" i="25"/>
  <c r="G257" i="25"/>
  <c r="U256" i="25"/>
  <c r="T256" i="25"/>
  <c r="P256" i="25"/>
  <c r="G256" i="25"/>
  <c r="U255" i="25"/>
  <c r="T255" i="25"/>
  <c r="P255" i="25"/>
  <c r="G255" i="25"/>
  <c r="U254" i="25"/>
  <c r="T254" i="25"/>
  <c r="P254" i="25"/>
  <c r="G254" i="25"/>
  <c r="U253" i="25"/>
  <c r="T253" i="25"/>
  <c r="P253" i="25"/>
  <c r="G253" i="25"/>
  <c r="U252" i="25"/>
  <c r="T252" i="25"/>
  <c r="P252" i="25"/>
  <c r="G252" i="25"/>
  <c r="U251" i="25"/>
  <c r="T251" i="25"/>
  <c r="P251" i="25"/>
  <c r="G251" i="25"/>
  <c r="U250" i="25"/>
  <c r="T250" i="25"/>
  <c r="P250" i="25"/>
  <c r="G250" i="25"/>
  <c r="U249" i="25"/>
  <c r="T249" i="25"/>
  <c r="P249" i="25"/>
  <c r="G249" i="25"/>
  <c r="U248" i="25"/>
  <c r="T248" i="25"/>
  <c r="P248" i="25"/>
  <c r="G248" i="25"/>
  <c r="U247" i="25"/>
  <c r="T247" i="25"/>
  <c r="P247" i="25"/>
  <c r="G247" i="25"/>
  <c r="U246" i="25"/>
  <c r="T246" i="25"/>
  <c r="P246" i="25"/>
  <c r="G246" i="25"/>
  <c r="U245" i="25"/>
  <c r="T245" i="25"/>
  <c r="P245" i="25"/>
  <c r="G245" i="25"/>
  <c r="U244" i="25"/>
  <c r="T244" i="25"/>
  <c r="P244" i="25"/>
  <c r="G244" i="25"/>
  <c r="U243" i="25"/>
  <c r="T243" i="25"/>
  <c r="P243" i="25"/>
  <c r="G243" i="25"/>
  <c r="U242" i="25"/>
  <c r="T242" i="25"/>
  <c r="P242" i="25"/>
  <c r="G242" i="25"/>
  <c r="U241" i="25"/>
  <c r="T241" i="25"/>
  <c r="P241" i="25"/>
  <c r="G241" i="25"/>
  <c r="U240" i="25"/>
  <c r="T240" i="25"/>
  <c r="P240" i="25"/>
  <c r="G240" i="25"/>
  <c r="U239" i="25"/>
  <c r="T239" i="25"/>
  <c r="P239" i="25"/>
  <c r="G239" i="25"/>
  <c r="U238" i="25"/>
  <c r="T238" i="25"/>
  <c r="P238" i="25"/>
  <c r="G238" i="25"/>
  <c r="U237" i="25"/>
  <c r="T237" i="25"/>
  <c r="P237" i="25"/>
  <c r="G237" i="25"/>
  <c r="U236" i="25"/>
  <c r="T236" i="25"/>
  <c r="P236" i="25"/>
  <c r="G236" i="25"/>
  <c r="U235" i="25"/>
  <c r="T235" i="25"/>
  <c r="P235" i="25"/>
  <c r="G235" i="25"/>
  <c r="U234" i="25"/>
  <c r="T234" i="25"/>
  <c r="P234" i="25"/>
  <c r="G234" i="25"/>
  <c r="U233" i="25"/>
  <c r="T233" i="25"/>
  <c r="P233" i="25"/>
  <c r="G233" i="25"/>
  <c r="U232" i="25"/>
  <c r="T232" i="25"/>
  <c r="P232" i="25"/>
  <c r="G232" i="25"/>
  <c r="U231" i="25"/>
  <c r="T231" i="25"/>
  <c r="P231" i="25"/>
  <c r="G231" i="25"/>
  <c r="U230" i="25"/>
  <c r="T230" i="25"/>
  <c r="P230" i="25"/>
  <c r="G230" i="25"/>
  <c r="U229" i="25"/>
  <c r="T229" i="25"/>
  <c r="P229" i="25"/>
  <c r="G229" i="25"/>
  <c r="U228" i="25"/>
  <c r="T228" i="25"/>
  <c r="P228" i="25"/>
  <c r="G228" i="25"/>
  <c r="U227" i="25"/>
  <c r="T227" i="25"/>
  <c r="P227" i="25"/>
  <c r="G227" i="25"/>
  <c r="U226" i="25"/>
  <c r="T226" i="25"/>
  <c r="P226" i="25"/>
  <c r="G226" i="25"/>
  <c r="U225" i="25"/>
  <c r="T225" i="25"/>
  <c r="P225" i="25"/>
  <c r="G225" i="25"/>
  <c r="U224" i="25"/>
  <c r="T224" i="25"/>
  <c r="P224" i="25"/>
  <c r="G224" i="25"/>
  <c r="U223" i="25"/>
  <c r="T223" i="25"/>
  <c r="P223" i="25"/>
  <c r="G223" i="25"/>
  <c r="U222" i="25"/>
  <c r="T222" i="25"/>
  <c r="P222" i="25"/>
  <c r="G222" i="25"/>
  <c r="U221" i="25"/>
  <c r="T221" i="25"/>
  <c r="P221" i="25"/>
  <c r="G221" i="25"/>
  <c r="U220" i="25"/>
  <c r="T220" i="25"/>
  <c r="P220" i="25"/>
  <c r="G220" i="25"/>
  <c r="U219" i="25"/>
  <c r="T219" i="25"/>
  <c r="P219" i="25"/>
  <c r="G219" i="25"/>
  <c r="U218" i="25"/>
  <c r="T218" i="25"/>
  <c r="P218" i="25"/>
  <c r="G218" i="25"/>
  <c r="U217" i="25"/>
  <c r="T217" i="25"/>
  <c r="P217" i="25"/>
  <c r="G217" i="25"/>
  <c r="U216" i="25"/>
  <c r="T216" i="25"/>
  <c r="P216" i="25"/>
  <c r="G216" i="25"/>
  <c r="U215" i="25"/>
  <c r="T215" i="25"/>
  <c r="P215" i="25"/>
  <c r="G215" i="25"/>
  <c r="U214" i="25"/>
  <c r="T214" i="25"/>
  <c r="P214" i="25"/>
  <c r="G214" i="25"/>
  <c r="U213" i="25"/>
  <c r="T213" i="25"/>
  <c r="P213" i="25"/>
  <c r="G213" i="25"/>
  <c r="U212" i="25"/>
  <c r="T212" i="25"/>
  <c r="P212" i="25"/>
  <c r="G212" i="25"/>
  <c r="U211" i="25"/>
  <c r="T211" i="25"/>
  <c r="G211" i="25"/>
  <c r="U210" i="25"/>
  <c r="T210" i="25"/>
  <c r="P210" i="25"/>
  <c r="G210" i="25"/>
  <c r="U209" i="25"/>
  <c r="T209" i="25"/>
  <c r="P209" i="25"/>
  <c r="G209" i="25"/>
  <c r="U208" i="25"/>
  <c r="T208" i="25"/>
  <c r="P208" i="25"/>
  <c r="G208" i="25"/>
  <c r="U207" i="25"/>
  <c r="T207" i="25"/>
  <c r="P207" i="25"/>
  <c r="G207" i="25"/>
  <c r="U206" i="25"/>
  <c r="T206" i="25"/>
  <c r="G206" i="25"/>
  <c r="U205" i="25"/>
  <c r="T205" i="25"/>
  <c r="P205" i="25"/>
  <c r="G205" i="25"/>
  <c r="U204" i="25"/>
  <c r="T204" i="25"/>
  <c r="P204" i="25"/>
  <c r="G204" i="25"/>
  <c r="U203" i="25"/>
  <c r="T203" i="25"/>
  <c r="P203" i="25"/>
  <c r="G203" i="25"/>
  <c r="U202" i="25"/>
  <c r="T202" i="25"/>
  <c r="P202" i="25"/>
  <c r="G202" i="25"/>
  <c r="U201" i="25"/>
  <c r="T201" i="25"/>
  <c r="P201" i="25"/>
  <c r="G201" i="25"/>
  <c r="U200" i="25"/>
  <c r="T200" i="25"/>
  <c r="G200" i="25"/>
  <c r="U199" i="25"/>
  <c r="T199" i="25"/>
  <c r="P199" i="25"/>
  <c r="G199" i="25"/>
  <c r="U198" i="25"/>
  <c r="T198" i="25"/>
  <c r="G198" i="25"/>
  <c r="S197" i="25"/>
  <c r="M197" i="25"/>
  <c r="J197" i="25"/>
  <c r="U196" i="25"/>
  <c r="T196" i="25"/>
  <c r="P196" i="25"/>
  <c r="G196" i="25"/>
  <c r="U195" i="25"/>
  <c r="T195" i="25"/>
  <c r="G195" i="25"/>
  <c r="U194" i="25"/>
  <c r="T194" i="25"/>
  <c r="P194" i="25"/>
  <c r="G194" i="25"/>
  <c r="U193" i="25"/>
  <c r="T193" i="25"/>
  <c r="P193" i="25"/>
  <c r="G193" i="25"/>
  <c r="U192" i="25"/>
  <c r="T192" i="25"/>
  <c r="P192" i="25"/>
  <c r="G192" i="25"/>
  <c r="U191" i="25"/>
  <c r="T191" i="25"/>
  <c r="G191" i="25"/>
  <c r="U190" i="25"/>
  <c r="T190" i="25"/>
  <c r="P190" i="25"/>
  <c r="G190" i="25"/>
  <c r="U189" i="25"/>
  <c r="T189" i="25"/>
  <c r="P189" i="25"/>
  <c r="G189" i="25"/>
  <c r="U188" i="25"/>
  <c r="T188" i="25"/>
  <c r="P188" i="25"/>
  <c r="G188" i="25"/>
  <c r="U187" i="25"/>
  <c r="T187" i="25"/>
  <c r="P187" i="25"/>
  <c r="G187" i="25"/>
  <c r="U186" i="25"/>
  <c r="T186" i="25"/>
  <c r="P186" i="25"/>
  <c r="G186" i="25"/>
  <c r="U185" i="25"/>
  <c r="T185" i="25"/>
  <c r="P185" i="25"/>
  <c r="G185" i="25"/>
  <c r="U184" i="25"/>
  <c r="T184" i="25"/>
  <c r="P184" i="25"/>
  <c r="G184" i="25"/>
  <c r="U183" i="25"/>
  <c r="T183" i="25"/>
  <c r="P183" i="25"/>
  <c r="G183" i="25"/>
  <c r="U182" i="25"/>
  <c r="T182" i="25"/>
  <c r="P182" i="25"/>
  <c r="G182" i="25"/>
  <c r="U181" i="25"/>
  <c r="T181" i="25"/>
  <c r="P181" i="25"/>
  <c r="G181" i="25"/>
  <c r="U180" i="25"/>
  <c r="T180" i="25"/>
  <c r="P180" i="25"/>
  <c r="G180" i="25"/>
  <c r="U179" i="25"/>
  <c r="T179" i="25"/>
  <c r="P179" i="25"/>
  <c r="G179" i="25"/>
  <c r="U178" i="25"/>
  <c r="T178" i="25"/>
  <c r="P178" i="25"/>
  <c r="G178" i="25"/>
  <c r="U177" i="25"/>
  <c r="T177" i="25"/>
  <c r="P177" i="25"/>
  <c r="G177" i="25"/>
  <c r="U176" i="25"/>
  <c r="T176" i="25"/>
  <c r="P176" i="25"/>
  <c r="G176" i="25"/>
  <c r="U175" i="25"/>
  <c r="T175" i="25"/>
  <c r="P175" i="25"/>
  <c r="G175" i="25"/>
  <c r="U174" i="25"/>
  <c r="T174" i="25"/>
  <c r="P174" i="25"/>
  <c r="G174" i="25"/>
  <c r="U173" i="25"/>
  <c r="T173" i="25"/>
  <c r="P173" i="25"/>
  <c r="G173" i="25"/>
  <c r="U172" i="25"/>
  <c r="T172" i="25"/>
  <c r="P172" i="25"/>
  <c r="G172" i="25"/>
  <c r="U171" i="25"/>
  <c r="T171" i="25"/>
  <c r="P171" i="25"/>
  <c r="G171" i="25"/>
  <c r="U170" i="25"/>
  <c r="T170" i="25"/>
  <c r="P170" i="25"/>
  <c r="G170" i="25"/>
  <c r="U169" i="25"/>
  <c r="T169" i="25"/>
  <c r="P169" i="25"/>
  <c r="G169" i="25"/>
  <c r="U168" i="25"/>
  <c r="T168" i="25"/>
  <c r="P168" i="25"/>
  <c r="G168" i="25"/>
  <c r="U167" i="25"/>
  <c r="T167" i="25"/>
  <c r="P167" i="25"/>
  <c r="G167" i="25"/>
  <c r="U166" i="25"/>
  <c r="T166" i="25"/>
  <c r="P166" i="25"/>
  <c r="G166" i="25"/>
  <c r="U165" i="25"/>
  <c r="T165" i="25"/>
  <c r="P165" i="25"/>
  <c r="G165" i="25"/>
  <c r="U164" i="25"/>
  <c r="T164" i="25"/>
  <c r="P164" i="25"/>
  <c r="G164" i="25"/>
  <c r="U163" i="25"/>
  <c r="T163" i="25"/>
  <c r="P163" i="25"/>
  <c r="G163" i="25"/>
  <c r="U162" i="25"/>
  <c r="T162" i="25"/>
  <c r="P162" i="25"/>
  <c r="G162" i="25"/>
  <c r="U161" i="25"/>
  <c r="T161" i="25"/>
  <c r="P161" i="25"/>
  <c r="G161" i="25"/>
  <c r="U160" i="25"/>
  <c r="T160" i="25"/>
  <c r="P160" i="25"/>
  <c r="G160" i="25"/>
  <c r="U159" i="25"/>
  <c r="T159" i="25"/>
  <c r="P159" i="25"/>
  <c r="G159" i="25"/>
  <c r="U158" i="25"/>
  <c r="T158" i="25"/>
  <c r="P158" i="25"/>
  <c r="G158" i="25"/>
  <c r="U157" i="25"/>
  <c r="T157" i="25"/>
  <c r="P157" i="25"/>
  <c r="G157" i="25"/>
  <c r="U156" i="25"/>
  <c r="T156" i="25"/>
  <c r="P156" i="25"/>
  <c r="G156" i="25"/>
  <c r="U155" i="25"/>
  <c r="T155" i="25"/>
  <c r="P155" i="25"/>
  <c r="G155" i="25"/>
  <c r="U154" i="25"/>
  <c r="T154" i="25"/>
  <c r="P154" i="25"/>
  <c r="G154" i="25"/>
  <c r="U153" i="25"/>
  <c r="T153" i="25"/>
  <c r="P153" i="25"/>
  <c r="G153" i="25"/>
  <c r="U152" i="25"/>
  <c r="T152" i="25"/>
  <c r="G152" i="25"/>
  <c r="U151" i="25"/>
  <c r="T151" i="25"/>
  <c r="P151" i="25"/>
  <c r="G151" i="25"/>
  <c r="U150" i="25"/>
  <c r="T150" i="25"/>
  <c r="P150" i="25"/>
  <c r="G150" i="25"/>
  <c r="U149" i="25"/>
  <c r="T149" i="25"/>
  <c r="P149" i="25"/>
  <c r="G149" i="25"/>
  <c r="U148" i="25"/>
  <c r="T148" i="25"/>
  <c r="P148" i="25"/>
  <c r="G148" i="25"/>
  <c r="U147" i="25"/>
  <c r="T147" i="25"/>
  <c r="P147" i="25"/>
  <c r="G147" i="25"/>
  <c r="U146" i="25"/>
  <c r="T146" i="25"/>
  <c r="P146" i="25"/>
  <c r="G146" i="25"/>
  <c r="U145" i="25"/>
  <c r="T145" i="25"/>
  <c r="P145" i="25"/>
  <c r="G145" i="25"/>
  <c r="U144" i="25"/>
  <c r="T144" i="25"/>
  <c r="P144" i="25"/>
  <c r="G144" i="25"/>
  <c r="U143" i="25"/>
  <c r="T143" i="25"/>
  <c r="P143" i="25"/>
  <c r="G143" i="25"/>
  <c r="U142" i="25"/>
  <c r="T142" i="25"/>
  <c r="P142" i="25"/>
  <c r="G142" i="25"/>
  <c r="U141" i="25"/>
  <c r="T141" i="25"/>
  <c r="P141" i="25"/>
  <c r="G141" i="25"/>
  <c r="U140" i="25"/>
  <c r="T140" i="25"/>
  <c r="G140" i="25"/>
  <c r="U139" i="25"/>
  <c r="T139" i="25"/>
  <c r="P139" i="25"/>
  <c r="G139" i="25"/>
  <c r="U138" i="25"/>
  <c r="T138" i="25"/>
  <c r="G138" i="25"/>
  <c r="T137" i="25"/>
  <c r="S137" i="25"/>
  <c r="M137" i="25"/>
  <c r="J137" i="25"/>
  <c r="U136" i="25"/>
  <c r="T136" i="25"/>
  <c r="P136" i="25"/>
  <c r="G136" i="25"/>
  <c r="U135" i="25"/>
  <c r="T135" i="25"/>
  <c r="G135" i="25"/>
  <c r="U134" i="25"/>
  <c r="T134" i="25"/>
  <c r="P134" i="25"/>
  <c r="G134" i="25"/>
  <c r="U133" i="25"/>
  <c r="T133" i="25"/>
  <c r="P133" i="25"/>
  <c r="G133" i="25"/>
  <c r="U132" i="25"/>
  <c r="T132" i="25"/>
  <c r="P132" i="25"/>
  <c r="G132" i="25"/>
  <c r="U131" i="25"/>
  <c r="T131" i="25"/>
  <c r="P131" i="25"/>
  <c r="G131" i="25"/>
  <c r="U130" i="25"/>
  <c r="T130" i="25"/>
  <c r="P130" i="25"/>
  <c r="G130" i="25"/>
  <c r="U129" i="25"/>
  <c r="T129" i="25"/>
  <c r="P129" i="25"/>
  <c r="G129" i="25"/>
  <c r="U128" i="25"/>
  <c r="T128" i="25"/>
  <c r="P128" i="25"/>
  <c r="G128" i="25"/>
  <c r="U127" i="25"/>
  <c r="T127" i="25"/>
  <c r="P127" i="25"/>
  <c r="G127" i="25"/>
  <c r="U126" i="25"/>
  <c r="T126" i="25"/>
  <c r="P126" i="25"/>
  <c r="G126" i="25"/>
  <c r="U125" i="25"/>
  <c r="T125" i="25"/>
  <c r="P125" i="25"/>
  <c r="G125" i="25"/>
  <c r="U124" i="25"/>
  <c r="T124" i="25"/>
  <c r="P124" i="25"/>
  <c r="G124" i="25"/>
  <c r="U123" i="25"/>
  <c r="T123" i="25"/>
  <c r="P123" i="25"/>
  <c r="G123" i="25"/>
  <c r="U122" i="25"/>
  <c r="T122" i="25"/>
  <c r="P122" i="25"/>
  <c r="G122" i="25"/>
  <c r="U121" i="25"/>
  <c r="T121" i="25"/>
  <c r="P121" i="25"/>
  <c r="G121" i="25"/>
  <c r="U120" i="25"/>
  <c r="T120" i="25"/>
  <c r="P120" i="25"/>
  <c r="G120" i="25"/>
  <c r="U119" i="25"/>
  <c r="T119" i="25"/>
  <c r="P119" i="25"/>
  <c r="G119" i="25"/>
  <c r="U118" i="25"/>
  <c r="T118" i="25"/>
  <c r="P118" i="25"/>
  <c r="G118" i="25"/>
  <c r="U117" i="25"/>
  <c r="T117" i="25"/>
  <c r="P117" i="25"/>
  <c r="G117" i="25"/>
  <c r="U116" i="25"/>
  <c r="T116" i="25"/>
  <c r="P116" i="25"/>
  <c r="G116" i="25"/>
  <c r="U115" i="25"/>
  <c r="T115" i="25"/>
  <c r="P115" i="25"/>
  <c r="G115" i="25"/>
  <c r="U114" i="25"/>
  <c r="T114" i="25"/>
  <c r="P114" i="25"/>
  <c r="G114" i="25"/>
  <c r="U113" i="25"/>
  <c r="T113" i="25"/>
  <c r="P113" i="25"/>
  <c r="G113" i="25"/>
  <c r="U112" i="25"/>
  <c r="T112" i="25"/>
  <c r="P112" i="25"/>
  <c r="G112" i="25"/>
  <c r="U111" i="25"/>
  <c r="T111" i="25"/>
  <c r="P111" i="25"/>
  <c r="G111" i="25"/>
  <c r="U110" i="25"/>
  <c r="T110" i="25"/>
  <c r="P110" i="25"/>
  <c r="G110" i="25"/>
  <c r="U109" i="25"/>
  <c r="T109" i="25"/>
  <c r="P109" i="25"/>
  <c r="G109" i="25"/>
  <c r="U108" i="25"/>
  <c r="T108" i="25"/>
  <c r="P108" i="25"/>
  <c r="G108" i="25"/>
  <c r="U107" i="25"/>
  <c r="T107" i="25"/>
  <c r="P107" i="25"/>
  <c r="G107" i="25"/>
  <c r="U106" i="25"/>
  <c r="T106" i="25"/>
  <c r="P106" i="25"/>
  <c r="G106" i="25"/>
  <c r="U105" i="25"/>
  <c r="T105" i="25"/>
  <c r="P105" i="25"/>
  <c r="G105" i="25"/>
  <c r="U104" i="25"/>
  <c r="T104" i="25"/>
  <c r="P104" i="25"/>
  <c r="G104" i="25"/>
  <c r="U103" i="25"/>
  <c r="T103" i="25"/>
  <c r="P103" i="25"/>
  <c r="G103" i="25"/>
  <c r="U102" i="25"/>
  <c r="T102" i="25"/>
  <c r="P102" i="25"/>
  <c r="G102" i="25"/>
  <c r="U101" i="25"/>
  <c r="T101" i="25"/>
  <c r="G101" i="25"/>
  <c r="U100" i="25"/>
  <c r="T100" i="25"/>
  <c r="P100" i="25"/>
  <c r="G100" i="25"/>
  <c r="U99" i="25"/>
  <c r="T99" i="25"/>
  <c r="P99" i="25"/>
  <c r="G99" i="25"/>
  <c r="U98" i="25"/>
  <c r="T98" i="25"/>
  <c r="P98" i="25"/>
  <c r="G98" i="25"/>
  <c r="U97" i="25"/>
  <c r="T97" i="25"/>
  <c r="P97" i="25"/>
  <c r="G97" i="25"/>
  <c r="U96" i="25"/>
  <c r="T96" i="25"/>
  <c r="P96" i="25"/>
  <c r="G96" i="25"/>
  <c r="U95" i="25"/>
  <c r="T95" i="25"/>
  <c r="P95" i="25"/>
  <c r="G95" i="25"/>
  <c r="U94" i="25"/>
  <c r="T94" i="25"/>
  <c r="P94" i="25"/>
  <c r="G94" i="25"/>
  <c r="U93" i="25"/>
  <c r="T93" i="25"/>
  <c r="P93" i="25"/>
  <c r="G93" i="25"/>
  <c r="U92" i="25"/>
  <c r="T92" i="25"/>
  <c r="P92" i="25"/>
  <c r="G92" i="25"/>
  <c r="U91" i="25"/>
  <c r="T91" i="25"/>
  <c r="P91" i="25"/>
  <c r="G91" i="25"/>
  <c r="U90" i="25"/>
  <c r="T90" i="25"/>
  <c r="P90" i="25"/>
  <c r="G90" i="25"/>
  <c r="U89" i="25"/>
  <c r="T89" i="25"/>
  <c r="P89" i="25"/>
  <c r="G89" i="25"/>
  <c r="U88" i="25"/>
  <c r="T88" i="25"/>
  <c r="P88" i="25"/>
  <c r="G88" i="25"/>
  <c r="U87" i="25"/>
  <c r="T87" i="25"/>
  <c r="P87" i="25"/>
  <c r="G87" i="25"/>
  <c r="U86" i="25"/>
  <c r="T86" i="25"/>
  <c r="P86" i="25"/>
  <c r="G86" i="25"/>
  <c r="U85" i="25"/>
  <c r="T85" i="25"/>
  <c r="P85" i="25"/>
  <c r="G85" i="25"/>
  <c r="U84" i="25"/>
  <c r="T84" i="25"/>
  <c r="P84" i="25"/>
  <c r="G84" i="25"/>
  <c r="U83" i="25"/>
  <c r="T83" i="25"/>
  <c r="P83" i="25"/>
  <c r="G83" i="25"/>
  <c r="U82" i="25"/>
  <c r="T82" i="25"/>
  <c r="P82" i="25"/>
  <c r="G82" i="25"/>
  <c r="U81" i="25"/>
  <c r="T81" i="25"/>
  <c r="P81" i="25"/>
  <c r="G81" i="25"/>
  <c r="U80" i="25"/>
  <c r="T80" i="25"/>
  <c r="P80" i="25"/>
  <c r="G80" i="25"/>
  <c r="U79" i="25"/>
  <c r="T79" i="25"/>
  <c r="P79" i="25"/>
  <c r="G79" i="25"/>
  <c r="U78" i="25"/>
  <c r="T78" i="25"/>
  <c r="P78" i="25"/>
  <c r="G78" i="25"/>
  <c r="U77" i="25"/>
  <c r="T77" i="25"/>
  <c r="P77" i="25"/>
  <c r="G77" i="25"/>
  <c r="U76" i="25"/>
  <c r="T76" i="25"/>
  <c r="P76" i="25"/>
  <c r="G76" i="25"/>
  <c r="U75" i="25"/>
  <c r="T75" i="25"/>
  <c r="P75" i="25"/>
  <c r="G75" i="25"/>
  <c r="U74" i="25"/>
  <c r="T74" i="25"/>
  <c r="P74" i="25"/>
  <c r="G74" i="25"/>
  <c r="U73" i="25"/>
  <c r="T73" i="25"/>
  <c r="P73" i="25"/>
  <c r="G73" i="25"/>
  <c r="U72" i="25"/>
  <c r="T72" i="25"/>
  <c r="P72" i="25"/>
  <c r="G72" i="25"/>
  <c r="U71" i="25"/>
  <c r="T71" i="25"/>
  <c r="P71" i="25"/>
  <c r="G71" i="25"/>
  <c r="U70" i="25"/>
  <c r="T70" i="25"/>
  <c r="P70" i="25"/>
  <c r="G70" i="25"/>
  <c r="U69" i="25"/>
  <c r="T69" i="25"/>
  <c r="P69" i="25"/>
  <c r="G69" i="25"/>
  <c r="U68" i="25"/>
  <c r="T68" i="25"/>
  <c r="P68" i="25"/>
  <c r="G68" i="25"/>
  <c r="U67" i="25"/>
  <c r="T67" i="25"/>
  <c r="P67" i="25"/>
  <c r="G67" i="25"/>
  <c r="U66" i="25"/>
  <c r="T66" i="25"/>
  <c r="P66" i="25"/>
  <c r="G66" i="25"/>
  <c r="U65" i="25"/>
  <c r="T65" i="25"/>
  <c r="P65" i="25"/>
  <c r="G65" i="25"/>
  <c r="U64" i="25"/>
  <c r="T64" i="25"/>
  <c r="P64" i="25"/>
  <c r="G64" i="25"/>
  <c r="U63" i="25"/>
  <c r="T63" i="25"/>
  <c r="P63" i="25"/>
  <c r="G63" i="25"/>
  <c r="U62" i="25"/>
  <c r="T62" i="25"/>
  <c r="P62" i="25"/>
  <c r="G62" i="25"/>
  <c r="U61" i="25"/>
  <c r="T61" i="25"/>
  <c r="P61" i="25"/>
  <c r="G61" i="25"/>
  <c r="U60" i="25"/>
  <c r="T60" i="25"/>
  <c r="P60" i="25"/>
  <c r="G60" i="25"/>
  <c r="U59" i="25"/>
  <c r="T59" i="25"/>
  <c r="P59" i="25"/>
  <c r="G59" i="25"/>
  <c r="U58" i="25"/>
  <c r="T58" i="25"/>
  <c r="P58" i="25"/>
  <c r="G58" i="25"/>
  <c r="U57" i="25"/>
  <c r="T57" i="25"/>
  <c r="P57" i="25"/>
  <c r="G57" i="25"/>
  <c r="U56" i="25"/>
  <c r="T56" i="25"/>
  <c r="G56" i="25"/>
  <c r="U55" i="25"/>
  <c r="T55" i="25"/>
  <c r="P55" i="25"/>
  <c r="G55" i="25"/>
  <c r="U54" i="25"/>
  <c r="T54" i="25"/>
  <c r="P54" i="25"/>
  <c r="G54" i="25"/>
  <c r="U53" i="25"/>
  <c r="T53" i="25"/>
  <c r="P53" i="25"/>
  <c r="G53" i="25"/>
  <c r="U52" i="25"/>
  <c r="T52" i="25"/>
  <c r="P52" i="25"/>
  <c r="G52" i="25"/>
  <c r="U51" i="25"/>
  <c r="T51" i="25"/>
  <c r="P51" i="25"/>
  <c r="G51" i="25"/>
  <c r="U50" i="25"/>
  <c r="T50" i="25"/>
  <c r="P50" i="25"/>
  <c r="G50" i="25"/>
  <c r="U49" i="25"/>
  <c r="T49" i="25"/>
  <c r="P49" i="25"/>
  <c r="G49" i="25"/>
  <c r="U48" i="25"/>
  <c r="T48" i="25"/>
  <c r="P48" i="25"/>
  <c r="G48" i="25"/>
  <c r="U47" i="25"/>
  <c r="T47" i="25"/>
  <c r="P47" i="25"/>
  <c r="G47" i="25"/>
  <c r="U46" i="25"/>
  <c r="T46" i="25"/>
  <c r="P46" i="25"/>
  <c r="G46" i="25"/>
  <c r="U45" i="25"/>
  <c r="T45" i="25"/>
  <c r="P45" i="25"/>
  <c r="G45" i="25"/>
  <c r="U44" i="25"/>
  <c r="T44" i="25"/>
  <c r="P44" i="25"/>
  <c r="G44" i="25"/>
  <c r="U43" i="25"/>
  <c r="T43" i="25"/>
  <c r="P43" i="25"/>
  <c r="G43" i="25"/>
  <c r="U42" i="25"/>
  <c r="T42" i="25"/>
  <c r="P42" i="25"/>
  <c r="G42" i="25"/>
  <c r="U41" i="25"/>
  <c r="T41" i="25"/>
  <c r="P41" i="25"/>
  <c r="G41" i="25"/>
  <c r="U40" i="25"/>
  <c r="T40" i="25"/>
  <c r="P40" i="25"/>
  <c r="G40" i="25"/>
  <c r="U39" i="25"/>
  <c r="T39" i="25"/>
  <c r="P39" i="25"/>
  <c r="G39" i="25"/>
  <c r="U38" i="25"/>
  <c r="T38" i="25"/>
  <c r="P38" i="25"/>
  <c r="G38" i="25"/>
  <c r="U37" i="25"/>
  <c r="T37" i="25"/>
  <c r="G37" i="25"/>
  <c r="U36" i="25"/>
  <c r="T36" i="25"/>
  <c r="P36" i="25"/>
  <c r="G36" i="25"/>
  <c r="U35" i="25"/>
  <c r="T35" i="25"/>
  <c r="P35" i="25"/>
  <c r="G35" i="25"/>
  <c r="U34" i="25"/>
  <c r="T34" i="25"/>
  <c r="P34" i="25"/>
  <c r="G34" i="25"/>
  <c r="U33" i="25"/>
  <c r="T33" i="25"/>
  <c r="G33" i="25"/>
  <c r="U32" i="25"/>
  <c r="T32" i="25"/>
  <c r="P32" i="25"/>
  <c r="G32" i="25"/>
  <c r="U31" i="25"/>
  <c r="T31" i="25"/>
  <c r="P31" i="25"/>
  <c r="G31" i="25"/>
  <c r="U30" i="25"/>
  <c r="T30" i="25"/>
  <c r="P30" i="25"/>
  <c r="G30" i="25"/>
  <c r="U29" i="25"/>
  <c r="T29" i="25"/>
  <c r="P29" i="25"/>
  <c r="G29" i="25"/>
  <c r="U28" i="25"/>
  <c r="T28" i="25"/>
  <c r="P28" i="25"/>
  <c r="G28" i="25"/>
  <c r="U27" i="25"/>
  <c r="T27" i="25"/>
  <c r="P27" i="25"/>
  <c r="G27" i="25"/>
  <c r="U26" i="25"/>
  <c r="T26" i="25"/>
  <c r="U25" i="25"/>
  <c r="T25" i="25"/>
  <c r="P25" i="25"/>
  <c r="G25" i="25"/>
  <c r="U24" i="25"/>
  <c r="T24" i="25"/>
  <c r="P24" i="25"/>
  <c r="G24" i="25"/>
  <c r="U23" i="25"/>
  <c r="T23" i="25"/>
  <c r="P23" i="25"/>
  <c r="G23" i="25"/>
  <c r="U22" i="25"/>
  <c r="T22" i="25"/>
  <c r="P22" i="25"/>
  <c r="G22" i="25"/>
  <c r="U21" i="25"/>
  <c r="T21" i="25"/>
  <c r="P21" i="25"/>
  <c r="G21" i="25"/>
  <c r="U20" i="25"/>
  <c r="T20" i="25"/>
  <c r="P20" i="25"/>
  <c r="G20" i="25"/>
  <c r="U19" i="25"/>
  <c r="T19" i="25"/>
  <c r="P19" i="25"/>
  <c r="G19" i="25"/>
  <c r="U18" i="25"/>
  <c r="T18" i="25"/>
  <c r="P18" i="25"/>
  <c r="S17" i="25"/>
  <c r="M17" i="25"/>
  <c r="J17" i="25"/>
  <c r="U16" i="25"/>
  <c r="U15" i="25" s="1"/>
  <c r="T16" i="25"/>
  <c r="P16" i="25"/>
  <c r="P15" i="25" s="1"/>
  <c r="G16" i="25"/>
  <c r="G15" i="25" s="1"/>
  <c r="S15" i="25"/>
  <c r="M15" i="25"/>
  <c r="J15" i="25"/>
  <c r="D12" i="23"/>
  <c r="F10" i="23"/>
  <c r="D10" i="23"/>
  <c r="D11" i="23" s="1"/>
  <c r="D9" i="23"/>
  <c r="F8" i="23"/>
  <c r="P1091" i="25" l="1"/>
  <c r="P621" i="25"/>
  <c r="P937" i="25"/>
  <c r="P605" i="25"/>
  <c r="P837" i="25"/>
  <c r="G455" i="25"/>
  <c r="U437" i="25"/>
  <c r="U800" i="25"/>
  <c r="P609" i="25"/>
  <c r="P17" i="25"/>
  <c r="U197" i="25"/>
  <c r="U17" i="25"/>
  <c r="M1689" i="25"/>
  <c r="U137" i="25"/>
  <c r="G415" i="25"/>
  <c r="U455" i="25"/>
  <c r="P630" i="25"/>
  <c r="S1689" i="25"/>
  <c r="G17" i="25"/>
  <c r="P197" i="25"/>
  <c r="G293" i="25"/>
  <c r="P293" i="25"/>
  <c r="U415" i="25"/>
  <c r="G437" i="25"/>
  <c r="P437" i="25"/>
  <c r="G1143" i="25"/>
  <c r="P1143" i="25"/>
  <c r="G341" i="25"/>
  <c r="P341" i="25"/>
  <c r="G446" i="25"/>
  <c r="P446" i="25"/>
  <c r="P1098" i="25"/>
  <c r="G197" i="25"/>
  <c r="U293" i="25"/>
  <c r="P846" i="25"/>
  <c r="U1143" i="25"/>
  <c r="P455" i="25"/>
  <c r="P137" i="25"/>
  <c r="G137" i="25"/>
  <c r="U341" i="25"/>
  <c r="P415" i="25"/>
  <c r="U446" i="25"/>
  <c r="G800" i="25"/>
  <c r="J1689" i="25"/>
  <c r="U1670" i="25"/>
  <c r="E11" i="22"/>
  <c r="F748" i="22"/>
  <c r="F747" i="22"/>
  <c r="F746" i="22"/>
  <c r="F745" i="22"/>
  <c r="F744" i="22"/>
  <c r="F743" i="22"/>
  <c r="F742" i="22"/>
  <c r="F741" i="22"/>
  <c r="F740" i="22"/>
  <c r="F739" i="22"/>
  <c r="F738" i="22"/>
  <c r="F737" i="22"/>
  <c r="F736" i="22"/>
  <c r="F735" i="22"/>
  <c r="F734" i="22"/>
  <c r="F733" i="22"/>
  <c r="F732" i="22"/>
  <c r="F731" i="22"/>
  <c r="F730" i="22"/>
  <c r="F729" i="22"/>
  <c r="F728" i="22"/>
  <c r="F727" i="22"/>
  <c r="F726" i="22"/>
  <c r="F725" i="22"/>
  <c r="F724" i="22"/>
  <c r="F723" i="22"/>
  <c r="F722" i="22"/>
  <c r="F721" i="22"/>
  <c r="F720" i="22"/>
  <c r="F719" i="22"/>
  <c r="F718" i="22"/>
  <c r="F717" i="22"/>
  <c r="F716" i="22"/>
  <c r="F715" i="22"/>
  <c r="F714" i="22"/>
  <c r="F713" i="22"/>
  <c r="F712" i="22"/>
  <c r="F711" i="22"/>
  <c r="F710" i="22"/>
  <c r="F709" i="22"/>
  <c r="F708" i="22"/>
  <c r="F707" i="22"/>
  <c r="F706" i="22"/>
  <c r="F705" i="22"/>
  <c r="F704" i="22"/>
  <c r="F703" i="22"/>
  <c r="F702" i="22"/>
  <c r="F701" i="22"/>
  <c r="F700" i="22"/>
  <c r="F699" i="22"/>
  <c r="F698" i="22"/>
  <c r="F697" i="22"/>
  <c r="F696" i="22"/>
  <c r="F695" i="22"/>
  <c r="F694" i="22"/>
  <c r="F693" i="22"/>
  <c r="F692" i="22"/>
  <c r="F691" i="22"/>
  <c r="F690" i="22"/>
  <c r="F689" i="22"/>
  <c r="F688" i="22"/>
  <c r="F687" i="22"/>
  <c r="F686" i="22"/>
  <c r="F685" i="22"/>
  <c r="F684" i="22"/>
  <c r="F683" i="22"/>
  <c r="F682" i="22"/>
  <c r="F681" i="22"/>
  <c r="F680" i="22"/>
  <c r="F679" i="22"/>
  <c r="F678" i="22"/>
  <c r="F677" i="22"/>
  <c r="F676" i="22"/>
  <c r="F675" i="22"/>
  <c r="F674" i="22"/>
  <c r="F673" i="22"/>
  <c r="F672" i="22"/>
  <c r="F671" i="22"/>
  <c r="F670" i="22"/>
  <c r="F669" i="22"/>
  <c r="F668" i="22"/>
  <c r="F667" i="22"/>
  <c r="F666" i="22"/>
  <c r="F665" i="22"/>
  <c r="F664" i="22"/>
  <c r="F663" i="22"/>
  <c r="F662" i="22"/>
  <c r="F661" i="22"/>
  <c r="F660" i="22"/>
  <c r="F659" i="22"/>
  <c r="F658" i="22"/>
  <c r="F657" i="22"/>
  <c r="F656" i="22"/>
  <c r="F655" i="22"/>
  <c r="F654" i="22"/>
  <c r="F653" i="22"/>
  <c r="F652" i="22"/>
  <c r="F651" i="22"/>
  <c r="F650" i="22"/>
  <c r="F649" i="22"/>
  <c r="F648" i="22"/>
  <c r="F647" i="22"/>
  <c r="F646" i="22"/>
  <c r="F645" i="22"/>
  <c r="F644" i="22"/>
  <c r="F643" i="22"/>
  <c r="F642" i="22"/>
  <c r="F641" i="22"/>
  <c r="F640" i="22"/>
  <c r="F639" i="22"/>
  <c r="F638" i="22"/>
  <c r="F637" i="22"/>
  <c r="F636" i="22"/>
  <c r="F635" i="22"/>
  <c r="F634" i="22"/>
  <c r="F633" i="22"/>
  <c r="F632" i="22"/>
  <c r="F631" i="22"/>
  <c r="F630" i="22"/>
  <c r="F629" i="22"/>
  <c r="F628" i="22"/>
  <c r="F627" i="22"/>
  <c r="F626" i="22"/>
  <c r="F625" i="22"/>
  <c r="F624" i="22"/>
  <c r="F623" i="22"/>
  <c r="F622" i="22"/>
  <c r="F621" i="22"/>
  <c r="F620" i="22"/>
  <c r="F619" i="22"/>
  <c r="F618" i="22"/>
  <c r="F617" i="22"/>
  <c r="F616" i="22"/>
  <c r="F615" i="22"/>
  <c r="F614" i="22"/>
  <c r="F613" i="22"/>
  <c r="F612" i="22"/>
  <c r="F611" i="22"/>
  <c r="F610" i="22"/>
  <c r="F609" i="22"/>
  <c r="F608" i="22"/>
  <c r="F607" i="22"/>
  <c r="F606" i="22"/>
  <c r="F605" i="22"/>
  <c r="F604" i="22"/>
  <c r="F603" i="22"/>
  <c r="F602" i="22"/>
  <c r="F601" i="22"/>
  <c r="F600" i="22"/>
  <c r="F599" i="22"/>
  <c r="F598" i="22"/>
  <c r="F597" i="22"/>
  <c r="F596" i="22"/>
  <c r="F595" i="22"/>
  <c r="F594" i="22"/>
  <c r="F593" i="22"/>
  <c r="F592" i="22"/>
  <c r="F591" i="22"/>
  <c r="F590" i="22"/>
  <c r="F589" i="22"/>
  <c r="F588" i="22"/>
  <c r="F587" i="22"/>
  <c r="F586" i="22"/>
  <c r="F585" i="22"/>
  <c r="F584" i="22"/>
  <c r="F583" i="22"/>
  <c r="F582" i="22"/>
  <c r="F581" i="22"/>
  <c r="F580" i="22"/>
  <c r="F579" i="22"/>
  <c r="F578" i="22"/>
  <c r="F577" i="22"/>
  <c r="F576" i="22"/>
  <c r="F575" i="22"/>
  <c r="F574" i="22"/>
  <c r="F573" i="22"/>
  <c r="F572" i="22"/>
  <c r="F571" i="22"/>
  <c r="F570" i="22"/>
  <c r="F569" i="22"/>
  <c r="F568" i="22"/>
  <c r="F567" i="22"/>
  <c r="F566" i="22"/>
  <c r="F565" i="22"/>
  <c r="F564" i="22"/>
  <c r="F563" i="22"/>
  <c r="F562" i="22"/>
  <c r="F561" i="22"/>
  <c r="F560" i="22"/>
  <c r="F559" i="22"/>
  <c r="F558" i="22"/>
  <c r="F557" i="22"/>
  <c r="F556" i="22"/>
  <c r="F555" i="22"/>
  <c r="F554" i="22"/>
  <c r="F553" i="22"/>
  <c r="F552" i="22"/>
  <c r="F551" i="22"/>
  <c r="F550" i="22"/>
  <c r="F549" i="22"/>
  <c r="F548" i="22"/>
  <c r="F547" i="22"/>
  <c r="F546" i="22"/>
  <c r="F545" i="22"/>
  <c r="F544" i="22"/>
  <c r="F543" i="22"/>
  <c r="F542" i="22"/>
  <c r="F541" i="22"/>
  <c r="F540" i="22"/>
  <c r="F539" i="22"/>
  <c r="F538" i="22"/>
  <c r="F537" i="22"/>
  <c r="F536" i="22"/>
  <c r="F535" i="22"/>
  <c r="F534" i="22"/>
  <c r="F533" i="22"/>
  <c r="F532" i="22"/>
  <c r="F531" i="22"/>
  <c r="F530" i="22"/>
  <c r="F529" i="22"/>
  <c r="F528" i="22"/>
  <c r="F527" i="22"/>
  <c r="F526" i="22"/>
  <c r="F525" i="22"/>
  <c r="F524" i="22"/>
  <c r="F523" i="22"/>
  <c r="F522" i="22"/>
  <c r="F521" i="22"/>
  <c r="F520" i="22"/>
  <c r="F519" i="22"/>
  <c r="F518" i="22"/>
  <c r="F517" i="22"/>
  <c r="F516" i="22"/>
  <c r="F515" i="22"/>
  <c r="F514" i="22"/>
  <c r="F513" i="22"/>
  <c r="F512" i="22"/>
  <c r="F511" i="22"/>
  <c r="F510" i="22"/>
  <c r="F509" i="22"/>
  <c r="F508" i="22"/>
  <c r="F507" i="22"/>
  <c r="F506" i="22"/>
  <c r="F505" i="22"/>
  <c r="F504" i="22"/>
  <c r="F503" i="22"/>
  <c r="F502" i="22"/>
  <c r="F501" i="22"/>
  <c r="F500" i="22"/>
  <c r="F499" i="22"/>
  <c r="F498" i="22"/>
  <c r="F497" i="22"/>
  <c r="F496" i="22"/>
  <c r="F495" i="22"/>
  <c r="F494" i="22"/>
  <c r="F493" i="22"/>
  <c r="F492" i="22"/>
  <c r="F491" i="22"/>
  <c r="F490" i="22"/>
  <c r="F489" i="22"/>
  <c r="F488" i="22"/>
  <c r="F487" i="22"/>
  <c r="F486" i="22"/>
  <c r="F485" i="22"/>
  <c r="F484" i="22"/>
  <c r="F483" i="22"/>
  <c r="F482" i="22"/>
  <c r="F481" i="22"/>
  <c r="F480" i="22"/>
  <c r="F479" i="22"/>
  <c r="F478" i="22"/>
  <c r="F477" i="22"/>
  <c r="F476" i="22"/>
  <c r="F475" i="22"/>
  <c r="F474" i="22"/>
  <c r="F473" i="22"/>
  <c r="F472" i="22"/>
  <c r="F471" i="22"/>
  <c r="F470" i="22"/>
  <c r="F469" i="22"/>
  <c r="F468" i="22"/>
  <c r="F467" i="22"/>
  <c r="F466" i="22"/>
  <c r="F465" i="22"/>
  <c r="F464" i="22"/>
  <c r="F463" i="22"/>
  <c r="F462" i="22"/>
  <c r="F461" i="22"/>
  <c r="F460" i="22"/>
  <c r="F459" i="22"/>
  <c r="F458" i="22"/>
  <c r="F457" i="22"/>
  <c r="F456" i="22"/>
  <c r="F455" i="22"/>
  <c r="F454" i="22"/>
  <c r="F453" i="22"/>
  <c r="F452" i="22"/>
  <c r="F451" i="22"/>
  <c r="F450" i="22"/>
  <c r="F449" i="22"/>
  <c r="F448" i="22"/>
  <c r="F447" i="22"/>
  <c r="F446" i="22"/>
  <c r="F445" i="22"/>
  <c r="F444" i="22"/>
  <c r="F443" i="22"/>
  <c r="F442" i="22"/>
  <c r="F441" i="22"/>
  <c r="F440" i="22"/>
  <c r="F439" i="22"/>
  <c r="F438" i="22"/>
  <c r="F437" i="22"/>
  <c r="F436" i="22"/>
  <c r="F435" i="22"/>
  <c r="F434" i="22"/>
  <c r="F433" i="22"/>
  <c r="F432" i="22"/>
  <c r="F431" i="22"/>
  <c r="F430" i="22"/>
  <c r="F429" i="22"/>
  <c r="F428" i="22"/>
  <c r="F427" i="22"/>
  <c r="F426" i="22"/>
  <c r="F425" i="22"/>
  <c r="F424" i="22"/>
  <c r="F423" i="22"/>
  <c r="F422" i="22"/>
  <c r="F421" i="22"/>
  <c r="F420" i="22"/>
  <c r="F419" i="22"/>
  <c r="F418" i="22"/>
  <c r="F417" i="22"/>
  <c r="F416" i="22"/>
  <c r="F415" i="22"/>
  <c r="F414" i="22"/>
  <c r="F413" i="22"/>
  <c r="F412" i="22"/>
  <c r="F411" i="22"/>
  <c r="F410" i="22"/>
  <c r="F409" i="22"/>
  <c r="F408" i="22"/>
  <c r="F407" i="22"/>
  <c r="F406" i="22"/>
  <c r="F405" i="22"/>
  <c r="F404" i="22"/>
  <c r="F403" i="22"/>
  <c r="F402" i="22"/>
  <c r="F401" i="22"/>
  <c r="F400" i="22"/>
  <c r="F399" i="22"/>
  <c r="F398" i="22"/>
  <c r="F397" i="22"/>
  <c r="F396" i="22"/>
  <c r="F395" i="22"/>
  <c r="F394" i="22"/>
  <c r="F393" i="22"/>
  <c r="F392" i="22"/>
  <c r="F391" i="22"/>
  <c r="F390" i="22"/>
  <c r="F389" i="22"/>
  <c r="F388" i="22"/>
  <c r="F387" i="22"/>
  <c r="F386" i="22"/>
  <c r="F385" i="22"/>
  <c r="F384" i="22"/>
  <c r="F383" i="22"/>
  <c r="F382" i="22"/>
  <c r="F381" i="22"/>
  <c r="F380" i="22"/>
  <c r="F379" i="22"/>
  <c r="F378" i="22"/>
  <c r="F377" i="22"/>
  <c r="F376" i="22"/>
  <c r="F375" i="22"/>
  <c r="F374" i="22"/>
  <c r="F373" i="22"/>
  <c r="F372" i="22"/>
  <c r="F371" i="22"/>
  <c r="F370" i="22"/>
  <c r="F369" i="22"/>
  <c r="F368" i="22"/>
  <c r="F367" i="22"/>
  <c r="F366" i="22"/>
  <c r="F365" i="22"/>
  <c r="F364" i="22"/>
  <c r="F363" i="22"/>
  <c r="F362" i="22"/>
  <c r="F361" i="22"/>
  <c r="F360" i="22"/>
  <c r="F359" i="22"/>
  <c r="F358" i="22"/>
  <c r="F357" i="22"/>
  <c r="F356" i="22"/>
  <c r="F355" i="22"/>
  <c r="F354" i="22"/>
  <c r="F353" i="22"/>
  <c r="F352" i="22"/>
  <c r="F351" i="22"/>
  <c r="F350" i="22"/>
  <c r="F349" i="22"/>
  <c r="F348" i="22"/>
  <c r="F347" i="22"/>
  <c r="F346" i="22"/>
  <c r="F345" i="22"/>
  <c r="F344" i="22"/>
  <c r="F343" i="22"/>
  <c r="F342" i="22"/>
  <c r="F341" i="22"/>
  <c r="F340" i="22"/>
  <c r="F339" i="22"/>
  <c r="F338" i="22"/>
  <c r="F337" i="22"/>
  <c r="F336" i="22"/>
  <c r="F335" i="22"/>
  <c r="F334" i="22"/>
  <c r="F333" i="22"/>
  <c r="F332" i="22"/>
  <c r="F331" i="22"/>
  <c r="F330" i="22"/>
  <c r="F329" i="22"/>
  <c r="F328" i="22"/>
  <c r="F327" i="22"/>
  <c r="F326" i="22"/>
  <c r="F325" i="22"/>
  <c r="F324" i="22"/>
  <c r="F323" i="22"/>
  <c r="F322" i="22"/>
  <c r="F321" i="22"/>
  <c r="F320" i="22"/>
  <c r="F319" i="22"/>
  <c r="F318" i="22"/>
  <c r="F317" i="22"/>
  <c r="F316" i="22"/>
  <c r="F315" i="22"/>
  <c r="F314" i="22"/>
  <c r="F313" i="22"/>
  <c r="F312" i="22"/>
  <c r="F311" i="22"/>
  <c r="F310" i="22"/>
  <c r="F309" i="22"/>
  <c r="F308" i="22"/>
  <c r="F307" i="22"/>
  <c r="F306" i="22"/>
  <c r="F305" i="22"/>
  <c r="F304" i="22"/>
  <c r="F303" i="22"/>
  <c r="F302" i="22"/>
  <c r="F301" i="22"/>
  <c r="F300" i="22"/>
  <c r="F299" i="22"/>
  <c r="F298" i="22"/>
  <c r="F297" i="22"/>
  <c r="F296" i="22"/>
  <c r="F295" i="22"/>
  <c r="F294" i="22"/>
  <c r="F293" i="22"/>
  <c r="F292" i="22"/>
  <c r="F291" i="22"/>
  <c r="F290" i="22"/>
  <c r="F289" i="22"/>
  <c r="F288" i="22"/>
  <c r="F287" i="22"/>
  <c r="F286" i="22"/>
  <c r="F285" i="22"/>
  <c r="F284" i="22"/>
  <c r="F283" i="22"/>
  <c r="F282" i="22"/>
  <c r="F281" i="22"/>
  <c r="F280" i="22"/>
  <c r="F279" i="22"/>
  <c r="F278" i="22"/>
  <c r="F277" i="22"/>
  <c r="F276" i="22"/>
  <c r="F275" i="22"/>
  <c r="F274" i="22"/>
  <c r="F273" i="22"/>
  <c r="F272" i="22"/>
  <c r="F271" i="22"/>
  <c r="F270" i="22"/>
  <c r="F269" i="22"/>
  <c r="F268" i="22"/>
  <c r="F267" i="22"/>
  <c r="F266" i="22"/>
  <c r="F265" i="22"/>
  <c r="F264" i="22"/>
  <c r="F263" i="22"/>
  <c r="F262" i="22"/>
  <c r="F261" i="22"/>
  <c r="F260" i="22"/>
  <c r="F259" i="22"/>
  <c r="F258" i="22"/>
  <c r="F257" i="22"/>
  <c r="F256" i="22"/>
  <c r="F255" i="22"/>
  <c r="F254" i="22"/>
  <c r="F253" i="22"/>
  <c r="F252" i="22"/>
  <c r="F251" i="22"/>
  <c r="F250" i="22"/>
  <c r="F249" i="22"/>
  <c r="F248" i="22"/>
  <c r="F247" i="22"/>
  <c r="F246" i="22"/>
  <c r="F245" i="22"/>
  <c r="F244" i="22"/>
  <c r="F243" i="22"/>
  <c r="F242" i="22"/>
  <c r="F241" i="22"/>
  <c r="F240" i="22"/>
  <c r="F239" i="22"/>
  <c r="F238" i="22"/>
  <c r="F237" i="22"/>
  <c r="F236" i="22"/>
  <c r="F235" i="22"/>
  <c r="F234" i="22"/>
  <c r="F233" i="22"/>
  <c r="F232" i="22"/>
  <c r="F231" i="22"/>
  <c r="F230" i="22"/>
  <c r="F229" i="22"/>
  <c r="F228" i="22"/>
  <c r="F227" i="22"/>
  <c r="F226" i="22"/>
  <c r="F225" i="22"/>
  <c r="F224" i="22"/>
  <c r="F223" i="22"/>
  <c r="F222" i="22"/>
  <c r="F221" i="22"/>
  <c r="F220" i="22"/>
  <c r="F219" i="22"/>
  <c r="F218" i="22"/>
  <c r="F217" i="22"/>
  <c r="F216" i="22"/>
  <c r="F215" i="22"/>
  <c r="F214" i="22"/>
  <c r="F213" i="22"/>
  <c r="F212" i="22"/>
  <c r="F211" i="22"/>
  <c r="F210" i="22"/>
  <c r="F209" i="22"/>
  <c r="F208" i="22"/>
  <c r="F207" i="22"/>
  <c r="F206" i="22"/>
  <c r="F205" i="22"/>
  <c r="F204" i="22"/>
  <c r="F203" i="22"/>
  <c r="F202" i="22"/>
  <c r="F201" i="22"/>
  <c r="F200" i="22"/>
  <c r="F199" i="22"/>
  <c r="F198" i="22"/>
  <c r="F197" i="22"/>
  <c r="F196" i="22"/>
  <c r="F195" i="22"/>
  <c r="F194" i="22"/>
  <c r="F193" i="22"/>
  <c r="F192" i="22"/>
  <c r="F191" i="22"/>
  <c r="F190" i="22"/>
  <c r="F189" i="22"/>
  <c r="F188" i="22"/>
  <c r="F187" i="22"/>
  <c r="F186" i="22"/>
  <c r="F185" i="22"/>
  <c r="F184" i="22"/>
  <c r="F183" i="22"/>
  <c r="F182" i="22"/>
  <c r="F181" i="22"/>
  <c r="F180" i="22"/>
  <c r="F179" i="22"/>
  <c r="F178" i="22"/>
  <c r="F177" i="22"/>
  <c r="F176" i="22"/>
  <c r="F175" i="22"/>
  <c r="F174" i="22"/>
  <c r="F173" i="22"/>
  <c r="F172" i="22"/>
  <c r="F171" i="22"/>
  <c r="F170" i="22"/>
  <c r="F169" i="22"/>
  <c r="F168" i="22"/>
  <c r="F167" i="22"/>
  <c r="F166" i="22"/>
  <c r="F165" i="22"/>
  <c r="F164" i="22"/>
  <c r="F163" i="22"/>
  <c r="F162" i="22"/>
  <c r="F161" i="22"/>
  <c r="F160" i="22"/>
  <c r="F159" i="22"/>
  <c r="F158" i="22"/>
  <c r="F157" i="22"/>
  <c r="F156" i="22"/>
  <c r="F155" i="22"/>
  <c r="F154" i="22"/>
  <c r="F153" i="22"/>
  <c r="F152" i="22"/>
  <c r="F151" i="22"/>
  <c r="F150" i="22"/>
  <c r="F149" i="22"/>
  <c r="F148" i="22"/>
  <c r="F147" i="22"/>
  <c r="F146" i="22"/>
  <c r="F145" i="22"/>
  <c r="F144" i="22"/>
  <c r="F143" i="22"/>
  <c r="F142" i="22"/>
  <c r="F141" i="22"/>
  <c r="F140" i="22"/>
  <c r="F139" i="22"/>
  <c r="F138" i="22"/>
  <c r="F137" i="22"/>
  <c r="F136" i="22"/>
  <c r="F135" i="22"/>
  <c r="F134" i="22"/>
  <c r="F133" i="22"/>
  <c r="F132" i="22"/>
  <c r="F131" i="22"/>
  <c r="F130" i="22"/>
  <c r="F129" i="22"/>
  <c r="F128" i="22"/>
  <c r="F127" i="22"/>
  <c r="F126" i="22"/>
  <c r="F125" i="22"/>
  <c r="F124" i="22"/>
  <c r="F123" i="22"/>
  <c r="F122" i="22"/>
  <c r="F121" i="22"/>
  <c r="F120" i="22"/>
  <c r="F119" i="22"/>
  <c r="F118" i="22"/>
  <c r="F117" i="22"/>
  <c r="F116" i="22"/>
  <c r="F115" i="22"/>
  <c r="F114" i="22"/>
  <c r="F113" i="22"/>
  <c r="F112" i="22"/>
  <c r="F111" i="22"/>
  <c r="F110" i="22"/>
  <c r="F109" i="22"/>
  <c r="F108" i="22"/>
  <c r="F107" i="22"/>
  <c r="F106" i="22"/>
  <c r="F105" i="22"/>
  <c r="F104" i="22"/>
  <c r="F103" i="22"/>
  <c r="F102" i="22"/>
  <c r="F101" i="22"/>
  <c r="F100" i="22"/>
  <c r="F99" i="22"/>
  <c r="F98" i="22"/>
  <c r="F97" i="22"/>
  <c r="F96" i="22"/>
  <c r="F95" i="22"/>
  <c r="F94" i="22"/>
  <c r="F93" i="22"/>
  <c r="F92" i="22"/>
  <c r="F91" i="22"/>
  <c r="F90" i="22"/>
  <c r="F89" i="22"/>
  <c r="F88" i="22"/>
  <c r="F87" i="22"/>
  <c r="F86" i="22"/>
  <c r="F85" i="22"/>
  <c r="F84" i="22"/>
  <c r="F83" i="22"/>
  <c r="F82" i="22"/>
  <c r="F81" i="22"/>
  <c r="F80" i="22"/>
  <c r="F79" i="22"/>
  <c r="F78" i="22"/>
  <c r="F77" i="22"/>
  <c r="F76" i="22"/>
  <c r="F75" i="22"/>
  <c r="F74" i="22"/>
  <c r="F73" i="22"/>
  <c r="F72" i="22"/>
  <c r="F71" i="22"/>
  <c r="F70" i="22"/>
  <c r="F69" i="22"/>
  <c r="F68" i="22"/>
  <c r="F67" i="22"/>
  <c r="F66" i="22"/>
  <c r="F65" i="22"/>
  <c r="F64" i="22"/>
  <c r="F63" i="22"/>
  <c r="F62" i="22"/>
  <c r="F61" i="22"/>
  <c r="F60" i="22"/>
  <c r="F59" i="22"/>
  <c r="F58" i="22"/>
  <c r="F57" i="22"/>
  <c r="F56" i="22"/>
  <c r="F55" i="22"/>
  <c r="F54" i="22"/>
  <c r="F53" i="22"/>
  <c r="F52" i="22"/>
  <c r="F51" i="22"/>
  <c r="F50" i="22"/>
  <c r="F49" i="22"/>
  <c r="F48" i="22"/>
  <c r="F47" i="22"/>
  <c r="F46" i="22"/>
  <c r="F45" i="22"/>
  <c r="F44" i="22"/>
  <c r="F43" i="22"/>
  <c r="F42" i="22"/>
  <c r="F41" i="22"/>
  <c r="F40" i="22"/>
  <c r="F39" i="22"/>
  <c r="F38" i="22"/>
  <c r="F37" i="22"/>
  <c r="F36" i="22"/>
  <c r="F35" i="22"/>
  <c r="F34" i="22"/>
  <c r="F33" i="22"/>
  <c r="F32" i="22"/>
  <c r="F31" i="22"/>
  <c r="F30" i="22"/>
  <c r="F29" i="22"/>
  <c r="F28" i="22"/>
  <c r="F27" i="22"/>
  <c r="F26" i="22"/>
  <c r="F25" i="22"/>
  <c r="F24" i="22"/>
  <c r="F23" i="22"/>
  <c r="F22" i="22"/>
  <c r="F21" i="22"/>
  <c r="F20" i="22"/>
  <c r="F19" i="22"/>
  <c r="F18" i="22"/>
  <c r="F17" i="22"/>
  <c r="F16" i="22"/>
  <c r="A4" i="22"/>
  <c r="A3" i="22"/>
  <c r="A2" i="22"/>
  <c r="A1" i="22"/>
  <c r="F31" i="13"/>
  <c r="F22" i="13"/>
  <c r="F24" i="13"/>
  <c r="F23" i="13" s="1"/>
  <c r="F25" i="13"/>
  <c r="F26" i="13"/>
  <c r="F27" i="13"/>
  <c r="F28" i="13"/>
  <c r="F29" i="13"/>
  <c r="F30" i="13"/>
  <c r="P800" i="25" l="1"/>
  <c r="G1689" i="25"/>
  <c r="P1689" i="25"/>
  <c r="U1689" i="25"/>
  <c r="D31" i="14"/>
  <c r="D811" i="12"/>
  <c r="G811" i="12"/>
  <c r="D788" i="12"/>
  <c r="G788" i="12" s="1"/>
  <c r="G786" i="12"/>
  <c r="D832" i="12"/>
  <c r="D800" i="12"/>
  <c r="G800" i="12" s="1"/>
  <c r="G798" i="12"/>
  <c r="D794" i="12"/>
  <c r="G794" i="12" s="1"/>
  <c r="G792" i="12"/>
  <c r="G760" i="12"/>
  <c r="D762" i="12"/>
  <c r="D763" i="12" s="1"/>
  <c r="G763" i="12" s="1"/>
  <c r="D17" i="5"/>
  <c r="G12" i="5"/>
  <c r="F12" i="5"/>
  <c r="G746" i="12"/>
  <c r="D748" i="12"/>
  <c r="G748" i="12" s="1"/>
  <c r="G773" i="12"/>
  <c r="D775" i="12"/>
  <c r="G775" i="12" s="1"/>
  <c r="G753" i="12"/>
  <c r="D734" i="12"/>
  <c r="G734" i="12" s="1"/>
  <c r="D755" i="12"/>
  <c r="D756" i="12" s="1"/>
  <c r="G756" i="12" s="1"/>
  <c r="G732" i="12"/>
  <c r="G785" i="12"/>
  <c r="D781" i="12"/>
  <c r="G781" i="12" s="1"/>
  <c r="G779" i="12"/>
  <c r="G772" i="12"/>
  <c r="D768" i="12"/>
  <c r="D769" i="12" s="1"/>
  <c r="G769" i="12" s="1"/>
  <c r="G766" i="12"/>
  <c r="G759" i="12"/>
  <c r="G752" i="12"/>
  <c r="J52" i="1"/>
  <c r="G745" i="12"/>
  <c r="G712" i="12"/>
  <c r="D714" i="12"/>
  <c r="D715" i="12" s="1"/>
  <c r="D656" i="12"/>
  <c r="D657" i="12" s="1"/>
  <c r="G653" i="12"/>
  <c r="G684" i="12"/>
  <c r="D686" i="12"/>
  <c r="G698" i="12"/>
  <c r="D700" i="12"/>
  <c r="D741" i="12"/>
  <c r="D742" i="12" s="1"/>
  <c r="G739" i="12"/>
  <c r="G652" i="12"/>
  <c r="G697" i="12"/>
  <c r="G731" i="12"/>
  <c r="G738" i="12"/>
  <c r="G683" i="12"/>
  <c r="F10" i="18"/>
  <c r="F11" i="18"/>
  <c r="F12" i="18"/>
  <c r="F13" i="18"/>
  <c r="F14" i="18"/>
  <c r="F15" i="18"/>
  <c r="F9" i="18"/>
  <c r="G14" i="18"/>
  <c r="D22" i="10"/>
  <c r="F18" i="10"/>
  <c r="G18" i="10"/>
  <c r="G22" i="10" s="1"/>
  <c r="G682" i="12"/>
  <c r="G730" i="12"/>
  <c r="G651" i="12"/>
  <c r="G711" i="12"/>
  <c r="D16" i="5"/>
  <c r="J8" i="1" s="1"/>
  <c r="F14" i="5"/>
  <c r="D726" i="12"/>
  <c r="D727" i="12" s="1"/>
  <c r="G727" i="12" s="1"/>
  <c r="G724" i="12"/>
  <c r="G650" i="12"/>
  <c r="G11" i="21" l="1"/>
  <c r="F11" i="21"/>
  <c r="D839" i="12"/>
  <c r="D812" i="12"/>
  <c r="G812" i="12" s="1"/>
  <c r="D801" i="12"/>
  <c r="G801" i="12" s="1"/>
  <c r="D795" i="12"/>
  <c r="G795" i="12" s="1"/>
  <c r="G11" i="5"/>
  <c r="F11" i="5"/>
  <c r="G10" i="5"/>
  <c r="D789" i="12"/>
  <c r="G789" i="12" s="1"/>
  <c r="D782" i="12"/>
  <c r="G782" i="12" s="1"/>
  <c r="D776" i="12"/>
  <c r="G776" i="12" s="1"/>
  <c r="G768" i="12"/>
  <c r="G762" i="12"/>
  <c r="G755" i="12"/>
  <c r="D18" i="21"/>
  <c r="F18" i="21" s="1"/>
  <c r="M52" i="1"/>
  <c r="D749" i="12"/>
  <c r="G749" i="12" s="1"/>
  <c r="G654" i="12"/>
  <c r="G741" i="12"/>
  <c r="F10" i="5"/>
  <c r="G742" i="12"/>
  <c r="D735" i="12"/>
  <c r="G735" i="12" s="1"/>
  <c r="G726" i="12"/>
  <c r="G832" i="12"/>
  <c r="D720" i="12"/>
  <c r="G720" i="12" s="1"/>
  <c r="G718" i="12"/>
  <c r="G714" i="12"/>
  <c r="G710" i="12"/>
  <c r="D706" i="12"/>
  <c r="G706" i="12" s="1"/>
  <c r="G704" i="12"/>
  <c r="G700" i="12"/>
  <c r="G696" i="12"/>
  <c r="D692" i="12"/>
  <c r="G692" i="12" s="1"/>
  <c r="G690" i="12"/>
  <c r="G681" i="12"/>
  <c r="G674" i="12"/>
  <c r="G673" i="12"/>
  <c r="D676" i="12"/>
  <c r="G649" i="12"/>
  <c r="G839" i="12" l="1"/>
  <c r="D840" i="12"/>
  <c r="G840" i="12" s="1"/>
  <c r="G17" i="21"/>
  <c r="G18" i="21" s="1"/>
  <c r="D721" i="12"/>
  <c r="G721" i="12" s="1"/>
  <c r="G715" i="12"/>
  <c r="D707" i="12"/>
  <c r="G707" i="12" s="1"/>
  <c r="D701" i="12"/>
  <c r="G701" i="12" s="1"/>
  <c r="D693" i="12"/>
  <c r="G693" i="12" s="1"/>
  <c r="G13" i="7" l="1"/>
  <c r="F13" i="7"/>
  <c r="M44" i="1"/>
  <c r="G21" i="20"/>
  <c r="G20" i="20"/>
  <c r="G8" i="20"/>
  <c r="G9" i="20"/>
  <c r="G10" i="20"/>
  <c r="G11" i="20"/>
  <c r="G12" i="20"/>
  <c r="G13" i="20"/>
  <c r="G14" i="20"/>
  <c r="G15" i="20"/>
  <c r="G7" i="20"/>
  <c r="D20" i="20"/>
  <c r="F20" i="20"/>
  <c r="F8" i="20"/>
  <c r="F9" i="20"/>
  <c r="F10" i="20"/>
  <c r="F11" i="20"/>
  <c r="F12" i="20"/>
  <c r="F13" i="20"/>
  <c r="F14" i="20"/>
  <c r="F15" i="20"/>
  <c r="F7" i="20"/>
  <c r="D19" i="20"/>
  <c r="D21" i="20" s="1"/>
  <c r="F21" i="20" s="1"/>
  <c r="H182" i="19"/>
  <c r="F181" i="19"/>
  <c r="E181" i="19"/>
  <c r="D181" i="19"/>
  <c r="C181" i="19"/>
  <c r="B181" i="19"/>
  <c r="A181" i="19"/>
  <c r="F180" i="19"/>
  <c r="E180" i="19"/>
  <c r="D180" i="19"/>
  <c r="C180" i="19"/>
  <c r="B180" i="19"/>
  <c r="A180" i="19"/>
  <c r="F179" i="19"/>
  <c r="E179" i="19"/>
  <c r="D179" i="19"/>
  <c r="C179" i="19"/>
  <c r="B179" i="19"/>
  <c r="A179" i="19"/>
  <c r="F178" i="19"/>
  <c r="E178" i="19"/>
  <c r="D178" i="19"/>
  <c r="C178" i="19"/>
  <c r="B178" i="19"/>
  <c r="A178" i="19"/>
  <c r="F177" i="19"/>
  <c r="E177" i="19"/>
  <c r="D177" i="19"/>
  <c r="C177" i="19"/>
  <c r="B177" i="19"/>
  <c r="A177" i="19"/>
  <c r="F176" i="19"/>
  <c r="E176" i="19"/>
  <c r="D176" i="19"/>
  <c r="C176" i="19"/>
  <c r="B176" i="19"/>
  <c r="A176" i="19"/>
  <c r="F175" i="19"/>
  <c r="E175" i="19"/>
  <c r="D175" i="19"/>
  <c r="C175" i="19"/>
  <c r="B175" i="19"/>
  <c r="A175" i="19"/>
  <c r="F174" i="19"/>
  <c r="E174" i="19"/>
  <c r="D174" i="19"/>
  <c r="C174" i="19"/>
  <c r="B174" i="19"/>
  <c r="A174" i="19"/>
  <c r="F173" i="19"/>
  <c r="E173" i="19"/>
  <c r="D173" i="19"/>
  <c r="C173" i="19"/>
  <c r="B173" i="19"/>
  <c r="A173" i="19"/>
  <c r="F172" i="19"/>
  <c r="E172" i="19"/>
  <c r="D172" i="19"/>
  <c r="C172" i="19"/>
  <c r="B172" i="19"/>
  <c r="A172" i="19"/>
  <c r="F171" i="19"/>
  <c r="E171" i="19"/>
  <c r="D171" i="19"/>
  <c r="C171" i="19"/>
  <c r="B171" i="19"/>
  <c r="A171" i="19"/>
  <c r="F170" i="19"/>
  <c r="E170" i="19"/>
  <c r="D170" i="19"/>
  <c r="C170" i="19"/>
  <c r="B170" i="19"/>
  <c r="A170" i="19"/>
  <c r="F169" i="19"/>
  <c r="E169" i="19"/>
  <c r="D169" i="19"/>
  <c r="C169" i="19"/>
  <c r="B169" i="19"/>
  <c r="A169" i="19"/>
  <c r="F168" i="19"/>
  <c r="E168" i="19"/>
  <c r="D168" i="19"/>
  <c r="C168" i="19"/>
  <c r="B168" i="19"/>
  <c r="A168" i="19"/>
  <c r="F167" i="19"/>
  <c r="E167" i="19"/>
  <c r="D167" i="19"/>
  <c r="C167" i="19"/>
  <c r="B167" i="19"/>
  <c r="A167" i="19"/>
  <c r="F166" i="19"/>
  <c r="E166" i="19"/>
  <c r="D166" i="19"/>
  <c r="C166" i="19"/>
  <c r="B166" i="19"/>
  <c r="A166" i="19"/>
  <c r="F165" i="19"/>
  <c r="E165" i="19"/>
  <c r="D165" i="19"/>
  <c r="C165" i="19"/>
  <c r="B165" i="19"/>
  <c r="A165" i="19"/>
  <c r="F164" i="19"/>
  <c r="E164" i="19"/>
  <c r="D164" i="19"/>
  <c r="C164" i="19"/>
  <c r="B164" i="19"/>
  <c r="A164" i="19"/>
  <c r="F163" i="19"/>
  <c r="E163" i="19"/>
  <c r="D163" i="19"/>
  <c r="C163" i="19"/>
  <c r="B163" i="19"/>
  <c r="A163" i="19"/>
  <c r="F162" i="19"/>
  <c r="E162" i="19"/>
  <c r="D162" i="19"/>
  <c r="C162" i="19"/>
  <c r="B162" i="19"/>
  <c r="A162" i="19"/>
  <c r="F161" i="19"/>
  <c r="E161" i="19"/>
  <c r="D161" i="19"/>
  <c r="C161" i="19"/>
  <c r="B161" i="19"/>
  <c r="A161" i="19"/>
  <c r="F160" i="19"/>
  <c r="E160" i="19"/>
  <c r="D160" i="19"/>
  <c r="C160" i="19"/>
  <c r="B160" i="19"/>
  <c r="A160" i="19"/>
  <c r="F159" i="19"/>
  <c r="E159" i="19"/>
  <c r="D159" i="19"/>
  <c r="C159" i="19"/>
  <c r="B159" i="19"/>
  <c r="A159" i="19"/>
  <c r="F158" i="19"/>
  <c r="E158" i="19"/>
  <c r="D158" i="19"/>
  <c r="C158" i="19"/>
  <c r="B158" i="19"/>
  <c r="A158" i="19"/>
  <c r="F157" i="19"/>
  <c r="E157" i="19"/>
  <c r="D157" i="19"/>
  <c r="C157" i="19"/>
  <c r="B157" i="19"/>
  <c r="A157" i="19"/>
  <c r="F156" i="19"/>
  <c r="E156" i="19"/>
  <c r="D156" i="19"/>
  <c r="C156" i="19"/>
  <c r="B156" i="19"/>
  <c r="A156" i="19"/>
  <c r="F155" i="19"/>
  <c r="E155" i="19"/>
  <c r="D155" i="19"/>
  <c r="C155" i="19"/>
  <c r="B155" i="19"/>
  <c r="A155" i="19"/>
  <c r="F154" i="19"/>
  <c r="E154" i="19"/>
  <c r="D154" i="19"/>
  <c r="C154" i="19"/>
  <c r="B154" i="19"/>
  <c r="A154" i="19"/>
  <c r="F153" i="19"/>
  <c r="E153" i="19"/>
  <c r="D153" i="19"/>
  <c r="C153" i="19"/>
  <c r="B153" i="19"/>
  <c r="A153" i="19"/>
  <c r="F152" i="19"/>
  <c r="E152" i="19"/>
  <c r="D152" i="19"/>
  <c r="C152" i="19"/>
  <c r="B152" i="19"/>
  <c r="A152" i="19"/>
  <c r="F151" i="19"/>
  <c r="E151" i="19"/>
  <c r="D151" i="19"/>
  <c r="C151" i="19"/>
  <c r="B151" i="19"/>
  <c r="A151" i="19"/>
  <c r="F150" i="19"/>
  <c r="E150" i="19"/>
  <c r="D150" i="19"/>
  <c r="C150" i="19"/>
  <c r="B150" i="19"/>
  <c r="A150" i="19"/>
  <c r="F149" i="19"/>
  <c r="E149" i="19"/>
  <c r="D149" i="19"/>
  <c r="C149" i="19"/>
  <c r="B149" i="19"/>
  <c r="A149" i="19"/>
  <c r="F148" i="19"/>
  <c r="E148" i="19"/>
  <c r="D148" i="19"/>
  <c r="C148" i="19"/>
  <c r="B148" i="19"/>
  <c r="A148" i="19"/>
  <c r="F147" i="19"/>
  <c r="E147" i="19"/>
  <c r="D147" i="19"/>
  <c r="C147" i="19"/>
  <c r="B147" i="19"/>
  <c r="A147" i="19"/>
  <c r="F146" i="19"/>
  <c r="E146" i="19"/>
  <c r="D146" i="19"/>
  <c r="C146" i="19"/>
  <c r="B146" i="19"/>
  <c r="A146" i="19"/>
  <c r="F145" i="19"/>
  <c r="E145" i="19"/>
  <c r="D145" i="19"/>
  <c r="C145" i="19"/>
  <c r="B145" i="19"/>
  <c r="A145" i="19"/>
  <c r="F144" i="19"/>
  <c r="E144" i="19"/>
  <c r="D144" i="19"/>
  <c r="C144" i="19"/>
  <c r="B144" i="19"/>
  <c r="A144" i="19"/>
  <c r="F143" i="19"/>
  <c r="E143" i="19"/>
  <c r="D143" i="19"/>
  <c r="C143" i="19"/>
  <c r="B143" i="19"/>
  <c r="A143" i="19"/>
  <c r="F142" i="19"/>
  <c r="E142" i="19"/>
  <c r="D142" i="19"/>
  <c r="C142" i="19"/>
  <c r="B142" i="19"/>
  <c r="A142" i="19"/>
  <c r="F141" i="19"/>
  <c r="E141" i="19"/>
  <c r="D141" i="19"/>
  <c r="C141" i="19"/>
  <c r="B141" i="19"/>
  <c r="A141" i="19"/>
  <c r="F140" i="19"/>
  <c r="E140" i="19"/>
  <c r="D140" i="19"/>
  <c r="C140" i="19"/>
  <c r="B140" i="19"/>
  <c r="A140" i="19"/>
  <c r="F139" i="19"/>
  <c r="E139" i="19"/>
  <c r="D139" i="19"/>
  <c r="C139" i="19"/>
  <c r="B139" i="19"/>
  <c r="A139" i="19"/>
  <c r="F138" i="19"/>
  <c r="E138" i="19"/>
  <c r="D138" i="19"/>
  <c r="C138" i="19"/>
  <c r="B138" i="19"/>
  <c r="A138" i="19"/>
  <c r="F137" i="19"/>
  <c r="E137" i="19"/>
  <c r="D137" i="19"/>
  <c r="C137" i="19"/>
  <c r="B137" i="19"/>
  <c r="A137" i="19"/>
  <c r="F136" i="19"/>
  <c r="E136" i="19"/>
  <c r="D136" i="19"/>
  <c r="C136" i="19"/>
  <c r="B136" i="19"/>
  <c r="A136" i="19"/>
  <c r="F135" i="19"/>
  <c r="E135" i="19"/>
  <c r="D135" i="19"/>
  <c r="C135" i="19"/>
  <c r="B135" i="19"/>
  <c r="A135" i="19"/>
  <c r="F134" i="19"/>
  <c r="E134" i="19"/>
  <c r="D134" i="19"/>
  <c r="C134" i="19"/>
  <c r="B134" i="19"/>
  <c r="A134" i="19"/>
  <c r="F133" i="19"/>
  <c r="E133" i="19"/>
  <c r="D133" i="19"/>
  <c r="C133" i="19"/>
  <c r="B133" i="19"/>
  <c r="A133" i="19"/>
  <c r="F132" i="19"/>
  <c r="E132" i="19"/>
  <c r="D132" i="19"/>
  <c r="C132" i="19"/>
  <c r="B132" i="19"/>
  <c r="A132" i="19"/>
  <c r="F131" i="19"/>
  <c r="E131" i="19"/>
  <c r="D131" i="19"/>
  <c r="C131" i="19"/>
  <c r="B131" i="19"/>
  <c r="A131" i="19"/>
  <c r="F130" i="19"/>
  <c r="E130" i="19"/>
  <c r="D130" i="19"/>
  <c r="C130" i="19"/>
  <c r="B130" i="19"/>
  <c r="A130" i="19"/>
  <c r="F129" i="19"/>
  <c r="E129" i="19"/>
  <c r="D129" i="19"/>
  <c r="C129" i="19"/>
  <c r="B129" i="19"/>
  <c r="A129" i="19"/>
  <c r="F128" i="19"/>
  <c r="E128" i="19"/>
  <c r="D128" i="19"/>
  <c r="C128" i="19"/>
  <c r="B128" i="19"/>
  <c r="A128" i="19"/>
  <c r="F127" i="19"/>
  <c r="E127" i="19"/>
  <c r="D127" i="19"/>
  <c r="C127" i="19"/>
  <c r="B127" i="19"/>
  <c r="A127" i="19"/>
  <c r="F126" i="19"/>
  <c r="E126" i="19"/>
  <c r="D126" i="19"/>
  <c r="C126" i="19"/>
  <c r="B126" i="19"/>
  <c r="A126" i="19"/>
  <c r="F125" i="19"/>
  <c r="E125" i="19"/>
  <c r="D125" i="19"/>
  <c r="C125" i="19"/>
  <c r="B125" i="19"/>
  <c r="A125" i="19"/>
  <c r="F124" i="19"/>
  <c r="E124" i="19"/>
  <c r="D124" i="19"/>
  <c r="C124" i="19"/>
  <c r="B124" i="19"/>
  <c r="A124" i="19"/>
  <c r="F123" i="19"/>
  <c r="E123" i="19"/>
  <c r="D123" i="19"/>
  <c r="C123" i="19"/>
  <c r="B123" i="19"/>
  <c r="A123" i="19"/>
  <c r="F122" i="19"/>
  <c r="E122" i="19"/>
  <c r="D122" i="19"/>
  <c r="C122" i="19"/>
  <c r="B122" i="19"/>
  <c r="A122" i="19"/>
  <c r="F121" i="19"/>
  <c r="E121" i="19"/>
  <c r="D121" i="19"/>
  <c r="C121" i="19"/>
  <c r="B121" i="19"/>
  <c r="A121" i="19"/>
  <c r="F120" i="19"/>
  <c r="E120" i="19"/>
  <c r="D120" i="19"/>
  <c r="C120" i="19"/>
  <c r="B120" i="19"/>
  <c r="A120" i="19"/>
  <c r="F119" i="19"/>
  <c r="E119" i="19"/>
  <c r="D119" i="19"/>
  <c r="C119" i="19"/>
  <c r="B119" i="19"/>
  <c r="A119" i="19"/>
  <c r="F118" i="19"/>
  <c r="E118" i="19"/>
  <c r="D118" i="19"/>
  <c r="C118" i="19"/>
  <c r="B118" i="19"/>
  <c r="A118" i="19"/>
  <c r="F117" i="19"/>
  <c r="E117" i="19"/>
  <c r="D117" i="19"/>
  <c r="C117" i="19"/>
  <c r="B117" i="19"/>
  <c r="A117" i="19"/>
  <c r="F116" i="19"/>
  <c r="E116" i="19"/>
  <c r="D116" i="19"/>
  <c r="C116" i="19"/>
  <c r="B116" i="19"/>
  <c r="A116" i="19"/>
  <c r="F115" i="19"/>
  <c r="E115" i="19"/>
  <c r="D115" i="19"/>
  <c r="C115" i="19"/>
  <c r="B115" i="19"/>
  <c r="A115" i="19"/>
  <c r="F114" i="19"/>
  <c r="E114" i="19"/>
  <c r="D114" i="19"/>
  <c r="C114" i="19"/>
  <c r="B114" i="19"/>
  <c r="A114" i="19"/>
  <c r="F113" i="19"/>
  <c r="E113" i="19"/>
  <c r="D113" i="19"/>
  <c r="C113" i="19"/>
  <c r="B113" i="19"/>
  <c r="A113" i="19"/>
  <c r="F112" i="19"/>
  <c r="E112" i="19"/>
  <c r="D112" i="19"/>
  <c r="C112" i="19"/>
  <c r="B112" i="19"/>
  <c r="A112" i="19"/>
  <c r="F111" i="19"/>
  <c r="E111" i="19"/>
  <c r="D111" i="19"/>
  <c r="C111" i="19"/>
  <c r="B111" i="19"/>
  <c r="A111" i="19"/>
  <c r="F110" i="19"/>
  <c r="E110" i="19"/>
  <c r="D110" i="19"/>
  <c r="C110" i="19"/>
  <c r="B110" i="19"/>
  <c r="A110" i="19"/>
  <c r="F109" i="19"/>
  <c r="E109" i="19"/>
  <c r="D109" i="19"/>
  <c r="C109" i="19"/>
  <c r="B109" i="19"/>
  <c r="A109" i="19"/>
  <c r="F108" i="19"/>
  <c r="E108" i="19"/>
  <c r="D108" i="19"/>
  <c r="C108" i="19"/>
  <c r="B108" i="19"/>
  <c r="A108" i="19"/>
  <c r="F107" i="19"/>
  <c r="E107" i="19"/>
  <c r="D107" i="19"/>
  <c r="C107" i="19"/>
  <c r="B107" i="19"/>
  <c r="A107" i="19"/>
  <c r="F106" i="19"/>
  <c r="E106" i="19"/>
  <c r="D106" i="19"/>
  <c r="C106" i="19"/>
  <c r="B106" i="19"/>
  <c r="A106" i="19"/>
  <c r="F105" i="19"/>
  <c r="E105" i="19"/>
  <c r="D105" i="19"/>
  <c r="C105" i="19"/>
  <c r="B105" i="19"/>
  <c r="A105" i="19"/>
  <c r="F104" i="19"/>
  <c r="E104" i="19"/>
  <c r="D104" i="19"/>
  <c r="C104" i="19"/>
  <c r="B104" i="19"/>
  <c r="A104" i="19"/>
  <c r="F103" i="19"/>
  <c r="E103" i="19"/>
  <c r="D103" i="19"/>
  <c r="C103" i="19"/>
  <c r="B103" i="19"/>
  <c r="A103" i="19"/>
  <c r="F102" i="19"/>
  <c r="E102" i="19"/>
  <c r="D102" i="19"/>
  <c r="C102" i="19"/>
  <c r="B102" i="19"/>
  <c r="A102" i="19"/>
  <c r="F101" i="19"/>
  <c r="E101" i="19"/>
  <c r="D101" i="19"/>
  <c r="C101" i="19"/>
  <c r="B101" i="19"/>
  <c r="A101" i="19"/>
  <c r="F100" i="19"/>
  <c r="E100" i="19"/>
  <c r="D100" i="19"/>
  <c r="C100" i="19"/>
  <c r="B100" i="19"/>
  <c r="A100" i="19"/>
  <c r="F99" i="19"/>
  <c r="E99" i="19"/>
  <c r="D99" i="19"/>
  <c r="C99" i="19"/>
  <c r="B99" i="19"/>
  <c r="A99" i="19"/>
  <c r="F98" i="19"/>
  <c r="E98" i="19"/>
  <c r="D98" i="19"/>
  <c r="C98" i="19"/>
  <c r="B98" i="19"/>
  <c r="A98" i="19"/>
  <c r="F97" i="19"/>
  <c r="E97" i="19"/>
  <c r="D97" i="19"/>
  <c r="C97" i="19"/>
  <c r="B97" i="19"/>
  <c r="A97" i="19"/>
  <c r="F96" i="19"/>
  <c r="E96" i="19"/>
  <c r="D96" i="19"/>
  <c r="C96" i="19"/>
  <c r="B96" i="19"/>
  <c r="A96" i="19"/>
  <c r="F95" i="19"/>
  <c r="E95" i="19"/>
  <c r="D95" i="19"/>
  <c r="C95" i="19"/>
  <c r="B95" i="19"/>
  <c r="A95" i="19"/>
  <c r="F94" i="19"/>
  <c r="E94" i="19"/>
  <c r="D94" i="19"/>
  <c r="C94" i="19"/>
  <c r="B94" i="19"/>
  <c r="A94" i="19"/>
  <c r="F93" i="19"/>
  <c r="E93" i="19"/>
  <c r="D93" i="19"/>
  <c r="C93" i="19"/>
  <c r="B93" i="19"/>
  <c r="A93" i="19"/>
  <c r="F92" i="19"/>
  <c r="E92" i="19"/>
  <c r="D92" i="19"/>
  <c r="C92" i="19"/>
  <c r="B92" i="19"/>
  <c r="A92" i="19"/>
  <c r="F91" i="19"/>
  <c r="E91" i="19"/>
  <c r="D91" i="19"/>
  <c r="C91" i="19"/>
  <c r="B91" i="19"/>
  <c r="A91" i="19"/>
  <c r="F90" i="19"/>
  <c r="E90" i="19"/>
  <c r="D90" i="19"/>
  <c r="C90" i="19"/>
  <c r="B90" i="19"/>
  <c r="A90" i="19"/>
  <c r="F89" i="19"/>
  <c r="E89" i="19"/>
  <c r="D89" i="19"/>
  <c r="C89" i="19"/>
  <c r="B89" i="19"/>
  <c r="A89" i="19"/>
  <c r="F88" i="19"/>
  <c r="E88" i="19"/>
  <c r="D88" i="19"/>
  <c r="C88" i="19"/>
  <c r="B88" i="19"/>
  <c r="A88" i="19"/>
  <c r="F87" i="19"/>
  <c r="E87" i="19"/>
  <c r="D87" i="19"/>
  <c r="C87" i="19"/>
  <c r="B87" i="19"/>
  <c r="A87" i="19"/>
  <c r="F86" i="19"/>
  <c r="E86" i="19"/>
  <c r="D86" i="19"/>
  <c r="C86" i="19"/>
  <c r="B86" i="19"/>
  <c r="A86" i="19"/>
  <c r="F85" i="19"/>
  <c r="E85" i="19"/>
  <c r="D85" i="19"/>
  <c r="C85" i="19"/>
  <c r="B85" i="19"/>
  <c r="A85" i="19"/>
  <c r="F84" i="19"/>
  <c r="E84" i="19"/>
  <c r="D84" i="19"/>
  <c r="C84" i="19"/>
  <c r="B84" i="19"/>
  <c r="A84" i="19"/>
  <c r="F83" i="19"/>
  <c r="E83" i="19"/>
  <c r="D83" i="19"/>
  <c r="C83" i="19"/>
  <c r="B83" i="19"/>
  <c r="A83" i="19"/>
  <c r="F82" i="19"/>
  <c r="E82" i="19"/>
  <c r="D82" i="19"/>
  <c r="C82" i="19"/>
  <c r="B82" i="19"/>
  <c r="A82" i="19"/>
  <c r="F81" i="19"/>
  <c r="E81" i="19"/>
  <c r="D81" i="19"/>
  <c r="C81" i="19"/>
  <c r="B81" i="19"/>
  <c r="A81" i="19"/>
  <c r="F80" i="19"/>
  <c r="E80" i="19"/>
  <c r="D80" i="19"/>
  <c r="C80" i="19"/>
  <c r="B80" i="19"/>
  <c r="A80" i="19"/>
  <c r="F79" i="19"/>
  <c r="E79" i="19"/>
  <c r="D79" i="19"/>
  <c r="C79" i="19"/>
  <c r="B79" i="19"/>
  <c r="A79" i="19"/>
  <c r="F78" i="19"/>
  <c r="E78" i="19"/>
  <c r="D78" i="19"/>
  <c r="C78" i="19"/>
  <c r="B78" i="19"/>
  <c r="A78" i="19"/>
  <c r="F77" i="19"/>
  <c r="E77" i="19"/>
  <c r="D77" i="19"/>
  <c r="C77" i="19"/>
  <c r="B77" i="19"/>
  <c r="A77" i="19"/>
  <c r="F76" i="19"/>
  <c r="E76" i="19"/>
  <c r="D76" i="19"/>
  <c r="C76" i="19"/>
  <c r="B76" i="19"/>
  <c r="A76" i="19"/>
  <c r="F75" i="19"/>
  <c r="E75" i="19"/>
  <c r="D75" i="19"/>
  <c r="C75" i="19"/>
  <c r="B75" i="19"/>
  <c r="A75" i="19"/>
  <c r="F74" i="19"/>
  <c r="E74" i="19"/>
  <c r="D74" i="19"/>
  <c r="C74" i="19"/>
  <c r="B74" i="19"/>
  <c r="A74" i="19"/>
  <c r="F73" i="19"/>
  <c r="E73" i="19"/>
  <c r="D73" i="19"/>
  <c r="C73" i="19"/>
  <c r="B73" i="19"/>
  <c r="A73" i="19"/>
  <c r="F72" i="19"/>
  <c r="E72" i="19"/>
  <c r="D72" i="19"/>
  <c r="C72" i="19"/>
  <c r="B72" i="19"/>
  <c r="A72" i="19"/>
  <c r="F71" i="19"/>
  <c r="E71" i="19"/>
  <c r="D71" i="19"/>
  <c r="C71" i="19"/>
  <c r="B71" i="19"/>
  <c r="A71" i="19"/>
  <c r="F70" i="19"/>
  <c r="E70" i="19"/>
  <c r="D70" i="19"/>
  <c r="C70" i="19"/>
  <c r="B70" i="19"/>
  <c r="A70" i="19"/>
  <c r="F69" i="19"/>
  <c r="E69" i="19"/>
  <c r="D69" i="19"/>
  <c r="C69" i="19"/>
  <c r="B69" i="19"/>
  <c r="A69" i="19"/>
  <c r="F68" i="19"/>
  <c r="E68" i="19"/>
  <c r="D68" i="19"/>
  <c r="C68" i="19"/>
  <c r="B68" i="19"/>
  <c r="A68" i="19"/>
  <c r="F67" i="19"/>
  <c r="E67" i="19"/>
  <c r="D67" i="19"/>
  <c r="C67" i="19"/>
  <c r="B67" i="19"/>
  <c r="A67" i="19"/>
  <c r="F66" i="19"/>
  <c r="E66" i="19"/>
  <c r="D66" i="19"/>
  <c r="C66" i="19"/>
  <c r="B66" i="19"/>
  <c r="A66" i="19"/>
  <c r="F65" i="19"/>
  <c r="E65" i="19"/>
  <c r="D65" i="19"/>
  <c r="C65" i="19"/>
  <c r="B65" i="19"/>
  <c r="A65" i="19"/>
  <c r="F64" i="19"/>
  <c r="E64" i="19"/>
  <c r="D64" i="19"/>
  <c r="C64" i="19"/>
  <c r="B64" i="19"/>
  <c r="A64" i="19"/>
  <c r="F63" i="19"/>
  <c r="E63" i="19"/>
  <c r="D63" i="19"/>
  <c r="C63" i="19"/>
  <c r="B63" i="19"/>
  <c r="A63" i="19"/>
  <c r="F62" i="19"/>
  <c r="E62" i="19"/>
  <c r="D62" i="19"/>
  <c r="C62" i="19"/>
  <c r="B62" i="19"/>
  <c r="A62" i="19"/>
  <c r="F61" i="19"/>
  <c r="E61" i="19"/>
  <c r="D61" i="19"/>
  <c r="C61" i="19"/>
  <c r="B61" i="19"/>
  <c r="A61" i="19"/>
  <c r="F60" i="19"/>
  <c r="E60" i="19"/>
  <c r="D60" i="19"/>
  <c r="C60" i="19"/>
  <c r="B60" i="19"/>
  <c r="A60" i="19"/>
  <c r="F59" i="19"/>
  <c r="E59" i="19"/>
  <c r="D59" i="19"/>
  <c r="C59" i="19"/>
  <c r="B59" i="19"/>
  <c r="A59" i="19"/>
  <c r="F58" i="19"/>
  <c r="E58" i="19"/>
  <c r="D58" i="19"/>
  <c r="C58" i="19"/>
  <c r="B58" i="19"/>
  <c r="A58" i="19"/>
  <c r="F57" i="19"/>
  <c r="E57" i="19"/>
  <c r="D57" i="19"/>
  <c r="C57" i="19"/>
  <c r="B57" i="19"/>
  <c r="A57" i="19"/>
  <c r="F56" i="19"/>
  <c r="E56" i="19"/>
  <c r="D56" i="19"/>
  <c r="C56" i="19"/>
  <c r="B56" i="19"/>
  <c r="A56" i="19"/>
  <c r="F55" i="19"/>
  <c r="E55" i="19"/>
  <c r="D55" i="19"/>
  <c r="C55" i="19"/>
  <c r="B55" i="19"/>
  <c r="A55" i="19"/>
  <c r="F54" i="19"/>
  <c r="E54" i="19"/>
  <c r="D54" i="19"/>
  <c r="C54" i="19"/>
  <c r="B54" i="19"/>
  <c r="A54" i="19"/>
  <c r="F53" i="19"/>
  <c r="E53" i="19"/>
  <c r="D53" i="19"/>
  <c r="C53" i="19"/>
  <c r="B53" i="19"/>
  <c r="A53" i="19"/>
  <c r="F52" i="19"/>
  <c r="E52" i="19"/>
  <c r="D52" i="19"/>
  <c r="C52" i="19"/>
  <c r="B52" i="19"/>
  <c r="A52" i="19"/>
  <c r="F51" i="19"/>
  <c r="E51" i="19"/>
  <c r="D51" i="19"/>
  <c r="C51" i="19"/>
  <c r="B51" i="19"/>
  <c r="A51" i="19"/>
  <c r="F50" i="19"/>
  <c r="E50" i="19"/>
  <c r="D50" i="19"/>
  <c r="C50" i="19"/>
  <c r="B50" i="19"/>
  <c r="A50" i="19"/>
  <c r="F49" i="19"/>
  <c r="E49" i="19"/>
  <c r="D49" i="19"/>
  <c r="C49" i="19"/>
  <c r="B49" i="19"/>
  <c r="A49" i="19"/>
  <c r="F48" i="19"/>
  <c r="E48" i="19"/>
  <c r="D48" i="19"/>
  <c r="C48" i="19"/>
  <c r="B48" i="19"/>
  <c r="A48" i="19"/>
  <c r="F47" i="19"/>
  <c r="E47" i="19"/>
  <c r="D47" i="19"/>
  <c r="C47" i="19"/>
  <c r="B47" i="19"/>
  <c r="A47" i="19"/>
  <c r="F46" i="19"/>
  <c r="E46" i="19"/>
  <c r="D46" i="19"/>
  <c r="C46" i="19"/>
  <c r="B46" i="19"/>
  <c r="A46" i="19"/>
  <c r="F45" i="19"/>
  <c r="E45" i="19"/>
  <c r="D45" i="19"/>
  <c r="C45" i="19"/>
  <c r="B45" i="19"/>
  <c r="A45" i="19"/>
  <c r="F44" i="19"/>
  <c r="E44" i="19"/>
  <c r="D44" i="19"/>
  <c r="C44" i="19"/>
  <c r="B44" i="19"/>
  <c r="A44" i="19"/>
  <c r="F43" i="19"/>
  <c r="E43" i="19"/>
  <c r="D43" i="19"/>
  <c r="C43" i="19"/>
  <c r="B43" i="19"/>
  <c r="A43" i="19"/>
  <c r="F42" i="19"/>
  <c r="E42" i="19"/>
  <c r="D42" i="19"/>
  <c r="C42" i="19"/>
  <c r="B42" i="19"/>
  <c r="A42" i="19"/>
  <c r="F41" i="19"/>
  <c r="E41" i="19"/>
  <c r="D41" i="19"/>
  <c r="C41" i="19"/>
  <c r="B41" i="19"/>
  <c r="A41" i="19"/>
  <c r="F40" i="19"/>
  <c r="E40" i="19"/>
  <c r="D40" i="19"/>
  <c r="C40" i="19"/>
  <c r="B40" i="19"/>
  <c r="A40" i="19"/>
  <c r="F39" i="19"/>
  <c r="E39" i="19"/>
  <c r="D39" i="19"/>
  <c r="C39" i="19"/>
  <c r="B39" i="19"/>
  <c r="A39" i="19"/>
  <c r="F38" i="19"/>
  <c r="E38" i="19"/>
  <c r="D38" i="19"/>
  <c r="C38" i="19"/>
  <c r="B38" i="19"/>
  <c r="A38" i="19"/>
  <c r="F37" i="19"/>
  <c r="E37" i="19"/>
  <c r="D37" i="19"/>
  <c r="C37" i="19"/>
  <c r="B37" i="19"/>
  <c r="A37" i="19"/>
  <c r="F36" i="19"/>
  <c r="E36" i="19"/>
  <c r="D36" i="19"/>
  <c r="C36" i="19"/>
  <c r="B36" i="19"/>
  <c r="A36" i="19"/>
  <c r="F35" i="19"/>
  <c r="E35" i="19"/>
  <c r="D35" i="19"/>
  <c r="C35" i="19"/>
  <c r="B35" i="19"/>
  <c r="A35" i="19"/>
  <c r="F34" i="19"/>
  <c r="E34" i="19"/>
  <c r="D34" i="19"/>
  <c r="C34" i="19"/>
  <c r="B34" i="19"/>
  <c r="A34" i="19"/>
  <c r="F33" i="19"/>
  <c r="E33" i="19"/>
  <c r="D33" i="19"/>
  <c r="C33" i="19"/>
  <c r="B33" i="19"/>
  <c r="A33" i="19"/>
  <c r="F32" i="19"/>
  <c r="E32" i="19"/>
  <c r="D32" i="19"/>
  <c r="C32" i="19"/>
  <c r="B32" i="19"/>
  <c r="A32" i="19"/>
  <c r="F31" i="19"/>
  <c r="E31" i="19"/>
  <c r="D31" i="19"/>
  <c r="C31" i="19"/>
  <c r="B31" i="19"/>
  <c r="A31" i="19"/>
  <c r="F30" i="19"/>
  <c r="E30" i="19"/>
  <c r="D30" i="19"/>
  <c r="C30" i="19"/>
  <c r="B30" i="19"/>
  <c r="A30" i="19"/>
  <c r="F29" i="19"/>
  <c r="E29" i="19"/>
  <c r="D29" i="19"/>
  <c r="C29" i="19"/>
  <c r="B29" i="19"/>
  <c r="A29" i="19"/>
  <c r="F28" i="19"/>
  <c r="E28" i="19"/>
  <c r="D28" i="19"/>
  <c r="C28" i="19"/>
  <c r="B28" i="19"/>
  <c r="A28" i="19"/>
  <c r="F27" i="19"/>
  <c r="E27" i="19"/>
  <c r="D27" i="19"/>
  <c r="C27" i="19"/>
  <c r="B27" i="19"/>
  <c r="A27" i="19"/>
  <c r="F26" i="19"/>
  <c r="E26" i="19"/>
  <c r="D26" i="19"/>
  <c r="C26" i="19"/>
  <c r="B26" i="19"/>
  <c r="A26" i="19"/>
  <c r="F25" i="19"/>
  <c r="E25" i="19"/>
  <c r="D25" i="19"/>
  <c r="C25" i="19"/>
  <c r="B25" i="19"/>
  <c r="A25" i="19"/>
  <c r="F24" i="19"/>
  <c r="E24" i="19"/>
  <c r="D24" i="19"/>
  <c r="C24" i="19"/>
  <c r="B24" i="19"/>
  <c r="A24" i="19"/>
  <c r="F23" i="19"/>
  <c r="E23" i="19"/>
  <c r="D23" i="19"/>
  <c r="A23" i="19"/>
  <c r="F22" i="19"/>
  <c r="E22" i="19"/>
  <c r="D22" i="19"/>
  <c r="A22" i="19"/>
  <c r="F21" i="19"/>
  <c r="E21" i="19"/>
  <c r="D21" i="19"/>
  <c r="A21" i="19"/>
  <c r="F20" i="19"/>
  <c r="E20" i="19"/>
  <c r="D20" i="19"/>
  <c r="A20" i="19"/>
  <c r="F19" i="19"/>
  <c r="E19" i="19"/>
  <c r="D19" i="19"/>
  <c r="A19" i="19"/>
  <c r="F18" i="19"/>
  <c r="E18" i="19"/>
  <c r="D18" i="19"/>
  <c r="A18" i="19"/>
  <c r="F17" i="19"/>
  <c r="E17" i="19"/>
  <c r="D17" i="19"/>
  <c r="A17" i="19"/>
  <c r="F16" i="19"/>
  <c r="E16" i="19"/>
  <c r="D16" i="19"/>
  <c r="C16" i="19"/>
  <c r="B16" i="19"/>
  <c r="A16" i="19"/>
  <c r="B15" i="19"/>
  <c r="A15" i="19"/>
  <c r="D12" i="19"/>
  <c r="G11" i="19" s="1"/>
  <c r="G12" i="19" s="1"/>
  <c r="B12" i="19"/>
  <c r="A12" i="19"/>
  <c r="D11" i="19"/>
  <c r="G13" i="19" s="1"/>
  <c r="H183" i="19" s="1"/>
  <c r="A11" i="19"/>
  <c r="A10" i="19"/>
  <c r="A9" i="19"/>
  <c r="A8" i="19"/>
  <c r="A4" i="19"/>
  <c r="A3" i="19"/>
  <c r="A2" i="19"/>
  <c r="A1" i="19"/>
  <c r="M40" i="1" l="1"/>
  <c r="G39" i="18"/>
  <c r="G38" i="18"/>
  <c r="G29" i="18"/>
  <c r="G30" i="18"/>
  <c r="G31" i="18"/>
  <c r="G32" i="18"/>
  <c r="G33" i="18"/>
  <c r="G34" i="18"/>
  <c r="G28" i="18"/>
  <c r="F39" i="18"/>
  <c r="F38" i="18"/>
  <c r="F29" i="18"/>
  <c r="F30" i="18"/>
  <c r="F31" i="18"/>
  <c r="F32" i="18"/>
  <c r="F33" i="18"/>
  <c r="F34" i="18"/>
  <c r="F28" i="18"/>
  <c r="D38" i="18"/>
  <c r="D35" i="18"/>
  <c r="D37" i="18" l="1"/>
  <c r="D39" i="18" s="1"/>
  <c r="G10" i="18" l="1"/>
  <c r="G11" i="18"/>
  <c r="G20" i="18" s="1"/>
  <c r="G21" i="18" s="1"/>
  <c r="G12" i="18"/>
  <c r="G13" i="18"/>
  <c r="G15" i="18"/>
  <c r="G9" i="18"/>
  <c r="D20" i="18"/>
  <c r="F20" i="18" s="1"/>
  <c r="D19" i="18"/>
  <c r="D21" i="18" s="1"/>
  <c r="F21" i="18" s="1"/>
  <c r="A568" i="17"/>
  <c r="E567" i="17"/>
  <c r="D567" i="17"/>
  <c r="C567" i="17"/>
  <c r="B567" i="17"/>
  <c r="A567" i="17"/>
  <c r="E566" i="17"/>
  <c r="F566" i="17" s="1"/>
  <c r="D566" i="17"/>
  <c r="C566" i="17"/>
  <c r="B566" i="17"/>
  <c r="A566" i="17"/>
  <c r="E565" i="17"/>
  <c r="D565" i="17"/>
  <c r="F565" i="17" s="1"/>
  <c r="C565" i="17"/>
  <c r="B565" i="17"/>
  <c r="A565" i="17"/>
  <c r="E564" i="17"/>
  <c r="F564" i="17" s="1"/>
  <c r="D564" i="17"/>
  <c r="C564" i="17"/>
  <c r="B564" i="17"/>
  <c r="A564" i="17"/>
  <c r="E563" i="17"/>
  <c r="D563" i="17"/>
  <c r="F563" i="17" s="1"/>
  <c r="C563" i="17"/>
  <c r="B563" i="17"/>
  <c r="A563" i="17"/>
  <c r="E562" i="17"/>
  <c r="F562" i="17" s="1"/>
  <c r="D562" i="17"/>
  <c r="C562" i="17"/>
  <c r="B562" i="17"/>
  <c r="A562" i="17"/>
  <c r="E561" i="17"/>
  <c r="D561" i="17"/>
  <c r="F561" i="17" s="1"/>
  <c r="C561" i="17"/>
  <c r="B561" i="17"/>
  <c r="A561" i="17"/>
  <c r="E560" i="17"/>
  <c r="D560" i="17"/>
  <c r="F560" i="17" s="1"/>
  <c r="C560" i="17"/>
  <c r="B560" i="17"/>
  <c r="A560" i="17"/>
  <c r="E559" i="17"/>
  <c r="D559" i="17"/>
  <c r="C559" i="17"/>
  <c r="B559" i="17"/>
  <c r="A559" i="17"/>
  <c r="E558" i="17"/>
  <c r="D558" i="17"/>
  <c r="C558" i="17"/>
  <c r="B558" i="17"/>
  <c r="A558" i="17"/>
  <c r="E557" i="17"/>
  <c r="D557" i="17"/>
  <c r="F557" i="17" s="1"/>
  <c r="C557" i="17"/>
  <c r="B557" i="17"/>
  <c r="A557" i="17"/>
  <c r="F556" i="17"/>
  <c r="E556" i="17"/>
  <c r="D556" i="17"/>
  <c r="C556" i="17"/>
  <c r="B556" i="17"/>
  <c r="A556" i="17"/>
  <c r="E555" i="17"/>
  <c r="D555" i="17"/>
  <c r="F555" i="17" s="1"/>
  <c r="C555" i="17"/>
  <c r="B555" i="17"/>
  <c r="A555" i="17"/>
  <c r="B554" i="17"/>
  <c r="A554" i="17"/>
  <c r="F553" i="17"/>
  <c r="E553" i="17"/>
  <c r="D553" i="17"/>
  <c r="C553" i="17"/>
  <c r="B553" i="17"/>
  <c r="E552" i="17"/>
  <c r="D552" i="17"/>
  <c r="C552" i="17"/>
  <c r="B552" i="17"/>
  <c r="B551" i="17"/>
  <c r="F550" i="17"/>
  <c r="E550" i="17"/>
  <c r="D550" i="17"/>
  <c r="C550" i="17"/>
  <c r="B550" i="17"/>
  <c r="E549" i="17"/>
  <c r="F549" i="17" s="1"/>
  <c r="D549" i="17"/>
  <c r="C549" i="17"/>
  <c r="B549" i="17"/>
  <c r="E548" i="17"/>
  <c r="D548" i="17"/>
  <c r="C548" i="17"/>
  <c r="B548" i="17"/>
  <c r="E547" i="17"/>
  <c r="D547" i="17"/>
  <c r="C547" i="17"/>
  <c r="B547" i="17"/>
  <c r="E546" i="17"/>
  <c r="D546" i="17"/>
  <c r="F546" i="17" s="1"/>
  <c r="C546" i="17"/>
  <c r="B546" i="17"/>
  <c r="E545" i="17"/>
  <c r="D545" i="17"/>
  <c r="C545" i="17"/>
  <c r="B545" i="17"/>
  <c r="E544" i="17"/>
  <c r="D544" i="17"/>
  <c r="F544" i="17" s="1"/>
  <c r="C544" i="17"/>
  <c r="B544" i="17"/>
  <c r="E543" i="17"/>
  <c r="D543" i="17"/>
  <c r="F543" i="17" s="1"/>
  <c r="C543" i="17"/>
  <c r="B543" i="17"/>
  <c r="E542" i="17"/>
  <c r="D542" i="17"/>
  <c r="F542" i="17" s="1"/>
  <c r="C542" i="17"/>
  <c r="B542" i="17"/>
  <c r="F541" i="17"/>
  <c r="E541" i="17"/>
  <c r="D541" i="17"/>
  <c r="C541" i="17"/>
  <c r="B541" i="17"/>
  <c r="E540" i="17"/>
  <c r="D540" i="17"/>
  <c r="F540" i="17" s="1"/>
  <c r="C540" i="17"/>
  <c r="B540" i="17"/>
  <c r="E539" i="17"/>
  <c r="D539" i="17"/>
  <c r="C539" i="17"/>
  <c r="B539" i="17"/>
  <c r="E538" i="17"/>
  <c r="F538" i="17" s="1"/>
  <c r="D538" i="17"/>
  <c r="C538" i="17"/>
  <c r="B538" i="17"/>
  <c r="E537" i="17"/>
  <c r="F537" i="17" s="1"/>
  <c r="D537" i="17"/>
  <c r="C537" i="17"/>
  <c r="B537" i="17"/>
  <c r="E536" i="17"/>
  <c r="D536" i="17"/>
  <c r="C536" i="17"/>
  <c r="B536" i="17"/>
  <c r="E535" i="17"/>
  <c r="D535" i="17"/>
  <c r="C535" i="17"/>
  <c r="B535" i="17"/>
  <c r="B534" i="17"/>
  <c r="E533" i="17"/>
  <c r="D533" i="17"/>
  <c r="F533" i="17" s="1"/>
  <c r="C533" i="17"/>
  <c r="B533" i="17"/>
  <c r="E532" i="17"/>
  <c r="D532" i="17"/>
  <c r="F532" i="17" s="1"/>
  <c r="C532" i="17"/>
  <c r="B532" i="17"/>
  <c r="E531" i="17"/>
  <c r="D531" i="17"/>
  <c r="F531" i="17" s="1"/>
  <c r="C531" i="17"/>
  <c r="B531" i="17"/>
  <c r="E530" i="17"/>
  <c r="D530" i="17"/>
  <c r="C530" i="17"/>
  <c r="B530" i="17"/>
  <c r="E529" i="17"/>
  <c r="D529" i="17"/>
  <c r="C529" i="17"/>
  <c r="B529" i="17"/>
  <c r="E528" i="17"/>
  <c r="D528" i="17"/>
  <c r="F528" i="17" s="1"/>
  <c r="C528" i="17"/>
  <c r="B528" i="17"/>
  <c r="F527" i="17"/>
  <c r="E527" i="17"/>
  <c r="D527" i="17"/>
  <c r="C527" i="17"/>
  <c r="B527" i="17"/>
  <c r="E526" i="17"/>
  <c r="F526" i="17" s="1"/>
  <c r="D526" i="17"/>
  <c r="C526" i="17"/>
  <c r="B526" i="17"/>
  <c r="E525" i="17"/>
  <c r="D525" i="17"/>
  <c r="C525" i="17"/>
  <c r="B525" i="17"/>
  <c r="E524" i="17"/>
  <c r="D524" i="17"/>
  <c r="C524" i="17"/>
  <c r="B524" i="17"/>
  <c r="E523" i="17"/>
  <c r="D523" i="17"/>
  <c r="F523" i="17" s="1"/>
  <c r="C523" i="17"/>
  <c r="B523" i="17"/>
  <c r="E522" i="17"/>
  <c r="D522" i="17"/>
  <c r="C522" i="17"/>
  <c r="B522" i="17"/>
  <c r="E521" i="17"/>
  <c r="D521" i="17"/>
  <c r="F521" i="17" s="1"/>
  <c r="C521" i="17"/>
  <c r="B521" i="17"/>
  <c r="E520" i="17"/>
  <c r="D520" i="17"/>
  <c r="F520" i="17" s="1"/>
  <c r="C520" i="17"/>
  <c r="B520" i="17"/>
  <c r="E519" i="17"/>
  <c r="D519" i="17"/>
  <c r="F519" i="17" s="1"/>
  <c r="C519" i="17"/>
  <c r="B519" i="17"/>
  <c r="D518" i="17"/>
  <c r="B518" i="17"/>
  <c r="E517" i="17"/>
  <c r="D517" i="17"/>
  <c r="F517" i="17" s="1"/>
  <c r="C517" i="17"/>
  <c r="B517" i="17"/>
  <c r="E516" i="17"/>
  <c r="D516" i="17"/>
  <c r="F516" i="17" s="1"/>
  <c r="C516" i="17"/>
  <c r="B516" i="17"/>
  <c r="E515" i="17"/>
  <c r="D515" i="17"/>
  <c r="F515" i="17" s="1"/>
  <c r="C515" i="17"/>
  <c r="B515" i="17"/>
  <c r="E514" i="17"/>
  <c r="D514" i="17"/>
  <c r="C514" i="17"/>
  <c r="B514" i="17"/>
  <c r="E513" i="17"/>
  <c r="D513" i="17"/>
  <c r="F513" i="17" s="1"/>
  <c r="C513" i="17"/>
  <c r="B513" i="17"/>
  <c r="E512" i="17"/>
  <c r="F512" i="17" s="1"/>
  <c r="D512" i="17"/>
  <c r="C512" i="17"/>
  <c r="B512" i="17"/>
  <c r="E511" i="17"/>
  <c r="D511" i="17"/>
  <c r="F511" i="17" s="1"/>
  <c r="C511" i="17"/>
  <c r="B511" i="17"/>
  <c r="E510" i="17"/>
  <c r="D510" i="17"/>
  <c r="C510" i="17"/>
  <c r="B510" i="17"/>
  <c r="E509" i="17"/>
  <c r="F509" i="17" s="1"/>
  <c r="D509" i="17"/>
  <c r="C509" i="17"/>
  <c r="B509" i="17"/>
  <c r="E508" i="17"/>
  <c r="D508" i="17"/>
  <c r="F508" i="17" s="1"/>
  <c r="C508" i="17"/>
  <c r="B508" i="17"/>
  <c r="E507" i="17"/>
  <c r="D507" i="17"/>
  <c r="F507" i="17" s="1"/>
  <c r="C507" i="17"/>
  <c r="B507" i="17"/>
  <c r="E506" i="17"/>
  <c r="D506" i="17"/>
  <c r="F506" i="17" s="1"/>
  <c r="C506" i="17"/>
  <c r="B506" i="17"/>
  <c r="B505" i="17"/>
  <c r="B504" i="17"/>
  <c r="F503" i="17"/>
  <c r="E503" i="17"/>
  <c r="D503" i="17"/>
  <c r="C503" i="17"/>
  <c r="B503" i="17"/>
  <c r="F502" i="17"/>
  <c r="E502" i="17"/>
  <c r="D502" i="17"/>
  <c r="C502" i="17"/>
  <c r="B502" i="17"/>
  <c r="E501" i="17"/>
  <c r="D501" i="17"/>
  <c r="F501" i="17" s="1"/>
  <c r="C501" i="17"/>
  <c r="B501" i="17"/>
  <c r="E500" i="17"/>
  <c r="D500" i="17"/>
  <c r="F500" i="17" s="1"/>
  <c r="C500" i="17"/>
  <c r="B500" i="17"/>
  <c r="E499" i="17"/>
  <c r="D499" i="17"/>
  <c r="C499" i="17"/>
  <c r="B499" i="17"/>
  <c r="D498" i="17"/>
  <c r="B498" i="17"/>
  <c r="E497" i="17"/>
  <c r="F497" i="17" s="1"/>
  <c r="D497" i="17"/>
  <c r="C497" i="17"/>
  <c r="B497" i="17"/>
  <c r="E496" i="17"/>
  <c r="D496" i="17"/>
  <c r="C496" i="17"/>
  <c r="B496" i="17"/>
  <c r="E495" i="17"/>
  <c r="D495" i="17"/>
  <c r="C495" i="17"/>
  <c r="B495" i="17"/>
  <c r="E494" i="17"/>
  <c r="D494" i="17"/>
  <c r="F494" i="17" s="1"/>
  <c r="C494" i="17"/>
  <c r="B494" i="17"/>
  <c r="D493" i="17"/>
  <c r="B493" i="17"/>
  <c r="E492" i="17"/>
  <c r="D492" i="17"/>
  <c r="F492" i="17" s="1"/>
  <c r="C492" i="17"/>
  <c r="B492" i="17"/>
  <c r="E491" i="17"/>
  <c r="D491" i="17"/>
  <c r="F491" i="17" s="1"/>
  <c r="C491" i="17"/>
  <c r="B491" i="17"/>
  <c r="E490" i="17"/>
  <c r="D490" i="17"/>
  <c r="F490" i="17" s="1"/>
  <c r="F489" i="17" s="1"/>
  <c r="C490" i="17"/>
  <c r="B490" i="17"/>
  <c r="D489" i="17"/>
  <c r="B489" i="17"/>
  <c r="E488" i="17"/>
  <c r="D488" i="17"/>
  <c r="F488" i="17" s="1"/>
  <c r="C488" i="17"/>
  <c r="B488" i="17"/>
  <c r="E487" i="17"/>
  <c r="D487" i="17"/>
  <c r="C487" i="17"/>
  <c r="B487" i="17"/>
  <c r="E486" i="17"/>
  <c r="D486" i="17"/>
  <c r="F486" i="17" s="1"/>
  <c r="C486" i="17"/>
  <c r="B486" i="17"/>
  <c r="E485" i="17"/>
  <c r="F485" i="17" s="1"/>
  <c r="D485" i="17"/>
  <c r="C485" i="17"/>
  <c r="B485" i="17"/>
  <c r="E484" i="17"/>
  <c r="D484" i="17"/>
  <c r="C484" i="17"/>
  <c r="B484" i="17"/>
  <c r="E483" i="17"/>
  <c r="D483" i="17"/>
  <c r="C483" i="17"/>
  <c r="B483" i="17"/>
  <c r="E482" i="17"/>
  <c r="D482" i="17"/>
  <c r="F482" i="17" s="1"/>
  <c r="C482" i="17"/>
  <c r="B482" i="17"/>
  <c r="D481" i="17"/>
  <c r="B481" i="17"/>
  <c r="E480" i="17"/>
  <c r="D480" i="17"/>
  <c r="C480" i="17"/>
  <c r="B480" i="17"/>
  <c r="F479" i="17"/>
  <c r="E479" i="17"/>
  <c r="D479" i="17"/>
  <c r="C479" i="17"/>
  <c r="B479" i="17"/>
  <c r="E478" i="17"/>
  <c r="D478" i="17"/>
  <c r="F478" i="17" s="1"/>
  <c r="C478" i="17"/>
  <c r="B478" i="17"/>
  <c r="E477" i="17"/>
  <c r="D477" i="17"/>
  <c r="C477" i="17"/>
  <c r="B477" i="17"/>
  <c r="E476" i="17"/>
  <c r="D476" i="17"/>
  <c r="F476" i="17" s="1"/>
  <c r="C476" i="17"/>
  <c r="B476" i="17"/>
  <c r="B475" i="17"/>
  <c r="E474" i="17"/>
  <c r="D474" i="17"/>
  <c r="C474" i="17"/>
  <c r="B474" i="17"/>
  <c r="E473" i="17"/>
  <c r="D473" i="17"/>
  <c r="F473" i="17" s="1"/>
  <c r="C473" i="17"/>
  <c r="B473" i="17"/>
  <c r="F472" i="17"/>
  <c r="E472" i="17"/>
  <c r="D472" i="17"/>
  <c r="C472" i="17"/>
  <c r="B472" i="17"/>
  <c r="F471" i="17"/>
  <c r="E471" i="17"/>
  <c r="D471" i="17"/>
  <c r="C471" i="17"/>
  <c r="B471" i="17"/>
  <c r="E470" i="17"/>
  <c r="D470" i="17"/>
  <c r="F470" i="17" s="1"/>
  <c r="C470" i="17"/>
  <c r="B470" i="17"/>
  <c r="E469" i="17"/>
  <c r="D469" i="17"/>
  <c r="F469" i="17" s="1"/>
  <c r="C469" i="17"/>
  <c r="B469" i="17"/>
  <c r="E468" i="17"/>
  <c r="D468" i="17"/>
  <c r="C468" i="17"/>
  <c r="B468" i="17"/>
  <c r="E467" i="17"/>
  <c r="D467" i="17"/>
  <c r="C467" i="17"/>
  <c r="B467" i="17"/>
  <c r="B466" i="17"/>
  <c r="E465" i="17"/>
  <c r="D465" i="17"/>
  <c r="F465" i="17" s="1"/>
  <c r="C465" i="17"/>
  <c r="B465" i="17"/>
  <c r="F464" i="17"/>
  <c r="E464" i="17"/>
  <c r="D464" i="17"/>
  <c r="C464" i="17"/>
  <c r="B464" i="17"/>
  <c r="E463" i="17"/>
  <c r="D463" i="17"/>
  <c r="C463" i="17"/>
  <c r="B463" i="17"/>
  <c r="E462" i="17"/>
  <c r="D462" i="17"/>
  <c r="C462" i="17"/>
  <c r="B462" i="17"/>
  <c r="E461" i="17"/>
  <c r="F461" i="17" s="1"/>
  <c r="D461" i="17"/>
  <c r="C461" i="17"/>
  <c r="B461" i="17"/>
  <c r="B460" i="17"/>
  <c r="E459" i="17"/>
  <c r="D459" i="17"/>
  <c r="F459" i="17" s="1"/>
  <c r="C459" i="17"/>
  <c r="B459" i="17"/>
  <c r="E458" i="17"/>
  <c r="D458" i="17"/>
  <c r="F458" i="17" s="1"/>
  <c r="C458" i="17"/>
  <c r="B458" i="17"/>
  <c r="E457" i="17"/>
  <c r="D457" i="17"/>
  <c r="F457" i="17" s="1"/>
  <c r="C457" i="17"/>
  <c r="B457" i="17"/>
  <c r="E456" i="17"/>
  <c r="D456" i="17"/>
  <c r="C456" i="17"/>
  <c r="B456" i="17"/>
  <c r="E455" i="17"/>
  <c r="D455" i="17"/>
  <c r="F455" i="17" s="1"/>
  <c r="C455" i="17"/>
  <c r="B455" i="17"/>
  <c r="E454" i="17"/>
  <c r="F454" i="17" s="1"/>
  <c r="D454" i="17"/>
  <c r="C454" i="17"/>
  <c r="B454" i="17"/>
  <c r="E453" i="17"/>
  <c r="D453" i="17"/>
  <c r="C453" i="17"/>
  <c r="B453" i="17"/>
  <c r="E452" i="17"/>
  <c r="D452" i="17"/>
  <c r="C452" i="17"/>
  <c r="B452" i="17"/>
  <c r="E451" i="17"/>
  <c r="D451" i="17"/>
  <c r="F451" i="17" s="1"/>
  <c r="C451" i="17"/>
  <c r="B451" i="17"/>
  <c r="F450" i="17"/>
  <c r="E450" i="17"/>
  <c r="D450" i="17"/>
  <c r="C450" i="17"/>
  <c r="B450" i="17"/>
  <c r="F449" i="17"/>
  <c r="E449" i="17"/>
  <c r="D449" i="17"/>
  <c r="C449" i="17"/>
  <c r="B449" i="17"/>
  <c r="E448" i="17"/>
  <c r="D448" i="17"/>
  <c r="F448" i="17" s="1"/>
  <c r="C448" i="17"/>
  <c r="B448" i="17"/>
  <c r="B447" i="17"/>
  <c r="E446" i="17"/>
  <c r="F446" i="17" s="1"/>
  <c r="D446" i="17"/>
  <c r="C446" i="17"/>
  <c r="B446" i="17"/>
  <c r="E445" i="17"/>
  <c r="D445" i="17"/>
  <c r="F445" i="17" s="1"/>
  <c r="C445" i="17"/>
  <c r="B445" i="17"/>
  <c r="E444" i="17"/>
  <c r="D444" i="17"/>
  <c r="C444" i="17"/>
  <c r="B444" i="17"/>
  <c r="E443" i="17"/>
  <c r="D443" i="17"/>
  <c r="F443" i="17" s="1"/>
  <c r="C443" i="17"/>
  <c r="B443" i="17"/>
  <c r="F442" i="17"/>
  <c r="E442" i="17"/>
  <c r="D442" i="17"/>
  <c r="C442" i="17"/>
  <c r="B442" i="17"/>
  <c r="E441" i="17"/>
  <c r="D441" i="17"/>
  <c r="C441" i="17"/>
  <c r="B441" i="17"/>
  <c r="E440" i="17"/>
  <c r="D440" i="17"/>
  <c r="C440" i="17"/>
  <c r="B440" i="17"/>
  <c r="E439" i="17"/>
  <c r="F439" i="17" s="1"/>
  <c r="D439" i="17"/>
  <c r="C439" i="17"/>
  <c r="B439" i="17"/>
  <c r="E438" i="17"/>
  <c r="F438" i="17" s="1"/>
  <c r="D438" i="17"/>
  <c r="C438" i="17"/>
  <c r="B438" i="17"/>
  <c r="E437" i="17"/>
  <c r="D437" i="17"/>
  <c r="C437" i="17"/>
  <c r="B437" i="17"/>
  <c r="E436" i="17"/>
  <c r="D436" i="17"/>
  <c r="C436" i="17"/>
  <c r="B436" i="17"/>
  <c r="F435" i="17"/>
  <c r="E435" i="17"/>
  <c r="D435" i="17"/>
  <c r="C435" i="17"/>
  <c r="B435" i="17"/>
  <c r="E434" i="17"/>
  <c r="D434" i="17"/>
  <c r="F434" i="17" s="1"/>
  <c r="C434" i="17"/>
  <c r="B434" i="17"/>
  <c r="E433" i="17"/>
  <c r="D433" i="17"/>
  <c r="F433" i="17" s="1"/>
  <c r="C433" i="17"/>
  <c r="B433" i="17"/>
  <c r="E432" i="17"/>
  <c r="D432" i="17"/>
  <c r="F432" i="17" s="1"/>
  <c r="C432" i="17"/>
  <c r="B432" i="17"/>
  <c r="E431" i="17"/>
  <c r="D431" i="17"/>
  <c r="C431" i="17"/>
  <c r="B431" i="17"/>
  <c r="E430" i="17"/>
  <c r="D430" i="17"/>
  <c r="F430" i="17" s="1"/>
  <c r="C430" i="17"/>
  <c r="B430" i="17"/>
  <c r="E429" i="17"/>
  <c r="D429" i="17"/>
  <c r="C429" i="17"/>
  <c r="B429" i="17"/>
  <c r="E428" i="17"/>
  <c r="D428" i="17"/>
  <c r="F428" i="17" s="1"/>
  <c r="C428" i="17"/>
  <c r="B428" i="17"/>
  <c r="F427" i="17"/>
  <c r="E427" i="17"/>
  <c r="D427" i="17"/>
  <c r="C427" i="17"/>
  <c r="B427" i="17"/>
  <c r="F426" i="17"/>
  <c r="E426" i="17"/>
  <c r="D426" i="17"/>
  <c r="C426" i="17"/>
  <c r="B426" i="17"/>
  <c r="B425" i="17"/>
  <c r="B424" i="17"/>
  <c r="E423" i="17"/>
  <c r="D423" i="17"/>
  <c r="F423" i="17" s="1"/>
  <c r="C423" i="17"/>
  <c r="B423" i="17"/>
  <c r="E422" i="17"/>
  <c r="D422" i="17"/>
  <c r="C422" i="17"/>
  <c r="B422" i="17"/>
  <c r="E421" i="17"/>
  <c r="F421" i="17" s="1"/>
  <c r="D421" i="17"/>
  <c r="C421" i="17"/>
  <c r="B421" i="17"/>
  <c r="E420" i="17"/>
  <c r="D420" i="17"/>
  <c r="F420" i="17" s="1"/>
  <c r="C420" i="17"/>
  <c r="B420" i="17"/>
  <c r="E419" i="17"/>
  <c r="D419" i="17"/>
  <c r="F419" i="17" s="1"/>
  <c r="C419" i="17"/>
  <c r="B419" i="17"/>
  <c r="E418" i="17"/>
  <c r="D418" i="17"/>
  <c r="F418" i="17" s="1"/>
  <c r="C418" i="17"/>
  <c r="B418" i="17"/>
  <c r="E417" i="17"/>
  <c r="D417" i="17"/>
  <c r="C417" i="17"/>
  <c r="B417" i="17"/>
  <c r="E416" i="17"/>
  <c r="D416" i="17"/>
  <c r="F416" i="17" s="1"/>
  <c r="C416" i="17"/>
  <c r="B416" i="17"/>
  <c r="E415" i="17"/>
  <c r="D415" i="17"/>
  <c r="C415" i="17"/>
  <c r="B415" i="17"/>
  <c r="E414" i="17"/>
  <c r="D414" i="17"/>
  <c r="F414" i="17" s="1"/>
  <c r="C414" i="17"/>
  <c r="B414" i="17"/>
  <c r="F413" i="17"/>
  <c r="E413" i="17"/>
  <c r="D413" i="17"/>
  <c r="C413" i="17"/>
  <c r="B413" i="17"/>
  <c r="E412" i="17"/>
  <c r="F412" i="17" s="1"/>
  <c r="D412" i="17"/>
  <c r="C412" i="17"/>
  <c r="B412" i="17"/>
  <c r="E411" i="17"/>
  <c r="D411" i="17"/>
  <c r="C411" i="17"/>
  <c r="B411" i="17"/>
  <c r="E410" i="17"/>
  <c r="D410" i="17"/>
  <c r="C410" i="17"/>
  <c r="B410" i="17"/>
  <c r="B409" i="17"/>
  <c r="E408" i="17"/>
  <c r="D408" i="17"/>
  <c r="F408" i="17" s="1"/>
  <c r="C408" i="17"/>
  <c r="B408" i="17"/>
  <c r="E407" i="17"/>
  <c r="D407" i="17"/>
  <c r="F407" i="17" s="1"/>
  <c r="C407" i="17"/>
  <c r="B407" i="17"/>
  <c r="E406" i="17"/>
  <c r="D406" i="17"/>
  <c r="F406" i="17" s="1"/>
  <c r="C406" i="17"/>
  <c r="B406" i="17"/>
  <c r="F405" i="17"/>
  <c r="E405" i="17"/>
  <c r="D405" i="17"/>
  <c r="C405" i="17"/>
  <c r="B405" i="17"/>
  <c r="E404" i="17"/>
  <c r="D404" i="17"/>
  <c r="F404" i="17" s="1"/>
  <c r="C404" i="17"/>
  <c r="B404" i="17"/>
  <c r="E403" i="17"/>
  <c r="D403" i="17"/>
  <c r="C403" i="17"/>
  <c r="B403" i="17"/>
  <c r="E402" i="17"/>
  <c r="D402" i="17"/>
  <c r="C402" i="17"/>
  <c r="B402" i="17"/>
  <c r="F401" i="17"/>
  <c r="E401" i="17"/>
  <c r="D401" i="17"/>
  <c r="C401" i="17"/>
  <c r="B401" i="17"/>
  <c r="E400" i="17"/>
  <c r="D400" i="17"/>
  <c r="C400" i="17"/>
  <c r="B400" i="17"/>
  <c r="E399" i="17"/>
  <c r="D399" i="17"/>
  <c r="C399" i="17"/>
  <c r="B399" i="17"/>
  <c r="F398" i="17"/>
  <c r="E398" i="17"/>
  <c r="D398" i="17"/>
  <c r="C398" i="17"/>
  <c r="B398" i="17"/>
  <c r="E397" i="17"/>
  <c r="D397" i="17"/>
  <c r="F397" i="17" s="1"/>
  <c r="C397" i="17"/>
  <c r="B397" i="17"/>
  <c r="E396" i="17"/>
  <c r="D396" i="17"/>
  <c r="C396" i="17"/>
  <c r="B396" i="17"/>
  <c r="E395" i="17"/>
  <c r="D395" i="17"/>
  <c r="F395" i="17" s="1"/>
  <c r="C395" i="17"/>
  <c r="B395" i="17"/>
  <c r="E394" i="17"/>
  <c r="F394" i="17" s="1"/>
  <c r="D394" i="17"/>
  <c r="C394" i="17"/>
  <c r="B394" i="17"/>
  <c r="E393" i="17"/>
  <c r="D393" i="17"/>
  <c r="F393" i="17" s="1"/>
  <c r="C393" i="17"/>
  <c r="B393" i="17"/>
  <c r="E392" i="17"/>
  <c r="D392" i="17"/>
  <c r="C392" i="17"/>
  <c r="B392" i="17"/>
  <c r="E391" i="17"/>
  <c r="D391" i="17"/>
  <c r="F391" i="17" s="1"/>
  <c r="C391" i="17"/>
  <c r="B391" i="17"/>
  <c r="F390" i="17"/>
  <c r="E390" i="17"/>
  <c r="D390" i="17"/>
  <c r="C390" i="17"/>
  <c r="B390" i="17"/>
  <c r="F389" i="17"/>
  <c r="E389" i="17"/>
  <c r="D389" i="17"/>
  <c r="C389" i="17"/>
  <c r="B389" i="17"/>
  <c r="E388" i="17"/>
  <c r="D388" i="17"/>
  <c r="F388" i="17" s="1"/>
  <c r="C388" i="17"/>
  <c r="B388" i="17"/>
  <c r="E387" i="17"/>
  <c r="D387" i="17"/>
  <c r="F387" i="17" s="1"/>
  <c r="C387" i="17"/>
  <c r="B387" i="17"/>
  <c r="E386" i="17"/>
  <c r="D386" i="17"/>
  <c r="C386" i="17"/>
  <c r="B386" i="17"/>
  <c r="E385" i="17"/>
  <c r="D385" i="17"/>
  <c r="F385" i="17" s="1"/>
  <c r="C385" i="17"/>
  <c r="B385" i="17"/>
  <c r="E384" i="17"/>
  <c r="D384" i="17"/>
  <c r="F384" i="17" s="1"/>
  <c r="C384" i="17"/>
  <c r="B384" i="17"/>
  <c r="E383" i="17"/>
  <c r="D383" i="17"/>
  <c r="C383" i="17"/>
  <c r="B383" i="17"/>
  <c r="E382" i="17"/>
  <c r="D382" i="17"/>
  <c r="F382" i="17" s="1"/>
  <c r="C382" i="17"/>
  <c r="B382" i="17"/>
  <c r="F381" i="17"/>
  <c r="E381" i="17"/>
  <c r="D381" i="17"/>
  <c r="C381" i="17"/>
  <c r="B381" i="17"/>
  <c r="E380" i="17"/>
  <c r="D380" i="17"/>
  <c r="C380" i="17"/>
  <c r="B380" i="17"/>
  <c r="E379" i="17"/>
  <c r="D379" i="17"/>
  <c r="C379" i="17"/>
  <c r="B379" i="17"/>
  <c r="B378" i="17"/>
  <c r="E377" i="17"/>
  <c r="D377" i="17"/>
  <c r="F377" i="17" s="1"/>
  <c r="C377" i="17"/>
  <c r="B377" i="17"/>
  <c r="E376" i="17"/>
  <c r="D376" i="17"/>
  <c r="F376" i="17" s="1"/>
  <c r="C376" i="17"/>
  <c r="B376" i="17"/>
  <c r="E375" i="17"/>
  <c r="D375" i="17"/>
  <c r="F375" i="17" s="1"/>
  <c r="C375" i="17"/>
  <c r="B375" i="17"/>
  <c r="E374" i="17"/>
  <c r="D374" i="17"/>
  <c r="F374" i="17" s="1"/>
  <c r="C374" i="17"/>
  <c r="B374" i="17"/>
  <c r="E373" i="17"/>
  <c r="D373" i="17"/>
  <c r="C373" i="17"/>
  <c r="B373" i="17"/>
  <c r="E372" i="17"/>
  <c r="D372" i="17"/>
  <c r="F372" i="17" s="1"/>
  <c r="C372" i="17"/>
  <c r="B372" i="17"/>
  <c r="E371" i="17"/>
  <c r="F371" i="17" s="1"/>
  <c r="D371" i="17"/>
  <c r="C371" i="17"/>
  <c r="B371" i="17"/>
  <c r="E370" i="17"/>
  <c r="F370" i="17" s="1"/>
  <c r="D370" i="17"/>
  <c r="C370" i="17"/>
  <c r="B370" i="17"/>
  <c r="E369" i="17"/>
  <c r="D369" i="17"/>
  <c r="C369" i="17"/>
  <c r="B369" i="17"/>
  <c r="E368" i="17"/>
  <c r="D368" i="17"/>
  <c r="C368" i="17"/>
  <c r="B368" i="17"/>
  <c r="E367" i="17"/>
  <c r="D367" i="17"/>
  <c r="F367" i="17" s="1"/>
  <c r="C367" i="17"/>
  <c r="B367" i="17"/>
  <c r="B366" i="17"/>
  <c r="E365" i="17"/>
  <c r="D365" i="17"/>
  <c r="C365" i="17"/>
  <c r="B365" i="17"/>
  <c r="E364" i="17"/>
  <c r="D364" i="17"/>
  <c r="C364" i="17"/>
  <c r="B364" i="17"/>
  <c r="F363" i="17"/>
  <c r="E363" i="17"/>
  <c r="D363" i="17"/>
  <c r="C363" i="17"/>
  <c r="B363" i="17"/>
  <c r="E362" i="17"/>
  <c r="D362" i="17"/>
  <c r="F362" i="17" s="1"/>
  <c r="C362" i="17"/>
  <c r="B362" i="17"/>
  <c r="E361" i="17"/>
  <c r="D361" i="17"/>
  <c r="C361" i="17"/>
  <c r="B361" i="17"/>
  <c r="B360" i="17"/>
  <c r="E359" i="17"/>
  <c r="D359" i="17"/>
  <c r="C359" i="17"/>
  <c r="B359" i="17"/>
  <c r="E358" i="17"/>
  <c r="D358" i="17"/>
  <c r="C358" i="17"/>
  <c r="B358" i="17"/>
  <c r="E357" i="17"/>
  <c r="F357" i="17" s="1"/>
  <c r="D357" i="17"/>
  <c r="C357" i="17"/>
  <c r="B357" i="17"/>
  <c r="E356" i="17"/>
  <c r="D356" i="17"/>
  <c r="F356" i="17" s="1"/>
  <c r="C356" i="17"/>
  <c r="B356" i="17"/>
  <c r="E355" i="17"/>
  <c r="D355" i="17"/>
  <c r="F355" i="17" s="1"/>
  <c r="C355" i="17"/>
  <c r="B355" i="17"/>
  <c r="E354" i="17"/>
  <c r="D354" i="17"/>
  <c r="F354" i="17" s="1"/>
  <c r="C354" i="17"/>
  <c r="B354" i="17"/>
  <c r="E353" i="17"/>
  <c r="D353" i="17"/>
  <c r="F353" i="17" s="1"/>
  <c r="C353" i="17"/>
  <c r="B353" i="17"/>
  <c r="E352" i="17"/>
  <c r="D352" i="17"/>
  <c r="F352" i="17" s="1"/>
  <c r="C352" i="17"/>
  <c r="B352" i="17"/>
  <c r="E351" i="17"/>
  <c r="D351" i="17"/>
  <c r="C351" i="17"/>
  <c r="B351" i="17"/>
  <c r="E350" i="17"/>
  <c r="D350" i="17"/>
  <c r="F350" i="17" s="1"/>
  <c r="C350" i="17"/>
  <c r="B350" i="17"/>
  <c r="E349" i="17"/>
  <c r="F349" i="17" s="1"/>
  <c r="D349" i="17"/>
  <c r="C349" i="17"/>
  <c r="B349" i="17"/>
  <c r="B348" i="17"/>
  <c r="E347" i="17"/>
  <c r="D347" i="17"/>
  <c r="C347" i="17"/>
  <c r="B347" i="17"/>
  <c r="E346" i="17"/>
  <c r="D346" i="17"/>
  <c r="F346" i="17" s="1"/>
  <c r="C346" i="17"/>
  <c r="B346" i="17"/>
  <c r="E345" i="17"/>
  <c r="D345" i="17"/>
  <c r="F345" i="17" s="1"/>
  <c r="C345" i="17"/>
  <c r="B345" i="17"/>
  <c r="E344" i="17"/>
  <c r="D344" i="17"/>
  <c r="F344" i="17" s="1"/>
  <c r="C344" i="17"/>
  <c r="B344" i="17"/>
  <c r="E343" i="17"/>
  <c r="D343" i="17"/>
  <c r="C343" i="17"/>
  <c r="B343" i="17"/>
  <c r="B342" i="17"/>
  <c r="E341" i="17"/>
  <c r="D341" i="17"/>
  <c r="F341" i="17" s="1"/>
  <c r="C341" i="17"/>
  <c r="B341" i="17"/>
  <c r="E340" i="17"/>
  <c r="D340" i="17"/>
  <c r="C340" i="17"/>
  <c r="B340" i="17"/>
  <c r="E339" i="17"/>
  <c r="F339" i="17" s="1"/>
  <c r="D339" i="17"/>
  <c r="C339" i="17"/>
  <c r="B339" i="17"/>
  <c r="E338" i="17"/>
  <c r="D338" i="17"/>
  <c r="F338" i="17" s="1"/>
  <c r="C338" i="17"/>
  <c r="B338" i="17"/>
  <c r="E337" i="17"/>
  <c r="D337" i="17"/>
  <c r="F337" i="17" s="1"/>
  <c r="C337" i="17"/>
  <c r="B337" i="17"/>
  <c r="E336" i="17"/>
  <c r="D336" i="17"/>
  <c r="F336" i="17" s="1"/>
  <c r="C336" i="17"/>
  <c r="B336" i="17"/>
  <c r="E335" i="17"/>
  <c r="D335" i="17"/>
  <c r="C335" i="17"/>
  <c r="B335" i="17"/>
  <c r="E334" i="17"/>
  <c r="D334" i="17"/>
  <c r="F334" i="17" s="1"/>
  <c r="C334" i="17"/>
  <c r="B334" i="17"/>
  <c r="E333" i="17"/>
  <c r="D333" i="17"/>
  <c r="C333" i="17"/>
  <c r="B333" i="17"/>
  <c r="E332" i="17"/>
  <c r="D332" i="17"/>
  <c r="F332" i="17" s="1"/>
  <c r="C332" i="17"/>
  <c r="B332" i="17"/>
  <c r="F331" i="17"/>
  <c r="E331" i="17"/>
  <c r="D331" i="17"/>
  <c r="C331" i="17"/>
  <c r="B331" i="17"/>
  <c r="B330" i="17"/>
  <c r="B329" i="17"/>
  <c r="E328" i="17"/>
  <c r="D328" i="17"/>
  <c r="F328" i="17" s="1"/>
  <c r="C328" i="17"/>
  <c r="B328" i="17"/>
  <c r="E327" i="17"/>
  <c r="D327" i="17"/>
  <c r="F327" i="17" s="1"/>
  <c r="C327" i="17"/>
  <c r="B327" i="17"/>
  <c r="E326" i="17"/>
  <c r="D326" i="17"/>
  <c r="C326" i="17"/>
  <c r="B326" i="17"/>
  <c r="E325" i="17"/>
  <c r="D325" i="17"/>
  <c r="F325" i="17" s="1"/>
  <c r="C325" i="17"/>
  <c r="B325" i="17"/>
  <c r="B324" i="17"/>
  <c r="E323" i="17"/>
  <c r="D323" i="17"/>
  <c r="C323" i="17"/>
  <c r="B323" i="17"/>
  <c r="E322" i="17"/>
  <c r="F322" i="17" s="1"/>
  <c r="D322" i="17"/>
  <c r="C322" i="17"/>
  <c r="B322" i="17"/>
  <c r="E321" i="17"/>
  <c r="D321" i="17"/>
  <c r="F321" i="17" s="1"/>
  <c r="C321" i="17"/>
  <c r="B321" i="17"/>
  <c r="E320" i="17"/>
  <c r="D320" i="17"/>
  <c r="F320" i="17" s="1"/>
  <c r="C320" i="17"/>
  <c r="B320" i="17"/>
  <c r="E319" i="17"/>
  <c r="D319" i="17"/>
  <c r="F319" i="17" s="1"/>
  <c r="C319" i="17"/>
  <c r="B319" i="17"/>
  <c r="E318" i="17"/>
  <c r="D318" i="17"/>
  <c r="F318" i="17" s="1"/>
  <c r="C318" i="17"/>
  <c r="B318" i="17"/>
  <c r="E317" i="17"/>
  <c r="D317" i="17"/>
  <c r="F317" i="17" s="1"/>
  <c r="C317" i="17"/>
  <c r="B317" i="17"/>
  <c r="B316" i="17"/>
  <c r="E315" i="17"/>
  <c r="F315" i="17" s="1"/>
  <c r="D315" i="17"/>
  <c r="C315" i="17"/>
  <c r="B315" i="17"/>
  <c r="F314" i="17"/>
  <c r="E314" i="17"/>
  <c r="D314" i="17"/>
  <c r="C314" i="17"/>
  <c r="B314" i="17"/>
  <c r="E313" i="17"/>
  <c r="D313" i="17"/>
  <c r="F313" i="17" s="1"/>
  <c r="C313" i="17"/>
  <c r="B313" i="17"/>
  <c r="E312" i="17"/>
  <c r="D312" i="17"/>
  <c r="F312" i="17" s="1"/>
  <c r="C312" i="17"/>
  <c r="B312" i="17"/>
  <c r="E311" i="17"/>
  <c r="D311" i="17"/>
  <c r="F311" i="17" s="1"/>
  <c r="F310" i="17" s="1"/>
  <c r="C311" i="17"/>
  <c r="B311" i="17"/>
  <c r="B310" i="17"/>
  <c r="E309" i="17"/>
  <c r="D309" i="17"/>
  <c r="C309" i="17"/>
  <c r="B309" i="17"/>
  <c r="E308" i="17"/>
  <c r="D308" i="17"/>
  <c r="C308" i="17"/>
  <c r="B308" i="17"/>
  <c r="F307" i="17"/>
  <c r="E307" i="17"/>
  <c r="D307" i="17"/>
  <c r="C307" i="17"/>
  <c r="B307" i="17"/>
  <c r="E306" i="17"/>
  <c r="D306" i="17"/>
  <c r="C306" i="17"/>
  <c r="B306" i="17"/>
  <c r="B305" i="17"/>
  <c r="E304" i="17"/>
  <c r="D304" i="17"/>
  <c r="F304" i="17" s="1"/>
  <c r="C304" i="17"/>
  <c r="B304" i="17"/>
  <c r="E303" i="17"/>
  <c r="D303" i="17"/>
  <c r="C303" i="17"/>
  <c r="B303" i="17"/>
  <c r="E302" i="17"/>
  <c r="D302" i="17"/>
  <c r="F302" i="17" s="1"/>
  <c r="C302" i="17"/>
  <c r="B302" i="17"/>
  <c r="E301" i="17"/>
  <c r="F301" i="17" s="1"/>
  <c r="D301" i="17"/>
  <c r="C301" i="17"/>
  <c r="B301" i="17"/>
  <c r="B300" i="17"/>
  <c r="E299" i="17"/>
  <c r="D299" i="17"/>
  <c r="F299" i="17" s="1"/>
  <c r="C299" i="17"/>
  <c r="B299" i="17"/>
  <c r="A299" i="17"/>
  <c r="E298" i="17"/>
  <c r="D298" i="17"/>
  <c r="F298" i="17" s="1"/>
  <c r="C298" i="17"/>
  <c r="B298" i="17"/>
  <c r="A298" i="17"/>
  <c r="E297" i="17"/>
  <c r="D297" i="17"/>
  <c r="C297" i="17"/>
  <c r="B297" i="17"/>
  <c r="A297" i="17"/>
  <c r="E296" i="17"/>
  <c r="F296" i="17" s="1"/>
  <c r="D296" i="17"/>
  <c r="C296" i="17"/>
  <c r="B296" i="17"/>
  <c r="A296" i="17"/>
  <c r="E295" i="17"/>
  <c r="D295" i="17"/>
  <c r="F295" i="17" s="1"/>
  <c r="C295" i="17"/>
  <c r="B295" i="17"/>
  <c r="A295" i="17"/>
  <c r="F294" i="17"/>
  <c r="E294" i="17"/>
  <c r="D294" i="17"/>
  <c r="C294" i="17"/>
  <c r="B294" i="17"/>
  <c r="A294" i="17"/>
  <c r="E293" i="17"/>
  <c r="D293" i="17"/>
  <c r="C293" i="17"/>
  <c r="B293" i="17"/>
  <c r="A293" i="17"/>
  <c r="E292" i="17"/>
  <c r="D292" i="17"/>
  <c r="B292" i="17"/>
  <c r="F291" i="17"/>
  <c r="E291" i="17"/>
  <c r="D291" i="17"/>
  <c r="C291" i="17"/>
  <c r="B291" i="17"/>
  <c r="A291" i="17"/>
  <c r="E290" i="17"/>
  <c r="D290" i="17"/>
  <c r="F290" i="17" s="1"/>
  <c r="C290" i="17"/>
  <c r="B290" i="17"/>
  <c r="A290" i="17"/>
  <c r="F289" i="17"/>
  <c r="E289" i="17"/>
  <c r="D289" i="17"/>
  <c r="C289" i="17"/>
  <c r="B289" i="17"/>
  <c r="A289" i="17"/>
  <c r="E288" i="17"/>
  <c r="D288" i="17"/>
  <c r="F288" i="17" s="1"/>
  <c r="C288" i="17"/>
  <c r="B288" i="17"/>
  <c r="A288" i="17"/>
  <c r="E287" i="17"/>
  <c r="D287" i="17"/>
  <c r="F287" i="17" s="1"/>
  <c r="C287" i="17"/>
  <c r="B287" i="17"/>
  <c r="A287" i="17"/>
  <c r="E286" i="17"/>
  <c r="D286" i="17"/>
  <c r="C286" i="17"/>
  <c r="B286" i="17"/>
  <c r="A286" i="17"/>
  <c r="B285" i="17"/>
  <c r="A285" i="17"/>
  <c r="F283" i="17"/>
  <c r="E283" i="17"/>
  <c r="D283" i="17"/>
  <c r="C283" i="17"/>
  <c r="B283" i="17"/>
  <c r="F282" i="17"/>
  <c r="F281" i="17" s="1"/>
  <c r="E282" i="17"/>
  <c r="D282" i="17"/>
  <c r="C282" i="17"/>
  <c r="B282" i="17"/>
  <c r="B281" i="17"/>
  <c r="E280" i="17"/>
  <c r="D280" i="17"/>
  <c r="C280" i="17"/>
  <c r="B280" i="17"/>
  <c r="F279" i="17"/>
  <c r="E279" i="17"/>
  <c r="D279" i="17"/>
  <c r="C279" i="17"/>
  <c r="B279" i="17"/>
  <c r="E278" i="17"/>
  <c r="D278" i="17"/>
  <c r="F278" i="17" s="1"/>
  <c r="C278" i="17"/>
  <c r="B278" i="17"/>
  <c r="E277" i="17"/>
  <c r="D277" i="17"/>
  <c r="C277" i="17"/>
  <c r="B277" i="17"/>
  <c r="E276" i="17"/>
  <c r="F276" i="17" s="1"/>
  <c r="D276" i="17"/>
  <c r="C276" i="17"/>
  <c r="B276" i="17"/>
  <c r="E275" i="17"/>
  <c r="D275" i="17"/>
  <c r="F275" i="17" s="1"/>
  <c r="C275" i="17"/>
  <c r="B275" i="17"/>
  <c r="E274" i="17"/>
  <c r="D274" i="17"/>
  <c r="F274" i="17" s="1"/>
  <c r="C274" i="17"/>
  <c r="B274" i="17"/>
  <c r="E273" i="17"/>
  <c r="D273" i="17"/>
  <c r="F273" i="17" s="1"/>
  <c r="C273" i="17"/>
  <c r="B273" i="17"/>
  <c r="E272" i="17"/>
  <c r="D272" i="17"/>
  <c r="C272" i="17"/>
  <c r="B272" i="17"/>
  <c r="E271" i="17"/>
  <c r="D271" i="17"/>
  <c r="F271" i="17" s="1"/>
  <c r="C271" i="17"/>
  <c r="B271" i="17"/>
  <c r="E270" i="17"/>
  <c r="D270" i="17"/>
  <c r="C270" i="17"/>
  <c r="B270" i="17"/>
  <c r="E269" i="17"/>
  <c r="D269" i="17"/>
  <c r="F269" i="17" s="1"/>
  <c r="C269" i="17"/>
  <c r="B269" i="17"/>
  <c r="F268" i="17"/>
  <c r="E268" i="17"/>
  <c r="D268" i="17"/>
  <c r="C268" i="17"/>
  <c r="B268" i="17"/>
  <c r="E267" i="17"/>
  <c r="F267" i="17" s="1"/>
  <c r="D267" i="17"/>
  <c r="C267" i="17"/>
  <c r="B267" i="17"/>
  <c r="E266" i="17"/>
  <c r="D266" i="17"/>
  <c r="C266" i="17"/>
  <c r="B266" i="17"/>
  <c r="E265" i="17"/>
  <c r="D265" i="17"/>
  <c r="C265" i="17"/>
  <c r="B265" i="17"/>
  <c r="B264" i="17"/>
  <c r="E263" i="17"/>
  <c r="D263" i="17"/>
  <c r="F263" i="17" s="1"/>
  <c r="C263" i="17"/>
  <c r="B263" i="17"/>
  <c r="E262" i="17"/>
  <c r="D262" i="17"/>
  <c r="F262" i="17" s="1"/>
  <c r="C262" i="17"/>
  <c r="B262" i="17"/>
  <c r="E261" i="17"/>
  <c r="D261" i="17"/>
  <c r="F261" i="17" s="1"/>
  <c r="C261" i="17"/>
  <c r="B261" i="17"/>
  <c r="F260" i="17"/>
  <c r="E260" i="17"/>
  <c r="D260" i="17"/>
  <c r="C260" i="17"/>
  <c r="B260" i="17"/>
  <c r="E259" i="17"/>
  <c r="D259" i="17"/>
  <c r="F259" i="17" s="1"/>
  <c r="C259" i="17"/>
  <c r="B259" i="17"/>
  <c r="E258" i="17"/>
  <c r="D258" i="17"/>
  <c r="C258" i="17"/>
  <c r="B258" i="17"/>
  <c r="E257" i="17"/>
  <c r="D257" i="17"/>
  <c r="C257" i="17"/>
  <c r="B257" i="17"/>
  <c r="F256" i="17"/>
  <c r="E256" i="17"/>
  <c r="D256" i="17"/>
  <c r="C256" i="17"/>
  <c r="B256" i="17"/>
  <c r="E255" i="17"/>
  <c r="D255" i="17"/>
  <c r="C255" i="17"/>
  <c r="B255" i="17"/>
  <c r="E254" i="17"/>
  <c r="D254" i="17"/>
  <c r="C254" i="17"/>
  <c r="B254" i="17"/>
  <c r="F253" i="17"/>
  <c r="E253" i="17"/>
  <c r="D253" i="17"/>
  <c r="C253" i="17"/>
  <c r="B253" i="17"/>
  <c r="E252" i="17"/>
  <c r="D252" i="17"/>
  <c r="F252" i="17" s="1"/>
  <c r="C252" i="17"/>
  <c r="B252" i="17"/>
  <c r="E251" i="17"/>
  <c r="D251" i="17"/>
  <c r="C251" i="17"/>
  <c r="B251" i="17"/>
  <c r="E250" i="17"/>
  <c r="D250" i="17"/>
  <c r="F250" i="17" s="1"/>
  <c r="C250" i="17"/>
  <c r="B250" i="17"/>
  <c r="E249" i="17"/>
  <c r="F249" i="17" s="1"/>
  <c r="D249" i="17"/>
  <c r="C249" i="17"/>
  <c r="B249" i="17"/>
  <c r="D248" i="17"/>
  <c r="B248" i="17"/>
  <c r="E247" i="17"/>
  <c r="F247" i="17" s="1"/>
  <c r="D247" i="17"/>
  <c r="C247" i="17"/>
  <c r="B247" i="17"/>
  <c r="E246" i="17"/>
  <c r="D246" i="17"/>
  <c r="F246" i="17" s="1"/>
  <c r="C246" i="17"/>
  <c r="B246" i="17"/>
  <c r="E245" i="17"/>
  <c r="D245" i="17"/>
  <c r="F245" i="17" s="1"/>
  <c r="C245" i="17"/>
  <c r="B245" i="17"/>
  <c r="E244" i="17"/>
  <c r="D244" i="17"/>
  <c r="F244" i="17" s="1"/>
  <c r="C244" i="17"/>
  <c r="B244" i="17"/>
  <c r="E243" i="17"/>
  <c r="D243" i="17"/>
  <c r="F243" i="17" s="1"/>
  <c r="C243" i="17"/>
  <c r="B243" i="17"/>
  <c r="E242" i="17"/>
  <c r="D242" i="17"/>
  <c r="F242" i="17" s="1"/>
  <c r="C242" i="17"/>
  <c r="B242" i="17"/>
  <c r="E241" i="17"/>
  <c r="D241" i="17"/>
  <c r="C241" i="17"/>
  <c r="B241" i="17"/>
  <c r="E240" i="17"/>
  <c r="D240" i="17"/>
  <c r="F240" i="17" s="1"/>
  <c r="C240" i="17"/>
  <c r="B240" i="17"/>
  <c r="E239" i="17"/>
  <c r="F239" i="17" s="1"/>
  <c r="D239" i="17"/>
  <c r="C239" i="17"/>
  <c r="B239" i="17"/>
  <c r="E238" i="17"/>
  <c r="F238" i="17" s="1"/>
  <c r="D238" i="17"/>
  <c r="C238" i="17"/>
  <c r="B238" i="17"/>
  <c r="E237" i="17"/>
  <c r="D237" i="17"/>
  <c r="C237" i="17"/>
  <c r="B237" i="17"/>
  <c r="E236" i="17"/>
  <c r="D236" i="17"/>
  <c r="C236" i="17"/>
  <c r="B236" i="17"/>
  <c r="B235" i="17"/>
  <c r="B234" i="17"/>
  <c r="E233" i="17"/>
  <c r="D233" i="17"/>
  <c r="C233" i="17"/>
  <c r="B233" i="17"/>
  <c r="F232" i="17"/>
  <c r="E232" i="17"/>
  <c r="D232" i="17"/>
  <c r="C232" i="17"/>
  <c r="B232" i="17"/>
  <c r="E231" i="17"/>
  <c r="D231" i="17"/>
  <c r="F231" i="17" s="1"/>
  <c r="C231" i="17"/>
  <c r="B231" i="17"/>
  <c r="E230" i="17"/>
  <c r="D230" i="17"/>
  <c r="C230" i="17"/>
  <c r="B230" i="17"/>
  <c r="E229" i="17"/>
  <c r="F229" i="17" s="1"/>
  <c r="D229" i="17"/>
  <c r="C229" i="17"/>
  <c r="B229" i="17"/>
  <c r="D228" i="17"/>
  <c r="B228" i="17"/>
  <c r="E227" i="17"/>
  <c r="D227" i="17"/>
  <c r="F227" i="17" s="1"/>
  <c r="C227" i="17"/>
  <c r="B227" i="17"/>
  <c r="F226" i="17"/>
  <c r="E226" i="17"/>
  <c r="D226" i="17"/>
  <c r="C226" i="17"/>
  <c r="B226" i="17"/>
  <c r="E225" i="17"/>
  <c r="D225" i="17"/>
  <c r="C225" i="17"/>
  <c r="B225" i="17"/>
  <c r="E224" i="17"/>
  <c r="D224" i="17"/>
  <c r="F224" i="17" s="1"/>
  <c r="C224" i="17"/>
  <c r="B224" i="17"/>
  <c r="D223" i="17"/>
  <c r="B223" i="17"/>
  <c r="E222" i="17"/>
  <c r="D222" i="17"/>
  <c r="C222" i="17"/>
  <c r="B222" i="17"/>
  <c r="E221" i="17"/>
  <c r="D221" i="17"/>
  <c r="C221" i="17"/>
  <c r="B221" i="17"/>
  <c r="F220" i="17"/>
  <c r="E220" i="17"/>
  <c r="D220" i="17"/>
  <c r="C220" i="17"/>
  <c r="B220" i="17"/>
  <c r="D219" i="17"/>
  <c r="B219" i="17"/>
  <c r="E218" i="17"/>
  <c r="D218" i="17"/>
  <c r="F218" i="17" s="1"/>
  <c r="C218" i="17"/>
  <c r="B218" i="17"/>
  <c r="E217" i="17"/>
  <c r="D217" i="17"/>
  <c r="F217" i="17" s="1"/>
  <c r="C217" i="17"/>
  <c r="B217" i="17"/>
  <c r="E216" i="17"/>
  <c r="D216" i="17"/>
  <c r="C216" i="17"/>
  <c r="B216" i="17"/>
  <c r="E215" i="17"/>
  <c r="D215" i="17"/>
  <c r="F215" i="17" s="1"/>
  <c r="C215" i="17"/>
  <c r="B215" i="17"/>
  <c r="F214" i="17"/>
  <c r="E214" i="17"/>
  <c r="D214" i="17"/>
  <c r="C214" i="17"/>
  <c r="B214" i="17"/>
  <c r="E213" i="17"/>
  <c r="D213" i="17"/>
  <c r="C213" i="17"/>
  <c r="B213" i="17"/>
  <c r="E212" i="17"/>
  <c r="D212" i="17"/>
  <c r="F212" i="17" s="1"/>
  <c r="C212" i="17"/>
  <c r="B212" i="17"/>
  <c r="D211" i="17"/>
  <c r="B211" i="17"/>
  <c r="E210" i="17"/>
  <c r="D210" i="17"/>
  <c r="C210" i="17"/>
  <c r="B210" i="17"/>
  <c r="E209" i="17"/>
  <c r="D209" i="17"/>
  <c r="C209" i="17"/>
  <c r="B209" i="17"/>
  <c r="F208" i="17"/>
  <c r="E208" i="17"/>
  <c r="D208" i="17"/>
  <c r="C208" i="17"/>
  <c r="B208" i="17"/>
  <c r="E207" i="17"/>
  <c r="D207" i="17"/>
  <c r="F207" i="17" s="1"/>
  <c r="C207" i="17"/>
  <c r="B207" i="17"/>
  <c r="E206" i="17"/>
  <c r="D206" i="17"/>
  <c r="C206" i="17"/>
  <c r="B206" i="17"/>
  <c r="B205" i="17"/>
  <c r="E204" i="17"/>
  <c r="D204" i="17"/>
  <c r="C204" i="17"/>
  <c r="B204" i="17"/>
  <c r="E203" i="17"/>
  <c r="D203" i="17"/>
  <c r="F203" i="17" s="1"/>
  <c r="C203" i="17"/>
  <c r="B203" i="17"/>
  <c r="E202" i="17"/>
  <c r="F202" i="17" s="1"/>
  <c r="D202" i="17"/>
  <c r="C202" i="17"/>
  <c r="B202" i="17"/>
  <c r="E201" i="17"/>
  <c r="D201" i="17"/>
  <c r="F201" i="17" s="1"/>
  <c r="C201" i="17"/>
  <c r="B201" i="17"/>
  <c r="E200" i="17"/>
  <c r="D200" i="17"/>
  <c r="F200" i="17" s="1"/>
  <c r="C200" i="17"/>
  <c r="B200" i="17"/>
  <c r="E199" i="17"/>
  <c r="D199" i="17"/>
  <c r="C199" i="17"/>
  <c r="B199" i="17"/>
  <c r="E198" i="17"/>
  <c r="D198" i="17"/>
  <c r="F198" i="17" s="1"/>
  <c r="C198" i="17"/>
  <c r="B198" i="17"/>
  <c r="E197" i="17"/>
  <c r="D197" i="17"/>
  <c r="F197" i="17" s="1"/>
  <c r="C197" i="17"/>
  <c r="B197" i="17"/>
  <c r="B196" i="17"/>
  <c r="E195" i="17"/>
  <c r="D195" i="17"/>
  <c r="C195" i="17"/>
  <c r="B195" i="17"/>
  <c r="F194" i="17"/>
  <c r="E194" i="17"/>
  <c r="D194" i="17"/>
  <c r="C194" i="17"/>
  <c r="B194" i="17"/>
  <c r="E193" i="17"/>
  <c r="D193" i="17"/>
  <c r="C193" i="17"/>
  <c r="B193" i="17"/>
  <c r="E192" i="17"/>
  <c r="D192" i="17"/>
  <c r="F192" i="17" s="1"/>
  <c r="C192" i="17"/>
  <c r="B192" i="17"/>
  <c r="E191" i="17"/>
  <c r="D191" i="17"/>
  <c r="F191" i="17" s="1"/>
  <c r="C191" i="17"/>
  <c r="B191" i="17"/>
  <c r="B190" i="17"/>
  <c r="E189" i="17"/>
  <c r="D189" i="17"/>
  <c r="C189" i="17"/>
  <c r="B189" i="17"/>
  <c r="E188" i="17"/>
  <c r="D188" i="17"/>
  <c r="C188" i="17"/>
  <c r="B188" i="17"/>
  <c r="F187" i="17"/>
  <c r="E187" i="17"/>
  <c r="D187" i="17"/>
  <c r="C187" i="17"/>
  <c r="B187" i="17"/>
  <c r="E186" i="17"/>
  <c r="D186" i="17"/>
  <c r="C186" i="17"/>
  <c r="B186" i="17"/>
  <c r="E185" i="17"/>
  <c r="D185" i="17"/>
  <c r="F185" i="17" s="1"/>
  <c r="C185" i="17"/>
  <c r="B185" i="17"/>
  <c r="F184" i="17"/>
  <c r="E184" i="17"/>
  <c r="D184" i="17"/>
  <c r="C184" i="17"/>
  <c r="B184" i="17"/>
  <c r="E183" i="17"/>
  <c r="D183" i="17"/>
  <c r="F183" i="17" s="1"/>
  <c r="C183" i="17"/>
  <c r="B183" i="17"/>
  <c r="E182" i="17"/>
  <c r="D182" i="17"/>
  <c r="C182" i="17"/>
  <c r="B182" i="17"/>
  <c r="E181" i="17"/>
  <c r="D181" i="17"/>
  <c r="F181" i="17" s="1"/>
  <c r="C181" i="17"/>
  <c r="B181" i="17"/>
  <c r="E180" i="17"/>
  <c r="F180" i="17" s="1"/>
  <c r="D180" i="17"/>
  <c r="C180" i="17"/>
  <c r="B180" i="17"/>
  <c r="E179" i="17"/>
  <c r="D179" i="17"/>
  <c r="F179" i="17" s="1"/>
  <c r="C179" i="17"/>
  <c r="B179" i="17"/>
  <c r="E178" i="17"/>
  <c r="D178" i="17"/>
  <c r="C178" i="17"/>
  <c r="B178" i="17"/>
  <c r="B177" i="17"/>
  <c r="F176" i="17"/>
  <c r="E176" i="17"/>
  <c r="D176" i="17"/>
  <c r="C176" i="17"/>
  <c r="B176" i="17"/>
  <c r="E175" i="17"/>
  <c r="D175" i="17"/>
  <c r="C175" i="17"/>
  <c r="B175" i="17"/>
  <c r="E174" i="17"/>
  <c r="D174" i="17"/>
  <c r="F174" i="17" s="1"/>
  <c r="C174" i="17"/>
  <c r="B174" i="17"/>
  <c r="E173" i="17"/>
  <c r="F173" i="17" s="1"/>
  <c r="D173" i="17"/>
  <c r="C173" i="17"/>
  <c r="B173" i="17"/>
  <c r="E172" i="17"/>
  <c r="D172" i="17"/>
  <c r="F172" i="17" s="1"/>
  <c r="C172" i="17"/>
  <c r="B172" i="17"/>
  <c r="E171" i="17"/>
  <c r="D171" i="17"/>
  <c r="F171" i="17" s="1"/>
  <c r="C171" i="17"/>
  <c r="B171" i="17"/>
  <c r="E170" i="17"/>
  <c r="D170" i="17"/>
  <c r="C170" i="17"/>
  <c r="B170" i="17"/>
  <c r="E169" i="17"/>
  <c r="D169" i="17"/>
  <c r="F169" i="17" s="1"/>
  <c r="C169" i="17"/>
  <c r="B169" i="17"/>
  <c r="F168" i="17"/>
  <c r="E168" i="17"/>
  <c r="D168" i="17"/>
  <c r="C168" i="17"/>
  <c r="B168" i="17"/>
  <c r="E167" i="17"/>
  <c r="D167" i="17"/>
  <c r="C167" i="17"/>
  <c r="B167" i="17"/>
  <c r="E166" i="17"/>
  <c r="D166" i="17"/>
  <c r="F166" i="17" s="1"/>
  <c r="C166" i="17"/>
  <c r="B166" i="17"/>
  <c r="E165" i="17"/>
  <c r="F165" i="17" s="1"/>
  <c r="D165" i="17"/>
  <c r="C165" i="17"/>
  <c r="B165" i="17"/>
  <c r="E164" i="17"/>
  <c r="F164" i="17" s="1"/>
  <c r="D164" i="17"/>
  <c r="C164" i="17"/>
  <c r="B164" i="17"/>
  <c r="E163" i="17"/>
  <c r="D163" i="17"/>
  <c r="F163" i="17" s="1"/>
  <c r="C163" i="17"/>
  <c r="B163" i="17"/>
  <c r="E162" i="17"/>
  <c r="D162" i="17"/>
  <c r="C162" i="17"/>
  <c r="B162" i="17"/>
  <c r="E161" i="17"/>
  <c r="D161" i="17"/>
  <c r="F161" i="17" s="1"/>
  <c r="C161" i="17"/>
  <c r="B161" i="17"/>
  <c r="E160" i="17"/>
  <c r="D160" i="17"/>
  <c r="F160" i="17" s="1"/>
  <c r="C160" i="17"/>
  <c r="B160" i="17"/>
  <c r="E159" i="17"/>
  <c r="D159" i="17"/>
  <c r="C159" i="17"/>
  <c r="B159" i="17"/>
  <c r="E158" i="17"/>
  <c r="D158" i="17"/>
  <c r="F158" i="17" s="1"/>
  <c r="C158" i="17"/>
  <c r="B158" i="17"/>
  <c r="E157" i="17"/>
  <c r="F157" i="17" s="1"/>
  <c r="D157" i="17"/>
  <c r="C157" i="17"/>
  <c r="B157" i="17"/>
  <c r="E156" i="17"/>
  <c r="F156" i="17" s="1"/>
  <c r="D156" i="17"/>
  <c r="C156" i="17"/>
  <c r="B156" i="17"/>
  <c r="B155" i="17"/>
  <c r="B154" i="17"/>
  <c r="E153" i="17"/>
  <c r="D153" i="17"/>
  <c r="F153" i="17" s="1"/>
  <c r="C153" i="17"/>
  <c r="B153" i="17"/>
  <c r="E152" i="17"/>
  <c r="D152" i="17"/>
  <c r="C152" i="17"/>
  <c r="B152" i="17"/>
  <c r="E151" i="17"/>
  <c r="D151" i="17"/>
  <c r="C151" i="17"/>
  <c r="B151" i="17"/>
  <c r="F150" i="17"/>
  <c r="E150" i="17"/>
  <c r="D150" i="17"/>
  <c r="C150" i="17"/>
  <c r="B150" i="17"/>
  <c r="E149" i="17"/>
  <c r="D149" i="17"/>
  <c r="F149" i="17" s="1"/>
  <c r="C149" i="17"/>
  <c r="B149" i="17"/>
  <c r="E148" i="17"/>
  <c r="D148" i="17"/>
  <c r="C148" i="17"/>
  <c r="B148" i="17"/>
  <c r="E147" i="17"/>
  <c r="F147" i="17" s="1"/>
  <c r="D147" i="17"/>
  <c r="C147" i="17"/>
  <c r="B147" i="17"/>
  <c r="E146" i="17"/>
  <c r="F146" i="17" s="1"/>
  <c r="D146" i="17"/>
  <c r="C146" i="17"/>
  <c r="B146" i="17"/>
  <c r="E145" i="17"/>
  <c r="D145" i="17"/>
  <c r="F145" i="17" s="1"/>
  <c r="C145" i="17"/>
  <c r="B145" i="17"/>
  <c r="E144" i="17"/>
  <c r="D144" i="17"/>
  <c r="C144" i="17"/>
  <c r="B144" i="17"/>
  <c r="E143" i="17"/>
  <c r="D143" i="17"/>
  <c r="C143" i="17"/>
  <c r="B143" i="17"/>
  <c r="E142" i="17"/>
  <c r="D142" i="17"/>
  <c r="F142" i="17" s="1"/>
  <c r="C142" i="17"/>
  <c r="B142" i="17"/>
  <c r="E141" i="17"/>
  <c r="D141" i="17"/>
  <c r="C141" i="17"/>
  <c r="B141" i="17"/>
  <c r="E140" i="17"/>
  <c r="D140" i="17"/>
  <c r="F140" i="17" s="1"/>
  <c r="C140" i="17"/>
  <c r="B140" i="17"/>
  <c r="B139" i="17"/>
  <c r="E138" i="17"/>
  <c r="D138" i="17"/>
  <c r="C138" i="17"/>
  <c r="B138" i="17"/>
  <c r="E137" i="17"/>
  <c r="D137" i="17"/>
  <c r="F137" i="17" s="1"/>
  <c r="C137" i="17"/>
  <c r="B137" i="17"/>
  <c r="E136" i="17"/>
  <c r="D136" i="17"/>
  <c r="C136" i="17"/>
  <c r="B136" i="17"/>
  <c r="E135" i="17"/>
  <c r="F135" i="17" s="1"/>
  <c r="D135" i="17"/>
  <c r="C135" i="17"/>
  <c r="B135" i="17"/>
  <c r="E134" i="17"/>
  <c r="D134" i="17"/>
  <c r="F134" i="17" s="1"/>
  <c r="C134" i="17"/>
  <c r="B134" i="17"/>
  <c r="E133" i="17"/>
  <c r="D133" i="17"/>
  <c r="C133" i="17"/>
  <c r="B133" i="17"/>
  <c r="E132" i="17"/>
  <c r="F132" i="17" s="1"/>
  <c r="D132" i="17"/>
  <c r="C132" i="17"/>
  <c r="B132" i="17"/>
  <c r="E131" i="17"/>
  <c r="D131" i="17"/>
  <c r="F131" i="17" s="1"/>
  <c r="C131" i="17"/>
  <c r="B131" i="17"/>
  <c r="E130" i="17"/>
  <c r="D130" i="17"/>
  <c r="F130" i="17" s="1"/>
  <c r="C130" i="17"/>
  <c r="B130" i="17"/>
  <c r="E129" i="17"/>
  <c r="D129" i="17"/>
  <c r="C129" i="17"/>
  <c r="B129" i="17"/>
  <c r="E128" i="17"/>
  <c r="D128" i="17"/>
  <c r="C128" i="17"/>
  <c r="B128" i="17"/>
  <c r="F127" i="17"/>
  <c r="E127" i="17"/>
  <c r="D127" i="17"/>
  <c r="C127" i="17"/>
  <c r="B127" i="17"/>
  <c r="E126" i="17"/>
  <c r="D126" i="17"/>
  <c r="F126" i="17" s="1"/>
  <c r="C126" i="17"/>
  <c r="B126" i="17"/>
  <c r="E125" i="17"/>
  <c r="D125" i="17"/>
  <c r="C125" i="17"/>
  <c r="B125" i="17"/>
  <c r="E124" i="17"/>
  <c r="F124" i="17" s="1"/>
  <c r="D124" i="17"/>
  <c r="C124" i="17"/>
  <c r="B124" i="17"/>
  <c r="E123" i="17"/>
  <c r="F123" i="17" s="1"/>
  <c r="D123" i="17"/>
  <c r="C123" i="17"/>
  <c r="B123" i="17"/>
  <c r="E122" i="17"/>
  <c r="D122" i="17"/>
  <c r="F122" i="17" s="1"/>
  <c r="C122" i="17"/>
  <c r="B122" i="17"/>
  <c r="E121" i="17"/>
  <c r="D121" i="17"/>
  <c r="C121" i="17"/>
  <c r="B121" i="17"/>
  <c r="E120" i="17"/>
  <c r="D120" i="17"/>
  <c r="F120" i="17" s="1"/>
  <c r="C120" i="17"/>
  <c r="B120" i="17"/>
  <c r="E119" i="17"/>
  <c r="D119" i="17"/>
  <c r="F119" i="17" s="1"/>
  <c r="C119" i="17"/>
  <c r="B119" i="17"/>
  <c r="E118" i="17"/>
  <c r="D118" i="17"/>
  <c r="C118" i="17"/>
  <c r="B118" i="17"/>
  <c r="E117" i="17"/>
  <c r="D117" i="17"/>
  <c r="F117" i="17" s="1"/>
  <c r="C117" i="17"/>
  <c r="B117" i="17"/>
  <c r="F116" i="17"/>
  <c r="E116" i="17"/>
  <c r="D116" i="17"/>
  <c r="C116" i="17"/>
  <c r="B116" i="17"/>
  <c r="E115" i="17"/>
  <c r="F115" i="17" s="1"/>
  <c r="D115" i="17"/>
  <c r="C115" i="17"/>
  <c r="B115" i="17"/>
  <c r="E114" i="17"/>
  <c r="F114" i="17" s="1"/>
  <c r="D114" i="17"/>
  <c r="C114" i="17"/>
  <c r="B114" i="17"/>
  <c r="E113" i="17"/>
  <c r="D113" i="17"/>
  <c r="F113" i="17" s="1"/>
  <c r="C113" i="17"/>
  <c r="B113" i="17"/>
  <c r="E112" i="17"/>
  <c r="D112" i="17"/>
  <c r="C112" i="17"/>
  <c r="B112" i="17"/>
  <c r="E111" i="17"/>
  <c r="D111" i="17"/>
  <c r="F111" i="17" s="1"/>
  <c r="C111" i="17"/>
  <c r="B111" i="17"/>
  <c r="E110" i="17"/>
  <c r="D110" i="17"/>
  <c r="F110" i="17" s="1"/>
  <c r="C110" i="17"/>
  <c r="B110" i="17"/>
  <c r="E109" i="17"/>
  <c r="D109" i="17"/>
  <c r="C109" i="17"/>
  <c r="B109" i="17"/>
  <c r="B108" i="17"/>
  <c r="E107" i="17"/>
  <c r="F107" i="17" s="1"/>
  <c r="D107" i="17"/>
  <c r="C107" i="17"/>
  <c r="B107" i="17"/>
  <c r="E106" i="17"/>
  <c r="D106" i="17"/>
  <c r="F106" i="17" s="1"/>
  <c r="C106" i="17"/>
  <c r="B106" i="17"/>
  <c r="E105" i="17"/>
  <c r="D105" i="17"/>
  <c r="C105" i="17"/>
  <c r="B105" i="17"/>
  <c r="E104" i="17"/>
  <c r="F104" i="17" s="1"/>
  <c r="D104" i="17"/>
  <c r="C104" i="17"/>
  <c r="B104" i="17"/>
  <c r="E103" i="17"/>
  <c r="D103" i="17"/>
  <c r="F103" i="17" s="1"/>
  <c r="C103" i="17"/>
  <c r="B103" i="17"/>
  <c r="E102" i="17"/>
  <c r="D102" i="17"/>
  <c r="C102" i="17"/>
  <c r="B102" i="17"/>
  <c r="E101" i="17"/>
  <c r="D101" i="17"/>
  <c r="F101" i="17" s="1"/>
  <c r="C101" i="17"/>
  <c r="B101" i="17"/>
  <c r="E100" i="17"/>
  <c r="D100" i="17"/>
  <c r="F100" i="17" s="1"/>
  <c r="C100" i="17"/>
  <c r="B100" i="17"/>
  <c r="F99" i="17"/>
  <c r="E99" i="17"/>
  <c r="D99" i="17"/>
  <c r="C99" i="17"/>
  <c r="B99" i="17"/>
  <c r="E98" i="17"/>
  <c r="D98" i="17"/>
  <c r="C98" i="17"/>
  <c r="B98" i="17"/>
  <c r="E97" i="17"/>
  <c r="D97" i="17"/>
  <c r="F97" i="17" s="1"/>
  <c r="C97" i="17"/>
  <c r="B97" i="17"/>
  <c r="B96" i="17"/>
  <c r="E95" i="17"/>
  <c r="D95" i="17"/>
  <c r="F95" i="17" s="1"/>
  <c r="C95" i="17"/>
  <c r="B95" i="17"/>
  <c r="E94" i="17"/>
  <c r="D94" i="17"/>
  <c r="F94" i="17" s="1"/>
  <c r="C94" i="17"/>
  <c r="B94" i="17"/>
  <c r="F93" i="17"/>
  <c r="E93" i="17"/>
  <c r="D93" i="17"/>
  <c r="C93" i="17"/>
  <c r="B93" i="17"/>
  <c r="E92" i="17"/>
  <c r="F92" i="17" s="1"/>
  <c r="D92" i="17"/>
  <c r="C92" i="17"/>
  <c r="B92" i="17"/>
  <c r="E91" i="17"/>
  <c r="D91" i="17"/>
  <c r="F91" i="17" s="1"/>
  <c r="C91" i="17"/>
  <c r="B91" i="17"/>
  <c r="B90" i="17"/>
  <c r="E89" i="17"/>
  <c r="D89" i="17"/>
  <c r="F89" i="17" s="1"/>
  <c r="C89" i="17"/>
  <c r="B89" i="17"/>
  <c r="E88" i="17"/>
  <c r="D88" i="17"/>
  <c r="C88" i="17"/>
  <c r="B88" i="17"/>
  <c r="E87" i="17"/>
  <c r="D87" i="17"/>
  <c r="F87" i="17" s="1"/>
  <c r="C87" i="17"/>
  <c r="B87" i="17"/>
  <c r="E86" i="17"/>
  <c r="D86" i="17"/>
  <c r="F86" i="17" s="1"/>
  <c r="C86" i="17"/>
  <c r="B86" i="17"/>
  <c r="F85" i="17"/>
  <c r="E85" i="17"/>
  <c r="D85" i="17"/>
  <c r="C85" i="17"/>
  <c r="B85" i="17"/>
  <c r="E84" i="17"/>
  <c r="D84" i="17"/>
  <c r="C84" i="17"/>
  <c r="B84" i="17"/>
  <c r="E83" i="17"/>
  <c r="D83" i="17"/>
  <c r="F83" i="17" s="1"/>
  <c r="C83" i="17"/>
  <c r="B83" i="17"/>
  <c r="F82" i="17"/>
  <c r="E82" i="17"/>
  <c r="D82" i="17"/>
  <c r="C82" i="17"/>
  <c r="B82" i="17"/>
  <c r="E81" i="17"/>
  <c r="D81" i="17"/>
  <c r="C81" i="17"/>
  <c r="B81" i="17"/>
  <c r="E80" i="17"/>
  <c r="D80" i="17"/>
  <c r="F80" i="17" s="1"/>
  <c r="C80" i="17"/>
  <c r="B80" i="17"/>
  <c r="E79" i="17"/>
  <c r="D79" i="17"/>
  <c r="F79" i="17" s="1"/>
  <c r="C79" i="17"/>
  <c r="B79" i="17"/>
  <c r="B78" i="17"/>
  <c r="E77" i="17"/>
  <c r="D77" i="17"/>
  <c r="C77" i="17"/>
  <c r="B77" i="17"/>
  <c r="E76" i="17"/>
  <c r="D76" i="17"/>
  <c r="F76" i="17" s="1"/>
  <c r="C76" i="17"/>
  <c r="B76" i="17"/>
  <c r="F75" i="17"/>
  <c r="E75" i="17"/>
  <c r="D75" i="17"/>
  <c r="C75" i="17"/>
  <c r="B75" i="17"/>
  <c r="E74" i="17"/>
  <c r="D74" i="17"/>
  <c r="C74" i="17"/>
  <c r="B74" i="17"/>
  <c r="E73" i="17"/>
  <c r="D73" i="17"/>
  <c r="F73" i="17" s="1"/>
  <c r="C73" i="17"/>
  <c r="B73" i="17"/>
  <c r="B72" i="17"/>
  <c r="E71" i="17"/>
  <c r="D71" i="17"/>
  <c r="F71" i="17" s="1"/>
  <c r="C71" i="17"/>
  <c r="B71" i="17"/>
  <c r="E70" i="17"/>
  <c r="D70" i="17"/>
  <c r="F70" i="17" s="1"/>
  <c r="C70" i="17"/>
  <c r="B70" i="17"/>
  <c r="E69" i="17"/>
  <c r="D69" i="17"/>
  <c r="F69" i="17" s="1"/>
  <c r="C69" i="17"/>
  <c r="B69" i="17"/>
  <c r="E68" i="17"/>
  <c r="D68" i="17"/>
  <c r="F68" i="17" s="1"/>
  <c r="C68" i="17"/>
  <c r="B68" i="17"/>
  <c r="E67" i="17"/>
  <c r="D67" i="17"/>
  <c r="C67" i="17"/>
  <c r="B67" i="17"/>
  <c r="E66" i="17"/>
  <c r="D66" i="17"/>
  <c r="F66" i="17" s="1"/>
  <c r="C66" i="17"/>
  <c r="B66" i="17"/>
  <c r="F65" i="17"/>
  <c r="E65" i="17"/>
  <c r="D65" i="17"/>
  <c r="C65" i="17"/>
  <c r="B65" i="17"/>
  <c r="F64" i="17"/>
  <c r="E64" i="17"/>
  <c r="D64" i="17"/>
  <c r="C64" i="17"/>
  <c r="B64" i="17"/>
  <c r="E63" i="17"/>
  <c r="D63" i="17"/>
  <c r="F63" i="17" s="1"/>
  <c r="C63" i="17"/>
  <c r="B63" i="17"/>
  <c r="E62" i="17"/>
  <c r="D62" i="17"/>
  <c r="F62" i="17" s="1"/>
  <c r="C62" i="17"/>
  <c r="B62" i="17"/>
  <c r="E61" i="17"/>
  <c r="D61" i="17"/>
  <c r="F61" i="17" s="1"/>
  <c r="C61" i="17"/>
  <c r="B61" i="17"/>
  <c r="B60" i="17"/>
  <c r="B59" i="17"/>
  <c r="E58" i="17"/>
  <c r="F58" i="17" s="1"/>
  <c r="D58" i="17"/>
  <c r="C58" i="17"/>
  <c r="B58" i="17"/>
  <c r="E57" i="17"/>
  <c r="D57" i="17"/>
  <c r="F57" i="17" s="1"/>
  <c r="C57" i="17"/>
  <c r="B57" i="17"/>
  <c r="E56" i="17"/>
  <c r="D56" i="17"/>
  <c r="F56" i="17" s="1"/>
  <c r="C56" i="17"/>
  <c r="B56" i="17"/>
  <c r="E55" i="17"/>
  <c r="D55" i="17"/>
  <c r="F55" i="17" s="1"/>
  <c r="C55" i="17"/>
  <c r="B55" i="17"/>
  <c r="B54" i="17"/>
  <c r="E53" i="17"/>
  <c r="D53" i="17"/>
  <c r="F53" i="17" s="1"/>
  <c r="C53" i="17"/>
  <c r="B53" i="17"/>
  <c r="F52" i="17"/>
  <c r="E52" i="17"/>
  <c r="D52" i="17"/>
  <c r="C52" i="17"/>
  <c r="B52" i="17"/>
  <c r="F51" i="17"/>
  <c r="E51" i="17"/>
  <c r="D51" i="17"/>
  <c r="C51" i="17"/>
  <c r="B51" i="17"/>
  <c r="E50" i="17"/>
  <c r="D50" i="17"/>
  <c r="F50" i="17" s="1"/>
  <c r="C50" i="17"/>
  <c r="B50" i="17"/>
  <c r="E49" i="17"/>
  <c r="D49" i="17"/>
  <c r="F49" i="17" s="1"/>
  <c r="C49" i="17"/>
  <c r="B49" i="17"/>
  <c r="E48" i="17"/>
  <c r="D48" i="17"/>
  <c r="F48" i="17" s="1"/>
  <c r="C48" i="17"/>
  <c r="B48" i="17"/>
  <c r="E47" i="17"/>
  <c r="F47" i="17" s="1"/>
  <c r="D47" i="17"/>
  <c r="C47" i="17"/>
  <c r="B47" i="17"/>
  <c r="B46" i="17"/>
  <c r="F45" i="17"/>
  <c r="E45" i="17"/>
  <c r="D45" i="17"/>
  <c r="C45" i="17"/>
  <c r="B45" i="17"/>
  <c r="E44" i="17"/>
  <c r="D44" i="17"/>
  <c r="F44" i="17" s="1"/>
  <c r="C44" i="17"/>
  <c r="B44" i="17"/>
  <c r="E43" i="17"/>
  <c r="F43" i="17" s="1"/>
  <c r="D43" i="17"/>
  <c r="C43" i="17"/>
  <c r="B43" i="17"/>
  <c r="E42" i="17"/>
  <c r="D42" i="17"/>
  <c r="F42" i="17" s="1"/>
  <c r="C42" i="17"/>
  <c r="B42" i="17"/>
  <c r="E41" i="17"/>
  <c r="D41" i="17"/>
  <c r="C41" i="17"/>
  <c r="B41" i="17"/>
  <c r="B40" i="17"/>
  <c r="E39" i="17"/>
  <c r="D39" i="17"/>
  <c r="C39" i="17"/>
  <c r="B39" i="17"/>
  <c r="E38" i="17"/>
  <c r="F38" i="17" s="1"/>
  <c r="D38" i="17"/>
  <c r="C38" i="17"/>
  <c r="B38" i="17"/>
  <c r="E37" i="17"/>
  <c r="D37" i="17"/>
  <c r="F37" i="17" s="1"/>
  <c r="C37" i="17"/>
  <c r="B37" i="17"/>
  <c r="E36" i="17"/>
  <c r="D36" i="17"/>
  <c r="F36" i="17" s="1"/>
  <c r="C36" i="17"/>
  <c r="B36" i="17"/>
  <c r="B35" i="17"/>
  <c r="E34" i="17"/>
  <c r="F34" i="17" s="1"/>
  <c r="D34" i="17"/>
  <c r="C34" i="17"/>
  <c r="B34" i="17"/>
  <c r="E33" i="17"/>
  <c r="D33" i="17"/>
  <c r="F33" i="17" s="1"/>
  <c r="C33" i="17"/>
  <c r="B33" i="17"/>
  <c r="E32" i="17"/>
  <c r="D32" i="17"/>
  <c r="C32" i="17"/>
  <c r="B32" i="17"/>
  <c r="E31" i="17"/>
  <c r="D31" i="17"/>
  <c r="F31" i="17" s="1"/>
  <c r="C31" i="17"/>
  <c r="B31" i="17"/>
  <c r="B30" i="17"/>
  <c r="E29" i="17"/>
  <c r="D29" i="17"/>
  <c r="F29" i="17" s="1"/>
  <c r="C29" i="17"/>
  <c r="B29" i="17"/>
  <c r="A29" i="17"/>
  <c r="E28" i="17"/>
  <c r="F28" i="17" s="1"/>
  <c r="D28" i="17"/>
  <c r="C28" i="17"/>
  <c r="B28" i="17"/>
  <c r="A28" i="17"/>
  <c r="E27" i="17"/>
  <c r="D27" i="17"/>
  <c r="F27" i="17" s="1"/>
  <c r="C27" i="17"/>
  <c r="B27" i="17"/>
  <c r="A27" i="17"/>
  <c r="E26" i="17"/>
  <c r="F26" i="17" s="1"/>
  <c r="D26" i="17"/>
  <c r="C26" i="17"/>
  <c r="B26" i="17"/>
  <c r="A26" i="17"/>
  <c r="E25" i="17"/>
  <c r="D25" i="17"/>
  <c r="C25" i="17"/>
  <c r="B25" i="17"/>
  <c r="A25" i="17"/>
  <c r="E24" i="17"/>
  <c r="F24" i="17" s="1"/>
  <c r="D24" i="17"/>
  <c r="C24" i="17"/>
  <c r="B24" i="17"/>
  <c r="A24" i="17"/>
  <c r="E23" i="17"/>
  <c r="D23" i="17"/>
  <c r="C23" i="17"/>
  <c r="B23" i="17"/>
  <c r="A23" i="17"/>
  <c r="E22" i="17"/>
  <c r="D22" i="17"/>
  <c r="B22" i="17"/>
  <c r="F21" i="17"/>
  <c r="E21" i="17"/>
  <c r="D21" i="17"/>
  <c r="C21" i="17"/>
  <c r="B21" i="17"/>
  <c r="A21" i="17"/>
  <c r="E20" i="17"/>
  <c r="D20" i="17"/>
  <c r="F20" i="17" s="1"/>
  <c r="C20" i="17"/>
  <c r="B20" i="17"/>
  <c r="A20" i="17"/>
  <c r="F19" i="17"/>
  <c r="E19" i="17"/>
  <c r="D19" i="17"/>
  <c r="C19" i="17"/>
  <c r="B19" i="17"/>
  <c r="A19" i="17"/>
  <c r="E18" i="17"/>
  <c r="D18" i="17"/>
  <c r="F18" i="17" s="1"/>
  <c r="C18" i="17"/>
  <c r="B18" i="17"/>
  <c r="A18" i="17"/>
  <c r="E17" i="17"/>
  <c r="D17" i="17"/>
  <c r="F17" i="17" s="1"/>
  <c r="C17" i="17"/>
  <c r="B17" i="17"/>
  <c r="A17" i="17"/>
  <c r="E16" i="17"/>
  <c r="D16" i="17"/>
  <c r="F16" i="17" s="1"/>
  <c r="C16" i="17"/>
  <c r="B16" i="17"/>
  <c r="A16" i="17"/>
  <c r="B15" i="17"/>
  <c r="A15" i="17"/>
  <c r="B11" i="17"/>
  <c r="A11" i="17"/>
  <c r="A10" i="17"/>
  <c r="A9" i="17"/>
  <c r="A4" i="17"/>
  <c r="A3" i="17"/>
  <c r="A2" i="17"/>
  <c r="A1" i="17"/>
  <c r="M36" i="1"/>
  <c r="D20" i="16"/>
  <c r="F20" i="16" s="1"/>
  <c r="G8" i="16"/>
  <c r="G20" i="16" s="1"/>
  <c r="G21" i="16" s="1"/>
  <c r="G9" i="16"/>
  <c r="G10" i="16"/>
  <c r="G11" i="16"/>
  <c r="G12" i="16"/>
  <c r="G13" i="16"/>
  <c r="G14" i="16"/>
  <c r="G15" i="16"/>
  <c r="G7" i="16"/>
  <c r="F8" i="16"/>
  <c r="F9" i="16"/>
  <c r="F10" i="16"/>
  <c r="F11" i="16"/>
  <c r="F12" i="16"/>
  <c r="F13" i="16"/>
  <c r="F14" i="16"/>
  <c r="F15" i="16"/>
  <c r="F7" i="16"/>
  <c r="D19" i="16"/>
  <c r="D21" i="16" s="1"/>
  <c r="F21" i="16" s="1"/>
  <c r="F30" i="17" l="1"/>
  <c r="F23" i="17"/>
  <c r="F39" i="17"/>
  <c r="F74" i="17"/>
  <c r="F72" i="17" s="1"/>
  <c r="F84" i="17"/>
  <c r="F78" i="17" s="1"/>
  <c r="F98" i="17"/>
  <c r="F105" i="17"/>
  <c r="F133" i="17"/>
  <c r="F143" i="17"/>
  <c r="F167" i="17"/>
  <c r="F186" i="17"/>
  <c r="F204" i="17"/>
  <c r="F213" i="17"/>
  <c r="F225" i="17"/>
  <c r="F236" i="17"/>
  <c r="F255" i="17"/>
  <c r="F265" i="17"/>
  <c r="F272" i="17"/>
  <c r="F293" i="17"/>
  <c r="F306" i="17"/>
  <c r="F335" i="17"/>
  <c r="F347" i="17"/>
  <c r="F359" i="17"/>
  <c r="F368" i="17"/>
  <c r="F380" i="17"/>
  <c r="F400" i="17"/>
  <c r="F410" i="17"/>
  <c r="F417" i="17"/>
  <c r="F437" i="17"/>
  <c r="F441" i="17"/>
  <c r="F463" i="17"/>
  <c r="F467" i="17"/>
  <c r="F522" i="17"/>
  <c r="F524" i="17"/>
  <c r="F536" i="17"/>
  <c r="F545" i="17"/>
  <c r="F547" i="17"/>
  <c r="F558" i="17"/>
  <c r="F308" i="17"/>
  <c r="F402" i="17"/>
  <c r="F25" i="17"/>
  <c r="F32" i="17"/>
  <c r="F81" i="17"/>
  <c r="F88" i="17"/>
  <c r="F102" i="17"/>
  <c r="F96" i="17" s="1"/>
  <c r="F112" i="17"/>
  <c r="F121" i="17"/>
  <c r="F108" i="17" s="1"/>
  <c r="F128" i="17"/>
  <c r="F144" i="17"/>
  <c r="F151" i="17"/>
  <c r="F162" i="17"/>
  <c r="F175" i="17"/>
  <c r="F193" i="17"/>
  <c r="F190" i="17" s="1"/>
  <c r="F199" i="17"/>
  <c r="F209" i="17"/>
  <c r="F221" i="17"/>
  <c r="F233" i="17"/>
  <c r="F280" i="17"/>
  <c r="F364" i="17"/>
  <c r="F484" i="17"/>
  <c r="F530" i="17"/>
  <c r="F15" i="17"/>
  <c r="F237" i="17"/>
  <c r="F254" i="17"/>
  <c r="F266" i="17"/>
  <c r="F286" i="17"/>
  <c r="F285" i="17" s="1"/>
  <c r="F323" i="17"/>
  <c r="F358" i="17"/>
  <c r="F348" i="17" s="1"/>
  <c r="F369" i="17"/>
  <c r="F379" i="17"/>
  <c r="F386" i="17"/>
  <c r="F399" i="17"/>
  <c r="F411" i="17"/>
  <c r="F436" i="17"/>
  <c r="F440" i="17"/>
  <c r="F462" i="17"/>
  <c r="F468" i="17"/>
  <c r="F480" i="17"/>
  <c r="F499" i="17"/>
  <c r="F498" i="17" s="1"/>
  <c r="F525" i="17"/>
  <c r="F535" i="17"/>
  <c r="F548" i="17"/>
  <c r="F552" i="17"/>
  <c r="F551" i="17" s="1"/>
  <c r="F559" i="17"/>
  <c r="F554" i="17" s="1"/>
  <c r="F453" i="17"/>
  <c r="F496" i="17"/>
  <c r="F90" i="17"/>
  <c r="F41" i="17"/>
  <c r="F67" i="17"/>
  <c r="F60" i="17" s="1"/>
  <c r="F59" i="17" s="1"/>
  <c r="F77" i="17"/>
  <c r="F125" i="17"/>
  <c r="F136" i="17"/>
  <c r="F138" i="17"/>
  <c r="F148" i="17"/>
  <c r="F159" i="17"/>
  <c r="F155" i="17" s="1"/>
  <c r="F178" i="17"/>
  <c r="F177" i="17" s="1"/>
  <c r="F189" i="17"/>
  <c r="F195" i="17"/>
  <c r="F206" i="17"/>
  <c r="F230" i="17"/>
  <c r="F241" i="17"/>
  <c r="F258" i="17"/>
  <c r="F277" i="17"/>
  <c r="F309" i="17"/>
  <c r="F340" i="17"/>
  <c r="F351" i="17"/>
  <c r="F361" i="17"/>
  <c r="F373" i="17"/>
  <c r="F392" i="17"/>
  <c r="F403" i="17"/>
  <c r="F422" i="17"/>
  <c r="F429" i="17"/>
  <c r="F452" i="17"/>
  <c r="F447" i="17" s="1"/>
  <c r="F456" i="17"/>
  <c r="F474" i="17"/>
  <c r="F495" i="17"/>
  <c r="F510" i="17"/>
  <c r="F505" i="17" s="1"/>
  <c r="F504" i="17" s="1"/>
  <c r="F539" i="17"/>
  <c r="F567" i="17"/>
  <c r="F188" i="17"/>
  <c r="F257" i="17"/>
  <c r="F54" i="17"/>
  <c r="F109" i="17"/>
  <c r="F118" i="17"/>
  <c r="F129" i="17"/>
  <c r="F141" i="17"/>
  <c r="F139" i="17" s="1"/>
  <c r="F152" i="17"/>
  <c r="F170" i="17"/>
  <c r="F182" i="17"/>
  <c r="F210" i="17"/>
  <c r="F216" i="17"/>
  <c r="F222" i="17"/>
  <c r="F219" i="17" s="1"/>
  <c r="F251" i="17"/>
  <c r="F270" i="17"/>
  <c r="F297" i="17"/>
  <c r="F303" i="17"/>
  <c r="F326" i="17"/>
  <c r="F324" i="17" s="1"/>
  <c r="F316" i="17" s="1"/>
  <c r="F333" i="17"/>
  <c r="F343" i="17"/>
  <c r="F365" i="17"/>
  <c r="F383" i="17"/>
  <c r="F396" i="17"/>
  <c r="F415" i="17"/>
  <c r="F444" i="17"/>
  <c r="F477" i="17"/>
  <c r="F475" i="17" s="1"/>
  <c r="F483" i="17"/>
  <c r="F487" i="17"/>
  <c r="F514" i="17"/>
  <c r="F529" i="17"/>
  <c r="F518" i="17" s="1"/>
  <c r="F431" i="17"/>
  <c r="F425" i="17"/>
  <c r="F460" i="17"/>
  <c r="F493" i="17"/>
  <c r="F228" i="17"/>
  <c r="F481" i="17"/>
  <c r="F35" i="17"/>
  <c r="F196" i="17"/>
  <c r="F211" i="17"/>
  <c r="F223" i="17"/>
  <c r="F378" i="17"/>
  <c r="F534" i="17"/>
  <c r="F40" i="17"/>
  <c r="F205" i="17"/>
  <c r="F360" i="17"/>
  <c r="F366" i="17"/>
  <c r="F342" i="17"/>
  <c r="F46" i="17"/>
  <c r="F248" i="17"/>
  <c r="F300" i="17"/>
  <c r="F330" i="17"/>
  <c r="F329" i="17" s="1"/>
  <c r="F59" i="15"/>
  <c r="A59" i="15"/>
  <c r="F58" i="15"/>
  <c r="E58" i="15"/>
  <c r="D58" i="15"/>
  <c r="C58" i="15"/>
  <c r="B58" i="15"/>
  <c r="A58" i="15"/>
  <c r="F57" i="15"/>
  <c r="E57" i="15"/>
  <c r="D57" i="15"/>
  <c r="C57" i="15"/>
  <c r="B57" i="15"/>
  <c r="A57" i="15"/>
  <c r="F56" i="15"/>
  <c r="E56" i="15"/>
  <c r="D56" i="15"/>
  <c r="C56" i="15"/>
  <c r="B56" i="15"/>
  <c r="A56" i="15"/>
  <c r="F55" i="15"/>
  <c r="E55" i="15"/>
  <c r="D55" i="15"/>
  <c r="C55" i="15"/>
  <c r="B55" i="15"/>
  <c r="A55" i="15"/>
  <c r="F54" i="15"/>
  <c r="E54" i="15"/>
  <c r="D54" i="15"/>
  <c r="C54" i="15"/>
  <c r="B54" i="15"/>
  <c r="A54" i="15"/>
  <c r="F53" i="15"/>
  <c r="E53" i="15"/>
  <c r="D53" i="15"/>
  <c r="C53" i="15"/>
  <c r="B53" i="15"/>
  <c r="A53" i="15"/>
  <c r="F52" i="15"/>
  <c r="E52" i="15"/>
  <c r="D52" i="15"/>
  <c r="C52" i="15"/>
  <c r="B52" i="15"/>
  <c r="A52" i="15"/>
  <c r="F51" i="15"/>
  <c r="E51" i="15"/>
  <c r="D51" i="15"/>
  <c r="C51" i="15"/>
  <c r="B51" i="15"/>
  <c r="A51" i="15"/>
  <c r="F50" i="15"/>
  <c r="E50" i="15"/>
  <c r="D50" i="15"/>
  <c r="C50" i="15"/>
  <c r="B50" i="15"/>
  <c r="A50" i="15"/>
  <c r="F49" i="15"/>
  <c r="E49" i="15"/>
  <c r="D49" i="15"/>
  <c r="C49" i="15"/>
  <c r="B49" i="15"/>
  <c r="A49" i="15"/>
  <c r="F48" i="15"/>
  <c r="E48" i="15"/>
  <c r="D48" i="15"/>
  <c r="C48" i="15"/>
  <c r="B48" i="15"/>
  <c r="A48" i="15"/>
  <c r="F47" i="15"/>
  <c r="E47" i="15"/>
  <c r="D47" i="15"/>
  <c r="C47" i="15"/>
  <c r="B47" i="15"/>
  <c r="A47" i="15"/>
  <c r="F46" i="15"/>
  <c r="E46" i="15"/>
  <c r="D46" i="15"/>
  <c r="C46" i="15"/>
  <c r="B46" i="15"/>
  <c r="A46" i="15"/>
  <c r="F45" i="15"/>
  <c r="E45" i="15"/>
  <c r="D45" i="15"/>
  <c r="C45" i="15"/>
  <c r="B45" i="15"/>
  <c r="A45" i="15"/>
  <c r="F44" i="15"/>
  <c r="E44" i="15"/>
  <c r="D44" i="15"/>
  <c r="C44" i="15"/>
  <c r="B44" i="15"/>
  <c r="A44" i="15"/>
  <c r="F43" i="15"/>
  <c r="E43" i="15"/>
  <c r="D43" i="15"/>
  <c r="C43" i="15"/>
  <c r="B43" i="15"/>
  <c r="A43" i="15"/>
  <c r="F42" i="15"/>
  <c r="E42" i="15"/>
  <c r="D42" i="15"/>
  <c r="C42" i="15"/>
  <c r="B42" i="15"/>
  <c r="A42" i="15"/>
  <c r="F41" i="15"/>
  <c r="E41" i="15"/>
  <c r="D41" i="15"/>
  <c r="C41" i="15"/>
  <c r="B41" i="15"/>
  <c r="A41" i="15"/>
  <c r="F40" i="15"/>
  <c r="E40" i="15"/>
  <c r="D40" i="15"/>
  <c r="C40" i="15"/>
  <c r="B40" i="15"/>
  <c r="A40" i="15"/>
  <c r="F39" i="15"/>
  <c r="E39" i="15"/>
  <c r="D39" i="15"/>
  <c r="C39" i="15"/>
  <c r="B39" i="15"/>
  <c r="A39" i="15"/>
  <c r="F38" i="15"/>
  <c r="E38" i="15"/>
  <c r="D38" i="15"/>
  <c r="C38" i="15"/>
  <c r="B38" i="15"/>
  <c r="A38" i="15"/>
  <c r="F37" i="15"/>
  <c r="E37" i="15"/>
  <c r="D37" i="15"/>
  <c r="C37" i="15"/>
  <c r="B37" i="15"/>
  <c r="A37" i="15"/>
  <c r="F36" i="15"/>
  <c r="E36" i="15"/>
  <c r="D36" i="15"/>
  <c r="C36" i="15"/>
  <c r="B36" i="15"/>
  <c r="A36" i="15"/>
  <c r="F35" i="15"/>
  <c r="E35" i="15"/>
  <c r="D35" i="15"/>
  <c r="C35" i="15"/>
  <c r="B35" i="15"/>
  <c r="A35" i="15"/>
  <c r="F34" i="15"/>
  <c r="E34" i="15"/>
  <c r="D34" i="15"/>
  <c r="C34" i="15"/>
  <c r="B34" i="15"/>
  <c r="A34" i="15"/>
  <c r="F33" i="15"/>
  <c r="E33" i="15"/>
  <c r="D33" i="15"/>
  <c r="C33" i="15"/>
  <c r="B33" i="15"/>
  <c r="A33" i="15"/>
  <c r="F32" i="15"/>
  <c r="E32" i="15"/>
  <c r="D32" i="15"/>
  <c r="C32" i="15"/>
  <c r="B32" i="15"/>
  <c r="A32" i="15"/>
  <c r="F31" i="15"/>
  <c r="E31" i="15"/>
  <c r="D31" i="15"/>
  <c r="C31" i="15"/>
  <c r="B31" i="15"/>
  <c r="A31" i="15"/>
  <c r="F30" i="15"/>
  <c r="E30" i="15"/>
  <c r="D30" i="15"/>
  <c r="C30" i="15"/>
  <c r="B30" i="15"/>
  <c r="A30" i="15"/>
  <c r="F29" i="15"/>
  <c r="E29" i="15"/>
  <c r="D29" i="15"/>
  <c r="C29" i="15"/>
  <c r="B29" i="15"/>
  <c r="A29" i="15"/>
  <c r="F28" i="15"/>
  <c r="E28" i="15"/>
  <c r="D28" i="15"/>
  <c r="C28" i="15"/>
  <c r="B28" i="15"/>
  <c r="A28" i="15"/>
  <c r="F27" i="15"/>
  <c r="E27" i="15"/>
  <c r="D27" i="15"/>
  <c r="C27" i="15"/>
  <c r="B27" i="15"/>
  <c r="A27" i="15"/>
  <c r="F26" i="15"/>
  <c r="E26" i="15"/>
  <c r="D26" i="15"/>
  <c r="C26" i="15"/>
  <c r="B26" i="15"/>
  <c r="A26" i="15"/>
  <c r="F25" i="15"/>
  <c r="E25" i="15"/>
  <c r="D25" i="15"/>
  <c r="C25" i="15"/>
  <c r="B25" i="15"/>
  <c r="A25" i="15"/>
  <c r="F24" i="15"/>
  <c r="E24" i="15"/>
  <c r="D24" i="15"/>
  <c r="C24" i="15"/>
  <c r="B24" i="15"/>
  <c r="A24" i="15"/>
  <c r="F23" i="15"/>
  <c r="E23" i="15"/>
  <c r="D23" i="15"/>
  <c r="C23" i="15"/>
  <c r="B23" i="15"/>
  <c r="A23" i="15"/>
  <c r="F22" i="15"/>
  <c r="E22" i="15"/>
  <c r="D22" i="15"/>
  <c r="C22" i="15"/>
  <c r="B22" i="15"/>
  <c r="A22" i="15"/>
  <c r="F21" i="15"/>
  <c r="E21" i="15"/>
  <c r="D21" i="15"/>
  <c r="C21" i="15"/>
  <c r="B21" i="15"/>
  <c r="A21" i="15"/>
  <c r="F20" i="15"/>
  <c r="E20" i="15"/>
  <c r="D20" i="15"/>
  <c r="C20" i="15"/>
  <c r="B20" i="15"/>
  <c r="A20" i="15"/>
  <c r="F19" i="15"/>
  <c r="E19" i="15"/>
  <c r="D19" i="15"/>
  <c r="C19" i="15"/>
  <c r="B19" i="15"/>
  <c r="A19" i="15"/>
  <c r="F18" i="15"/>
  <c r="E18" i="15"/>
  <c r="D18" i="15"/>
  <c r="C18" i="15"/>
  <c r="B18" i="15"/>
  <c r="A18" i="15"/>
  <c r="F17" i="15"/>
  <c r="E17" i="15"/>
  <c r="D17" i="15"/>
  <c r="C17" i="15"/>
  <c r="B17" i="15"/>
  <c r="A17" i="15"/>
  <c r="F16" i="15"/>
  <c r="B16" i="15"/>
  <c r="A16" i="15"/>
  <c r="E12" i="15"/>
  <c r="B12" i="15"/>
  <c r="A12" i="15"/>
  <c r="A11" i="15"/>
  <c r="A10" i="15"/>
  <c r="A9" i="15"/>
  <c r="A8" i="15"/>
  <c r="A4" i="15"/>
  <c r="A3" i="15"/>
  <c r="A2" i="15"/>
  <c r="A1" i="15"/>
  <c r="F154" i="17" l="1"/>
  <c r="F235" i="17"/>
  <c r="F234" i="17" s="1"/>
  <c r="F305" i="17"/>
  <c r="F409" i="17"/>
  <c r="F292" i="17"/>
  <c r="F22" i="17"/>
  <c r="F264" i="17"/>
  <c r="F466" i="17"/>
  <c r="F424" i="17" s="1"/>
  <c r="F32" i="14"/>
  <c r="M32" i="1" s="1"/>
  <c r="F21" i="13"/>
  <c r="F20" i="13" s="1"/>
  <c r="F19" i="13"/>
  <c r="F18" i="13" s="1"/>
  <c r="F17" i="13"/>
  <c r="F16" i="13"/>
  <c r="F15" i="13"/>
  <c r="F14" i="13"/>
  <c r="F13" i="13"/>
  <c r="F12" i="13"/>
  <c r="F10" i="13"/>
  <c r="F9" i="13" s="1"/>
  <c r="D835" i="12"/>
  <c r="G835" i="12" s="1"/>
  <c r="D825" i="12"/>
  <c r="D824" i="12"/>
  <c r="D816" i="12"/>
  <c r="D819" i="12" s="1"/>
  <c r="G819" i="12" s="1"/>
  <c r="G686" i="12"/>
  <c r="G680" i="12"/>
  <c r="G676" i="12"/>
  <c r="D669" i="12"/>
  <c r="G669" i="12" s="1"/>
  <c r="G667" i="12"/>
  <c r="D663" i="12"/>
  <c r="G661" i="12"/>
  <c r="G660" i="12"/>
  <c r="G656" i="12"/>
  <c r="G648" i="12"/>
  <c r="G647" i="12"/>
  <c r="G646" i="12"/>
  <c r="D636" i="12"/>
  <c r="D637" i="12" s="1"/>
  <c r="G637" i="12" s="1"/>
  <c r="G634" i="12"/>
  <c r="G633" i="12"/>
  <c r="D629" i="12"/>
  <c r="G629" i="12" s="1"/>
  <c r="G627" i="12"/>
  <c r="G626" i="12"/>
  <c r="G625" i="12"/>
  <c r="D621" i="12"/>
  <c r="D622" i="12" s="1"/>
  <c r="G622" i="12" s="1"/>
  <c r="G619" i="12"/>
  <c r="G618" i="12"/>
  <c r="G617" i="12"/>
  <c r="G616" i="12"/>
  <c r="D612" i="12"/>
  <c r="D613" i="12" s="1"/>
  <c r="G613" i="12" s="1"/>
  <c r="G610" i="12"/>
  <c r="G609" i="12"/>
  <c r="G608" i="12"/>
  <c r="D604" i="12"/>
  <c r="G604" i="12" s="1"/>
  <c r="G602" i="12"/>
  <c r="D598" i="12"/>
  <c r="G598" i="12" s="1"/>
  <c r="G596" i="12"/>
  <c r="D592" i="12"/>
  <c r="G592" i="12" s="1"/>
  <c r="G588" i="12"/>
  <c r="G587" i="12"/>
  <c r="G586" i="12"/>
  <c r="D582" i="12"/>
  <c r="D583" i="12" s="1"/>
  <c r="G583" i="12" s="1"/>
  <c r="G580" i="12"/>
  <c r="D576" i="12"/>
  <c r="G576" i="12" s="1"/>
  <c r="G574" i="12"/>
  <c r="D570" i="12"/>
  <c r="G570" i="12" s="1"/>
  <c r="G568" i="12"/>
  <c r="D564" i="12"/>
  <c r="D565" i="12" s="1"/>
  <c r="G565" i="12" s="1"/>
  <c r="G562" i="12"/>
  <c r="G561" i="12"/>
  <c r="G560" i="12"/>
  <c r="G559" i="12"/>
  <c r="D555" i="12"/>
  <c r="G555" i="12" s="1"/>
  <c r="G553" i="12"/>
  <c r="D549" i="12"/>
  <c r="D550" i="12" s="1"/>
  <c r="G550" i="12" s="1"/>
  <c r="G547" i="12"/>
  <c r="G546" i="12"/>
  <c r="D542" i="12"/>
  <c r="G542" i="12" s="1"/>
  <c r="G540" i="12"/>
  <c r="G539" i="12"/>
  <c r="D535" i="12"/>
  <c r="G535" i="12" s="1"/>
  <c r="G532" i="12"/>
  <c r="G531" i="12"/>
  <c r="G530" i="12"/>
  <c r="G529" i="12"/>
  <c r="G528" i="12"/>
  <c r="D524" i="12"/>
  <c r="D525" i="12" s="1"/>
  <c r="G525" i="12" s="1"/>
  <c r="G521" i="12"/>
  <c r="D517" i="12"/>
  <c r="G517" i="12" s="1"/>
  <c r="G515" i="12"/>
  <c r="D511" i="12"/>
  <c r="G511" i="12" s="1"/>
  <c r="G509" i="12"/>
  <c r="D505" i="12"/>
  <c r="D506" i="12" s="1"/>
  <c r="G506" i="12" s="1"/>
  <c r="G503" i="12"/>
  <c r="G502" i="12"/>
  <c r="G501" i="12"/>
  <c r="D497" i="12"/>
  <c r="G497" i="12" s="1"/>
  <c r="G495" i="12"/>
  <c r="G494" i="12"/>
  <c r="D490" i="12"/>
  <c r="G490" i="12" s="1"/>
  <c r="G488" i="12"/>
  <c r="G487" i="12"/>
  <c r="D483" i="12"/>
  <c r="G483" i="12" s="1"/>
  <c r="G481" i="12"/>
  <c r="G479" i="12"/>
  <c r="G478" i="12"/>
  <c r="G477" i="12"/>
  <c r="D473" i="12"/>
  <c r="D474" i="12" s="1"/>
  <c r="G474" i="12" s="1"/>
  <c r="G471" i="12"/>
  <c r="D467" i="12"/>
  <c r="G467" i="12" s="1"/>
  <c r="G465" i="12"/>
  <c r="D461" i="12"/>
  <c r="D462" i="12" s="1"/>
  <c r="G462" i="12" s="1"/>
  <c r="G458" i="12"/>
  <c r="D454" i="12"/>
  <c r="D455" i="12" s="1"/>
  <c r="G455" i="12" s="1"/>
  <c r="G451" i="12"/>
  <c r="G450" i="12"/>
  <c r="G449" i="12"/>
  <c r="D445" i="12"/>
  <c r="D446" i="12" s="1"/>
  <c r="G446" i="12" s="1"/>
  <c r="D438" i="12"/>
  <c r="D439" i="12" s="1"/>
  <c r="G439" i="12" s="1"/>
  <c r="D430" i="12"/>
  <c r="G430" i="12" s="1"/>
  <c r="D424" i="12"/>
  <c r="D425" i="12" s="1"/>
  <c r="G425" i="12" s="1"/>
  <c r="D416" i="12"/>
  <c r="G416" i="12" s="1"/>
  <c r="D409" i="12"/>
  <c r="D410" i="12" s="1"/>
  <c r="G410" i="12" s="1"/>
  <c r="D402" i="12"/>
  <c r="D403" i="12" s="1"/>
  <c r="G403" i="12" s="1"/>
  <c r="D393" i="12"/>
  <c r="D394" i="12" s="1"/>
  <c r="G394" i="12" s="1"/>
  <c r="D387" i="12"/>
  <c r="G387" i="12" s="1"/>
  <c r="D376" i="12"/>
  <c r="D377" i="12" s="1"/>
  <c r="G377" i="12" s="1"/>
  <c r="D368" i="12"/>
  <c r="G368" i="12" s="1"/>
  <c r="D360" i="12"/>
  <c r="D361" i="12" s="1"/>
  <c r="G361" i="12" s="1"/>
  <c r="D353" i="12"/>
  <c r="D354" i="12" s="1"/>
  <c r="G354" i="12" s="1"/>
  <c r="D346" i="12"/>
  <c r="D347" i="12" s="1"/>
  <c r="G347" i="12" s="1"/>
  <c r="D339" i="12"/>
  <c r="D340" i="12" s="1"/>
  <c r="G340" i="12" s="1"/>
  <c r="D332" i="12"/>
  <c r="D333" i="12" s="1"/>
  <c r="G333" i="12" s="1"/>
  <c r="D319" i="12"/>
  <c r="G319" i="12" s="1"/>
  <c r="D313" i="12"/>
  <c r="D314" i="12" s="1"/>
  <c r="G314" i="12" s="1"/>
  <c r="D307" i="12"/>
  <c r="G307" i="12" s="1"/>
  <c r="D301" i="12"/>
  <c r="D302" i="12" s="1"/>
  <c r="G302" i="12" s="1"/>
  <c r="D290" i="12"/>
  <c r="D291" i="12" s="1"/>
  <c r="G291" i="12" s="1"/>
  <c r="D282" i="12"/>
  <c r="D283" i="12" s="1"/>
  <c r="G283" i="12" s="1"/>
  <c r="D274" i="12"/>
  <c r="G274" i="12" s="1"/>
  <c r="D268" i="12"/>
  <c r="D269" i="12" s="1"/>
  <c r="G269" i="12" s="1"/>
  <c r="D256" i="12"/>
  <c r="G256" i="12" s="1"/>
  <c r="D250" i="12"/>
  <c r="D251" i="12" s="1"/>
  <c r="G251" i="12" s="1"/>
  <c r="D242" i="12"/>
  <c r="D243" i="12" s="1"/>
  <c r="G243" i="12" s="1"/>
  <c r="D235" i="12"/>
  <c r="D236" i="12" s="1"/>
  <c r="G236" i="12" s="1"/>
  <c r="D228" i="12"/>
  <c r="G228" i="12" s="1"/>
  <c r="D221" i="12"/>
  <c r="D222" i="12" s="1"/>
  <c r="G222" i="12" s="1"/>
  <c r="D215" i="12"/>
  <c r="G215" i="12" s="1"/>
  <c r="D208" i="12"/>
  <c r="D209" i="12" s="1"/>
  <c r="G209" i="12" s="1"/>
  <c r="D200" i="12"/>
  <c r="D201" i="12" s="1"/>
  <c r="G201" i="12" s="1"/>
  <c r="D194" i="12"/>
  <c r="D195" i="12" s="1"/>
  <c r="G195" i="12" s="1"/>
  <c r="D186" i="12"/>
  <c r="D187" i="12" s="1"/>
  <c r="G187" i="12" s="1"/>
  <c r="D177" i="12"/>
  <c r="G177" i="12" s="1"/>
  <c r="D170" i="12"/>
  <c r="D171" i="12" s="1"/>
  <c r="G171" i="12" s="1"/>
  <c r="D164" i="12"/>
  <c r="D165" i="12" s="1"/>
  <c r="G165" i="12" s="1"/>
  <c r="D152" i="12"/>
  <c r="G152" i="12" s="1"/>
  <c r="D140" i="12"/>
  <c r="G140" i="12" s="1"/>
  <c r="D134" i="12"/>
  <c r="G134" i="12" s="1"/>
  <c r="D127" i="12"/>
  <c r="G127" i="12" s="1"/>
  <c r="D121" i="12"/>
  <c r="G121" i="12" s="1"/>
  <c r="D114" i="12"/>
  <c r="D115" i="12" s="1"/>
  <c r="G115" i="12" s="1"/>
  <c r="D107" i="12"/>
  <c r="G107" i="12" s="1"/>
  <c r="D100" i="12"/>
  <c r="D101" i="12" s="1"/>
  <c r="G101" i="12" s="1"/>
  <c r="D93" i="12"/>
  <c r="G93" i="12" s="1"/>
  <c r="D83" i="12"/>
  <c r="G83" i="12" s="1"/>
  <c r="D75" i="12"/>
  <c r="D76" i="12" s="1"/>
  <c r="G76" i="12" s="1"/>
  <c r="D67" i="12"/>
  <c r="D68" i="12" s="1"/>
  <c r="G68" i="12" s="1"/>
  <c r="D58" i="12"/>
  <c r="G58" i="12" s="1"/>
  <c r="D51" i="12"/>
  <c r="G51" i="12" s="1"/>
  <c r="D42" i="12"/>
  <c r="G42" i="12" s="1"/>
  <c r="G41" i="12"/>
  <c r="D36" i="12"/>
  <c r="G36" i="12" s="1"/>
  <c r="G35" i="12"/>
  <c r="D29" i="12"/>
  <c r="D30" i="12" s="1"/>
  <c r="G30" i="12" s="1"/>
  <c r="D19" i="12"/>
  <c r="G19" i="12" s="1"/>
  <c r="D12" i="12"/>
  <c r="D13" i="12" s="1"/>
  <c r="G13" i="12" s="1"/>
  <c r="F11" i="13" l="1"/>
  <c r="G15" i="14"/>
  <c r="F23" i="14"/>
  <c r="G23" i="14"/>
  <c r="F21" i="14"/>
  <c r="F13" i="14"/>
  <c r="G21" i="14"/>
  <c r="G13" i="14"/>
  <c r="D833" i="12"/>
  <c r="G833" i="12" s="1"/>
  <c r="G825" i="12"/>
  <c r="F22" i="14"/>
  <c r="F14" i="14"/>
  <c r="G22" i="14"/>
  <c r="G14" i="14"/>
  <c r="F20" i="14"/>
  <c r="F12" i="14"/>
  <c r="G20" i="14"/>
  <c r="G12" i="14"/>
  <c r="F19" i="14"/>
  <c r="F11" i="14"/>
  <c r="G19" i="14"/>
  <c r="G11" i="14"/>
  <c r="F18" i="14"/>
  <c r="F10" i="14"/>
  <c r="G18" i="14"/>
  <c r="G10" i="14"/>
  <c r="F17" i="14"/>
  <c r="F9" i="14"/>
  <c r="G17" i="14"/>
  <c r="G9" i="14"/>
  <c r="D33" i="14"/>
  <c r="F33" i="14" s="1"/>
  <c r="F16" i="14"/>
  <c r="F8" i="14"/>
  <c r="G16" i="14"/>
  <c r="G8" i="14"/>
  <c r="F7" i="14"/>
  <c r="F15" i="14"/>
  <c r="G7" i="14"/>
  <c r="G663" i="12"/>
  <c r="D605" i="12"/>
  <c r="G605" i="12" s="1"/>
  <c r="D828" i="12"/>
  <c r="G828" i="12" s="1"/>
  <c r="G250" i="12"/>
  <c r="G376" i="12"/>
  <c r="G522" i="12"/>
  <c r="G164" i="12"/>
  <c r="D178" i="12"/>
  <c r="G178" i="12" s="1"/>
  <c r="G524" i="12"/>
  <c r="G332" i="12"/>
  <c r="G221" i="12"/>
  <c r="G564" i="12"/>
  <c r="G612" i="12"/>
  <c r="D84" i="12"/>
  <c r="G84" i="12" s="1"/>
  <c r="D128" i="12"/>
  <c r="G128" i="12" s="1"/>
  <c r="G459" i="12"/>
  <c r="D630" i="12"/>
  <c r="G630" i="12" s="1"/>
  <c r="D52" i="12"/>
  <c r="G52" i="12" s="1"/>
  <c r="D20" i="12"/>
  <c r="G20" i="12" s="1"/>
  <c r="G346" i="12"/>
  <c r="D468" i="12"/>
  <c r="G468" i="12" s="1"/>
  <c r="D556" i="12"/>
  <c r="G556" i="12" s="1"/>
  <c r="G67" i="12"/>
  <c r="G313" i="12"/>
  <c r="D518" i="12"/>
  <c r="G518" i="12" s="1"/>
  <c r="D571" i="12"/>
  <c r="G571" i="12" s="1"/>
  <c r="G235" i="12"/>
  <c r="G360" i="12"/>
  <c r="G100" i="12"/>
  <c r="D141" i="12"/>
  <c r="G141" i="12" s="1"/>
  <c r="G282" i="12"/>
  <c r="G409" i="12"/>
  <c r="G461" i="12"/>
  <c r="G505" i="12"/>
  <c r="D664" i="12"/>
  <c r="G664" i="12" s="1"/>
  <c r="D687" i="12"/>
  <c r="G687" i="12" s="1"/>
  <c r="G438" i="12"/>
  <c r="G208" i="12"/>
  <c r="D536" i="12"/>
  <c r="G536" i="12" s="1"/>
  <c r="G480" i="12"/>
  <c r="G301" i="12"/>
  <c r="G424" i="12"/>
  <c r="G452" i="12"/>
  <c r="D498" i="12"/>
  <c r="G498" i="12" s="1"/>
  <c r="D670" i="12"/>
  <c r="G670" i="12" s="1"/>
  <c r="G393" i="12"/>
  <c r="D543" i="12"/>
  <c r="G543" i="12" s="1"/>
  <c r="G114" i="12"/>
  <c r="G268" i="12"/>
  <c r="G194" i="12"/>
  <c r="D593" i="12"/>
  <c r="G593" i="12" s="1"/>
  <c r="G621" i="12"/>
  <c r="F568" i="17"/>
  <c r="E11" i="17" s="1"/>
  <c r="G75" i="12"/>
  <c r="G170" i="12"/>
  <c r="G186" i="12"/>
  <c r="G242" i="12"/>
  <c r="G290" i="12"/>
  <c r="G339" i="12"/>
  <c r="G402" i="12"/>
  <c r="G445" i="12"/>
  <c r="G454" i="12"/>
  <c r="G473" i="12"/>
  <c r="D59" i="12"/>
  <c r="G59" i="12" s="1"/>
  <c r="D94" i="12"/>
  <c r="G94" i="12" s="1"/>
  <c r="D122" i="12"/>
  <c r="G122" i="12" s="1"/>
  <c r="D153" i="12"/>
  <c r="G153" i="12" s="1"/>
  <c r="D216" i="12"/>
  <c r="G216" i="12" s="1"/>
  <c r="D275" i="12"/>
  <c r="G275" i="12" s="1"/>
  <c r="D308" i="12"/>
  <c r="G308" i="12" s="1"/>
  <c r="D369" i="12"/>
  <c r="G369" i="12" s="1"/>
  <c r="D431" i="12"/>
  <c r="G431" i="12" s="1"/>
  <c r="G549" i="12"/>
  <c r="D577" i="12"/>
  <c r="G577" i="12" s="1"/>
  <c r="D599" i="12"/>
  <c r="G599" i="12" s="1"/>
  <c r="G636" i="12"/>
  <c r="G657" i="12"/>
  <c r="D677" i="12"/>
  <c r="G677" i="12" s="1"/>
  <c r="G816" i="12"/>
  <c r="G12" i="12"/>
  <c r="G29" i="12"/>
  <c r="D484" i="12"/>
  <c r="G484" i="12" s="1"/>
  <c r="D512" i="12"/>
  <c r="G512" i="12" s="1"/>
  <c r="D817" i="12"/>
  <c r="G817" i="12" s="1"/>
  <c r="G200" i="12"/>
  <c r="G353" i="12"/>
  <c r="D491" i="12"/>
  <c r="G491" i="12" s="1"/>
  <c r="D108" i="12"/>
  <c r="G108" i="12" s="1"/>
  <c r="D135" i="12"/>
  <c r="G135" i="12" s="1"/>
  <c r="D229" i="12"/>
  <c r="G229" i="12" s="1"/>
  <c r="D257" i="12"/>
  <c r="G257" i="12" s="1"/>
  <c r="D320" i="12"/>
  <c r="G320" i="12" s="1"/>
  <c r="D388" i="12"/>
  <c r="G388" i="12" s="1"/>
  <c r="D417" i="12"/>
  <c r="G417" i="12" s="1"/>
  <c r="D826" i="12"/>
  <c r="G826" i="12" s="1"/>
  <c r="G33" i="14" l="1"/>
  <c r="D827" i="12"/>
  <c r="G827" i="12" s="1"/>
  <c r="D834" i="12"/>
  <c r="G834" i="12" s="1"/>
  <c r="D818" i="12"/>
  <c r="G818" i="12" s="1"/>
  <c r="D20" i="10" l="1"/>
  <c r="D21" i="10" s="1"/>
  <c r="D23" i="10" s="1"/>
  <c r="F23" i="10" s="1"/>
  <c r="M16" i="1"/>
  <c r="G8" i="9"/>
  <c r="G9" i="9"/>
  <c r="G10" i="9"/>
  <c r="G11" i="9"/>
  <c r="G12" i="9"/>
  <c r="G13" i="9"/>
  <c r="G7" i="9"/>
  <c r="F18" i="9"/>
  <c r="F17" i="9"/>
  <c r="F8" i="9"/>
  <c r="F9" i="9"/>
  <c r="F10" i="9"/>
  <c r="F11" i="9"/>
  <c r="F12" i="9"/>
  <c r="F13" i="9"/>
  <c r="F7" i="9"/>
  <c r="D18" i="9"/>
  <c r="D17" i="9"/>
  <c r="D16" i="9"/>
  <c r="F84" i="8"/>
  <c r="F83" i="8" s="1"/>
  <c r="F82" i="8"/>
  <c r="F81" i="8"/>
  <c r="F80" i="8"/>
  <c r="F79" i="8" s="1"/>
  <c r="F78" i="8"/>
  <c r="F77" i="8"/>
  <c r="F76" i="8"/>
  <c r="F75" i="8" s="1"/>
  <c r="F74" i="8"/>
  <c r="F73" i="8"/>
  <c r="F72" i="8"/>
  <c r="F71" i="8"/>
  <c r="F70" i="8"/>
  <c r="F69" i="8"/>
  <c r="F68" i="8"/>
  <c r="F66" i="8" s="1"/>
  <c r="F67" i="8"/>
  <c r="F65" i="8"/>
  <c r="F64" i="8"/>
  <c r="F63" i="8"/>
  <c r="F62" i="8"/>
  <c r="F61" i="8"/>
  <c r="F60" i="8"/>
  <c r="F59" i="8"/>
  <c r="F58" i="8"/>
  <c r="F57" i="8"/>
  <c r="F56" i="8"/>
  <c r="F55" i="8"/>
  <c r="F54" i="8"/>
  <c r="F53" i="8"/>
  <c r="F52" i="8"/>
  <c r="F46" i="8" s="1"/>
  <c r="F51" i="8"/>
  <c r="F50" i="8"/>
  <c r="F49" i="8"/>
  <c r="F48" i="8"/>
  <c r="F47" i="8"/>
  <c r="F45" i="8"/>
  <c r="F44" i="8"/>
  <c r="F37" i="8" s="1"/>
  <c r="F43" i="8"/>
  <c r="F42" i="8"/>
  <c r="F41" i="8"/>
  <c r="F40" i="8"/>
  <c r="F39" i="8"/>
  <c r="F38" i="8"/>
  <c r="F36" i="8"/>
  <c r="F32" i="8" s="1"/>
  <c r="F35" i="8"/>
  <c r="F34" i="8"/>
  <c r="F33" i="8"/>
  <c r="F31" i="8"/>
  <c r="F30" i="8"/>
  <c r="F29" i="8"/>
  <c r="F28" i="8"/>
  <c r="F26" i="8" s="1"/>
  <c r="F27" i="8"/>
  <c r="F25" i="8"/>
  <c r="F24" i="8"/>
  <c r="F23" i="8"/>
  <c r="F22" i="8"/>
  <c r="F21" i="8"/>
  <c r="F20" i="8"/>
  <c r="F14" i="8" s="1"/>
  <c r="F19" i="8"/>
  <c r="F18" i="8"/>
  <c r="F17" i="8"/>
  <c r="F16" i="8"/>
  <c r="F15" i="8"/>
  <c r="F13" i="8"/>
  <c r="F12" i="8"/>
  <c r="F11" i="8"/>
  <c r="F10" i="8"/>
  <c r="F9" i="8" s="1"/>
  <c r="M12" i="1"/>
  <c r="G8" i="7"/>
  <c r="G9" i="7"/>
  <c r="G10" i="7"/>
  <c r="G11" i="7"/>
  <c r="F8" i="7"/>
  <c r="F9" i="7"/>
  <c r="F10" i="7"/>
  <c r="F11" i="7"/>
  <c r="F12" i="7"/>
  <c r="F7" i="7"/>
  <c r="D17" i="7"/>
  <c r="F17" i="7" s="1"/>
  <c r="D16" i="7"/>
  <c r="D18" i="7" s="1"/>
  <c r="F18" i="7" s="1"/>
  <c r="F11" i="10" l="1"/>
  <c r="G11" i="10" s="1"/>
  <c r="F8" i="10"/>
  <c r="G8" i="10" s="1"/>
  <c r="F7" i="10"/>
  <c r="G7" i="10" s="1"/>
  <c r="F9" i="10"/>
  <c r="G9" i="10" s="1"/>
  <c r="F15" i="10"/>
  <c r="G15" i="10" s="1"/>
  <c r="F13" i="10"/>
  <c r="G13" i="10" s="1"/>
  <c r="F12" i="10"/>
  <c r="G12" i="10" s="1"/>
  <c r="F10" i="10"/>
  <c r="G10" i="10" s="1"/>
  <c r="F17" i="10"/>
  <c r="G17" i="10" s="1"/>
  <c r="F16" i="10"/>
  <c r="G16" i="10" s="1"/>
  <c r="F14" i="10"/>
  <c r="G14" i="10" s="1"/>
  <c r="F22" i="10"/>
  <c r="M20" i="1" s="1"/>
  <c r="G7" i="7"/>
  <c r="G12" i="7"/>
  <c r="G23" i="10"/>
  <c r="G17" i="9"/>
  <c r="G18" i="9" s="1"/>
  <c r="F85" i="8"/>
  <c r="F291" i="6"/>
  <c r="F290" i="6"/>
  <c r="F289" i="6"/>
  <c r="F288" i="6" s="1"/>
  <c r="F287" i="6"/>
  <c r="F286" i="6"/>
  <c r="F285" i="6"/>
  <c r="F283" i="6" s="1"/>
  <c r="F284" i="6"/>
  <c r="F282" i="6"/>
  <c r="F281" i="6"/>
  <c r="F280" i="6"/>
  <c r="F279" i="6"/>
  <c r="F278" i="6"/>
  <c r="F277" i="6"/>
  <c r="F276" i="6"/>
  <c r="F275" i="6"/>
  <c r="F274" i="6"/>
  <c r="F273" i="6"/>
  <c r="F272" i="6"/>
  <c r="F271" i="6"/>
  <c r="F270" i="6"/>
  <c r="F269" i="6"/>
  <c r="F268" i="6" s="1"/>
  <c r="F267" i="6"/>
  <c r="F266" i="6"/>
  <c r="F265" i="6"/>
  <c r="F264" i="6"/>
  <c r="F263" i="6"/>
  <c r="F262" i="6"/>
  <c r="F261" i="6"/>
  <c r="F260" i="6"/>
  <c r="F259" i="6"/>
  <c r="F258" i="6"/>
  <c r="F257" i="6"/>
  <c r="F256" i="6"/>
  <c r="F255" i="6"/>
  <c r="F254" i="6"/>
  <c r="F253" i="6"/>
  <c r="F252" i="6"/>
  <c r="F251" i="6"/>
  <c r="F250" i="6"/>
  <c r="F249" i="6"/>
  <c r="F248" i="6"/>
  <c r="F247" i="6"/>
  <c r="F246" i="6"/>
  <c r="F245" i="6"/>
  <c r="F244" i="6"/>
  <c r="F243" i="6"/>
  <c r="F242" i="6"/>
  <c r="F241" i="6"/>
  <c r="F240" i="6"/>
  <c r="F239" i="6"/>
  <c r="F238" i="6"/>
  <c r="F237" i="6"/>
  <c r="F236" i="6"/>
  <c r="F235" i="6"/>
  <c r="F234" i="6"/>
  <c r="F233" i="6"/>
  <c r="F232" i="6"/>
  <c r="F231" i="6"/>
  <c r="F230" i="6"/>
  <c r="F229" i="6"/>
  <c r="F228" i="6"/>
  <c r="F227" i="6"/>
  <c r="F226" i="6"/>
  <c r="F225" i="6"/>
  <c r="F224" i="6"/>
  <c r="F223" i="6"/>
  <c r="F222" i="6"/>
  <c r="F221" i="6"/>
  <c r="F220" i="6"/>
  <c r="F219" i="6"/>
  <c r="F218" i="6"/>
  <c r="F217" i="6"/>
  <c r="F216" i="6"/>
  <c r="F215" i="6"/>
  <c r="F214" i="6"/>
  <c r="F213" i="6"/>
  <c r="F212" i="6"/>
  <c r="F211" i="6"/>
  <c r="F210" i="6"/>
  <c r="F209" i="6"/>
  <c r="F208" i="6"/>
  <c r="F207" i="6"/>
  <c r="F206" i="6"/>
  <c r="F205" i="6"/>
  <c r="F204" i="6"/>
  <c r="F203" i="6"/>
  <c r="F202" i="6"/>
  <c r="F201" i="6"/>
  <c r="F200" i="6"/>
  <c r="F199" i="6"/>
  <c r="F198" i="6"/>
  <c r="F197" i="6"/>
  <c r="F196" i="6"/>
  <c r="F195" i="6"/>
  <c r="F194" i="6"/>
  <c r="F193" i="6"/>
  <c r="F192" i="6"/>
  <c r="F191" i="6"/>
  <c r="F190" i="6"/>
  <c r="F189" i="6"/>
  <c r="F188" i="6"/>
  <c r="F187" i="6"/>
  <c r="F186" i="6"/>
  <c r="F185" i="6"/>
  <c r="F184" i="6"/>
  <c r="F182" i="6"/>
  <c r="F181" i="6"/>
  <c r="F180" i="6"/>
  <c r="F178" i="6"/>
  <c r="F177" i="6"/>
  <c r="F176" i="6"/>
  <c r="F174" i="6"/>
  <c r="F173" i="6"/>
  <c r="F172" i="6"/>
  <c r="F170" i="6"/>
  <c r="F169" i="6"/>
  <c r="F168" i="6"/>
  <c r="F167" i="6"/>
  <c r="F165" i="6" s="1"/>
  <c r="F164" i="6"/>
  <c r="F163" i="6"/>
  <c r="F162" i="6"/>
  <c r="F161" i="6"/>
  <c r="F160" i="6"/>
  <c r="F159" i="6"/>
  <c r="F158" i="6"/>
  <c r="F157" i="6"/>
  <c r="F156" i="6"/>
  <c r="F155" i="6"/>
  <c r="F154" i="6"/>
  <c r="F153" i="6"/>
  <c r="F152" i="6"/>
  <c r="F151" i="6"/>
  <c r="F150" i="6"/>
  <c r="F149" i="6"/>
  <c r="F148" i="6"/>
  <c r="F147" i="6"/>
  <c r="F146" i="6"/>
  <c r="F145" i="6"/>
  <c r="F144" i="6"/>
  <c r="F143" i="6"/>
  <c r="F142" i="6"/>
  <c r="F141" i="6"/>
  <c r="F140" i="6"/>
  <c r="F139" i="6"/>
  <c r="F138" i="6"/>
  <c r="F137" i="6"/>
  <c r="F136" i="6"/>
  <c r="F135" i="6"/>
  <c r="F134" i="6"/>
  <c r="F133" i="6"/>
  <c r="F132" i="6"/>
  <c r="F131" i="6"/>
  <c r="F130" i="6"/>
  <c r="F129" i="6"/>
  <c r="F128" i="6"/>
  <c r="F121" i="6" s="1"/>
  <c r="F127" i="6"/>
  <c r="F126" i="6"/>
  <c r="F125" i="6"/>
  <c r="F124" i="6"/>
  <c r="F123" i="6"/>
  <c r="F122" i="6"/>
  <c r="F120" i="6"/>
  <c r="F119" i="6"/>
  <c r="F118" i="6"/>
  <c r="F117" i="6"/>
  <c r="F116" i="6"/>
  <c r="F115" i="6"/>
  <c r="F114" i="6"/>
  <c r="F113" i="6"/>
  <c r="F112" i="6"/>
  <c r="F111" i="6"/>
  <c r="F110" i="6"/>
  <c r="F109" i="6" s="1"/>
  <c r="F108" i="6"/>
  <c r="F107" i="6"/>
  <c r="F106" i="6"/>
  <c r="F105" i="6"/>
  <c r="F104" i="6"/>
  <c r="F103" i="6"/>
  <c r="F102" i="6" s="1"/>
  <c r="F101" i="6"/>
  <c r="F100" i="6"/>
  <c r="F99" i="6"/>
  <c r="F98" i="6"/>
  <c r="F97" i="6"/>
  <c r="F96" i="6"/>
  <c r="F95" i="6"/>
  <c r="F94" i="6"/>
  <c r="F93" i="6"/>
  <c r="F92" i="6"/>
  <c r="F91" i="6" s="1"/>
  <c r="F90" i="6"/>
  <c r="F89" i="6"/>
  <c r="F88" i="6"/>
  <c r="F81" i="6" s="1"/>
  <c r="F87" i="6"/>
  <c r="F86" i="6"/>
  <c r="F85" i="6"/>
  <c r="F84" i="6"/>
  <c r="F83" i="6"/>
  <c r="F82" i="6"/>
  <c r="F80" i="6"/>
  <c r="F79" i="6"/>
  <c r="F78" i="6"/>
  <c r="F77" i="6"/>
  <c r="F76" i="6"/>
  <c r="F75" i="6"/>
  <c r="F74" i="6"/>
  <c r="F73" i="6"/>
  <c r="F72" i="6"/>
  <c r="F71" i="6"/>
  <c r="F70" i="6"/>
  <c r="F69" i="6"/>
  <c r="F68" i="6"/>
  <c r="F67" i="6" s="1"/>
  <c r="F66" i="6"/>
  <c r="F65" i="6"/>
  <c r="F64" i="6"/>
  <c r="F63" i="6"/>
  <c r="F62" i="6"/>
  <c r="F61" i="6" s="1"/>
  <c r="F60" i="6"/>
  <c r="F59" i="6"/>
  <c r="F58" i="6"/>
  <c r="F57" i="6"/>
  <c r="F56" i="6"/>
  <c r="F55" i="6"/>
  <c r="F54" i="6"/>
  <c r="F53" i="6" s="1"/>
  <c r="F52" i="6"/>
  <c r="F51" i="6"/>
  <c r="F50" i="6"/>
  <c r="F49" i="6"/>
  <c r="F48" i="6"/>
  <c r="F40" i="6" s="1"/>
  <c r="F47" i="6"/>
  <c r="F46" i="6"/>
  <c r="F45" i="6"/>
  <c r="F44" i="6"/>
  <c r="F43" i="6"/>
  <c r="F42" i="6"/>
  <c r="F41" i="6"/>
  <c r="F39" i="6"/>
  <c r="F38" i="6"/>
  <c r="F37" i="6"/>
  <c r="F36" i="6"/>
  <c r="F35" i="6"/>
  <c r="F34" i="6"/>
  <c r="F33" i="6"/>
  <c r="F32" i="6"/>
  <c r="F24" i="6" s="1"/>
  <c r="F31" i="6"/>
  <c r="F30" i="6"/>
  <c r="F29" i="6"/>
  <c r="F28" i="6"/>
  <c r="F27" i="6"/>
  <c r="F26" i="6"/>
  <c r="F25" i="6"/>
  <c r="F23" i="6"/>
  <c r="F22" i="6"/>
  <c r="F21" i="6"/>
  <c r="F20" i="6"/>
  <c r="F19" i="6" s="1"/>
  <c r="F18" i="6"/>
  <c r="F17" i="6"/>
  <c r="F16" i="6"/>
  <c r="F15" i="6"/>
  <c r="F14" i="6"/>
  <c r="F13" i="6"/>
  <c r="F12" i="6"/>
  <c r="F11" i="6" s="1"/>
  <c r="F10" i="6"/>
  <c r="F9" i="6"/>
  <c r="G8" i="5"/>
  <c r="G9" i="5"/>
  <c r="G7" i="5"/>
  <c r="F8" i="5"/>
  <c r="F9" i="5"/>
  <c r="F7" i="5"/>
  <c r="D18" i="5"/>
  <c r="F18" i="5" s="1"/>
  <c r="F422" i="4"/>
  <c r="F420" i="4" s="1"/>
  <c r="F421" i="4"/>
  <c r="F419" i="4"/>
  <c r="F418" i="4"/>
  <c r="F417" i="4"/>
  <c r="F416" i="4"/>
  <c r="F415" i="4"/>
  <c r="F414" i="4"/>
  <c r="F413" i="4" s="1"/>
  <c r="F412" i="4"/>
  <c r="F411" i="4"/>
  <c r="F410" i="4"/>
  <c r="F409" i="4"/>
  <c r="F408" i="4"/>
  <c r="F407" i="4" s="1"/>
  <c r="F406" i="4"/>
  <c r="F405" i="4"/>
  <c r="F404" i="4"/>
  <c r="F403" i="4"/>
  <c r="F402" i="4"/>
  <c r="F401" i="4"/>
  <c r="F400" i="4"/>
  <c r="F399" i="4" s="1"/>
  <c r="F397" i="4"/>
  <c r="F396" i="4"/>
  <c r="F395" i="4"/>
  <c r="F394" i="4"/>
  <c r="F393" i="4"/>
  <c r="F392" i="4"/>
  <c r="F390" i="4" s="1"/>
  <c r="F391" i="4"/>
  <c r="F389" i="4"/>
  <c r="F388" i="4"/>
  <c r="F387" i="4"/>
  <c r="F386" i="4"/>
  <c r="F385" i="4"/>
  <c r="F384" i="4"/>
  <c r="F383" i="4"/>
  <c r="F382" i="4"/>
  <c r="F381" i="4"/>
  <c r="F380" i="4"/>
  <c r="F379" i="4"/>
  <c r="F378" i="4"/>
  <c r="F377" i="4"/>
  <c r="F376" i="4"/>
  <c r="F375" i="4"/>
  <c r="F374" i="4"/>
  <c r="F373" i="4"/>
  <c r="F372" i="4"/>
  <c r="F371" i="4"/>
  <c r="F370" i="4"/>
  <c r="F369" i="4"/>
  <c r="F368" i="4"/>
  <c r="F367" i="4"/>
  <c r="F366" i="4"/>
  <c r="F365" i="4"/>
  <c r="F364" i="4"/>
  <c r="F363" i="4"/>
  <c r="F362" i="4"/>
  <c r="F361" i="4"/>
  <c r="F360" i="4"/>
  <c r="F359" i="4" s="1"/>
  <c r="F358" i="4"/>
  <c r="F357" i="4"/>
  <c r="F356" i="4"/>
  <c r="F355" i="4"/>
  <c r="F354" i="4"/>
  <c r="F353" i="4"/>
  <c r="F352" i="4"/>
  <c r="F351" i="4"/>
  <c r="F350" i="4"/>
  <c r="F349" i="4"/>
  <c r="F348" i="4"/>
  <c r="F347" i="4"/>
  <c r="F346" i="4"/>
  <c r="F345" i="4"/>
  <c r="F344" i="4"/>
  <c r="F343" i="4"/>
  <c r="F342" i="4"/>
  <c r="F341" i="4"/>
  <c r="F340" i="4"/>
  <c r="F339" i="4"/>
  <c r="F338" i="4"/>
  <c r="F337" i="4"/>
  <c r="F336" i="4"/>
  <c r="F335" i="4"/>
  <c r="F334" i="4"/>
  <c r="F333" i="4"/>
  <c r="F332" i="4"/>
  <c r="F331" i="4"/>
  <c r="F330" i="4"/>
  <c r="F329" i="4"/>
  <c r="F328" i="4"/>
  <c r="F327" i="4"/>
  <c r="F326" i="4"/>
  <c r="F325" i="4"/>
  <c r="F324" i="4"/>
  <c r="F323" i="4"/>
  <c r="F322" i="4"/>
  <c r="F321" i="4"/>
  <c r="F320" i="4"/>
  <c r="F319" i="4"/>
  <c r="F318" i="4"/>
  <c r="F317" i="4"/>
  <c r="F316" i="4"/>
  <c r="F315" i="4"/>
  <c r="F314" i="4"/>
  <c r="F313" i="4"/>
  <c r="F312" i="4"/>
  <c r="F311" i="4"/>
  <c r="F310" i="4"/>
  <c r="F309" i="4" s="1"/>
  <c r="F308" i="4"/>
  <c r="F307" i="4"/>
  <c r="F306" i="4" s="1"/>
  <c r="F305" i="4"/>
  <c r="F304" i="4"/>
  <c r="F303" i="4"/>
  <c r="F302" i="4"/>
  <c r="F300" i="4" s="1"/>
  <c r="F301" i="4"/>
  <c r="F299" i="4"/>
  <c r="F298" i="4" s="1"/>
  <c r="F297" i="4"/>
  <c r="F296" i="4"/>
  <c r="F288" i="4" s="1"/>
  <c r="F295" i="4"/>
  <c r="F294" i="4"/>
  <c r="F293" i="4"/>
  <c r="F292" i="4"/>
  <c r="F291" i="4"/>
  <c r="F290" i="4"/>
  <c r="F289" i="4"/>
  <c r="F286" i="4"/>
  <c r="F285" i="4" s="1"/>
  <c r="F284" i="4"/>
  <c r="F283" i="4"/>
  <c r="F282" i="4"/>
  <c r="F281" i="4"/>
  <c r="F280" i="4"/>
  <c r="F279" i="4"/>
  <c r="F278" i="4"/>
  <c r="F277" i="4"/>
  <c r="F276" i="4"/>
  <c r="F275" i="4"/>
  <c r="F274" i="4"/>
  <c r="F273" i="4"/>
  <c r="F272" i="4"/>
  <c r="F271" i="4"/>
  <c r="F270" i="4"/>
  <c r="F269" i="4"/>
  <c r="F268" i="4"/>
  <c r="F267" i="4"/>
  <c r="F266" i="4" s="1"/>
  <c r="F265" i="4"/>
  <c r="F264" i="4"/>
  <c r="F263" i="4"/>
  <c r="F262" i="4"/>
  <c r="F260" i="4" s="1"/>
  <c r="F261" i="4"/>
  <c r="F259" i="4"/>
  <c r="F258" i="4"/>
  <c r="F257" i="4"/>
  <c r="F256" i="4"/>
  <c r="F255" i="4"/>
  <c r="F254" i="4"/>
  <c r="F253" i="4" s="1"/>
  <c r="F252" i="4"/>
  <c r="F251" i="4"/>
  <c r="F250" i="4"/>
  <c r="F249" i="4"/>
  <c r="F248" i="4"/>
  <c r="F247" i="4"/>
  <c r="F246" i="4"/>
  <c r="F244" i="4" s="1"/>
  <c r="F245" i="4"/>
  <c r="F243" i="4"/>
  <c r="F242" i="4"/>
  <c r="F241" i="4"/>
  <c r="F240" i="4"/>
  <c r="F239" i="4"/>
  <c r="F238" i="4"/>
  <c r="F237" i="4" s="1"/>
  <c r="F235" i="4"/>
  <c r="F234" i="4"/>
  <c r="F233" i="4"/>
  <c r="F232" i="4"/>
  <c r="F231" i="4"/>
  <c r="F230" i="4"/>
  <c r="F229" i="4" s="1"/>
  <c r="F228" i="4"/>
  <c r="F227" i="4"/>
  <c r="F226" i="4" s="1"/>
  <c r="F224" i="4"/>
  <c r="F223" i="4"/>
  <c r="F222" i="4"/>
  <c r="F221" i="4"/>
  <c r="F220" i="4"/>
  <c r="F219" i="4"/>
  <c r="F218" i="4"/>
  <c r="F217" i="4"/>
  <c r="F216" i="4"/>
  <c r="F215" i="4"/>
  <c r="F214" i="4"/>
  <c r="F213" i="4"/>
  <c r="F212" i="4"/>
  <c r="F211" i="4"/>
  <c r="F210" i="4"/>
  <c r="F209" i="4"/>
  <c r="F208" i="4"/>
  <c r="F207" i="4" s="1"/>
  <c r="F206" i="4"/>
  <c r="F205" i="4"/>
  <c r="F204" i="4"/>
  <c r="F203" i="4" s="1"/>
  <c r="F202" i="4"/>
  <c r="F201" i="4"/>
  <c r="F200" i="4"/>
  <c r="F199" i="4"/>
  <c r="F198" i="4"/>
  <c r="F197" i="4"/>
  <c r="F196" i="4"/>
  <c r="F195" i="4" s="1"/>
  <c r="F194" i="4"/>
  <c r="F193" i="4"/>
  <c r="F192" i="4"/>
  <c r="F191" i="4"/>
  <c r="F190" i="4"/>
  <c r="F189" i="4"/>
  <c r="F188" i="4"/>
  <c r="F187" i="4"/>
  <c r="F186" i="4"/>
  <c r="F185" i="4"/>
  <c r="F184" i="4"/>
  <c r="F183" i="4"/>
  <c r="F182" i="4"/>
  <c r="F181" i="4"/>
  <c r="F180" i="4"/>
  <c r="F179" i="4"/>
  <c r="F178" i="4"/>
  <c r="F177" i="4"/>
  <c r="F176" i="4"/>
  <c r="F175" i="4"/>
  <c r="F174" i="4"/>
  <c r="F172" i="4" s="1"/>
  <c r="F173" i="4"/>
  <c r="F171" i="4"/>
  <c r="F170" i="4"/>
  <c r="F169" i="4"/>
  <c r="F168" i="4"/>
  <c r="F167" i="4"/>
  <c r="F166" i="4"/>
  <c r="F165" i="4"/>
  <c r="F164" i="4"/>
  <c r="F163" i="4"/>
  <c r="F162" i="4"/>
  <c r="F161" i="4"/>
  <c r="F160" i="4"/>
  <c r="F159" i="4"/>
  <c r="F158" i="4"/>
  <c r="F157" i="4"/>
  <c r="F156" i="4"/>
  <c r="F155" i="4"/>
  <c r="F154" i="4"/>
  <c r="F153" i="4"/>
  <c r="F152" i="4"/>
  <c r="F151" i="4"/>
  <c r="F150" i="4"/>
  <c r="F149" i="4"/>
  <c r="F148" i="4"/>
  <c r="F147" i="4"/>
  <c r="F146" i="4"/>
  <c r="F145" i="4"/>
  <c r="F144" i="4"/>
  <c r="F143" i="4"/>
  <c r="F142" i="4"/>
  <c r="F141" i="4"/>
  <c r="F140" i="4"/>
  <c r="F139" i="4"/>
  <c r="F138" i="4"/>
  <c r="F137" i="4"/>
  <c r="F136" i="4"/>
  <c r="F135" i="4"/>
  <c r="F134" i="4"/>
  <c r="F133" i="4"/>
  <c r="F132" i="4"/>
  <c r="F131" i="4"/>
  <c r="F130" i="4"/>
  <c r="F129" i="4"/>
  <c r="F128" i="4"/>
  <c r="F127" i="4"/>
  <c r="F126" i="4"/>
  <c r="F125" i="4"/>
  <c r="F124" i="4"/>
  <c r="F123" i="4"/>
  <c r="F122" i="4"/>
  <c r="F121" i="4"/>
  <c r="F120" i="4"/>
  <c r="F119" i="4"/>
  <c r="F118" i="4"/>
  <c r="F117" i="4"/>
  <c r="F116" i="4"/>
  <c r="F115" i="4"/>
  <c r="F114" i="4"/>
  <c r="F113" i="4"/>
  <c r="F112" i="4"/>
  <c r="F111" i="4"/>
  <c r="F110" i="4"/>
  <c r="F108" i="4" s="1"/>
  <c r="F109" i="4"/>
  <c r="F107" i="4"/>
  <c r="F106" i="4"/>
  <c r="F105" i="4"/>
  <c r="F104" i="4"/>
  <c r="F103" i="4"/>
  <c r="F102" i="4"/>
  <c r="F100" i="4" s="1"/>
  <c r="F101" i="4"/>
  <c r="F99" i="4"/>
  <c r="F98" i="4"/>
  <c r="F97" i="4" s="1"/>
  <c r="F96" i="4"/>
  <c r="F95" i="4"/>
  <c r="F94" i="4"/>
  <c r="F93" i="4"/>
  <c r="F92" i="4"/>
  <c r="F91" i="4"/>
  <c r="F90" i="4"/>
  <c r="F89" i="4"/>
  <c r="F88" i="4"/>
  <c r="F87" i="4" s="1"/>
  <c r="F85" i="4"/>
  <c r="F84" i="4"/>
  <c r="F83" i="4"/>
  <c r="F82" i="4" s="1"/>
  <c r="F81" i="4"/>
  <c r="F80" i="4"/>
  <c r="F79" i="4"/>
  <c r="F78" i="4"/>
  <c r="F77" i="4"/>
  <c r="F76" i="4"/>
  <c r="F75" i="4"/>
  <c r="F74" i="4"/>
  <c r="F73" i="4"/>
  <c r="F72" i="4"/>
  <c r="F71" i="4"/>
  <c r="F70" i="4"/>
  <c r="F69" i="4"/>
  <c r="F68" i="4"/>
  <c r="F67" i="4"/>
  <c r="F66" i="4"/>
  <c r="F65" i="4"/>
  <c r="F64" i="4"/>
  <c r="F62" i="4" s="1"/>
  <c r="F63" i="4"/>
  <c r="F61" i="4"/>
  <c r="F60" i="4"/>
  <c r="F59" i="4"/>
  <c r="F58" i="4"/>
  <c r="F57" i="4"/>
  <c r="F56" i="4"/>
  <c r="F54" i="4" s="1"/>
  <c r="F55" i="4"/>
  <c r="F53" i="4"/>
  <c r="F52" i="4"/>
  <c r="F51" i="4"/>
  <c r="F50" i="4"/>
  <c r="F49" i="4"/>
  <c r="F48" i="4"/>
  <c r="F47" i="4" s="1"/>
  <c r="F46" i="4"/>
  <c r="F45" i="4"/>
  <c r="F44" i="4"/>
  <c r="F43" i="4"/>
  <c r="F42" i="4"/>
  <c r="F41" i="4"/>
  <c r="F40" i="4"/>
  <c r="F39" i="4"/>
  <c r="F38" i="4"/>
  <c r="F37" i="4"/>
  <c r="F36" i="4"/>
  <c r="F35" i="4"/>
  <c r="F34" i="4"/>
  <c r="F33" i="4"/>
  <c r="F32" i="4"/>
  <c r="F30" i="4" s="1"/>
  <c r="F31" i="4"/>
  <c r="F28" i="4"/>
  <c r="F27" i="4"/>
  <c r="F26" i="4"/>
  <c r="F25" i="4"/>
  <c r="F24" i="4"/>
  <c r="F23" i="4"/>
  <c r="F22" i="4"/>
  <c r="F21" i="4" s="1"/>
  <c r="F19" i="4"/>
  <c r="F18" i="4"/>
  <c r="F17" i="4"/>
  <c r="F16" i="4"/>
  <c r="F15" i="4"/>
  <c r="F14" i="4"/>
  <c r="F13" i="4"/>
  <c r="F12" i="4"/>
  <c r="F11" i="4"/>
  <c r="F10" i="4"/>
  <c r="F9" i="4" s="1"/>
  <c r="F9" i="3" l="1"/>
  <c r="G9" i="3"/>
  <c r="F10" i="3"/>
  <c r="G10" i="3"/>
  <c r="G17" i="5"/>
  <c r="G18" i="5" s="1"/>
  <c r="F15" i="3"/>
  <c r="M4" i="1" s="1"/>
  <c r="G17" i="7"/>
  <c r="G18" i="7" s="1"/>
  <c r="F292" i="6"/>
  <c r="F17" i="5"/>
  <c r="M8" i="1" s="1"/>
  <c r="F236" i="4"/>
  <c r="F225" i="4" s="1"/>
  <c r="F287" i="4"/>
  <c r="F398" i="4"/>
  <c r="F29" i="4"/>
  <c r="F20" i="4" s="1"/>
  <c r="F86" i="4"/>
  <c r="F7" i="3"/>
  <c r="G7" i="3"/>
  <c r="G8" i="3"/>
  <c r="D16" i="3"/>
  <c r="F16" i="3" s="1"/>
  <c r="F8" i="3"/>
  <c r="F423" i="4" l="1"/>
  <c r="G15" i="3"/>
  <c r="G16" i="3" s="1"/>
  <c r="F575" i="2" l="1"/>
</calcChain>
</file>

<file path=xl/sharedStrings.xml><?xml version="1.0" encoding="utf-8"?>
<sst xmlns="http://schemas.openxmlformats.org/spreadsheetml/2006/main" count="17016" uniqueCount="6796">
  <si>
    <t>CONTRATO Nº/ANO</t>
  </si>
  <si>
    <t>OBJETO</t>
  </si>
  <si>
    <t>VALOR CONTRATO (R$)</t>
  </si>
  <si>
    <t>VALOR ADITIVO (R$)</t>
  </si>
  <si>
    <t>VALOR CONSOLIDADO (R$)</t>
  </si>
  <si>
    <t>SITUAÇÃO</t>
  </si>
  <si>
    <t>PERCENTUAL MEDIÇÃO %</t>
  </si>
  <si>
    <t>CONTROLADORIA GERAL DO MUNICÍPIO</t>
  </si>
  <si>
    <t>PREFEITURA MUNICIPAL DE PILAR</t>
  </si>
  <si>
    <t xml:space="preserve">Nº 87/2023 </t>
  </si>
  <si>
    <t>EMPRESA</t>
  </si>
  <si>
    <t>SOLUÇÃO CONSTRUÇÃO E SERVIÇOS LTDA</t>
  </si>
  <si>
    <t>DATA DE INÍCIO CONTRATO</t>
  </si>
  <si>
    <t>DATA DE TÉRMINO CONTRATO</t>
  </si>
  <si>
    <t>DATA DE INÍCIO DE EXECUÇÃO DA OBRA</t>
  </si>
  <si>
    <t>DATA DE CONCLUSÃO DA OBRA</t>
  </si>
  <si>
    <t>EM ANDAMENTO</t>
  </si>
  <si>
    <t>Nº 54/2022</t>
  </si>
  <si>
    <t>CONSTRUÇÃO DE DUAS ESTAÇÕES PARA O TELEFÉRICO</t>
  </si>
  <si>
    <t>PLATAFORMA ENGENHARIA LTDA</t>
  </si>
  <si>
    <t>PARALISADO</t>
  </si>
  <si>
    <t>Nº 21/2024</t>
  </si>
  <si>
    <t>CONSTRUÇÃO DE UM MUSEU ESCOLA DE MÚSICA NO ANTIGO PRÉDIO "TIRO DE GUERRA"</t>
  </si>
  <si>
    <t>CONSTRUTORA FERNANDES DE VASCONCELOS LTDA</t>
  </si>
  <si>
    <t>ENTREGUE</t>
  </si>
  <si>
    <t>CONSTRUÇÃO DA ESTÁTUA DO CRISTO</t>
  </si>
  <si>
    <t>Nº 22/2022</t>
  </si>
  <si>
    <t>Nº 43/2023</t>
  </si>
  <si>
    <t>CONTRATAÇÃO POR DEMANDA DE EMPRESA ESPECIALIZADA PARA ELABORAÇÃO DE PROJETOS DE ARQUITETURA E PROJETOS COMPLEMENTARES</t>
  </si>
  <si>
    <t>GMDM ASSESSORIA, CONSULTORIA E PROJETOS</t>
  </si>
  <si>
    <t>-</t>
  </si>
  <si>
    <t>Restauração Contratual - R$ 2.914.317,78</t>
  </si>
  <si>
    <t>Nº 53/2023</t>
  </si>
  <si>
    <t>CONSÓRCIO HIDROTÉCNICA /COHIDRO</t>
  </si>
  <si>
    <t>MANUTENÇÃO DOS PRÉDIOS PÚBLICOS</t>
  </si>
  <si>
    <t>Nº 42/2021</t>
  </si>
  <si>
    <t>J.G.S EMPREENDIMENTOS</t>
  </si>
  <si>
    <t>ELABORAÇÃO DE PROJETOS EXECUTIVOS, CONSTRUÇÃO E INSTALAÇÃO DE UM TELEFÉRICO</t>
  </si>
  <si>
    <t>Nº 14/2021</t>
  </si>
  <si>
    <t xml:space="preserve">METALUMÍNIO PROJETOS E MONTAGENS LTDA </t>
  </si>
  <si>
    <r>
      <t xml:space="preserve">1º Restauração Contratual - R$ 8.000.000,00
</t>
    </r>
    <r>
      <rPr>
        <sz val="11"/>
        <color rgb="FF0070C0"/>
        <rFont val="Times New Roman"/>
        <family val="1"/>
      </rPr>
      <t>Aditivo - R$ 2.000.000,00</t>
    </r>
    <r>
      <rPr>
        <sz val="11"/>
        <rFont val="Times New Roman"/>
        <family val="1"/>
      </rPr>
      <t xml:space="preserve">
2º Restauração Contratual - R$ 10.000.000,00</t>
    </r>
  </si>
  <si>
    <t>PROJETO DE PISTA DE ARRANCADA E CIRCUITOS DO KARTÓDROMO</t>
  </si>
  <si>
    <t>CCB ENGENHARIA EIRELI</t>
  </si>
  <si>
    <t>Nº 13/2022</t>
  </si>
  <si>
    <t>1º Aditivo de valor - R$ 987.063,78
2º Aditivo de valor - R$ 1.187.902,82</t>
  </si>
  <si>
    <t>CONSTRUÇÃO DE 02 UNIDADES BÁSICAS DE SAÚDE (UBS) DO TIPO 1</t>
  </si>
  <si>
    <t>Nº 16/2023</t>
  </si>
  <si>
    <t>FUNDAÇÕES E ESTRUTURA DE CONCRETO ARMADO PARA TORRES E PILAR MOTRIZ</t>
  </si>
  <si>
    <t>Nº 38/2022</t>
  </si>
  <si>
    <t>1º Aditivo de valor - R$ 453.369,90
2º Aditivo de valor - R$ 293.315,44</t>
  </si>
  <si>
    <t>1º Aditivo de valor - R$ 438.237,50
1º Reajuste contratual - R$ 85.105,80</t>
  </si>
  <si>
    <t>MOTIVO DE PARALISAÇÃO:</t>
  </si>
  <si>
    <t>PREVISÃO PARA REINÍCIO:</t>
  </si>
  <si>
    <t>Paralisada em 27/11/2023 - Paralisação gerada pela necessidade de incremento de reforço na fundação, com nova linha de estaqueamento, como medida preventiva, por problemas geológicos ocorridos em Pilar em 2022. Desta forma, demandou nova pesquisa de solo e elaboração de novo projeto de fundação.</t>
  </si>
  <si>
    <t>Obra não iniciada / Sem Ordem de Serviço</t>
  </si>
  <si>
    <t>PLANILHA ORÇAMENTÁRIA</t>
  </si>
  <si>
    <r>
      <t xml:space="preserve">OBRA: </t>
    </r>
    <r>
      <rPr>
        <sz val="10"/>
        <rFont val="Times New Roman"/>
        <family val="1"/>
      </rPr>
      <t>AMPLIAÇÃO DO MERCADO MUNICIPAL DE PILAR</t>
    </r>
  </si>
  <si>
    <r>
      <t xml:space="preserve">LOCAL: </t>
    </r>
    <r>
      <rPr>
        <sz val="10"/>
        <rFont val="Times New Roman"/>
        <family val="1"/>
      </rPr>
      <t>CHÃ DO PILAR, NO MUNICÍPIO DE PILAR/AL</t>
    </r>
  </si>
  <si>
    <r>
      <t xml:space="preserve">CONSTRUTORA: </t>
    </r>
    <r>
      <rPr>
        <sz val="10"/>
        <rFont val="Times New Roman"/>
        <family val="1"/>
      </rPr>
      <t>SOLUÇÃO CONSTRUÇÕES E SERVIÇOS LTDA CNPJ 39.808.835/0001-08</t>
    </r>
  </si>
  <si>
    <r>
      <t xml:space="preserve">CONTRATO: </t>
    </r>
    <r>
      <rPr>
        <sz val="10"/>
        <rFont val="Times New Roman"/>
        <family val="1"/>
      </rPr>
      <t>CONTRATO LICITAÇÃO 87/2023</t>
    </r>
  </si>
  <si>
    <t>Contrato</t>
  </si>
  <si>
    <t>Item</t>
  </si>
  <si>
    <t>Descrição</t>
  </si>
  <si>
    <t>Un.</t>
  </si>
  <si>
    <t>Quant.</t>
  </si>
  <si>
    <t>Preço</t>
  </si>
  <si>
    <t>Unitário</t>
  </si>
  <si>
    <t>Total</t>
  </si>
  <si>
    <t>ADMINISTRAÇÃO DA OBRA</t>
  </si>
  <si>
    <t>1.1</t>
  </si>
  <si>
    <t>ADMINISTRAÇÃO LOCAL - MERCADO MUNICIPAL DE PILAR</t>
  </si>
  <si>
    <t>GLOBAL</t>
  </si>
  <si>
    <t>SERVIÇOS PRELIMINARES</t>
  </si>
  <si>
    <t/>
  </si>
  <si>
    <t>2.1</t>
  </si>
  <si>
    <t>PROJETO EXECUTIVO</t>
  </si>
  <si>
    <t>UND</t>
  </si>
  <si>
    <t>2.2</t>
  </si>
  <si>
    <t>MOBILIZAÇÃO DE PESSOAL E EQUIPAMENTOS</t>
  </si>
  <si>
    <t>2.3</t>
  </si>
  <si>
    <t>DESMOBILIZAÇÃO DE PESSOAL E EQUIPAMENTOS</t>
  </si>
  <si>
    <t>2.4</t>
  </si>
  <si>
    <t>LOCAÇÃO DE CONSTRUÇÃO DE EDIFICAÇÃO ACIMA DE 1000 M2, INCLUSIVE EXECUÇÃO DE GABARITO DE MADEIRA</t>
  </si>
  <si>
    <t>M²</t>
  </si>
  <si>
    <t>2.5</t>
  </si>
  <si>
    <t>PLACA DE OBRA EM CHAPA AÇO GALVANIZADO, INSTALADA - REV 02_01/2022</t>
  </si>
  <si>
    <t>2.6</t>
  </si>
  <si>
    <t>REGULARIZAÇÃO E COMPACTAÇÃO DE SUBLEITO DE SOLO PREDOMINANTEMENTE ARGILOSO. AF_11/2019</t>
  </si>
  <si>
    <t>INFRAESTRUTURA</t>
  </si>
  <si>
    <t>3.1</t>
  </si>
  <si>
    <t>ESCAVAÇÃO MECANIZADA DE VALA COM PROF. ATÉ 1,5 M (MÉDIA MONTANTE E JUSANTE/UMA COMPOSIÇÃO POR TRECHO), ESCAVADEIRA (0,8 M3), LARG. DE 1,5 M A 2,5 M, EM SOLO DE 1A CATEGORIA, EM LOCAIS COM ALTO NÍVEL DE INTERFERÊNCIA. AF_02/2021</t>
  </si>
  <si>
    <t>M3</t>
  </si>
  <si>
    <t>3.2</t>
  </si>
  <si>
    <t>ESCAVAÇÃO MECANIZADA DE VALA COM PROF. MAIOR QUE 1,5 M ATÉ 3,0 M (MÉDIA MONTANTE E JUSANTE/UMA COMPOSIÇÃO POR TRECHO), ESCAVADEIRA (0,8 M3), LARGURA ATÉ 1,5 M, EM SOLO DE 1A CATEGORIA, EM LOCAIS COM ALTO NÍVEL DE INTERFERÊNCIA. AF_02/2021</t>
  </si>
  <si>
    <t>3.3</t>
  </si>
  <si>
    <t>ESCAVAÇÃO MECANIZADA DE VALA COM PROF. MAIOR QUE 3,0 M ATÉ 4,5 M(MÉDIA MONTANTE E JUSANTE/UMA COMPOSIÇÃO POR TRECHO), ESCAVADEIRA (0,8 M3), LARG. MENOR QUE 1,5 M, EM SOLO DE 1A CATEGORIA, EM LOCAIS COM ALTO NÍVEL DE INTERFERÊNCIA. AF_02/2021</t>
  </si>
  <si>
    <t>3.4</t>
  </si>
  <si>
    <t>ESCAVAÇÃO MECANIZADA DE VALA COM PROF. MAIOR QUE 4,5 M ATÉ 6,0 M(MÉDIA MONTANTE E JUSANTE/UMA COMPOSIÇÃO POR TRECHO), ESCAVADEIRA (1,2 M3), LARG. DE 1,5 M A 2,5 M, EM SOLO DE 1A CATEGORIA, EM LOCAIS COM ALTO NÍVEL DE INTERFERÊNCIA. AF_02/2021</t>
  </si>
  <si>
    <t>3.5</t>
  </si>
  <si>
    <t>ESCAVAÇÃO MANUAL DE VALA COM PROFUNDIDADE MENOR OU IGUAL A 1,30 M. AF_02/2021</t>
  </si>
  <si>
    <t>3.6</t>
  </si>
  <si>
    <t>CONCRETO MAGRO PARA LASTRO, TRAÇO 1:4,5:4,5 (EM MASSA SECA DE CIMENTO/ AREIA MÉDIA/ BRITA 1) - PREPARO MECÂNICO COM BETONEIRA 600 L. AF_05/2021</t>
  </si>
  <si>
    <t>3.7</t>
  </si>
  <si>
    <t>LANÇAMENTO COM USO DE BALDES, ADENSAMENTO E ACABAMENTO DE CONCRETO EM ESTRUTURAS. AF_02/2022</t>
  </si>
  <si>
    <t>3.8</t>
  </si>
  <si>
    <t>ARMAÇÃO DE BLOCO, VIGA BALDRAME E SAPATA UTILIZANDO AÇO CA-60 DE 5 MM - MONTAGEM. AF_06/2017</t>
  </si>
  <si>
    <t>KG</t>
  </si>
  <si>
    <t>3.9</t>
  </si>
  <si>
    <t>ARMAÇÃO DE BLOCO, VIGA BALDRAME OU SAPATA UTILIZANDO AÇO CA-50 DE 6,3 MM - MONTAGEM. AF_06/2017</t>
  </si>
  <si>
    <t>3.10</t>
  </si>
  <si>
    <t>ARMAÇÃO DE BLOCO, VIGA BALDRAME OU SAPATA UTILIZANDO AÇO CA-50 DE 8 MM - MONTAGEM. AF_06/2017</t>
  </si>
  <si>
    <t>3.11</t>
  </si>
  <si>
    <t>ARMAÇÃO DE BLOCO, VIGA BALDRAME OU SAPATA UTILIZANDO AÇO CA-50 DE 10 MM - MONTAGEM. AF_06/2017</t>
  </si>
  <si>
    <t>3.12</t>
  </si>
  <si>
    <t>FABRICAÇÃO, MONTAGEM E DESMONTAGEM DE FÔRMA PARA SAPATA, EM MADEIRA SERRADA, E=25 MM, 4 UTILIZAÇÕES. AF_06/2017</t>
  </si>
  <si>
    <t>M2</t>
  </si>
  <si>
    <t>3.13</t>
  </si>
  <si>
    <t>FABRICAÇÃO, MONTAGEM E DESMONTAGEM DE FÔRMA PARA VIGA BALDRAME, EM MADEIRA SERRADA, E=25 MM, 4 UTILIZAÇÕES. AF_06/2017</t>
  </si>
  <si>
    <t>3.14</t>
  </si>
  <si>
    <t>CONCRETO SIMPLES USINADO FCK=25MPA, BOMBEADO, LANÇADO E ADENSADO NA INFRAESTRUTURA</t>
  </si>
  <si>
    <t>M³</t>
  </si>
  <si>
    <t>3.15</t>
  </si>
  <si>
    <t>IMPERMEABILIZAÇÃO DE FLOREIRA OU VIGA BALDRAME COM ARGAMASSA DE CIMENTO E AREIA, COM ADITIVO IMPERMEABILIZANTE, E = 2 CM. AF_06/2018</t>
  </si>
  <si>
    <t>3.16</t>
  </si>
  <si>
    <t>REATERRO MANUAL APILOADO COM SOQUETE. AF_10/2017</t>
  </si>
  <si>
    <t>3.17</t>
  </si>
  <si>
    <t>REATERRO MECANIZADO DE VALA COM RETROESCAVADEIRA (CAPACIDADE DA CAÇAMBA DA RETRO: 0,26 M³ / POTÊNCIA: 88 HP), LARGURA DE 0,8 A 1,5 M, PROFUNDIDADE ATÉ 1,5 M, COM SOLO DE 1ª CATEGORIA EM LOCAIS COM BAIXO NÍVEL DE INTERFERÊNCIA. AF_04/2016</t>
  </si>
  <si>
    <t>3.18</t>
  </si>
  <si>
    <t>TRANSPORTE COM CAMINHÃO BASCULANTE DE 6 M³, EM VIA URBANA EM LEITO NATURAL (UNIDADE: M3XKM). AF_07/2020</t>
  </si>
  <si>
    <t>M3XKM</t>
  </si>
  <si>
    <t>3.19</t>
  </si>
  <si>
    <t>CARGA, MANOBRA E DESCARGA DE SOLOS E MATERIAIS GRANULARES EM CAMINHÃO BASCULANTE 6 M³ - CARGA COM PÁ CARREGADEIRA (CAÇAMBA DE 1,7 A 2,8 M³ / 128 HP) E DESCARGA LIVRE (UNIDADE: M3). AF_07/2020</t>
  </si>
  <si>
    <t>3.20</t>
  </si>
  <si>
    <t>IMPERMEABILIZAÇAO FLEXÍVEL, BASE ACRÍLICA, TIPO IGOLFLEX BRANCO SIKA OU SIMILAR, P/LAJES, CALHAS, VARANDAS, TERRAÇOS E COBERTURAS DE RESERVATORIOS</t>
  </si>
  <si>
    <t>3.21</t>
  </si>
  <si>
    <t>IMPERMEABILIZAÇAO COM VEDAPREN PAREDE OU SIMILAR, 03 DEMAÕS</t>
  </si>
  <si>
    <t>3.22</t>
  </si>
  <si>
    <t>ARMAÇÃO DE BLOCO, VIGA BALDRAME OU SAPATA UTILIZANDO AÇO CA-50 DE 12,5 MM - MONTAGEM</t>
  </si>
  <si>
    <t>3.23</t>
  </si>
  <si>
    <t>ARMAÇÃO DE BLOCO, VIGA BALDRAME OU SAPATA UTILIZANDO AÇO CA-50 DE 16 MM - MONTAGEM. AF_06/2017</t>
  </si>
  <si>
    <t>3.24</t>
  </si>
  <si>
    <t>ARMAÇÃO DE LAJE DE ESTRUTURA CONVENCIONAL DE CONCRETO ARMADO UTILIZANDO AÇO CA-50 DE 6,3 MM - MONTAGEM.</t>
  </si>
  <si>
    <t>3.25</t>
  </si>
  <si>
    <t>FABRICAÇÃO, MONTAGEM E DESMONTAGEM DE FORMA PARA RADIER, PISO DE CONCRETO OU LAJE SOBRE SOLO, EM MADEIRA SERRADA, 4 UTILIZAÇÕES. AF_09/2021</t>
  </si>
  <si>
    <t>3.26</t>
  </si>
  <si>
    <t>ALVENARIA DE BLOCOS DE CONCRETO ESTRUTURAL 14X19X39 CM (ESPESSURA 14 CM), FBK = 4,5 MPA, UTILIZANDO COLHER DE PEDREIRO. AF_10/2022</t>
  </si>
  <si>
    <t>SUPRAESTRUTURA</t>
  </si>
  <si>
    <t>4.1</t>
  </si>
  <si>
    <t>ARMAÇÃO DE PILAR OU VIGA DE ESTRUTURA CONVENCIONAL DE CONCRETO ARMADO UTILIZANDO AÇO CA-60 DE 5,0 MM - MONTAGEM. AF_06/2022</t>
  </si>
  <si>
    <t>4.2</t>
  </si>
  <si>
    <t>ARMAÇÃO DE PILAR OU VIGA DE ESTRUTURA CONVENCIONAL DE CONCRETO ARMADO UTILIZANDO AÇO CA-50 DE 8,0 MM - MONTAGEM. AF_06/2022</t>
  </si>
  <si>
    <t>4.3</t>
  </si>
  <si>
    <t>ARMAÇÃO DE PILAR OU VIGA DE ESTRUTURA CONVENCIONAL DE CONCRETO ARMADO UTILIZANDO AÇO CA-50 DE 10,0 MM - MONTAGEM. AF_06/2022</t>
  </si>
  <si>
    <t>4.4</t>
  </si>
  <si>
    <t>ARMAÇÃO DE PILAR OU VIGA DE ESTRUTURA CONVENCIONAL DE CONCRETO ARMADO UTILIZANDO AÇO CA-50 DE 12,5 MM - MONTAGEM. AF_06/2022</t>
  </si>
  <si>
    <t>4.5</t>
  </si>
  <si>
    <t>ARMAÇÃO DE PILAR OU VIGA DE ESTRUTURA CONVENCIONAL DE CONCRETO ARMADO UTILIZANDO AÇO CA-50 DE 16,0 MM - MONTAGEM. AF_06/2022</t>
  </si>
  <si>
    <t>4.6</t>
  </si>
  <si>
    <t>MONTAGEM E DESMONTAGEM DE FÔRMA DE PILARES RETANGULARES E ESTRUTURAS SIMILARES, PÉ-DIREITO SIMPLES, EM CHAPA DE MADEIRA COMPENSADA RESINADA, 4 UTILIZAÇÕES. AF_09/2020</t>
  </si>
  <si>
    <t>4.7</t>
  </si>
  <si>
    <t>MONTAGEM E DESMONTAGEM DE FÔRMA DE VIGA, ESCORAMENTO METÁLICO, PÉ-DIREITO SIMPLES, EM CHAPA DE MADEIRA RESINADA, 4 UTILIZAÇÕES. AF_09/2020</t>
  </si>
  <si>
    <t>4.8</t>
  </si>
  <si>
    <t>CONCRETO SIMPLES USINADO FCK=25MPA, BOMBEADO, LANÇADO E ADENSADO EM SUPERESTRUTURA</t>
  </si>
  <si>
    <t>4.9</t>
  </si>
  <si>
    <t>LAJE PRÉ-FABRICADA TRELIÇADA PARA PISO OU COBERTURA, INTEREIXO 38CM, H=12CM, EL. ENCHIMENTO EM EPS H=8CM, INCLUSIVE ESCORAMENTO EM MADEIRA E CAPEAMENTO 4CM.</t>
  </si>
  <si>
    <t>4.10</t>
  </si>
  <si>
    <t>ARMAÇÃO DE PILAR OU VIGA DE ESTRUTURA CONVENCIONAL DE CONCRETO ARMADO UTILIZANDO AÇO CA-50 DE 6,3 MM - MONTAGEM. AF_06/2022</t>
  </si>
  <si>
    <t>4.11</t>
  </si>
  <si>
    <t>CONCRETO SIMPLES FCK= 35 MPA (B0) C/ADITIVO, FABRICADO NA OBRA, SEM LANÇAMENTO E ADENSAMENTO</t>
  </si>
  <si>
    <t>4.12</t>
  </si>
  <si>
    <t>4.13</t>
  </si>
  <si>
    <t>COLOCAÇÃO DE PILARES PRÉ-MOLDADOS, INCLUSIVE IÇAMENTO</t>
  </si>
  <si>
    <t>PAREDES E PAINÉIS</t>
  </si>
  <si>
    <t>5.1</t>
  </si>
  <si>
    <t>ALVENARIA DE VEDAÇÃO DE BLOCOS CERÂMICOS FURADOS NA HORIZONTAL DE 9X19X19 CM (ESPESSURA 9 CM) E ARGAMASSA DE ASSENTAMENTO COM PREPARO EM BETONEIRA. AF_12/2021</t>
  </si>
  <si>
    <t>5.2</t>
  </si>
  <si>
    <t>ALVENARIA DE VEDAÇÃO DE BLOCOS CERÂMICOS FURADOS NA HORIZONTAL DE 14X9X19 CM (ESPESSURA 14 CM, BLOCO DEITADO) E ARGAMASSA DE ASSENTAMENTO COM PREPARO EM BETONEIRA. AF_12/2021</t>
  </si>
  <si>
    <t>5.3</t>
  </si>
  <si>
    <t>VERGA PRÉ-MOLDADA PARA PORTAS COM ATÉ 1,5 M DE VÃO. AF_03/2016</t>
  </si>
  <si>
    <t>M</t>
  </si>
  <si>
    <t>5.4</t>
  </si>
  <si>
    <t>VERGA PRÉ-MOLDADA PARA PORTAS COM MAIS DE 1,5 M DE VÃO. AF_03/2016</t>
  </si>
  <si>
    <t>5.5</t>
  </si>
  <si>
    <t>VERGA PRÉ-MOLDADA PARA JANELAS COM ATÉ 1,5 M DE VÃO. AF_03/2016</t>
  </si>
  <si>
    <t>5.6</t>
  </si>
  <si>
    <t>CONTRAVERGA PRÉ-MOLDADA PARA VÃOS DE ATÉ 1,5 M DE COMPRIMENTO. AF_03/2016</t>
  </si>
  <si>
    <t>COBERTA</t>
  </si>
  <si>
    <t>6.1</t>
  </si>
  <si>
    <t>ESTRUTURA TRELIÇADA DE COBERTURA, TIPO FINK, COM LIGAÇÕES SOLDADAS, INCLUSOS PERFIS METÁLICOS, CHAPAS METÁLICAS, MÃO DE OBRA E TRANSPORTE COM GUINDASTE - FORNECIMENTO E INSTALAÇÃO. AF_01/2020_PSA</t>
  </si>
  <si>
    <t>6.2</t>
  </si>
  <si>
    <t>TELHAMENTO COM TELHA METÁLICA TERMOACÚSTICA E = 30 MM, COM ATÉ 2 ÁGUAS, INCLUSO IÇAMENTO. AF_07/2019</t>
  </si>
  <si>
    <t>6.3</t>
  </si>
  <si>
    <t>TELHAMENTO COM TELHA TRANSLÚCIDA EM FIBRA DE VIDRO, ONDULADA, 2,44 X 0,50 M, ESP=6MM, FORTLEV OU SIMILAR</t>
  </si>
  <si>
    <t>6.4</t>
  </si>
  <si>
    <t>CALHA EM CHAPA DE AÇO GALVANIZADO NÚMERO 24, DESENVOLVIMENTO DE 50 CM, INCLUSO TRANSPORTE VERTICAL. AF_07/2019</t>
  </si>
  <si>
    <t>INSTALAÇÕES ELÉTRICAS - BAIXA TENSÃO - ALIMENTADORES - PISO</t>
  </si>
  <si>
    <t>7.1</t>
  </si>
  <si>
    <t>7.2</t>
  </si>
  <si>
    <t>ELETRODUTO RÍGIDO SOLDÁVEL, PVC, DN 25 MM (3/4''), APARENTE - FORNECIMENTO E INSTALAÇÃO. AF_10/2022</t>
  </si>
  <si>
    <t>7.3</t>
  </si>
  <si>
    <t>ELETRODUTO FLEXÍVEL CORRUGADO, PVC, DN 32 MM (1"), PARA CIRCUITOS TERMINAIS, INSTALADO EM FORRO - FORNECIMENTO E INSTALAÇÃO. AF_12/2015</t>
  </si>
  <si>
    <t>7.4</t>
  </si>
  <si>
    <t>ELETRODUTO RÍGIDO ROSCÁVEL, PVC, DN 50 MM (1 1/2"), PARA REDE ENTERRADA DE DISTRIBUIÇÃO DE ENERGIA ELÉTRICA - FORNECIMENTO E INSTALAÇÃO. AF_12/2021</t>
  </si>
  <si>
    <t>7.5</t>
  </si>
  <si>
    <t>ELETRODUTO RÍGIDO ROSCÁVEL, PVC, DN 110 MM (4"), PARA REDE ENTERRADA DE DISTRIBUIÇÃO DE ENERGIA ELÉTRICA - FORNECIMENTO E INSTALAÇÃO. AF_12/2021</t>
  </si>
  <si>
    <t>7.6</t>
  </si>
  <si>
    <t>CABO DE COBRE FLEXÍVEL ISOLADO, 2,5 MM², ANTI-CHAMA 450/750 V, PARA CIRCUITOS TERMINAIS - FORNECIMENTO E INSTALAÇÃO. AF_12/2015</t>
  </si>
  <si>
    <t>7.7</t>
  </si>
  <si>
    <t>CABO DE COBRE FLEXÍVEL ISOLADO, 4,0 MM², ANTI-CHAMA 450/750 V, PARA CIRCUITOS TERMINAIS - FORNECIMENTO E INSTALAÇÃO. AF_12/2015</t>
  </si>
  <si>
    <t>7.8</t>
  </si>
  <si>
    <t>CABO DE COBRE FLEXÍVEL ISOLADO, 25 MM², 0,6/1,0 KV, PARA REDE AÉREA DE DISTRIBUIÇÃO DE ENERGIA ELÉTRICA DE BAIXA TENSÃO - FORNECIMENTO E INSTALAÇÃO. AF_07/2020</t>
  </si>
  <si>
    <t>7.9</t>
  </si>
  <si>
    <t>CABO DE COBRE FLEXÍVEL ISOLADO, 70 MM², 0,6/1,0 KV, PARA REDE AÉREA DE DISTRIBUIÇÃO DE ENERGIA ELÉTRICA DE BAIXA TENSÃO - FORNECIMENTO E INSTALAÇÃO. AF_07/2020</t>
  </si>
  <si>
    <t>7.10</t>
  </si>
  <si>
    <t>INSTALAÇÕES ELÉTRICAS - BAIXA TENSÃO - ALIMENTADORES - PROTEÇÃO</t>
  </si>
  <si>
    <t>8.1</t>
  </si>
  <si>
    <t>DISJUNTOR TERMOMAGNETICO TRIPOLAR 175 A, PADRÃO DIN (EUROPEU - LINHA BRANCA), 10KA</t>
  </si>
  <si>
    <t>UN</t>
  </si>
  <si>
    <t>8.2</t>
  </si>
  <si>
    <t>DISJUNTOR TRIPOLAR TIPO DIN, CORRENTE NOMINAL DE 50A - FORNECIMENTO E INSTALAÇÃO. AF_10/2020</t>
  </si>
  <si>
    <t>8.3</t>
  </si>
  <si>
    <t>DISJUNTOR TERMOMAGNETICO TRIPOLAR 63 A, PADRÃO DIN (EUROPEU - LINHA BRANCA), CURVA C</t>
  </si>
  <si>
    <t>8.4</t>
  </si>
  <si>
    <t>DISJUNTOR TERMOMAGNETICO TRIPOLAR 70 A, PADRÃO DIN (EUROPEU - LINHA BRANCA), CURVA C, 10KA</t>
  </si>
  <si>
    <t>8.5</t>
  </si>
  <si>
    <t>DISJUNTOR TRIPOLAR TIPO DIN, CORRENTE NOMINAL DE 10A - FORNECIMENTO E INSTALAÇÃO. AF_10/2020</t>
  </si>
  <si>
    <t>8.6</t>
  </si>
  <si>
    <t>DISJUNTOR TRIPOLAR TIPO DIN, CORRENTE NOMINAL DE 16A - FORNECIMENTO E INSTALAÇÃO. AF_10/2020</t>
  </si>
  <si>
    <t>8.7</t>
  </si>
  <si>
    <t>DISJUNTOR MONOPOLAR TIPO DIN, CORRENTE NOMINAL DE 25A - FORNECIMENTO E INSTALAÇÃO. AF_10/2020</t>
  </si>
  <si>
    <t>8.8</t>
  </si>
  <si>
    <t>DISJUNTOR MONOPOLAR TIPO DIN, CORRENTE NOMINAL DE 16A - FORNECIMENTO E INSTALAÇÃO. AF_10/2020</t>
  </si>
  <si>
    <t>8.9</t>
  </si>
  <si>
    <t>DISPOSITIVO DE PROTEÇÃO CONTRA SURTO DE TENSÃO DPS 80KA - 275V</t>
  </si>
  <si>
    <t>8.10</t>
  </si>
  <si>
    <t>INTERRUPTOR BIPOLAR DR SIMPLES, 25A</t>
  </si>
  <si>
    <t>8.11</t>
  </si>
  <si>
    <t>CAIXA ENTERRADA ELÉTRICA RETANGULAR, EM ALVENARIA COM TIJOLOS CERÂMICOS MACIÇOS, FUNDO COM BRITA, DIMENSÕES INTERNAS: 0,6X0,6X0,6 M. AF_12/2020</t>
  </si>
  <si>
    <t>8.12</t>
  </si>
  <si>
    <t>TAMPA DE CONCRETO PARA CAIXAS DE PASSAGEM 0,60X0,60MX0,05M</t>
  </si>
  <si>
    <t>8.13</t>
  </si>
  <si>
    <t>CAIXA EM CHAPA METÁLICA GALVANIZADA 60 X 50 X 20CM, PARA QUADRO DE COMANDO</t>
  </si>
  <si>
    <t>8.14</t>
  </si>
  <si>
    <t>CAIXA P/QUADRO ELETRICO EM CHAPA METALICA D=20 X 30 X 20CM</t>
  </si>
  <si>
    <t>8.15</t>
  </si>
  <si>
    <t>QUADRO GERAL DE DISTRIBUIÇÃO DE EMBUTIR, COM BARRAMENTO, EM CHAPA GALVANIZ., MEDINDO:1200X800X250CM, EXCLUSIVE DISJUNTORES</t>
  </si>
  <si>
    <t>8.16</t>
  </si>
  <si>
    <t>QUADRO DE DISTRIBUIÇÃO DE ENERGIA EM CHAPA DE AÇO GALVANIZADO, DE EMBUTIR, COM BARRAMENTO TRIFÁSICO, PARA 30 DISJUNTORES DIN 150A - FORNECIMENTO E INSTALAÇÃO. AF_10/2020</t>
  </si>
  <si>
    <t>8.17</t>
  </si>
  <si>
    <t>QUADRO DE DISTRIBUIÇÃO DE ENERGIA EM CHAPA DE AÇO GALVANIZADO, DE EMBUTIR, COM BARRAMENTO TRIFÁSICO, PARA 40 DISJUNTORES DIN 100A - FORNECIMENTO E INSTALAÇÃO. AF_10/2020</t>
  </si>
  <si>
    <t>8.18</t>
  </si>
  <si>
    <t>QUADRO COMANDO PARA CONJUNTO MOTOR BOMBA TRIFASICO DE 2 A 3 HP</t>
  </si>
  <si>
    <t>8.19</t>
  </si>
  <si>
    <t>CAIXA DE COMANDO PARA BOMBA DE INCENDIO</t>
  </si>
  <si>
    <t>8.20</t>
  </si>
  <si>
    <t>HASTE DE ATERRAMENTO 5/8 PARA SPDA - FORNECIMENTO E INSTALAÇÃO. AF_12/2017</t>
  </si>
  <si>
    <t>8.21</t>
  </si>
  <si>
    <t>DISJUNTOR MONOPOLAR TIPO DIN, CORRENTE NOMINAL DE 10A - FORNECIMENTO E INSTALAÇÃO. AF_10/2020</t>
  </si>
  <si>
    <t>8.22</t>
  </si>
  <si>
    <t>DISJUNTOR TRIPOLAR TIPO DIN, CORRENTE NOMINAL DE 32A - FORNECIMENTO E INSTALAÇÃO. AF_10/2020</t>
  </si>
  <si>
    <t>8.23</t>
  </si>
  <si>
    <t>8.24</t>
  </si>
  <si>
    <t>DISJUNTOR TERMOMAGNETICO TRIPOLAR 80 A, PADRÃO DIN (EUROPEU - LINHA BRANCA), CURVA C, 10KA</t>
  </si>
  <si>
    <t>8.25</t>
  </si>
  <si>
    <t>DISJUNTOR TERMOMAGNÉTICO TRIPOLAR , CORRENTE NOMINAL DE 125A - FORNECIMENTO E INSTALAÇÃO. AF_10/2020</t>
  </si>
  <si>
    <t>8.26</t>
  </si>
  <si>
    <t>QUADRO DE DISTRIBUIÇÃO DE EMBUTIR, EM CHAPA DE AÇO, PARA ATÉ 48 DISJUNTORES, COM BARRAMENTO, PADRÃO DIN, EXCLUSIVE DISJUNTORES</t>
  </si>
  <si>
    <t>8.27</t>
  </si>
  <si>
    <t>QUADRO DE DISTRIBUIÇÃO DE ENERGIA EM CHAPA DE AÇO GALVANIZADO, DE EMBUTIR, COM BARRAMENTO TRIFÁSICO, PARA 24 DISJUNTORES DIN 100A - FORNECIMENTO E INSTALAÇÃO. AF_10/2020</t>
  </si>
  <si>
    <t>8.28</t>
  </si>
  <si>
    <t>QUADRO DE DISTRIBUICAO, SEM BARRAMENTO, EM PVC, DE SOBREPOR, PARA 12 DISJUNTORES NEMA OU 16 DISJUNTORES DIN</t>
  </si>
  <si>
    <t>ELÉTRICA - ACESSÓRIOS PARA PERFILADOS</t>
  </si>
  <si>
    <t>9.1</t>
  </si>
  <si>
    <t>SAÍDA HORIZONTAL PARA ELETROCALHA 3/4" - FORNECIMENTO E INSTALAÇÃO</t>
  </si>
  <si>
    <t>9.2</t>
  </si>
  <si>
    <t>CURVA HORIZONTAL 38 X 38 MM PARA ELETROCALHA METÁLICA</t>
  </si>
  <si>
    <t>9.3</t>
  </si>
  <si>
    <t>CRUZETA 50 X 50 MM PARA ELETROCALHA PERFURADA METÁLICA</t>
  </si>
  <si>
    <t>9.4</t>
  </si>
  <si>
    <t>TÊ HORIZONTAL 38 X 38 MM PARA ELETROCALHA METÁLICA</t>
  </si>
  <si>
    <t>9.5</t>
  </si>
  <si>
    <t>TALA PLANA PERFURADA 38MM PARA ELETROCALHA METÁLICA</t>
  </si>
  <si>
    <t>ELÉTRICA - ACESSÓRIOS PARA ELETRODUTOS</t>
  </si>
  <si>
    <t>10.1</t>
  </si>
  <si>
    <t>CAIXA RETANGULAR 4" X 4" ALTA (2,00 M DO PISO), PVC, INSTALADA EM PAREDE - FORNECIMENTO E INSTALAÇÃO. AF_12/2015</t>
  </si>
  <si>
    <t>10.2</t>
  </si>
  <si>
    <t>CAIXA OCTOGONAL 4" X 4", PVC, INSTALADA EM LAJE - FORNECIMENTO E INSTALAÇÃO. AF_12/2015</t>
  </si>
  <si>
    <t>10.3</t>
  </si>
  <si>
    <t>LUVA PARA ELETRODUTO, PVC, ROSCÁVEL, DN 25 MM (3/4"), PARA CIRCUITOS TERMINAIS, INSTALADA EM FORRO - FORNECIMENTO E INSTALAÇÃO. AF_12/2015</t>
  </si>
  <si>
    <t>10.4</t>
  </si>
  <si>
    <t>CAIXA OCTOGONAL 3" X 3", PVC, INSTALADA EM LAJE - FORNECIMENTO E INSTALAÇÃO. AF_12/2015</t>
  </si>
  <si>
    <t>10.5</t>
  </si>
  <si>
    <t>CAIXA RETANGULAR 4" X 2" ALTA (2,00 M DO PISO), PVC, INSTALADA EM PAREDE - FORNECIMENTO E INSTALAÇÃO. AF_12/2015</t>
  </si>
  <si>
    <t>10.6</t>
  </si>
  <si>
    <t>LUVA PARA ELETRODUTO, PVC, ROSCÁVEL, DN 32 MM (1"), PARA CIRCUITOS TERMINAIS, INSTALADA EM FORRO - FORNECIMENTO E INSTALAÇÃO. AF_12/2015</t>
  </si>
  <si>
    <t>10.7</t>
  </si>
  <si>
    <t>LUVA PARA ELETRODUTO, PVC, ROSCÁVEL, DN 50 MM (1 1/2"), PARA REDE ENTERRADA DE DISTRIBUIÇÃO DE ENERGIA ELÉTRICA - FORNECIMENTO E INSTALAÇÃO. AF_12/2021</t>
  </si>
  <si>
    <t>ELÉTRICA - ACESSÓRIOS USO GERAL</t>
  </si>
  <si>
    <t>11.1</t>
  </si>
  <si>
    <t>ARRUELA DE PRESSÃO 1/4"</t>
  </si>
  <si>
    <t>11.2</t>
  </si>
  <si>
    <t>ARRUELA LISA ZINCADA D=1/4"</t>
  </si>
  <si>
    <t>11.3</t>
  </si>
  <si>
    <t>ARRUELA LISA GALVANIZADA 5/16"</t>
  </si>
  <si>
    <t>11.4</t>
  </si>
  <si>
    <t>BUCHA DE NYLON S6 - FORNECIMENTO E INSTALAÇÃO</t>
  </si>
  <si>
    <t>11.5</t>
  </si>
  <si>
    <t>BUCHA DE NYLON S8 - FORNECIMENTO E INSTALAÇÃO</t>
  </si>
  <si>
    <t>11.6</t>
  </si>
  <si>
    <t>BUCHA DE NYLON S10 - FORNECIMENTO E INSTALAÇÃO</t>
  </si>
  <si>
    <t>11.7</t>
  </si>
  <si>
    <t>FORNECIMENTO E INSTALAÇÃO DE MÃO FRANCESA SIMPLES 50 MM</t>
  </si>
  <si>
    <t>11.8</t>
  </si>
  <si>
    <t>PARAFUSO FENDA CABEÇA PANELA 4,2 X 32MM, AUTO-ATARRACHANTE - FORNECIMENTO E COLOCAÇÃO</t>
  </si>
  <si>
    <t>11.9</t>
  </si>
  <si>
    <t>PARAFUSO CABEÇA SEXTAVADA GALV. 1/4" X 45CM ROSCA SOBERBA - FORNECIMENTO E COLOCAÇÃO</t>
  </si>
  <si>
    <t>11.10</t>
  </si>
  <si>
    <t>PARAFUSO CABEÇA SEXTAVADA GALV. 5/16" X 2" ROSCA SOBERBA - FORNECIMENTO E COLOCAÇÃO</t>
  </si>
  <si>
    <t>11.11</t>
  </si>
  <si>
    <t>FORNECIMENTO E INSTALAÇÃO DE PARAFUSO CABEÇA LENTILHA 1/4" X 5/8", ROSCA TOTAL</t>
  </si>
  <si>
    <t>11.12</t>
  </si>
  <si>
    <t>PORCA SEXTAVADA ZINCADA 1/4" - FORNECIMENTO E COLOCAÇÃO</t>
  </si>
  <si>
    <t>11.13</t>
  </si>
  <si>
    <t>FIXAÇÃO DE ELETROCALHAS COM VERGALHÃO (TIRANTE) COM ROSCA TOTAL Ø 1/4"X1000MM</t>
  </si>
  <si>
    <t>11.14</t>
  </si>
  <si>
    <t>PARAFUSO CABEÇA PANELA 2.9X 25MM AUTO-ATARRACHANTE</t>
  </si>
  <si>
    <t>11.15</t>
  </si>
  <si>
    <t>CAIXA ENTERRADA ELÉTRICA RETANGULAR, EM CONCRETO PRÉ-MOLDADO, FUNDO COM BRITA, DIMENSÕES INTERNAS: 0,3X0,3X0,3 M. AF_12/2020</t>
  </si>
  <si>
    <t>11.16</t>
  </si>
  <si>
    <t>BUCHA DE NYLON S4 - FORNECIMENTO E INSTALAÇÃO</t>
  </si>
  <si>
    <t>ELÉTRICA - CABEAMENTO</t>
  </si>
  <si>
    <t>12.1</t>
  </si>
  <si>
    <t>CABO DE COBRE FLEXÍVEL ISOLADO, 1,5 MM², ANTI-CHAMA 450/750 V, PARA CIRCUITOS TERMINAIS - FORNECIMENTO E INSTALAÇÃO. AF_12/2015</t>
  </si>
  <si>
    <t>12.2</t>
  </si>
  <si>
    <t>12.3</t>
  </si>
  <si>
    <t>CABO DE COBRE FLEXÍVEL ISOLADO, 4 MM², ANTI-CHAMA 450/750 V, PARA CIRCUITOS TERMINAIS - FORNECIMENTO E INSTALAÇÃO. AF_12/2015</t>
  </si>
  <si>
    <t>12.4</t>
  </si>
  <si>
    <t>CABO DE COBRE ISOLADO, 16 MM², ANTI-CHAMA 450/750 V, INSTALADO EM ELETROCALHA OU PERFILADO - FORNECIMENTO E INSTALAÇÃO. AF_10/2020</t>
  </si>
  <si>
    <t>12.5</t>
  </si>
  <si>
    <t>CABO DE COBRE ISOLADO, 25 MM², ANTI-CHAMA 450/750 V, INSTALADO EM ELETROCALHA OU PERFILADO - FORNECIMENTO E INSTALAÇÃO. AF_10/2020</t>
  </si>
  <si>
    <t>12.6</t>
  </si>
  <si>
    <t>12.7</t>
  </si>
  <si>
    <t>CABO DE COBRE FLEXÍVEL ISOLADO, 35 MM², 0,6/1,0 KV, PARA REDE AÉREA DE DISTRIBUIÇÃO DE ENERGIA ELÉTRICA DE BAIXA TENSÃO - FORNECIMENTO E INSTALAÇÃO. AF_07/2020</t>
  </si>
  <si>
    <t>12.8</t>
  </si>
  <si>
    <t>12.9</t>
  </si>
  <si>
    <t>CABO DE COBRE FLEXÍVEL ISOLADO 10MM² 450/750V</t>
  </si>
  <si>
    <t>12.10</t>
  </si>
  <si>
    <t>CABO DE COBRE ISOLADO, 35 MM², 450/750 V</t>
  </si>
  <si>
    <t>12.11</t>
  </si>
  <si>
    <t>CABO DE COBRE ISOLADO, 6 MM², 450/750 V</t>
  </si>
  <si>
    <t>ELÉTRICA - DISPOSITIVOS ELÉTRICOS - TOMADA/INTERRUPTOR/QUADRO</t>
  </si>
  <si>
    <t>13.1</t>
  </si>
  <si>
    <t>INTERRUPTOR PARALELO (1 MÓDULO), 10A/250V, INCLUINDO SUPORTE E PLACA - FORNECIMENTO E INSTALAÇÃO. AF_12/2015</t>
  </si>
  <si>
    <t>13.2</t>
  </si>
  <si>
    <t>INTERRUPTOR SIMPLES (1 MÓDULO), 10A/250V, INCLUINDO SUPORTE E PLACA - FORNECIMENTO E INSTALAÇÃO. AF_12/2015</t>
  </si>
  <si>
    <t>13.3</t>
  </si>
  <si>
    <t>INTERRUPTOR SIMPLES (2 MÓDULOS), 10A/250V, INCLUINDO SUPORTE E PLACA - FORNECIMENTO E INSTALAÇÃO. AF_12/2015</t>
  </si>
  <si>
    <t>13.4</t>
  </si>
  <si>
    <t>INTERRUPTOR SIMPLES (3 MÓDULOS), 10A/250V, INCLUINDO SUPORTE E PLACA - FORNECIMENTO E INSTALAÇÃO. AF_12/2015</t>
  </si>
  <si>
    <t>13.5</t>
  </si>
  <si>
    <t>PLACA CEGA PARA CAIXA DE PVC 4"X 4", P/ELETRODUTO</t>
  </si>
  <si>
    <t>13.6</t>
  </si>
  <si>
    <t>TOMADA BAIXA DE EMBUTIR (2 MÓDULOS), 2P+T 10 A, INCLUINDO SUPORTE E PLACA - FORNECIMENTO E INSTALAÇÃO. AF_12/2015</t>
  </si>
  <si>
    <t>13.7</t>
  </si>
  <si>
    <t>TOMADA BAIXA DE EMBUTIR (1 MÓDULO), 2P+T 10 A, INCLUINDO SUPORTE E PLACA - FORNECIMENTO E INSTALAÇÃO. AF_12/2015</t>
  </si>
  <si>
    <t>13.8</t>
  </si>
  <si>
    <t>TOMADA MÉDIA DE EMBUTIR (1 MÓDULO), 2P+T 10 A, INCLUINDO SUPORTE E PLACA - FORNECIMENTO E INSTALAÇÃO. AF_12/2015</t>
  </si>
  <si>
    <t>13.9</t>
  </si>
  <si>
    <t>TOMADA ALTA DE EMBUTIR (1 MÓDULO), 2P+T 10 A, INCLUINDO SUPORTE E PLACA - FORNECIMENTO E INSTALAÇÃO. AF_12/2015</t>
  </si>
  <si>
    <t>13.10</t>
  </si>
  <si>
    <t>ESPELHO/PLACA COM FURO REDONDO</t>
  </si>
  <si>
    <t>ELÉTRICA - ELETROCALHA</t>
  </si>
  <si>
    <t>14.1</t>
  </si>
  <si>
    <t>CURVA HORIZONTAL 100 X 50 MM PARA ELETROCALHA METÁLICA, COM ÂNGULO 90° (REF.: MOPA OU SIMILAR)</t>
  </si>
  <si>
    <t>14.2</t>
  </si>
  <si>
    <t>CURVA HORIZONTAL 50 X 50 MM PARA ELETROCALHA METÁLICA</t>
  </si>
  <si>
    <t>14.3</t>
  </si>
  <si>
    <t>FORNECIMENTO E INSTALAÇÃO DE ELETROCALHA PERFURADA 100 X 100 X 3000 MM (REF. MOPA OU SIMILAR)</t>
  </si>
  <si>
    <t>14.4</t>
  </si>
  <si>
    <t>FORNECIMENTO E INSTALAÇÃO DE ELETROCALHA PERFURADA 100 X 50 X 3000 MM (REF. MOPA OU SIMILAR)</t>
  </si>
  <si>
    <t>14.5</t>
  </si>
  <si>
    <t>ELETROCALHA METÁLICA 50 X 50 X 3000 MM - FORNECIMENTO E INSTALAÇÃO</t>
  </si>
  <si>
    <t>14.6</t>
  </si>
  <si>
    <t>SUPORTE VERTICAL 50 X 50MM PARA FIXAÇÃO DE ELETROCALHA METÁLICA</t>
  </si>
  <si>
    <t>14.7</t>
  </si>
  <si>
    <t>SUPORTE VERTICAL 100 X 50 MM PARA FIXAÇÃO DE ELETROCALHA METÁLICA ( REF.: MOPA OU SIMILAR)</t>
  </si>
  <si>
    <t>14.8</t>
  </si>
  <si>
    <t>TÊ HORIZONTAL 100 X 50 MM COM BASE LISA PERFURADA PARA ELETROCALHA METÁLICA</t>
  </si>
  <si>
    <t>14.9</t>
  </si>
  <si>
    <t>TÊ HORIZONTAL 50 X 50 MM PARA ELETROCALHA METÁLICA</t>
  </si>
  <si>
    <t>14.10</t>
  </si>
  <si>
    <t>TALA PLANA PERFURADA 50MM PARA ELETROCALHA METÁLICA</t>
  </si>
  <si>
    <t>14.11</t>
  </si>
  <si>
    <t>SUPORTE VERTICAL 100 X 75 MM PARA FIXAÇÃO DE ELETROCALHA METÁLICA</t>
  </si>
  <si>
    <t>ELÉTRICA - ELETRODUTO</t>
  </si>
  <si>
    <t>15.1</t>
  </si>
  <si>
    <t>ABRACADEIRA DE PVC 3/4"</t>
  </si>
  <si>
    <t>15.2</t>
  </si>
  <si>
    <t>15.3</t>
  </si>
  <si>
    <t>15.4</t>
  </si>
  <si>
    <t>ELETRODUTO RÍGIDO ROSCÁVEL, PVC, DN 25 MM (3/4"), PARA CIRCUITOS TERMINAIS, INSTALADO EM FORRO - FORNECIMENTO E INSTALAÇÃO. AF_12/2015</t>
  </si>
  <si>
    <t>15.5</t>
  </si>
  <si>
    <t>ABRAÇADEIRA GALV. TIPO CUNHA 3/4"</t>
  </si>
  <si>
    <t>15.6</t>
  </si>
  <si>
    <t>ABRAÇADEIRA GALV. TIPO CUNHA 1 1/2"</t>
  </si>
  <si>
    <t>15.7</t>
  </si>
  <si>
    <t>ABRAÇADEIRA PVC 1"</t>
  </si>
  <si>
    <t>15.8</t>
  </si>
  <si>
    <t>ELETRODUTO FLEXÍVEL CORRUGADO, PVC, DN 25 MM (3/4")</t>
  </si>
  <si>
    <t>15.9</t>
  </si>
  <si>
    <t>ELETRODUTO ROSCÁVEL 50MM (1.1/2")</t>
  </si>
  <si>
    <t>15.10</t>
  </si>
  <si>
    <t>ELETRODUTO RÍGIDO ROSCÁVEL, PVC, DN 32 MM (1'')</t>
  </si>
  <si>
    <t>ELÉTRICA - PERFILADOS PERFURADOS</t>
  </si>
  <si>
    <t>16.1</t>
  </si>
  <si>
    <t>PERFILADO, PRÉ-ZINCADO A FOGO, PERFURADO 38 X 38 X 6000MM</t>
  </si>
  <si>
    <t>16.2</t>
  </si>
  <si>
    <t>GANCHO CURTO PARA PERFILADO</t>
  </si>
  <si>
    <t>16.3</t>
  </si>
  <si>
    <t>ELÉTRICA - LUMINÁRIAS</t>
  </si>
  <si>
    <t>17.1</t>
  </si>
  <si>
    <t>LUMINÁRIA TIPO PLAFON EM PLÁSTICO, DE SOBREPOR, COM 1 LÂMPADA FLUORESCENTE DE 15 W, SEM REATOR - FORNECIMENTO E INSTALAÇÃO. AF_02/2020</t>
  </si>
  <si>
    <t>17.2</t>
  </si>
  <si>
    <t>LUMINÁRIA SOBREPOR QUADRADA LED 24W</t>
  </si>
  <si>
    <t>17.3</t>
  </si>
  <si>
    <t>LUMINÁRIA LED DE SOBREPOR 32W</t>
  </si>
  <si>
    <t>17.4</t>
  </si>
  <si>
    <t>REFLETOR TR LED, CORPO EM ALUMINIO, VIDRO TEMPERADO, POTENCIA 30W, BIVOLT, TEMP.COR 3000K/6000K, IP-65</t>
  </si>
  <si>
    <t>17.5</t>
  </si>
  <si>
    <t>REFLETOR SLIM LED 50W DE POTÊNCIA, BRANCO FRIO, 6500K</t>
  </si>
  <si>
    <t>ELÉTRICA - MÉDIA TENSÃO - POSTES E CRUZETAS</t>
  </si>
  <si>
    <t>18.1</t>
  </si>
  <si>
    <t>CRUZETA EM CONCRETO ARMADO, TIPO "T", 1900MM - FORNECIMENTO E INSTALAÇÃO</t>
  </si>
  <si>
    <t>18.2</t>
  </si>
  <si>
    <t>POSTE DE CONCRETO DUPLO T (DT) 11/300 - FORNECIMENTO E ASSENTAMENTO</t>
  </si>
  <si>
    <t>18.3</t>
  </si>
  <si>
    <t>POSTE DE CONCRETO DUPLO T (DT) 11/600 - FORNECIMENTO</t>
  </si>
  <si>
    <t>18.4</t>
  </si>
  <si>
    <t>ASSENTAMENTO DE POSTE DE CONCRETO COM COMPRIMENTO NOMINAL DE 11 M, CARGA NOMINAL MENOR OU IGUAL A 1000 DAN, ENGASTAMENTO SIMPLES COM 1,7 M DE SOLO (NÃO INCLUI FORNECIMENTO). AF_11/2019</t>
  </si>
  <si>
    <t>ELÉTRICA - MÉDIA TENSÃO - PROTEÇÃO E COMANDO</t>
  </si>
  <si>
    <t>19.1</t>
  </si>
  <si>
    <t>FORNECIMENTO DE ELO FUSÍVEL TIPO 5 H, COMP.= 500MM</t>
  </si>
  <si>
    <t>19.2</t>
  </si>
  <si>
    <t>FORNECIMENTO E INSTALAÇÃO DE PARA RAIOS TIPO POLIMÉRICO 15KV - 12KA</t>
  </si>
  <si>
    <t>19.3</t>
  </si>
  <si>
    <t>SUPORTE PARA FIXAÇÃO DE PARA- RAIOS E MUFLA INSTALAÇÃO INTERNA</t>
  </si>
  <si>
    <t>19.4</t>
  </si>
  <si>
    <t>19.5</t>
  </si>
  <si>
    <t>CHAVE FUSÍVEL TRIPOLAR 100A - 10000A</t>
  </si>
  <si>
    <t>ELÉTRICA - MÉDIA TENSÃO - FERRAGENS</t>
  </si>
  <si>
    <t>20.1</t>
  </si>
  <si>
    <t>PARAFUSO CABEÇA QUADRADA 16 X 150 MM - FORNECIMENTO E INSTALAÇÃO</t>
  </si>
  <si>
    <t>20.2</t>
  </si>
  <si>
    <t>PARAFUSO CABEÇA QUADRADA 16 X 250 MM - FORNECIMENTO E INSTALAÇÃO</t>
  </si>
  <si>
    <t>20.3</t>
  </si>
  <si>
    <t>PARAFUSO CABEÇA QUADRADA 16 X 400 MM - FORNECIMENTO E INSTALAÇÃO</t>
  </si>
  <si>
    <t>20.4</t>
  </si>
  <si>
    <t>PARAFUSO CABEÇA QUADRADA 16 X 450 MM - FORNECIMENTO E INSTALAÇÃO</t>
  </si>
  <si>
    <t>20.5</t>
  </si>
  <si>
    <t>ARRUELA QUADRADA EM ACO GALVANIZADO, DIMENSAO = 38 MM, ESPESSURA = 3MM, DIAMETRO DO FURO= 18 MM</t>
  </si>
  <si>
    <t>20.6</t>
  </si>
  <si>
    <t>FORNECIMENTO DE MANILHA SAPATILHA EM FERRO NODULAR GALVANIZADO</t>
  </si>
  <si>
    <t>20.7</t>
  </si>
  <si>
    <t>FORNECIMENTO DE PORCA OLHAL EM AÇO CARBONO 16 MM</t>
  </si>
  <si>
    <t>20.8</t>
  </si>
  <si>
    <t>SUPORTE PARA TRANSFORMADOR EM POSTE DE CONCRETO DUPLO T - FORNECIMENTO E INSTALAÇÃO. AF_12/2020</t>
  </si>
  <si>
    <t>20.9</t>
  </si>
  <si>
    <t>PERFIL "U" DE ACO LAMINADO, "U" 152 X 15,6</t>
  </si>
  <si>
    <t>20.10</t>
  </si>
  <si>
    <t>FIXADOR PARA PERFIL U</t>
  </si>
  <si>
    <t>20.11</t>
  </si>
  <si>
    <t>GANCHO OLHAL EM ACO GALVANIZADO, ESPESSURA 16MM, ABERTURA 21MM</t>
  </si>
  <si>
    <t>20.12</t>
  </si>
  <si>
    <t>PARAFUSO FRANCES M16 EM ACO GALVANIZADO, COMPRIMENTO = 45 MM, DIAMETRO = 16 MM, CABECA ABAULADA</t>
  </si>
  <si>
    <t>20.13</t>
  </si>
  <si>
    <t>PARAFUSO M16 EM ACO GALVANIZADO, COMPRIMENTO = 125 MM, DIAMETRO = 16 MM, ROSCA MAQUINA, CABECA QUADRADA</t>
  </si>
  <si>
    <t>ELÉTRICA - MÉDIA TENSÃO - CABEAMENTO</t>
  </si>
  <si>
    <t>21.1</t>
  </si>
  <si>
    <t>CABO DE COBRE NÚ 25 MM2 - FORNECIMENTO E ASSENTAMENTO</t>
  </si>
  <si>
    <t>21.2</t>
  </si>
  <si>
    <t>CABO DE ALUMÍNIO (XLPE) PARA 15KV #50MM²</t>
  </si>
  <si>
    <t>21.3</t>
  </si>
  <si>
    <t>CABO DE COBRE ISOLADO EM EPR FLEXÍVEL UNIPOLAR 70MM² - 0,6KV/1KV/90°</t>
  </si>
  <si>
    <t>21.4</t>
  </si>
  <si>
    <t>CABO DE COBRE ISOLADO PVC RÍGIDO UNIPOLAR SEÇÃO 25MM², 15 KV</t>
  </si>
  <si>
    <t>21.5</t>
  </si>
  <si>
    <t>CABO DE COBRE ISOLADO EM EPR FLEXÍVEL UNIPOLAR 35MM² - 0,6KV/1KV/90°</t>
  </si>
  <si>
    <t>21.6</t>
  </si>
  <si>
    <t>FORNECIMENTO E INSTALAÇÃO DE ALÇA PREFORMADA DE ALUMÍNIO P/ CA 2 AWG</t>
  </si>
  <si>
    <t>21.7</t>
  </si>
  <si>
    <t>FORNECIMENTO DE ALÇA PREFORMADA PARA ESTAI 9,5MM MR</t>
  </si>
  <si>
    <t>21.8</t>
  </si>
  <si>
    <t>FORNECIMENTO DE GANCHO DE OLHAL C/ FURO 18 MM</t>
  </si>
  <si>
    <t>21.9</t>
  </si>
  <si>
    <t>ANEL DE AMARRAÇÃO EM SILICONE PARA ISOLADOR POLIMÉRICO DE 25 KV UN</t>
  </si>
  <si>
    <t>21.10</t>
  </si>
  <si>
    <t>CORDOALHA DE AÇO 3/8"</t>
  </si>
  <si>
    <t>ELÉTRICA - MÉDIA TENSÃO - ELETRODUTOS</t>
  </si>
  <si>
    <t>22.1</t>
  </si>
  <si>
    <t>TUBO AÇO GALVANIZADO C/COSTURA 4" (100MM), P/CONDUÇÃO FLUIDOS, CLASSE LEVE, E=3,75MM, 10,55KG/M, NBR-5580</t>
  </si>
  <si>
    <t>22.2</t>
  </si>
  <si>
    <t>BUCHA COM ARRUELA EM LIGA ESPECIAL ZAMAK P/ELETRODUTO 100MM, D=4"</t>
  </si>
  <si>
    <t>22.3</t>
  </si>
  <si>
    <t>CURVA PARA ELETRODUTO GALVANIZADO, DIÂM = 4" - REV.01</t>
  </si>
  <si>
    <t>22.4</t>
  </si>
  <si>
    <t>LUVA PARA ELETRODUTO GALVANIZADO, DIÂM = 4"</t>
  </si>
  <si>
    <t>22.5</t>
  </si>
  <si>
    <t>FORNECIMENTO E INSTALAÇÃO DE HASTE DE ATERRAMENTO 5/8"X3,00M COM CONECTOR</t>
  </si>
  <si>
    <t>22.6</t>
  </si>
  <si>
    <t>INSTALAÇÃO DE SAPATILHA EM AÇO PARA CABO DE AÇO D=5/8" - LINHA PESADA - NORMA ABNT NBR 11900-1</t>
  </si>
  <si>
    <t>22.7</t>
  </si>
  <si>
    <t>QUADRO DE MEDIÇÃO TRIFÁSICA</t>
  </si>
  <si>
    <t>22.8</t>
  </si>
  <si>
    <t>ELETRODUTO EM FERRO GALVANIZADO PESADO SEM COSTURA 4" X 3M</t>
  </si>
  <si>
    <t>22.9</t>
  </si>
  <si>
    <t>MURETA DE ALVENARIA 1,00 X 2,80M PARA POSTE AUXILIAR DE ENERGIA</t>
  </si>
  <si>
    <t>22.10</t>
  </si>
  <si>
    <t>PEÇA RETANGULAR PRÉ-MOLDADA, VOLUME DE CONCRETO DE 30 A 100 LITROS, TAXA DE AÇO APROXIMADA DE 30KG/M³. AF_01/2018</t>
  </si>
  <si>
    <t>ELÉTRICA - MÉDIA TENSÃO - CONECTORES</t>
  </si>
  <si>
    <t>23.1</t>
  </si>
  <si>
    <t>FORNECIMENTO DE GRAMPO DE LINHA VIVA 6 A 250 MCM, RAMAL 8 A 2/0 AWG</t>
  </si>
  <si>
    <t>23.2</t>
  </si>
  <si>
    <t>GRAMPO DE ANCORAGEM POLIMÉRICO</t>
  </si>
  <si>
    <t>23.3</t>
  </si>
  <si>
    <t>CONECTOR CUNHA 4 X 4 AWG CAA, FORNECIMENTO</t>
  </si>
  <si>
    <t>23.4</t>
  </si>
  <si>
    <t>CAPA PARA CONECTOR DERIVAÇÃO CUNHA PARA CABO PROTEGIDO DE #50MM²</t>
  </si>
  <si>
    <t>23.5</t>
  </si>
  <si>
    <t>CONECTOR PARAFUSO FENDIDO PARA CABO 10 MM2 - FORNECIMENTO</t>
  </si>
  <si>
    <t>23.6</t>
  </si>
  <si>
    <t>CONECTOR DERIVAÇÃO TIPO CUNHA</t>
  </si>
  <si>
    <t>ELÉTRICA - MÉDIA TENSÃO - ISOLADORES</t>
  </si>
  <si>
    <t>24.1</t>
  </si>
  <si>
    <t>ISOLADOR POLIMÉRICO TIPO ANCORAGEM - CLASSE DE TENSÃO 15 KV UN</t>
  </si>
  <si>
    <t>24.2</t>
  </si>
  <si>
    <t>ISOLADOR, TIPO PINO, PARA TENSÃO 15 KV - FORNECIMENTO E INSTALAÇÃO. AF_07/2020</t>
  </si>
  <si>
    <t>24.3</t>
  </si>
  <si>
    <t>PINO CURTO PARA ISOLADOR 15KV UN</t>
  </si>
  <si>
    <t>24.4</t>
  </si>
  <si>
    <t>ESPAÇADOR LOSANGULAR 15KV UN</t>
  </si>
  <si>
    <t>ELÉTRICA - MÉDIA TENSÃO -TRANSFORMADOR</t>
  </si>
  <si>
    <t>25.1</t>
  </si>
  <si>
    <t>TRANSFORMADOR DE DISTRIBUIÇÃO, 112,5 KVA, TRIFÁSICO, 60 HZ, CLASSE 15 KV, IMERSO EM ÓLEO MINERAL, INSTALAÇÃO EM POSTE (NÃO INCLUSO SUPORTE) - FORNECIMENTO E INSTALAÇÃO. AF_12/2020</t>
  </si>
  <si>
    <t>SPDA</t>
  </si>
  <si>
    <t>26.1</t>
  </si>
  <si>
    <t>CABO DE COBRE NÚ 50 MM2 - FORNECIMENTO E ASSENTAMENTO (2,27M/KG)</t>
  </si>
  <si>
    <t>26.2</t>
  </si>
  <si>
    <t>CABO DE COBRE NÚ 35 MM2 - FORNECIMENTO E ASSENTAMENTO (3,16M/KG)</t>
  </si>
  <si>
    <t>26.3</t>
  </si>
  <si>
    <t>26.4</t>
  </si>
  <si>
    <t>26.5</t>
  </si>
  <si>
    <t>TERMINAL ESTANHADO DE 1 COMPRESSÃO 1 FURO, 50MM²</t>
  </si>
  <si>
    <t>26.6</t>
  </si>
  <si>
    <t>TERMINAL ESTANHADO DE 1 COMPRESSÃO 1 FURO, 35MM²</t>
  </si>
  <si>
    <t>26.7</t>
  </si>
  <si>
    <t>CAIXA PP ANTI-UV E ANTI-CHAMA 123X158X87MM BOCAL DE Ø 1”</t>
  </si>
  <si>
    <t>26.8</t>
  </si>
  <si>
    <t>ELETRODUTO RÍGIDO ROSCÁVEL, PVC, DN 32 MM (1"), PARA CIRCUITOS TERMINAIS, INSTALADO EM PAREDE - FORNECIMENTO E INSTALAÇÃO. AF_12/2015</t>
  </si>
  <si>
    <t>26.9</t>
  </si>
  <si>
    <t>CURVA 90 GRAUS PARA ELETRODUTO, PVC, ROSCÁVEL, DN 32 MM (1"), PARA CIRCUITOS TERMINAIS, INSTALADA EM PAREDE - FORNECIMENTO E INSTALAÇÃO. AF_12/2015</t>
  </si>
  <si>
    <t>26.10</t>
  </si>
  <si>
    <t>BUCHA DE NYLON SEM ABA S8</t>
  </si>
  <si>
    <t>26.11</t>
  </si>
  <si>
    <t>FORNECIMENTO E ASSENTAMENTO DE BARRA CHATA DE ALUMÍNIO DE 7/8" X 1/8"</t>
  </si>
  <si>
    <t>26.12</t>
  </si>
  <si>
    <t>PARAFUSO CABEÇA CHATA EM ALUMÍNIO 1/4" X 7/8" - FORNECIMENTO E COLOCAÇÃO</t>
  </si>
  <si>
    <t>26.13</t>
  </si>
  <si>
    <t>PORCA ZINCADA, SEXTAVADA, DIAMETRO 1/4"</t>
  </si>
  <si>
    <t>26.14</t>
  </si>
  <si>
    <t>ABRAÇADEIRA METÁLICA TIPO "D" DE 1"</t>
  </si>
  <si>
    <t>26.15</t>
  </si>
  <si>
    <t>PARAFUSO AUTO-ATARRAXANTE EM AÇO INOX - 4,2 X 32MM - FORNECIMENTO E COLOCAÇÃO</t>
  </si>
  <si>
    <t>26.16</t>
  </si>
  <si>
    <t>MINICAPTORES DE INSERCAO, EM ACO GALVANIZADO A FOGO, H=300 MM X DN=10 MM</t>
  </si>
  <si>
    <t>26.17</t>
  </si>
  <si>
    <t>CURVA 90º BARRA CHATA EM ALUMÍNIO 7/8”X1/8” X300MM</t>
  </si>
  <si>
    <t>26.18</t>
  </si>
  <si>
    <t>FIXADOR UNIVERSAL ESTANHADO PARA CABOS 16 A 70MM2</t>
  </si>
  <si>
    <t>26.19</t>
  </si>
  <si>
    <t>26.20</t>
  </si>
  <si>
    <t>CONECTOR SPLIT - BOLT PARA CABO DE COBRE NU #50 MM2 - FORNECIMENTO E INSTALAÇÃO</t>
  </si>
  <si>
    <t>REDE DE COMPUTADORES</t>
  </si>
  <si>
    <t>27.1</t>
  </si>
  <si>
    <t>FORNECIMENTO E INSTALAÇÃO DE CONECTOR RJ 45 MACHO CAT 6</t>
  </si>
  <si>
    <t>27.2</t>
  </si>
  <si>
    <t>FORNECIMENTO E INSTALAÇÃO DE CONECTOR RJ 45 FÊMEA CAT 6 (KRONE OU SIMILAR)</t>
  </si>
  <si>
    <t>27.3</t>
  </si>
  <si>
    <t>TOMADA DE REDE RJ45 - FORNECIMENTO E INSTALAÇÃO. AF_11/2019</t>
  </si>
  <si>
    <t>27.4</t>
  </si>
  <si>
    <t>PATCH PANEL 24 PORTAS, CATEGORIA 5E - FORNECIMENTO E INSTALAÇÃO. AF_11/2019</t>
  </si>
  <si>
    <t>27.5</t>
  </si>
  <si>
    <t>TOMADA RJ11, 2 FIOS (APENAS MODULO)</t>
  </si>
  <si>
    <t>27.6</t>
  </si>
  <si>
    <t>SWITCH 24 PORTAS 10/100 MBPS - FORNECIMENTO</t>
  </si>
  <si>
    <t>27.7</t>
  </si>
  <si>
    <t>DISTRIBUIDOR INTERNO ÓPTICO - D.I.O</t>
  </si>
  <si>
    <t>27.8</t>
  </si>
  <si>
    <t>FORNECIMENTO E INSTALAÇÃO DE RACK DE PISO 19" X 12U X 450MM</t>
  </si>
  <si>
    <t>27.9</t>
  </si>
  <si>
    <t>GUIA DE CABOS SIMPLES</t>
  </si>
  <si>
    <t>27.10</t>
  </si>
  <si>
    <t>GUIA DE CABOS VERTICAL 24U 19"</t>
  </si>
  <si>
    <t>27.11</t>
  </si>
  <si>
    <t>FORNECIMENTO E LANÇAMENTO DE CABO UTP 4 PARES CAT 6</t>
  </si>
  <si>
    <t>27.12</t>
  </si>
  <si>
    <t>CABO TELEFÔNICO CCI-50 1 PAR, SEM BLINDAGEM, INSTALADO EM DISTRIBUIÇÃO DE EDIFICAÇÃO INSTITUCIONAL - FORNECIMENTO E INSTALAÇÃO. AF_11/2019</t>
  </si>
  <si>
    <t>27.13</t>
  </si>
  <si>
    <t>PLACA 2X4” – BRANCA 2 MÓDULOS – RJ45 - FORNECIMENTO E INSTALAÇÃO</t>
  </si>
  <si>
    <t>27.14</t>
  </si>
  <si>
    <t>ELETRODUTO FLEXÍVEL CORRUGADO, PVC, DN 25 MM (3/4"), PARA CIRCUITOS TERMINAIS, INSTALADO EM PAREDE - FORNECIMENTO E INSTALAÇÃO. AF_12/2015</t>
  </si>
  <si>
    <t>27.15</t>
  </si>
  <si>
    <t>27.16</t>
  </si>
  <si>
    <t>CURVA 90 GRAUS PARA ELETRODUTO, PVC, ROSCÁVEL, DN 25 MM (3/4"), PARA CIRCUITOS TERMINAIS, INSTALADA EM PAREDE - FORNECIMENTO E INSTALAÇÃO. AF_12/2015</t>
  </si>
  <si>
    <t>27.17</t>
  </si>
  <si>
    <t>LUVA PARA ELETRODUTO, PVC, ROSCÁVEL, DN 25 MM (3/4"), PARA CIRCUITOS TERMINAIS, INSTALADA EM PAREDE - FORNECIMENTO E INSTALAÇÃO. AF_12/2015</t>
  </si>
  <si>
    <t>27.18</t>
  </si>
  <si>
    <t>27.19</t>
  </si>
  <si>
    <t>CAIXA DE PASSAGEM 30X30CM EM CHAPA DE AÇO GALVANIZADO - FORNECIMENTO</t>
  </si>
  <si>
    <t>27.20</t>
  </si>
  <si>
    <t>27.21</t>
  </si>
  <si>
    <t>27.22</t>
  </si>
  <si>
    <t>27.23</t>
  </si>
  <si>
    <t>27.24</t>
  </si>
  <si>
    <t>TERMINAL 38 X 38 MM PARA ELETROCALHA METALICA</t>
  </si>
  <si>
    <t>27.25</t>
  </si>
  <si>
    <t>27.26</t>
  </si>
  <si>
    <t>27.27</t>
  </si>
  <si>
    <t>27.28</t>
  </si>
  <si>
    <t>27.29</t>
  </si>
  <si>
    <t>27.30</t>
  </si>
  <si>
    <t>27.31</t>
  </si>
  <si>
    <t>27.32</t>
  </si>
  <si>
    <t>27.33</t>
  </si>
  <si>
    <t>27.34</t>
  </si>
  <si>
    <t>27.35</t>
  </si>
  <si>
    <t>27.36</t>
  </si>
  <si>
    <t>27.37</t>
  </si>
  <si>
    <t>27.38</t>
  </si>
  <si>
    <t>27.39</t>
  </si>
  <si>
    <t>27.40</t>
  </si>
  <si>
    <t>FORNECIMENTO E INSTALAÇÃO DE PARAFUSO CABEÇA LENTILHA 1/4" X 1/2"</t>
  </si>
  <si>
    <t>27.41</t>
  </si>
  <si>
    <t>BUCHA DE NYLON SEM ABA S10</t>
  </si>
  <si>
    <t>27.42</t>
  </si>
  <si>
    <t>27.43</t>
  </si>
  <si>
    <t>27.44</t>
  </si>
  <si>
    <t>CFTV</t>
  </si>
  <si>
    <t>28.1</t>
  </si>
  <si>
    <t>CAMERA BULLET INFRAVERMELHO MULTI HD 4 EM 1 INTELBRAS VHD 11</t>
  </si>
  <si>
    <t>28.2</t>
  </si>
  <si>
    <t>FORNECIMENTO E INSTALAÇÃO DE CONECTOR BNC DE SOLDA P/CFTV</t>
  </si>
  <si>
    <t>28.3</t>
  </si>
  <si>
    <t>GRAVADOR DE VIDEO MULTI HD</t>
  </si>
  <si>
    <t>28.4</t>
  </si>
  <si>
    <t>CABO COAXIAL BIPOLAR 4MM COM 80% MALHA BLINDADA</t>
  </si>
  <si>
    <t>REVESTIMENTOS DE PAREDE E TETO</t>
  </si>
  <si>
    <t>29.1</t>
  </si>
  <si>
    <t>CHAPISCO APLICADO EM ALVENARIAS E ESTRUTURAS DE CONCRETO INTERNAS, COM COLHER DE PEDREIRO. ARGAMASSA TRAÇO 1:3 COM PREPARO EM BETONEIRA 400L. AF_10/2022</t>
  </si>
  <si>
    <t>29.2</t>
  </si>
  <si>
    <t>(COMPOSIÇÃO REPRESENTATIVA) DO SERVIÇO DE EMBOÇO/MASSA ÚNICA, APLICADO MANUALMENTE, TRAÇO 1:2:8, EM BETONEIRA DE 400L, PAREDES INTERNAS, COM EXECUÇÃO DE TALISCAS, EDIFICAÇÃO HABITACIONAL UNIFAMILIAR (CASAS) E EDIFICAÇÃO PÚBLICA PADRÃO. - EMBOÇO</t>
  </si>
  <si>
    <t>29.3</t>
  </si>
  <si>
    <t>(COMPOSIÇÃO REPRESENTATIVA) DO SERVIÇO DE EMBOÇO/MASSA ÚNICA, TRAÇO 1:2:8, PREPARO MECÂNICO, COM BETONEIRA DE 400L, EM PAREDES DE AMBIENTES INTERNOS, COM EXECUÇÃO DE TALISCAS, PARA EDIFICAÇÃO HABITACIONAL MULTIFAMILIAR (PRÉDIO). - REBOCO</t>
  </si>
  <si>
    <t>29.4</t>
  </si>
  <si>
    <t>REVESTIMENTO CERÂMICO PARA PAREDES INTERNAS COM PLACAS TIPO ESMALTADA EXTRA DE DIMENSÕES 33X45 CM APLICADAS EM AMBIENTES DE ÁREA MAIOR QUE 5 M² NA ALTURA INTEIRA DAS PAREDES. AF_06/2014</t>
  </si>
  <si>
    <t>29.5</t>
  </si>
  <si>
    <t>TAMPO EM GRANITO CINZA ANDORINHA, E=2CM</t>
  </si>
  <si>
    <t>29.6</t>
  </si>
  <si>
    <t>REVESTIMENTO CERÂMICO PARA PISO OU PAREDE, 30 X 60 CM, LINHA CETIM BIANCO OU SIMILAR, PORTOBELLO OU SIMILAR, APLICADO COM ARGAMASSA INDUSTRIALIZADA AC-I, REJUNTADO, EXCLUSIVE REGULARIZAÇÃO DE BASE OU EMBOÇO</t>
  </si>
  <si>
    <t>29.7</t>
  </si>
  <si>
    <t>REVESTIMENTO PARA PISO OU PAREDE EM GRANITO BRANCO SIENA, POLIDO, E = 2CM, APLICADO COM ARGAMASSA INDUSTRIALIZADA AC-II, REJUNTADO, EXCLUSIVE EMBOÇO</t>
  </si>
  <si>
    <t>PISOS E PAVIMENTAÇÕES</t>
  </si>
  <si>
    <t>30.1</t>
  </si>
  <si>
    <t>CONTRAPISO EM ARGAMASSA TRAÇO 1:4 (CIMENTO E AREIA), PREPARO MECÂNICO COM BETONEIRA 400 L, APLICADO EM ÁREAS SECAS SOBRE LAJE, ADERIDO, ACABAMENTO NÃO REFORÇADO, ESPESSURA 2CM. AF_07/2021</t>
  </si>
  <si>
    <t>30.2</t>
  </si>
  <si>
    <t>PISO EM GRANILITE, MARMORITE OU GRANITINA, AGREGADO COR PRETO, CINZA, PALHA OU BRANCO, E= *8* MM (INCLUSO EXECUCAO)</t>
  </si>
  <si>
    <t>30.3</t>
  </si>
  <si>
    <t>TERRA VEGETAL (GRANEL)</t>
  </si>
  <si>
    <t>30.4</t>
  </si>
  <si>
    <t>PLANTIO DE GRAMA BATATAIS EM PLACAS. AF_05/2018</t>
  </si>
  <si>
    <t>30.5</t>
  </si>
  <si>
    <t>RAMPA PADRÃO PARA ACESSO DE DEFICIENTES A PASSEIO PÚBLICO, EM CONCRETO SIMPLES FCK=25MPA, DESEMPOLADA, PINTADA EM NOVACOR, 02 DEMÃOS E PISO TÁTIL DE ALERTA/DIRECIONAL.</t>
  </si>
  <si>
    <t>30.6</t>
  </si>
  <si>
    <t>30.7</t>
  </si>
  <si>
    <t>ASSENTAMENTO DE GUIA (MEIO-FIO) EM TRECHO CURVO, CONFECCIONADA EM CONCRETO PRÉ-FABRICADO, DIMENSÕES 100X15X13X20 CM (COMPRIMENTO X BASE INFERIOR X BASE SUPERIOR X ALTURA), PARA URBANIZAÇÃO INTERNA DE EMPREENDIMENTOS. AF_06/2016</t>
  </si>
  <si>
    <t>30.8</t>
  </si>
  <si>
    <t>PISO INTERTRAVADO</t>
  </si>
  <si>
    <t>30.8.1</t>
  </si>
  <si>
    <t>COMPACTAÇÃO MANUAL DE PAVIMENTAÇÃO DE BLOCO DE CONCRETO INTERTRAVADO COM COM PLACA VIBRATÓRIA 400KG - 7 A 10HP NÃO REVERSÍVEL</t>
  </si>
  <si>
    <t>30.8.2</t>
  </si>
  <si>
    <t>EXECUÇÃO DE PASSEIO EM PISO INTERTRAVADO, COM BLOCO RETANGULAR COR NATURAL DE 20 X 10 CM, ESPESSURA 6 CM. AF_10/2022</t>
  </si>
  <si>
    <t>30.9</t>
  </si>
  <si>
    <t>PINTURA DE FAIXA DE PEDESTRE OU ZEBRADA COM TINTA ACRÍLICA, E = 30 CM, APLICAÇÃO MANUAL. AF_05/2021 (ESTACIONAMENTO)</t>
  </si>
  <si>
    <t>ESQUADRIAS</t>
  </si>
  <si>
    <t>31.1</t>
  </si>
  <si>
    <t>KIT DE PORTA DE MADEIRA PARA PINTURA, SEMI-OCA (LEVE OU MÉDIA), PADRÃO MÉDIO, 70X210CM, ESPESSURA DE 3,5CM, ITENS INCLUSOS: DOBRADIÇAS, MONTAGEM E INSTALAÇÃO DO BATENTE, FECHADURA COM EXECUÇÃO DO FURO - FORNECIMENTO E INSTALAÇÃO. AF_12/2019</t>
  </si>
  <si>
    <t>31.2</t>
  </si>
  <si>
    <t>KIT DE PORTA DE MADEIRA PARA PINTURA, SEMI-OCA (LEVE OU MÉDIA), PADRÃO MÉDIO, 80X210CM, ESPESSURA DE 3,5CM, ITENS INCLUSOS: DOBRADIÇAS, MONTAGEM E INSTALAÇÃO DO BATENTE, FECHADURA COM EXECUÇÃO DO FURO - FORNECIMENTO E INSTALAÇÃO. AF_12/2019</t>
  </si>
  <si>
    <t>31.3</t>
  </si>
  <si>
    <t>PORTA EM CHAPA LISA DE ALUMÍNIO, COR N/P/B, COMUM, DE ABRIR OU CORRER</t>
  </si>
  <si>
    <t>31.4</t>
  </si>
  <si>
    <t>JANELA DE ALUMÍNIO DE CORRER COM 2 FOLHAS PARA VIDROS, COM VIDROS, BATENTE, ACABAMENTO COM ACETATO OU BRILHANTE E FERRAGENS. EXCLUSIVE ALIZAR E CONTRAMARCO. FORNECIMENTO E INSTALAÇÃO. AF_12/2019</t>
  </si>
  <si>
    <t>31.5</t>
  </si>
  <si>
    <t>JANELA DE AÇO TIPO BASCULANTE PARA VIDROS, COM BATENTE, FERRAGENS E PINTURA ANTICORROSIVA. EXCLUSIVE VIDROS, ACABAMENTO, ALIZAR E CONTRAMARCO. FORNECIMENTO E INSTALAÇÃO. AF_12/2019</t>
  </si>
  <si>
    <t>PINTURA</t>
  </si>
  <si>
    <t>32.1</t>
  </si>
  <si>
    <t>APLICAÇÃO E LIXAMENTO DE MASSA LÁTEX EM TETO, DUAS DEMÃOS. AF_06/2014</t>
  </si>
  <si>
    <t>32.2</t>
  </si>
  <si>
    <t>APLICAÇÃO MANUAL DE PINTURA COM TINTA LÁTEX ACRÍLICA EM TETO, DUAS DEMÃOS. AF_06/2014</t>
  </si>
  <si>
    <t>32.3</t>
  </si>
  <si>
    <t>APLICAÇÃO E LIXAMENTO DE MASSA LÁTEX EM PAREDES, DUAS DEMÃOS. AF_06/2014</t>
  </si>
  <si>
    <t>32.4</t>
  </si>
  <si>
    <t>APLICAÇÃO MANUAL DE PINTURA COM TINTA LÁTEX ACRÍLICA EM PAREDES, DUAS DEMÃOS. AF_06/2014</t>
  </si>
  <si>
    <t>32.5</t>
  </si>
  <si>
    <t>PINTURA TINTA DE ACABAMENTO (PIGMENTADA) ESMALTE SINTÉTICO BRILHANTE EM MADEIRA, 2 DEMÃOS. AF_01/2021</t>
  </si>
  <si>
    <t>32.6</t>
  </si>
  <si>
    <t>PINTURA COM TINTA ALQUÍDICA DE ACABAMENTO (ESMALTE SINTÉTICO FOSCO) APLICADA A ROLO OU PINCEL SOBRE SUPERFÍCIES METÁLICAS (EXCETO PERFIL) EXECUTADO EM OBRA (POR DEMÃO). AF_01/2020</t>
  </si>
  <si>
    <t>32.7</t>
  </si>
  <si>
    <t>PINTURA COM TINTA ACRÍLICA DE ACABAMENTO PULVERIZADA SOBRE SUPERFÍCIES METÁLICAS (EXCETO PERFIL) EXECUTADO EM OBRA (02 DEMÃOS). AF_01/2020_PE</t>
  </si>
  <si>
    <t>32.8</t>
  </si>
  <si>
    <t>PINTURA COM TINTA ACRÍLICA, INCLUSIVE SELADOR ACRÍLICO, EM COBOGÓS DE CONCRETO, A DUAS DEMÃOS</t>
  </si>
  <si>
    <t>INSTALAÇÕES HIDROSSANITÁRIAS</t>
  </si>
  <si>
    <t>33.1</t>
  </si>
  <si>
    <t>FORNECIMENTO E ASSENTAMENTO DE CAP DE FERRO GALVANIZADO DE 3/4"</t>
  </si>
  <si>
    <t>33.2</t>
  </si>
  <si>
    <t>COTOVELO 90 GRAUS DE FERRO GALVANIZADO, COM ROSCA BSP MACHO/FEMEA, DE 3/4"</t>
  </si>
  <si>
    <t>33.3</t>
  </si>
  <si>
    <t>FORNECIMENTO E ASSENTAMENTO DE LUVA DE FERRO GALVANIZADO DE 3/4"</t>
  </si>
  <si>
    <t>33.4</t>
  </si>
  <si>
    <t>TUBO DE AÇO GALVANIZADO COM COSTURA, CLASSE MÉDIA, CONEXÃO ROSQUEADA, DN 20 (3/4"), INSTALADO EM RAMAIS E SUB-RAMAIS DE GÁS - FORNECIMENTO E INSTALAÇÃO. AF_10/2020</t>
  </si>
  <si>
    <t>33.5</t>
  </si>
  <si>
    <t>FORNECIMENTO E ASSENTAMENTO DE TE DE FERRO GALVANIZADO DE 3/4"</t>
  </si>
  <si>
    <t>33.6</t>
  </si>
  <si>
    <t>REGISTRO DE PRESSÃO BRUTO, LATÃO, ROSCÁVEL, 3/4'' - FORNECIMENTO E INSTALAÇÃO. AF_08/2021</t>
  </si>
  <si>
    <t>33.7</t>
  </si>
  <si>
    <t>REGISTRO DE ESFERA, PVC, ROSCÁVEL, COM VOLANTE, 3/4" - FORNECIMENTO E INSTALAÇÃO. AF_08/2021</t>
  </si>
  <si>
    <t>33.8</t>
  </si>
  <si>
    <t>REGISTRO DE GAVETA BRUTO, LATÃO, ROSCÁVEL, 1 1/4" - FORNECIMENTO E INSTALAÇÃO. AF_08/2021</t>
  </si>
  <si>
    <t>33.9</t>
  </si>
  <si>
    <t>VÁLVULA DE RETENÇÃO HORIZONTAL, DE BRONZE, ROSCÁVEL, 1 1/4" - FORNECIMENTO E INSTALAÇÃO. AF_08/2021</t>
  </si>
  <si>
    <t>33.10</t>
  </si>
  <si>
    <t>VÁLVULA DE RETENÇÃO, DE BRONZE, PÉ COM CRIVOS, ROSCÁVEL, 1 1/2" - FORNECIMENTO E INSTALAÇÃO. AF_08/2021</t>
  </si>
  <si>
    <t>33.11</t>
  </si>
  <si>
    <t>COLAR TOMADA PVC, COM TRAVAS, SAIDA COM ROSCA, DE 32 MM X 1/2" OU 32 MM X 3/4", PARA LIGACAO PREDIAL DE AGUA</t>
  </si>
  <si>
    <t>33.12</t>
  </si>
  <si>
    <t>JOELHO PVC, SOLDAVEL COM ROSCA, 90 GRAUS, 25 MM X 3/4", COR MARROM, PARA AGUA FRIA PREDIAL</t>
  </si>
  <si>
    <t>33.13</t>
  </si>
  <si>
    <t>ADAPTADOR COM FLANGE E ANEL DE VEDAÇÃO, PVC, SOLDÁVEL, DN 25 MM X 3/4 , INSTALADO EM RESERVAÇÃO DE ÁGUA DE EDIFICAÇÃO QUE POSSUA RESERVATÓRIO DE FIBRA/FIBROCIMENTO FORNECIMENTO E INSTALAÇÃO. AF_06/2016</t>
  </si>
  <si>
    <t>33.14</t>
  </si>
  <si>
    <t>ADAPTADOR CURTO COM BOLSA E ROSCA PARA REGISTRO, PVC, SOLDÁVEL, DN 25 MM X 3/4 , INSTALADO EM RESERVAÇÃO DE ÁGUA DE EDIFICAÇÃO QUE POSSUA RESERVATÓRIO DE FIBRA/FIBROCIMENTO FORNECIMENTO E INSTALAÇÃO. AF_06/2016</t>
  </si>
  <si>
    <t>33.15</t>
  </si>
  <si>
    <t>ADAPTADOR CURTO COM BOLSA E ROSCA PARA REGISTRO, PVC, SOLDÁVEL, DN 40 MM X 1 1/4 , INSTALADO EM RESERVAÇÃO DE ÁGUA DE EDIFICAÇÃO QUE POSSUA RESERVATÓRIO DE FIBRA/FIBROCIMENTO FORNECIMENTO E INSTALAÇÃO. AF_06/2016</t>
  </si>
  <si>
    <t>33.16</t>
  </si>
  <si>
    <t>ADAPTADOR CURTO COM BOLSA E ROSCA PARA REGISTRO, PVC, SOLDÁVEL, DN 50 MM X 1 1/2 , INSTALADO EM RESERVAÇÃO DE ÁGUA DE EDIFICAÇÃO QUE POSSUA RESERVATÓRIO DE FIBRA/FIBROCIMENTO FORNECIMENTO E INSTALAÇÃO. AF_06/2016</t>
  </si>
  <si>
    <t>33.17</t>
  </si>
  <si>
    <t>JOELHO 90 GRAUS, PVC, SOLDÁVEL, DN 25MM, INSTALADO EM PRUMADA DE ÁGUA - FORNECIMENTO E INSTALAÇÃO. AF_06/2022</t>
  </si>
  <si>
    <t>33.18</t>
  </si>
  <si>
    <t>JOELHO 90 GRAUS, PVC, SOLDÁVEL, DN 40 MM INSTALADO EM RESERVAÇÃO DE ÁGUA DE EDIFICAÇÃO QUE POSSUA RESERVATÓRIO DE FIBRA/FIBROCIMENTO FORNECIMENTO E INSTALAÇÃO. AF_06/2016</t>
  </si>
  <si>
    <t>33.19</t>
  </si>
  <si>
    <t>JOELHO 90 GRAUS, PVC, SOLDÁVEL, DN 50 MM INSTALADO EM RESERVAÇÃO DE ÁGUA DE EDIFICAÇÃO QUE POSSUA RESERVATÓRIO DE FIBRA/FIBROCIMENTO FORNECIMENTO E INSTALAÇÃO. AF_06/2016</t>
  </si>
  <si>
    <t>33.20</t>
  </si>
  <si>
    <t>TUBO, PVC, SOLDÁVEL, DN 25 MM, INSTALADO EM RESERVAÇÃO DE ÁGUA DE EDIFICAÇÃO QUE POSSUA RESERVATÓRIO DE FIBRA/FIBROCIMENTO FORNECIMENTO E INSTALAÇÃO. AF_06/2016</t>
  </si>
  <si>
    <t>33.21</t>
  </si>
  <si>
    <t>TUBO, PVC, SOLDÁVEL, DN 40 MM, INSTALADO EM RESERVAÇÃO DE ÁGUA DE EDIFICAÇÃO QUE POSSUA RESERVATÓRIO DE FIBRA/FIBROCIMENTO FORNECIMENTO E INSTALAÇÃO. AF_06/2016</t>
  </si>
  <si>
    <t>33.22</t>
  </si>
  <si>
    <t>TUBO, PVC, SOLDÁVEL, DN 50 MM, INSTALADO EM RESERVAÇÃO DE ÁGUA DE EDIFICAÇÃO QUE POSSUA RESERVATÓRIO DE FIBRA/FIBROCIMENTO FORNECIMENTO E INSTALAÇÃO. AF_06/2016</t>
  </si>
  <si>
    <t>33.23</t>
  </si>
  <si>
    <t>TORNEIRA DE BOIA PARA CAIXA D'ÁGUA, ROSCÁVEL, 3/4" - FORNECIMENTO E INSTALAÇÃO. AF_08/2021</t>
  </si>
  <si>
    <t>33.24</t>
  </si>
  <si>
    <t>TANQUE TAÇA COL. SECA - 50.000L</t>
  </si>
  <si>
    <t>33.25</t>
  </si>
  <si>
    <t>BOMBA CENTRÍFUGA, TRIFÁSICA, 3 CV OU 2,96 HP, HM 34 A 40 M, Q 8,6 A 14,8 M3/H (NÃO INCLUI O FORNECIMENTO DA BOMBA). AF_12/2020</t>
  </si>
  <si>
    <t>33.26</t>
  </si>
  <si>
    <t>33.27</t>
  </si>
  <si>
    <t>TUBO, PVC, SOLDÁVEL, DN 25MM, INSTALADO EM RAMAL DE DISTRIBUIÇÃO DE ÁGUA - FORNECIMENTO E INSTALAÇÃO. AF_06/2022</t>
  </si>
  <si>
    <t>33.28</t>
  </si>
  <si>
    <t>33.29</t>
  </si>
  <si>
    <t>33.30</t>
  </si>
  <si>
    <t>33.31</t>
  </si>
  <si>
    <t>TUBO, PVC, SOLDÁVEL, DN 32MM, INSTALADO EM RAMAL DE DISTRIBUIÇÃO DE ÁGUA - FORNECIMENTO E INSTALAÇÃO. AF_06/2022</t>
  </si>
  <si>
    <t>33.32</t>
  </si>
  <si>
    <t>33.33</t>
  </si>
  <si>
    <t>33.34</t>
  </si>
  <si>
    <t>33.35</t>
  </si>
  <si>
    <t>TUBO, PVC, SOLDÁVEL, DN 40MM, INSTALADO EM RAMAL DE DISTRIBUIÇÃO DE ÁGUA - FORNECIMENTO E INSTALAÇÃO. AF_06/2022</t>
  </si>
  <si>
    <t>33.36</t>
  </si>
  <si>
    <t>33.37</t>
  </si>
  <si>
    <t>33.38</t>
  </si>
  <si>
    <t>TUBO, PVC, SOLDÁVEL, DN 50MM, INSTALADO EM RAMAL DE DISTRIBUIÇÃO DE ÁGUA - FORNECIMENTO E INSTALAÇÃO. AF_06/2022</t>
  </si>
  <si>
    <t>33.39</t>
  </si>
  <si>
    <t>33.40</t>
  </si>
  <si>
    <t>BUCHA DE REDUÇÃO, CURTA, PVC, SOLDÁVEL, DN 32 X 25 MM, INSTALADO EM RAMAL DE DISTRIBUIÇÃO DE ÁGUA - FORNECIMENTO E INSTALAÇÃO. AF_06/2022</t>
  </si>
  <si>
    <t>33.41</t>
  </si>
  <si>
    <t>BUCHA DE REDUCAO DE PVC, SOLDAVEL, CURTA, COM 40 X 32 MM, PARA AGUA FRIA PREDIAL</t>
  </si>
  <si>
    <t>33.42</t>
  </si>
  <si>
    <t>BUCHA DE REDUÇÃO, CURTA, PVC, SOLDÁVEL, DN 50 X 40 MM, INSTALADO EM PRUMADA DE ÁGUA - FORNECIMENTO E INSTALAÇÃO. AF_06/2022</t>
  </si>
  <si>
    <t>33.43</t>
  </si>
  <si>
    <t>BUCHA DE REDUÇÃO, LONGA, PVC, SOLDÁVEL, DN 40 X 25 MM, INSTALADO EM RAMAL DE DISTRIBUIÇÃO DE ÁGUA - FORNECIMENTO E INSTALAÇÃO. AF_06/2022</t>
  </si>
  <si>
    <t>33.44</t>
  </si>
  <si>
    <t>BUCHA DE REDUÇÃO, LONGA, PVC, SOLDÁVEL, DN 50 X 25 MM, INSTALADO EM RAMAL DE DISTRIBUIÇÃO DE ÁGUA - FORNECIMENTO E INSTALAÇÃO. AF_06/2022</t>
  </si>
  <si>
    <t>33.45</t>
  </si>
  <si>
    <t>BUCHA DE REDUÇÃO , LONGA, PVC, SOLDÁVEL, DN 50 X 32 MM, INSTALADO EM RAMAL DE DISTRIBUIÇÃO DE ÁGUA - FORNECIMENTO E INSTALAÇÃO. AF_06/2022</t>
  </si>
  <si>
    <t>33.46</t>
  </si>
  <si>
    <t>33.47</t>
  </si>
  <si>
    <t>33.48</t>
  </si>
  <si>
    <t>JOELHO DE REDUCAO, PVC, ROSCAVEL, 90 GRAUS, 3/4" X 1/2", COR BRANCA, PARA AGUA FRIA PREDIAL</t>
  </si>
  <si>
    <t>33.49</t>
  </si>
  <si>
    <t>JOELHO DE REDUCAO, PVC, ROSCAVEL, 90 GRAUS, 1" X 3/4", COR BRANCA, PARA AGUA FRIA PREDIAL</t>
  </si>
  <si>
    <t>33.50</t>
  </si>
  <si>
    <t>JOELHO 90 GRAUS, PVC, SOLDÁVEL, DN 25MM, INSTALADO EM RAMAL DE DISTRIBUIÇÃO DE ÁGUA - FORNECIMENTO E INSTALAÇÃO. AF_06/2022</t>
  </si>
  <si>
    <t>33.51</t>
  </si>
  <si>
    <t>JOELHO 90 GRAUS, PVC, SOLDÁVEL, DN 32MM, INSTALADO EM RAMAL DE DISTRIBUIÇÃO DE ÁGUA - FORNECIMENTO E INSTALAÇÃO. AF_06/2022</t>
  </si>
  <si>
    <t>33.52</t>
  </si>
  <si>
    <t>JOELHO 90 GRAUS, PVC, SOLDÁVEL, DN 40MM, INSTALADO EM PRUMADA DE ÁGUA - FORNECIMENTO E INSTALAÇÃO. AF_06/2022</t>
  </si>
  <si>
    <t>33.53</t>
  </si>
  <si>
    <t>JOELHO 90 GRAUS, PVC, SOLDÁVEL, DN 50MM, INSTALADO EM PRUMADA DE ÁGUA - FORNECIMENTO E INSTALAÇÃO. AF_06/2022</t>
  </si>
  <si>
    <t>33.54</t>
  </si>
  <si>
    <t>JOELHO 90 GRAUS COM BUCHA DE LATÃO, PVC, SOLDÁVEL, DN 25MM, X 1/2 INSTALADO EM RAMAL OU SUB-RAMAL DE ÁGUA - FORNECIMENTO E INSTALAÇÃO. AF_06/2022</t>
  </si>
  <si>
    <t>33.55</t>
  </si>
  <si>
    <t>JOELHO 90 GRAUS COM BUCHA DE LATÃO, PVC, SOLDÁVEL, DN 25MM, X 3/4 INSTALADO EM RAMAL OU SUB-RAMAL DE ÁGUA - FORNECIMENTO E INSTALAÇÃO. AF_06/2022</t>
  </si>
  <si>
    <t>33.56</t>
  </si>
  <si>
    <t>TE, PVC, SOLDÁVEL, DN 25MM, INSTALADO EM RAMAL DE DISTRIBUIÇÃO DE ÁGUA - FORNECIMENTO E INSTALAÇÃO. AF_06/2022</t>
  </si>
  <si>
    <t>33.57</t>
  </si>
  <si>
    <t>TE, PVC, SOLDÁVEL, DN 32MM, INSTALADO EM RAMAL DE DISTRIBUIÇÃO DE ÁGUA - FORNECIMENTO E INSTALAÇÃO. AF_06/2022</t>
  </si>
  <si>
    <t>33.58</t>
  </si>
  <si>
    <t>TE, PVC, SOLDÁVEL, DN 40MM, INSTALADO EM RAMAL DE DISTRIBUIÇÃO DE ÁGUA - FORNECIMENTO E INSTALAÇÃO. AF_06/2022</t>
  </si>
  <si>
    <t>33.59</t>
  </si>
  <si>
    <t>TE, PVC, SOLDÁVEL, DN 50MM, INSTALADO EM PRUMADA DE ÁGUA - FORNECIMENTO E INSTALAÇÃO. AF_06/2022</t>
  </si>
  <si>
    <t>33.60</t>
  </si>
  <si>
    <t>TÊ DE REDUÇÃO, PVC, SOLDÁVEL, DN 32MM X 25MM, INSTALADO EM RAMAL DE DISTRIBUIÇÃO DE ÁGUA - FORNECIMENTO E INSTALAÇÃO. AF_06/2022</t>
  </si>
  <si>
    <t>33.61</t>
  </si>
  <si>
    <t>TÊ DE REDUÇÃO, PVC, SOLDÁVEL, DN 40MM X 32MM, INSTALADO EM RAMAL DE DISTRIBUIÇÃO DE ÁGUA - FORNECIMENTO E INSTALAÇÃO. AF_06/2022</t>
  </si>
  <si>
    <t>33.62</t>
  </si>
  <si>
    <t>TÊ DE REDUÇÃO, PVC, SOLDÁVEL, DN 50MM X 25MM, INSTALADO EM RAMAL DE DISTRIBUIÇÃO DE ÁGUA - FORNECIMENTO E INSTALAÇÃO. AF_06/2022</t>
  </si>
  <si>
    <t>33.63</t>
  </si>
  <si>
    <t>LUVA, PVC, SOLDÁVEL, DN 25MM, INSTALADO EM RAMAL DE DISTRIBUIÇÃO DE ÁGUA - FORNECIMENTO E INSTALAÇÃO. AF_06/2022</t>
  </si>
  <si>
    <t>33.64</t>
  </si>
  <si>
    <t>DUCHA HIGIENICA PLASTICA COM REGISTRO METALICO 1/2 "</t>
  </si>
  <si>
    <t>33.65</t>
  </si>
  <si>
    <t>LAVATÓRIO LOUÇA BRANCA COM COLUNA, 45 X 55CM OU EQUIVALENTE, PADRÃO MÉDIO - FORNECIMENTO E INSTALAÇÃO. AF_01/2020</t>
  </si>
  <si>
    <t>33.66</t>
  </si>
  <si>
    <t>TORNEIRA CROMADA TUBO MÓVEL, DE PAREDE, 1/2 OU 3/4, PARA PIA DE COZINHA, PADRÃO MÉDIO - FORNECIMENTO E INSTALAÇÃO. AF_01/2020</t>
  </si>
  <si>
    <t>33.67</t>
  </si>
  <si>
    <t>TORNEIRA CROMADA DE MESA, 1/2 OU 3/4, PARA LAVATÓRIO, PADRÃO MÉDIO - FORNECIMENTO E INSTALAÇÃO. AF_01/2020</t>
  </si>
  <si>
    <t>33.68</t>
  </si>
  <si>
    <t>VASO SANITÁRIO SIFONADO COM CAIXA ACOPLADA LOUÇA BRANCA - FORNECIMENTO E INSTALAÇÃO. AF_01/2020</t>
  </si>
  <si>
    <t>33.69</t>
  </si>
  <si>
    <t>ASSENTO SANITÁRIO CONVENCIONAL - FORNECIMENTO E INSTALACAO. AF_01/2020</t>
  </si>
  <si>
    <t>33.70</t>
  </si>
  <si>
    <t>REGISTRO DE GAVETA BRUTO, LATÃO, ROSCÁVEL, 3/4", COM ACABAMENTO E CANOPLA CROMADOS - FORNECIMENTO E INSTALAÇÃO. AF_08/2021</t>
  </si>
  <si>
    <t>33.71</t>
  </si>
  <si>
    <t>ENGATE FLEXÍVEL EM INOX, 1/2 X 30CM - FORNECIMENTO E INSTALAÇÃO. AF_01/2020</t>
  </si>
  <si>
    <t>33.72</t>
  </si>
  <si>
    <t>ENGATE FLEXÍVEL EM PLÁSTICO BRANCO, 1/2 X 30CM - FORNECIMENTO E INSTALAÇÃO. AF_01/2020</t>
  </si>
  <si>
    <t>33.73</t>
  </si>
  <si>
    <t>PAPELEIRA DE PAREDE EM METAL CROMADO SEM TAMPA, INCLUSO FIXAÇÃO. AF_01/2020</t>
  </si>
  <si>
    <t>33.74</t>
  </si>
  <si>
    <t>PORTA TOALHA ROSTO EM METAL CROMADO, TIPO ARGOLA, INCLUSO FIXAÇÃO. AF_01/2020</t>
  </si>
  <si>
    <t>33.75</t>
  </si>
  <si>
    <t>SABONETEIRA PLASTICA TIPO DISPENSER PARA SABONETE LIQUIDO COM RESERVATORIO 800 A 1500 ML, INCLUSO FIXAÇÃO. AF_01/2020</t>
  </si>
  <si>
    <t>33.76</t>
  </si>
  <si>
    <t>CUBA DE EMBUTIR OVAL EM LOUÇA BRANCA, 35 X 50CM OU EQUIVALENTE - FORNECIMENTO E INSTALAÇÃO. AF_01/2020</t>
  </si>
  <si>
    <t>33.77</t>
  </si>
  <si>
    <t>CUBA DE EMBUTIR RETANGULAR DE AÇO INOXIDÁVEL, 46 X 30 X 12 CM - FORNECIMENTO E INSTALAÇÃO. AF_01/2020</t>
  </si>
  <si>
    <t>33.78</t>
  </si>
  <si>
    <t>33.79</t>
  </si>
  <si>
    <t>TUBO PVC, SÉRIE R, ÁGUA PLUVIAL, DN 100 MM, FORNECIDO E INSTALADO EM RAMAL DE ENCAMINHAMENTO. AF_06/2022</t>
  </si>
  <si>
    <t>33.80</t>
  </si>
  <si>
    <t>33.81</t>
  </si>
  <si>
    <t>TUBO PVC, SÉRIE R, ÁGUA PLUVIAL, DN 100 MM, FORNECIDO E INSTALADO EM CONDUTORES VERTICAIS DE ÁGUAS PLUVIAIS. AF_06/2022</t>
  </si>
  <si>
    <t>33.82</t>
  </si>
  <si>
    <t>JOELHO 45 GRAUS, PVC, SERIE R, ÁGUA PLUVIAL, DN 100 MM, JUNTA ELÁSTICA, FORNECIDO E INSTALADO EM RAMAL DE ENCAMINHAMENTO. AF_06/2022</t>
  </si>
  <si>
    <t>33.83</t>
  </si>
  <si>
    <t>JOELHO 90 GRAUS, PVC, SERIE R, ÁGUA PLUVIAL, DN 100 MM, JUNTA ELÁSTICA, FORNECIDO E INSTALADO EM RAMAL DE ENCAMINHAMENTO. AF_06/2022</t>
  </si>
  <si>
    <t>33.84</t>
  </si>
  <si>
    <t>JUNÇÃO SIMPLES, PVC, SERIE R, ÁGUA PLUVIAL, DN 100 X 100 MM, JUNTA ELÁSTICA, FORNECIDO E INSTALADO EM RAMAL DE ENCAMINHAMENTO. AF_06/2022</t>
  </si>
  <si>
    <t>33.85</t>
  </si>
  <si>
    <t>RALO FOFO SEMIESFERICO, 100 MM, PARA LAJES/ CALHAS</t>
  </si>
  <si>
    <t>33.86</t>
  </si>
  <si>
    <t>CAIXA ENTERRADA HIDRÁULICA RETANGULAR EM ALVENARIA COM TIJOLOS CERÂMICOS MACIÇOS, DIMENSÕES INTERNAS: 0,6X0,6X0,6 M PARA REDE DE DRENAGEM. AF_12/2020</t>
  </si>
  <si>
    <t>33.87</t>
  </si>
  <si>
    <t>33.88</t>
  </si>
  <si>
    <t>TUBO PVC, SERIE NORMAL, ESGOTO PREDIAL, DN 40 MM, FORNECIDO E INSTALADO EM RAMAL DE DESCARGA OU RAMAL DE ESGOTO SANITÁRIO. AF_08/2022</t>
  </si>
  <si>
    <t>33.89</t>
  </si>
  <si>
    <t>33.90</t>
  </si>
  <si>
    <t>33.91</t>
  </si>
  <si>
    <t>33.92</t>
  </si>
  <si>
    <t>TUBO PVC, SERIE NORMAL, ESGOTO PREDIAL, DN 50 MM, FORNECIDO E INSTALADO EM RAMAL DE DESCARGA OU RAMAL DE ESGOTO SANITÁRIO. AF_08/2022</t>
  </si>
  <si>
    <t>33.93</t>
  </si>
  <si>
    <t>33.94</t>
  </si>
  <si>
    <t>33.95</t>
  </si>
  <si>
    <t>33.96</t>
  </si>
  <si>
    <t>TUBO PVC, SERIE NORMAL, ESGOTO PREDIAL, DN 75 MM, FORNECIDO E INSTALADO EM RAMAL DE DESCARGA OU RAMAL DE ESGOTO SANITÁRIO. AF_08/2022</t>
  </si>
  <si>
    <t>33.97</t>
  </si>
  <si>
    <t>33.98</t>
  </si>
  <si>
    <t>33.99</t>
  </si>
  <si>
    <t>TUBO PVC, SERIE NORMAL, ESGOTO PREDIAL, DN 100 MM, FORNECIDO E INSTALADO EM RAMAL DE DESCARGA OU RAMAL DE ESGOTO SANITÁRIO. AF_08/2022</t>
  </si>
  <si>
    <t>TUBO PVC, SERIE NORMAL, ESGOTO PREDIAL, DN 150 MM, FORNECIDO E INSTALADO EM SUBCOLETOR AÉREO DE ESGOTO SANITÁRIO. AF_08/2022</t>
  </si>
  <si>
    <t>CURVA CURTA 90 GRAUS, PVC, SERIE NORMAL, ESGOTO PREDIAL, DN 40 MM, JUNTA SOLDÁVEL, FORNECIDO E INSTALADO EM RAMAL DE DESCARGA OU RAMAL DE ESGOTO SANITÁRIO. AF_08/2022</t>
  </si>
  <si>
    <t>CURVA CURTA 90 GRAUS, PVC, SERIE NORMAL, ESGOTO PREDIAL, DN 50 MM, JUNTA ELÁSTICA, FORNECIDO E INSTALADO EM RAMAL DE DESCARGA OU RAMAL DE ESGOTO SANITÁRIO. AF_08/2022</t>
  </si>
  <si>
    <t>JOELHO 45 GRAUS, PVC, SERIE NORMAL, ESGOTO PREDIAL, DN 40 MM, JUNTA SOLDÁVEL, FORNECIDO E INSTALADO EM RAMAL DE DESCARGA OU RAMAL DE ESGOTO SANITÁRIO. AF_08/2022</t>
  </si>
  <si>
    <t>JOELHO 45 GRAUS, PVC, SERIE NORMAL, ESGOTO PREDIAL, DN 50 MM, JUNTA ELÁSTICA, FORNECIDO E INSTALADO EM RAMAL DE DESCARGA OU RAMAL DE ESGOTO SANITÁRIO. AF_08/2022</t>
  </si>
  <si>
    <t>JOELHO 45 GRAUS, PVC, SERIE NORMAL, ESGOTO PREDIAL, DN 75 MM, JUNTA ELÁSTICA, FORNECIDO E INSTALADO EM RAMAL DE DESCARGA OU RAMAL DE ESGOTO SANITÁRIO. AF_08/2022</t>
  </si>
  <si>
    <t>JOELHO 45 GRAUS, PVC, SERIE NORMAL, ESGOTO PREDIAL, DN 100 MM, JUNTA ELÁSTICA, FORNECIDO E INSTALADO EM RAMAL DE DESCARGA OU RAMAL DE ESGOTO SANITÁRIO. AF_08/2022</t>
  </si>
  <si>
    <t>JOELHO 90 GRAUS, PVC, SERIE NORMAL, ESGOTO PREDIAL, DN 50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</si>
  <si>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</si>
  <si>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PVC, COM BOLSA E ANEL, 90 GRAUS, DN 40 X *38* MM, SERIE NORMAL, PARA ESGOTO PREDIAL</t>
  </si>
  <si>
    <t>JUNÇÃO SIMPLES, PVC, SERIE NORMAL, ESGOTO PREDIAL, DN 50 X 50 MM, JUNTA ELÁSTICA, FORNECIDO E INSTALADO EM PRUMADA DE ESGOTO SANITÁRIO OU VENTILAÇÃO. AF_08/2022</t>
  </si>
  <si>
    <t>JUNCAO SIMPLES PVC RIGIDO P/ ESGOTO PRIMARIO, DIAM = 75 X 50MM UN</t>
  </si>
  <si>
    <t>JUNCAO SIMPLES DE REDUCAO, PVC, DN 100 X 50 MM, SERIE NORMAL PARA ESGOTO PREDIAL</t>
  </si>
  <si>
    <t>JUNCAO SIMPLES DE REDUCAO, PVC, DN 100 X 75 MM, SERIE NORMAL PARA ESGOTO PREDIAL</t>
  </si>
  <si>
    <t>JUNÇÃO SIMPLES, PVC, SERIE NORMAL, ESGOTO PREDIAL, DN 100 X 100 MM, JUNTA ELÁSTICA, FORNECIDO E INSTALADO EM RAMAL DE DESCARGA OU RAMAL DE ESGOTO SANITÁRIO. AF_08/2022</t>
  </si>
  <si>
    <t>REDUCAO EXCENTRICA PVC, DN 75 X 50 MM, PARA ESGOTO PREDIAL</t>
  </si>
  <si>
    <t>REDUCAO EXCENTRICA PVC, DN 100 X 50 MM, PARA ESGOTO PREDIAL</t>
  </si>
  <si>
    <t>TE, PVC, SERIE NORMAL, ESGOTO PREDIAL, DN 50 X 50 MM, JUNTA ELÁSTICA, FORNECIDO E INSTALADO EM PRUMADA DE ESGOTO SANITÁRIO OU VENTILAÇÃO. AF_08/2022</t>
  </si>
  <si>
    <t>CAIXA ENTERRADA HIDRÁULICA RETANGULAR, EM CONCRETO PRÉ-MOLDADO, DIMENSÕES INTERNAS: 0,6X0,6X0,5 M. AF_12/2020</t>
  </si>
  <si>
    <t>CAIXA SIFONADA, PVC, DN 100 X 100 X 50 MM, JUNTA ELÁSTICA, FORNECIDA E INSTALADA EM RAMAL DE DESCARGA OU EM RAMAL DE ESGOTO SANITÁRIO. AF_08/2022</t>
  </si>
  <si>
    <t>CAIXA SIFONADA, COM GRELHA QUADRADA, PVC, DN 150 X 150 X 50 MM, JUNTA SOLDÁVEL, FORNECIDA E INSTALADA EM RAMAL DE DESCARGA OU EM RAMAL DE ESGOTO SANITÁRIO. AF_08/2022</t>
  </si>
  <si>
    <t>SIFAO PLASTICO TIPO COPO PARA PIA OU LAVATORIO, 1 X 1.1/2 "</t>
  </si>
  <si>
    <t>VÁLVULA EM PLÁSTICO 1 PARA PIA, TANQUE OU LAVATÓRIO, COM OU SEM LADRÃO - FORNECIMENTO E INSTALAÇÃO. AF_01/2020</t>
  </si>
  <si>
    <t>SUMIDOURO CIRCULAR, EM CONCRETO PRÉ-MOLDADO, DIÂMETRO INTERNO = 1,88 M, ALTURA INTERNA = 2,00 M, ÁREA DE INFILTRAÇÃO: 13,1 M² (PARA 5 CONTRIBUINTES). AF_12/2020_PA</t>
  </si>
  <si>
    <t>ESTAÇÃO DE TRATAMENTO DE ESGOTO - ETE 25 M³/DIA</t>
  </si>
  <si>
    <t>JOELHO 45 GRAUS, PVC, SERIE NORMAL, ESGOTO PREDIAL, DN 50 MM, JUNTA ELÁSTICA, FORNECIDO E INSTALADO EM PRUMADA DE ESGOTO SANITÁRIO OU VENTILAÇÃO. AF_08/2022</t>
  </si>
  <si>
    <t>JOELHO 90 GRAUS, PVC, SERIE NORMAL, ESGOTO PREDIAL, DN 50 MM, JUNTA ELÁSTICA, FORNECIDO E INSTALADO EM PRUMADA DE ESGOTO SANITÁRIO OU VENTILAÇÃO. AF_08/2022</t>
  </si>
  <si>
    <t>TERMINAL DE VENTILAÇÃO, PVC, SÉRIE NORMAL, ESGOTO PREDIAL, DN 50 MM, JUNTA SOLDÁVEL, FORNECIDO E INSTALADO EM PRUMADA DE ESGOTO SANITÁRIO OU VENTILAÇÃO. AF_08/2022</t>
  </si>
  <si>
    <t>TUBO PVC, SERIE NORMAL, ESGOTO PREDIAL, DN 50 MM, FORNECIDO E INSTALADO EM PRUMADA DE ESGOTO SANITÁRIO OU VENTILAÇÃO. AF_08/2022</t>
  </si>
  <si>
    <t>BOMBA CENTRÍFUGA, TRIFÁSICA, 1 CV OU 0,99 HP, HM 14 A 40 M, Q 0,6 A 8,4 M3/H - FORNECIMENTO E INSTALAÇÃO. AF_12/2020</t>
  </si>
  <si>
    <t>REGISTRO DE ESFERA, PVC, ROSCÁVEL, COM VOLANTE, 1 1/2" - FORNECIMENTO E INSTALAÇÃO. AF_08/2021</t>
  </si>
  <si>
    <t>REGISTRO DE GAVETA BRUTO, LATÃO, ROSCÁVEL, 1" - FORNECIMENTO E INSTALAÇÃO. AF_08/2021</t>
  </si>
  <si>
    <t>VÁLVULA DE RETENÇÃO, DE BRONZE, PÉ COM CRIVOS, ROSCÁVEL, 1 1/4" - FORNECIMENTO E INSTALAÇÃO. AF_08/2021</t>
  </si>
  <si>
    <t>ADAPTADOR CURTO COM BOLSA E ROSCA PARA REGISTRO, PVC, SOLDÁVEL, DN 32MM X 1 , INSTALADO EM RAMAL DE DISTRIBUIÇÃO DE ÁGUA - FORNECIMENTO E INSTALAÇÃO. AF_06/2022</t>
  </si>
  <si>
    <t>JOELHO 90º REDUÇÃO PVC RÍGIDO SOLDÁVEL C/BUCHA DE LATÃO, DIÂM= 25MMX1/2"</t>
  </si>
  <si>
    <t>CURVA 45 LONGA 100MM</t>
  </si>
  <si>
    <t>JUNÇÃO SIMPLES, PVC, SERIE NORMAL, ESGOTO PREDIAL, DN 75 X 75 MM, JUNTA ELÁSTICA, FORNECIDO E INSTALADO EM RAMAL DE DESCARGA OU RAMAL DE ESGOTO SANITÁRIO. AF_08/2022</t>
  </si>
  <si>
    <t>CAIXA SIFONADA, PVC, DN 150 X 185 X 75 MM, JUNTA ELÁSTICA, FORNECIDA E INSTALADA EM RAMAL DE DESCARGA OU EM RAMAL DE ESGOTO SANITÁRIO. AF_08/2022</t>
  </si>
  <si>
    <t>TANQUE SÉPTICO RETANGULAR, EM ALVENARIA COM TIJOLOS CERÂMICOS MACIÇOS, DIMENSÕES INTERNAS: 1,6 X 4,4 X H=1,8 M, VOLUME ÚTIL: 9856 L (PARA 68 CONTRIBUINTES). ELEVATÓRIA PARA ETE</t>
  </si>
  <si>
    <t>TANQUE SÉPTICO RETANGULAR, EM ALVENARIA COM BLOCOS DE CONCRETO, DIMENSÕES INTERNAS: 1,2 X 2,4 X H=1,6 M, VOLUME ÚTIL: 3456 L (PARA 13 CONTRIBUINTES).TANQUE DE RECIRCULAÇÃO</t>
  </si>
  <si>
    <t>TANQUE SÉPTICO RETANGULAR, EM ALVENARIA COM BLOCOS DE CONCRETO, DIMENSÕES INTERNAS: 1,2 X 2,4 X H=1,6 M, VOLUME ÚTIL: 3456 L (PARA 13 CONTRIBUINTES). TANQUE DE CONTATO</t>
  </si>
  <si>
    <t>ETE - ESTAÇÃO DE TRATAMENTO DE ESGOTO 15 M³/DIA</t>
  </si>
  <si>
    <t>CALHA DE CONCRETO SEÇÃO 0,40 X 0,40M, EXCLUSIVE GRELHA</t>
  </si>
  <si>
    <t>GRELHA METÁLICA EM FERRO FUNDIDO, 40X40CM</t>
  </si>
  <si>
    <t>INCÊNDIO E PÂNICO</t>
  </si>
  <si>
    <t>34.1</t>
  </si>
  <si>
    <t>BOMBA PARA INCÊNDIO A DIESEL 10 CV, VAZÃO DE 38,00 M³/H, HMAN= 50 M.C.A</t>
  </si>
  <si>
    <t>34.2</t>
  </si>
  <si>
    <t>COTOVELO 90 GRAUS, EM FERRO GALVANIZADO, CONEXÃO ROSQUEADA, DN 65 (2 1/2), INSTALADO EM RESERVAÇÃO DE ÁGUA DE EDIFICAÇÃO QUE POSSUA RESERVATÓRIO DE FIBRA/FIBROCIMENTO  FORNECIMENTO E INSTALAÇÃO. AF_06/2016</t>
  </si>
  <si>
    <t>34.3</t>
  </si>
  <si>
    <t>CURVA 90 GRAUS, EM AÇO, CONEXÃO SOLDADA, DN 65 (2 1/2"), INSTALADO EM REDE DE ALIMENTAÇÃO PARA HIDRANTE - FORNECIMENTO E INSTALAÇÃO. AF_10/2020</t>
  </si>
  <si>
    <t>34.4</t>
  </si>
  <si>
    <t>NIPLE, EM FERRO GALVANIZADO, DN 65 (2 1/2"), CONEXÃO ROSQUEADA, INSTALADO EM PRUMADAS - FORNECIMENTO E INSTALAÇÃO. AF_10/2020</t>
  </si>
  <si>
    <t>34.5</t>
  </si>
  <si>
    <t>34.6</t>
  </si>
  <si>
    <t>TUBO DE AÇO GALVANIZADO COM COSTURA, CLASSE MÉDIA, DN 65 (2 1/2"), CONEXÃO ROSQUEADA, INSTALADO EM REDE DE ALIMENTAÇÃO PARA HIDRANTE - FORNECIMENTO E INSTALAÇÃO. AF_10/2020</t>
  </si>
  <si>
    <t>34.7</t>
  </si>
  <si>
    <t>34.8</t>
  </si>
  <si>
    <t>34.9</t>
  </si>
  <si>
    <t>FORNECIMENTO E INSTALAÇÃO DE PRESSOSTATO 0 A 10 KGF/CM2</t>
  </si>
  <si>
    <t>34.10</t>
  </si>
  <si>
    <t>ABRIGO PARA HIDRANTE, 90X60X17CM, COM REGISTRO GLOBO ANGULAR 45 GRAUS 2 1/2", ADAPTADOR STORZ 2 1/2", MANGUEIRA DE INCÊNDIO 20M, REDUÇÃO 2 1/2" X 1 1/2" E ESGUICHO EM LATÃO 1 1/2" - FORNECIMENTO E INSTALAÇÃO. AF_10/2020</t>
  </si>
  <si>
    <t>34.11</t>
  </si>
  <si>
    <t>HIDRANTE DE RECALQUE INCLUINDO CAIXA EM ALVENARIA DE TIJOLOS MACIÇOS ESP. = 0,12M, DIM. INT. = 0.40 X 0.60 X 0.35M, COM TAMPA EM FERRO FUNDIDO 0,40 X 0,60 E FUNDO COM BRITA</t>
  </si>
  <si>
    <t>34.12</t>
  </si>
  <si>
    <t>34.13</t>
  </si>
  <si>
    <t>REGISTRO DE GAVETA BRUTO, LATÃO, ROSCÁVEL, 2 1/2" - FORNECIMENTO E INSTALAÇÃO. AF_08/2021</t>
  </si>
  <si>
    <t>34.14</t>
  </si>
  <si>
    <t>EXTINTOR DE INCÊNDIO PORTÁTIL COM CARGA DE ÁGUA PRESSURIZADA DE 10 L, CLASSE A - FORNECIMENTO E INSTALAÇÃO. AF_10/2020_PE</t>
  </si>
  <si>
    <t>34.15</t>
  </si>
  <si>
    <t>EXTINTOR DE INCÊNDIO PORTÁTIL COM CARGA DE PQS DE 6 KG, CLASSE BC - FORNECIMENTO E INSTALAÇÃO. AF_10/2020_PE</t>
  </si>
  <si>
    <t>34.16</t>
  </si>
  <si>
    <t>PLACA DE SINALIZAÇÃO COM A INSCRIÇÃO SAÍDA DE EMERGÊNCIA, FOTOLUMINESCENTE, 24 X 12 CM, EM PVC 2 MM ANTI-CHAMAS</t>
  </si>
  <si>
    <t>34.17</t>
  </si>
  <si>
    <t>PLACA DE SINALIZAÇÃO INDICANDO A ROTA DE FUGA, FOTOLUMINESCENTE, 24 X 12 CM, EM PVC 2 MM ANTI-CHAMAS</t>
  </si>
  <si>
    <t>34.18</t>
  </si>
  <si>
    <t>PLACA DE INDICATIVA DE "EXTINTOR" EM PVC, DIM.: 20 X 20 CM</t>
  </si>
  <si>
    <t>34.19</t>
  </si>
  <si>
    <t>PLACA DE SINALIZAÇÃO, FOTOLUMINESCENTE, 38X19 CM, EM PVC , COM LOGOTIPO "COMANDO MANUAL DE ALARME DE INCÊNDIO"- PLACA E2</t>
  </si>
  <si>
    <t>34.20</t>
  </si>
  <si>
    <t>PLACA DE SINALIZAÇÃO, FOTOLUMINESCENTE, 30X30 CM, EM PVC , COM LOGOTIPO "BOTOEIRA"</t>
  </si>
  <si>
    <t>34.21</t>
  </si>
  <si>
    <t>LUMINÁRIA DE EMERGÊNCIA, COM 30 LÂMPADAS LED DE 2 W, SEM REATOR - FORNECIMENTO E INSTALAÇÃO. AF_02/2020</t>
  </si>
  <si>
    <t>34.22</t>
  </si>
  <si>
    <t>ACIONADOR MANUAL (BOTOEIRA) TIPO QUEBRA-VIDRO, P/INSTAL. INCENDIO</t>
  </si>
  <si>
    <t>34.23</t>
  </si>
  <si>
    <t>AVISADOR SONORO TIPO SIRENE PARA INCÊNDIO UN</t>
  </si>
  <si>
    <t>34.24</t>
  </si>
  <si>
    <t>CENTRAL DE ALARME E DETECÇÃO DE INCÊNDIO, CAPACIDADE: 8 LAÇOS, COM 2 LINHAS, MOD.VR-8L</t>
  </si>
  <si>
    <t>34.25</t>
  </si>
  <si>
    <t>VÁLVULA DE RETENÇÃO HORIZONTAL, DE BRONZE, ROSCÁVEL, 2 1/2" - FORNECIMENTO E INSTALAÇÃO. AF_08/2021</t>
  </si>
  <si>
    <t>34.26</t>
  </si>
  <si>
    <t>TÊ, EM FERRO GALVANIZADO, DN 65 (2 1/2"), CONEXÃO ROSQUEADA, INSTALADO EM PRUMADAS - FORNECIMENTO E INSTALAÇÃO. AF_10/2020</t>
  </si>
  <si>
    <t>34.27</t>
  </si>
  <si>
    <t>PLACA DE SINALIZAÇÃO, FOTOLUMINESCENTE, 30X30 CM, EM PVC , COM LOGOTIPO "ALARME SONORO"- PLACA E1</t>
  </si>
  <si>
    <t>34.28</t>
  </si>
  <si>
    <t>BOMBA PARA INCÊNDIO CENTRÍFUGA 12,5 CV TRIFÁSICA</t>
  </si>
  <si>
    <t>SERVIÇOS COMPLEMENTARES</t>
  </si>
  <si>
    <t>35.1</t>
  </si>
  <si>
    <t>REVESTIMENTO EM ESTRUTURA METÁLICA GALVANIZADA - ACM</t>
  </si>
  <si>
    <t>35.2</t>
  </si>
  <si>
    <t>BANCADA EM GRANITO CINZA ANDORINHA, E=2CM</t>
  </si>
  <si>
    <t>35.3</t>
  </si>
  <si>
    <t>LIMPEZA FINAL DA OBRA</t>
  </si>
  <si>
    <t>35.4</t>
  </si>
  <si>
    <t>REVESTIMENTO EM ALUMÍNIO TIPO ALUCOBOND, E=0,3MM, EM ESTRUTURA METÁLICA AUXILIAR DE PERFIL "U" 2", COM FORNECIMENTO E MONTAGEM, INCLUSIVE PINTURA KAYNAR 500 COM SEIS CAMADAS M2 (FACHADA)</t>
  </si>
  <si>
    <t>35.5</t>
  </si>
  <si>
    <t>LETRAS EM CHAPA METÁLICA PINTADA, ALTURA=60CM, ESP.=10CM, INSTALADA.</t>
  </si>
  <si>
    <t>35.6</t>
  </si>
  <si>
    <t>BANCO DE CONCRETO - JARDINEIRA</t>
  </si>
  <si>
    <t>35.6.1</t>
  </si>
  <si>
    <t>35.6.2</t>
  </si>
  <si>
    <t>35.6.3</t>
  </si>
  <si>
    <t>35.6.4</t>
  </si>
  <si>
    <t>PEÇA CIRCULAR PRÉ-MOLDADA, VOLUME DE CONCRETO ACIMA DE 100 LITROS, TAXA DE AÇO APROXIMADA DE 30KG/M³. AF_01/2018</t>
  </si>
  <si>
    <t>35.6.5</t>
  </si>
  <si>
    <t>35.6.6</t>
  </si>
  <si>
    <t>(COMPOSIÇÃO REPRESENTATIVA) DO SERVIÇO DE EMBOÇO/MASSA ÚNICA, APLICADO MANUALMENTE, TRAÇO 1:2:8, EM BETONEIRA DE 400L, PAREDES INTERNAS, COM EXECUÇÃO DE TALISCAS, EDIFICAÇÃO HABITACIONAL UNIFAMILIAR (CASAS) E EDIFICAÇÃO PÚBLICA PADRÃO. AF_12/2014</t>
  </si>
  <si>
    <t>35.6.7</t>
  </si>
  <si>
    <t>APLICAÇÃO MANUAL DE FUNDO SELADOR ACRÍLICO EM PAREDES EXTERNAS DE CASAS. AF_06/2014</t>
  </si>
  <si>
    <t>35.6.8</t>
  </si>
  <si>
    <t>APLICAÇÃO MANUAL DE PINTURA COM TINTA TEXTURIZADA ACRÍLICA EM PAREDES EXTERNAS DE CASAS, UMA COR. AF_06/2014</t>
  </si>
  <si>
    <t>35.7</t>
  </si>
  <si>
    <t>MURO DE PROTEÇÃO DA ETE</t>
  </si>
  <si>
    <t>35.7.1</t>
  </si>
  <si>
    <t>MURO EM ALVENARIA BLOCO CIMENTO, E= 0,09M, C/ ALV DE PEDRA 0,35 X 0,60M, COLUNAS CONCRETO ARMADO FCK = 15,0 MPA CADA 3,00M, C/ CHAPISCO, REBOCO E PINTURA HIDRACOR OU SIMILAR (MURO DE PROTEÇÂO DA ETE)</t>
  </si>
  <si>
    <t>35.7.2</t>
  </si>
  <si>
    <t>35.7.3</t>
  </si>
  <si>
    <t>35.7.4</t>
  </si>
  <si>
    <t>ALAMBRADO ESTRUTURADO POR TUBOS DE ACO GALVANIZADO, (MONTANTES COM DIAMETRO 2", TRAVESSAS E ESCORAS COM DIÂMETRO 1 ¼), COM TELA DE ARAME GALVANIZADO, FIO 12 BWG E MALHA QUADRADA 5X5CM (EXCETO MURETA). - COBERTA MURO DA ETE</t>
  </si>
  <si>
    <t>35.7.5</t>
  </si>
  <si>
    <t>35.7.6</t>
  </si>
  <si>
    <t>35.7.7</t>
  </si>
  <si>
    <t>35.7.8</t>
  </si>
  <si>
    <t>PINTURA COM TINTA ALQUÍDICA DE FUNDO (TIPO ZARCÃO) PULVERIZADA SOBRE PERFIL METÁLICO EXECUTADO EM FÁBRICA (POR DEMÃO). AF_01/2020_PE</t>
  </si>
  <si>
    <t>35.7.9</t>
  </si>
  <si>
    <t>35.7.10</t>
  </si>
  <si>
    <t>VALOR TOTAL R$</t>
  </si>
  <si>
    <t>Medição Nº:</t>
  </si>
  <si>
    <t>Processo Nº:</t>
  </si>
  <si>
    <t>Período:</t>
  </si>
  <si>
    <t>Valor da Medição:</t>
  </si>
  <si>
    <t>Observação</t>
  </si>
  <si>
    <t>Percentual Executado (%)</t>
  </si>
  <si>
    <t>01.</t>
  </si>
  <si>
    <t>0212-0014/2025</t>
  </si>
  <si>
    <t>02.</t>
  </si>
  <si>
    <t>0703-0001/2025</t>
  </si>
  <si>
    <t>Não pago</t>
  </si>
  <si>
    <t>VALOR GLOBAL DO CONTRATO:</t>
  </si>
  <si>
    <t>2º TERMO ADITIVO (VALOR)</t>
  </si>
  <si>
    <t>VALOR CONSOLIDADO</t>
  </si>
  <si>
    <t>VALOR ACUMULADO ATÉ A ÚLTIMA MEDIÇÃO</t>
  </si>
  <si>
    <t>SALDO</t>
  </si>
  <si>
    <t>CONTROLE DE MEDIÇÕES E ANDAMENTO DE OBRAS PÚBLICAS</t>
  </si>
  <si>
    <t xml:space="preserve">SOLUÇÕES CONSTRUÇÕES E SERVIÇOS LTDA, CNPJ Nº 39.808.835/0001-08
OBRA DE AMPLIAÇÃO DO MERCADO PÚBLICO DO BAIRRO DA CHÃ DO PILAR </t>
  </si>
  <si>
    <r>
      <t xml:space="preserve">OBRA: </t>
    </r>
    <r>
      <rPr>
        <sz val="11"/>
        <color rgb="FF000000"/>
        <rFont val="Times New Roman"/>
        <family val="1"/>
      </rPr>
      <t>CONSTRUÇÃO DE DUAS ESTAÇÕES PARA O TELEFÉRICO – 2ª ETAPA, SITUADO NO MUNICÍPIO DE PILAR/AL</t>
    </r>
  </si>
  <si>
    <r>
      <t xml:space="preserve">LOCAL: </t>
    </r>
    <r>
      <rPr>
        <sz val="11"/>
        <color rgb="FF000000"/>
        <rFont val="Times New Roman"/>
        <family val="1"/>
      </rPr>
      <t>MUNICÍPIO DE PILAR/AL</t>
    </r>
  </si>
  <si>
    <r>
      <t xml:space="preserve">CONSTRUTORA: </t>
    </r>
    <r>
      <rPr>
        <sz val="11"/>
        <color rgb="FF000000"/>
        <rFont val="Times New Roman"/>
        <family val="1"/>
      </rPr>
      <t>PLATAFORMA ENGENHARIA LTDA / CNPJ 06.034.228/0001-89</t>
    </r>
  </si>
  <si>
    <r>
      <t xml:space="preserve">CONTRATO: </t>
    </r>
    <r>
      <rPr>
        <sz val="11"/>
        <color rgb="FF000000"/>
        <rFont val="Times New Roman"/>
        <family val="1"/>
      </rPr>
      <t>Nº 54/2022 - CP Nº 04/2022</t>
    </r>
  </si>
  <si>
    <t>CONTRATO</t>
  </si>
  <si>
    <t>Und</t>
  </si>
  <si>
    <t>P.Unitário</t>
  </si>
  <si>
    <t xml:space="preserve">Preço Total </t>
  </si>
  <si>
    <t xml:space="preserve"> 1 </t>
  </si>
  <si>
    <t xml:space="preserve">SERVIÇOS PRELIMINARES </t>
  </si>
  <si>
    <t xml:space="preserve"> 1.1 </t>
  </si>
  <si>
    <t>PLACA DE OBRA (PARA CONSTRUCAO CIVIL) EM CHAPA GALVANIZADA *N. 22*, ADESIVADA, DE *2,4 X 1,2* M (SEM POSTES PARA FIXACAO)</t>
  </si>
  <si>
    <t>m²</t>
  </si>
  <si>
    <t xml:space="preserve"> 1.2 </t>
  </si>
  <si>
    <t>LIGAÇÃO PREDIAL DE ÁGUA EM MURETA DE CONCRETO, PROVISÓRIA OU DEFINITIVA, COM FORNECIMENTO DE MATERIAL, INCLUSIVE MURETA E HIDRÔMETRO, REDE DN 50MM</t>
  </si>
  <si>
    <t xml:space="preserve"> 1.3 </t>
  </si>
  <si>
    <t>ALUGUEL DE CONTAINER - ESCRITÓRIO COM BANHEIRO - 6,20 X 2,40M, EQUIPADO COM AR CONDICIONADO</t>
  </si>
  <si>
    <t>mês</t>
  </si>
  <si>
    <t xml:space="preserve"> 1.4 </t>
  </si>
  <si>
    <t>LOCAÇÃO DE CONTAINER - ALMOXARIFADO SEM BANHEIRO - 6,00 X 2,40M - REV 02_02/2022</t>
  </si>
  <si>
    <t xml:space="preserve"> 1.5 </t>
  </si>
  <si>
    <t>LOCAÇÃO DE CONTAINER - BANHEIRO COM CHUVEIROS E VASOS - 4,30 X 2,30M</t>
  </si>
  <si>
    <t xml:space="preserve"> 1.6 </t>
  </si>
  <si>
    <t>TAPUME EM CHAPA COMPENSADA ESP = 10MM (1 USO)</t>
  </si>
  <si>
    <t xml:space="preserve"> 2 </t>
  </si>
  <si>
    <t>ADMINISTRAÇÃO LOCAL DA OBRA</t>
  </si>
  <si>
    <t xml:space="preserve"> 2.1 </t>
  </si>
  <si>
    <t>ENGENHEIRO CIVIL DE OBRA PLENO COM ENCARGOS COMPLEMENTARES</t>
  </si>
  <si>
    <t xml:space="preserve"> 2.2 </t>
  </si>
  <si>
    <t>MESTRE DE OBRAS COM ENCARGOS COMPLEMENTARES</t>
  </si>
  <si>
    <t xml:space="preserve"> 2.3 </t>
  </si>
  <si>
    <t>ENCARREGADO GERAL DE OBRAS COM ENCARGOS COMPLEMENTARES</t>
  </si>
  <si>
    <t xml:space="preserve"> 3 </t>
  </si>
  <si>
    <t>ESTAÇÃO ORLA (INFERIOR)</t>
  </si>
  <si>
    <t xml:space="preserve"> 3.1 </t>
  </si>
  <si>
    <t>MOVIMENTAÇÃO DE TERRA</t>
  </si>
  <si>
    <t xml:space="preserve"> 3.1.1 </t>
  </si>
  <si>
    <t>LOCACAO CONVENCIONAL DE OBRA, UTILIZANDO GABARITO DE TÁBUAS CORRIDAS PONTALETADAS A CADA 2,00M -  2 UTILIZAÇÕES. AF_10/2018</t>
  </si>
  <si>
    <t xml:space="preserve"> 3.1.2 </t>
  </si>
  <si>
    <t>ESCAVAÇÃO MANUAL PARA BLOCO DE COROAMENTO OU SAPATA (INCLUINDO ESCAVAÇÃO PARA COLOCAÇÃO DE FÔRMAS). AF_06/2017</t>
  </si>
  <si>
    <t>m³</t>
  </si>
  <si>
    <t xml:space="preserve"> 3.2 </t>
  </si>
  <si>
    <t>INFRA-ESTRUTURA (FUNDAÇÃO)</t>
  </si>
  <si>
    <t xml:space="preserve"> 3.2.1 </t>
  </si>
  <si>
    <t>ESTACA HÉLICE CONTÍNUA, DIÂMETRO DE 30 CM, INCLUSO CONCRETO FCK=30MPA E ARMADURA MÍNIMA (EXCLUSIVE MOBILIZAÇÃO, DESMOBILIZAÇÃO E BOMBEAMENTO). AF_12/2019</t>
  </si>
  <si>
    <t xml:space="preserve"> 3.2.2 </t>
  </si>
  <si>
    <t>CONCRETAGEM DE BLOCOS DE COROAMENTO E VIGAS BALDRAME, FCK 30 MPA, COM USO DE JERICA  LANÇAMENTO, ADENSAMENTO E ACABAMENTO. AF_06/2017</t>
  </si>
  <si>
    <t xml:space="preserve"> 3.2.3 </t>
  </si>
  <si>
    <t xml:space="preserve"> 3.2.4 </t>
  </si>
  <si>
    <t>FABRICAÇÃO, MONTAGEM E DESMONTAGEM DE FÔRMA PARA BLOCO DE COROAMENTO, EM MADEIRA SERRADA, E=25 MM, 4 UTILIZAÇÕES. AF_06/2017</t>
  </si>
  <si>
    <t xml:space="preserve"> 3.3 </t>
  </si>
  <si>
    <t>SUPER-ESTRUTURA</t>
  </si>
  <si>
    <t xml:space="preserve"> 3.3.1 </t>
  </si>
  <si>
    <t>CONCRETO ARMADO: VIGAS E PILAR (SALAS)</t>
  </si>
  <si>
    <t xml:space="preserve"> 3.3.1.1 </t>
  </si>
  <si>
    <t>CONCRETAGEM DE VIGAS E LAJES, FCK=25 MPA, PARA LAJES MACIÇAS OU NERVURADAS COM USO DE BOMBA - LANÇAMENTO, ADENSAMENTO E ACABAMENTO. AF_02/2022</t>
  </si>
  <si>
    <t xml:space="preserve"> 3.3.1.2 </t>
  </si>
  <si>
    <t>CONCRETAGEM DE PILARES, FCK = 25 MPA, COM USO DE BOMBA - LANÇAMENTO, ADENSAMENTO E ACABAMENTO. AF_02/2022</t>
  </si>
  <si>
    <t xml:space="preserve"> 3.3.1.3 </t>
  </si>
  <si>
    <t>ARMAÇÃO DE PILAR OU VIGA DE UMA ESTRUTURA CONVENCIONAL DE CONCRETO ARMADO EM UMA EDIFICAÇÃO TÉRREA OU SOBRADO UTILIZANDO AÇO CA-50 DE 6,3 MM - MONTAGEM. AF_12/2015</t>
  </si>
  <si>
    <t xml:space="preserve"> 3.3.1.4 </t>
  </si>
  <si>
    <t>ARMAÇÃO DE PILAR OU VIGA DE UMA ESTRUTURA CONVENCIONAL DE CONCRETO ARMADO EM UMA EDIFICAÇÃO TÉRREA OU SOBRADO UTILIZANDO AÇO CA-50 DE 8,0 MM - MONTAGEM. AF_12/2015</t>
  </si>
  <si>
    <t xml:space="preserve"> 3.3.1.5 </t>
  </si>
  <si>
    <t>ARMAÇÃO DE PILAR OU VIGA DE UMA ESTRUTURA CONVENCIONAL DE CONCRETO ARMADO EM UMA EDIFICAÇÃO TÉRREA OU SOBRADO UTILIZANDO AÇO CA-50 DE 10,0 MM - MONTAGEM. AF_12/2015</t>
  </si>
  <si>
    <t xml:space="preserve"> 3.3.1.6 </t>
  </si>
  <si>
    <t>ARMAÇÃO DE PILAR OU VIGA DE UMA ESTRUTURA CONVENCIONAL DE CONCRETO ARMADO EM UMA EDIFICAÇÃO TÉRREA OU SOBRADO UTILIZANDO AÇO CA-50 DE 12,5 MM - MONTAGEM. AF_12/2015</t>
  </si>
  <si>
    <t xml:space="preserve"> 3.3.1.7 </t>
  </si>
  <si>
    <t>ARMAÇÃO DE PILAR OU VIGA DE UMA ESTRUTURA CONVENCIONAL DE CONCRETO ARMADO EM UMA EDIFICAÇÃO TÉRREA OU SOBRADO UTILIZANDO AÇO CA-60 DE 5,0 MM - MONTAGEM. AF_12/2015</t>
  </si>
  <si>
    <t xml:space="preserve"> 3.3.1.8 </t>
  </si>
  <si>
    <t>MONTAGEM E DESMONTAGEM DE FÔRMA DE VIGA, ESCORAMENTO COM GARFO DE MADEIRA, PÉ-DIREITO SIMPLES, EM CHAPA DE MADEIRA RESINADA, 4 UTILIZAÇÕES. AF_09/2020</t>
  </si>
  <si>
    <t xml:space="preserve"> 3.3.1.9 </t>
  </si>
  <si>
    <t>FORMA PLANA PARA PILARES, EM COMPENSADO RESINADO DE 14MM, 02 USOS, INCLUSIVE ESCORAMENTO</t>
  </si>
  <si>
    <t>m2</t>
  </si>
  <si>
    <t xml:space="preserve"> 3.3.2 </t>
  </si>
  <si>
    <t>LAJES</t>
  </si>
  <si>
    <t xml:space="preserve"> 3.3.2.1 </t>
  </si>
  <si>
    <t>LAJE PRÉ-FABRICADA TRELIÇADA PARA PISO OU COBERTURA, INTEREIXO 38CM, H=12CM, EL. ENCHIMENTO EM BLOCO CERÂMICO H=8CM, INCLUSIVE ESCORAMENTO EM MADEIRA E CAPEAMENTO 4CM.</t>
  </si>
  <si>
    <t xml:space="preserve"> 3.3.2.2 </t>
  </si>
  <si>
    <t xml:space="preserve"> 3.3.2.3 </t>
  </si>
  <si>
    <t>IMPERMEABILIZAÇÃO DE SUPERFÍCIE COM MANTA ASFÁLTICA, DUAS CAMADAS, INCLUSIVE APLICAÇÃO DE PRIMER ASFÁLTICO, E=3MM E E=4MM. AF_06/2018</t>
  </si>
  <si>
    <t xml:space="preserve"> 3.3.2.4 </t>
  </si>
  <si>
    <t>ARMAÇÃO DE LAJE DE UMA ESTRUTURA CONVENCIONAL DE CONCRETO ARMADO EM UMA EDIFICAÇÃO TÉRREA OU SOBRADO UTILIZANDO AÇO CA-50 DE 6,3 MM - MONTAGEM. AF_12/2015</t>
  </si>
  <si>
    <t xml:space="preserve"> 3.3.2.5 </t>
  </si>
  <si>
    <t>ARMAÇÃO DE LAJE DE UMA ESTRUTURA CONVENCIONAL DE CONCRETO ARMADO EM UMA EDIFICAÇÃO TÉRREA OU SOBRADO UTILIZANDO AÇO CA-50 DE 10,0 MM - MONTAGEM. AF_12/2015</t>
  </si>
  <si>
    <t xml:space="preserve"> 3.3.2.6 </t>
  </si>
  <si>
    <t>MONTAGEM E DESMONTAGEM DE FÔRMA DE LAJE MACIÇA, PÉ-DIREITO SIMPLES, EM CHAPA DE MADEIRA COMPENSADA PLASTIFICADA, 18 UTILIZAÇÕES. AF_09/2020</t>
  </si>
  <si>
    <t xml:space="preserve"> 3.3.3 </t>
  </si>
  <si>
    <t>ESTRUTURA METÁLICA</t>
  </si>
  <si>
    <t xml:space="preserve"> 3.3.3.1 </t>
  </si>
  <si>
    <t>VIGA METÁLICA EM PERFIL LAMINADO OU SOLDADO EM AÇO ESTRUTURAL, COM CONEXÕES PARAFUSADAS, INCLUSOS MÃO DE OBRA, TRANSPORTE E IÇAMENTO UTILIZANDO GUINDASTE - FORNECIMENTO E INSTALAÇÃO. AF_01/2020_P</t>
  </si>
  <si>
    <t xml:space="preserve"> 3.3.3.2 </t>
  </si>
  <si>
    <t>PILAR METÁLICO PERFIL LAMINADO/SOLDADO EM AÇO ESTRUTURAL, COM CONEXÕES PARAFUSADAS, INCLUSOS MÃO DE OBRA, TRANSPORTE E IÇAMENTO UTILIZANDO GUINDASTE - FORNECIMENTO E INSTALAÇÃO. AF_01/2020_P</t>
  </si>
  <si>
    <t xml:space="preserve"> 3.3.3.3 </t>
  </si>
  <si>
    <t>CONTRAVENTAMENTO COM CANTONEIRAS DE AÇO, ABAS IGUAIS, COM CONEXÕES SOLDADAS, INCLUSOS MÃO DE OBRA, TRANSPORTE E IÇAMENTO UTILIZANDO TALHA MANUAL, PARA EDIFÍCIOS DE ATÉ 2 PAVIMENTOS - FORNECIMENTO E INSTALAÇÃO. AF_01/2020_P</t>
  </si>
  <si>
    <t xml:space="preserve"> 3.3.3.4 </t>
  </si>
  <si>
    <t>PINTURA COM TINTA ALQUÍDICA DE ACABAMENTO (ESMALTE SINTÉTICO ACETINADO) APLICADA A ROLO OU PINCEL SOBRE PERFIL METÁLICO EXECUTADO EM FÁBRICA (POR DEMÃO). AF_01/2020</t>
  </si>
  <si>
    <t xml:space="preserve"> 3.3.3.5 </t>
  </si>
  <si>
    <t>PINTURA COM TINTA ACRÍLICA DE ACABAMENTO APLICADA A ROLO OU PINCEL SOBRE SUPERFÍCIES METÁLICAS (EXCETO PERFIL) EXECUTADO EM OBRA (02 DEMÃOS). AF_01/2020</t>
  </si>
  <si>
    <t xml:space="preserve"> 3.3.3.6 </t>
  </si>
  <si>
    <t>ANDAIME METÁLICO FACHADEIRO - LOCAÇÃO MENSAL , MONTAGEM E DESMONTAGEM</t>
  </si>
  <si>
    <t>m²xmês</t>
  </si>
  <si>
    <t xml:space="preserve"> 3.4 </t>
  </si>
  <si>
    <t xml:space="preserve"> 3.4.1 </t>
  </si>
  <si>
    <t>JANELA FIXA DE ALUMÍNIO PARA VIDRO, COM VIDRO, BATENTE E FERRAGENS. EXCLUSIVE ACABAMENTO, ALIZAR E CONTRAMARCO. FORNECIMENTO E INSTALAÇÃO. AF_12/2019</t>
  </si>
  <si>
    <t xml:space="preserve"> 3.4.2 </t>
  </si>
  <si>
    <t>JANELA DE ALUMÍNIO DE CORRER COM 4 FOLHAS PARA VIDROS, COM VIDROS, BATENTE, ACABAMENTO COM ACETATO OU BRILHANTE E FERRAGENS. EXCLUSIVE ALIZAR E CONTRAMARCO. FORNECIMENTO E INSTALAÇÃO. AF_12/2019</t>
  </si>
  <si>
    <t xml:space="preserve"> 3.4.3 </t>
  </si>
  <si>
    <t>CONTRAMARCO DE ALUMÍNIO, FIXAÇÃO COM ARGAMASSA - FORNECIMENTO E INSTALAÇÃO. AF_12/2019</t>
  </si>
  <si>
    <t xml:space="preserve"> 3.4.4 </t>
  </si>
  <si>
    <t>PORTA/ESQUADRIA EM ALUMÍNIO, COR N/P/B, TIPO MOLDURA-VIDRO, INCLUSIVE CAIXILHO VERTICAL 5 X 10, MAXI-AR FIXO, DOBRADIÇAS OU ROLDANAS E FECHADURA, EXCLUSIVE VIDRO</t>
  </si>
  <si>
    <t xml:space="preserve"> 3.4.5 </t>
  </si>
  <si>
    <t>INSTALAÇÃO DE VIDRO LISO INCOLOR, E = 8 MM, EM ESQUADRIA DE ALUMÍNIO OU PVC, FIXADO COM BAGUETE. AF_01/2021_P</t>
  </si>
  <si>
    <t xml:space="preserve"> 3.4.6 </t>
  </si>
  <si>
    <t>PORTA OU JANELA EM ALUMÍNIO, COR N/P/B,TIPO VENEZIANA, DE ABRIR OU CORRER, COMPLETA INCLUSIVE CAIXILHOS, DOBRADIÇAS OU ROLDANAS E FECHADURA</t>
  </si>
  <si>
    <t xml:space="preserve"> 3.4.7 </t>
  </si>
  <si>
    <t>SOLEIRA EM GRANITO POLIDO PRETO, L=15CM, ESP = 2 CM</t>
  </si>
  <si>
    <t>m</t>
  </si>
  <si>
    <t xml:space="preserve"> 3.5 </t>
  </si>
  <si>
    <t>PAREDES, TETOS E PAINÉIS</t>
  </si>
  <si>
    <t xml:space="preserve"> 3.5.1 </t>
  </si>
  <si>
    <t>ALVENARIA BLOCO CONCRETO VEDAÇÃO 14X19X39CM, E=0,14M, COM ARGAMASSA TRAÇO T5 1:2:8 (CIMENTO / CAL / AREIA), JUNTA 1 CM - REV. 01</t>
  </si>
  <si>
    <t xml:space="preserve"> 3.5.2 </t>
  </si>
  <si>
    <t>CHAPISCO APLICADO EM ALVENARIAS E ESTRUTURAS DE CONCRETO INTERNAS, COM COLHER DE PEDREIRO.  ARGAMASSA TRAÇO 1:3 COM PREPARO EM BETONEIRA 400L. AF_06/2014</t>
  </si>
  <si>
    <t xml:space="preserve"> 3.5.3 </t>
  </si>
  <si>
    <t>CHAPISCO APLICADO NO TETO, COM ROLO PARA TEXTURA ACRÍLICA. ARGAMASSA INDUSTRIALIZADA COM PREPARO EM MISTURADOR 300 KG. AF_06/2014</t>
  </si>
  <si>
    <t xml:space="preserve"> 3.5.4 </t>
  </si>
  <si>
    <t>CHAPISCO APLICADO SOMENTE NA ESTRUTURA DE CONCRETO DA FACHADA, COM DESEMPENADEIRA DENTADA. ARGAMASSA INDUSTRIALIZADA COM PREPARO EM MISTURADOR 300 KG. AF_06/2014</t>
  </si>
  <si>
    <t xml:space="preserve"> 3.5.5 </t>
  </si>
  <si>
    <t>EMBOÇO, PARA RECEBIMENTO DE CERÂMICA, EM ARGAMASSA TRAÇO 1:2:8, PREPARO MECÂNICO COM BETONEIRA 400L, APLICADO MANUALMENTE EM FACES INTERNAS DE PAREDES, PARA AMBIENTE COM ÁREA MENOR QUE 5M2, ESPESSURA DE 20MM, COM EXECUÇÃO DE TALISCAS. AF_06/2014</t>
  </si>
  <si>
    <t xml:space="preserve"> 3.5.6 </t>
  </si>
  <si>
    <t>MASSA ÚNICA, PARA RECEBIMENTO DE PINTURA, EM ARGAMASSA TRAÇO 1:2:8, PREPARO MECÂNICO COM BETONEIRA 400L, APLICADA MANUALMENTE EM FACES INTERNAS DE PAREDES, ESPESSURA DE 20MM, COM EXECUÇÃO DE TALISCAS. AF_06/2014</t>
  </si>
  <si>
    <t xml:space="preserve"> 3.5.7 </t>
  </si>
  <si>
    <t>EMBOÇO OU MASSA ÚNICA EM ARGAMASSA TRAÇO 1:2:8, PREPARO MECÂNICO COM BETONEIRA 400 L, APLICADA MANUALMENTE EM PANOS DE FACHADA COM PRESENÇA DE VÃOS, ESPESSURA DE 25 MM. AF_06/2014</t>
  </si>
  <si>
    <t xml:space="preserve"> 3.5.8 </t>
  </si>
  <si>
    <t>MASSA ÚNICA, PARA RECEBIMENTO DE PINTURA, EM ARGAMASSA TRAÇO 1:2:8, PREPARO MECÂNICO COM BETONEIRA 400L, APLICADA MANUALMENTE EM TETO, ESPESSURA DE 10MM, COM EXECUÇÃO DE TALISCAS. AF_03/2015</t>
  </si>
  <si>
    <t xml:space="preserve"> 3.5.9 </t>
  </si>
  <si>
    <t>APLICAÇÃO MANUAL DE MASSA ACRÍLICA EM PAREDES EXTERNAS DE CASAS, DUAS DEMÃOS. AF_05/2017</t>
  </si>
  <si>
    <t xml:space="preserve"> 3.5.10 </t>
  </si>
  <si>
    <t>APLICAÇÃO MANUAL DE TINTA LÁTEX ACRÍLICA EM PAREDE EXTERNAS DE CASAS, DUAS DEMÃOS. AF_11/2016</t>
  </si>
  <si>
    <t xml:space="preserve"> 3.5.11 </t>
  </si>
  <si>
    <t xml:space="preserve"> 3.5.12 </t>
  </si>
  <si>
    <t xml:space="preserve"> 3.5.13 </t>
  </si>
  <si>
    <t xml:space="preserve"> 3.5.14 </t>
  </si>
  <si>
    <t>PLACA CIMENTÍCIA E =10MM, PARA FECHAMENTO DA FACHADA (1 LADO/FACE), JUNTAS APARENTES, FIXADA EM ESTRUTURA METALICA, EXCLUSIVE ESTA (FORNECIMENTO E ASSENTAMENTO)</t>
  </si>
  <si>
    <t xml:space="preserve"> 3.5.15 </t>
  </si>
  <si>
    <t>MADEIRA PLÁSTICA INSTALADA. PERFIL DE 2500 X 120 X 40 MM OU SIMILAR</t>
  </si>
  <si>
    <t xml:space="preserve"> 3.5.16 </t>
  </si>
  <si>
    <t>PARAFUSO 4,2 X 32MM, AUTO-BROCANTE COM ASA</t>
  </si>
  <si>
    <t>un</t>
  </si>
  <si>
    <t xml:space="preserve"> 3.5.17 </t>
  </si>
  <si>
    <t>GRADE EM METALON</t>
  </si>
  <si>
    <t xml:space="preserve"> 3.5.18 </t>
  </si>
  <si>
    <t>ALUGUEL DE ANDAIME METÁLICO TUBULAR DE ENCAIXE TIPO TORRE, C/LARGURA DE ATÉ 2M,ALTURA 1,00M - ALUGUEL POR METRO MÊS</t>
  </si>
  <si>
    <t>m/Mês</t>
  </si>
  <si>
    <t xml:space="preserve"> 3.5.19 </t>
  </si>
  <si>
    <t>MONTAGEM E DESMONTAGEM DE ANDAIME MULTIDIRECIONAL (EXCLUSIVE ANDAIME E LIMPEZA). AF_11/2017</t>
  </si>
  <si>
    <t xml:space="preserve"> 3.6 </t>
  </si>
  <si>
    <t>PISOS</t>
  </si>
  <si>
    <t xml:space="preserve"> 3.6.1 </t>
  </si>
  <si>
    <t>REVESTIMENTO CERÂMICO PARA PISO COM PLACAS TIPO PORCELANATO DE DIMENSÕES 60X60 CM APLICADA EM AMBIENTES DE ÁREA MAIOR QUE 10 M². AF_06/2014</t>
  </si>
  <si>
    <t xml:space="preserve"> 3.6.2 </t>
  </si>
  <si>
    <t>EXECUÇÃO DE PASSEIO EM PISO INTERTRAVADO, COM BLOCO RETANGULAR COR NATURAL DE 20 X 10 CM, ESPESSURA 6 CM. AF_12/2015</t>
  </si>
  <si>
    <t xml:space="preserve"> 3.6.3 </t>
  </si>
  <si>
    <t>EXECUÇÃO DE PASSEIO (CALÇADA) OU PISO DE CONCRETO COM CONCRETO MOLDADO IN LOCO, FEITO EM OBRA, ACABAMENTO CONVENCIONAL, ESPESSURA 10 CM, ARMADO. AF_07/2016</t>
  </si>
  <si>
    <t xml:space="preserve"> 3.7 </t>
  </si>
  <si>
    <t>INSTALAÇÕES HIDROSSANITARIAS</t>
  </si>
  <si>
    <t xml:space="preserve"> 3.7.1 </t>
  </si>
  <si>
    <t>LOUÇAS E METAIS</t>
  </si>
  <si>
    <t xml:space="preserve"> 3.7.1.1 </t>
  </si>
  <si>
    <t>BACIA SANITARIA RAVENA C/CAIXA DE DESCARGA ACOPLADA, DUAL, LINHA ASPEN/IZY/RAVENA/FAST/FLEX, DECA OU SIMILAR, INCLUSIVE ASSENTO ASTRA TPK OU SIMILAR, CONJ. DE FIXAÇÃO DECA SP13 OU SIMILAR, ANEL DE VEDAÇÃO E ENGATE PLÁSTICO - REV 01</t>
  </si>
  <si>
    <t xml:space="preserve"> 3.7.1.2 </t>
  </si>
  <si>
    <t>BANCADA DE GRANITO CINZA POLIDO, DE 0,50 X 0,60 M, PARA LAVATÓRIO - FORNECIMENTO E INSTALAÇÃO. AF_01/2020</t>
  </si>
  <si>
    <t xml:space="preserve"> 3.7.1.3 </t>
  </si>
  <si>
    <t>CUBA DE EMBUTIR, OVAL, CELITE 10116 OU SIMILAR, INCLUSIVE SIFÃO CROMADO, VÁLVULA CROMADA PARA LAVATÓRIO, ENGATE CROMADO</t>
  </si>
  <si>
    <t xml:space="preserve"> 3.7.1.4 </t>
  </si>
  <si>
    <t>PIA DE COZINHA COM BANCADA EM GRANITO CINZA ANDORINHA, E = 2CM, DIM 2.20X0.60, COM 01 CUBA DE AÇO INOX, SIFÃO CROMADO, VÁLVULA CROMADA, INCLUSIVE RODOPIA 10 CM, ASSENTADA.</t>
  </si>
  <si>
    <t xml:space="preserve"> 3.7.1.5 </t>
  </si>
  <si>
    <t>KIT DE REGISTRO DE GAVETA BRUTO DE LATÃO ¾", INCLUSIVE CONEXÕES, ROSCÁVEL, INSTALADO EM RAMAL DE ÁGUA FRIA - FORNECIMENTO E INSTALAÇÃO. AF_12/2014</t>
  </si>
  <si>
    <t xml:space="preserve"> 3.7.1.6 </t>
  </si>
  <si>
    <t>TORNEIRA CROMADA DE MESA, 1/2 OU 3/4, PARA LAVATÓRIO, PADRÃO POPULAR - FORNECIMENTO E INSTALAÇÃO. AF_01/2020</t>
  </si>
  <si>
    <t xml:space="preserve"> 3.7.1.7 </t>
  </si>
  <si>
    <t>KIT DE ACESSÓRIOS PARA BANHEIRO EM ABS/ALUMÍNIO COM 5 PEÇAS (01 CABIDE, 01 SABONETEIRA, 01 PAPELEIRA, 01 PORTA-TOALHA ROSTO E 01 PORTA-TOALHA BANHO)</t>
  </si>
  <si>
    <t xml:space="preserve"> 3.7.1.8 </t>
  </si>
  <si>
    <t>CAIXA D´ÁGUA EM POLIETILENO, 500 LITROS (INCLUSOS TUBOS, CONEXÕES E TORNEIRA DE BÓIA) - FORNECIMENTO E INSTALAÇÃO. AF_06/2021</t>
  </si>
  <si>
    <t xml:space="preserve"> 3.7.1.9 </t>
  </si>
  <si>
    <t>TORNEIRA DE METAL AMARELO, PARA TANQUE / JARDIM, DE PAREDE, COM BICO PLASTICO, CANO CURTO, AREA EXTERNA, PADRAO POPULAR / USO GERAL, 1/2 " OU 3/4 " (REF 1128)</t>
  </si>
  <si>
    <t xml:space="preserve"> 3.7.2 </t>
  </si>
  <si>
    <t>ÁGUA FRIA</t>
  </si>
  <si>
    <t xml:space="preserve"> 3.7.2.1 </t>
  </si>
  <si>
    <t>(COMPOSIÇÃO REPRESENTATIVA) DO SERVIÇO DE INSTALAÇÃO DE TUBOS DE PVC, SOLDÁVEL, ÁGUA FRIA, DN 25 MM (INSTALADO EM RAMAL, SUB-RAMAL, RAMAL DE DISTRIBUIÇÃO OU PRUMADA), INCLUSIVE CONEXÕES, CORTES E FIXAÇÕES, PARA PRÉDIOS. AF_10/2015</t>
  </si>
  <si>
    <t xml:space="preserve"> 3.7.2.2 </t>
  </si>
  <si>
    <t>(COMPOSIÇÃO REPRESENTATIVA) DO SERVIÇO DE INSTALAÇÃO DE TUBOS DE PVC, SOLDÁVEL, ÁGUA FRIA, DN 40 MM (INSTALADO EM PRUMADA), INCLUSIVE CONEXÕES, CORTES E FIXAÇÕES, PARA PRÉDIOS. AF_10/2015</t>
  </si>
  <si>
    <t xml:space="preserve"> 3.7.3 </t>
  </si>
  <si>
    <t>REDE DE ESGOTO</t>
  </si>
  <si>
    <t xml:space="preserve"> 3.7.3.1 </t>
  </si>
  <si>
    <t>(COMPOSIÇÃO REPRESENTATIVA) DO SERVIÇO DE INST. TUBO PVC, SÉRIE N, ESGOTO PREDIAL, 100 MM (INST. RAMAL DESCARGA, RAMAL DE ESG. SANIT., PRUMADA ESG. SANIT., VENTILAÇÃO OU SUB-COLETOR AÉREO), INCL. CONEXÕES E CORTES, FIXAÇÕES, P/ PRÉDIOS. AF_10/2015</t>
  </si>
  <si>
    <t xml:space="preserve"> 3.7.3.2 </t>
  </si>
  <si>
    <t>(COMPOSIÇÃO REPRESENTATIVA) DO SERVIÇO DE INSTALAÇÃO DE TUBO DE PVC, SÉRIE NORMAL, ESGOTO PREDIAL, DN 40 MM (INSTALADO EM RAMAL DE DESCARGA OU RAMAL DE ESGOTO SANITÁRIO), INCLUSIVE CONEXÕES, CORTES E FIXAÇÕES, PARA PRÉDIOS. AF_10/2015</t>
  </si>
  <si>
    <t xml:space="preserve"> 3.7.3.3 </t>
  </si>
  <si>
    <t>(COMPOSIÇÃO REPRESENTATIVA) DO SERVIÇO DE INSTALAÇÃO DE TUBO DE PVC, SÉRIE NORMAL, ESGOTO PREDIAL, DN 50 MM (INSTALADO EM RAMAL DE DESCARGA OU RAMAL DE ESGOTO SANITÁRIO), INCLUSIVE CONEXÕES, CORTES E FIXAÇÕES PARA, PRÉDIOS. AF_10/2015</t>
  </si>
  <si>
    <t xml:space="preserve"> 3.7.4 </t>
  </si>
  <si>
    <t xml:space="preserve">ÁGUA PLUVIAL </t>
  </si>
  <si>
    <t xml:space="preserve"> 3.7.4.1 </t>
  </si>
  <si>
    <t>(COMPOSIÇÃO REPRESENTATIVA) DO SERVIÇO DE INSTALAÇÃO DE TUBOS DE PVC, SÉRIE R, ÁGUA PLUVIAL, DN 75 MM (INSTALADO EM RAMAL DE ENCAMINHAMENTO, OU CONDUTORES VERTICAIS), INCLUSIVE CONEXÕES, CORTE E FIXAÇÕES, PARA PRÉDIOS. AF_10/2015</t>
  </si>
  <si>
    <t xml:space="preserve"> 3.7.4.2 </t>
  </si>
  <si>
    <t>(COMPOSIÇÃO REPRESENTATIVA) DO SERVIÇO DE INSTALAÇÃO DE TUBOS DE PVC, SÉRIE R, ÁGUA PLUVIAL, DN 100 MM (INSTALADO EM RAMAL DE ENCAMINHAMENTO, OU CONDUTORES VERTICAIS), INCLUSIVE CONEXÕES, CORTES E FIXAÇÕES, PARA PRÉDIOS. AF_10/2015</t>
  </si>
  <si>
    <t xml:space="preserve"> 3.7.4.3 </t>
  </si>
  <si>
    <t>(COMPOSIÇÃO REPRESENTATIVA) DO SERVIÇO DE INSTALAÇÃO DE TUBOS DE PVC, SÉRIE R, ÁGUA PLUVIAL, DN 150 MM (INSTALADO EM CONDUTORES VERTICAIS), INCLUSIVE CONEXÕES, CORTES E FIXAÇÕES, PARA PRÉDIOS. AF_10/2015</t>
  </si>
  <si>
    <t xml:space="preserve"> 3.8 </t>
  </si>
  <si>
    <t xml:space="preserve">INSTALAÇÕES ELÉTRICAS </t>
  </si>
  <si>
    <t xml:space="preserve"> 3.8.1 </t>
  </si>
  <si>
    <t xml:space="preserve"> 3.8.2 </t>
  </si>
  <si>
    <t>CAIXA DE MEDIÇÃO DIRETA ATÉ 200A CONFECCIONADA EM CHAPA GALVANIZADA E PINTADA ELETROSTATICAMENTE  D=100 X 60 X 15CM</t>
  </si>
  <si>
    <t xml:space="preserve"> 3.8.3 </t>
  </si>
  <si>
    <t>CAIXA DE PASSAGEM PARA ELETRICIDADE EM ALUMINIO, DIM: 50 X 50 X 15 CM</t>
  </si>
  <si>
    <t xml:space="preserve"> 3.8.4 </t>
  </si>
  <si>
    <t>CONDULETE DE ALUMÍNIO, TIPO X, PARA ELETRODUTO DE AÇO GALVANIZADO DN 20 MM (3/4''), APARENTE - FORNECIMENTO E INSTALAÇÃO. AF_11/2016_P</t>
  </si>
  <si>
    <t xml:space="preserve"> 3.8.5 </t>
  </si>
  <si>
    <t>QUADRO GERAL - QDG-2, EM POLICARBONATO C/PROTEÇÃO UV, COM BARRAMENTO PARA 250A, SEM DISJUNTORES, OBRA MERCADO DA CARNE - TOBIAS BARRETO</t>
  </si>
  <si>
    <t xml:space="preserve"> 3.8.6 </t>
  </si>
  <si>
    <t>POSTE DECORATIVO COM 02 PÉTALAS, EM AÇO GALVANIZADO COM DIFUSOR EM VIDRO TRANSPARENTE TEMPERADO, REF. PT-301/2, DA ALADIN OU SIMILAR, COM 3,00M, INCLUSIVE LÂMPADA DE LED 10W</t>
  </si>
  <si>
    <t xml:space="preserve"> 3.8.7 </t>
  </si>
  <si>
    <t>LAMPADA LED TUBULAR T8 BIVOLT 18/20 W, BASE G13</t>
  </si>
  <si>
    <t xml:space="preserve"> 3.8.8 </t>
  </si>
  <si>
    <t>LUMINÁRIA PLAFON (SOBREPOR) 40 X 40 - 36 W - 6000K - G- LIGHT OU SIMILAR</t>
  </si>
  <si>
    <t xml:space="preserve"> 3.8.9 </t>
  </si>
  <si>
    <t>TOMADA EMBUTIR 3P+T, TIPO INDUSTRIAL, 32A, 220/240 REF:N-4249, COR AZUL, MARCA STECK OU SIMILAR</t>
  </si>
  <si>
    <t xml:space="preserve"> 3.8.10 </t>
  </si>
  <si>
    <t>TOMADA BAIXA DE EMBUTIR (1 MÓDULO), 2P+T 20 A, INCLUINDO SUPORTE E PLACA - FORNECIMENTO E INSTALAÇÃO. AF_12/2015</t>
  </si>
  <si>
    <t xml:space="preserve"> 3.8.11 </t>
  </si>
  <si>
    <t xml:space="preserve"> 3.8.12 </t>
  </si>
  <si>
    <t>CAIXA METÁLICA COM DUAS TOMADAS 2P+T PARA INSTALAÇÃO APARENTE</t>
  </si>
  <si>
    <t xml:space="preserve"> 3.8.13 </t>
  </si>
  <si>
    <t>INTERRUPTOR 01 SEÇÃO, COM CAIXA PVC 4" X 2", APARENTE</t>
  </si>
  <si>
    <t xml:space="preserve"> 3.8.14 </t>
  </si>
  <si>
    <t>TERMINAL DE COMPRESSÃO 2 FUROS PARA CABO DE 95 MM2 - FORNECIMENTO E INSTALAÇÃO</t>
  </si>
  <si>
    <t xml:space="preserve"> 3.8.15 </t>
  </si>
  <si>
    <t>TERMINAL DE COMPRESSÃO 2 FUROS PARA CABO DE 50 MM2 - FORNECIMENTO E INSTALAÇÃO</t>
  </si>
  <si>
    <t xml:space="preserve"> 3.8.16 </t>
  </si>
  <si>
    <t>TERMINAL DE COMPRESSÃO PARA CABO DE  25 MM2 - FORNECIMENTO E INSTALAÇÃO</t>
  </si>
  <si>
    <t xml:space="preserve"> 3.8.17 </t>
  </si>
  <si>
    <t>TERMINAL TIPO AGULHA PARA CABO 2,5MM2 TERMINAL TIPO AGULHA PARA CABO 2,5MM20,17</t>
  </si>
  <si>
    <t xml:space="preserve"> 3.8.18 </t>
  </si>
  <si>
    <t>CAIXA METÁLICA COM TOMADA 10A 250V PARA PERFILADO E FIXAÇÃO</t>
  </si>
  <si>
    <t xml:space="preserve"> 3.8.19 </t>
  </si>
  <si>
    <t>ARANDELA USO EXTERNO LAMPADA LED 18W G-LIGHT OU SIMILAR</t>
  </si>
  <si>
    <t xml:space="preserve"> 3.8.20 </t>
  </si>
  <si>
    <t>FORNECIMENTO E ASSENTAMENTO DE TUBO PEAD FLEXÍVEL CORRUGADO PERFURADO D = 2 1/2" (KANADRENO OU SIMILAR)</t>
  </si>
  <si>
    <t xml:space="preserve"> 3.8.21 </t>
  </si>
  <si>
    <t>ELETRODUTO FLEXÍVEL CORRUGADO REFORÇADO, PVC, DN 25 MM (3/4"), PARA CIRCUITOS TERMINAIS, INSTALADO EM FORRO - FORNECIMENTO E INSTALAÇÃO. AF_12/2015</t>
  </si>
  <si>
    <t xml:space="preserve"> 3.8.22 </t>
  </si>
  <si>
    <t>CABO DE COBRE PP CORDPLAST 3 X 1,5 MM2, 450/750V - FORNECIMENTO E INSTALAÇÃO</t>
  </si>
  <si>
    <t xml:space="preserve"> 3.8.23 </t>
  </si>
  <si>
    <t>CABO COBRE FLEXÍVEL, NÃO HOLOGENADO, 25,0MM2 - 0,6/1KV / 90º</t>
  </si>
  <si>
    <t xml:space="preserve"> 3.8.24 </t>
  </si>
  <si>
    <t>DISJUNTOR TERMOMAGNETICO MONOPOLAR 10 A, PADRÃO NEMA (AMERICANO - LINHA PRETA)</t>
  </si>
  <si>
    <t xml:space="preserve"> 3.8.25 </t>
  </si>
  <si>
    <t>DISJUNTOR TERMOMAGNETICO MONOPOLAR 16 A, PADRÃO NEMA (AMERICANO - LINHA PRETA)</t>
  </si>
  <si>
    <t xml:space="preserve"> 3.8.26 </t>
  </si>
  <si>
    <t>DISJUNTOR TERMOMAGNETICO BIPOLAR 16 A, PADRÃO DIN (EUROPEU - LINHA BRANCA)</t>
  </si>
  <si>
    <t xml:space="preserve"> 3.8.27 </t>
  </si>
  <si>
    <t>DISJUNTOR TERMOMAGNETICO TRIPOLAR  20 A, PADRÃO DIN (EUROPEU - LINHA BRANCA)</t>
  </si>
  <si>
    <t xml:space="preserve"> 3.8.28 </t>
  </si>
  <si>
    <t>DISJUNTOR TERMOMAGNETICO TRIPOLAR  32 A, PADRÃO DIN (EUROPEU - LINHA BRANCA), CURVA C</t>
  </si>
  <si>
    <t xml:space="preserve"> 3.8.29 </t>
  </si>
  <si>
    <t>DISPOSITIVO DPS CLASSE II, 1 POLO, TENSAO MAXIMA DE 460 V, CORRENTE MAXIMA DE *90* KA (TIPO AC)</t>
  </si>
  <si>
    <t xml:space="preserve"> 3.8.30 </t>
  </si>
  <si>
    <t>CABO DE COBRE ISOLADO PVC RÍGIDO UNIPOLAR SEÇÃO   6MM², 450/ 750V / 70°C</t>
  </si>
  <si>
    <t xml:space="preserve"> 3.8.31 </t>
  </si>
  <si>
    <t>CABO DE COBRE, FLEXIVEL, CLASSE 4 OU 5, ISOLACAO EM PVC/A, ANTICHAMA BWF-B, 1 CONDUTOR, 450/750 V, SECAO NOMINAL 2,5 MM2</t>
  </si>
  <si>
    <t xml:space="preserve"> 3.8.32 </t>
  </si>
  <si>
    <t>FITA ISOLANTE DE ALTA FUSÃO 19 MM X 10 M</t>
  </si>
  <si>
    <t xml:space="preserve"> 3.8.33 </t>
  </si>
  <si>
    <t>FITA ISOLANTE ADESIVA ANTICHAMA, USO ATE 750 V, EM ROLO DE 19 MM X 5 M</t>
  </si>
  <si>
    <t xml:space="preserve"> 3.8.34 </t>
  </si>
  <si>
    <t>CABO DE COBRE FLEXÍVEL ISOLADO, 16 MM², ANTI-CHAMA 0,6/1,0 KV, PARA CIRCUITOS TERMINAIS - FORNECIMENTO E INSTALAÇÃO. AF_12/2015</t>
  </si>
  <si>
    <t xml:space="preserve"> 3.8.35 </t>
  </si>
  <si>
    <t xml:space="preserve"> 3.8.36 </t>
  </si>
  <si>
    <t>FORNECIMENTO E INSTALAÇÃO DE ELETROCALHA LISA, GALVANIZADA À FOGO,150 X  150 X 3000 MM  (REF. MOPA OU SIMILAR)</t>
  </si>
  <si>
    <t xml:space="preserve"> 3.8.37 </t>
  </si>
  <si>
    <t>EMENDA INTERNA 200 X 50 MM COM BASE LISA PERFURADA PARA ELETROCALHA METÁLICA (REF. MOPA OU SIMILAR)</t>
  </si>
  <si>
    <t xml:space="preserve"> 3.8.38 </t>
  </si>
  <si>
    <t>FORNECIMENTO E INSTALAÇÃO DE TAMPA DE ELETROCALHA 200 X 3000 MM (REF. MOPA OU SIMILAR) ZINCADA - REV 01</t>
  </si>
  <si>
    <t xml:space="preserve"> 3.8.39 </t>
  </si>
  <si>
    <t>PARAFUSO DE METAL, 1/4" X 10CM, CABEÇA CHATA E FENDA</t>
  </si>
  <si>
    <t xml:space="preserve"> 3.8.40 </t>
  </si>
  <si>
    <t>PORCA EM ALUMÍNIO 1/4" - FORNECIMENTO E COLOCAÇÃO</t>
  </si>
  <si>
    <t xml:space="preserve"> 3.8.41 </t>
  </si>
  <si>
    <t xml:space="preserve"> 3.8.42 </t>
  </si>
  <si>
    <t>CURVA DE INVERSÃO 200 X 100 MM PARA ELETROCALHA METÁLICA (REF.: MOPA OU SIMILAR)</t>
  </si>
  <si>
    <t xml:space="preserve"> 3.8.43 </t>
  </si>
  <si>
    <t>CURVA HORIZONTAL PERFURADA 90ºX200X50MM</t>
  </si>
  <si>
    <t xml:space="preserve"> 3.8.44 </t>
  </si>
  <si>
    <t>SUPORTE HORIZONTAL 200 X 50 MM PARA ELETROCALHA METÁLICA (REF.: MOPA OU SIMILAR)</t>
  </si>
  <si>
    <t xml:space="preserve"> 3.8.45 </t>
  </si>
  <si>
    <t>BARRA ROSCADA BICROMATIZADA Ø 1/4" X 3000MM</t>
  </si>
  <si>
    <t xml:space="preserve"> 3.8.46 </t>
  </si>
  <si>
    <t>CHUMBADOR COM ROSCA INTERNA 3/8" X 40 (REF. CEMAR OU SIMILAR)</t>
  </si>
  <si>
    <t xml:space="preserve"> 3.8.47 </t>
  </si>
  <si>
    <t>PORCA LOSANGULAR 1/4" COM PINO (FORNECIMENTO E COLOCAÇÃO)</t>
  </si>
  <si>
    <t xml:space="preserve"> 3.8.48 </t>
  </si>
  <si>
    <t>PERFILADO METÁLICO PERFURADO 38 X 38 X 6000MM, CHAPA 16, MOPA OU SIMILAR</t>
  </si>
  <si>
    <t xml:space="preserve"> 3.8.49 </t>
  </si>
  <si>
    <t>ELETRODUTO DE AÇO GALVANIZADO, CLASSE LEVE, DN 20 MM (3/4), APARENTE, INSTALADO EM PAREDE - FORNECIMENTO E INSTALAÇÃO. AF_11/2016_P</t>
  </si>
  <si>
    <t xml:space="preserve"> 3.8.50 </t>
  </si>
  <si>
    <t>ABRACADEIRA EM ACO PARA AMARRACAO DE ELETRODUTOS, TIPO D, COM 3/4" E CUNHA DE FIXACAO</t>
  </si>
  <si>
    <t xml:space="preserve"> 3.8.51 </t>
  </si>
  <si>
    <t>BUCHA DE NYLON SEM ABA S10, COM PARAFUSO DE 6,10 X 65 MM EM ACO ZINCADO COM ROSCA SOBERBA, CABECA CHATA E FENDA PHILLIPS</t>
  </si>
  <si>
    <t xml:space="preserve"> 3.8.52 </t>
  </si>
  <si>
    <t>CURVA 90 GRAUS DE FERRO GALVANIZADO, COM ROSCA BSP FEMEA, DE 3/4"</t>
  </si>
  <si>
    <t xml:space="preserve"> 3.8.53 </t>
  </si>
  <si>
    <t>LUVA PARA ELETRODUTO DE PVC RÍGIDO ROSCÁVEL, DIÂM = 25MM (3/4")</t>
  </si>
  <si>
    <t xml:space="preserve"> 3.8.54 </t>
  </si>
  <si>
    <t>EMENDA EXTERNA, PARA PERFILADO TIPO "I", 38 X 38 MM, REF. CKP 116 OU SIMILAR</t>
  </si>
  <si>
    <t xml:space="preserve"> 3.8.55 </t>
  </si>
  <si>
    <t>CURVA DE INVERSÃO 50 X 50 MM PARA ELETROCALHA METÁLICA (REF.: MOPA OU SIMILAR)</t>
  </si>
  <si>
    <t xml:space="preserve"> 3.8.56 </t>
  </si>
  <si>
    <t xml:space="preserve"> 3.8.57 </t>
  </si>
  <si>
    <t>SAÍDA PARA PERFILADO 38X38MM (REF. MOPA OU SIMILAR)</t>
  </si>
  <si>
    <t xml:space="preserve"> 3.8.58 </t>
  </si>
  <si>
    <t>FORNECIMENTO E INSTALAÇÃO DE PARAFUSO CABEÇA LENTILHA 3/8" X 3/4" (REF. VL 1.68 VALEMAM OU SIMILAR)</t>
  </si>
  <si>
    <t xml:space="preserve"> 3.8.59 </t>
  </si>
  <si>
    <t>PARAFUSO C/ PORCA E ARRUELA 3/8"</t>
  </si>
  <si>
    <t xml:space="preserve"> 3.8.60 </t>
  </si>
  <si>
    <t>CABO COBRE FLEXÍVEL, NÃO HOLOGENADO, 70,0MM2 - 0,6/1KV / 90º</t>
  </si>
  <si>
    <t xml:space="preserve"> 3.8.61 </t>
  </si>
  <si>
    <t>CABO COBRE FLEXÍVEL, NÃO HOLOGENADO, 35,0MM2 - 0,6/1KV / 90º</t>
  </si>
  <si>
    <t xml:space="preserve"> 3.8.62 </t>
  </si>
  <si>
    <t>DISJUNTOR TRIPOLAR  80 A COM CAIXA MOLDADA 10 KA</t>
  </si>
  <si>
    <t xml:space="preserve"> 3.8.63 </t>
  </si>
  <si>
    <t>DISJUNTOR TERMOMAGNETICO TRIPOLAR 150 A, PADRÃO DIN (EUROPEU - LINHA BRANCA), CORRENTE 10 KA</t>
  </si>
  <si>
    <t xml:space="preserve"> 3.9 </t>
  </si>
  <si>
    <t>SPDA (SISTEMA DE PROTEÇÃO CONTRA DESCARGAS ATMOSFÉRICAS)</t>
  </si>
  <si>
    <t xml:space="preserve"> 3.9.1 </t>
  </si>
  <si>
    <t>CABO DE COBRE FLEXÍVEL ISOLADO, 50 MM², ANTI-CHAMA 0,6/1,0 KV, PARA REDE ENTERRADA DE DISTRIBUIÇÃO DE ENERGIA ELÉTRICA - FORNECIMENTO E INSTALAÇÃO. AF_12/2021</t>
  </si>
  <si>
    <t xml:space="preserve"> 3.9.2 </t>
  </si>
  <si>
    <t>CABO DE COBRE NU 35 MM2 MEIO-DURO</t>
  </si>
  <si>
    <t xml:space="preserve"> 3.9.3 </t>
  </si>
  <si>
    <t xml:space="preserve"> 3.9.4 </t>
  </si>
  <si>
    <t>CAPTOR TIPO FRANKLIN PARA SPDA - FORNECIMENTO E INSTALAÇÃO. AF_12/2017</t>
  </si>
  <si>
    <t xml:space="preserve"> 3.9.5 </t>
  </si>
  <si>
    <t>ATERRAMENTO COMPOSTO DE 3 HASTES DE COBRE Ø 5/8" X 2,40M, INTERLIGADA COM CABO DE COBRE 50MM2</t>
  </si>
  <si>
    <t xml:space="preserve"> 3.9.6 </t>
  </si>
  <si>
    <t>TERMINAL DE COMPRESSÃO 2 FUROS PARA CABO DE 35 MM2 - FORNECIMENTO E INSTALAÇÃO</t>
  </si>
  <si>
    <t xml:space="preserve"> 3.9.7 </t>
  </si>
  <si>
    <t>FORNECIMENTO E ASSENTAMENTO DE TAMPÃO DE FERRO FUNDIDO TDA-600MM, 300KG/CM², PARA POÇO DE VISITA E CAIXAS DE PASSAGEM</t>
  </si>
  <si>
    <t xml:space="preserve"> 3.9.8 </t>
  </si>
  <si>
    <t>FORNECIMENTO DE TUBO DE PVC DEFOFO, JUNTA ELÁSTICA INTEGRADA, PN 1MPA, DIAM. =  300MM</t>
  </si>
  <si>
    <t xml:space="preserve"> 3.9.9 </t>
  </si>
  <si>
    <t>CAIXA DE EQUALIZAÇÃO P/ATERRAMENTO 20X20X10CM DE SOBREPOR P/11 TERMINAIS DE PRESSÃO C/BARRAMENTO</t>
  </si>
  <si>
    <t xml:space="preserve"> 3.9.10 </t>
  </si>
  <si>
    <t xml:space="preserve"> 3.9.11 </t>
  </si>
  <si>
    <t>PARAFUSO CABEÇA LENTILHA 1/4" X 5/8", ROSCA TOTAL</t>
  </si>
  <si>
    <t xml:space="preserve"> 3.9.12 </t>
  </si>
  <si>
    <t>FORNECIMENTO DE KIT PARAFUSO PHILIPS, BUCHA, ARRUELA S6</t>
  </si>
  <si>
    <t xml:space="preserve"> 3.9.13 </t>
  </si>
  <si>
    <t>CURVA 90 GRAUS DE BARRA CHATA EM ALUMINIO 3/4 " X 1/4 " X 300 MM</t>
  </si>
  <si>
    <t xml:space="preserve"> 3.9.14 </t>
  </si>
  <si>
    <t xml:space="preserve"> 3.9.15 </t>
  </si>
  <si>
    <t xml:space="preserve"> 3.9.16 </t>
  </si>
  <si>
    <t>PORCA SEXTAVADA 1/4", BICROMATIZADA</t>
  </si>
  <si>
    <t xml:space="preserve"> 3.9.17 </t>
  </si>
  <si>
    <t>CAPTOR FRANKLIN (4 PONTAS), EM LATAO CROMADO, H=350 MM, UMA DESCIDA</t>
  </si>
  <si>
    <t xml:space="preserve"> 3.9.18 </t>
  </si>
  <si>
    <t>MASTRO SIMPLES GALVANIZADO DIAMETRO NOMINAL 1 1/2"</t>
  </si>
  <si>
    <t xml:space="preserve"> 3.9.19 </t>
  </si>
  <si>
    <t>ESTICADOR EM AÇO TIPO OLHAL X OLHAL PARA CABO DE AÇO - D = 13 MM</t>
  </si>
  <si>
    <t xml:space="preserve"> 3.9.20 </t>
  </si>
  <si>
    <t>BUCHA DE NYLON SEM ABA S8, COM PARAFUSO DE 4,80 X 50 MM EM ACO ZINCADO COM ROSCA SOBERBA, CABECA CHATA E FENDA PHILLIPS</t>
  </si>
  <si>
    <t xml:space="preserve"> 3.9.21 </t>
  </si>
  <si>
    <t>ABRAÇADEIRA TIPO PORTA-BANDEIRA PARA MASTRO 2", INCLUSIVE PARAFUSO SEXTAVADO, REF. TEL-110</t>
  </si>
  <si>
    <t xml:space="preserve"> 3.9.22 </t>
  </si>
  <si>
    <t>BASE METÁLICA PARA MASTRO 1 ½  PARA SPDA - FORNECIMENTO E INSTALAÇÃO. AF_12/2017</t>
  </si>
  <si>
    <t xml:space="preserve"> 3.10 </t>
  </si>
  <si>
    <t>PAISAGISMO</t>
  </si>
  <si>
    <t xml:space="preserve"> 3.10.1 </t>
  </si>
  <si>
    <t>GRAMA ESMERALDA EM MUDAS, FORNECIMENTO E PLANTIO</t>
  </si>
  <si>
    <t xml:space="preserve"> 3.10.2 </t>
  </si>
  <si>
    <t>MUDA DE ARVORE ORNAMENTAL, OITI/AROEIRA SALSA/ANGICO/IPE/JACARANDA OU EQUIVALENTE  DA REGIAO, H= *2* M</t>
  </si>
  <si>
    <t xml:space="preserve"> 3.10.3 </t>
  </si>
  <si>
    <t>PLANTA - PALMEIRA IMPERIAL H=1,00M (FORNECIMENTO E PLANTIO)</t>
  </si>
  <si>
    <t xml:space="preserve"> 3.10.4 </t>
  </si>
  <si>
    <t>FORNECIMENTO E PLANTIO DE ARBUSTOS ORNAMENTAIS</t>
  </si>
  <si>
    <t xml:space="preserve"> 3.10.5 </t>
  </si>
  <si>
    <t>PLANTIO DE FORRAÇÃO. AF_05/2018</t>
  </si>
  <si>
    <t xml:space="preserve"> 3.10.6 </t>
  </si>
  <si>
    <t>PLANTIO DE ÁRVORE ORNAMENTAL COM ALTURA DE MUDA MAIOR QUE 2,00 M E MENOR OU IGUAL A 4,00 M. AF_05/2018</t>
  </si>
  <si>
    <t xml:space="preserve"> 3.10.7 </t>
  </si>
  <si>
    <t>MUDA DE ARBUSTO COM ALTURA ATÉ 0,50 M</t>
  </si>
  <si>
    <t xml:space="preserve"> 3.11 </t>
  </si>
  <si>
    <t xml:space="preserve"> 3.11.1 </t>
  </si>
  <si>
    <t>ESCADA METÁLICA C/PISO EM CHAPA 1/4", COM ALTURA TOTAL= 1,80M (CONFORME PROJETO - OBRA: HOSPITAL DE SÃO CRISTÓVÃO) ESCADA METÁLICA C/PISO EM CHAPA 1/4", COM ALTURA TOTAL = 1,80M (CONFORME PROJETO - OBRA: HOSPITAL DE SÃO CRISTÓVÃO)</t>
  </si>
  <si>
    <t xml:space="preserve"> 3.11.2 </t>
  </si>
  <si>
    <t>GUARDA-CORPO DE AÇO GALVANIZADO DE 1,30M, MONTANTES TUBULARES DE 25X25 MM ESPAÇADOS 1,20M E TRAVESSA SUPERIOR EM TUBO DE AÇO INOX 1 1/2". LONGARINAS FORMADAS POR CABOS DE AÇO 1/8" A CADA 10CM</t>
  </si>
  <si>
    <t xml:space="preserve"> 3.11.3 </t>
  </si>
  <si>
    <t>CORRIMÃO EM AÇO INOX Ø=1 1/2", DUPLO, H=90CM</t>
  </si>
  <si>
    <t xml:space="preserve"> 3.12 </t>
  </si>
  <si>
    <t>MOBILIÁRIOS</t>
  </si>
  <si>
    <t xml:space="preserve"> 3.12.1 </t>
  </si>
  <si>
    <t>BANCO DE MADEIRA DE LEI SEM ENCOSTO, TIPO SUECO, MEDINDO 45X45X300CM</t>
  </si>
  <si>
    <t xml:space="preserve"> 3.12.2 </t>
  </si>
  <si>
    <t>MESA PARA ESCRITÓRIO MEDINDO 1,50 X 0,60 M  EM MADEIRA E LAMINADO MELAMINICO, COM 02 GAVETAS C/ CHAVES</t>
  </si>
  <si>
    <t xml:space="preserve"> 3.12.3 </t>
  </si>
  <si>
    <t>ARMÁRIO ESPORTIVO COM COMPARTIMENTO PARA CALÇADOS, PERTENCES PESSOAIS E CABIDEIRO, COM BANCO EMBUTIDO, DIM: 600X450X1820MM, REF. NK1718, DA NILKO OU SIMILAR</t>
  </si>
  <si>
    <t xml:space="preserve"> 3.12.4 </t>
  </si>
  <si>
    <t>PORTA PARA ARMÁRIOS COM MOLDURA EM ALUMÍNIO (ALUMÍNIO/ACRÍLICO), INCLUSIVE FERRAGENS</t>
  </si>
  <si>
    <t xml:space="preserve"> 3.12.5 </t>
  </si>
  <si>
    <t>PRATELEIRA EM COMPENSADO, REVESTIDA COM FÓRMICA</t>
  </si>
  <si>
    <t xml:space="preserve"> 3.12.6 </t>
  </si>
  <si>
    <t xml:space="preserve"> 3.12.7 </t>
  </si>
  <si>
    <t>FORNECIMENTO E INSTALAÇÃO DE CATRACAS ELETRÔNICAS, PARA DEFICIENTE, COM LEITOR DE PROXIMIDADE, TIPO PEDESTAL, DA PRIME OU SIMILAR, INCLUSIVE FRETE, TREINAMENTO, SOFTWARE, CARTÕES DE PROXIMIDADE E COFRE COLETOR</t>
  </si>
  <si>
    <t xml:space="preserve"> 3.12.8 </t>
  </si>
  <si>
    <t>MICRO COMPUTADOR PENTIUM 4, WINDOWS XP, 512 MB MEMÓRIA RAM, HD 80 GB, MONITOR 17"</t>
  </si>
  <si>
    <t xml:space="preserve"> 3.13 </t>
  </si>
  <si>
    <t>INSTALAÇÕES DE COMBATE À INCÊNDIO</t>
  </si>
  <si>
    <t xml:space="preserve"> 3.13.1 </t>
  </si>
  <si>
    <t>EXTINTOR DE INCÊNDIO PORTÁTIL COM CARGA DE CO2 DE 6 KG, CLASSE BC - FORNECIMENTO E INSTALAÇÃO. AF_10/2020_P</t>
  </si>
  <si>
    <t xml:space="preserve"> 3.13.2 </t>
  </si>
  <si>
    <t>EXTINTOR DE INCÊNDIO PORTÁTIL COM CARGA DE PQS DE 6 KG, CLASSE BC - FORNECIMENTO E INSTALAÇÃO. AF_10/2020_P</t>
  </si>
  <si>
    <t xml:space="preserve"> 3.13.3 </t>
  </si>
  <si>
    <t>EXTINTOR DE PÓ QUÍMICO ABC, CAPACIDADE 6 KG</t>
  </si>
  <si>
    <t xml:space="preserve"> 3.13.4 </t>
  </si>
  <si>
    <t>Un</t>
  </si>
  <si>
    <t xml:space="preserve"> 3.13.5 </t>
  </si>
  <si>
    <t>SUPORTE DECORATIVO PARA EXTINTORES - REV 01/2022</t>
  </si>
  <si>
    <t xml:space="preserve"> 3.13.6 </t>
  </si>
  <si>
    <t>LUMINARIA AUTÔNOMA DE EMERGENCIA COM LÂMAPDA HALÓGENA H3/12V, REF. LUX 110, DA LUXTRON OU SIMILAR - REV.01</t>
  </si>
  <si>
    <t xml:space="preserve"> 3.13.7 </t>
  </si>
  <si>
    <t>PLACA DE SINALIZACAO, FOTOLUMINESCENTE, 38X19 CM, EM PVC , COM SETA INDICATIVA DE SENTIDO (ESQUERDA OU DIREITA) DE SAÍDA DE EMERGÊNCIA- PLACA S2</t>
  </si>
  <si>
    <t xml:space="preserve"> 3.13.8 </t>
  </si>
  <si>
    <t>PLACA DE SINALIZACAO DE SEGURANCA CONTRA INCENDIO, FOTOLUMINESCENTE, RETANGULAR, *20 X 40* CM, EM PVC *2* MM ANTI-CHAMAS (SIMBOLOS, CORES E PICTOGRAMAS CONFORME NBR 13434)</t>
  </si>
  <si>
    <t xml:space="preserve"> 4 </t>
  </si>
  <si>
    <t>ESTAÇÃO CRUZEIRO (SUPERIOR)</t>
  </si>
  <si>
    <t xml:space="preserve"> 4.1 </t>
  </si>
  <si>
    <t>MOVIMENTO DE TERRA</t>
  </si>
  <si>
    <t xml:space="preserve"> 4.1.1 </t>
  </si>
  <si>
    <t xml:space="preserve"> 4.1.2 </t>
  </si>
  <si>
    <t xml:space="preserve"> 4.2 </t>
  </si>
  <si>
    <t xml:space="preserve"> 4.2.1 </t>
  </si>
  <si>
    <t>ESTACA ESCAVADA MECANICAMENTE, SEM FLUIDO ESTABILIZANTE, COM 25CM DE DIÂMETRO, CONCRETO LANÇADO MANUALMENTE (EXCLUSIVE MOBILIZAÇÃO E DESMOBILIZAÇÃO). AF_01/2020</t>
  </si>
  <si>
    <t xml:space="preserve"> 4.2.2 </t>
  </si>
  <si>
    <t>ARMAÇÃO DE ESTACA ESCAVADA OU ESTACA BARRETE EM AÇO CA-50 COM APOIO DE GUINDASTE - FORNECIMENTO, PREPARO E COLOCAÇÃO</t>
  </si>
  <si>
    <t>kg</t>
  </si>
  <si>
    <t xml:space="preserve"> 4.2.3 </t>
  </si>
  <si>
    <t xml:space="preserve"> 4.2.4 </t>
  </si>
  <si>
    <t xml:space="preserve"> 4.2.5 </t>
  </si>
  <si>
    <t xml:space="preserve"> 4.2.6 </t>
  </si>
  <si>
    <t xml:space="preserve"> 4.3 </t>
  </si>
  <si>
    <t xml:space="preserve"> 4.3.1 </t>
  </si>
  <si>
    <t xml:space="preserve"> 4.3.1.1 </t>
  </si>
  <si>
    <t xml:space="preserve"> 4.3.1.2 </t>
  </si>
  <si>
    <t xml:space="preserve"> 4.3.1.3 </t>
  </si>
  <si>
    <t xml:space="preserve"> 4.3.1.4 </t>
  </si>
  <si>
    <t xml:space="preserve"> 4.3.1.5 </t>
  </si>
  <si>
    <t>ARMAÇÃO DE LAJE DE UMA ESTRUTURA CONVENCIONAL DE CONCRETO ARMADO EM UMA EDIFICAÇÃO TÉRREA OU SOBRADO UTILIZANDO AÇO CA-50 DE 8,0 MM - MONTAGEM. AF_12/2015</t>
  </si>
  <si>
    <t xml:space="preserve"> 4.3.1.6 </t>
  </si>
  <si>
    <t xml:space="preserve"> 4.3.2 </t>
  </si>
  <si>
    <t xml:space="preserve"> 4.3.2.1 </t>
  </si>
  <si>
    <t xml:space="preserve"> 4.3.2.2 </t>
  </si>
  <si>
    <t xml:space="preserve"> 4.3.2.3 </t>
  </si>
  <si>
    <t xml:space="preserve"> 4.3.2.4 </t>
  </si>
  <si>
    <t xml:space="preserve"> 4.3.2.5 </t>
  </si>
  <si>
    <t xml:space="preserve"> 4.3.2.6 </t>
  </si>
  <si>
    <t xml:space="preserve"> 4.3.2.7 </t>
  </si>
  <si>
    <t xml:space="preserve"> 4.3.2.8 </t>
  </si>
  <si>
    <t xml:space="preserve"> 4.3.3 </t>
  </si>
  <si>
    <t xml:space="preserve"> 4.3.3.1 </t>
  </si>
  <si>
    <t xml:space="preserve"> 4.3.3.2 </t>
  </si>
  <si>
    <t xml:space="preserve"> 4.3.3.3 </t>
  </si>
  <si>
    <t xml:space="preserve"> 4.3.3.4 </t>
  </si>
  <si>
    <t xml:space="preserve"> 4.3.3.5 </t>
  </si>
  <si>
    <t xml:space="preserve"> 4.3.3.6 </t>
  </si>
  <si>
    <t xml:space="preserve"> 4.4 </t>
  </si>
  <si>
    <t xml:space="preserve"> 4.4.1 </t>
  </si>
  <si>
    <t xml:space="preserve"> 4.4.2 </t>
  </si>
  <si>
    <t xml:space="preserve"> 4.4.3 </t>
  </si>
  <si>
    <t xml:space="preserve"> 4.4.4 </t>
  </si>
  <si>
    <t xml:space="preserve"> 4.4.5 </t>
  </si>
  <si>
    <t xml:space="preserve"> 4.5 </t>
  </si>
  <si>
    <t xml:space="preserve"> 4.5.1 </t>
  </si>
  <si>
    <t xml:space="preserve"> 4.5.2 </t>
  </si>
  <si>
    <t xml:space="preserve"> 4.5.3 </t>
  </si>
  <si>
    <t xml:space="preserve"> 4.5.4 </t>
  </si>
  <si>
    <t xml:space="preserve"> 4.5.5 </t>
  </si>
  <si>
    <t xml:space="preserve"> 4.5.6 </t>
  </si>
  <si>
    <t xml:space="preserve"> 4.5.7 </t>
  </si>
  <si>
    <t xml:space="preserve"> 4.5.8 </t>
  </si>
  <si>
    <t xml:space="preserve"> 4.5.9 </t>
  </si>
  <si>
    <t xml:space="preserve"> 4.5.10 </t>
  </si>
  <si>
    <t xml:space="preserve"> 4.5.11 </t>
  </si>
  <si>
    <t xml:space="preserve"> 4.5.12 </t>
  </si>
  <si>
    <t xml:space="preserve"> 4.5.13 </t>
  </si>
  <si>
    <t xml:space="preserve"> 4.5.14 </t>
  </si>
  <si>
    <t xml:space="preserve"> 4.5.15 </t>
  </si>
  <si>
    <t xml:space="preserve"> 4.5.16 </t>
  </si>
  <si>
    <t xml:space="preserve"> 4.5.17 </t>
  </si>
  <si>
    <t xml:space="preserve"> 4.5.18 </t>
  </si>
  <si>
    <t xml:space="preserve"> 4.6 </t>
  </si>
  <si>
    <t xml:space="preserve"> 4.6.1 </t>
  </si>
  <si>
    <t xml:space="preserve"> 4.7 </t>
  </si>
  <si>
    <t xml:space="preserve"> 4.7.1 </t>
  </si>
  <si>
    <t xml:space="preserve"> 4.7.1.1 </t>
  </si>
  <si>
    <t xml:space="preserve"> 4.7.1.2 </t>
  </si>
  <si>
    <t xml:space="preserve"> 4.7.1.3 </t>
  </si>
  <si>
    <t xml:space="preserve"> 4.7.1.4 </t>
  </si>
  <si>
    <t xml:space="preserve"> 4.7.1.5 </t>
  </si>
  <si>
    <t xml:space="preserve"> 4.7.1.6 </t>
  </si>
  <si>
    <t xml:space="preserve"> 4.7.1.7 </t>
  </si>
  <si>
    <t xml:space="preserve"> 4.7.1.8 </t>
  </si>
  <si>
    <t xml:space="preserve"> 4.7.1.9 </t>
  </si>
  <si>
    <t xml:space="preserve"> 4.7.2 </t>
  </si>
  <si>
    <t xml:space="preserve"> 4.7.2.1 </t>
  </si>
  <si>
    <t xml:space="preserve"> 4.7.3 </t>
  </si>
  <si>
    <t xml:space="preserve"> 4.7.3.1 </t>
  </si>
  <si>
    <t xml:space="preserve"> 4.7.3.2 </t>
  </si>
  <si>
    <t xml:space="preserve"> 4.7.3.3 </t>
  </si>
  <si>
    <t xml:space="preserve"> 4.7.3.4 </t>
  </si>
  <si>
    <t>TANQUE SÉPTICO CIRCULAR, EM CONCRETO PRÉ-MOLDADO, DIÂMETRO INTERNO = 1,88 M, ALTURA INTERNA = 2,50 M, VOLUME ÚTIL: 6245,8 L (PARA 32 CONTRIBUINTES). AF_12/2020</t>
  </si>
  <si>
    <t xml:space="preserve"> 4.7.3.5 </t>
  </si>
  <si>
    <t xml:space="preserve"> 4.7.4 </t>
  </si>
  <si>
    <t xml:space="preserve"> 4.7.4.1 </t>
  </si>
  <si>
    <t xml:space="preserve"> 4.7.4.2 </t>
  </si>
  <si>
    <t xml:space="preserve"> 4.8 </t>
  </si>
  <si>
    <t xml:space="preserve"> 4.8.1 </t>
  </si>
  <si>
    <t xml:space="preserve"> 4.8.2 </t>
  </si>
  <si>
    <t xml:space="preserve"> 4.8.3 </t>
  </si>
  <si>
    <t xml:space="preserve"> 4.8.4 </t>
  </si>
  <si>
    <t xml:space="preserve"> 4.8.5 </t>
  </si>
  <si>
    <t>QUADRO DE DISTRIBUICAO COM BARRAMENTO TRIFASICO, DE EMBUTIR, EM CHAPA DE ACO GALVANIZADO, PARA 28 DISJUNTORES DIN, 100 A</t>
  </si>
  <si>
    <t xml:space="preserve"> 4.8.6 </t>
  </si>
  <si>
    <t xml:space="preserve"> 4.8.7 </t>
  </si>
  <si>
    <t xml:space="preserve"> 4.8.8 </t>
  </si>
  <si>
    <t xml:space="preserve"> 4.8.9 </t>
  </si>
  <si>
    <t xml:space="preserve"> 4.8.10 </t>
  </si>
  <si>
    <t xml:space="preserve"> 4.8.11 </t>
  </si>
  <si>
    <t xml:space="preserve"> 4.8.12 </t>
  </si>
  <si>
    <t xml:space="preserve"> 4.8.13 </t>
  </si>
  <si>
    <t>TERMINAL A COMPRESSAO EM COBRE ESTANHADO PARA CABO 16 MM2, 1 FURO E 1 COMPRESSAO, PARA PARAFUSO DE FIXACAO M6</t>
  </si>
  <si>
    <t xml:space="preserve"> 4.8.14 </t>
  </si>
  <si>
    <t xml:space="preserve"> 4.8.15 </t>
  </si>
  <si>
    <t xml:space="preserve"> 4.8.16 </t>
  </si>
  <si>
    <t xml:space="preserve"> 4.8.17 </t>
  </si>
  <si>
    <t xml:space="preserve"> 4.8.18 </t>
  </si>
  <si>
    <t xml:space="preserve"> 4.8.19 </t>
  </si>
  <si>
    <t xml:space="preserve"> 4.8.20 </t>
  </si>
  <si>
    <t xml:space="preserve"> 4.8.21 </t>
  </si>
  <si>
    <t xml:space="preserve"> 4.8.22 </t>
  </si>
  <si>
    <t xml:space="preserve"> 4.8.23 </t>
  </si>
  <si>
    <t xml:space="preserve"> 4.8.24 </t>
  </si>
  <si>
    <t>DISJUNTOR TERMOMAGNETICO TRIPOLAR  40 A, PADRÃO DIN (EUROPEU - LINHA BRANCA), CURVA C, 5KA</t>
  </si>
  <si>
    <t xml:space="preserve"> 4.8.25 </t>
  </si>
  <si>
    <t xml:space="preserve"> 4.8.26 </t>
  </si>
  <si>
    <t xml:space="preserve"> 4.8.27 </t>
  </si>
  <si>
    <t xml:space="preserve"> 4.8.28 </t>
  </si>
  <si>
    <t xml:space="preserve"> 4.8.29 </t>
  </si>
  <si>
    <t xml:space="preserve"> 4.8.30 </t>
  </si>
  <si>
    <t xml:space="preserve"> 4.8.31 </t>
  </si>
  <si>
    <t xml:space="preserve"> 4.8.32 </t>
  </si>
  <si>
    <t>GRAMPO TIPO CROSBY P/CORDOALHA 1/4" PK-0163 (PÁRA-RAIO)</t>
  </si>
  <si>
    <t xml:space="preserve"> 4.8.33 </t>
  </si>
  <si>
    <t xml:space="preserve"> 4.8.34 </t>
  </si>
  <si>
    <t xml:space="preserve"> 4.8.35 </t>
  </si>
  <si>
    <t xml:space="preserve"> 4.8.36 </t>
  </si>
  <si>
    <t xml:space="preserve"> 4.8.37 </t>
  </si>
  <si>
    <t xml:space="preserve"> 4.8.38 </t>
  </si>
  <si>
    <t xml:space="preserve"> 4.8.39 </t>
  </si>
  <si>
    <t xml:space="preserve"> 4.8.40 </t>
  </si>
  <si>
    <t xml:space="preserve"> 4.8.41 </t>
  </si>
  <si>
    <t xml:space="preserve"> 4.8.42 </t>
  </si>
  <si>
    <t xml:space="preserve"> 4.8.43 </t>
  </si>
  <si>
    <t xml:space="preserve"> 4.8.44 </t>
  </si>
  <si>
    <t xml:space="preserve"> 4.8.45 </t>
  </si>
  <si>
    <t xml:space="preserve"> 4.8.46 </t>
  </si>
  <si>
    <t xml:space="preserve"> 4.8.47 </t>
  </si>
  <si>
    <t xml:space="preserve"> 4.8.48 </t>
  </si>
  <si>
    <t xml:space="preserve"> 4.8.49 </t>
  </si>
  <si>
    <t xml:space="preserve"> 4.9 </t>
  </si>
  <si>
    <t xml:space="preserve"> 4.9.1 </t>
  </si>
  <si>
    <t xml:space="preserve"> 4.9.2 </t>
  </si>
  <si>
    <t xml:space="preserve"> 4.9.3 </t>
  </si>
  <si>
    <t xml:space="preserve"> 4.9.4 </t>
  </si>
  <si>
    <t xml:space="preserve"> 4.9.5 </t>
  </si>
  <si>
    <t xml:space="preserve"> 4.9.6 </t>
  </si>
  <si>
    <t xml:space="preserve"> 4.9.7 </t>
  </si>
  <si>
    <t xml:space="preserve"> 4.9.8 </t>
  </si>
  <si>
    <t xml:space="preserve"> 4.9.9 </t>
  </si>
  <si>
    <t xml:space="preserve"> 4.9.10 </t>
  </si>
  <si>
    <t xml:space="preserve"> 4.9.11 </t>
  </si>
  <si>
    <t xml:space="preserve"> 4.9.12 </t>
  </si>
  <si>
    <t xml:space="preserve"> 4.9.13 </t>
  </si>
  <si>
    <t xml:space="preserve"> 4.9.14 </t>
  </si>
  <si>
    <t xml:space="preserve"> 4.9.15 </t>
  </si>
  <si>
    <t xml:space="preserve"> 4.9.16 </t>
  </si>
  <si>
    <t xml:space="preserve"> 4.9.17 </t>
  </si>
  <si>
    <t xml:space="preserve"> 4.9.18 </t>
  </si>
  <si>
    <t xml:space="preserve"> 4.9.19 </t>
  </si>
  <si>
    <t xml:space="preserve"> 4.9.20 </t>
  </si>
  <si>
    <t xml:space="preserve"> 4.9.21 </t>
  </si>
  <si>
    <t xml:space="preserve"> 4.9.22 </t>
  </si>
  <si>
    <t xml:space="preserve"> 4.10 </t>
  </si>
  <si>
    <t xml:space="preserve"> 4.10.1 </t>
  </si>
  <si>
    <t xml:space="preserve"> 4.11 </t>
  </si>
  <si>
    <t xml:space="preserve"> 4.11.1 </t>
  </si>
  <si>
    <t xml:space="preserve"> 4.11.2 </t>
  </si>
  <si>
    <t xml:space="preserve"> 4.11.3 </t>
  </si>
  <si>
    <t xml:space="preserve"> 4.11.4 </t>
  </si>
  <si>
    <t xml:space="preserve"> 4.11.5 </t>
  </si>
  <si>
    <t xml:space="preserve"> 4.12 </t>
  </si>
  <si>
    <t>PROTECAO E COMBATE A INCENDIO</t>
  </si>
  <si>
    <t xml:space="preserve"> 4.12.1 </t>
  </si>
  <si>
    <t xml:space="preserve"> 4.12.2 </t>
  </si>
  <si>
    <t xml:space="preserve"> 4.12.3 </t>
  </si>
  <si>
    <t xml:space="preserve"> 4.12.4 </t>
  </si>
  <si>
    <t xml:space="preserve"> 4.12.5 </t>
  </si>
  <si>
    <t xml:space="preserve"> 4.12.6 </t>
  </si>
  <si>
    <t xml:space="preserve"> 4.12.7 </t>
  </si>
  <si>
    <t xml:space="preserve"> 5 </t>
  </si>
  <si>
    <t>RAMPA</t>
  </si>
  <si>
    <t xml:space="preserve"> 5.1 </t>
  </si>
  <si>
    <t>FUNDAÇÃO</t>
  </si>
  <si>
    <t xml:space="preserve"> 5.1.1 </t>
  </si>
  <si>
    <t xml:space="preserve"> 5.1.2 </t>
  </si>
  <si>
    <t xml:space="preserve"> 5.1.3 </t>
  </si>
  <si>
    <t xml:space="preserve"> 5.1.4 </t>
  </si>
  <si>
    <t xml:space="preserve"> 5.1.5 </t>
  </si>
  <si>
    <t xml:space="preserve"> 5.1.6 </t>
  </si>
  <si>
    <t xml:space="preserve"> 5.1.7 </t>
  </si>
  <si>
    <t>CONCRETO FCK = 20MPA, TRAÇO 1:2,7:3 (EM MASSA SECA DE CIMENTO/ AREIA MÉDIA/ BRITA 1) - PREPARO MECÂNICO COM BETONEIRA 600 L. AF_05/2021</t>
  </si>
  <si>
    <t xml:space="preserve"> 5.2 </t>
  </si>
  <si>
    <t xml:space="preserve"> 5.2.1 </t>
  </si>
  <si>
    <t>LAJE PRÉ-FABRICADA STEEL DECK PARA PISO, ESPESSURA DA CHAPA 1,25 MM, ESPESSURA DA LAJE 20 CM, COM CAPA DE CONCRETO FCK=30MPA</t>
  </si>
  <si>
    <t xml:space="preserve"> 5.2.2 </t>
  </si>
  <si>
    <t>CORTE E DOBRA DE AÇO CA-50, DIÂMETRO DE 6,3 MM, UTILIZADO EM LAJE. AF_12/2015</t>
  </si>
  <si>
    <t xml:space="preserve"> 5.2.3 </t>
  </si>
  <si>
    <t>CORTE E DOBRA DE AÇO CA-50, DIÂMETRO DE 8,0 MM, UTILIZADO EM LAJE. AF_12/2015</t>
  </si>
  <si>
    <t xml:space="preserve"> 5.2.4 </t>
  </si>
  <si>
    <t>CORTE E DOBRA DE AÇO CA-50, DIÂMETRO DE 10,0 MM, UTILIZADO EM LAJE. AF_12/2015</t>
  </si>
  <si>
    <t xml:space="preserve"> 5.2.5 </t>
  </si>
  <si>
    <t>CORTE E DOBRA DE AÇO CA-60, DIÂMETRO DE 5,0 MM, UTILIZADO EM LAJE. AF_12/2015</t>
  </si>
  <si>
    <t xml:space="preserve"> 5.3 </t>
  </si>
  <si>
    <t xml:space="preserve"> 5.3.1 </t>
  </si>
  <si>
    <t xml:space="preserve"> 5.3.2 </t>
  </si>
  <si>
    <t xml:space="preserve"> 5.3.3 </t>
  </si>
  <si>
    <t xml:space="preserve"> 5.3.4 </t>
  </si>
  <si>
    <t xml:space="preserve"> 5.3.5 </t>
  </si>
  <si>
    <t xml:space="preserve"> 5.3.6 </t>
  </si>
  <si>
    <t xml:space="preserve"> 5.4 </t>
  </si>
  <si>
    <t>OUTROS</t>
  </si>
  <si>
    <t xml:space="preserve"> 5.4.1 </t>
  </si>
  <si>
    <t xml:space="preserve"> 5.4.2 </t>
  </si>
  <si>
    <t>VALOR TOTAL</t>
  </si>
  <si>
    <t>PLATAFORMA ENGENHARIA LTDA, CNPJ Nº 06.034.228/0001-89
CONSTRUÇÃO DE DUAS ESTAÇÕES DE UM TELEFÉRICO</t>
  </si>
  <si>
    <t>0716-0036/2024</t>
  </si>
  <si>
    <t>0812-0019/2024</t>
  </si>
  <si>
    <t>03.</t>
  </si>
  <si>
    <t>0923-0015/2024</t>
  </si>
  <si>
    <t>VALOR INICIAL DO CONTRATO</t>
  </si>
  <si>
    <t>2º TERMO ADITIVO DE VALOR</t>
  </si>
  <si>
    <t>VALOR CONTRATUAL CONSOLIDADO</t>
  </si>
  <si>
    <r>
      <t xml:space="preserve">OBRA: </t>
    </r>
    <r>
      <rPr>
        <sz val="10"/>
        <rFont val="Times New Roman"/>
        <family val="1"/>
      </rPr>
      <t>CONSTRUÇÃO DE UM MUSEU/ESCOLA DE MÚSICA</t>
    </r>
  </si>
  <si>
    <r>
      <t xml:space="preserve">LOCAL: </t>
    </r>
    <r>
      <rPr>
        <sz val="10"/>
        <rFont val="Times New Roman"/>
        <family val="1"/>
      </rPr>
      <t>PRAÇA FLORIANO PEIXOTO</t>
    </r>
  </si>
  <si>
    <r>
      <t xml:space="preserve">CONSTRUTORA: </t>
    </r>
    <r>
      <rPr>
        <sz val="10"/>
        <rFont val="Times New Roman"/>
        <family val="1"/>
      </rPr>
      <t>CONSTRUTORA FERNANDES DE VASCONCELOS LTDA, CNPJ Nº 39.547.343/0001-06</t>
    </r>
  </si>
  <si>
    <r>
      <t xml:space="preserve">CONTRATO: </t>
    </r>
    <r>
      <rPr>
        <sz val="10"/>
        <rFont val="Times New Roman"/>
        <family val="1"/>
      </rPr>
      <t xml:space="preserve">Nº 21/2024 </t>
    </r>
  </si>
  <si>
    <t>Unitário C/ BDI</t>
  </si>
  <si>
    <t>1.0</t>
  </si>
  <si>
    <t>ADMINISTRAÇÃO LOCAL</t>
  </si>
  <si>
    <t>MÊS</t>
  </si>
  <si>
    <t>2.0</t>
  </si>
  <si>
    <t>EXECUÇÃO DE DEPÓSITO EM CANTEIRO DE OBRA EM CHAPA DE MADEIRA COMPENSADA, NÃO INCLUSO MOBILIÁRIO. AF_04/2016</t>
  </si>
  <si>
    <t xml:space="preserve"> 2.4 </t>
  </si>
  <si>
    <t>LIGAÇÃO PREDIAL DE ÁGUA EM MURETA DE CONCRETO, PROVISÓRIA OU DEFINITIVA, COM FORNECIMENTO DE MATERIAL, INCLUSIVE MURETA E HIDRÔMETRO, REDE DN 50MM - REV 03_10/2022</t>
  </si>
  <si>
    <t xml:space="preserve"> 2.5 </t>
  </si>
  <si>
    <t>INSTALAÇÃO PROVISÓRIA DE ENERGIA ELÉTRICA, AEREA, TRIFASICA, EM POSTE GALVANIZADO, EXCLUSIVE FORNECIMENTO DO MEDIDOR</t>
  </si>
  <si>
    <t>LIMPEZA MANUAL DE VEGETAÇÃO EM TERRENO COM ENXADA. AF_03/2024</t>
  </si>
  <si>
    <t>2.7</t>
  </si>
  <si>
    <t>TAPUME COM TELHA METÁLICA. AF_03/2024</t>
  </si>
  <si>
    <t>3.0</t>
  </si>
  <si>
    <t>DEMOLIÇÕES E RETIRADAS</t>
  </si>
  <si>
    <t>DEMOLIÇÃO DE ARGAMASSAS, DE FORMA MANUAL, SEM REAPROVEITAMENTO. AF_12/2017</t>
  </si>
  <si>
    <t>DEMOLIÇÃO DE ALVENARIA DE TIJOLO MACIÇO, DE FORMA MANUAL, SEM REAPROVEITAMENTO. AF_09/2023</t>
  </si>
  <si>
    <t>COLETA E CARGA MANUAIS DE ENTULHO</t>
  </si>
  <si>
    <t>DEMOLIÇÃO DE REBOCO</t>
  </si>
  <si>
    <t>4.0</t>
  </si>
  <si>
    <t>ARMAÇÃO DE BLOCO, VIGA BALDRAME OU SAPATA UTILIZANDO AÇO CA-50 DE 12,5 MM - MONTAGEM. AF_06/2017</t>
  </si>
  <si>
    <t>FABRICAÇÃO DE FÔRMA PARA PILARES E ESTRUTURAS SIMILARES, EM MADEIRA SERRADA, E=25 MM. AF_09/2020</t>
  </si>
  <si>
    <t>CONCRETO USINADO BOMBEAVEL, CLASSE DE RESISTENCIA C25, BRITA 0 E 1, SLUMP = 100 +/- 20 MM, COM BOMBEAMENTO (DISPONIBILIZACAO DE BOMBA), SEM O LANCAMENTO (NBR 8953)</t>
  </si>
  <si>
    <t xml:space="preserve"> 4.13 </t>
  </si>
  <si>
    <t>LASTRO DE CONCRETO MAGRO, APLICADO EM BLOCOS DE COROAMENTO OU SAPATAS, ESPESSURA DE 5 CM. AF_08/2017</t>
  </si>
  <si>
    <t xml:space="preserve"> 4.14 </t>
  </si>
  <si>
    <t xml:space="preserve"> 4.15 </t>
  </si>
  <si>
    <t>EXECUÇÃO DE ESTACA ROTATIVA INJETADA, INCLUSIVE CIMENTO, AREIA E ARMAÇÃO - Ø 300MM</t>
  </si>
  <si>
    <t>5.0</t>
  </si>
  <si>
    <t xml:space="preserve"> 5.5 </t>
  </si>
  <si>
    <t xml:space="preserve"> 5.6 </t>
  </si>
  <si>
    <t xml:space="preserve"> 5.7 </t>
  </si>
  <si>
    <t xml:space="preserve"> 5.8 </t>
  </si>
  <si>
    <t xml:space="preserve"> 5.9 </t>
  </si>
  <si>
    <t xml:space="preserve"> 5.10 </t>
  </si>
  <si>
    <t>MONTAGEM E DESMONTAGEM DE FÔRMA PARA ESCADAS, COM 2 LANCES EM "U" E LAJE PLANA, EM MADEIRA SERRADA, 1 UTILIZAÇÃO. AF_11/2020</t>
  </si>
  <si>
    <t xml:space="preserve"> 5.11 </t>
  </si>
  <si>
    <t>CONCRETO USINADO BOMBEAVEL, CLASSE DE RESISTENCIA C25, COM BRITA 0 E 1, SLUMP = 100 +/- 20 MM, INCLUI SERVICO DE BOMBEAMENTO (NBR 8953)</t>
  </si>
  <si>
    <t xml:space="preserve"> 5.12 </t>
  </si>
  <si>
    <t>LAJE PRÉ-FABRICADA COMUM PARA PISO OU COBERTURA, INCLUSIVE ESCORAMENTO EM MADEIRA E CAPEAMENTO 4CM</t>
  </si>
  <si>
    <t>6.0</t>
  </si>
  <si>
    <t>FECHAMENTOS</t>
  </si>
  <si>
    <t xml:space="preserve"> 6.1 </t>
  </si>
  <si>
    <t xml:space="preserve"> 6.2 </t>
  </si>
  <si>
    <t>ALVENARIA TIJOLO CERÂMICO MACIÇO (5X9X19), ESP = 0,09M (SINGELA APARENTE), COM ARGAMASSA TRAÇO T5 - 1:2:8 (CIMENTO / CAL / AREIA) C/ JUNTA DE 2,0CM - R1</t>
  </si>
  <si>
    <t xml:space="preserve"> 6.3 </t>
  </si>
  <si>
    <t xml:space="preserve"> 6.4 </t>
  </si>
  <si>
    <t xml:space="preserve"> 6.5 </t>
  </si>
  <si>
    <t>VERGA PRÉ-MOLDADA PARA JANELAS COM MAIS DE 1,5 M DE VÃO. AF_03/2016</t>
  </si>
  <si>
    <t xml:space="preserve"> 6.6 </t>
  </si>
  <si>
    <t>CONTRAVERGA MOLDADA IN LOCO EM CONCRETO PARA VÃOS DE ATÉ 1,5 M DE COMPRIMENTO. AF_03/2016</t>
  </si>
  <si>
    <t xml:space="preserve"> 6.7 </t>
  </si>
  <si>
    <t>CONTRAVERGA MOLDADA IN LOCO EM CONCRETO PARA VÃOS DE MAIS DE 1,5 M DE COMPRIMENTO. AF_03/2016</t>
  </si>
  <si>
    <t>7.0</t>
  </si>
  <si>
    <t>DRENAGEM DE AGUAS PLUVIAIS</t>
  </si>
  <si>
    <t>ESCAVAÇÃO MANUAL DE VALA OU CAVA EM MATERIAL DE 1ª CATEGORIA, PROFUNDIDADE ATÉ 1,50M</t>
  </si>
  <si>
    <t>CONCRETO MAGRO PARA LASTRO, TRAÇO 1:4,5:4,5 (EM MASSA SECA DE CIMENTO/ AREIA MÉDIA/ BRITA 1) - PREPARO MANUAL. AF_05/2021</t>
  </si>
  <si>
    <t>CAIXA DE PASSAGEM EM ALVENARIA DE TIJOLOS MACIÇOS ESP. = 0,17M, DIM. INT. = 1.20 X 1.20 X 0.60M</t>
  </si>
  <si>
    <t>REATERRO MANUAL DE VALAS, COM COMPACTADOR DE SOLOS DE PERCUSSÃO. AF_08/2023</t>
  </si>
  <si>
    <t>TUBO DE PEAD CORRUGADO DE DUPLA PAREDE PARA REDE COLETORA DE ESGOTO, DN 600 MM, JUNTA ELÁSTICA INTEGRADA - FORNECIMENTO E ASSENTAMENTO. AF_01/2021</t>
  </si>
  <si>
    <t>COBERTURA</t>
  </si>
  <si>
    <t>TRAMA DE MADEIRA COMPOSTA POR RIPAS, CAIBROS E TERÇAS PARA TELHADOS DE ATÉ 2 ÁGUAS PARA TELHA CERÂMICA CAPA-CANAL, INCLUSO TRANSPORTE VERTICAL. AF_07/2019</t>
  </si>
  <si>
    <t>TELHAMENTO COM TELHA CERÂMICA CAPA-CANAL, TIPO COLONIAL, COM ATÉ 2 ÁGUAS, INCLUSO TRANSPORTE VERTICAL. AF_07/2019</t>
  </si>
  <si>
    <t>RUFO EM CHAPA DE AÇO GALVANIZADO NÚMERO 24, CORTE DE 25 CM, INCLUSO TRANSPORTE VERTICAL. AF_07/2019</t>
  </si>
  <si>
    <t>COBERTURA EM CHAPA POLICARBONATO ALVEOLAR 10MM</t>
  </si>
  <si>
    <t>ESTRUTURA ALUMINIO LEVE FIXACAO CHAPA DE POLICARBONATO 10MM</t>
  </si>
  <si>
    <t>CALHA EM CHAPA DE ALUMINIO, DESENVOLVIMENTO 80 CM</t>
  </si>
  <si>
    <t>ALVENARIA DE VEDAÇÃO DE BLOCOS CERÂMICOS FURADOS NA HORIZONTAL DE 14X9X19 CM (ESPESSURA 14 CM, BLOCO DEITADO) E ARGAMASSA DE ASSENTAMENTO COM PREPARO MANUAL. AF_12/2021</t>
  </si>
  <si>
    <t>TRAMA DE AÇO COMPOSTA POR TERÇAS PARA TELHADOS DE ATÉ 2 ÁGUAS PARA TELHA ONDULADA DE FIBROCIMENTO, METÁLICA, PLÁSTICA OU TERMOACÚSTICA, INCLUSO TRANSPORTE VERTICAL. AF_07/2019</t>
  </si>
  <si>
    <t>TELHAMENTO COM TELHA EM AÇO GALVALUME, SIMPLES, ONDULADAL, PRÉ-PINTADA, OND17 - 0,65MM, KINGSPAN- ISOESTE OU SIMILAR</t>
  </si>
  <si>
    <t>PINTURA COM TINTA ALQUÍDICA DE FUNDO (TIPO ZARCÃO) APLICADA A ROLO OU PINCEL SOBRE PERFIL METÁLICO EXECUTADO EM FÁBRICA (POR DEMÃO). AF_01/2020</t>
  </si>
  <si>
    <t>9.0</t>
  </si>
  <si>
    <t>REVESTIMENTOS</t>
  </si>
  <si>
    <t>CHAPISCO APLICADO EM ALVENARIAS E ESTRUTURAS DE CONCRETO INTERNAS, COM COLHER DE PEDREIRO.  ARGAMASSA TRAÇO 1:3 COM PREPARO EM BETONEIRA 400L. AF_10/2022</t>
  </si>
  <si>
    <t>REVESTIMENTO CERÂMICO PARA PISO COM PLACAS TIPO ESMALTADA EXTRA DE DIMENSÕES 60X60 CM APLICADA EM AMBIENTES DE ÁREA MENOR QUE 5 M2. AF_02/2023_PE</t>
  </si>
  <si>
    <t>REVESTIMENTO CERÂMICO PARA PISO OU PAREDE, 6,50 X 25,60 CM, TIPO TIJOLINHO OU SIMILAR, MARFIM, APLICADO COM ARGAMASSA INDUSTRIALIZADA AC-II, REJUNTADO, EXCLUSIVE REGULARIZAÇÃO DE BASE OU EMBOÇO</t>
  </si>
  <si>
    <t>9.6</t>
  </si>
  <si>
    <t>FORRO EM PLACAS DE GESSO, PARA AMBIENTES RESIDENCIAIS. AF_08/2023_PS</t>
  </si>
  <si>
    <t>9.7</t>
  </si>
  <si>
    <t>FORRO EM MADEIRA PINUS, PARA AMBIENTES COMERCIAIS, INCLUSIVE ESTRUTURA DE FIXAÇÃO. AF_05/2017</t>
  </si>
  <si>
    <t>9.8</t>
  </si>
  <si>
    <t>CHAPISCO APLICADO EM ALVENARIA (COM PRESENÇA DE VÃOS) E ESTRUTURAS DE CONCRETO DE FACHADA, COM COLHER DE PEDREIRO. ARGAMASSA TRAÇO 1:3 COM PREPARO MANUAL. AF_10/2022</t>
  </si>
  <si>
    <t>9.9</t>
  </si>
  <si>
    <t>EMBOÇO OU MASSA ÚNICA EM ARGAMASSA TRAÇO 1:2:8, PREPARO MANUAL, APLICADA MANUALMENTE EM PANOS DE FACHADA COM PRESENÇA DE VÃOS, ESPESSURA DE 35 MM, ACESSO POR ANDAIME. AF_08/2022</t>
  </si>
  <si>
    <t>10.0</t>
  </si>
  <si>
    <t xml:space="preserve">10.1 </t>
  </si>
  <si>
    <t>PORTA DE ABRIR EM ALUMINIO TIPO VENEZIANA, ACABAMENTO ANODIZADO NATURAL, SEM GUARNICAO/ALIZAR/VISTA</t>
  </si>
  <si>
    <t>PORTA DE VIDRO</t>
  </si>
  <si>
    <t>KIT DE PORTA-PRONTA DE MADEIRA EM ACABAMENTO MELAMÍNICO BRANCO, FOLHA LEVE OU MÉDIA, E BATENTE METÁLICO, 90X210CM, FIXAÇÃO COM ARGAMASSA - FORNECIMENTO E INSTALAÇÃO. AF_12/2019</t>
  </si>
  <si>
    <t>PORTA COMPLETA MADEIRA COM MONTANTES DE ABRIR-PARA VIDRO</t>
  </si>
  <si>
    <t>DIVISORIA COMPENSADO RESINADO REVEST.C/LAMINADO MELAMINICO</t>
  </si>
  <si>
    <t>PAINEL DE VIDRO COM PORTA DE ABRIR</t>
  </si>
  <si>
    <t>PAINEL DE VIDRO</t>
  </si>
  <si>
    <t>10.8</t>
  </si>
  <si>
    <t>10.9</t>
  </si>
  <si>
    <t>JANELA EM MADEIRA DE LEI, TIPO MOLDURA P/ VIDRO, DE ABRIR, C/BATENTES E 2 JOGOS DE ALIZAR, EXCLUSIVE FERRAGENS E VIDROS</t>
  </si>
  <si>
    <t>10.10</t>
  </si>
  <si>
    <t>CONJUNTO DE FERRAGENS PARA JANELA EM MADEIRA, DE ABRIR, DUAS FOLHAS, EM LATÃO AMARELO COLONIAL</t>
  </si>
  <si>
    <t>CJ</t>
  </si>
  <si>
    <t>11.0</t>
  </si>
  <si>
    <t>PINTURA LÁTEX ACRÍLICA PREMIUM, APLICAÇÃO MANUAL EM PAREDES, DUAS DEMÃOS. AF_04/2023</t>
  </si>
  <si>
    <t>PINTURA LÁTEX ACRÍLICA PREMIUM, APLICAÇÃO MANUAL EM TETO, DUAS DEMÃOS. AF_04/2023</t>
  </si>
  <si>
    <t>PINTURA DE ACABAMENTO COM APLICAÇÃO DE 01 DEMÃO DE VERNIZ ACRÍLICO, CORAL OU SIMILAR</t>
  </si>
  <si>
    <t>APLICAÇÃO MANUAL DE FUNDO SELADOR ACRÍLICO EM PANOS COM PRESENÇA DE VÃOS DE EDIFÍCIOS DE MÚLTIPLOS PAVIMENTOS. AF_03/2024</t>
  </si>
  <si>
    <t>12.0</t>
  </si>
  <si>
    <t>CONTRAPISO EM ARGAMASSA TRAÇO 1:4 (CIMENTO E AREIA), PREPARO MECÂNICO COM BETONEIRA 400 L, APLICADO EM ÁREAS SECAS SOBRE LAJE, ADERIDO, ACABAMENTO NÃO REFORÇADO, ESPESSURA 3CM. AF_07/2021</t>
  </si>
  <si>
    <t>PISO CIMENTADO, TRAÇO 1:3 (CIMENTO E AREIA), ACABAMENTO LISO, ESPESSURA 4,0 CM, PREPARO MECÂNICO DA ARGAMASSA. AF_09/2020</t>
  </si>
  <si>
    <t>CIMENTADO QUEIMADO</t>
  </si>
  <si>
    <t>REVESTIMENTO CERÂMICO PARA PISO COM PLACAS TIPO ESMALTADA EXTRA DE DIMENSÕES 60X60 CM APLICADA EM AMBIENTES DE ÁREA MAIOR QUE 10 M2. AF_02/2023_PE</t>
  </si>
  <si>
    <t>PISO LAMINADO CLICADO EUCAFLOOR NEW ELEGANCE CELTIC OAK CELT</t>
  </si>
  <si>
    <t>PEDRISCO</t>
  </si>
  <si>
    <t>SOLEIRA EM GRANITO, LARGURA 15 CM, ESPESSURA 2,0 CM. AF_09/2020</t>
  </si>
  <si>
    <t>12.12</t>
  </si>
  <si>
    <t>PISO VINILICO PLACAS 17,8 X 121,9 CM, E=2MM, ACABAMENTO MADEIRADO, FIXADO C/COLA, LINHA URBAN TAOS, DURAFLOOR OU SIMILAR. EXCLUSIVE CIMENTADO</t>
  </si>
  <si>
    <t>12.13</t>
  </si>
  <si>
    <t>RODAPÉ VINÍLICO H=5CM, E=1MM, FIXADO C/ COLA, SOBRE EMBOÇO</t>
  </si>
  <si>
    <t>13.0</t>
  </si>
  <si>
    <t>INSTALAÇÕES ELÉTRICAS</t>
  </si>
  <si>
    <t>ELETRODUTO FLEXÍVEL CORRUGADO, PVC, DN 25 MM (3/4"), PARA CIRCUITOS TERMINAIS, INSTALADO EM FORRO - FORNECIMENTO E INSTALAÇÃO. AF_03/2023</t>
  </si>
  <si>
    <t>ELETRODUTO FLEXÍVEL CORRUGADO, PVC, DN 20 MM (1/2"), PARA CIRCUITOS TERMINAIS, INSTALADO EM FORRO - FORNECIMENTO E INSTALAÇÃO. AF_03/2023</t>
  </si>
  <si>
    <t>CAIXA RETANGULAR 4" X 4" MÉDIA (1,30 M DO PISO), PVC, INSTALADA EM PAREDE - FORNECIMENTO E INSTALAÇÃO. AF_03/2023</t>
  </si>
  <si>
    <t>FORNECIMENTO E INSTALAÇÃO DE ELETROCALHA PERFURADA 75 X   50</t>
  </si>
  <si>
    <t>CURVA HORIZONTAL 75 X 50 MM PARA ELETROCALHA METÁLICA, COM ÂNGULO 90° (REF.: MOPA OU SIMILAR)</t>
  </si>
  <si>
    <t>TÊ HORIZONTAL 75 X 50 MM PARA ELETROCALHA METÁLICA (REF. MOPA OU SIMILAR) UN</t>
  </si>
  <si>
    <t>PERFILADO, PRÉ-ZINCADO  A FOGO, PERFURADO 38 X 38 X 6000MM</t>
  </si>
  <si>
    <t>13.11</t>
  </si>
  <si>
    <t>DUTO PERFURADO - PERFILADOS CHAPA DE AÇO (38X38)MM</t>
  </si>
  <si>
    <t>13.12</t>
  </si>
  <si>
    <t>SAÍDA PARA PERFILADO 38X38MM (MOPA OU SIMILAR)</t>
  </si>
  <si>
    <t>13.13</t>
  </si>
  <si>
    <t>JUNÇÃO INTERNA TIPO "L" PARA PERFILADO, ( REF.: MOPA OU SIMILAR)</t>
  </si>
  <si>
    <t>13.14</t>
  </si>
  <si>
    <t>JUNÇÃO INTERNA TIPO "T" PARA PERFILADO, ( REF.: MOPA OU SIMILAR)</t>
  </si>
  <si>
    <t>13.15</t>
  </si>
  <si>
    <t>CONDULETE DE PVC, TIPO B, PARA ELETRODUTO DE PVC SOLDÁVEL DN 25 MM (3/4''), APARENTE - FORNECIMENTO E INSTALAÇÃO. AF_10/2022</t>
  </si>
  <si>
    <t>13.16</t>
  </si>
  <si>
    <t>CONDULETE DE PVC, TIPO E, PARA ELETRODUTO DE PVC SOLDÁVEL DN 25 MM (3/4''), APARENTE - FORNECIMENTO E INSTALAÇÃO. AF_10/2022</t>
  </si>
  <si>
    <t>13.17</t>
  </si>
  <si>
    <t>CONDULETE DE PVC, TIPO LL, PARA ELETRODUTO DE PVC SOLDÁVEL DN 25 MM (3/4''), APARENTE - FORNECIMENTO E INSTALAÇÃO. AF_10/2022</t>
  </si>
  <si>
    <t>13.18</t>
  </si>
  <si>
    <t>CONDULETE DE PVC, TIPO LR, PARA ELETRODUTO DE PVC SOLDÁVEL DN 25 MM (3/4''), APARENTE - FORNECIMENTO E INSTALAÇÃO. AF_10/2022</t>
  </si>
  <si>
    <t>13.19</t>
  </si>
  <si>
    <t>CONDULETE DE PVC, TIPO T, PARA ELETRODUTO DE PVC SOLDÁVEL DN 25 MM (3/4''), APARENTE - FORNECIMENTO E INSTALAÇÃO. AF_10/2022</t>
  </si>
  <si>
    <t>13.20</t>
  </si>
  <si>
    <t>ELETRODUTO/CONDULETE DE PVC RIGIDO, LISO, COR CINZA, DE 3/4", PARA INSTALACOES APARENTES (NBR 5410)</t>
  </si>
  <si>
    <t>13.21</t>
  </si>
  <si>
    <t>INTERRUPTOR PARALELO (1 MÓDULO), 10A/250V, INCLUINDO SUPORTE E PLACA - FORNECIMENTO E INSTALAÇÃO. AF_03/2023</t>
  </si>
  <si>
    <t>13.22</t>
  </si>
  <si>
    <t>INTERRUPTOR PARALELO (2 MÓDULOS), 10A/250V, INCLUINDO SUPORTE E PLACA - FORNECIMENTO E INSTALAÇÃO. AF_03/2023</t>
  </si>
  <si>
    <t>13.23</t>
  </si>
  <si>
    <t>INTERRUPTOR PARALELO (3 MÓDULOS), 10A/250V, INCLUINDO SUPORTE E PLACA - FORNECIMENTO E INSTALAÇÃO. AF_03/2023</t>
  </si>
  <si>
    <t>13.24</t>
  </si>
  <si>
    <t>LUVA PARA ELETRODUTO, PVC, ROSCÁVEL, DN 25 MM (3/4"), PARA CIRCUITOS TERMINAIS, INSTALADA EM PAREDE - FORNECIMENTO E INSTALAÇÃO. AF_03/2023</t>
  </si>
  <si>
    <t>13.25</t>
  </si>
  <si>
    <t>TOMADA BAIXA DE EMBUTIR (1 MÓDULO), 2P+T 10 A, INCLUINDO SUPORTE E PLACA - FORNECIMENTO E INSTALAÇÃO. AF_03/2023</t>
  </si>
  <si>
    <t>13.26</t>
  </si>
  <si>
    <t>TOMADA MÉDIA DE EMBUTIR (1 MÓDULO), 2P+T 10 A, INCLUINDO SUPORTE E PLACA - FORNECIMENTO E INSTALAÇÃO. AF_03/2023</t>
  </si>
  <si>
    <t>13.27</t>
  </si>
  <si>
    <t>LUMINÁRIA ARANDELA TIPO MEIA LUA, DE SOBREPOR, COM 1 LÂMPADA FLUORESCENTE DE 15 W, SEM REATOR - FORNECIMENTO E INSTALAÇÃO. AF_02/2020</t>
  </si>
  <si>
    <t>13.28</t>
  </si>
  <si>
    <t>LAMPADA LED PAR38 DIM</t>
  </si>
  <si>
    <t>13.29</t>
  </si>
  <si>
    <t>CABO DE COBRE FLEXÍVEL ISOLADO, 2,5 MM², ANTI-CHAMA 450/750 V, PARA CIRCUITOS TERMINAIS - FORNECIMENTO E INSTALAÇÃO. AF_03/2023</t>
  </si>
  <si>
    <t>13.30</t>
  </si>
  <si>
    <t>CABO DE COBRE FLEXÍVEL ISOLADO, SEÇÃO  1,5MM², 450/ 750V / 70°C</t>
  </si>
  <si>
    <t>13.31</t>
  </si>
  <si>
    <t>13.32</t>
  </si>
  <si>
    <t>DISJUNTOR MONOPOLAR TIPO NEMA, CORRENTE NOMINAL DE 10 ATÉ 30A - FORNECIMENTO E INSTALAÇÃO. AF_10/2020</t>
  </si>
  <si>
    <t>13.33</t>
  </si>
  <si>
    <t>13.34</t>
  </si>
  <si>
    <t>13.35</t>
  </si>
  <si>
    <t>DISJUNTOR MONOPOLAR TIPO DIN, CORRENTE NOMINAL DE 32A - FORNECIMENTO E INSTALAÇÃO. AF_10/2020</t>
  </si>
  <si>
    <t>13.36</t>
  </si>
  <si>
    <t>DISJUNTOR MONOPOLAR DR 20 A - DISPOSITIVO RESIDUAL DIFERENCIAL MONOPOLAR, 30MA</t>
  </si>
  <si>
    <t>13.37</t>
  </si>
  <si>
    <t>DISJUNTOR TIPO DIN/IEC, MONOPOLAR DE 63 A</t>
  </si>
  <si>
    <t>13.38</t>
  </si>
  <si>
    <t>DISPOSITIVO DE PROTEÇÃO CONTRA SURTO DE TENSÃO DPS 20KA - 175V</t>
  </si>
  <si>
    <t>14.0</t>
  </si>
  <si>
    <t>HASTE DE ATERRAMENTO, DIÂMETRO 5/8", COM 3 METROS - FORNECIMENTO E INSTALAÇÃO. AF_08/2023</t>
  </si>
  <si>
    <t>CAIXA DE INSPEÇÃO PARA ATERRAMENTO, CIRCULAR, EM POLIETILENO, DIÂMETRO INTERNO = 0,3 M. AF_12/2020</t>
  </si>
  <si>
    <t>15.0</t>
  </si>
  <si>
    <t>INSTALAÇÕES HIDRÁULICAS</t>
  </si>
  <si>
    <t>INSTALAÇÕES HIDROSANITÁRIAS</t>
  </si>
  <si>
    <t>TUBO, PVC, SOLDÁVEL, DN 60MM, INSTALADO EM PRUMADA DE ÁGUA - FORNECIMENTO E INSTALAÇÃO. AF_06/2022</t>
  </si>
  <si>
    <t>TUBO PVC RIGIDO SOLDAVEL 40 MM</t>
  </si>
  <si>
    <t>15.5.1</t>
  </si>
  <si>
    <t>15.5.2</t>
  </si>
  <si>
    <t>15.5.3</t>
  </si>
  <si>
    <t>TUBO PVC RIGIDO SOLDAVEL 50 MM</t>
  </si>
  <si>
    <t>15.6.1</t>
  </si>
  <si>
    <t>15.6.2</t>
  </si>
  <si>
    <t>15.6.3</t>
  </si>
  <si>
    <t>TUBO PVC RIGIDO SOLDAVEL 100 MM</t>
  </si>
  <si>
    <t>15.7.1</t>
  </si>
  <si>
    <t>15.7.2</t>
  </si>
  <si>
    <t>15.7.3</t>
  </si>
  <si>
    <t>TUBO PVC RIGIDO SOLDAVEL 150 MM</t>
  </si>
  <si>
    <t>15.8.1</t>
  </si>
  <si>
    <t>15.8.2</t>
  </si>
  <si>
    <t>15.8.3</t>
  </si>
  <si>
    <t>JOELHO 45° EM PVC RÍGIDO SOLDÁVEL, PARA ESGOTO PREDIAL, DIÂM = 75MM</t>
  </si>
  <si>
    <t>15.11</t>
  </si>
  <si>
    <t>JOELHO 45° EM PVC RÍGIDO SOLDÁVEL, PARA ESGOTO PREDIAL, DIÂM = 100MM</t>
  </si>
  <si>
    <t>15.12</t>
  </si>
  <si>
    <t>JOELHO 45° EM PVC RÍGIDO SOLDÁVEL, PARA ESGOTO PREDIAL, DIÂM = 50MM</t>
  </si>
  <si>
    <t>15.13</t>
  </si>
  <si>
    <t>JOELHO DE 45° EM PVC RÍGIDO SOLDÁVEL, PARA ESGOTO SECUNDÁRIO, DIÂM = 40MM</t>
  </si>
  <si>
    <t>15.14</t>
  </si>
  <si>
    <t>JOELHO 90° EM PVC RÍGIDO SOLDÁVEL, PARA ESGOTO PREDIAL, DIÂM = 75MM</t>
  </si>
  <si>
    <t>15.15</t>
  </si>
  <si>
    <t>JOELHO 90° EM PVC RÍGIDO SOLDÁVEL, PARA ESGOTO PREDIAL, DIÂM = 100MM</t>
  </si>
  <si>
    <t>15.16</t>
  </si>
  <si>
    <t>JOELHO 90° EM PVC RÍGIDO SOLDÁVEL, PARA ESGOTO PREDIAL, DIÂM = 50MM</t>
  </si>
  <si>
    <t>15.17</t>
  </si>
  <si>
    <t>JOELHO 90° PVC RIGIDO, SÉRIE R, D= 40MM, PARA ESGOTO SECUNDÁRIO</t>
  </si>
  <si>
    <t>15.18</t>
  </si>
  <si>
    <t>JUNÇÃO SIMPLES DE PVC, 45 GRAUS, SÉRIE NORMAL, PARA ESGOTO PREDIAL, DN 100 MM, INSTALADA EM DRENO - FORNECIMENTO E INSTALAÇÃO. AF_07/2021</t>
  </si>
  <si>
    <t>15.19</t>
  </si>
  <si>
    <t>JUNÇÃO DE REDUÇÃO INVERTIDA, PVC, SÉRIE NORMAL, ESGOTO PREDIAL, DN 100 X 50 MM, JUNTA ELÁSTICA, FORNECIDO E INSTALADO EM RAMAL DE DESCARGA OU RAMAL DE ESGOTO SANITÁRIO. AF_08/2022</t>
  </si>
  <si>
    <t>15.20</t>
  </si>
  <si>
    <t>JUNÇÃO SIMPLES EM PVC RÍGIDO SOLDÁVEL, PARA ESGOTO PRIMÁRIO, DIÂM = 50 X 50MM</t>
  </si>
  <si>
    <t>15.21</t>
  </si>
  <si>
    <t>JUNÇÃO DE REDUCAO INVERTIDA, PVC, SÉRIE NORMAL, ESGOTO PREDIAL, DN 100 X 75 MM, JUNTA ELÁSTICA, FORNECIDO E INSTALADO EM RAMAL DE DESCARGA OU RAMAL DE ESGOTO SANITÁRIO. AF_08/2022</t>
  </si>
  <si>
    <t>15.22</t>
  </si>
  <si>
    <t>LUVA DE CORRER, PVC, SERIE NORMAL, ESGOTO PREDIAL, DN 75 MM, JUNTA ELÁSTICA, FORNECIDO E INSTALADO EM RAMAL DE DESCARGA OU RAMAL DE ESGOTO SANITÁRIO. AF_08/2022</t>
  </si>
  <si>
    <t>15.23</t>
  </si>
  <si>
    <t>LUVA DE CORRER, PVC, SERIE NORMAL, ESGOTO PREDIAL, DN 100 MM, JUNTA ELÁSTICA, FORNECIDO E INSTALADO EM RAMAL DE DESCARGA OU RAMAL DE ESGOTO SANITÁRIO. AF_08/2022</t>
  </si>
  <si>
    <t>15.24</t>
  </si>
  <si>
    <t>LUVA DE CORRER, PVC, SERIE NORMAL, ESGOTO PREDIAL, DN 50 MM, JUNTA ELÁSTICA, FORNECIDO E INSTALADO EM RAMAL DE DESCARGA OU RAMAL DE ESGOTO SANITÁRIO. AF_08/2022</t>
  </si>
  <si>
    <t>15.25</t>
  </si>
  <si>
    <t>TE, PVC, SÉRIE NORMAL, ESGOTO PREDIAL, DN 100 X 50 MM, JUNTA ELÁSTICA, FORNECIDO E INSTALADO EM RAMAL DE DESCARGA OU RAMAL DE ESGOTO SANITÁRIO. AF_08/2022</t>
  </si>
  <si>
    <t>15.26</t>
  </si>
  <si>
    <t>15.27</t>
  </si>
  <si>
    <t>15.28</t>
  </si>
  <si>
    <t>15.29</t>
  </si>
  <si>
    <t>15.30</t>
  </si>
  <si>
    <t>15.31</t>
  </si>
  <si>
    <t>15.32</t>
  </si>
  <si>
    <t>15.33</t>
  </si>
  <si>
    <t>15.34</t>
  </si>
  <si>
    <t>15.35</t>
  </si>
  <si>
    <t>15.36</t>
  </si>
  <si>
    <t>15.37</t>
  </si>
  <si>
    <t>15.38</t>
  </si>
  <si>
    <t>15.39</t>
  </si>
  <si>
    <t>15.40</t>
  </si>
  <si>
    <t>15.41</t>
  </si>
  <si>
    <t>ADAPTADOR COM FLANGE E ANEL DE VEDAÇÃO, PVC, SOLDÁVEL, DN 32 MM X 1 , INSTALADO EM RESERVAÇÃO DE ÁGUA DE EDIFICAÇÃO QUE POSSUA RESERVATÓRIO DE FIBRA/FIBROCIMENTO   FORNECIMENTO E INSTALAÇÃO. AF_06/2016</t>
  </si>
  <si>
    <t>15.42</t>
  </si>
  <si>
    <t>ADAPTADOR COM FLANGE E ANEL DE VEDAÇÃO, PVC, SOLDÁVEL, DN 60 MM X 2 , INSTALADO EM RESERVAÇÃO DE ÁGUA DE EDIFICAÇÃO QUE POSSUA RESERVATÓRIO DE FIBRA/FIBROCIMENTO   FORNECIMENTO E INSTALAÇÃO. AF_06/2016</t>
  </si>
  <si>
    <t>15.43</t>
  </si>
  <si>
    <t>ADAPTADOR COM FLANGE E ANEL DE VEDAÇÃO, PVC, SOLDÁVEL, DN 40 MM X 1 1/4 , INSTALADO EM RESERVAÇÃO DE ÁGUA DE EDIFICAÇÃO QUE POSSUA RESERVATÓRIO DE FIBRA/FIBROCIMENTO   FORNECIMENTO E INSTALAÇÃO. AF_06/2016</t>
  </si>
  <si>
    <t>15.44</t>
  </si>
  <si>
    <t>ADAPTADOR CURTO COM BOLSA E ROSCA PARA REGISTRO, PVC, SOLDÁVEL, DN 40MM X 1.1/4, INSTALADO EM RAMAL DE DISTRIBUIÇÃO DE ÁGUA - FORNECIMENTO E INSTALAÇÃO. AF_06/2022</t>
  </si>
  <si>
    <t>15.45</t>
  </si>
  <si>
    <t>ADAPTADOR CURTO COM BOLSA E ROSCA PARA REGISTRO, PVC, SOLDÁVEL, DN 50MM X 1.1/2, INSTALADO EM RAMAL DE DISTRIBUIÇÃO DE ÁGUA - FORNECIMENTO E INSTALAÇÃO. AF_06/2022</t>
  </si>
  <si>
    <t>15.46</t>
  </si>
  <si>
    <t>15.47</t>
  </si>
  <si>
    <t>ADAPTADOR CURTO COM BOLSA E ROSCA PARA REGISTRO, PVC, SOLDÁVEL, DN 25MM X 3/4 , INSTALADO EM RAMAL DE DISTRIBUIÇÃO DE ÁGUA - FORNECIMENTO E INSTALAÇÃO. AF_06/2022</t>
  </si>
  <si>
    <t>15.48</t>
  </si>
  <si>
    <t>ADAPTADOR CURTO COM BOLSA E ROSCA PARA REGISTRO, PVC, SOLDÁVEL, DN 60MM X 2 , INSTALADO EM PRUMADA DE ÁGUA - FORNECIMENTO E INSTALAÇÃO. AF_06/2022</t>
  </si>
  <si>
    <t>15.49</t>
  </si>
  <si>
    <t>15.50</t>
  </si>
  <si>
    <t>BUCHA DE REDUÇÃO, CURTA, PVC, SOLDÁVEL, DN 50 X 40 MM, INSTALADO EM RAMAL DE DISTRIBUIÇÃO DE ÁGUA - FORNECIMENTO E INSTALAÇÃO. AF_06/2022</t>
  </si>
  <si>
    <t>15.51</t>
  </si>
  <si>
    <t>BUCHA DE REDUÇÃO, LONGA, PVC, SOLDÁVEL, DN 60 X 50 MM, INSTALADO EM PRUMADA DE ÁGUA - FORNECIMENTO E INSTALAÇÃO. AF_06/2022</t>
  </si>
  <si>
    <t>15.52</t>
  </si>
  <si>
    <t>BUCHA DE REDUÇÃO, LONGA, PVC, SOLDÁVEL, DN 60 X 32 MM, INSTALADO EM PRUMADA DE ÁGUA - FORNECIMENTO E INSTALAÇÃO. AF_06/2022</t>
  </si>
  <si>
    <t>15.53</t>
  </si>
  <si>
    <t>BUCHA DE REDUÇÃO, LONGA, PVC, SOLDÁVEL, DN 40 X 25 MM, INSTALADO EM PRUMADA DE ÁGUA - FORNECIMENTO E INSTALAÇÃO. AF_06/2022</t>
  </si>
  <si>
    <t>15.54</t>
  </si>
  <si>
    <t>15.55</t>
  </si>
  <si>
    <t>CURVA 45 GRAUS, PVC, SOLDÁVEL, DN 40MM, INSTALADO EM RAMAL DE DISTRIBUIÇÃO DE ÁGUA - FORNECIMENTO E INSTALAÇÃO. AF_06/2022</t>
  </si>
  <si>
    <t>15.56</t>
  </si>
  <si>
    <t>CURVA 45 GRAUS, PVC, SOLDÁVEL, DN 32MM, INSTALADO EM RAMAL DE DISTRIBUIÇÃO DE ÁGUA - FORNECIMENTO E INSTALAÇÃO. AF_06/2022</t>
  </si>
  <si>
    <t>15.57</t>
  </si>
  <si>
    <t>CURVA 45 GRAUS, PVC, SOLDÁVEL, DN 60MM, INSTALADO EM PRUMADA DE ÁGUA - FORNECIMENTO E INSTALAÇÃO. AF_06/2022</t>
  </si>
  <si>
    <t>15.58</t>
  </si>
  <si>
    <t>CURVA 90 GRAUS, PVC, SOLDÁVEL, DN 25MM, INSTALADO EM RAMAL DE DISTRIBUIÇÃO DE ÁGUA - FORNECIMENTO E INSTALAÇÃO. AF_06/2022</t>
  </si>
  <si>
    <t>15.59</t>
  </si>
  <si>
    <t>CURVA 90 GRAUS, PVC, SOLDÁVEL, DN 40MM, INSTALADO EM RAMAL DE DISTRIBUIÇÃO DE ÁGUA - FORNECIMENTO E INSTALAÇÃO. AF_06/2022</t>
  </si>
  <si>
    <t>15.60</t>
  </si>
  <si>
    <t>CURVA 90 GRAUS, PVC, SOLDÁVEL, DN 32MM, INSTALADO EM RAMAL DE DISTRIBUIÇÃO DE ÁGUA - FORNECIMENTO E INSTALAÇÃO. AF_06/2022</t>
  </si>
  <si>
    <t>15.61</t>
  </si>
  <si>
    <t>JOELHO 45 GRAUS, PVC, SOLDÁVEL, DN 40MM, INSTALADO EM PRUMADA DE ÁGUA - FORNECIMENTO E INSTALAÇÃO. AF_06/2022</t>
  </si>
  <si>
    <t>15.62</t>
  </si>
  <si>
    <t>JOELHO 45 GRAUS, PVC, SOLDÁVEL, DN 32MM, INSTALADO EM RAMAL DE DISTRIBUIÇÃO DE ÁGUA - FORNECIMENTO E INSTALAÇÃO. AF_06/2022</t>
  </si>
  <si>
    <t>15.63</t>
  </si>
  <si>
    <t>JOELHO 90 GRAUS, PVC, SOLDÁVEL, DN 60MM, INSTALADO EM PRUMADA DE ÁGUA - FORNECIMENTO E INSTALAÇÃO. AF_06/2022</t>
  </si>
  <si>
    <t>15.64</t>
  </si>
  <si>
    <t>JOELHO 90 GRAUS, PVC, SOLDÁVEL, DN 40MM, INSTALADO EM RAMAL DE DISTRIBUIÇÃO DE ÁGUA - FORNECIMENTO E INSTALAÇÃO. AF_06/2022</t>
  </si>
  <si>
    <t>15.65</t>
  </si>
  <si>
    <t>JOELHO 90 GRAUS, PVC, SOLDÁVEL, DN 50MM, INSTALADO EM RAMAL DE DISTRIBUIÇÃO DE ÁGUA - FORNECIMENTO E INSTALAÇÃO. AF_06/2022</t>
  </si>
  <si>
    <t>15.66</t>
  </si>
  <si>
    <t>15.67</t>
  </si>
  <si>
    <t>JOELHO 90 GRAUS COM BUCHA DE LATÃO, PVC, SOLDÁVEL, DN 25MM, X 1/2  INSTALADO EM RAMAL OU SUB-RAMAL DE ÁGUA - FORNECIMENTO E INSTALAÇÃO. AF_06/2022</t>
  </si>
  <si>
    <t>15.68</t>
  </si>
  <si>
    <t>15.69</t>
  </si>
  <si>
    <t>TE, PVC, SOLDÁVEL, DN 60MM, INSTALADO EM PRUMADA DE ÁGUA - FORNECIMENTO E INSTALAÇÃO. AF_06/2022</t>
  </si>
  <si>
    <t>15.70</t>
  </si>
  <si>
    <t>TE, PVC, SOLDÁVEL, DN 50MM, INSTALADO EM RAMAL DE DISTRIBUIÇÃO DE ÁGUA - FORNECIMENTO E INSTALAÇÃO. AF_06/2022</t>
  </si>
  <si>
    <t>15.71</t>
  </si>
  <si>
    <t>15.72</t>
  </si>
  <si>
    <t>15.73</t>
  </si>
  <si>
    <t>TÊ COM BUCHA DE LATÃO NA BOLSA CENTRAL, PVC, SOLDÁVEL, DN 25MM X 1/2 , INSTALADO EM RAMAL OU SUB-RAMAL DE ÁGUA - FORNECIMENTO E INSTALAÇÃO. AF_06/2022</t>
  </si>
  <si>
    <t>15.74</t>
  </si>
  <si>
    <t>REGISTRO DE GAVETA BRUTO, LATÃO, ROSCÁVEL, 1 1/4", COM ACABAMENTO E CANOPLA CROMADOS - FORNECIMENTO E INSTALAÇÃO. AF_08/2021</t>
  </si>
  <si>
    <t>15.75</t>
  </si>
  <si>
    <t>REGISTRO DE GAVETA BRUTO, LATÃO, ROSCÁVEL, 1 1/2", COM ACABAMENTO E CANOPLA CROMADOS - FORNECIMENTO E INSTALAÇÃO. AF_08/2021</t>
  </si>
  <si>
    <t>15.76</t>
  </si>
  <si>
    <t>15.77</t>
  </si>
  <si>
    <t>REGISTRO DE GAVETA BRUTO, LATÃO, ROSCÁVEL, 3/4" - FORNECIMENTO E INSTALAÇÃO. AF_08/2021</t>
  </si>
  <si>
    <t>15.78</t>
  </si>
  <si>
    <t>15.79</t>
  </si>
  <si>
    <t>REGISTRO DE GAVETA BRUTO, LATÃO, ROSCÁVEL, 2" - FORNECIMENTO E INSTALAÇÃO. AF_08/2021</t>
  </si>
  <si>
    <t>15.80</t>
  </si>
  <si>
    <t>15.81</t>
  </si>
  <si>
    <t>VÁLVULA DE DESCARGA METÁLICA, BASE 1 1/4", ACABAMENTO METALICO CROMADO - FORNECIMENTO E INSTALAÇÃO. AF_08/2021</t>
  </si>
  <si>
    <t>15.82</t>
  </si>
  <si>
    <t>FOSSA SEPTICA BIODIGESTOR 1.500L</t>
  </si>
  <si>
    <t>15.83</t>
  </si>
  <si>
    <t>CAIXA ENTERRADA ELÉTRICA RETANGULAR, EM ALVENARIA COM BLOCOS DE CONCRETO, FUNDO COM BRITA, DIMENSÕES INTERNAS: 0,6X0,6X0,6 M. AF_12/2020</t>
  </si>
  <si>
    <t>15.84</t>
  </si>
  <si>
    <t>CAIXA D´ÁGUA EM POLIETILENO, 500 LITROS - FORNECIMENTO E INSTALAÇÃO. AF_06/2021</t>
  </si>
  <si>
    <t>16.0</t>
  </si>
  <si>
    <t>INSTALAÇÕES DE COMBATE A INCENDIO</t>
  </si>
  <si>
    <t>EXTINTOR DE INCÊNDIO PORTÁTIL COM CARGA DE PQS DE 12 KG, CLASSE BC - FORNECIMENTO E INSTALAÇÃO. AF_10/2020_PE</t>
  </si>
  <si>
    <t>PLACA DE SINALIZACAO DE SEGURANCA CONTRA INCENDIO - ALERTA, TRIANGULAR, BASE DE *30* CM, EM PVC *2* MM ANTI-CHAMAS (SIMBOLOS, CORES E PICTOGRAMAS CONFORME NBR 16820)</t>
  </si>
  <si>
    <t>16.4</t>
  </si>
  <si>
    <t>17.0</t>
  </si>
  <si>
    <t>CUBA DE APOIO, OVAL, REF. BELLA PALLA, DA ETERNIT OU SIMILAR, EXCLUIVE TORNEIRA, SIFÃO E ENGATE.</t>
  </si>
  <si>
    <t>VASO SANITÁRIO SIFONADO COM CAIXA ACOPLADA LOUÇA BRANCA - PADRÃO MÉDIO, INCLUSO ENGATE FLEXÍVEL EM METAL CROMADO, 1/2  X 40CM - FORNECIMENTO E INSTALAÇÃO. AF_01/2020</t>
  </si>
  <si>
    <t>VASO SANITARIO SIFONADO CONVENCIONAL PARA PCD SEM FURO FRONTAL COM  LOUÇA BRANCA SEM ASSENTO -  FORNECIMENTO E INSTALAÇÃO. AF_01/2020</t>
  </si>
  <si>
    <t>CUBA DE EMBUTIR RETANGULAR DE AÇO INOXIDÁVEL, 56 X 33 X 12 CM - FORNECIMENTO E INSTALAÇÃO. AF_01/2020</t>
  </si>
  <si>
    <t>17.6</t>
  </si>
  <si>
    <t>MICTÓRIO SIFONADO LOUÇA BRANCA  PADRÃO MÉDIO  FORNECIMENTO E INSTALAÇÃO. AF_01/2020</t>
  </si>
  <si>
    <t>17.7</t>
  </si>
  <si>
    <t>BARRA DE APOIO RETA, EM ACO INOX POLIDO, COMPRIMENTO 70 CM,  FIXADA NA PAREDE - FORNECIMENTO E INSTALAÇÃO. AF_01/2020</t>
  </si>
  <si>
    <t>17.8</t>
  </si>
  <si>
    <t>BARRA DE APOIO, RETA, FIXA, EM AÇO INOX, L=40CM, D=1 1/4", JACKWAL OU SIMILAR</t>
  </si>
  <si>
    <t>17.9</t>
  </si>
  <si>
    <t>PORTA-PAPEL HIGIÊNICO, LINHA DOMUS, REF. 102 C40, DA MEBER OU SIMILAR</t>
  </si>
  <si>
    <t>17.10</t>
  </si>
  <si>
    <t>DISPENSER PARA TOALHA INTERFOLHADA</t>
  </si>
  <si>
    <t>17.11</t>
  </si>
  <si>
    <t>DISPENSER PARA SABONETE LÍQUIDO</t>
  </si>
  <si>
    <t>17.12</t>
  </si>
  <si>
    <t>17.13</t>
  </si>
  <si>
    <t>TORNEIRA CROMADA DE MESA PARA LAVATORIO, TIPO MONOCOMANDO. AF_01/2020</t>
  </si>
  <si>
    <t>17.14</t>
  </si>
  <si>
    <t>TORNEIRA CROMADA LONGA, DE PAREDE, 1/2 OU 3/4, PARA PIA DE COZINHA, PADRÃO POPULAR - FORNECIMENTO E INSTALAÇÃO. AF_01/2020</t>
  </si>
  <si>
    <t>18.0</t>
  </si>
  <si>
    <t>BANCADAS E DIVISÓRIAS</t>
  </si>
  <si>
    <t>DIVISORIA SANITÁRIA, TIPO CABINE, EM GRANITO CINZA POLIDO, ESP = 3CM, ASSENTADO COM ARGAMASSA COLANTE AC III-E, EXCLUSIVE FERRAGENS. AF_01/2021</t>
  </si>
  <si>
    <t>RODOPIA EM GRANITO CINZA ANDORINHA, H = 10 CM, E= 2CM, APLICADO COM ARGAMASSA INDUSTRIALIZADA AC-I, COM ACABAMENTO ABOLEADO</t>
  </si>
  <si>
    <t>TESTEIRA EM GRANITO CINZA ANDORINHA, H=10CM, ESP=2CM, APLICADO COM ARGAMASSA INDUSTRIALIZADA AC-I</t>
  </si>
  <si>
    <t>19.0</t>
  </si>
  <si>
    <t>REVESTIMENTO COM PLACA MDF 6MM REVESTIDO COM CHAPA EM FÓRMICA ALMOND REF.: L112 OU SIMILAR - REV 01</t>
  </si>
  <si>
    <t>LIMPEZA GERAL</t>
  </si>
  <si>
    <t>0605-0025/2024</t>
  </si>
  <si>
    <t>0821-0043/2024</t>
  </si>
  <si>
    <t>1030-0012/2024</t>
  </si>
  <si>
    <t>04.</t>
  </si>
  <si>
    <t>0225-0002/2025</t>
  </si>
  <si>
    <t>05.</t>
  </si>
  <si>
    <t>0408-0002/2025</t>
  </si>
  <si>
    <t>06.</t>
  </si>
  <si>
    <t>0611-0003/2025</t>
  </si>
  <si>
    <t>VALOR GLOBAL INICIAL DE CONTRATO:</t>
  </si>
  <si>
    <t>VALOR 1º TERMO ADITIVO</t>
  </si>
  <si>
    <t>VALOR TOTAL CONSOLIDADO</t>
  </si>
  <si>
    <t>CONSTRUTORA FERNANDES DE VASCONCELOS LTDA
Construção do MUSEU/ESCOLA DE MÚSICA</t>
  </si>
  <si>
    <r>
      <t xml:space="preserve">OBRA: </t>
    </r>
    <r>
      <rPr>
        <sz val="11"/>
        <rFont val="Times New Roman"/>
        <family val="1"/>
      </rPr>
      <t>CONSTRUÇÃO DA ESTRUTURA DA ESTÁTUA DE UM CRISTO NO ALTO CRUZEIRO</t>
    </r>
  </si>
  <si>
    <r>
      <t xml:space="preserve">LOCAL: </t>
    </r>
    <r>
      <rPr>
        <sz val="11"/>
        <rFont val="Times New Roman"/>
        <family val="1"/>
      </rPr>
      <t>RUA SANTO CRUZEIRO, BAIRRO ALTO CRUZEIRO</t>
    </r>
  </si>
  <si>
    <r>
      <t xml:space="preserve">CONSTRUTORA: </t>
    </r>
    <r>
      <rPr>
        <sz val="11"/>
        <rFont val="Times New Roman"/>
        <family val="1"/>
      </rPr>
      <t>PLATAFORMA ENGENHARIA LTDA</t>
    </r>
  </si>
  <si>
    <r>
      <t xml:space="preserve">CONTRATO: </t>
    </r>
    <r>
      <rPr>
        <sz val="11"/>
        <rFont val="Times New Roman"/>
        <family val="1"/>
      </rPr>
      <t>CP 22/2022</t>
    </r>
  </si>
  <si>
    <t>1</t>
  </si>
  <si>
    <t>H</t>
  </si>
  <si>
    <t>1.2</t>
  </si>
  <si>
    <t>1.3</t>
  </si>
  <si>
    <t>ENCARREGADO GERAL COM ENCARGOS COMPLEMENTARES</t>
  </si>
  <si>
    <t>1.4</t>
  </si>
  <si>
    <t>VIGIA NOTURNO COM ENCARGOS COMPLEMENTARES</t>
  </si>
  <si>
    <t>2</t>
  </si>
  <si>
    <t>PLACA DE OBRA EM CHAPA AÇO GALVANIZADO, INSTALADA</t>
  </si>
  <si>
    <t>TAPUME COM TELHA METÁLICA. AF_05/2018</t>
  </si>
  <si>
    <t>EXECUÇÃO DE SANITÁRIO E VESTIÁRIO EM CANTEIRO DE OBRA EM CHAPA DE MADEIRA COMPENSADA, NÃO INCLUSO MOBILIÁRIO. AF_02/2016</t>
  </si>
  <si>
    <t>EXECUÇÃO DE REFEITÓRIO EM CANTEIRO DE OBRA EM CHAPA DE MADEIRA COMPENSADA, NÃO INCLUSO MOBILIÁRIO E EQUIPAMENTOS. AF_02/2016</t>
  </si>
  <si>
    <t>LOCACAO CONVENCIONAL DE OBRA, UTILIZANDO GABARITO DE TÁBUAS CORRIDAS PONTALETADAS A CADA 2,00M - 2 UTILIZAÇÕES. AF_10/2018</t>
  </si>
  <si>
    <t>EXECUÇÃO DE RESERVATÓRIO ELEVADO DE ÁGUA (1000 LITROS) EM CANTEIRO DE OBRA, APOIADO EM ESTRUTURA DE MADEIRA. AF_02/2016</t>
  </si>
  <si>
    <t>2.8</t>
  </si>
  <si>
    <t>EXECUÇÃO DE CENTRAL DE ARMADURA EM CANTEIRO DE OBRA, NÃO INCLUSO MOBILIÁRIO E EQUIPAMENTOS. AF_04/2016</t>
  </si>
  <si>
    <t>2.9</t>
  </si>
  <si>
    <t>EXECUÇÃO DE CENTRAL DE FÔRMAS, PRODUÇÃO DE ARGAMASSA OU CONCRETO EM CANTEIRO DE OBRA, NÃO INCLUSO MOBILIÁRIO E EQUIPAMENTOS. AF_04/2016</t>
  </si>
  <si>
    <t>2.10</t>
  </si>
  <si>
    <t>2.11</t>
  </si>
  <si>
    <t>EXECUÇÃO DE GUARITA EM CANTEIRO DE OBRA EM CHAPA DE MADEIRA COMPENSADA, NÃO INCLUSO MOBILIÁRIO. AF_04/2016</t>
  </si>
  <si>
    <t>3</t>
  </si>
  <si>
    <t>FUNDAÇÕES PROFUNDAS</t>
  </si>
  <si>
    <t>ESTACA HÉLICE CONTÍNUA, DIÂMETRO DE 70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</si>
  <si>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</si>
  <si>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MONTAGEM DE ARMADURA TRANSVERSAL DE ESTACAS DE SEÇÃO RETANGULAR, DIÂMETRO = 6,30 MM. AF_09/2021</t>
  </si>
  <si>
    <t>MONTAGEM DE ARMADURA DE ESTACAS, DIÂMETRO = 16,0 MM. AF_09/2021</t>
  </si>
  <si>
    <t>4</t>
  </si>
  <si>
    <t>PREPARO DE FUNDO DE VALA COM LARGURA MENOR QUE 1,5 M, COM CAMADA DE BRITA, LANÇAMENTO MANUAL. AF_08/2020</t>
  </si>
  <si>
    <t>LIMPEZA MANUAL DE VEGETAÇÃO EM TERRENO COM ENXADA.AF_05/2018</t>
  </si>
  <si>
    <t>5</t>
  </si>
  <si>
    <t>FUNDAÇÕES SUPERFICIAIS</t>
  </si>
  <si>
    <t>FABRICAÇÃO, MONTAGEM E DESMONTAGEM DE FÔRMA PARA CORTINA DE CONTENÇÃO, EM CHAPA DE MADEIRA COMPENSADA PLASTIFICADA, E = 18 MM, 10 UTILIZAÇÕES. AF_07/2019</t>
  </si>
  <si>
    <t>5.7</t>
  </si>
  <si>
    <t>ARMAÇÃO DE BLOCO, VIGA BALDRAME OU SAPATA UTILIZANDO AÇO CA-50 DE 20 MM - MONTAGEM. AF_06/2017</t>
  </si>
  <si>
    <t>5.8</t>
  </si>
  <si>
    <t>CONCRETAGEM DE BLOCOS DE COROAMENTO E VIGAS BALDRAME, FCK 30 MPA, COM USO DE JERICA ? LANÇAMENTO, ADENSAMENTO E ACABAMENTO. AF_06/2017</t>
  </si>
  <si>
    <t>6</t>
  </si>
  <si>
    <t>MONTAGEM E DESMONTAGEM DE FÔRMA DE PILARES RETANGULARES E ESTRUTURAS SIMILARES, PÉ-DIREITO DUPLO, EM CHAPA DE MADEIRA COMPENSADA RESINADA, 2 UTILIZAÇÕES. AF_09/2020</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</si>
  <si>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</si>
  <si>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12,5 MM - MONTAGEM. AF_12/2015</t>
  </si>
  <si>
    <t>CONCRETAGEM DE PILARES, FCK = 25 MPA, COM USO DE BOMBA EM EDIFICAÇÃO COM SEÇÃO MÉDIA DE PILARES MAIOR QUE 0,25 M² - LANÇAMENTO, ADENSAMENTO E ACABAMENTO. AF_12/2015</t>
  </si>
  <si>
    <t>6.5</t>
  </si>
  <si>
    <t>CONCRETO ARMADO - VIGAS, LAJES E ESCADAS</t>
  </si>
  <si>
    <t>6.5.1</t>
  </si>
  <si>
    <t>MONTAGEM E DESMONTAGEM DE FÔRMA DE VIGA, ESCORAMENTO METÁLICO, PÉ-DIREITO DUPLO, EM CHAPA DE MADEIRA RESINADA, 2 UTILIZAÇÕES. AF_09/2020</t>
  </si>
  <si>
    <t>6.5.2</t>
  </si>
  <si>
    <t>ARMAÇÃO DE PILAR OU VIGA DE UMA ESTRUTURA CONVENCIONAL DE CONCRETO ARMADO EM UM EDIFÍCIO DE MÚLTIPLOS PAVIMENTOS UTILIZANDO AÇO CA-60 DE 5,0 MM - MONTAGEM. AF_12/2015</t>
  </si>
  <si>
    <t>6.5.3</t>
  </si>
  <si>
    <t>6.5.4</t>
  </si>
  <si>
    <t>ARMAÇÃO DE PILAR OU VIGA DE UMA ESTRUTURA CONVENCIONAL DE CONCRETO ARMADO EM UM EDIFÍCIO DE MÚLTIPLOS PAVIMENTOS UTILIZANDO AÇO CA-50 DE 8,0 MM - MONTAGEM. AF_12/2015</t>
  </si>
  <si>
    <t>6.5.5</t>
  </si>
  <si>
    <t>ARMAÇÃO DE PILAR OU VIGA DE UMA ESTRUTURA CONVENCIONAL DE CONCRETO ARMADO EM UM EDIFÍCIO DE MÚLTIPLOS PAVIMENTOS UTILIZANDO AÇO CA-50 DE 10,0 MM - MONTAGEM. AF_12/2015</t>
  </si>
  <si>
    <t>6.5.6</t>
  </si>
  <si>
    <t>6.5.7</t>
  </si>
  <si>
    <t>ARMAÇÃO DE PILAR OU VIGA DE UMA ESTRUTURA CONVENCIONAL DE CONCRETO ARMADO EM UM EDIFÍCIO DE MÚLTIPLOS PAVIMENTOS UTILIZANDO AÇO CA-50 DE 16,0 MM - MONTAGEM. AF_12/2015</t>
  </si>
  <si>
    <t>6.5.8</t>
  </si>
  <si>
    <t>ARMAÇÃO DE PILAR OU VIGA DE UMA ESTRUTURA CONVENCIONAL DE CONCRETO ARMADO EM UM EDIFÍCIO DE MÚLTIPLOS PAVIMENTOS UTILIZANDO AÇO CA-50 DE 20,0 MM - MONTAGEM. AF_12/2015</t>
  </si>
  <si>
    <t>6.5.9</t>
  </si>
  <si>
    <t>CONCRETAGEM DE VIGAS E LAJES, FCK=20 MPA, PARA LAJES MACIÇAS OU NERVURADAS COM USO DE BOMBA EM EDIFICAÇÃO COM ÁREA MÉDIA DE LAJES MENOR OU IGUAL A 20 M² - LANÇAMENTO, ADENSAMENTO E ACABAMENTO. AF_12/2015</t>
  </si>
  <si>
    <t>PINTURAS</t>
  </si>
  <si>
    <t>PINTURA COM TINTA ALQUÍDICA DE ACABAMENTO (ESMALTE SINTÉTICO FOSCO) PULVERIZADA SOBRE SUPERFÍCIES METÁLICAS (EXCETO PERFIL) EXECUTADO EM OBRA (POR DEMÃO). AF_01/2020_P</t>
  </si>
  <si>
    <t>APLICAÇÃO MANUAL DE FUNDO SELADOR ACRÍLICO EM SUPERFÍCIES EXTERNAS DE SACADA DE EDIFÍCIOS DE MÚLTIPLOS PAVIMENTOS. AF_06/2014</t>
  </si>
  <si>
    <t>PINTURA DE PISO COM TINTA EPÓXI, APLICAÇÃO MANUAL, 2 DEMÃOS, INCLUSO PRIMER EPÓXI. AF_05/2021</t>
  </si>
  <si>
    <t>EQUIPAMENTOS</t>
  </si>
  <si>
    <t>GUINDASTE HIDRÁULICO AUTOPROPELIDO, COM LANÇA TELESCÓPICA 40 M, CAPACIDADE MÁXIMA 60 T, POTÊNCIA 260 KW - CHP DIURNO. AF_03/2016</t>
  </si>
  <si>
    <t>CHP</t>
  </si>
  <si>
    <t>LOCACAO DE ANDAIME METALICO TIPO FACHADEIRO, LARGURA DE 1,20 M, ALTURA POR PECA DE 2,0 M, INCLUINDO SAPATAS E ITENS NECESSARIOS A INSTALACAO</t>
  </si>
  <si>
    <t>M2XMES</t>
  </si>
  <si>
    <t>MONTAGEM E DESMONTAGEM DE ANDAIME MODULAR FACHADEIRO, COM PISO METÁLICO, PARA EDIFICAÇÕES COM MÚLTIPLOS PAVIMENTOS (EXCLUSIVE ANDAIME E LIMPEZA). AF_11/2017</t>
  </si>
  <si>
    <t>COLOCAÇÃO DE TELA EM ANDAIME FACHADEIRO. AF_11/2017</t>
  </si>
  <si>
    <t>LOCAÇÃO DE ELEVADOR CREMALHEIRA COM 45,50M DE ALTURA, 03 CANCELAS, CABINE SIMPLES - 1.200KG OU 17 PESSOAS.</t>
  </si>
  <si>
    <t>MES</t>
  </si>
  <si>
    <t>MONTAGEM DE ELEVADOR CREMALHEIRA OMG12 COM 45,50M DE ALTURA, CABINE SIMPLES - 1.200KG OU 17 PESSOAS</t>
  </si>
  <si>
    <t>DESMONTAGEM DE ELEVADOR CREMALHEIRA OMG12 COM 45,50M DE ALTURA, CABINE SIMPLES - 1.200KG OU 17 PESSOAS</t>
  </si>
  <si>
    <t>GUINCHO ELETRICO DE COLUNA, CAPACIDADE 400 KG, COM MOTO FREIO, MOTOR TRIFASICO DE 1,25 CV</t>
  </si>
  <si>
    <t>VIGA METÁLICA EM PERFIL LAMINADO OU SOLDADO EM AÇO ESTRUTURAL, COM CONEXÕES SOLDADAS, INCLUSOS MÃO DE OBRA, TRANSPORTE E IÇAMENTO UTILIZANDO GUINDASTE - FORNECIMENTO E INSTALAÇÃO. AF_01/2020_P</t>
  </si>
  <si>
    <t>ELEVADOR</t>
  </si>
  <si>
    <t>ELEVADOR 10 PESSOAS</t>
  </si>
  <si>
    <t>ARGAMASSA ARMADA</t>
  </si>
  <si>
    <t>ARGAMASSA TRAÇO 1:4 (EM VOLUME DE CIMENTO E AREIA MÉDIA ÚMIDA) COM ADIÇÃO DE IMPERMEABILIZANTE, PREPARO MECÂNICO COM BETONEIRA 400 L. AF_08/2019</t>
  </si>
  <si>
    <t>ARMAÇÃO DO SISTEMA DE PAREDES DE CONCRETO, EXECUTADA COMO REFORÇO, VERGALHÃO DE 10,0 MM DE DIÂMETRO. AF_06/2019</t>
  </si>
  <si>
    <t>TELA ARAME GALVANIZADO, HEXAGONAL, PARA VIVEIRO D=1/2", FIO 24 BWG</t>
  </si>
  <si>
    <t>REAJUSTE CONTRATO</t>
  </si>
  <si>
    <t>ÍNDICE DE REAJUSTE CONTRATUAL</t>
  </si>
  <si>
    <t>%</t>
  </si>
  <si>
    <t>TOTAL</t>
  </si>
  <si>
    <t>0823-0054/2022</t>
  </si>
  <si>
    <t>1027-0037/2022</t>
  </si>
  <si>
    <t>1222-0018/2022</t>
  </si>
  <si>
    <t>0207-0009/2023</t>
  </si>
  <si>
    <t>0425-0025/2023</t>
  </si>
  <si>
    <t>0526-0030/2023</t>
  </si>
  <si>
    <t>07.</t>
  </si>
  <si>
    <t>0906-0001/2023</t>
  </si>
  <si>
    <t>VALOR REAJUSTE CONTRATUAL</t>
  </si>
  <si>
    <t>PLATAFORMA ENGENHARIA LTDA, CNPJ Nº 06.034.228/0001-89
Construção da estrutura da estátua de um Cristo no Alto do Cruzeiro</t>
  </si>
  <si>
    <t>Percentual Medido (%)</t>
  </si>
  <si>
    <t>Não há planilha!</t>
  </si>
  <si>
    <t>08.</t>
  </si>
  <si>
    <t>09.</t>
  </si>
  <si>
    <t>10.</t>
  </si>
  <si>
    <t>11.</t>
  </si>
  <si>
    <t>0430-0012/2025</t>
  </si>
  <si>
    <t>BOLETIM AINDA NÃO PAGO</t>
  </si>
  <si>
    <t>VALOR DO 1º TERMO ADITIVO</t>
  </si>
  <si>
    <t>GMDM ASSESSORIA, CONSULTORIA E PROJETOS LTDA, CNPJ Nº 06.945.633/0001-59
ELABORAÇÃO DE PROJETOS DE ARQUITETURA E PROJETOS COMPLEMENTARES DE INTERESSE DO MUNICÍPIO DE PILAR</t>
  </si>
  <si>
    <t>Não há planilha! - RDC</t>
  </si>
  <si>
    <t>Planilhas por demandas</t>
  </si>
  <si>
    <t xml:space="preserve">JGS EMPREENDIMENTOS - MANUTENÇÃO PREDIAL </t>
  </si>
  <si>
    <t>CASA DA MULHER - MEDIÇÕES</t>
  </si>
  <si>
    <t>Dado da NF-e:</t>
  </si>
  <si>
    <t>Percentual pago (%)</t>
  </si>
  <si>
    <t>0427-0064/2021</t>
  </si>
  <si>
    <t>Nf nº 87 - 27/04/2021</t>
  </si>
  <si>
    <t>0526-0011/2021</t>
  </si>
  <si>
    <t>Nf nº 89 - 26/05/2021</t>
  </si>
  <si>
    <t>0618-0027/2021</t>
  </si>
  <si>
    <t>Nf nº 92 - 22/06/2021</t>
  </si>
  <si>
    <t>0714-0033/2021</t>
  </si>
  <si>
    <t>Nf nº 96 - 15/07/2021</t>
  </si>
  <si>
    <t>1025/0023/2021</t>
  </si>
  <si>
    <t>CONCLUÍDO</t>
  </si>
  <si>
    <t>VALOR GLOBAL ESPECÍFICO (CASA DA MULHER)</t>
  </si>
  <si>
    <t>VALOR PAGO ATÉ A ÚLTIMA MEDIÇÃO (CASA DA MULHER)</t>
  </si>
  <si>
    <t>SALDO A PAGAR (CASA DA MULHER)</t>
  </si>
  <si>
    <t>SALA DE PILATES - CASA DA MULHER - MEDIÇÕES</t>
  </si>
  <si>
    <t>1004-0028/2021</t>
  </si>
  <si>
    <t>1025-0024/2021</t>
  </si>
  <si>
    <t>VALOR GLOBAL ESPECÍFICO (SALA DE PILATES)</t>
  </si>
  <si>
    <t>VALOR PAGO ATÉ A ÚLTIMA MEDIÇÃO (SALA DE PILATES)</t>
  </si>
  <si>
    <t>SALDO A PAGAR (SALA DE PILATES)</t>
  </si>
  <si>
    <t>FUNPREPI - MEDIÇÕES</t>
  </si>
  <si>
    <t>0505-0030/2021</t>
  </si>
  <si>
    <t>Nf nº 88 - 05/05/2021</t>
  </si>
  <si>
    <t>0616-0022/2021</t>
  </si>
  <si>
    <t>Nf nº 91 - 16/06/2021</t>
  </si>
  <si>
    <t>0714-0032/2021</t>
  </si>
  <si>
    <t>Nf nº 97 - 15/07/2021</t>
  </si>
  <si>
    <t>0823-0057/2021</t>
  </si>
  <si>
    <t>Nf nº 109 - 25/08/2021</t>
  </si>
  <si>
    <t>0921-0053/2021</t>
  </si>
  <si>
    <t>VALOR GLOBAL ESPECÍFICO (FUNPREPI)</t>
  </si>
  <si>
    <t>VALOR PAGO ATÉ A ÚLTIMA MEDIÇÃO (FUNPREPI)</t>
  </si>
  <si>
    <t>SALDO A PAGAR (FUNPREPI)</t>
  </si>
  <si>
    <t>CAF - MEDIÇÕES</t>
  </si>
  <si>
    <t>0618-0028/2021</t>
  </si>
  <si>
    <t>Nf nº 93 - 22/06/2021</t>
  </si>
  <si>
    <t>VALOR GLOBAL ESPECÍFICO (CAF)</t>
  </si>
  <si>
    <t>VALOR PAGO ATÉ A ÚLTIMA MEDIÇÃO (CAF)</t>
  </si>
  <si>
    <t>SALDO A PAGAR (CAF)</t>
  </si>
  <si>
    <t>UBS 10 (TANGIL) - MEDIÇÕES</t>
  </si>
  <si>
    <t>0618-0029/2021</t>
  </si>
  <si>
    <t>Nf nº 94 - 22/06/2021</t>
  </si>
  <si>
    <t>VALOR GLOBAL ESPECÍFICO (UBS 10)</t>
  </si>
  <si>
    <t>VALOR PAGO ATÉ A ÚLTIMA MEDIÇÃO (UBS 10)</t>
  </si>
  <si>
    <t>SALDO A PAGAR (UBS 10)</t>
  </si>
  <si>
    <t>REFORMA PSF 07 - MEDIÇÕES</t>
  </si>
  <si>
    <t>0706-0045/2021</t>
  </si>
  <si>
    <t>Nf nº 95 - 07/07/2021</t>
  </si>
  <si>
    <t>0727-0053/2021</t>
  </si>
  <si>
    <t>Nf nº 103 - 27/07/2021</t>
  </si>
  <si>
    <t>0106-0015/2022</t>
  </si>
  <si>
    <t>0317-0018/2022</t>
  </si>
  <si>
    <t>Nf nº 156 - 17/03/2022</t>
  </si>
  <si>
    <t>0325-0050/2022</t>
  </si>
  <si>
    <t>Nf nº 158 - 29/03/2022</t>
  </si>
  <si>
    <t>VALOR GLOBAL ESPECÍFICO (PSF 07)</t>
  </si>
  <si>
    <t>VALOR PAGO ATÉ A ÚLTIMA MEDIÇÃO (PSF 07)</t>
  </si>
  <si>
    <t>SALDO A PAGAR (PSF 07)</t>
  </si>
  <si>
    <t>LAVANDERIA PÚBLICO DO PERNAMBUCO NOVO - MEDIÇÕES</t>
  </si>
  <si>
    <t>0714-0030/2021</t>
  </si>
  <si>
    <t>Nf nº 100 - 15/07/2021</t>
  </si>
  <si>
    <t>0823-0055/2021</t>
  </si>
  <si>
    <t>Nf nº 111 - 25/08/2021</t>
  </si>
  <si>
    <t>VALOR GLOBAL ESPECÍFICO (LAVANDERIA)</t>
  </si>
  <si>
    <t>VALOR PAGO ATÉ A ÚLTIMA MEDIÇÃO (LAVANDERIA)</t>
  </si>
  <si>
    <t>SALDO A PAGAR (LAVANDERIA)</t>
  </si>
  <si>
    <t>RODOVIÁRIA DA CHÃ DO PILAR - MEDIÇÕES</t>
  </si>
  <si>
    <t>0714-0034/2021</t>
  </si>
  <si>
    <t>Nf nº 98 - 15/07/2021</t>
  </si>
  <si>
    <t>0823-0056/2021</t>
  </si>
  <si>
    <t>Nf nº 110 - 25/08/2021</t>
  </si>
  <si>
    <t>0921-0055/2021</t>
  </si>
  <si>
    <t>1117-0018/2021</t>
  </si>
  <si>
    <t>VALOR GLOBAL ESPECÍFICO (RODOVIÁRIA - CHÃ)</t>
  </si>
  <si>
    <t>VALOR PAGO ATÉ A ÚLTIMA MEDIÇÃO (RODOVIÁRIA - CHÃ)</t>
  </si>
  <si>
    <t>SALDO A PAGAR (RODOVIÁRIA - CHÃ)</t>
  </si>
  <si>
    <t>RODOVIÁRIA DO PILAR - MEDIÇÕES</t>
  </si>
  <si>
    <t>0714-0031/2021</t>
  </si>
  <si>
    <t>Nf nº 99 - 15/07/2021</t>
  </si>
  <si>
    <t>0823-0058/2021</t>
  </si>
  <si>
    <t>Nf nº 108 - 25/08/2021</t>
  </si>
  <si>
    <t>0921-0056/2021</t>
  </si>
  <si>
    <t>VALOR GLOBAL ESPECÍFICO (RODOVIÁRIA - PILAR)</t>
  </si>
  <si>
    <t>VALOR PAGO ATÉ A ÚLTIMA MEDIÇÃO (ROD. - PILAR)</t>
  </si>
  <si>
    <t>SALDO A PAGAR (RODOVIÁRIA - PILAR)</t>
  </si>
  <si>
    <t>CAMPO (PILAR)</t>
  </si>
  <si>
    <t>0817-0037/2021</t>
  </si>
  <si>
    <t>0921-0052/2021</t>
  </si>
  <si>
    <t>1103-0046/2021</t>
  </si>
  <si>
    <t>VALOR GLOBAL ESPECÍFICO (CAMPO - PILAR)</t>
  </si>
  <si>
    <t>VALOR PAGO ATÉ A ÚLTIMA MEDIÇÃO (CAMPO - PILAR)</t>
  </si>
  <si>
    <t>SALDO A PAGAR (CAMPO - PILAR)</t>
  </si>
  <si>
    <t>GALPÃO DISTRITO INDUSTRIAL</t>
  </si>
  <si>
    <t>0823-0059/2021</t>
  </si>
  <si>
    <t>Nf nº 112 - 25/08/2021</t>
  </si>
  <si>
    <t>1020-0020/2021</t>
  </si>
  <si>
    <t>1126-0028/2021</t>
  </si>
  <si>
    <t>0317-0019/2022</t>
  </si>
  <si>
    <t>Nf nº 155 - 17/03/2022</t>
  </si>
  <si>
    <t>0519-0040/2022</t>
  </si>
  <si>
    <t>VALOR GLOBAL ESPECÍFICO (GALPÃO)</t>
  </si>
  <si>
    <t>VALOR PAGO ATÉ A ÚLTIMA MEDIÇÃO (GALPÃO)</t>
  </si>
  <si>
    <t>SALDO A PAGAR (GALPÃO)</t>
  </si>
  <si>
    <t>PSF 01 - JÚLIO CANSAÇÃO</t>
  </si>
  <si>
    <t>1104-0023/2021</t>
  </si>
  <si>
    <t>1213-0016/2021</t>
  </si>
  <si>
    <t>VALOR GLOBAL ESPECÍFICO (PSF 01)</t>
  </si>
  <si>
    <t>VALOR PAGO ATÉ A ÚLTIMA MEDIÇÃO (PSF 01)</t>
  </si>
  <si>
    <t>SALDO A PAGAR (PSF 01)</t>
  </si>
  <si>
    <t>PSF 03</t>
  </si>
  <si>
    <t>1104-0021/2021</t>
  </si>
  <si>
    <t>1214-0003/2021</t>
  </si>
  <si>
    <t>PSF 13</t>
  </si>
  <si>
    <t>1118-0008/2021</t>
  </si>
  <si>
    <t>1214-0002/2021</t>
  </si>
  <si>
    <t>VALOR GLOBAL ESPECÍFICO (PSF 13)</t>
  </si>
  <si>
    <t>VALOR PAGO ATÉ A ÚLTIMA MEDIÇÃO (PSF 13)</t>
  </si>
  <si>
    <t>SALDO A PAGAR (PSF 13)</t>
  </si>
  <si>
    <t>MERCADO PÚBLICO DE PILAR</t>
  </si>
  <si>
    <t>1117-0019/2021</t>
  </si>
  <si>
    <t>1214-0007/2021</t>
  </si>
  <si>
    <t>VALOR GLOBAL ESPECÍFICO (MERC. PUB. PILAR)</t>
  </si>
  <si>
    <t>VALOR PAGO ATÉ A ÚLTIMA MEDIÇÃO (MERC. PUB. PILAR)</t>
  </si>
  <si>
    <t>SALDO A PAGAR (MERC. PUB. PILAR)</t>
  </si>
  <si>
    <t>PSF 05</t>
  </si>
  <si>
    <t>1215-0092/2021</t>
  </si>
  <si>
    <t>Nf nº 142 - 17/12/2021</t>
  </si>
  <si>
    <t>VALOR GLOBAL ESPECÍFICO (PSF 05)</t>
  </si>
  <si>
    <t>VALOR PAGO ATÉ A ÚLTIMA MEDIÇÃO (PSF 05)</t>
  </si>
  <si>
    <t>SALDO A PAGAR (PSF 05)</t>
  </si>
  <si>
    <t>PRÉDIO SEDE DA PREIFEITURA</t>
  </si>
  <si>
    <t>0106-0017/2022</t>
  </si>
  <si>
    <t>0427-0009/2022</t>
  </si>
  <si>
    <t>VALOR GLOBAL ESPECÍFICO (SEDE PREFEITURA)</t>
  </si>
  <si>
    <t>VALOR PAGO ATÉ A ÚLTIMA MEDIÇÃO (SD. PREFEITURA)</t>
  </si>
  <si>
    <t>SALDO A PAGAR (SEDE PREFEITURA)</t>
  </si>
  <si>
    <t>PRÉDIO DA SECRETARIA DE ASSISTÊNCIA SOCIAL</t>
  </si>
  <si>
    <t>0117-0057/2022</t>
  </si>
  <si>
    <t>NF nº 147 - 19/01/2022</t>
  </si>
  <si>
    <t>VALOR GLOBAL ESPECÍFICO (ASSIST. SOCIAL)</t>
  </si>
  <si>
    <t>VALOR PAGO ATÉ A ÚLTIMA MEDIÇÃO (ASSIST. SOCIAL)</t>
  </si>
  <si>
    <t>SALDO A PAGAR (ASSIST. SOCIAL)</t>
  </si>
  <si>
    <t>PRÉDIO DA GUARDA MUNICIPAL</t>
  </si>
  <si>
    <t>0117-0059/2022</t>
  </si>
  <si>
    <t>NF nº 146 - 19/01/2022</t>
  </si>
  <si>
    <t>0419-0054/2022</t>
  </si>
  <si>
    <t>Nf nº 165 - 19/04/2022</t>
  </si>
  <si>
    <t>0513-0016/2022</t>
  </si>
  <si>
    <t>Nf nº 171 - 13/05/2023</t>
  </si>
  <si>
    <t>0621-0025/2022</t>
  </si>
  <si>
    <t>Nf nº 179 - 21/06/2022</t>
  </si>
  <si>
    <t>0817-0007/2022</t>
  </si>
  <si>
    <t>Nf nº 189 - 17/08/2022</t>
  </si>
  <si>
    <t>0919-0009/2022</t>
  </si>
  <si>
    <t>Nf nº 193 - 19/09/2022</t>
  </si>
  <si>
    <t>1004-0008/2022</t>
  </si>
  <si>
    <t>Nf nº 198 - 04/10/2022</t>
  </si>
  <si>
    <t>VALOR GLOBAL ESPECÍFICO (GUARDA MUN.)</t>
  </si>
  <si>
    <t>VALOR PAGO ATÉ A ÚLTIMA MEDIÇÃO (GUARDA MUN.)</t>
  </si>
  <si>
    <t>SALDO A PAGAR (GUARDA MUN.)</t>
  </si>
  <si>
    <t>ESCOLA JACY AYRES</t>
  </si>
  <si>
    <t>0117-0058/2022</t>
  </si>
  <si>
    <t>NF nº 145 - 19/01/2022</t>
  </si>
  <si>
    <t>0218-0032/2022</t>
  </si>
  <si>
    <t>NF nº 152 - 22/02/2022</t>
  </si>
  <si>
    <t>0307-0025/2022</t>
  </si>
  <si>
    <t>NF nº 154 - 08/03/2022</t>
  </si>
  <si>
    <t>0325-0049/2022</t>
  </si>
  <si>
    <t>Nf nº 159 - 29/03/2022</t>
  </si>
  <si>
    <t>0419-0068/2022</t>
  </si>
  <si>
    <t>Nf nº 166 - 19/04/2022</t>
  </si>
  <si>
    <t>0513-0017/2022</t>
  </si>
  <si>
    <t>Nf nº 170 - 13/05/2023</t>
  </si>
  <si>
    <t>0613-0021/2022</t>
  </si>
  <si>
    <t>Nf nº 177 - 13/06/2024</t>
  </si>
  <si>
    <t>VALOR GLOBAL ESPECÍFICO (JACY AYRES)</t>
  </si>
  <si>
    <t>VALOR PAGO ATÉ A ÚLTIMA MEDIÇÃO (JACY AYRES)</t>
  </si>
  <si>
    <t>SALDO A PAGAR (JACY AYRES)</t>
  </si>
  <si>
    <t>UBS 07 - REFORÇO ESTRUTURAL</t>
  </si>
  <si>
    <t>0204-0014/2022</t>
  </si>
  <si>
    <t>VALOR GLOBAL ESPECÍFICO (UBS 07 - REFORÇO)</t>
  </si>
  <si>
    <t>VALOR PAGO ATÉ A ÚLTIMA MEDIÇÃO (UBS 07 - REFORÇ)</t>
  </si>
  <si>
    <t>SALDO A PAGAR (UBS 07 - REFORÇO)</t>
  </si>
  <si>
    <t>UBS 02</t>
  </si>
  <si>
    <t>0210-0017/2022</t>
  </si>
  <si>
    <t>0419-0067/2022</t>
  </si>
  <si>
    <t>Nf nº 167 - 19/04/2022</t>
  </si>
  <si>
    <t>VALOR GLOBAL ESPECÍFICO (UBS 02)</t>
  </si>
  <si>
    <t>VALOR PAGO ATÉ A ÚLTIMA MEDIÇÃO (UBS 02)</t>
  </si>
  <si>
    <t>SALDO A PAGAR (UBS 02)</t>
  </si>
  <si>
    <t>MERCADO PÚBLICO DA CHÃ DO PILAR</t>
  </si>
  <si>
    <t>0210-0069/2022</t>
  </si>
  <si>
    <t>0419-0055/2022</t>
  </si>
  <si>
    <t>Nf nº 164 - 19/04/2022</t>
  </si>
  <si>
    <t>0513-0015/2022</t>
  </si>
  <si>
    <t>Nf nº 172 - 13/05/2023</t>
  </si>
  <si>
    <t>0621-0023-2022</t>
  </si>
  <si>
    <t>Nf nº 178 - 21/06/2022</t>
  </si>
  <si>
    <t>VALOR GLOBAL ESPECÍFICO (MERC. CHÃ)</t>
  </si>
  <si>
    <t>VALOR PAGO ATÉ A ÚLTIMA MEDIÇÃO (MERC. CHÃ)</t>
  </si>
  <si>
    <t>SALDO A PAGAR (MERC. CHÃ)</t>
  </si>
  <si>
    <t>ESCOLA MANOEL RAMOS</t>
  </si>
  <si>
    <t>0208-0022/2022</t>
  </si>
  <si>
    <t>0303-0006/2022</t>
  </si>
  <si>
    <t>0325-0051/2022</t>
  </si>
  <si>
    <t>Nf nº 160 - 29/03/2022</t>
  </si>
  <si>
    <t>VALOR GLOBAL ESPECÍFICO (ESCOLA MANOEL RAMOS)</t>
  </si>
  <si>
    <t>VALOR PAGO ATÉ A ÚLTIMA MEDIÇÃO (ESC. MANOEL)</t>
  </si>
  <si>
    <t>SALDO A PAGAR (ESCOLA MANOEL RAMOS)</t>
  </si>
  <si>
    <t>ACESSIBILIDADE E FACHADA DA ESCOLA MANOEL RAMOS</t>
  </si>
  <si>
    <t>0328-0041/2022</t>
  </si>
  <si>
    <t>QUADRA - PRAÇA JOSÉ CORONEL JOSÉ OTÁVIO</t>
  </si>
  <si>
    <t>0523-0055/2022</t>
  </si>
  <si>
    <t>0919-0008/2022</t>
  </si>
  <si>
    <t>Nf nº 195 - 19/09/2022</t>
  </si>
  <si>
    <t>1025-0054/2022</t>
  </si>
  <si>
    <t>Nf nº 201 - 25/10/2022</t>
  </si>
  <si>
    <t>VALOR GLOBAL ESPECÍFICO (QUADRA - PRAÇA)</t>
  </si>
  <si>
    <t>VALOR PAGO ATÉ A ÚLTIMA MEDIÇÃO  (QUADRA - PRAÇA)</t>
  </si>
  <si>
    <t>SALDO A PAGAR  (QUADRA - PRAÇA)</t>
  </si>
  <si>
    <t>SISTEMA DE PREVENÇÃO CONTRA INCÊNDIO NO ESTÁDIO RUBENS CANUTO</t>
  </si>
  <si>
    <t>0608-0008/2022</t>
  </si>
  <si>
    <t>VALOR GLOBAL ESPECÍFICO (SPCIP - ESTÁDIO)</t>
  </si>
  <si>
    <t>VALOR PAGO ATÉ A ÚLTIMA MEDIÇÃO  (SPCIP - ESTÁDIO)</t>
  </si>
  <si>
    <t>SALDO A PAGAR  (SPCIP - ESTÁDIO)</t>
  </si>
  <si>
    <t>PRÉDIO DA COMISSÃO PERMANENTE DE LICITAÇÕES - CPL</t>
  </si>
  <si>
    <t>0609-0014/2022</t>
  </si>
  <si>
    <t>Nf nº 176 - 09/06/2022</t>
  </si>
  <si>
    <t>VALOR GLOBAL ESPECÍFICO (CPL)</t>
  </si>
  <si>
    <t>VALOR PAGO ATÉ A ÚLTIMA MEDIÇÃO  (CPL)</t>
  </si>
  <si>
    <t>SALDO A PAGAR  (CPL)</t>
  </si>
  <si>
    <t>ESCOLA VEREADOR WASHINGTON MELO MAIA</t>
  </si>
  <si>
    <t>0704-0043/2022</t>
  </si>
  <si>
    <t>Nf nº 182 - 05/07/2022</t>
  </si>
  <si>
    <t>0719-0032/2022</t>
  </si>
  <si>
    <t>Nf nº 187 - 20/07/2022</t>
  </si>
  <si>
    <t>VALOR GLOBAL ESPECÍFICO (ESCOLA WASHINGTON M.M)</t>
  </si>
  <si>
    <t>VALOR PAGO ATÉ A ÚLTIMA MEDIÇÃO  (E.W.M.M)</t>
  </si>
  <si>
    <t>SALDO A PAGAR  (E.W.M.M)</t>
  </si>
  <si>
    <t>ESCOLA MUNICIPAL MARIA GORETE</t>
  </si>
  <si>
    <t>0704-0038/2022</t>
  </si>
  <si>
    <t>0719-0031/2022</t>
  </si>
  <si>
    <t>Nf nº 188 - 20/07/2022</t>
  </si>
  <si>
    <t>VALOR GLOBAL ESPECÍFICO (ESCOLA M. MARIA GORETE)</t>
  </si>
  <si>
    <t>VALOR PAGO ATÉ A ÚLTIMA MEDIÇÃO  (E.M.M.G)</t>
  </si>
  <si>
    <t>SALDO A PAGAR  (E.M.M.G)</t>
  </si>
  <si>
    <t>ESCOLA MUNICIPAL PROFESSORA SUELI CRISTINA SANTOS CHAGAS</t>
  </si>
  <si>
    <t>0704-0040/2022</t>
  </si>
  <si>
    <t>0719-0033/2022</t>
  </si>
  <si>
    <t>Nf nº 186 - 20/07/2022</t>
  </si>
  <si>
    <t>VALOR GLOBAL ESPECÍFICO (ESCOLA M. SUELI CHAGAS)</t>
  </si>
  <si>
    <t>VALOR PAGO ATÉ A ÚLTIMA MEDIÇÃO  (E.M.S.C)</t>
  </si>
  <si>
    <t>SALDO A PAGAR  (E.M.S.C)</t>
  </si>
  <si>
    <t>PRÉDIO DA SECRETARIA DE PATRIMÔNIO</t>
  </si>
  <si>
    <t>0817-0006/2022</t>
  </si>
  <si>
    <t>Nf nº 190 - 17/08/2022</t>
  </si>
  <si>
    <t>0919-0011/2022</t>
  </si>
  <si>
    <t>Nf nº 196 - 19/09/2022</t>
  </si>
  <si>
    <t>1025-0055/2022</t>
  </si>
  <si>
    <t>Nf nº 202 - 25/10/2022</t>
  </si>
  <si>
    <t>VALOR GLOBAL ESPECÍFICO (SEC. PATRIMÔNIO)</t>
  </si>
  <si>
    <t>VALOR PAGO ATÉ A ÚLTIMA MEDIÇÃO  (SEC. PATRIMÔNIO)</t>
  </si>
  <si>
    <t>SALDO A PAGAR  (SEC. PATRIMÔNIO)</t>
  </si>
  <si>
    <t>ESCOLA MUNICIPAL JARBAS PASSARINHO</t>
  </si>
  <si>
    <t>0818-0002/2022</t>
  </si>
  <si>
    <t>VALOR GLOBAL ESPECÍFICO (E.M.J.P.)</t>
  </si>
  <si>
    <t>VALOR PAGO ATÉ A ÚLTIMA MEDIÇÃO  (E.M.J.P.)</t>
  </si>
  <si>
    <t>SALDO A PAGAR  (E.M.J.P.)</t>
  </si>
  <si>
    <t>PRÉDIO DA SECRETARIA DE ADMINISTRAÇÃO</t>
  </si>
  <si>
    <t>0823-0012/2022</t>
  </si>
  <si>
    <t>0919-0010/2022</t>
  </si>
  <si>
    <t>Nf nº 194 -19/09/2022</t>
  </si>
  <si>
    <t>1025-0053/2022</t>
  </si>
  <si>
    <t>Nf nº 203 - 25/10/2022</t>
  </si>
  <si>
    <t>1122-0036/2022</t>
  </si>
  <si>
    <t>Nf nº 207 - 22/11/2022</t>
  </si>
  <si>
    <t>Nf nº 215 - 11/01/2023</t>
  </si>
  <si>
    <t>0206-0043/2023</t>
  </si>
  <si>
    <t>Nf nº 221 - 07/02/2023</t>
  </si>
  <si>
    <t>0306-0094/2023</t>
  </si>
  <si>
    <t>VALOR GLOBAL ESPECÍFICO (SEC. ADM)</t>
  </si>
  <si>
    <t>VALOR PAGO ATÉ A ÚLTIMA MEDIÇÃO  (SEC. ADM)</t>
  </si>
  <si>
    <t>SALDO A PAGAR  (SEC. ADM)</t>
  </si>
  <si>
    <t>MANUTENÇÃO CINE PILARENSE</t>
  </si>
  <si>
    <t>1004-0007/2022</t>
  </si>
  <si>
    <t>Nf nº 200 - 04/10/2022</t>
  </si>
  <si>
    <t>VALOR GLOBAL ESPECÍFICO (CINE PILARENSE)</t>
  </si>
  <si>
    <t>VALOR PAGO ATÉ A ÚLTIMA MEDIÇÃO  (CINE PILARENSE)</t>
  </si>
  <si>
    <t>SALDO A PAGAR (CINE PILARENSE)</t>
  </si>
  <si>
    <t>MANUTENÇÃO CAMPO CIDADE JARDIM</t>
  </si>
  <si>
    <t>1004-0005/2022</t>
  </si>
  <si>
    <t>Nf nº 199 - 04/10/2022</t>
  </si>
  <si>
    <t>1025-0056/2022</t>
  </si>
  <si>
    <t>Nf  nº 204 - 25/10/2022</t>
  </si>
  <si>
    <t>1122-0035/2022</t>
  </si>
  <si>
    <t>Nf nº 206 - 22/11/2022</t>
  </si>
  <si>
    <t>VALOR GLOBAL ESPECÍFICO (CAMPO CIDADE JARDIM)</t>
  </si>
  <si>
    <t>VALOR PAGO ATÉ A ÚLTIMA MEDIÇÃO  (CAMPO CIDADE J.)</t>
  </si>
  <si>
    <t>SALDO A PAGAR  (CAMPO CIDADE JARDIM)</t>
  </si>
  <si>
    <t>MANUTENÇÃO DO PRÉDIO PSF 08</t>
  </si>
  <si>
    <t>1122-0037/2022</t>
  </si>
  <si>
    <t>Nf nº 210 - 22/11/2022</t>
  </si>
  <si>
    <t>Nf nº 213 - 11/01/2023</t>
  </si>
  <si>
    <t>0215-0045/2023</t>
  </si>
  <si>
    <t>VALOR GLOBAL ESPECÍFICO (PSF 08)</t>
  </si>
  <si>
    <t>VALOR PAGO ATÉ A ÚLTIMA MEDIÇÃO  (PSF 08)</t>
  </si>
  <si>
    <t>SALDO A PAGAR  (PSF 08)</t>
  </si>
  <si>
    <t>MANUTENÇÃO DO PRÉDIO DA ESCOLA NOSSA SENHORA DO PILAR</t>
  </si>
  <si>
    <t>1219-0081/2022</t>
  </si>
  <si>
    <t>Nf nº 212 - 22/12/2022</t>
  </si>
  <si>
    <t>0123-0049/2023</t>
  </si>
  <si>
    <t>Nf nº 219 - 25/01/2023</t>
  </si>
  <si>
    <t>0215-0046/2023</t>
  </si>
  <si>
    <t>0321-0042/2023</t>
  </si>
  <si>
    <t>0412-0039/2023</t>
  </si>
  <si>
    <t>Nf nº 231 - 14/04/2023</t>
  </si>
  <si>
    <t>0814-0036/2023</t>
  </si>
  <si>
    <t>Nf nº 247 - 21/08/2023</t>
  </si>
  <si>
    <t>VALOR GLOBAL ESPECÍFICO (ESC. Nª Sª DO PILAR)</t>
  </si>
  <si>
    <t>VALOR PAGO ATÉ A ÚLTIMA MEDIÇÃO  (ESC. Nª Sª DO PILAR)</t>
  </si>
  <si>
    <t>SALDO A PAGAR  (ESC. Nª Sª DO PILAR)</t>
  </si>
  <si>
    <t>MANUTENÇÃO PREFEITURA MUNICIPAL DE PILAR - ETAPA 02</t>
  </si>
  <si>
    <t>Nf nº 214 - 11/01/2023</t>
  </si>
  <si>
    <t>MANUTENÇÃO DA SECRETARIA DE ASSISTÊNCIA SOCIAL</t>
  </si>
  <si>
    <t>0201-0053/2023</t>
  </si>
  <si>
    <t>Nf nº 220 - 03/02/2023</t>
  </si>
  <si>
    <t>VALOR GLOBAL ESPECÍFICO (SEC. ASSISTÊNCIA SOCIAL)</t>
  </si>
  <si>
    <t>VALOR PAGO ATÉ A ÚLTIMA MEDIÇÃO  (SEC. ASSIST. SOCIAL)</t>
  </si>
  <si>
    <t>SALDO A PAGAR  (SEC. ASSISTÊNCIA SOCIAL)</t>
  </si>
  <si>
    <t>ESCOLA ROSILENE MOTA DE LIMA</t>
  </si>
  <si>
    <t>0215-0035/2023</t>
  </si>
  <si>
    <t>Nf nº 222 - 16/02/2023</t>
  </si>
  <si>
    <t>1ª RESTAURAÇÃO DO VALOR CONTRATUAL</t>
  </si>
  <si>
    <t>CRECHE RUBENS CANUTO</t>
  </si>
  <si>
    <t>0418-0032/2023</t>
  </si>
  <si>
    <t>Nf nº 232 - 19/04/2023</t>
  </si>
  <si>
    <t>0602-0031/2023</t>
  </si>
  <si>
    <t>Nf nº 240 - 06/06/2023</t>
  </si>
  <si>
    <t>VALOR GLOBAL ESPECÍFICO (CRECHE RUBENS CANUTO)</t>
  </si>
  <si>
    <t>VALOR PAGO ATÉ A ÚLTIMA MEDIÇÃO  (CRECHE RUBENS C.)</t>
  </si>
  <si>
    <t>SALDO A PAGAR  (CRECHE RUBENS CANUTO)</t>
  </si>
  <si>
    <t>COMPLEXO EDUCACIONAL</t>
  </si>
  <si>
    <t>0418-0031/2023</t>
  </si>
  <si>
    <t>Nf nº 233 - 19/04/2023</t>
  </si>
  <si>
    <t>0602-0032/2023</t>
  </si>
  <si>
    <t>Nf nº 238 - 06/06/2023</t>
  </si>
  <si>
    <t>VALOR GLOBAL ESPECÍFICO (COMPLEXO EDUCACIONAL)</t>
  </si>
  <si>
    <t>VALOR PAGO ATÉ A ÚLTIMA MEDIÇÃO  (COMP. EDUCACIONAL)</t>
  </si>
  <si>
    <t>SALDO A PAGAR  (COMPLEXO EDUCACIONAL)</t>
  </si>
  <si>
    <t>CRECHE ENOCH CAVALCANTE DE BARROS</t>
  </si>
  <si>
    <t>0418-0030/2023</t>
  </si>
  <si>
    <t>Nf nº 234 - 19/04/2023</t>
  </si>
  <si>
    <t>0602-0030/2023</t>
  </si>
  <si>
    <t>Nf nº 239 - 06/06/2023</t>
  </si>
  <si>
    <t>VALOR GLOBAL ESPECÍFICO (CRECHE ENOCH C. DE BARROS)</t>
  </si>
  <si>
    <t>VALOR PAGO ATÉ A ÚLTIMA MEDIÇÃO  (CRECHE ENOCH C. B.)</t>
  </si>
  <si>
    <t>SALDO A PAGAR  (CRECHE ENOCH C. DE BARROS)</t>
  </si>
  <si>
    <t>ESCOLA PADRE CÍCERO</t>
  </si>
  <si>
    <t>0418-0029/2023</t>
  </si>
  <si>
    <t>Nf nº 235 - 19/04/2023</t>
  </si>
  <si>
    <t>0518-0026/2023</t>
  </si>
  <si>
    <t>VALOR GLOBAL ESPECÍFICO (ESCOLA PADRE CÍCERO)</t>
  </si>
  <si>
    <t>VALOR PAGO ATÉ A ÚLTIMA MEDIÇÃO  (ESCOLA PADRE CÍCERO)</t>
  </si>
  <si>
    <t>SALDO A PAGAR  (ESCOLA PADRE CÍCERO)</t>
  </si>
  <si>
    <t>PRÉDIO DA CENTRAL DAS AMBULÂNCIAS</t>
  </si>
  <si>
    <t>0626-0077/2023</t>
  </si>
  <si>
    <t>Nf nº 241 - 28/06/2023</t>
  </si>
  <si>
    <t>0919-0030/2023</t>
  </si>
  <si>
    <t>Nf nº</t>
  </si>
  <si>
    <t>VALOR GLOBAL ESPECÍFICO (CENTRAL DAS AMB.)</t>
  </si>
  <si>
    <t>VALOR PAGO ATÉ A ÚLTIMA MEDIÇÃO  (CENTRAL DAS AMB.)</t>
  </si>
  <si>
    <t>SALDO A PAGAR  (CENTRAL DAS AMB.)</t>
  </si>
  <si>
    <t>MANUTENÇÃO DA PISCINA DA ESCOLA SUELI CHARGAS</t>
  </si>
  <si>
    <t>0717-0028/2023</t>
  </si>
  <si>
    <t>Nf nº 243 - 18/07/2023</t>
  </si>
  <si>
    <t>0814-0038/2023</t>
  </si>
  <si>
    <t>Nf nº 249 - 21/08/2023</t>
  </si>
  <si>
    <t>1020-0055/2023</t>
  </si>
  <si>
    <t>VALOR GLOBAL ESPECÍFICO (PISCINA ESC. SUELI)</t>
  </si>
  <si>
    <t>VALOR PAGO ATÉ A ÚLTIMA MEDIÇÃO  (PISCINA ESC. SUELI)</t>
  </si>
  <si>
    <t>SALDO A PAGAR  (PISCINA ESC. SUELI)</t>
  </si>
  <si>
    <t>MANUTENÇÃO DA PISCINA DA ESCOLA MARIA GORETE</t>
  </si>
  <si>
    <t>0717-0036/2023</t>
  </si>
  <si>
    <t>Nf nº 242 - 18/07/2023</t>
  </si>
  <si>
    <t>0814-0037/2023</t>
  </si>
  <si>
    <t>Nf nº 248 - 21/08/2023</t>
  </si>
  <si>
    <t>1020-0054/2023</t>
  </si>
  <si>
    <t>VALOR GLOBAL ESPECÍFICO (PISCINA ESC. MARIA G.)</t>
  </si>
  <si>
    <t>VALOR PAGO ATÉ A ÚLTIMA MEDIÇÃO  (PISCINA ESC. MARIA G.)</t>
  </si>
  <si>
    <t>SALDO A PAGAR  (PISCINA ESC. MARIA G.)</t>
  </si>
  <si>
    <t>MANUTENÇÃO DO GINÁSIO ESPORTIVO HUMBERTO GOMES</t>
  </si>
  <si>
    <t>0630-0001/2023</t>
  </si>
  <si>
    <t xml:space="preserve">Nf nº </t>
  </si>
  <si>
    <t>0919-0032/2023</t>
  </si>
  <si>
    <t>1117-0039/2023</t>
  </si>
  <si>
    <t>0221-0013/2024</t>
  </si>
  <si>
    <t>0318-0004/2024</t>
  </si>
  <si>
    <t>VALOR GLOBAL ESPECÍFICO (GINÁSIO HUMBERTO G.)</t>
  </si>
  <si>
    <t>VALOR PAGO ATÉ A ÚLTIMA MEDIÇÃO  (GINÁSIO HUMBERTO G)</t>
  </si>
  <si>
    <t>SALDO A PAGAR  (GINÁSIO HUMBERTO G)</t>
  </si>
  <si>
    <t>MANUTENÇÃO DA CASA DA SOPA</t>
  </si>
  <si>
    <t>0717-0037/2023</t>
  </si>
  <si>
    <t>VALOR GLOBAL ESPECÍFICO (CASA DA SOPA)</t>
  </si>
  <si>
    <t>VALOR PAGO ATÉ A ÚLTIMA MEDIÇÃO  (CASA DA SOPA)</t>
  </si>
  <si>
    <t>SALDO A PAGAR  (CASA DA SOPA)</t>
  </si>
  <si>
    <t>MANUTENÇÃO DO SHOPPING CIDADE JARDIM</t>
  </si>
  <si>
    <t>0814-0034/2023</t>
  </si>
  <si>
    <t>0919-0031/2023</t>
  </si>
  <si>
    <t>1117-0033/2023</t>
  </si>
  <si>
    <t>1211-0022/2023</t>
  </si>
  <si>
    <t>VALOR GLOBAL ESPECÍFICO (SHOPPING CIDADE JARDIM)</t>
  </si>
  <si>
    <t>VALOR PAGO ATÉ A ÚLTIMA MEDIÇÃO  (SHOPPING CIDADE J.)</t>
  </si>
  <si>
    <t>SALDO A PAGAR  (SHOPPING CIDADE JARDIM)</t>
  </si>
  <si>
    <t>SUPERTENDÊNCIA DA SMTT</t>
  </si>
  <si>
    <t>0526-0066/2023</t>
  </si>
  <si>
    <t>0814-0039/2023</t>
  </si>
  <si>
    <t>VALOR GLOBAL ESPECÍFICO (SMTT)</t>
  </si>
  <si>
    <t>VALOR PAGO ATÉ A ÚLTIMA MEDIÇÃO  (SMTT)</t>
  </si>
  <si>
    <t>SALDO A PAGAR  (SMTT)</t>
  </si>
  <si>
    <t>MANUTENÇÃO DA CASA DA MULHER</t>
  </si>
  <si>
    <t>0824-0060/2023</t>
  </si>
  <si>
    <t>1117-0037/2023</t>
  </si>
  <si>
    <t>VALOR PAGO ATÉ A ÚLTIMA MEDIÇÃO  (CASA DA MULHER)</t>
  </si>
  <si>
    <t>SALDO A PAGAR  (CASA DA MULHER)</t>
  </si>
  <si>
    <t>CRECHE CLERY ROCHA</t>
  </si>
  <si>
    <t>0919-0033/2023</t>
  </si>
  <si>
    <t>0221-0011/2024</t>
  </si>
  <si>
    <t>VALOR GLOBAL ESPECÍFICO (CRECHE CLERY ROCHA)</t>
  </si>
  <si>
    <t>VALOR PAGO ATÉ A ÚLTIMA MEDIÇÃO  (CRECHE CLERY ROCHA)</t>
  </si>
  <si>
    <t>SALDO A PAGAR  (CRECHE CLERY ROCHA)</t>
  </si>
  <si>
    <t>COMPLEMENTAR DA CENTRAL DAS AMBULÂNCIAS</t>
  </si>
  <si>
    <t>0919-0034/2023</t>
  </si>
  <si>
    <t>MANUTENÇÃO ABRIGO DOS ANIMAIS</t>
  </si>
  <si>
    <t>1023-0014/2023</t>
  </si>
  <si>
    <t>1117-0035/2024</t>
  </si>
  <si>
    <t>VALOR GLOBAL ESPECÍFICO (ABRIGO DOS ANIMAIS)</t>
  </si>
  <si>
    <t>VALOR PAGO ATÉ A ÚLTIMA MEDIÇÃO  (ABRIGO DOS ANIMAIS)</t>
  </si>
  <si>
    <t>SALDO A PAGAR  (ABRIGO DOS ANIMAIS)</t>
  </si>
  <si>
    <t>DEMOLIÇÃO E CONSTRUÇÃO DE TRÊS RESERVATÓRIOS DE ÁGUA</t>
  </si>
  <si>
    <t>1204-0030/2023</t>
  </si>
  <si>
    <t>Nf nº 269 - 05/12/2023</t>
  </si>
  <si>
    <t>0716-0038/2024</t>
  </si>
  <si>
    <t>VALOR GLOBAL ESPECÍFICO (RESERVATÓRIOS DE ÁGUA)</t>
  </si>
  <si>
    <t>VALOR PAGO ATÉ A ÚLTIMA MEDIÇÃO  (RESERVATÓRIOS DE ÁGUA)</t>
  </si>
  <si>
    <t>SALDO A PAGAR  (RESERVATÓRIOS DE ÁGUA)</t>
  </si>
  <si>
    <t>REFORMA CAIC DO BLOCO DO AUDITÓRIO</t>
  </si>
  <si>
    <t>1204-0032/2023</t>
  </si>
  <si>
    <t>Nf nº 268 - 05/12/2023</t>
  </si>
  <si>
    <t>0117-0029/2024</t>
  </si>
  <si>
    <t>Nf nº 273 - 17/01/2024</t>
  </si>
  <si>
    <t>0408-0032/2024</t>
  </si>
  <si>
    <t>Nf nº 293 - 12/04/2024</t>
  </si>
  <si>
    <t>0515-0046/2024</t>
  </si>
  <si>
    <t>VALOR GLOBAL ESPECÍFICO (CAIC)</t>
  </si>
  <si>
    <t>VALOR PAGO ATÉ A ÚLTIMA MEDIÇÃO  (CAIC)</t>
  </si>
  <si>
    <t>SALDO A PAGAR  (CAIC)</t>
  </si>
  <si>
    <t>MANUTENÇÃO DA CRECHE PRESIDENTE EMÍLIO G. MEDICI</t>
  </si>
  <si>
    <t>0117-0024/2024</t>
  </si>
  <si>
    <t>Nf nº 274 - 17/01/2024</t>
  </si>
  <si>
    <t>0221-0016/2024</t>
  </si>
  <si>
    <t>VALOR GLOBAL ESPECÍFICO (CRECHE P. EMÍLIO G. M.)</t>
  </si>
  <si>
    <t>VALOR PAGO ATÉ A ÚLTIMA MEDIÇÃO  (CRECHE P. EMÍLIO G. M.)</t>
  </si>
  <si>
    <t>SALDO A PAGAR  (CRECHE P. EMÍLIO G. M.)</t>
  </si>
  <si>
    <t>SHOPPING CIDADE JARDIM - COMPLEMENTAR</t>
  </si>
  <si>
    <t>0117-0023/2024</t>
  </si>
  <si>
    <t>VALOR PAGO ATÉ A ÚLTIMA MEDIÇÃO  (SHOPPING C. JARDIM)</t>
  </si>
  <si>
    <t>MANUTENÇÃO DA ESCOLA MUNICIPAL DEPUTADO OSÉAS CARDOSO</t>
  </si>
  <si>
    <t>0221-0014/2024</t>
  </si>
  <si>
    <t>VALOR GLOBAL ESPECÍFICO (DEP. OSÉAS CARD.)</t>
  </si>
  <si>
    <t>VALOR PAGO ATÉ A ÚLTIMA MEDIÇÃO  (DEP. OSÉAS CARD.)</t>
  </si>
  <si>
    <t>SALDO A PAGAR  (DEP. OSÉAS CARD.)</t>
  </si>
  <si>
    <t>MANUTENÇÃO DO CAIC BLOCO 01 E 03</t>
  </si>
  <si>
    <t>0227-0018/2024</t>
  </si>
  <si>
    <t>0315-0022/2024</t>
  </si>
  <si>
    <t>Nf nº 284 - 18/03/2024</t>
  </si>
  <si>
    <t>0408-0033/2024</t>
  </si>
  <si>
    <t>Nf nº 292 - 12/04/2024</t>
  </si>
  <si>
    <t>0716-0043/2024</t>
  </si>
  <si>
    <t>1203-0047/2024</t>
  </si>
  <si>
    <t>VALOR GLOBAL ESPECÍFICO (CAIC BLOCOS 01 E 03)</t>
  </si>
  <si>
    <t>VALOR PAGO ATÉ A ÚLTIMA MEDIÇÃO  (CAIC BLOCOS 01 E 03)</t>
  </si>
  <si>
    <t>SALDO A PAGAR  (CAIC BLOCOS 01 E 03)</t>
  </si>
  <si>
    <t>MANUTENÇÃO USB - ESF 09 MANGABEIRA</t>
  </si>
  <si>
    <t>0318-0005/2024</t>
  </si>
  <si>
    <t>0515-0049/2024</t>
  </si>
  <si>
    <t>VALOR GLOBAL ESPECÍFICO (ESF 09 MANGABEIRA)</t>
  </si>
  <si>
    <t>VALOR PAGO ATÉ A ÚLTIMA MEDIÇÃO  (ESF 09 MANGABEIRA)</t>
  </si>
  <si>
    <t>SALDO A PAGAR  (ESF 09 MANGABEIRA)</t>
  </si>
  <si>
    <t>MANUTENÇÃO DA ESCOLA ANÍSIO DE SOUZA</t>
  </si>
  <si>
    <t>0313-0025/2024</t>
  </si>
  <si>
    <t>Nf nº 283 - 14/03/2024</t>
  </si>
  <si>
    <t>0408-0034/2024</t>
  </si>
  <si>
    <t>VALOR GLOBAL ESPECÍFICO (ESC. ANÍSIO DE SOUZA)</t>
  </si>
  <si>
    <t>VALOR PAGO ATÉ A ÚLTIMA MEDIÇÃO  (ESC. ANÍSIO DE SOUZA)</t>
  </si>
  <si>
    <t>SALDO A PAGAR  (ESC. ANÍSIO DE SOUZA)</t>
  </si>
  <si>
    <t>ESCOLA BILÍNGUE - EXTENSÃO</t>
  </si>
  <si>
    <t>0319-0049/2024</t>
  </si>
  <si>
    <t>0515-0039/2024</t>
  </si>
  <si>
    <t>Nf nº 295 - 20/05/2024</t>
  </si>
  <si>
    <t>0613-0033/2024</t>
  </si>
  <si>
    <t>VALOR GLOBAL ESPECÍFICO (ESCOLA BILÍNGUE - EXTENSÃO)</t>
  </si>
  <si>
    <t>VALOR PAGO ATÉ A ÚLTIMA MEDIÇÃO  (ESC. BILÍNGUE - EXTENSÃO)</t>
  </si>
  <si>
    <t>SALDO A PAGAR  (ESCOLA BILÍNGUE - EXTENSÃO)</t>
  </si>
  <si>
    <t>MANUTENÇÃO DA CASA DA CULTURA</t>
  </si>
  <si>
    <t>0515-0038/2024</t>
  </si>
  <si>
    <t>VALOR GLOBAL ESPECÍFICO (CASA DA CULTURA)</t>
  </si>
  <si>
    <t>VALOR PAGO ATÉ A ÚLTIMA MEDIÇÃO  (CASA DA CULTURA)</t>
  </si>
  <si>
    <t>SALDO A PAGAR  (CASA DA CULTURA)</t>
  </si>
  <si>
    <t>MANUTENÇÃO ESCOLA LOURINETE BARBOSA PEREIRA</t>
  </si>
  <si>
    <t>0613-0035/2024</t>
  </si>
  <si>
    <t>VALOR GLOBAL ESPECÍFICO (ESCOLA LOURINETE)</t>
  </si>
  <si>
    <t>VALOR PAGO ATÉ A ÚLTIMA MEDIÇÃO  (ESCOLA LOURINETE)</t>
  </si>
  <si>
    <t>SALDO A PAGAR  (ESCOLA LOURINETE)</t>
  </si>
  <si>
    <t>0613-0034/2024</t>
  </si>
  <si>
    <t>0716-0042/2024</t>
  </si>
  <si>
    <t>SALDO A PAGAR  (CINE PILARENSE)</t>
  </si>
  <si>
    <t>UBS 12</t>
  </si>
  <si>
    <t>0716-0039/2024</t>
  </si>
  <si>
    <t>0821-0051/2024</t>
  </si>
  <si>
    <t>0917-0044/2024</t>
  </si>
  <si>
    <t>1113-0045/2024</t>
  </si>
  <si>
    <t>Saldo à receber NF já emitida</t>
  </si>
  <si>
    <t>VALOR GLOBAL ESPECÍFICO (UBS 12)</t>
  </si>
  <si>
    <t>VALOR PAGO ATÉ A ÚLTIMA MEDIÇÃO  (UBS 12)</t>
  </si>
  <si>
    <t>SALDO A PAGAR  (UBS 12)</t>
  </si>
  <si>
    <t>MANUTENÇÃO NAS INSTALAÇÕES ELÉTRICAS DO ANDAR SUPERIOR DA ESCOLA CAIC</t>
  </si>
  <si>
    <t>0820-0046/2024</t>
  </si>
  <si>
    <t>ESCOLA MARIA GORETE</t>
  </si>
  <si>
    <t>0821-0049/2024</t>
  </si>
  <si>
    <t>VALOR GLOBAL ESPECÍFICO (ESCOLA MARIA GORETE)</t>
  </si>
  <si>
    <t>VALOR PAGO ATÉ A ÚLTIMA MEDIÇÃO  (ESC. MARIA GORETE)</t>
  </si>
  <si>
    <t>SALDO A PAGAR  (ESCOLA MARIA GORETE)</t>
  </si>
  <si>
    <t>ESCOLA SUELY CHARGAS</t>
  </si>
  <si>
    <t>22/07/2024 À 10/09/2024</t>
  </si>
  <si>
    <t>PSF 01</t>
  </si>
  <si>
    <t>0821-0052/2024</t>
  </si>
  <si>
    <t>0917-0043/2024</t>
  </si>
  <si>
    <t>1018-0079/2024</t>
  </si>
  <si>
    <t>Nf nº 321 - 24/10/2024</t>
  </si>
  <si>
    <t>0114-0023/2025</t>
  </si>
  <si>
    <t>VALOR PAGO ATÉ A ÚLTIMA MEDIÇÃO  (PSF 01)</t>
  </si>
  <si>
    <t>SALDO A PAGAR  (PSF 01)</t>
  </si>
  <si>
    <t>CRECHE RUBENS CANUTO (2ª ETAPA)</t>
  </si>
  <si>
    <t>COMPLEXO EDUCACIONAL PETRONIO VIANA</t>
  </si>
  <si>
    <t>0925-0064/2024</t>
  </si>
  <si>
    <t>VALOR GLOBAL ESPECÍFICO (COMPLEXO EDUC.)</t>
  </si>
  <si>
    <t>VALOR PAGO ATÉ A ÚLTIMA MEDIÇÃO  (COMPLEXO EDUC.)</t>
  </si>
  <si>
    <t>SALDO A PAGAR  (COMPLEXO EDUC.)</t>
  </si>
  <si>
    <t>1018-0080/2024</t>
  </si>
  <si>
    <t>Nf nº 320 - 24/10/2024</t>
  </si>
  <si>
    <t>VALOR GLOBAL ESPECÍFICO (ESCOLA JACY)</t>
  </si>
  <si>
    <t>VALOR PAGO ATÉ A ÚLTIMA MEDIÇÃO  (ESCOLA JACY)</t>
  </si>
  <si>
    <t>SALDO A PAGAR  (ESCOLA JACY)</t>
  </si>
  <si>
    <t xml:space="preserve">ESCOLA BILÍNGUE  </t>
  </si>
  <si>
    <t>1018-0082/2024</t>
  </si>
  <si>
    <t>Nf nº 318 - 24/10/2024</t>
  </si>
  <si>
    <t>1113-0044/2024</t>
  </si>
  <si>
    <t>Nf nº 323 - 18/11/2024</t>
  </si>
  <si>
    <t>0114-0025/2025</t>
  </si>
  <si>
    <t>0217-0026/2025</t>
  </si>
  <si>
    <t>Nf nº 331 - 24/02/2025</t>
  </si>
  <si>
    <t>0314-0021/2025</t>
  </si>
  <si>
    <t>VALOR GLOBAL ESPECÍFICO (ESC. BILÍNGUE)</t>
  </si>
  <si>
    <t>VALOR PAGO ATÉ A ÚLTIMA MEDIÇÃO  (ESC. BILÍNGUE)</t>
  </si>
  <si>
    <t>SALDO A PAGAR  (ESC. BILÍNGUE)</t>
  </si>
  <si>
    <t>ESCOLA JORGE BARROS - SESI</t>
  </si>
  <si>
    <t>1018-0081/2024</t>
  </si>
  <si>
    <t>Nf nº 319 - 24/10/2024</t>
  </si>
  <si>
    <t>VALOR GLOBAL ESPECÍFICO (SESI)</t>
  </si>
  <si>
    <t>VALOR PAGO ATÉ A ÚLTIMA MEDIÇÃO  (SESI)</t>
  </si>
  <si>
    <t>SALDO A PAGAR  (SESI)</t>
  </si>
  <si>
    <t>UBS 12 - ADITIVO</t>
  </si>
  <si>
    <t>1203-0045/2024</t>
  </si>
  <si>
    <t>VALOR GLOBAL ESPECÍFICO (UBS 12 - ADITIVO)</t>
  </si>
  <si>
    <t>VALOR PAGO ATÉ A ÚLTIMA MEDIÇÃO  (UBS 12 - ADITIVO)</t>
  </si>
  <si>
    <t>SALDO A PAGAR  (UBS 12 - ADITIVO)</t>
  </si>
  <si>
    <t>SEDE DA SECRETARIA DE EDUCAÇÃO</t>
  </si>
  <si>
    <t>0117-0029/2025</t>
  </si>
  <si>
    <t>0217-0027/2025</t>
  </si>
  <si>
    <t>Nf nº 332 - 24/02/2025</t>
  </si>
  <si>
    <t>0422-0014/2025</t>
  </si>
  <si>
    <t>Nf nº 337 - 24/04/2025</t>
  </si>
  <si>
    <t>VALOR GLOBAL ESPECÍFICO (SEC. DE EDUCAÇÃO)</t>
  </si>
  <si>
    <t>VALOR PAGO ATÉ A ÚLTIMA MEDIÇÃO  (SEC. DE EDUCAÇÃO)</t>
  </si>
  <si>
    <t>SALDO A PAGAR  (SEC. DE EDUCAÇÃO)</t>
  </si>
  <si>
    <t>SEDE DA PREFEITURA</t>
  </si>
  <si>
    <t>0217-0028/2025</t>
  </si>
  <si>
    <t>Nf nº 330 - 24/02/2025</t>
  </si>
  <si>
    <t>0320-0020/2025</t>
  </si>
  <si>
    <t>0422-0004/2025</t>
  </si>
  <si>
    <t>0730-0003/2025</t>
  </si>
  <si>
    <t>VALOR GLOBAL ESPECÍFICO (SEC. DA PREFEITURA)</t>
  </si>
  <si>
    <t>VALOR PAGO ATÉ A ÚLTIMA MEDIÇÃO  (SEC. DA PREFEITURA)</t>
  </si>
  <si>
    <t>SALDO A PAGAR  (SEC. DA PREFEITURA)</t>
  </si>
  <si>
    <t>CRECHE PADRE EDUARDO TADEU DA SILVA</t>
  </si>
  <si>
    <t>0402-0014/2025</t>
  </si>
  <si>
    <t>Nf nº 335 - 02/04/2025</t>
  </si>
  <si>
    <t>0516-0006/2025</t>
  </si>
  <si>
    <t>Nf nº 340 - 28/05/2025</t>
  </si>
  <si>
    <t>0610-0002/2025</t>
  </si>
  <si>
    <t>VALOR GLOBAL ESPECÍFICO (CRECHE PE. EDUARDO)</t>
  </si>
  <si>
    <t>VALOR PAGO ATÉ A ÚLTIMA MEDIÇÃO  (CRECHE PE. EDUARDO)</t>
  </si>
  <si>
    <t>SALDO A PAGAR  (CRECHE PE. EDUARDO)</t>
  </si>
  <si>
    <t>MANUTENÇÃO DA QUADRA DA ESCOLA SUELI CHAGAS</t>
  </si>
  <si>
    <t>0523-0009/2025</t>
  </si>
  <si>
    <t>0612-0008/2025</t>
  </si>
  <si>
    <t>VALOR GLOBAL ESPECÍFICO (QUADRA SUELI CHAGAS)</t>
  </si>
  <si>
    <t>VALOR PAGO ATÉ A ÚLTIMA MEDIÇÃO  (QUADRA SUELI CHAGAS)</t>
  </si>
  <si>
    <t>SALDO A PAGAR  (QUADRA SUELI CHAGAS)</t>
  </si>
  <si>
    <t>2ª RESTAURAÇÃO DO VALOR CONTRATUAL</t>
  </si>
  <si>
    <t>MANUTENÇÃO DA CRECHE AFONSO CAVALCANTE DA SILVA</t>
  </si>
  <si>
    <t>0513-0002/2025</t>
  </si>
  <si>
    <t>0617-0001/2025</t>
  </si>
  <si>
    <t>0722-0040/2025</t>
  </si>
  <si>
    <t>VALOR GLOBAL ESPECÍFICO (CRECHE AFONSO)</t>
  </si>
  <si>
    <t>VALOR PAGO ATÉ A ÚLTIMA MEDIÇÃO  (CRECHE AFONSO)</t>
  </si>
  <si>
    <t>SALDO A PAGAR  (CRECHE AFONSO)</t>
  </si>
  <si>
    <t>MANUTENÇÃO DA CRECHE RUBENS BARROS</t>
  </si>
  <si>
    <t>0526-0014/2025</t>
  </si>
  <si>
    <t>0611-0017/2025</t>
  </si>
  <si>
    <t>VALOR GLOBAL ESPECÍFICO (CRECHE RUBENS B.)</t>
  </si>
  <si>
    <t>VALOR PAGO ATÉ A ÚLTIMA MEDIÇÃO  (CRECHE RUBENS B.)</t>
  </si>
  <si>
    <t>SALDO A PAGAR  (CRECHE RUBENS B.)</t>
  </si>
  <si>
    <t>MANUTENÇÃO COMPLEMENTAR DA SECRETARIA MUNICIPAL DE EDUCAÇÃO</t>
  </si>
  <si>
    <t>0717-00192025</t>
  </si>
  <si>
    <t>VALOR GLOBAL ESPECÍFICO (COMP. SEC. EDUC)</t>
  </si>
  <si>
    <t>VALOR PAGO ATÉ A ÚLTIMA MEDIÇÃO  (COMP. SEC. EDUC)</t>
  </si>
  <si>
    <t>SALDO A PAGAR  (COMP. SEC. EDUC)</t>
  </si>
  <si>
    <t>MANUTENÇÃO DA CRECHE ENOCH CAVALCANTI DE BARROS</t>
  </si>
  <si>
    <t>0723-0005/2025</t>
  </si>
  <si>
    <t>VALOR GLOBAL ESPECÍFICO (CRECHE ENOCH)</t>
  </si>
  <si>
    <t>VALOR PAGO ATÉ A ÚLTIMA MEDIÇÃO  (CRECHE ENOCH)</t>
  </si>
  <si>
    <t>SALDO A PAGAR  (CRECHE ENOCH)</t>
  </si>
  <si>
    <t>MANUTENÇÃO COMPLEXO EDUCACIONAL PETRÔNIO VIANA</t>
  </si>
  <si>
    <t>0723-0013/2025</t>
  </si>
  <si>
    <t>VALOR GLOBAL DO CONTRATO</t>
  </si>
  <si>
    <t>VALOR DAS OBRAS EM EXECUÇÃO</t>
  </si>
  <si>
    <t>VALOR RECEBIDO EM RELAÇÃO AS OBRAS EM EXECUÇÃO</t>
  </si>
  <si>
    <t>SALDO A RECEBER EM RELAÇÃO AS OBRAS EM EXECUÇÃO</t>
  </si>
  <si>
    <t>SALDO A RECEBER REFERENTE A VALOR DE CONTRATO</t>
  </si>
  <si>
    <t>VALOR - 1º TERMO ADITIVO</t>
  </si>
  <si>
    <t>VALOR - 2º TERMO ADITIVO</t>
  </si>
  <si>
    <t>VALOR CONSOLIDADO DO CONTRATO</t>
  </si>
  <si>
    <t>Fone: (82) 3265-1628. Fax: 3265-1633. CNPJ.: 12.200.150/0001-28</t>
  </si>
  <si>
    <t>Medição por manutenção</t>
  </si>
  <si>
    <r>
      <t xml:space="preserve">OBRA: </t>
    </r>
    <r>
      <rPr>
        <sz val="11"/>
        <rFont val="Times New Roman"/>
        <family val="1"/>
      </rPr>
      <t>CONTRATAÇÃO DE EMPRESA ESPECIALIZADA PARA ELABORAÇÃO DE PROJETOS EXECUTIVOS, CONSTRUÇÃO E INSTALAÇÃO DE UM TELEFÉRICO NO MUNICÍPIO DE PILAR-AL</t>
    </r>
  </si>
  <si>
    <r>
      <t xml:space="preserve">LOCAL: </t>
    </r>
    <r>
      <rPr>
        <sz val="11"/>
        <rFont val="Times New Roman"/>
        <family val="1"/>
      </rPr>
      <t>PILAR/AL</t>
    </r>
  </si>
  <si>
    <r>
      <t xml:space="preserve">CONSTRUTORA: </t>
    </r>
    <r>
      <rPr>
        <sz val="11"/>
        <rFont val="Times New Roman"/>
        <family val="1"/>
      </rPr>
      <t>METALUMÍNIO PROJETOS E MONTAGENS LTDA</t>
    </r>
  </si>
  <si>
    <r>
      <t xml:space="preserve">CONTRATO: </t>
    </r>
    <r>
      <rPr>
        <sz val="11"/>
        <rFont val="Times New Roman"/>
        <family val="1"/>
      </rPr>
      <t>CONTRATO Nº 42/2021</t>
    </r>
  </si>
  <si>
    <t>PROJETOS COMPLETOS EXECUTIVOS (FUNDAÇÕES DAS TORRES, ESTRUTURAL DAS ESTAÇÕES, ARQUITETÔNICO, HIDRÁULICO, INCÊNDIO, ELÉTRICO, SPDA, COBERTURA, SALA DE CONTROLE, SALA DE GERADOR, ORÇAMENTO DETALHADO).</t>
  </si>
  <si>
    <t>UN.</t>
  </si>
  <si>
    <t>TELEFÉRICO</t>
  </si>
  <si>
    <t>EQUIPAMENTO COMPLETO COM VEÍCULOS, CABO DE AÇO E GRUPO-GERADOR - FABRICAÇÃO E PROJETOS</t>
  </si>
  <si>
    <t>TORRES COMPLETAS, SEM FUNDAÇÃO</t>
  </si>
  <si>
    <t>INSTALAÇÃO COMPLETA</t>
  </si>
  <si>
    <t>FERRAMENTARIA E PEÇAS DE REPOSIÇÃO</t>
  </si>
  <si>
    <t>EQUIPAMENTOS DE SALVAMENTO EM ALTURA</t>
  </si>
  <si>
    <t>FRENTES (INTERNOS E EXTERNOS)</t>
  </si>
  <si>
    <t>OPERAÇÃO COMERCIAL E MANUTENÇÃO COMPLETA DO TELEFÉRICO POR 3 MESES.</t>
  </si>
  <si>
    <t>INDICE DE REAJUSTE CONTRATUAL</t>
  </si>
  <si>
    <t>1001-0010/2021</t>
  </si>
  <si>
    <t>1119-0039/2021</t>
  </si>
  <si>
    <t>0104-0010/2022</t>
  </si>
  <si>
    <t>0203-0004/2022</t>
  </si>
  <si>
    <t>0308-0009/2022</t>
  </si>
  <si>
    <t>0412-0009/2022</t>
  </si>
  <si>
    <t>0523-0034/2022</t>
  </si>
  <si>
    <t>0621-0013/2022</t>
  </si>
  <si>
    <t>0714-0003/2022</t>
  </si>
  <si>
    <t>0816-0012/2022</t>
  </si>
  <si>
    <t>0920-0040/2022</t>
  </si>
  <si>
    <t>12.</t>
  </si>
  <si>
    <t>0313-0006/2023</t>
  </si>
  <si>
    <t>13.</t>
  </si>
  <si>
    <t>1024-0002/2023</t>
  </si>
  <si>
    <t>14.</t>
  </si>
  <si>
    <t>0312-0022/2024</t>
  </si>
  <si>
    <t>0723-0006/2024</t>
  </si>
  <si>
    <t>16.</t>
  </si>
  <si>
    <t>0822-0002/2024</t>
  </si>
  <si>
    <t>1 ADITIVO DE VALOR:</t>
  </si>
  <si>
    <t>METALUMÍNIO PROJETOS E MONTAGENS LTDA
PROJETO E INSTALAÇÃO DE UM TELEFÉRICO NO MUNICÍPIO DE PILAR/AL</t>
  </si>
  <si>
    <t>Valor Total da Obra:</t>
  </si>
  <si>
    <t>BDI DIF.</t>
  </si>
  <si>
    <t>Unid.</t>
  </si>
  <si>
    <t>V. Unit. R$</t>
  </si>
  <si>
    <t>V. Total R$</t>
  </si>
  <si>
    <t>1018-0003/2022</t>
  </si>
  <si>
    <t>1213-0025/2022</t>
  </si>
  <si>
    <t>0220-0001/2023</t>
  </si>
  <si>
    <t>0728-0005/2023</t>
  </si>
  <si>
    <t>0822-0014/2023</t>
  </si>
  <si>
    <t>0418-0020/2024</t>
  </si>
  <si>
    <t>0927-0004/2024</t>
  </si>
  <si>
    <t>1009-0004/2024</t>
  </si>
  <si>
    <t>1125-0004/2024</t>
  </si>
  <si>
    <t>VALOR DO REEQUILÍBRIO:</t>
  </si>
  <si>
    <t>ADITIVO DE VALOR</t>
  </si>
  <si>
    <t>VALOR DO CONTRATO ATUALIZADO:</t>
  </si>
  <si>
    <t>CCB ENGENHARIA EIRELLI
CONSTRUÇÃO DE PISTA DE ARRANCADA E CIRCUITO DO KARTÓDROMO</t>
  </si>
  <si>
    <t>OBRA: CONSTRUÇÃO DE 02 UNIDADES BÁSICAS DE SÁUDE (UBS) DO TIPO 01, DE FORMA A ATENDER A NECESSIDADE DAS IMEDIAÇÕES DAS GERÊNCIAIS REGIONAIS</t>
  </si>
  <si>
    <t>VALOR TOTAL DE OBRA:</t>
  </si>
  <si>
    <t>ITEM</t>
  </si>
  <si>
    <t>DESCRIÇÃO</t>
  </si>
  <si>
    <t>UNID.</t>
  </si>
  <si>
    <t>QUANT.</t>
  </si>
  <si>
    <t>V. UNIT. R$</t>
  </si>
  <si>
    <t>V. TOTAL R$</t>
  </si>
  <si>
    <t>UNIDADE BÁSCIA DE SAÚDE TIPO 01 - UBS CISP</t>
  </si>
  <si>
    <t>6.6</t>
  </si>
  <si>
    <t>6.7</t>
  </si>
  <si>
    <t>6.8</t>
  </si>
  <si>
    <t>6.8.1</t>
  </si>
  <si>
    <t>6.8.2</t>
  </si>
  <si>
    <t>6.8.3</t>
  </si>
  <si>
    <t>6.8.4</t>
  </si>
  <si>
    <t>7.1.1</t>
  </si>
  <si>
    <t>7.1.2</t>
  </si>
  <si>
    <t>7.1.3</t>
  </si>
  <si>
    <t>7.1.4</t>
  </si>
  <si>
    <t>7.1.5</t>
  </si>
  <si>
    <t>7.1.6</t>
  </si>
  <si>
    <t>7.1.7</t>
  </si>
  <si>
    <t>7.1.8</t>
  </si>
  <si>
    <t>7.1.9</t>
  </si>
  <si>
    <t>7.1.10</t>
  </si>
  <si>
    <t>7.1.11</t>
  </si>
  <si>
    <t>8.0</t>
  </si>
  <si>
    <t>9.10</t>
  </si>
  <si>
    <t>9.11</t>
  </si>
  <si>
    <t>12.14</t>
  </si>
  <si>
    <t>12.15</t>
  </si>
  <si>
    <t>12.16</t>
  </si>
  <si>
    <t>12.17</t>
  </si>
  <si>
    <t>12.18</t>
  </si>
  <si>
    <t>12.19</t>
  </si>
  <si>
    <t>12.20</t>
  </si>
  <si>
    <t>12.21</t>
  </si>
  <si>
    <t>12.22</t>
  </si>
  <si>
    <t>12.23</t>
  </si>
  <si>
    <t>12.24</t>
  </si>
  <si>
    <t>12.25</t>
  </si>
  <si>
    <t>12.26</t>
  </si>
  <si>
    <t>12.27</t>
  </si>
  <si>
    <t>12.28</t>
  </si>
  <si>
    <t>12.29</t>
  </si>
  <si>
    <t>12.30</t>
  </si>
  <si>
    <t>14.1.1</t>
  </si>
  <si>
    <t>14.1.2</t>
  </si>
  <si>
    <t>14.1.3</t>
  </si>
  <si>
    <t>14.1.4</t>
  </si>
  <si>
    <t>14.1.5</t>
  </si>
  <si>
    <t>14.1.6</t>
  </si>
  <si>
    <t>14.1.7</t>
  </si>
  <si>
    <t>14.1.8</t>
  </si>
  <si>
    <t>14.1.9</t>
  </si>
  <si>
    <t>14.1.10</t>
  </si>
  <si>
    <t>14.1.11</t>
  </si>
  <si>
    <t>14.1.12</t>
  </si>
  <si>
    <t>14.1.13</t>
  </si>
  <si>
    <t>14.1.14</t>
  </si>
  <si>
    <t>14.1.15</t>
  </si>
  <si>
    <t>14.1.16</t>
  </si>
  <si>
    <t>14.1.17</t>
  </si>
  <si>
    <t>14.1.18</t>
  </si>
  <si>
    <t>14.1.19</t>
  </si>
  <si>
    <t>14.1.20</t>
  </si>
  <si>
    <t>14.1.21</t>
  </si>
  <si>
    <t>14.2.1</t>
  </si>
  <si>
    <t>14.2.2</t>
  </si>
  <si>
    <t>14.2.3</t>
  </si>
  <si>
    <t>14.2.4</t>
  </si>
  <si>
    <t>14.2.5</t>
  </si>
  <si>
    <t>14.2.6</t>
  </si>
  <si>
    <t>14.2.7</t>
  </si>
  <si>
    <t>14.2.8</t>
  </si>
  <si>
    <t>14.2.9</t>
  </si>
  <si>
    <t>14.2.10</t>
  </si>
  <si>
    <t>14.2.11</t>
  </si>
  <si>
    <t>14.2.12</t>
  </si>
  <si>
    <t>14.3.1</t>
  </si>
  <si>
    <t>14.3.2</t>
  </si>
  <si>
    <t>14.3.3</t>
  </si>
  <si>
    <t>14.3.4</t>
  </si>
  <si>
    <t>14.3.5</t>
  </si>
  <si>
    <t>14.4.1</t>
  </si>
  <si>
    <t>14.4.2</t>
  </si>
  <si>
    <t>14.4.3</t>
  </si>
  <si>
    <t>14.4.4</t>
  </si>
  <si>
    <t>14.4.5</t>
  </si>
  <si>
    <t>14.4.6</t>
  </si>
  <si>
    <t>14.4.7</t>
  </si>
  <si>
    <t>14.4.8</t>
  </si>
  <si>
    <t>14.5.1</t>
  </si>
  <si>
    <t>14.5.2</t>
  </si>
  <si>
    <t>14.5.3</t>
  </si>
  <si>
    <t>14.5.4</t>
  </si>
  <si>
    <t>14.5.5</t>
  </si>
  <si>
    <t>.</t>
  </si>
  <si>
    <t>18.5</t>
  </si>
  <si>
    <t>19.1.1</t>
  </si>
  <si>
    <t>19.1.2</t>
  </si>
  <si>
    <t>19.1.3</t>
  </si>
  <si>
    <t>19.1.4</t>
  </si>
  <si>
    <t>19.1.5</t>
  </si>
  <si>
    <t>19.1.6</t>
  </si>
  <si>
    <t>19.1.7</t>
  </si>
  <si>
    <t>19.1.8</t>
  </si>
  <si>
    <t>19.1.9</t>
  </si>
  <si>
    <t>19.1.10</t>
  </si>
  <si>
    <t>19.1.11</t>
  </si>
  <si>
    <t>19.1.12</t>
  </si>
  <si>
    <t>19.1.13</t>
  </si>
  <si>
    <t>19.1.14</t>
  </si>
  <si>
    <t>19.1.15</t>
  </si>
  <si>
    <t>20.0</t>
  </si>
  <si>
    <t>20.14</t>
  </si>
  <si>
    <t>20.15</t>
  </si>
  <si>
    <t>20.16</t>
  </si>
  <si>
    <t>21.0</t>
  </si>
  <si>
    <t>UNIDADE BÁSCIA DE SAÚDE TIPO 01 - UBS PADRE CÍCERO</t>
  </si>
  <si>
    <t>UM MILHÃO, SEISCENTOS E OITENTA E UM MIL, CENTO E OITENTA E QUATRO REAIS E NOVENTA E CINTO CENTAVOS</t>
  </si>
  <si>
    <t>1024-0003/2023</t>
  </si>
  <si>
    <t>0322-0018/2024</t>
  </si>
  <si>
    <t>0528-0015/2024</t>
  </si>
  <si>
    <t>0724-0006/2024</t>
  </si>
  <si>
    <t>0813-0013/2024</t>
  </si>
  <si>
    <t>1125-0002/2024</t>
  </si>
  <si>
    <t>0108-0005/2025</t>
  </si>
  <si>
    <t>VALOR DO 2º TERMO ADITIVO</t>
  </si>
  <si>
    <t>PLATAFORMA ENGENHARIA LTDA, CNPJ Nº 06.034.228/0001-89 
CONSTRUÇÃO DE 02 UNIDADES BÁSICAS DE SAÚDE (UBS) DO TIPO 1, DE FORMA A ATENDER A NECESSIDADE DAS IMEDIAÇÕES DAS GERENCIAIS REGIONAIS, CONFORME ESPECIFICAÇÕES CONSTANTES NO PROJETO BÁSICO
OBRA: UBS 02 - BAIRRO PADRE CÍCERO</t>
  </si>
  <si>
    <t>PLATAFORMA ENGENHARIA LTDA, CNPJ Nº 06.034.228/0001-89 
CONSTRUÇÃO DE 02 UNIDADES BÁSICAS DE SAÚDE (UBS) DO TIPO 1, DE FORMA A ATENDER A NECESSIDADE DAS IMEDIAÇÕES DAS GERENCIAIS REGIONAIS, CONFORME ESPECIFICAÇÕES CONSTANTES NO PROJETO BÁSICO
OBRA: UBS CISP</t>
  </si>
  <si>
    <t>0321-0028/2023</t>
  </si>
  <si>
    <t>0519-0045/2023</t>
  </si>
  <si>
    <t>1020-0032/2023</t>
  </si>
  <si>
    <t>1212-0028/2024</t>
  </si>
  <si>
    <t>0119-0012/2024</t>
  </si>
  <si>
    <t>1305-001/2024</t>
  </si>
  <si>
    <t>VALOR DE ADITIVO</t>
  </si>
  <si>
    <t>VALOR PAGO ATÉ A ÚLTIMA MEDIÇÃO</t>
  </si>
  <si>
    <t>Observação:</t>
  </si>
  <si>
    <t>V.Contrato - Inicial:</t>
  </si>
  <si>
    <t>Valor aditivo 01:</t>
  </si>
  <si>
    <t>V.Contrato - Aditivo</t>
  </si>
  <si>
    <t>Valor Reajustado 01:</t>
  </si>
  <si>
    <t>V.Contrato - Saldo</t>
  </si>
  <si>
    <t>Valor do Saldo Reajustado:</t>
  </si>
  <si>
    <t>V.Contrato - Reajustado:</t>
  </si>
  <si>
    <t>QITD Contrato</t>
  </si>
  <si>
    <t>QTD Saldo</t>
  </si>
  <si>
    <t>Valor Empresa</t>
  </si>
  <si>
    <t>Valor Reajustado</t>
  </si>
  <si>
    <t>LOCAÇÃO DE CONTAINER - ALMOXARIFADO COM BANHEIRO - 6,00 X 2,30M</t>
  </si>
  <si>
    <t>EQUIPE TOPOGRÁFICA DE CAMPO COMPLETA ( COM EQUIPAMENTO) E ESCRITÓRIO (PROCESSAMENTO E DESENHO)</t>
  </si>
  <si>
    <t>dia</t>
  </si>
  <si>
    <t>DOCUMENTAÇÃO "AS BUILT" (OBRA:SERGIPETEC)</t>
  </si>
  <si>
    <t>ALUGUEL DE GRUPO GERADOR, CAPACIDADE 6 KVA, COM FORNECIMENTO DE COMBUSTÍVEL</t>
  </si>
  <si>
    <t>h</t>
  </si>
  <si>
    <t>Valor do Saldo Reajustado</t>
  </si>
  <si>
    <t>Valor Total do Contrato Reajustado (R$)</t>
  </si>
  <si>
    <t>DOIS MILHÕES, TREZENTOS E SESSENTA E DOIS MIL, OITOCENTOS E SETENTA E TRÊS REAIS E TRINTA E SEIS CENTAVOS</t>
  </si>
  <si>
    <t>PLANILHA ORÇAMENTÁRIA CONSOLIDADA</t>
  </si>
  <si>
    <t>PLATAFORMA ENGENHARIA LTDA, CNPJ Nº 06.034.228/0001-89 
FUNDAÇÕES TORRES TELEFÉRICO</t>
  </si>
  <si>
    <t>1020-0012/2022</t>
  </si>
  <si>
    <t>1212-0034/2022</t>
  </si>
  <si>
    <t>1216-0009/2022</t>
  </si>
  <si>
    <t>0831-0012/2023</t>
  </si>
  <si>
    <t>1025-0020/2023</t>
  </si>
  <si>
    <t>0311-0002/2024</t>
  </si>
  <si>
    <t>0529-0016/2024</t>
  </si>
  <si>
    <t>0812-0018/2024</t>
  </si>
  <si>
    <t>0918-0044/2024</t>
  </si>
  <si>
    <t>VALOR DE REAJUSTE CONTRATUAL</t>
  </si>
  <si>
    <t>VALOR VIGENTE DO CONTRATO:</t>
  </si>
  <si>
    <t>0626-0093/2025</t>
  </si>
  <si>
    <t>AR ENGENHARIA</t>
  </si>
  <si>
    <t>Nº 12/2021</t>
  </si>
  <si>
    <t>EM ABERTO</t>
  </si>
  <si>
    <t>0819-0023/2025</t>
  </si>
  <si>
    <t>0821-0007/2025</t>
  </si>
  <si>
    <t>0819-0002/2025</t>
  </si>
  <si>
    <t>0819-0011/2025</t>
  </si>
  <si>
    <r>
      <t xml:space="preserve">MANUTENÇÃO </t>
    </r>
    <r>
      <rPr>
        <b/>
        <u/>
        <sz val="11"/>
        <color rgb="FFFF0000"/>
        <rFont val="Times New Roman"/>
        <family val="1"/>
      </rPr>
      <t>COMPLEMENTAR</t>
    </r>
    <r>
      <rPr>
        <b/>
        <sz val="11"/>
        <color rgb="FFFF0000"/>
        <rFont val="Times New Roman"/>
        <family val="1"/>
      </rPr>
      <t xml:space="preserve"> COMPLEXO EDUCACIONAL PETRÔNIO VIANA</t>
    </r>
  </si>
  <si>
    <t>MANUTENÇÃO DA QUADRA POLIESPORTIVA PADRE ERNESTO</t>
  </si>
  <si>
    <t>0821-0003/2025</t>
  </si>
  <si>
    <t>VALOR GLOBAL ESPECÍFICO (QUADRA PE. ERNESTO)</t>
  </si>
  <si>
    <t>VALOR PAGO ATÉ A ÚLTIMA MEDIÇÃO  (QUADRA PE. ERNESTO)</t>
  </si>
  <si>
    <t>SALDO A PAGAR  (QUADRA PE. ERNESTO)</t>
  </si>
  <si>
    <t>MANUTENÇÃO DA SECRETARIA DE ADMINISTRAÇÃO</t>
  </si>
  <si>
    <t>0910-0017/2025</t>
  </si>
  <si>
    <t>VALOR GLOBAL ESPECÍFICO (SEC. ADMINISTRAÇÃO)</t>
  </si>
  <si>
    <t>VALOR PAGO ATÉ A ÚLTIMA MEDIÇÃO  (SEC. ADMINISTRAÇÃO)</t>
  </si>
  <si>
    <t>SALDO A PAGAR  (SEC. ADMINISTRAÇÃO)</t>
  </si>
  <si>
    <t>MANUTENÇÃO DE CENTRO DE ATENDIMENTO JÁ</t>
  </si>
  <si>
    <t>0911-0010/2025</t>
  </si>
  <si>
    <t>VALOR GLOBAL ESPECÍFICO (CENTRO JÁ)</t>
  </si>
  <si>
    <t>VALOR PAGO ATÉ A ÚLTIMA MEDIÇÃO  (CENTRO JÁ)</t>
  </si>
  <si>
    <t>SALDO A PAGAR  (CENTRO JÁ)</t>
  </si>
  <si>
    <t>MANUTENÇÃO ESCOLA MUNICIPAL SUELI CHAGAS - FNDE</t>
  </si>
  <si>
    <t>0911-0004/2025</t>
  </si>
  <si>
    <t>17.</t>
  </si>
  <si>
    <t>0910-0012/2025</t>
  </si>
  <si>
    <t>0918-0003/2025</t>
  </si>
  <si>
    <t>MANUTENÇÃO CRECHE RUBENS CANUTO - ETAPA 2</t>
  </si>
  <si>
    <t>Valor Aditivo: R$ 418.289,98
Reajuste Contratual: R$ 55.496,35</t>
  </si>
  <si>
    <t>1º REAJUSTE CONTRATUAL</t>
  </si>
  <si>
    <t>2,5997% (INCC-FGV)</t>
  </si>
  <si>
    <t>PAGO</t>
  </si>
  <si>
    <t>0902-0024/2025</t>
  </si>
  <si>
    <t>VALOR GLOBAL ESPECÍFICO (SUELI CHARGAS - FNDE)</t>
  </si>
  <si>
    <t>VALOR PAGO ATÉ A ÚLTIMA MEDIÇÃO  (SUELI CHARGAS - FNDE)</t>
  </si>
  <si>
    <t>SALDO A PAGAR  (SUELI CHARGAS - FNDE)</t>
  </si>
  <si>
    <t>VALOR GLOBAL ESPECÍFICO (SUELI C. - FUNDEB)</t>
  </si>
  <si>
    <t>VALOR PAGO ATÉ A ÚLTIMA MEDIÇÃO  (SUELI C. - FUNDEB)</t>
  </si>
  <si>
    <t>SALDO A PAGAR  (SUELI C. - FUNDEB)</t>
  </si>
  <si>
    <t>1020-0014/2025</t>
  </si>
  <si>
    <t>1020-0017/2025</t>
  </si>
  <si>
    <t>1022-0009/2025</t>
  </si>
  <si>
    <t>0915-0001/2025</t>
  </si>
  <si>
    <t>1023-0003/2025</t>
  </si>
  <si>
    <t>Pago parcialmente R$ 50.000,00</t>
  </si>
  <si>
    <t>0703-0028/2025</t>
  </si>
  <si>
    <t>Pago parcialmente R$ 180.000,00</t>
  </si>
  <si>
    <t>1119-0011/2025</t>
  </si>
  <si>
    <t>1119-0003/2025</t>
  </si>
  <si>
    <t>MANUTENÇÃO DO COMPLEXO NUTRICIONAL ADELMO MACAXEIRA</t>
  </si>
  <si>
    <t>1124-0004/2025</t>
  </si>
  <si>
    <t>VALOR CONSOLIDADO DO CONTRATO - 3º TERMO ADITIVO</t>
  </si>
  <si>
    <t>1124-0019/2025</t>
  </si>
  <si>
    <t>1124-0008/2025</t>
  </si>
  <si>
    <t>MANUTENÇÃO DA ESCOLA SUELI CHARGAS - FUNDEB - SERVIÇOS COMPLEMENTARES</t>
  </si>
  <si>
    <t>1217-0003/2025</t>
  </si>
  <si>
    <t>0912-0012/2025</t>
  </si>
  <si>
    <t>1218-0001/2025</t>
  </si>
  <si>
    <t>1217-0013/2025</t>
  </si>
  <si>
    <t>1218-0003/2025</t>
  </si>
  <si>
    <t>1212-0002/2025</t>
  </si>
  <si>
    <t>0121-0004/2026</t>
  </si>
  <si>
    <t>0121-0011/2026</t>
  </si>
  <si>
    <t>MANUTENÇÃO DA ESCOLA MUNICIPAL MARIA GORETE</t>
  </si>
  <si>
    <t>0127-0009/2026</t>
  </si>
  <si>
    <t>0127-0010/2026</t>
  </si>
  <si>
    <t>Nº 84/2025</t>
  </si>
  <si>
    <t>SOLUÇÕES CONSTRUÇÕES E SERVIÇOS LTDA</t>
  </si>
  <si>
    <t>SOLUÇÕES CONSTRUÇÕES E SERVIÇOS LTDA, CNPJ Nº 39.808.835/0001-08 
CONSTRUÇÃO DE UMA ESCOLA DE 13 SALAS NO CONJUNTO IMBURI, NO MUNICÍPIO DE PILAR/AL</t>
  </si>
  <si>
    <t>0223-0011/2026</t>
  </si>
  <si>
    <t>MANUTENÇÃO COMPLEMENTAR II - DO COMPLEXO EDUCACIONAL PETRÔNIO VIANA</t>
  </si>
  <si>
    <t>0223-0021/2026</t>
  </si>
  <si>
    <t>MANUTENÇÃO DO COMPLEXO ESPORTIVO DE PILAR</t>
  </si>
  <si>
    <t>VALOR GLOBAL ESPECÍFICO (COMPL. NUTRICIONAL)</t>
  </si>
  <si>
    <t>VALOR PAGO ATÉ A ÚLTIMA MEDIÇÃO  (COMPL. NUTRICIONAL)</t>
  </si>
  <si>
    <t>SALDO A PAGAR  (COMPL. NUTRICIONAL)</t>
  </si>
  <si>
    <t>VALOR GLOBAL ESPECÍFICO (ESC. MARIA GORETE)</t>
  </si>
  <si>
    <t>SALDO A PAGAR  (ESC. MARIA GORETE)</t>
  </si>
  <si>
    <t>VALOR GLOBAL ESPECÍFICO (ETAPA II - COMP. EDU.)</t>
  </si>
  <si>
    <t>VALOR PAGO ATÉ A ÚLTIMA MEDIÇÃO  (ETAPA II - COMP. EDU.)</t>
  </si>
  <si>
    <t>SALDO A PAGAR  (ETAPA II - COMP. EDU.)</t>
  </si>
  <si>
    <t>VALOR GLOBAL ESPECÍFICO (COMP. ESPORTIVO)</t>
  </si>
  <si>
    <t>VALOR PAGO ATÉ A ÚLTIMA MEDIÇÃO  (COMP. ESPORTIVO)</t>
  </si>
  <si>
    <t>SALDO A PAGAR  (COMP. ESPORTIVO)</t>
  </si>
  <si>
    <t>0223-0023/2026</t>
  </si>
  <si>
    <t>MANUTENÇÃO DA ESCOLA EMBAIXADOR RENATO DE MENDONÇA</t>
  </si>
  <si>
    <t>VALOR GLOBAL ESPECÍFICO (ESC. E. RENATO DE M.)</t>
  </si>
  <si>
    <t>VALOR PAGO ATÉ A ÚLTIMA MEDIÇÃO  (ESC. E. RENATO DE M.)</t>
  </si>
  <si>
    <t>SALDO A PAGAR  (ESC. E. RENATO DE M.)</t>
  </si>
  <si>
    <t>0224-0007/2026</t>
  </si>
  <si>
    <t>0224-0003/2026</t>
  </si>
  <si>
    <t>MANUTENÇÃO DA ESCOLA JACY AYRES</t>
  </si>
  <si>
    <t>VALOR GLOBAL ESPECÍFICO (ESC. JACY AYRES)</t>
  </si>
  <si>
    <t>SALDO A PAGAR  (ESC. JACY AYRES)</t>
  </si>
  <si>
    <t>VALOR PAGO ATÉ A ÚLTIMA MEDIÇÃO  (ESC. JACY AYRES)</t>
  </si>
  <si>
    <t>MANUTENÇÃO DA UBS 04</t>
  </si>
  <si>
    <t>VALOR GLOBAL ESPECÍFICO (UBS 04)</t>
  </si>
  <si>
    <t>VALOR PAGO ATÉ A ÚLTIMA MEDIÇÃO  (UBS 04)</t>
  </si>
  <si>
    <t>SALDO A PAGAR  (UBS 04)</t>
  </si>
  <si>
    <t>0304-0002/2026</t>
  </si>
  <si>
    <t>0305-0009/2026</t>
  </si>
  <si>
    <t>MANUTENÇÃO DA SEDE DA SECRETARIA DE ASSISTÊNCIA SOCIAL DE PILAR - ETAPA II</t>
  </si>
  <si>
    <t>VALOR PAGO ATÉ A ÚLTIMA MEDIÇÃO  (ASSIST. SOCIAL)</t>
  </si>
  <si>
    <t>SALDO A PAGAR  (ASSIST. SOCIAL)</t>
  </si>
  <si>
    <t>0312-0011/2026</t>
  </si>
  <si>
    <t>0312-0013/2026</t>
  </si>
  <si>
    <t>0311-0014/2026</t>
  </si>
  <si>
    <t>0317-0006/2026</t>
  </si>
  <si>
    <t>0317-0003/2026</t>
  </si>
  <si>
    <t>0227-0006/2026</t>
  </si>
  <si>
    <t>Praça Floriano Peixoto, s/n. Centro - Pilar/Al. CEP: 57150-000</t>
  </si>
  <si>
    <t>0324-0013/2026</t>
  </si>
  <si>
    <t>MANUTENÇÃO DA CRECHE ROSILENE MOTA</t>
  </si>
  <si>
    <t>VALOR GLOBAL ESPECÍFICO (CRECHE ROSILENE M.)</t>
  </si>
  <si>
    <t>VALOR PAGO ATÉ A ÚLTIMA MEDIÇÃO  (CRECHE ROSILENE M.)</t>
  </si>
  <si>
    <t>SALDO A PAGAR  (CRECHE ROSILENE M.)</t>
  </si>
  <si>
    <t>0324-0010/2026</t>
  </si>
  <si>
    <t>0325-0002/2026</t>
  </si>
  <si>
    <t>MANUTENÇÃO DOS BANHEIROS DA ESCOLA ARTHUR RAMOS - CAIC</t>
  </si>
  <si>
    <t>VALOR GLOBAL ESPECÍFICO (BWC CAIC)</t>
  </si>
  <si>
    <t>VALOR PAGO ATÉ A ÚLTIMA MEDIÇÃO  (BWC CAIC)</t>
  </si>
  <si>
    <t>SALDO A PAGAR  (BWC CAIC)</t>
  </si>
  <si>
    <t>0325-0003/2026</t>
  </si>
  <si>
    <t>PAGO R$ 300.000,00</t>
  </si>
  <si>
    <t>REAJUSTE CONTRATUAL</t>
  </si>
  <si>
    <t>4º TERMO ADITIVO - VALOR DO REAJUSTE CONTRATUAL</t>
  </si>
  <si>
    <t>VALOR MEDIDO</t>
  </si>
  <si>
    <t>Reajuste Contratual</t>
  </si>
  <si>
    <t>0413-0007/2026</t>
  </si>
  <si>
    <t>EDUCAÇÃO</t>
  </si>
  <si>
    <t>SAÚDE</t>
  </si>
  <si>
    <t>ASSISTÊNCIA SOCIAL</t>
  </si>
  <si>
    <t>0413-0014/2026</t>
  </si>
  <si>
    <t>0413-0011/2026</t>
  </si>
  <si>
    <t xml:space="preserve">SALDO A PAGAR </t>
  </si>
  <si>
    <t>VALOR PAGO</t>
  </si>
  <si>
    <t>REAJUSTE CONTRATUAL - PRÉDIOS PÚBLICOS</t>
  </si>
  <si>
    <t>ATUALIZAÇÃO: 14/04/2026</t>
  </si>
  <si>
    <t>FINANÇAS</t>
  </si>
  <si>
    <r>
      <t xml:space="preserve">AMPLIAÇÃO DO MERCADO PÚBLICO DA CHÃ DO PILAR - </t>
    </r>
    <r>
      <rPr>
        <b/>
        <sz val="11"/>
        <color rgb="FFFF0000"/>
        <rFont val="Times New Roman"/>
        <family val="1"/>
      </rPr>
      <t>CONVÊNIO</t>
    </r>
  </si>
  <si>
    <t>CONTRATO DE CONSULTORIA E PROEJTOS - NÃO HÁ CRONOGRAMA DE OBRA</t>
  </si>
  <si>
    <r>
      <t xml:space="preserve">MACRODRENAGEM DO BARREIRÃO - </t>
    </r>
    <r>
      <rPr>
        <b/>
        <sz val="11"/>
        <color rgb="FFFF0000"/>
        <rFont val="Times New Roman"/>
        <family val="1"/>
      </rPr>
      <t>CONVÊNIO</t>
    </r>
  </si>
  <si>
    <r>
      <t xml:space="preserve">Reajuste financeiro - R$ 184.043,77
</t>
    </r>
    <r>
      <rPr>
        <sz val="11"/>
        <color rgb="FF0070C0"/>
        <rFont val="Times New Roman"/>
        <family val="1"/>
      </rPr>
      <t>1º Aditivo - R$1.312.686,00
2º Aditivo - R$ 950.762,12</t>
    </r>
  </si>
  <si>
    <t>2 ADITIVO DE VALOR:</t>
  </si>
  <si>
    <r>
      <t xml:space="preserve">CONSTRUÇÃO DE UMA ESCOLA DE 13 SALAS NO CONJUNTO IMBURI, NO MUNCÍPIO DE PILAR/AL - </t>
    </r>
    <r>
      <rPr>
        <b/>
        <sz val="11"/>
        <color rgb="FFFF0000"/>
        <rFont val="Times New Roman"/>
        <family val="1"/>
      </rPr>
      <t>CONVÊNIO FNDE</t>
    </r>
  </si>
  <si>
    <t>ENGENHEIRO CIVIL DE OBRA SENIOR COM ENCARGOS COMPLEMENTARES</t>
  </si>
  <si>
    <t>ENGENHEIRO ELETRICISTA COM ENCARGOS COMPLEMENTARES</t>
  </si>
  <si>
    <t>AUXILIAR TÉCNICO DE ENGENHARIA COM ENCARGOS COMPLEMENTARES</t>
  </si>
  <si>
    <t>MONTADOR ELETROMECÃNICO COM ENCARGOS COMPLEMENTARES</t>
  </si>
  <si>
    <t>AUXILIAR DE ELETRICISTA COM ENCARGOS COMPLEMENTARES</t>
  </si>
  <si>
    <t>OBRA: CONTRATAÇÃO DE EMPRESA DE ENGENHARIA PARA CONSTRUÇÃO DE UMA ESCOLA DE 13 SALAS NO CONJUNTO IMBURI, NO MUNICÍPIO DE PILAR</t>
  </si>
  <si>
    <t>CONTRATO 84/2025 - Concorrência 02/2025</t>
  </si>
  <si>
    <t>ENDEREÇO: PILAR/AL</t>
  </si>
  <si>
    <t>BDI: 25% - DESCONTO: 13,00%</t>
  </si>
  <si>
    <t>QTD Contrato</t>
  </si>
  <si>
    <t>V. Unit Contrato</t>
  </si>
  <si>
    <t>V. Total Contrato</t>
  </si>
  <si>
    <t>FORNECIMENTO E INSTALAÇÃO DE PLACA DE OBRA COM CHAPA GALVANIZADA E ESTRUTURA DE MADEIRA. AF_03/2022_PS</t>
  </si>
  <si>
    <t>ENTRADA DE ENERGIA ELÉTRICA, AÉREA, TRIFÁSICA, COM CAIXA DE EMBUTIR, CABO DE 10 MM2 E DISJUNTOR DIN 50A (NÃO INCLUSO O POSTE DE CONCRETO). AF_07/2020</t>
  </si>
  <si>
    <t>LIGAÇÃO PROVISÓRIA DE ÁGUA E ESGOTO</t>
  </si>
  <si>
    <t>1.5</t>
  </si>
  <si>
    <t>LOCAÇÃO CONVENCIONAL DE OBRA, UTILIZANDO GABARITO DE TÁBUAS CORRIDAS PONTALETADAS A CADA 2,00M - 2 UTILIZAÇÕES. AF_03/2024</t>
  </si>
  <si>
    <t>1.6</t>
  </si>
  <si>
    <t>LIMPEZA MECANIZADA DE CAMADA VEGETAL, VEGETAÇÃO E PEQUENAS ÁRVORES (DIÂMETRO DE TRONCO MENOR QUE 0,20 M), COM TRATOR DE ESTEIRAS. AF_03/2024</t>
  </si>
  <si>
    <t>1.7</t>
  </si>
  <si>
    <t>1.8</t>
  </si>
  <si>
    <t>LOCACAO DE CONTAINER 2,30 X 6,00 M, ALT. 2,50 M, PARA ESCRITORIO, SEM DIVISORIAS INTERNAS E SEM SANITARIO (NAO INCLUI MOBILIZACAO/DESMOBILIZACAO)</t>
  </si>
  <si>
    <t>1.9</t>
  </si>
  <si>
    <t>LOCACAO DE CONTAINER 2,30 X 6,00 M, ALT. 2,50 M, COM 1 SANITARIO, PARA ESCRITORIO, COMPLETO, SEM DIVISORIAS INTERNAS (NAO INCLUI MOBILIZACAO/DESMOBILIZACAO)</t>
  </si>
  <si>
    <t>1.10</t>
  </si>
  <si>
    <t>LOCACAO DE CONTAINER 2,30 X 6,00 M, ALT. 2,50 M, PARA SANITARIO, COM 4 BACIAS, 8 CHUVEIROS,1 LAVATORIO E 1 MICTORIO (NAO INCLUI MOBILIZACAO/DESMOBILIZACAO)</t>
  </si>
  <si>
    <t>1.11</t>
  </si>
  <si>
    <t>TERRAPLENAGEM</t>
  </si>
  <si>
    <t>1.11.1</t>
  </si>
  <si>
    <t>CARGA, MANOBRA E DESCARGA DE ENTULHO EM CAMINHÃO BASCULANTE 14 M³ - CARGA COM ESCAVADEIRA HIDRÁULICA (CAÇAMBA DE 0,80 M³ / 111 HP) E DESCARGA LIVRE (UNIDADE: M3). AF_07/2020</t>
  </si>
  <si>
    <t>1.11.2</t>
  </si>
  <si>
    <t>TRANSPORTE COM CAMINHÃO BASCULANTE DE 14 M³, EM VIA URBANA PAVIMENTADA, DMT ATÉ 30 KM (UNIDADE: M3XKM). AF_07/2020</t>
  </si>
  <si>
    <t>1.11.3</t>
  </si>
  <si>
    <t>EXECUÇÃO E COMPACTAÇÃO DE CORPO DE ATERRO DE ATERRO (95% DE ENERGIA DO PROCTOR NORMAL) COM SOLO PREDOMINANTEMENTE ARGILOSO ESPESSURA 15 CM - EXCLUSIVE MATERIAL, ESCAVAÇÃO, CARGA E TRANSPORTE. AF_09/2024</t>
  </si>
  <si>
    <t>1.11.4</t>
  </si>
  <si>
    <t>Escavação, carga e transporte de material de 1ª categoria, com escavadeira hidraúlica, dmt 50 a 200m</t>
  </si>
  <si>
    <t>1.11.5</t>
  </si>
  <si>
    <t>Material para sub-base com cbr&gt;20, inclusive aquisição, escavação e carga na jazida (medido pelo corte), exclusive limpeza da área e transporte</t>
  </si>
  <si>
    <t>MOVIMENTO DE TERRA PARA FUNDAÇÕES</t>
  </si>
  <si>
    <t>EDIFICAÇÃO</t>
  </si>
  <si>
    <t>2.1.1</t>
  </si>
  <si>
    <t>ESCAVAÇÃO MECANIZADA PARA BLOCO DE COROAMENTO OU SAPATA COM RETROESCAVADEIRA (INCLUINDO ESCAVAÇÃO PARA COLOCAÇÃO DE FÔRMAS). AF_01/2024</t>
  </si>
  <si>
    <t>2.1.2</t>
  </si>
  <si>
    <t>ATERRO MECANIZADO DE VALA COM RETROESCAVADEIRA (CAPACIDADE DA CAÇAMBA DA RETRO: 0,26 M³ / POTÊNCIA: 88 HP), LARGURA ATÉ 1,5 M, PROFUNDIDADE DE 1,5 A 3,0 M, COM SOLO ARGILO-ARENOSO. AF_08/2023</t>
  </si>
  <si>
    <t>2.1.3</t>
  </si>
  <si>
    <t>ESCAVAÇÃO MECANIZADA PARA VIGA BALDRAME OU SAPATA CORRIDA COM MINI-ESCAVADEIRA (INCLUINDO ESCAVAÇÃO PARA COLOCAÇÃO DE FÔRMAS). AF_01/2024</t>
  </si>
  <si>
    <t>2.1.4</t>
  </si>
  <si>
    <t>PREPARO DE FUNDO DE VALA COM LARGURA MAIOR OU IGUAL A 1,5 M E MENOR QUE 2,5 M (ACERTO DO SOLO NATURAL). AF_08/2020</t>
  </si>
  <si>
    <t>2.1.5</t>
  </si>
  <si>
    <t>REATERRO MECANIZADO DE VALA COM RETROESCAVADEIRA (CAPACIDADE DA CAÇAMBA DA RETRO: 0,26 M³/POTÊNCIA: 88 HP), LARGURA 0,8 A 1,5 M, PROFUNDIDADE 1,5 A 3,0 M, COM SOLO (SEM SUBSTITUIÇÃO) DE 1ª CATEGORIA E COMPACTADOR DE SOLOS DE PERCUSSÃO. AF_08/2023</t>
  </si>
  <si>
    <t>RESERVATÓRIO</t>
  </si>
  <si>
    <t>2.2.1</t>
  </si>
  <si>
    <t>2.2.2</t>
  </si>
  <si>
    <t>2.2.3</t>
  </si>
  <si>
    <t>2.2.4</t>
  </si>
  <si>
    <t>ESTUTURA METÁLICA</t>
  </si>
  <si>
    <t>2.3.1</t>
  </si>
  <si>
    <t>2.3.2</t>
  </si>
  <si>
    <t>2.3.3</t>
  </si>
  <si>
    <t>MURO</t>
  </si>
  <si>
    <t>2.4.1</t>
  </si>
  <si>
    <t>2.4.2</t>
  </si>
  <si>
    <t>2.4.3</t>
  </si>
  <si>
    <t>2.4.4</t>
  </si>
  <si>
    <t>2.4.5</t>
  </si>
  <si>
    <t>FUNDAÇÕES</t>
  </si>
  <si>
    <t>CONCRETO ARMADO PARA FUNDAÇÕES - ESTACAS</t>
  </si>
  <si>
    <t>3.1.1</t>
  </si>
  <si>
    <t>ESTACA ESCAVADA MECANICAMENTE, SEM FLUIDO ESTABILIZANTE, COM 40CM DE DIÂMETRO, CONCRETO LANÇADO POR CAMINHÃO BETONEIRA (EXCLUSIVE MOBILIZAÇÃO E DESMOBILIZAÇÃO). AF_01/2020</t>
  </si>
  <si>
    <t>3.1.2</t>
  </si>
  <si>
    <t>ESTACA ESCAVADA MECANICAMENTE, SEM FLUIDO ESTABILIZANTE, COM 40CM DE DIÂMETRO, CONCRETO LANÇADO POR CAMINHÃO BETONEIRA (EXCLUSIVE MOBILIZAÇÃO E DESMOBILIZAÇÃO). AF_01/2020 - MURO</t>
  </si>
  <si>
    <t>3.1.3</t>
  </si>
  <si>
    <t>ESTACA ESCAVADA MECANICAMENTE, SEM FLUIDO ESTABILIZANTE, COM 40CM DE DIÂMETRO, CONCRETO LANÇADO POR CAMINHÃO BETONEIRA (EXCLUSIVE MOBILIZAÇÃO E DESMOBILIZAÇÃO). RESERVATÓRIO</t>
  </si>
  <si>
    <t>3.1.4</t>
  </si>
  <si>
    <t>ESTACA ESCAVADA MECANICAMENTE, SEM FLUIDO ESTABILIZANTE, COM 40CM DE DIÂMETRO, CONCRETO LANÇADO POR CAMINHÃO BETONEIRA (EXCLUSIVE MOBILIZAÇÃO E DESMOBILIZAÇÃO) - ESTRUTURA METÁLICA</t>
  </si>
  <si>
    <t>CONCRETO ARMADO PARA BLOCOS</t>
  </si>
  <si>
    <t>3.2.1</t>
  </si>
  <si>
    <t>LASTRO DE CONCRETO MAGRO, APLICADO EM BLOCOS DE COROAMENTO OU SAPATAS, ESPESSURA DE 5 CM. AF_01/2024</t>
  </si>
  <si>
    <t>3.2.2</t>
  </si>
  <si>
    <t>FABRICAÇÃO, MONTAGEM E DESMONTAGEM DE FÔRMA PARA BLOCO DE COROAMENTO, EM MADEIRA SERRADA, E=25 MM, 4 UTILIZAÇÕES. AF_01/2024</t>
  </si>
  <si>
    <t>3.2.3</t>
  </si>
  <si>
    <t>ARMAÇÃO DE BLOCO UTILIZANDO AÇO CA-50 DE 6,3 MM - MONTAGEM. AF_01/2024</t>
  </si>
  <si>
    <t>3.2.4</t>
  </si>
  <si>
    <t>ARMAÇÃO DE BLOCO UTILIZANDO AÇO CA-50 DE 8 MM - MONTAGEM. AF_01/2024</t>
  </si>
  <si>
    <t>3.2.5</t>
  </si>
  <si>
    <t>ARMAÇÃO DE BLOCO UTILIZANDO AÇO CA-50 DE 10 MM - MONTAGEM. AF_01/2024</t>
  </si>
  <si>
    <t>3.2.6</t>
  </si>
  <si>
    <t>ARMAÇÃO DE BLOCO, SAPATA ISOLADA, VIGA BALDRAME E SAPATA CORRIDA UTILIZANDO AÇO CA-50 DE 12,5 MM - MONTAGEM. AF_01/2024</t>
  </si>
  <si>
    <t>3.2.7</t>
  </si>
  <si>
    <t>ARMAÇÃO DE BLOCO, SAPATA ISOLADA, VIGA BALDRAME E SAPATA CORRIDA UTILIZANDO AÇO CA-50 DE 16 MM - MONTAGEM. AF_01/2024</t>
  </si>
  <si>
    <t>3.2.8</t>
  </si>
  <si>
    <t>ARMAÇÃO DE BLOCO, SAPATA ISOLADA E SAPATA CORRIDA UTILIZANDO AÇO CA-50 DE 20 MM - MONTAGEM. AF_01/2024</t>
  </si>
  <si>
    <t>3.2.9</t>
  </si>
  <si>
    <t>ARMAÇÃO DE ESTRUTURAS DIVERSAS DE CONCRETO ARMADO, EXCETO VIGAS, PILARES, LAJES E FUNDAÇÕES, UTILIZANDO AÇO CA-60 DE 5,0 MM - MONTAGEM. AF_06/2022</t>
  </si>
  <si>
    <t>3.2.10</t>
  </si>
  <si>
    <t>CONCRETAGEM DE BLOCO DE COROAMENTO OU VIGA BALDRAME, FCK 30 MPA, COM USO DE BOMBA - LANÇAMENTO, ADENSAMENTO E ACABAMENTO. AF_01/2024</t>
  </si>
  <si>
    <t>CONCRETO ARMADO PARA FUNDAÇÕES - BLOCOS - MURO</t>
  </si>
  <si>
    <t>3.3.1</t>
  </si>
  <si>
    <t>3.3.2</t>
  </si>
  <si>
    <t>3.3.3</t>
  </si>
  <si>
    <t>3.3.4</t>
  </si>
  <si>
    <t>3.3.5</t>
  </si>
  <si>
    <t>3.3.6</t>
  </si>
  <si>
    <t>3.3.7</t>
  </si>
  <si>
    <t>CONCRETO ARMADO PARA FUNDAÇÕES - BLOCOS - RESERVATÓRIO</t>
  </si>
  <si>
    <t>3.4.1</t>
  </si>
  <si>
    <t>3.4.2</t>
  </si>
  <si>
    <t>3.4.3</t>
  </si>
  <si>
    <t>3.4.4</t>
  </si>
  <si>
    <t>3.4.5</t>
  </si>
  <si>
    <t>CONCRETO ARMADO PARA FUNDAÇÕES - BLOCOS - METÁLICA</t>
  </si>
  <si>
    <t>3.5.1</t>
  </si>
  <si>
    <t>3.5.2</t>
  </si>
  <si>
    <t>3.5.3</t>
  </si>
  <si>
    <t>3.5.4</t>
  </si>
  <si>
    <t>3.5.5</t>
  </si>
  <si>
    <t>3.5.6</t>
  </si>
  <si>
    <t>CONCRETO ARMADO PARA FUNDAÇÕES - VIGAS BALDRAMES</t>
  </si>
  <si>
    <t>3.6.1</t>
  </si>
  <si>
    <t>3.6.2</t>
  </si>
  <si>
    <t>3.6.3</t>
  </si>
  <si>
    <t>FABRICAÇÃO, MONTAGEM E DESMONTAGEM DE FÔRMA PARA VIGA BALDRAME, EM MADEIRA SERRADA, E=25 MM, 4 UTILIZAÇÕES. AF_01/2024</t>
  </si>
  <si>
    <t>3.6.4</t>
  </si>
  <si>
    <t>ARMAÇÃO DE SAPATA ISOLADA, VIGA BALDRAME E SAPATA CORRIDA UTILIZANDO AÇO CA-50 DE 6,3 MM - MONTAGEM. AF_01/2024</t>
  </si>
  <si>
    <t>3.6.5</t>
  </si>
  <si>
    <t>ARMAÇÃO DE SAPATA ISOLADA, VIGA BALDRAME E SAPATA CORRIDA UTILIZANDO AÇO CA-50 DE 8 MM - MONTAGEM. AF_01/2024</t>
  </si>
  <si>
    <t>3.6.6</t>
  </si>
  <si>
    <t>ARMAÇÃO DE SAPATA ISOLADA, VIGA BALDRAME E SAPATA CORRIDA UTILIZANDO AÇO CA-50 DE 10 MM - MONTAGEM. AF_01/2024</t>
  </si>
  <si>
    <t>3.6.7</t>
  </si>
  <si>
    <t>3.6.8</t>
  </si>
  <si>
    <t>3.6.9</t>
  </si>
  <si>
    <t>3.6.10</t>
  </si>
  <si>
    <t>CONCRETO ARMADO PARA FUNDAÇÕES - VIGAS BALDRAMES - MURO</t>
  </si>
  <si>
    <t>3.7.1</t>
  </si>
  <si>
    <t>3.7.2</t>
  </si>
  <si>
    <t>3.7.3</t>
  </si>
  <si>
    <t>3.7.4</t>
  </si>
  <si>
    <t>3.7.5</t>
  </si>
  <si>
    <t>3.7.6</t>
  </si>
  <si>
    <t>CONCRETO ARMADO PARA FUNDAÇÕES - VIGAS BALDRAMES - RESERVATÓRIO</t>
  </si>
  <si>
    <t>3.8.1</t>
  </si>
  <si>
    <t>3.8.2</t>
  </si>
  <si>
    <t>3.8.3</t>
  </si>
  <si>
    <t>3.8.4</t>
  </si>
  <si>
    <t>3.8.5</t>
  </si>
  <si>
    <t>3.8.6</t>
  </si>
  <si>
    <t>3.8.7</t>
  </si>
  <si>
    <t>3.8.8</t>
  </si>
  <si>
    <t>CONCRETO ARMADO - RADIER - RESERVATÓRIO</t>
  </si>
  <si>
    <t>3.9.1</t>
  </si>
  <si>
    <t>3.9.2</t>
  </si>
  <si>
    <t>3.9.3</t>
  </si>
  <si>
    <t>CONCRETAGEM DE RADIER, PISO DE CONCRETO OU LAJE SOBRE SOLO, FCK 30 MPA - LANÇAMENTO, ADENSAMENTO E ACABAMENTO. AF_09/2021</t>
  </si>
  <si>
    <t>CONCRETO ARMADO PARA FUNDAÇÕES - VIGAS BALDRAMES - METÁLICA</t>
  </si>
  <si>
    <t>3.10.1</t>
  </si>
  <si>
    <t>3.10.2</t>
  </si>
  <si>
    <t>3.10.3</t>
  </si>
  <si>
    <t>3.10.4</t>
  </si>
  <si>
    <t>3.10.5</t>
  </si>
  <si>
    <t>SUPERESTRUTURA</t>
  </si>
  <si>
    <t>CONCRETO ARMADO - PILARES</t>
  </si>
  <si>
    <t>4.1.1</t>
  </si>
  <si>
    <t>MONTAGEM E DESMONTAGEM DE FÔRMA DE PILARES RETANGULARES E ESTRUTURAS SIMILARES, PÉ-DIREITO SIMPLES, EM CHAPA DE MADEIRA COMPENSADA PLASTIFICADA, 18 UTILIZAÇÕES. AF_09/2020</t>
  </si>
  <si>
    <t>4.1.2</t>
  </si>
  <si>
    <t>4.1.3</t>
  </si>
  <si>
    <t>4.1.4</t>
  </si>
  <si>
    <t>4.1.5</t>
  </si>
  <si>
    <t>4.1.6</t>
  </si>
  <si>
    <t>ARMAÇÃO DE PILAR OU VIGA DE ESTRUTURA CONVENCIONAL DE CONCRETO ARMADO UTILIZANDO AÇO CA-50 DE 20,0 MM - MONTAGEM. AF_06/2022</t>
  </si>
  <si>
    <t>4.1.7</t>
  </si>
  <si>
    <t>4.1.8</t>
  </si>
  <si>
    <t>CONCRETAGEM DE PILARES, FCK = 30 MPA, COM USO DE BOMBA - LANÇAMENTO, ADENSAMENTO E ACABAMENTO.</t>
  </si>
  <si>
    <t>CONCRETO ARMADO - PILARES - MURO</t>
  </si>
  <si>
    <t>4.2.1</t>
  </si>
  <si>
    <t>4.2.2</t>
  </si>
  <si>
    <t>4.2.3</t>
  </si>
  <si>
    <t>4.2.4</t>
  </si>
  <si>
    <t>CONCRETO ARMADO - PILARES E VIGAS- RESERVATÓRIO</t>
  </si>
  <si>
    <t>4.3.1</t>
  </si>
  <si>
    <t>4.3.2</t>
  </si>
  <si>
    <t>4.3.3</t>
  </si>
  <si>
    <t>4.3.4</t>
  </si>
  <si>
    <t>CONCRETO ARMADO - VIGAS</t>
  </si>
  <si>
    <t>4.4.1</t>
  </si>
  <si>
    <t>MONTAGEM E DESMONTAGEM DE FÔRMA DE VIGA, ESCORAMENTO COM GARFO DE MADEIRA, PÉ-DIREITO SIMPLES, EM CHAPA DE MADEIRA PLASTIFICADA, 18 UTILIZAÇÕES. AF_09/2020</t>
  </si>
  <si>
    <t>4.4.2</t>
  </si>
  <si>
    <t>4.4.3</t>
  </si>
  <si>
    <t>4.4.4</t>
  </si>
  <si>
    <t>4.4.5</t>
  </si>
  <si>
    <t>4.4.6</t>
  </si>
  <si>
    <t>4.4.7</t>
  </si>
  <si>
    <t>4.4.8</t>
  </si>
  <si>
    <t>ARMAÇÃO DE PILAR OU VIGA DE ESTRUTURA CONVENCIONAL DE CONCRETO ARMADO UTILIZANDO AÇO CA-50 DE 25,0 MM - MONTAGEM. AF_06/2022</t>
  </si>
  <si>
    <t>4.4.9</t>
  </si>
  <si>
    <t>4.4.10</t>
  </si>
  <si>
    <t>CONCRETAGEM DE VIGAS E LAJES, FCK=30 MPA, PARA LAJES MACIÇAS OU NERVURADAS COM USO DE BOMBA - LANÇAMENTO, ADENSAMENTO E ACABAMENTO.</t>
  </si>
  <si>
    <t>CONCRETO ARMADO - VIGAS - MURO</t>
  </si>
  <si>
    <t>4.5.1</t>
  </si>
  <si>
    <t>4.5.2</t>
  </si>
  <si>
    <t>4.5.3</t>
  </si>
  <si>
    <t>4.5.4</t>
  </si>
  <si>
    <t>4.5.5</t>
  </si>
  <si>
    <t>4.5.6</t>
  </si>
  <si>
    <t>CONCRETO ARMADO PARA VERGAS</t>
  </si>
  <si>
    <t>4.6.1</t>
  </si>
  <si>
    <t>VERGA PRÉ-MOLDADA COM ATÉ 1,5 M DE VÃO, ESPESSURA DE *20* CM. AF_03/2024</t>
  </si>
  <si>
    <t>CONCRETO ARMADO - PISO PARA QUADRA</t>
  </si>
  <si>
    <t>4.7.1</t>
  </si>
  <si>
    <t>MONTAGEM E DESMONTAGEM DE FÔRMA DE LAJE MACIÇA, PÉ-DIREITO SIMPLES, EM CHAPA DE MADEIRA COMPENSADA PLASTIFICADA, 10 UTILIZAÇÕES. AF_09/2020</t>
  </si>
  <si>
    <t>4.7.2</t>
  </si>
  <si>
    <t>APLICAÇÃO DE LONA PLÁSTICA PARA EXECUÇÃO DE PAVIMENTOS DE CONCRETO. AF_04/2022</t>
  </si>
  <si>
    <t>4.7.3</t>
  </si>
  <si>
    <t>ARMAÇÃO PARA EXECUÇÃO DE RADIER, PISO DE CONCRETO OU LAJE SOBRE SOLO, COM USO DE TELA Q-92. AF_09/2021</t>
  </si>
  <si>
    <t>4.7.4</t>
  </si>
  <si>
    <t>PISO EM CONCRETO 20 MPA PREPARO MECÂNICO, ESPESSURA 7CM. AF_09/2020</t>
  </si>
  <si>
    <t>4.7.5</t>
  </si>
  <si>
    <t>LASTRO COM MATERIAL GRANULAR (PEDRA BRITADA N.1 E PEDRA BRITADA N.2), APLICADO EM PISOS OU LAJES SOBRE SOLO, ESPESSURA DE *10 CM*. AF_01/2024</t>
  </si>
  <si>
    <t>CONCRETO ARMADO - LAJE</t>
  </si>
  <si>
    <t>4.8.1</t>
  </si>
  <si>
    <t>MONTAGEM E DESMONTAGEM DE FÔRMA DE LAJE MACIÇA, PÉ-DIREITO SIMPLES, EM CHAPA DE MADEIRA COMPENSADA RESINADA, 4 UTILIZAÇÕES. AF_09/2020</t>
  </si>
  <si>
    <t>4.8.2</t>
  </si>
  <si>
    <t>ARMAÇÃO DE LAJE DE ESTRUTURA CONVENCIONAL DE CONCRETO ARMADO UTILIZANDO AÇO CA-50 DE 6,3 MM - MONTAGEM. AF_06/2022</t>
  </si>
  <si>
    <t>4.8.3</t>
  </si>
  <si>
    <t>ARMAÇÃO DE LAJE DE ESTRUTURA CONVENCIONAL DE CONCRETO ARMADO UTILIZANDO AÇO CA-60 DE 5,0 MM - MONTAGEM. AF_06/2022</t>
  </si>
  <si>
    <t>4.8.4</t>
  </si>
  <si>
    <t>CONCRETO ARMADO - LAJE - MURO</t>
  </si>
  <si>
    <t>4.9.1</t>
  </si>
  <si>
    <t>4.9.2</t>
  </si>
  <si>
    <t>4.9.3</t>
  </si>
  <si>
    <t>CONCRETO ARMADO - LAJE - RESERVATÓRIO</t>
  </si>
  <si>
    <t>4.10.1</t>
  </si>
  <si>
    <t>4.10.2</t>
  </si>
  <si>
    <t>ARMAÇÃO DE LAJE DE ESTRUTURA CONVENCIONAL DE CONCRETO ARMADO UTILIZANDO AÇO CA-50 DE 8,0 MM - MONTAGEM. AF_06/2022</t>
  </si>
  <si>
    <t>4.10.3</t>
  </si>
  <si>
    <t>4.11.1</t>
  </si>
  <si>
    <t>Estrutura treliçada de cobertura, tipo fink, com ligações soldadas, inclusos perfis metálicos, chapas metálicas, mão de obra e transporte com guindaste - fornecimento e instalação. af_01/2020_psa</t>
  </si>
  <si>
    <t>PISO DE CONCRETO</t>
  </si>
  <si>
    <t>4.12.1</t>
  </si>
  <si>
    <t>PAVIMENTAÇÃO INTERNA - PISO DE CONCRETO 7 CM</t>
  </si>
  <si>
    <t>4.12.1.1</t>
  </si>
  <si>
    <t>COMPACTAÇÃO MECÂNICA DE SOLO PARA EXECUÇÃO DE RADIER, PISO DE CONCRETO OU LAJE SOBRE SOLO, COM COMPACTADOR DE SOLOS A PERCUSSÃO. AF_09/2021</t>
  </si>
  <si>
    <t>4.12.1.2</t>
  </si>
  <si>
    <t>LASTRO COM MATERIAL GRANULAR, APLICADO EM PISOS OU LAJES SOBRE SOLO, ESPESSURA DE *5 CM*. AF_01/2024</t>
  </si>
  <si>
    <t>4.12.1.3</t>
  </si>
  <si>
    <t>CAMADA SEPARADORA PARA EXECUÇÃO DE RADIER, PISO DE CONCRETO OU LAJE SOBRE SOLO, EM LONA PLÁSTICA. AF_09/2021</t>
  </si>
  <si>
    <t>4.12.1.4</t>
  </si>
  <si>
    <t>EXECUÇÃO DE PASSEIO (CALÇADA) OU PISO DE CONCRETO COM CONCRETO MOLDADO IN LOCO, USINADO C20, ACABAMENTO CONVENCIONAL, NÃO ARMADO. AF_08/2022</t>
  </si>
  <si>
    <t>4.12.2</t>
  </si>
  <si>
    <t>PAVIMENTAÇÃO EXTERNA - CALÇADA - PISO DE CONCRETO 7 CM</t>
  </si>
  <si>
    <t>4.12.2.1</t>
  </si>
  <si>
    <t>4.12.2.2</t>
  </si>
  <si>
    <t>4.12.2.3</t>
  </si>
  <si>
    <t>4.12.2.4</t>
  </si>
  <si>
    <t>SISTEMA DE VEDAÇÃO VERTICAL</t>
  </si>
  <si>
    <t>ELEMENTOS VAZADOS</t>
  </si>
  <si>
    <t>5.1.1</t>
  </si>
  <si>
    <t>ALVENARIA DE VEDAÇÃO COM ELEMENTO VAZADO DE CONCRETO (COBOGÓ) DE 7X50X50CM E ARGAMASSA DE ASSENTAMENTO COM PREPARO EM BETONEIRA. AF_05/2020</t>
  </si>
  <si>
    <t>ALVENARIA DE VEDAÇÃO</t>
  </si>
  <si>
    <t>5.2.1</t>
  </si>
  <si>
    <t>ALVENARIA DE VEDAÇÃO DE BLOCOS CERÂMICOS FURADOS NA VERTICAL DE 14X19X39 CM (ESPESSURA 14 CM) E ARGAMASSA DE ASSENTAMENTO COM PREPARO EM BETONEIRA. AF_12/2021</t>
  </si>
  <si>
    <t>5.2.2</t>
  </si>
  <si>
    <t>ALVENARIA DE VEDAÇÃO DE BLOCOS CERÂMICOS FURADOS NA VERTICAL DE 9X19X39 CM (ESPESSURA 9 CM) E ARGAMASSA DE ASSENTAMENTO COM PREPARO EM BETONEIRA. AF_12/2021</t>
  </si>
  <si>
    <t>5.2.3</t>
  </si>
  <si>
    <t>ALVENARIA DE VEDAÇÃO DE BLOCOS CERÂMICOS FURADOS NA VERTICAL DE 19X19X39 CM (ESPESSURA 19 CM) E ARGAMASSA DE ASSENTAMENTO COM PREPARO MANUAL. AF_12/2021</t>
  </si>
  <si>
    <t>5.2.4</t>
  </si>
  <si>
    <t>5.2.5</t>
  </si>
  <si>
    <t>FIXAÇÃO (ENCUNHAMENTO) DE ALVENARIA DE VEDAÇÃO COM ARGAMASSA APLICADA COM BISNAGA. AF_03/2024</t>
  </si>
  <si>
    <t>DIVISÓRIAS</t>
  </si>
  <si>
    <t>5.3.1</t>
  </si>
  <si>
    <t>5.3.2</t>
  </si>
  <si>
    <t>DIVISÓRIA ARTICULADA DE 70 MM DE ESPESSURA EM MDF, REVESTIDO EM LAMINADO MELAMÍNICO</t>
  </si>
  <si>
    <t>5.3.3</t>
  </si>
  <si>
    <t>PAREDE COM SISTEMA EM CHAPAS DE GESSO PARA DRYWALL, USO INTERNO, COM UMA FACE SIMPLES E ESTRUTURA METÁLICA COM GUIAS SIMPLES, SEM VÃOS. AF_07/2023_PS</t>
  </si>
  <si>
    <t>5.3.4</t>
  </si>
  <si>
    <t>INSTALAÇÃO DE BOX DE VIDRO TEMPERADO, E = 10 MM, ENCAIXADO EM PERFIL U</t>
  </si>
  <si>
    <t>5.3.5</t>
  </si>
  <si>
    <t>FECHAMENTO EM PLACA CIMENTÍCIA, ESPESSURA 10 MM</t>
  </si>
  <si>
    <t>ALVENARIA DE VEDAÇÃO - MURO</t>
  </si>
  <si>
    <t>5.4.1</t>
  </si>
  <si>
    <t>5.4.2</t>
  </si>
  <si>
    <t>5.4.3</t>
  </si>
  <si>
    <t>5.4.4</t>
  </si>
  <si>
    <t>PORTAS DE MADEIRA</t>
  </si>
  <si>
    <t>6.1.1</t>
  </si>
  <si>
    <t>PM1 - KIT DE PORTA DE MADEIRA FRISADA, SEMI-OCA (LEVE OU MÉDIA), PADRÃO MÉDIO, 80X210CM, ESPESSURA DE 3,5CM, ITENS INCLUSOS: DOBRADIÇAS, MONTAGEM E INSTALAÇÃO DE BATENTE, FECHADURA COM EXECUÇÃO DO FURO - FORNECIMENTO E INSTALAÇÃO</t>
  </si>
  <si>
    <t>6.1.2</t>
  </si>
  <si>
    <t>PM2 - KIT DE PORTA DE MADEIRA TIPO VENEZIANA, 80X210CM (ESPESSURA DE 3CM), PADRÃO MÉDIO, ITENS INCLUSOS: DOBRADIÇAS, MONTAGEM E INSTALAÇÃO DE BATENTE, FECHADURA COM EXECUÇÃO DO FURO - FORNECIMENTO E INSTALAÇÃO.</t>
  </si>
  <si>
    <t>6.1.3</t>
  </si>
  <si>
    <t>PM3 - KIT DE PORTA DE MADEIRA FRISADA, SEMI-OCA (LEVE OU MÉDIA), PADRÃO MÉDIO, 80X210CM, ESPESSURA DE 3,5CM, ITENS INCLUSOS: DOBRADIÇAS, MONTAGEM E INSTALAÇÃO DE BATENTE, FECHADURA COM EXECUÇÃO DO FURO - FORNECIMENTO E INSTALAÇÃO</t>
  </si>
  <si>
    <t>6.1.4</t>
  </si>
  <si>
    <t>INSTALAÇÃO DE VIDRO LISO INCOLOR ESQUADRIA PM3 , E = 6 MM, EM ESQUADRIA DE MADEIRA, FIXADO COM BAGUETE</t>
  </si>
  <si>
    <t>FERRAGENS E ACESSÓRIOS</t>
  </si>
  <si>
    <t>6.2.1</t>
  </si>
  <si>
    <t>TARJETA TIPO LIVRE/OCUPADO PARA PORTA DE BANHEIRO. AF_12/2019</t>
  </si>
  <si>
    <t>6.2.2</t>
  </si>
  <si>
    <t>BARRA DE APOIO RETA, EM ACO INOX POLIDO, COMPRIMENTO 60CM, FIXADA NA PAREDE - FORNECIMENTO E INSTALAÇÃO. AF_01/2020</t>
  </si>
  <si>
    <t>6.2.3</t>
  </si>
  <si>
    <t>CHAPA METÁLICA (ALUMÍNIO) 0,90 M X 0,40 M, ESPESSURA 1 MM PARA AS PORTAS</t>
  </si>
  <si>
    <t>PORTAS EM ALUMÍNIO</t>
  </si>
  <si>
    <t>6.3.1</t>
  </si>
  <si>
    <t>PORTA DE ABRIR - PA1 - 100 X 210 CM EM CHAPA DE ALUMÍNIO, TIPO VENEZIANA COM GUARNIÇÃO, FIXAÇÃO COM PARAFUSOS - FORNECIMENTO E INSTALAÇÃO - CONFORME PROJETO DE ESQUADRIAS</t>
  </si>
  <si>
    <t>6.3.2</t>
  </si>
  <si>
    <t>PORTA DE ABRIR - PA2 - 90 X 210 CM EM CHAPA DE ALUMÍNIO, TIPO VENEZIANA COM GUARNIÇÃO, FIXAÇÃO COM PARAFUSOS - FORNECIMENTO E INSTALAÇÃO - CONFORME PROJETO DE ESQUADRIAS</t>
  </si>
  <si>
    <t>6.3.3</t>
  </si>
  <si>
    <t>PORTA DE ABRIR - PA3 - 90 X 210 CM EM CHAPA DE ALUMÍNIO, TIPO VENEZIANA COM GUARNIÇÃO, FIXAÇÃO COM PARAFUSOS - FORNECIMENTO E INSTALAÇÃO - CONFORME PROJETO DE ESQUADRIAS</t>
  </si>
  <si>
    <t>6.3.4</t>
  </si>
  <si>
    <t>PORTA DE ABRIR - PA4 - 80 X 165 CM EM CHAPA DE ALUMÍNIO, TIPO VENEZIANA COM GUARNIÇÃO, FIXAÇÃO COM PARAFUSOS - FORNECIMENTO E INSTALAÇÃO - CONFORME PROJETO DE ESQUADRIAS</t>
  </si>
  <si>
    <t>6.3.5</t>
  </si>
  <si>
    <t>PORTA DE ABRIR - PA5 - 70 X 165 CM EM CHAPA DE ALUMÍNIO, TIPO VENEZIANA COM GUARNIÇÃO, FIXAÇÃO COM PARAFUSOS - FORNECIMENTO E INSTALAÇÃO - CONFORME PROJETO DE ESQUADRIAS</t>
  </si>
  <si>
    <t>6.3.6</t>
  </si>
  <si>
    <t>PORTA DE ABRIR - PA6 - 170 X 215 + 70 CM EM CHAPA DE ALUMÍNIO COM BANDEIRA E VIDRO - CONFORME PROJETO DE ESQUADRIAS, INCLUSIVE FERRAGENS E VIDRO MONOLÍTICO</t>
  </si>
  <si>
    <t>6.3.7</t>
  </si>
  <si>
    <t>PORTA DE CORRER - PA7 - 420 X 215 + 70 CM EM CHAPA DE ALUMÍNIO COM BANDEIRA E VIDRO - CONFORME PROJETO DE ESQUADRIAS, INCLUSIVE FERRAGENS E VIDRO</t>
  </si>
  <si>
    <t>6.3.8</t>
  </si>
  <si>
    <t>PORTA DE CORRER - PA8 - 210 X 215 + 70 CM EM CHAPA DE ALUMÍNIO COM BANDEIRA E VIDRO - CONFORME PROJETO DE ESQUADRIAS, INCLUSIVE FERRAGENS E VIDRO</t>
  </si>
  <si>
    <t>6.3.9</t>
  </si>
  <si>
    <t>PORTA DE ABRIR - PA9 - 120 X 210 + 65 CM EM CHAPA DE ALUMÍNIO COM BANDEIRA E VENEZIANA - CONFORME PROJETO DE ESQUADRIAS, INCLUSIVE FERRAGENS</t>
  </si>
  <si>
    <t>6.3.10</t>
  </si>
  <si>
    <t>PORTA DE CORRER - PA10 - 175 X 230 CM EM CHAPA DE ALUMÍNIO COM VENEZIANA - CONFORME PROJETO DE ESQUADRIAS, INCLUSIVE FERRAGENS</t>
  </si>
  <si>
    <t>6.3.11</t>
  </si>
  <si>
    <t>PORTA DE CORRER - PA11- 230 X 240 CM EM CHAPA DE ALUMÍNIO COM VENEZIANA - CONFORME PROJETO DE ESQUADRIAS, INCLUSIVE FERRAGENS</t>
  </si>
  <si>
    <t>JANELAS DE ALUMÍNIO</t>
  </si>
  <si>
    <t>6.4.1</t>
  </si>
  <si>
    <t>JANELA DE ALUMÍNIO - JA-1 - 210 X 130 CM COMPLETA, CONFORME PROJETO DE ESQUADRIAS - GUILHOTINA - INCLUSO VIDRO</t>
  </si>
  <si>
    <t>6.4.2</t>
  </si>
  <si>
    <t>JANELA DE ALUMÍNIO - JA-2 - 150 X 140 CM COMPLETA, CONFORME PROJETO DE ESQUADRIAS - CORRER - INCLUSO VIDRO</t>
  </si>
  <si>
    <t>6.4.3</t>
  </si>
  <si>
    <t>JANELA DE ALUMÍNIO - JA-3 - 280 X 205 CM COMPLETA, CONFORME PROJETO DE ESQUADRIAS - CORRER COM BANDEIRA - INCLUSO VIDRO</t>
  </si>
  <si>
    <t>6.4.4</t>
  </si>
  <si>
    <t>JANELA DE ALUMÍNIO - JA-4 - 280 X 185 CM COMPLETA, CONFORME PROJETO DE ESQUADRIAS - CORRER COM BANDEIRA - INCLUSO VIDRO MONILÍTICO</t>
  </si>
  <si>
    <t>6.4.5</t>
  </si>
  <si>
    <t>JANELA DE ALUMÍNIO - JA-5 - 350 X 185 CM COMPLETA, CONFORME PROJETO DE ESQUADRIAS - CORRER COM BANDEIRA - INCLUSO VIDRO</t>
  </si>
  <si>
    <t>6.4.6</t>
  </si>
  <si>
    <t>JANELA DE ALUMÍNIO - JA-6, 350 X 120 CM COMPLETA, CONFORME PROJETO DE ESQUADRIAS - FIXA - INCLUSO VIDRO</t>
  </si>
  <si>
    <t>6.4.7</t>
  </si>
  <si>
    <t>JANELA DE ALUMÍNIO - JA-7 - 280 X 230 CM COMPLETA, CONFORME PROJETO DE ESQUADRIAS - FIXA COM BANDEIRA - INCLUSO VIDRO</t>
  </si>
  <si>
    <t>6.4.8</t>
  </si>
  <si>
    <t>JANELA DE ALUMÍNIO - JA-8, 700 X 230 CM COMPLETA, CONFORME PROJETO DE ESQUADRIAS - FIXA COM BANDEIRA - INCLUSO VIDRO</t>
  </si>
  <si>
    <t>6.4.9</t>
  </si>
  <si>
    <t>JANELA DE ALUMÍNIO - JA-9 - 85 X 210 CM COMPLETA, CONFORME PROJETO DE ESQUADRIAS MAXIM-AR - INCLUSO VIDRO</t>
  </si>
  <si>
    <t>6.4.10</t>
  </si>
  <si>
    <t>JANELA DE ALUMÍNIO - JA-10 - 150 X 60 CM COMPLETA, CONFORME PROJETO DE ESQUADRIAS - MAXIM-AR - INCLUSO VIDRO</t>
  </si>
  <si>
    <t>6.4.11</t>
  </si>
  <si>
    <t>JANELA DE ALUMÍNIO - JA-11 - 150 X 80 CM COMPLETA, CONFORME PROJETO DE ESQUADRIAS - MAXIM-AR - INCLUSO VIDRO</t>
  </si>
  <si>
    <t>6.4.12</t>
  </si>
  <si>
    <t>JANELA DE ALUMÍNIO - JA-12 - 280 X 80 CM COMPLETA, CONFORME PROJETO DE ESQUADRIAS - MAXIM-AR - INCLUSO VIDRO</t>
  </si>
  <si>
    <t>6.4.13</t>
  </si>
  <si>
    <t>JANELA DE ALUMÍNIO - JA-13 - 280 X 60 CM COMPLETA, CONFORME PROJETO DE ESQUADRIAS - MAXIM-AR - INCLUSO VIDRO</t>
  </si>
  <si>
    <t>6.4.14</t>
  </si>
  <si>
    <t>JANELA DE ALUMÍNIO - JA-14 - 280 X 185 CM COMPLETA, CONFORME PROJETO DE ESQUADRIAS - MAXIM-AR - INCLUSO VIDRO MONOLÍTICO</t>
  </si>
  <si>
    <t>6.4.15</t>
  </si>
  <si>
    <t>JANELA DE ALUMÍNIO - JA-15 - 350 X 80 CM COMPLETA, CONFORME PROJETO DE ESQUADRIAS - MAXIM-AR -INCLUSO VIDRO</t>
  </si>
  <si>
    <t>6.4.16</t>
  </si>
  <si>
    <t>TELA TIPO MOSQUITEIRO - FIXADA NA ESQUADRIA - CONFORME PROJETO DE ESQUADRIAS</t>
  </si>
  <si>
    <t>VIDROS</t>
  </si>
  <si>
    <t>ESPELHO CRISTAL, ESPESSURA 4MM, COM PARAFUSOS DE FIXAÇÃO, SEM MOLDURA</t>
  </si>
  <si>
    <t>ESQUADRIA - GERAL</t>
  </si>
  <si>
    <t>6.6.1</t>
  </si>
  <si>
    <t>P01 - PORTÃO METÁLICO DE ABRIR, 3,50 X 2,20 M, COM CHAPA METÁLICA CARBONO PERFURADA, INCLUSO PINTURA, CONFORME PROJETO DE ESQUADRIAS</t>
  </si>
  <si>
    <t>6.6.2</t>
  </si>
  <si>
    <t>P02 - PORTÃO METÁLICO TIPO GRADIL 3,40 X 2,38 M , MALHA 5 X 20CM - FIO 5,00MM, REVESTIDOS EM POLIESTER POR PROCESSO DE PINTURA ELETROSTÁTICA (GRADIL), NA COR BRANCA - FORNECIMENTO E INSTALAÇÃO</t>
  </si>
  <si>
    <t>6.6.3</t>
  </si>
  <si>
    <t>P03 - PORTÃO METÁLICO DE ABRIR, 1,80 X 1,80 M, COM CHAPA METÁLICA CARBONO PERFURADA, INCLUSO PINTURA, CONFORME PROJETO DE ESQUADRIAS</t>
  </si>
  <si>
    <t>6.6.4</t>
  </si>
  <si>
    <t>P04 - PORTÃO METÁLICO NYLOFOR 0,90 X 2,03 M , MALHA 5 X 20CM - FIO 5,00MM, REVESTIDOS EM POLIESTER POR PROCESSO DE PINTURA ELETROSTÁTICA (GRADIL), NA COR BRANCA - FORNECIMENTO E INSTALAÇÃO</t>
  </si>
  <si>
    <t>6.6.5</t>
  </si>
  <si>
    <t>FECHAMENTO EM CHAPA METÁLICA PERFURADA, INCLUSO PINTURA, CONFORME PROJETO (GR1, GR2)</t>
  </si>
  <si>
    <t>6.6.6</t>
  </si>
  <si>
    <t>GRADIL METÁLICO E TELA DE AÇO GALVANIZADO FIO 12 BWG, MALHA 2" - JARDIM VERTICAL</t>
  </si>
  <si>
    <t>6.6.7</t>
  </si>
  <si>
    <t>FECHAMENTO COM CHAPA METÁLICA PERFURADA, INCLUSO PINTURA, CONFORME PROJETO</t>
  </si>
  <si>
    <t>7</t>
  </si>
  <si>
    <t>SISTEMAS DE COBERTURA</t>
  </si>
  <si>
    <t>TELHA TERMOISOLANTE REVESTIDA EM ACO GALVALUME, FACE SUPERIOR TRAPEZOIDAL E FACE INFERIOR PLANA (NAO INCLUI ACESSORIOS DE FIXACAO), REVEST COM ESPESSURA DE 0,50 MM, COM PRE-PINTURA DE COR BRANCA NAS DUAS FACES, NUCLEO EM POLIIOCIANURATO (PIR) COM ESPESSURA DE 50 MM</t>
  </si>
  <si>
    <t>CHAPA POLICARBONATO ALVEOLAR CRISTAL ESP.= 6mm</t>
  </si>
  <si>
    <t>CALHA EM CHAPA DE AÇO GALVANIZADO (30x15 cm)</t>
  </si>
  <si>
    <t>CALHA EM CHAPA DE AÇO GALVANIZADO (35x15cm)</t>
  </si>
  <si>
    <t>CALHA EM CHAPA DE AÇO GALVANIZADO (35x20cm)</t>
  </si>
  <si>
    <t>CALHA EM CHAPA DE AÇO GALVANIZADO (42,5x15cm)</t>
  </si>
  <si>
    <t>CALHA EM CHAPA DE AÇO GALVANIZADO (45x15cm)</t>
  </si>
  <si>
    <t>CALHA EM CHAPA DE AÇO GALVANIZADO (40x20cm)</t>
  </si>
  <si>
    <t>CUMEEIRA NORMAL PARA TELHA TRAPEZOIDAL DE AÇO, E = 0,5 MM, INCLUSO ACESSÓRIOS DE FIXAÇÃO E IÇAMENTO</t>
  </si>
  <si>
    <t>PINGADEIRA EM CHAPA DE AÇO GALVANIZADO</t>
  </si>
  <si>
    <t>RUFO-PINGADEIRA EM CHAPA DE AÇO GALVANIZADO</t>
  </si>
  <si>
    <t>7.1.12</t>
  </si>
  <si>
    <t>RUFO EM CHAPA DE AÇO GALVANIZADO</t>
  </si>
  <si>
    <t>7.1.13</t>
  </si>
  <si>
    <t>CONTRA-RUFO LATERAL ACABAMENTO CALHA EM CHAPA METÁLICA DOBRADA, DESENVOLVIMENTO 39 CM</t>
  </si>
  <si>
    <t>QUADRA</t>
  </si>
  <si>
    <t>7.2.1</t>
  </si>
  <si>
    <t>TELHAMENTO COM TELHA DE AÇO/ALUMÍNIO E = 0,5 MM, COM ATÉ 2 ÁGUAS, INCLUSO IÇAMENTO. AF_07/2019</t>
  </si>
  <si>
    <t>7.2.2</t>
  </si>
  <si>
    <t>7.2.3</t>
  </si>
  <si>
    <t>TELHAMENTO COM TELHA DE AÇO/ALUMÍNIO E = 0,5 MM, TELHA METÁLICA PERFURADA PARA FECHAMENTO, INCLUSO IÇAMENTO</t>
  </si>
  <si>
    <t>8</t>
  </si>
  <si>
    <t>IMPERMEABILIZAÇÃO</t>
  </si>
  <si>
    <t>IMPERMEABILIZAÇÃO DE VIGA BALDRAME COM EMULSÃO ASFÁLTICA, 2 DEMÃOS</t>
  </si>
  <si>
    <t>IMPERMEABILIZAÇÃO DA LAJE COM EMULSÃO ASFÁLTICA, 2 DEMÃOS</t>
  </si>
  <si>
    <t>IMPERMEABILIZAÇÃO DE PISO COM EMULSÃO ASFÁLTICA, 2 DEMÃOS</t>
  </si>
  <si>
    <t>IMPERMEABILIZAÇÃO DA PAREDE COM EMULSÃO ASFÁLTICA, 2 DEMÃOS</t>
  </si>
  <si>
    <t>CONTRAPISO EM ARGAMASSA TRAÇO 1:4 (CIMENTO E AREIA), PREPARO MECÂNICO COM BETONEIRA 400 L, APLICADO EM ÁREAS MOLHADAS SOBRE IMPERMEABILIZAÇÃO, ACABAMENTO NÃO REFORÇADO, ESPESSURA 3CM. AF_07/2021</t>
  </si>
  <si>
    <t>PROTEÇÃO MECÂNICA DE SUPERFICIE HORIZONTAL COM ARGAMASSA DE CIMENTO E AREIA, TRAÇO 1:3, E=3CM. AF_09/2023</t>
  </si>
  <si>
    <t>9</t>
  </si>
  <si>
    <t>REVESTIMENTOS INTERNO E EXTERNO</t>
  </si>
  <si>
    <t>9.1.1</t>
  </si>
  <si>
    <t>CHAPISCO APLICADO EM ALVENARIAS E ESTRUTURAS DE CONCRETO EXTERNAS, COM COLHER DE PEDREIRO. ARGAMASSA TRAÇO 1:3 COM PREPARO EM BETONEIRA 400L. - EXTERNO</t>
  </si>
  <si>
    <t>9.1.2</t>
  </si>
  <si>
    <t>CHAPISCO APLICADO EM ALVENARIAS E ESTRUTURAS DE CONCRETO EXTERNAS, COM COLHER DE PEDREIRO. ARGAMASSA TRAÇO 1:3 COM PREPARO EM BETONEIRA 400L. - INTERNO</t>
  </si>
  <si>
    <t>9.1.3</t>
  </si>
  <si>
    <t>EMBOÇO OU MASSA ÚNICA EM ARGAMASSA TRAÇO 1:2:8, PREPARO MECÂNICO COM BETONEIRA 400 L, APLICADA MANUALMENTE EM PANOS CEGOS - REVESTIMENTO INTERNO (SEM PRESENÇA DE VÃOS), ESPESSURA DE 25 MM</t>
  </si>
  <si>
    <t>9.1.4</t>
  </si>
  <si>
    <t>EMBOÇO OU MASSA ÚNICA EM ARGAMASSA TRAÇO 1:2:8, PREPARO MECÂNICO COM BETONEIRA 400 L, APLICADA MANUALMENTE EM PANOS CEGOS - REVESTIMENTO EXTERNO (SEM PRESENÇA DE VÃOS), ESPESSURA DE 25 MM</t>
  </si>
  <si>
    <t>9.1.5</t>
  </si>
  <si>
    <t>REVESTIMENTO CERÂMICO PARA PAREDES INTERNAS COM PLACAS TIPO ESMALTADA EXTRA DE DIMENSÕES 33X45 CM APLICADAS NA ALTURA INTEIRA DAS PAREDES. AF_02/2023_PE</t>
  </si>
  <si>
    <t>9.1.6</t>
  </si>
  <si>
    <t>REVESTIMENTO CERÂMICO PARA PAREDES COM PLACAS TIPO ESMALTADA EXTRA DE DIMENSÕES 10X10 CM, COR CINZA CLAROAPLICADAS NA ALTURA INTEIRA DAS PAREDES.</t>
  </si>
  <si>
    <t>9.1.7</t>
  </si>
  <si>
    <t>REVESTIMENTO CERÂMICO PARA PAREDES COM PLACAS TIPO ESMALTADA EXTRA DE DIMENSÕES 10X10 CM, COR LARANJA APLICADAS NA ALTURA INTEIRA DAS PAREDES.</t>
  </si>
  <si>
    <t>9.1.8</t>
  </si>
  <si>
    <t>RODA MEIO EM MADEIRA, ALTURA 7CM, FIXADO COM COLA</t>
  </si>
  <si>
    <t>9.1.9</t>
  </si>
  <si>
    <t>FORRO EM DRYWALL, PARA AMBIENTES COMERCIAIS, INCLUSIVE ESTRUTURA BIRECIONAL DE FIXAÇÃO. AF_08/2023_PS</t>
  </si>
  <si>
    <t>9.1.10</t>
  </si>
  <si>
    <t>FORRO DE FIBRA MINERAL EM PLACAS DE 625 X 625 MM, E = 15 MM, BORDA RETA, COM PINTURA ANTIMOFO, APOIADO EM PERFIL DE ACO GALVANIZADO COM 24 MM DE BASE - INSTALADO</t>
  </si>
  <si>
    <t>9.1.11</t>
  </si>
  <si>
    <t>FORRO DE TELA ONDULADA EM ARAME GALVANIZADO - COR NATURAL</t>
  </si>
  <si>
    <t>MURETA</t>
  </si>
  <si>
    <t>9.2.1</t>
  </si>
  <si>
    <t>9.2.2</t>
  </si>
  <si>
    <t>EMBOÇO OU MASSA ÚNICA EM ARGAMASSA TRAÇO 1:2:8, PREPARO MECÂNICO COM BETONEIRA 400 L, APLICADA MANUALMENTE EM PANOS CEGOS DE FACHADA (SEM PRESENÇA DE VÃOS), ESPESSURA DE 25 MM. AF_08/2022</t>
  </si>
  <si>
    <t>10</t>
  </si>
  <si>
    <t>SISTEMAS DE PISOS</t>
  </si>
  <si>
    <t>PAVIMENTAÇÃO INTERNA</t>
  </si>
  <si>
    <t>10.1.1</t>
  </si>
  <si>
    <t>CONTRAPISO DE CONCRETO NÃO-ESTRUTURAL, ESPESSURA 3 CM E PREPARO MECÂNICO</t>
  </si>
  <si>
    <t>10.1.2</t>
  </si>
  <si>
    <t>PISO EM GRANILITE, MARMORITE OU GRANITINA EM AMBIENTES INTERNOS, COM ESPESSURA DE 8 MM, INCLUSO MISTURA EM BETONEIRA, COLOCAÇÃO DAS JUNTAS, APLICAÇÃO DO PISO, 4 POLIMENTOS COM POLITRIZ, ESTUCAMENTO, SELADOR E CERA. AF_06/2022</t>
  </si>
  <si>
    <t>10.1.3</t>
  </si>
  <si>
    <t>10.1.4</t>
  </si>
  <si>
    <t>REVESTIMENTO CERÂMICO PARA PISO COM PLACAS TIPO ESMALTADA DE DIMENSÕES 45X45 CM APLICADA EM AMBIENTES DE ÁREA MAIOR QUE 10 M2. AF_02/2023_PE</t>
  </si>
  <si>
    <t>10.1.5</t>
  </si>
  <si>
    <t>RODAPÉ CERÂMICO H= 10 CM</t>
  </si>
  <si>
    <t>10.1.6</t>
  </si>
  <si>
    <t>RODAPÉ EM GRANITINA, ALTURA 10CM</t>
  </si>
  <si>
    <t>10.1.7</t>
  </si>
  <si>
    <t>10.1.8</t>
  </si>
  <si>
    <t>SOLEIRA EM GRANITO, LARGURA 20 CM, ESPESSURA 2,0 CM</t>
  </si>
  <si>
    <t>PAVIMENTAÇÃO EXTERNA</t>
  </si>
  <si>
    <t>10.2.1</t>
  </si>
  <si>
    <t>PISO CIMENTADO, TRAÇO 1:3 (CIMENTO E AREIA), ACABAMENTO RÚSTICO, ESPESSURA 3,0 CM, PREPARO MECÂNICO DA ARGAMASSA. AF_09/2020</t>
  </si>
  <si>
    <t>10.2.2</t>
  </si>
  <si>
    <t>PISO CIMENTADO, TRAÇO 1:3 (CIMENTO E AREIA), ACABAMENTO LISO, ESPESSURA 3,0 CM, PREPARO MECÂNICO DA ARGAMASSA. AF_09/2020</t>
  </si>
  <si>
    <t>10.2.3</t>
  </si>
  <si>
    <t>10.2.4</t>
  </si>
  <si>
    <t>EXECUÇÃO DE PAVIMENTO EM PISO INTERTRAVADO, COM BLOCO PISOGRAMA DE 35 X 15 CM, ESPESSURA 6 CM. AF_10/2022</t>
  </si>
  <si>
    <t>10.2.5</t>
  </si>
  <si>
    <t>PISO PODOTÁTIL DIRECIONAL, COR VERMELHA, DE CONCRETO, ASSENTADO SOBRE ARGAMASSA</t>
  </si>
  <si>
    <t>10.2.6</t>
  </si>
  <si>
    <t>PISO PODOTÁTIL DE ALERTA, COR VERMELHA, DE CONCRETO, ASSENTADO SOBRE ARGAMASSA</t>
  </si>
  <si>
    <t>10.2.7</t>
  </si>
  <si>
    <t>PISO PODOTÁTIL DE ALERTA, COR AMARELA, DE CONCRETO, ASSENTADO SOBRE ARGAMASSA</t>
  </si>
  <si>
    <t>10.2.8</t>
  </si>
  <si>
    <t>COLCHÃO DRENANTE DE AREIA H= 30 CM</t>
  </si>
  <si>
    <t>10.2.9</t>
  </si>
  <si>
    <t>PLANTIO DE GRAMA BATATAIS EM PLACAS. AF_07/2024</t>
  </si>
  <si>
    <t>10.2.10</t>
  </si>
  <si>
    <t>GUIA (MEIO-FIO) CONCRETO, MOLDADA IN LOCO EM TRECHO RETO COM EXTRUSORA, 13 CM BASE X 22 CM ALTURA. AF_01/2024</t>
  </si>
  <si>
    <t>11</t>
  </si>
  <si>
    <t>PINTURAS E ACABAMENTOS</t>
  </si>
  <si>
    <t>11.1.1</t>
  </si>
  <si>
    <t>EMASSAMENTO COM MASSA CORRIDA PVA, APLICAÇÃO EM TETO, UMA DEMÃO, LIXAMENTO MANUAL</t>
  </si>
  <si>
    <t>11.1.2</t>
  </si>
  <si>
    <t>EMASSAMENTO COM MASSA LÁTEX, APLICAÇÃO EM PAREDE, DUAS DEMÃOS, LIXAMENTO MANUAL. AF_04/2023</t>
  </si>
  <si>
    <t>11.1.3</t>
  </si>
  <si>
    <t>EMASSAMENTO DE PAREDES COM MASSA ACRÍLICA, DUAS DEMÃOS, ÁREAS MOLHADAS</t>
  </si>
  <si>
    <t>11.1.4</t>
  </si>
  <si>
    <t>PINTURA LÁTEX PVA, APLICAÇÃO MANUAL EM PAREDES, DUAS DEMÃOS, COR BRANCO GELO</t>
  </si>
  <si>
    <t>11.1.5</t>
  </si>
  <si>
    <t>PINTURA LÁTEX PVA, APLICAÇÃO MANUAL EM PAREDES, DUAS DEMÃOS, COR BRANCO NEVE - PLACA CIMENTÍCIA/PLATIBANDA</t>
  </si>
  <si>
    <t>11.1.6</t>
  </si>
  <si>
    <t>PINTURA LÁTEX PVA, APLICAÇÃO MANUAL EM TETO, DUAS DEMÃOS</t>
  </si>
  <si>
    <t>11.1.7</t>
  </si>
  <si>
    <t>PINTURA LÁTEX ACRÍLICA, SOBRE REBOCO LISO, COR CINZA CLARO, APLICAÇÃO MANUAL EM PAREDES, DUAS DEMÃOS</t>
  </si>
  <si>
    <t>11.1.8</t>
  </si>
  <si>
    <t>PINTURA LÁTEX ACRÍLICA, SOBRE REBOCO LISO, COR LARANJA, APLICAÇÃO MANUAL EM PAREDES, DUAS DEMÃOS</t>
  </si>
  <si>
    <t>11.1.9</t>
  </si>
  <si>
    <t>PINTURA LÁTEX ACRÍLICA, SOBRE MASSA ACRÍLICA, COR BRANCO GELO, AREAS MOLHADAS</t>
  </si>
  <si>
    <t>11.1.10</t>
  </si>
  <si>
    <t>PINTURA EM ESMALTE SINTÉTICO EM ESQUADRIAS DE MADEIRA, 2 DEMÃOS</t>
  </si>
  <si>
    <t>11.1.11</t>
  </si>
  <si>
    <t>PINTURA EM ESMALTE SINTÉTICO EM RODAMEIO DE MADEIRA, 2 DEMÃOS - COR BRANCO</t>
  </si>
  <si>
    <t>11.1.12</t>
  </si>
  <si>
    <t>PINTURA LÁTEX ACRÍLICA SOBRE PAREDES EXTERNAS, COR LARANJA, APLICAÇÃO MANUAL EM PAREDES, DUAS DEMÃOS</t>
  </si>
  <si>
    <t>11.1.13</t>
  </si>
  <si>
    <t>TEXTURA ACRÍLICA, COR BRANCA, APLICAÇÃO MANUAL EM PAREDE EXTERNA, UMA DEMÃO</t>
  </si>
  <si>
    <t>11.1.14</t>
  </si>
  <si>
    <t>TEXTURA ACRÍLICA, COR CINZA CLARO, APLICAÇÃO MANUAL EM PAREDE EXTERNA, UMA DEMÃO</t>
  </si>
  <si>
    <t>11.1.15</t>
  </si>
  <si>
    <t>TEXTURA ACRÍLICA, COR CINZA ESCURO, APLICAÇÃO MANUAL EM PAREDE EXTERNA, UMA DEMÃO</t>
  </si>
  <si>
    <t>11.2.1</t>
  </si>
  <si>
    <t>11.2.2</t>
  </si>
  <si>
    <t>DIVERSOS</t>
  </si>
  <si>
    <t>11.3.1</t>
  </si>
  <si>
    <t>11.3.1.1</t>
  </si>
  <si>
    <t>PINTURA COM TINTA ALQUÍDICA DE FUNDO E ACABAMENTO (ESMALTE SINTÉTICO GRAFITE) APLICADA A ROLO OU PINCEL SOBRE PERFIL METÁLICO EXECUTADO EM FÁBRICA (POR DEMÃO). AF_01/2020</t>
  </si>
  <si>
    <t>11.3.2</t>
  </si>
  <si>
    <t>11.3.2.1</t>
  </si>
  <si>
    <t>12</t>
  </si>
  <si>
    <t>INSTALAÇÃO HIDRÁULICA</t>
  </si>
  <si>
    <t>TUBULAÇÕES E CONEXÕES DE PVC RÍGIDO</t>
  </si>
  <si>
    <t>12.1.1</t>
  </si>
  <si>
    <t>TUBO, PVC, SOLDÁVEL, DE 25MM, INSTALADO EM RAMAL OU SUB-RAMAL DE ÁGUA - FORNECIMENTO E INSTALAÇÃO. AF_06/2022</t>
  </si>
  <si>
    <t>12.1.2</t>
  </si>
  <si>
    <t>TUBO, PVC, SOLDÁVEL, DE 32MM, INSTALADO EM RAMAL OU SUB-RAMAL DE ÁGUA - FORNECIMENTO E INSTALAÇÃO. AF_06/2022</t>
  </si>
  <si>
    <t>12.1.3</t>
  </si>
  <si>
    <t>TUBO, PVC, SOLDÁVEL, DE 50MM, INSTALADO EM RAMAL DE DISTRIBUIÇÃO DE ÁGUA - FORNECIMENTO E INSTALAÇÃO. AF_06/2022</t>
  </si>
  <si>
    <t>12.1.4</t>
  </si>
  <si>
    <t>TUBO, PVC, SOLDÁVEL, DE 60MM, INSTALADO EM PRUMADA DE ÁGUA - FORNECIMENTO E INSTALAÇÃO. AF_06/2022</t>
  </si>
  <si>
    <t>12.1.5</t>
  </si>
  <si>
    <t>TUBO, PVC, SOLDÁVEL, DE 75MM, INSTALADO EM PRUMADA DE ÁGUA - FORNECIMENTO E INSTALAÇÃO. AF_06/2022</t>
  </si>
  <si>
    <t>12.1.6</t>
  </si>
  <si>
    <t>12.1.7</t>
  </si>
  <si>
    <t>ADAPTADOR CURTO COM BOLSA E ROSCA PARA REGISTRO, PVC, SOLDÁVEL, DN 32MM X 1 , INSTALADO EM PRUMADA DE ÁGUA - FORNECIMENTO E INSTALAÇÃO. AF_06/2022</t>
  </si>
  <si>
    <t>12.1.8</t>
  </si>
  <si>
    <t>ADAPTADOR CURTO COM BOLSA E ROSCA PARA REGISTRO, PVC, SOLDÁVEL, DN 50MM X 1.1/2", INSTALADO EM RAMAL DE DISTRIBUIÇÃO DE ÁGUA - FORNECIMENTO E INSTALAÇÃO. AF_06/2022</t>
  </si>
  <si>
    <t>12.1.9</t>
  </si>
  <si>
    <t>ADAPTADOR CURTO COM BOLSA E ROSCA PARA REGISTRO, PVC, SOLDÁVEL, DN 50MM X 1.1/4", INSTALADO EM RAMAL DE DISTRIBUIÇÃO DE ÁGUA - FORNECIMENTO E INSTALAÇÃO. AF_06/2022</t>
  </si>
  <si>
    <t>12.1.10</t>
  </si>
  <si>
    <t>12.1.11</t>
  </si>
  <si>
    <t>ADAPTADOR CURTO COM BOLSA E ROSCA PARA REGISTRO, PVC, SOLDÁVEL, DN 75MM X 2.1/2", INSTALADO EM PRUMADA DE ÁGUA - FORNECIMENTO E INSTALAÇÃO. AF_12/2014</t>
  </si>
  <si>
    <t>12.1.12</t>
  </si>
  <si>
    <t>12.1.13</t>
  </si>
  <si>
    <t>BUCHA DE REDUÇÃO, CURTA, PVC, SOLDÁVEL, DN 60 X 50 MM, INSTALADO EM PRUMADA DE ÁGUA - FORNECIMENTO E INSTALAÇÃO. AF_06/2022</t>
  </si>
  <si>
    <t>12.1.14</t>
  </si>
  <si>
    <t>BUCHA DE REDUÇÃO, CURTA, PVC, SOLDÁVEL, DN 75 X 60 MM, INSTALADO EM PRUMADA DE ÁGUA - FORNECIMENTO E INSTALAÇÃO</t>
  </si>
  <si>
    <t>12.1.15</t>
  </si>
  <si>
    <t>12.1.16</t>
  </si>
  <si>
    <t>BUCHA DE REDUÇÃO, LONGA, PVC, SOLDÁVEL, DN 50 X 32 MM, INSTALADO EM RAMAL DE DISTRIBUIÇÃO DE ÁGUA - FORNECIMENTO E INSTALAÇÃO.</t>
  </si>
  <si>
    <t>12.1.17</t>
  </si>
  <si>
    <t>BUCHA DE REDUÇÃO, LONGA, PVC, SOLDÁVEL, DN 60 X 25 MM, INSTALADO EM PRUMADA DE ÁGUA - FORNECIMENTO E INSTALAÇÃO. AF_06/2022</t>
  </si>
  <si>
    <t>12.1.18</t>
  </si>
  <si>
    <t>12.1.19</t>
  </si>
  <si>
    <t>LUVA DE REDUÇÃO, PVC, SOLDÁVEL, DN 32MM X 25MM, INSTALADO EM RAMAL OU SUB-RAMAL DE ÁGUA - FORNECIMENTO E INSTALAÇÃO. AF_06/2022</t>
  </si>
  <si>
    <t>12.1.20</t>
  </si>
  <si>
    <t>LUVA, PVC, SOLDÁVEL, DN 32MM, INSTALADO EM PRUMADA DE ÁGUA - FORNECIMENTO E INSTALAÇÃO. AF_06/2022</t>
  </si>
  <si>
    <t>12.1.21</t>
  </si>
  <si>
    <t>LUVA, PVC, SOLDÁVEL, DN 60MM, INSTALADO EM PRUMADA DE ÁGUA - FORNECIMENTO E INSTALAÇÃO. AF_06/2022</t>
  </si>
  <si>
    <t>12.1.22</t>
  </si>
  <si>
    <t>JOELHO 90 GRAUS, PVC, SOLDÁVEL, DN 25MM, INSTALADO EM RAMAL OU SUB-RAMAL DE ÁGUA - FORNECIMENTO E INSTALAÇÃO. AF_06/2022</t>
  </si>
  <si>
    <t>12.1.23</t>
  </si>
  <si>
    <t>JOELHO 90 GRAUS, PVC, SOLDÁVEL, DN 32MM, INSTALADO EM RAMAL OU SUB-RAMAL DE ÁGUA - FORNECIMENTO E INSTALAÇÃO. AF_06/2022</t>
  </si>
  <si>
    <t>12.1.24</t>
  </si>
  <si>
    <t>12.1.25</t>
  </si>
  <si>
    <t>12.1.26</t>
  </si>
  <si>
    <t>JOELHO 90 GRAUS, PVC, SOLDÁVEL, DN 75MM, INSTALADO EM PRUMADA DE ÁGUA - FORNECIMENTO E INSTALAÇÃO. AF_06/2022</t>
  </si>
  <si>
    <t>12.1.27</t>
  </si>
  <si>
    <t>12.1.28</t>
  </si>
  <si>
    <t>12.1.29</t>
  </si>
  <si>
    <t>12.1.30</t>
  </si>
  <si>
    <t>12.1.31</t>
  </si>
  <si>
    <t>12.1.32</t>
  </si>
  <si>
    <t>12.1.33</t>
  </si>
  <si>
    <t>TE, PVC, SOLDÁVEL, DN 75MM, INSTALADO EM PRUMADA DE ÁGUA - FORNECIMENTO E INSTALAÇÃO. AF_06/2022</t>
  </si>
  <si>
    <t>12.1.34</t>
  </si>
  <si>
    <t>TÊ DE REDUÇÃO, PVC, SOLDÁVEL, DN 32MM X 25MM, INSTALADO EM PRUMADA DE ÁGUA - FORNECIMENTO E INSTALAÇÃO. AF_06/2022</t>
  </si>
  <si>
    <t>12.1.35</t>
  </si>
  <si>
    <t>TÊ DE REDUÇÃO, PVC, SOLDÁVEL, DN 50MM X 25MM, INSTALADO EM PRUMADA DE ÁGUA - FORNECIMENTO E INSTALAÇÃO. AF_06/2022</t>
  </si>
  <si>
    <t>12.1.36</t>
  </si>
  <si>
    <t>TÊ DE REDUÇÃO, PVC, SOLDÁVEL, DN 50MM X 32 MM, INSTALADO EM PRUMADA DE ÁGUA - FORNECIMENTO E INSTALAÇÃO.</t>
  </si>
  <si>
    <t>12.1.37</t>
  </si>
  <si>
    <t>TÊ DE REDUÇÃO, PVC, SOLDÁVEL, DN 75MM X 60 MM, INSTALADO EM PRUMADA DE ÁGUA - FORNECIMENTO E INSTALAÇÃO.</t>
  </si>
  <si>
    <t>12.1.38</t>
  </si>
  <si>
    <t>12.1.39</t>
  </si>
  <si>
    <t>TÊ COM BUCHA DE LATÃO NA BOLSA CENTRAL, PVC, SOLDÁVEL, DN 25MM X 3/4 , INSTALADO EM RAMAL OU SUB-RAMAL DE ÁGUA - FORNECIMENTO E INSTALAÇÃO. AF_06/2022</t>
  </si>
  <si>
    <t>TUBULAÇÕES E CONEXÕES - METAIS</t>
  </si>
  <si>
    <t>12.2.1</t>
  </si>
  <si>
    <t>12.2.2</t>
  </si>
  <si>
    <t>12.2.3</t>
  </si>
  <si>
    <t>12.2.4</t>
  </si>
  <si>
    <t>12.2.5</t>
  </si>
  <si>
    <t>12.2.6</t>
  </si>
  <si>
    <t>REGISTRO DE PRESSÃO BRUTO, LATÃO, ROSCÁVEL, 3/4", COM ACABAMENTO E CANOPLA CROMADOS - FORNECIMENTO E INSTALAÇÃO. AF_08/2021</t>
  </si>
  <si>
    <t>12.2.7</t>
  </si>
  <si>
    <t>VÁLVULA DE RETENÇÃO VERTICAL, DE BRONZE, ROSCÁVEL, 1 1/2" - FORNECIMENTO E INSTALAÇÃO. AF_08/2021</t>
  </si>
  <si>
    <t>12.2.8</t>
  </si>
  <si>
    <t>VÁLVULA DE RETENÇÃO HORIZONTAL, DE BRONZE, ROSCÁVEL, 1 1/2" - FORNECIMENTO E INSTALAÇÃO. AF_08/2021</t>
  </si>
  <si>
    <t>12.3.1</t>
  </si>
  <si>
    <t>PRESSURIZADOR (GRUPO DE PRESSÃO) - Pressão Máxima: 32 (m.c.a.);Vazão Máxima: 52.000 (l/h)</t>
  </si>
  <si>
    <t>12.3.2</t>
  </si>
  <si>
    <t>BOMBA CENTRÍFUGA, TRIFÁSICA, 0,5 CV - FORNECIMENTO E INSTALAÇÃO</t>
  </si>
  <si>
    <t>12.3.3</t>
  </si>
  <si>
    <t>CAIXA D´ÁGUA EM POLIETILENO, 2000 LITROS - FORNECIMENTO E INSTALAÇÃO. AF_06/2021</t>
  </si>
  <si>
    <t>SISTEMA DE REUSO DE ÁGUA</t>
  </si>
  <si>
    <t>12.4.1</t>
  </si>
  <si>
    <t>CISTERNA MODULAR 600 Litros</t>
  </si>
  <si>
    <t>12.4.2</t>
  </si>
  <si>
    <t>SMART FILTRO</t>
  </si>
  <si>
    <t>12.4.3</t>
  </si>
  <si>
    <t>NIPLE, EM FERRO GALVANIZADO, CONEXÃO ROSQUEADA, DN 15 (1/2"), INSTALADO EM RAMAIS E SUB-RAMAIS DE GÁS - FORNECIMENTO E INSTALAÇÃO. AF_10/2020</t>
  </si>
  <si>
    <t>12.4.4</t>
  </si>
  <si>
    <t>ENGATE FLEXÍVEL EM PLÁSTICO BRANCO, 1/2" X 30CM - FORNECIMENTO E INSTALAÇÃO. AF_01/2020</t>
  </si>
  <si>
    <t>CAIXA DÁGUA 40.000 L</t>
  </si>
  <si>
    <t>12.5.1</t>
  </si>
  <si>
    <t>RESERVATÓRIO D'ÁGUA CONFORME PROJETO 40M3 - COLUNA SECA 10,0M PINTADA</t>
  </si>
  <si>
    <t>13</t>
  </si>
  <si>
    <t>DRENAGEM DE ÁGUAS PLUVIAIS</t>
  </si>
  <si>
    <t>TUBULAÇÕES E CONEXÕES DE PVC</t>
  </si>
  <si>
    <t>13.1.1</t>
  </si>
  <si>
    <t>13.1.2</t>
  </si>
  <si>
    <t>TUBO PVC, SÉRIE R, ÁGUA PLUVIAL, DN 150 MM, FORNECIDO E INSTALADO EM CONDUTORES VERTICAIS DE ÁGUAS PLUVIAIS. AF_06/2022</t>
  </si>
  <si>
    <t>13.1.3</t>
  </si>
  <si>
    <t>TUBO DE PVC CORRUGADO DE DUPLA PAREDE PARA REDE COLETORA DE ESGOTO, DN 200 MM, JUNTA ELÁSTICA - FORNECIMENTO E ASSENTAMENTO. AF_01/2021</t>
  </si>
  <si>
    <t>13.1.4</t>
  </si>
  <si>
    <t>TUBO DE PVC CORRUGADO DE DUPLA PAREDE PARA REDE COLETORA DE ESGOTO, DN 250 MM, JUNTA ELÁSTICA - FORNECIMENTO E ASSENTAMENTO. AF_01/2021</t>
  </si>
  <si>
    <t>13.1.5</t>
  </si>
  <si>
    <t>TUBO DE PVC CORRUGADO DE DUPLA PAREDE PARA REDE COLETORA DE ESGOTO, DN 300 MM, JUNTA ELÁSTICA - FORNECIMENTO E ASSENTAMENTO. AF_01/2021</t>
  </si>
  <si>
    <t>13.1.6</t>
  </si>
  <si>
    <t>TUBO DE PVC CORRUGADO DE DUPLA PAREDE PARA REDE COLETORA DE ESGOTO, DN 400 MM, JUNTA ELÁSTICA - FORNECIMENTO E ASSENTAMENTO. AF_01/2021</t>
  </si>
  <si>
    <t>13.1.7</t>
  </si>
  <si>
    <t>JOELHO 45 GRAUS, PVC, SERIE R, ÁGUA PLUVIAL, DN 100 MM, JUNTA ELÁSTICA, FORNECIDO E INSTALADO EM CONDUTORES VERTICAIS DE ÁGUAS PLUVIAIS. AF_06/2022</t>
  </si>
  <si>
    <t>13.1.8</t>
  </si>
  <si>
    <t>JOELHO 45 GRAUS, PVC, SERIE R, ÁGUA PLUVIAL, DN 150 MM, JUNTA ELÁSTICA, FORNECIDO E INSTALADO EM CONDUTORES VERTICAIS DE ÁGUAS PLUVIAIS. AF_06/2022</t>
  </si>
  <si>
    <t>13.1.9</t>
  </si>
  <si>
    <t>JOELHO 90 GRAUS, PVC, SERIE R, ÁGUA PLUVIAL, DN 100 MM, JUNTA ELÁSTICA, FORNECIDO E INSTALADO EM CONDUTORES VERTICAIS DE ÁGUAS PLUVIAIS. AF_06/2022</t>
  </si>
  <si>
    <t>13.1.10</t>
  </si>
  <si>
    <t>JOELHO 90 GRAUS, PVC, SERIE R, ÁGUA PLUVIAL, DN 150 MM, JUNTA ELÁSTICA, FORNECIDO E INSTALADO EM CONDUTORES VERTICAIS DE ÁGUAS PLUVIAIS. AF_06/2022</t>
  </si>
  <si>
    <t>13.1.11</t>
  </si>
  <si>
    <t>13.1.12</t>
  </si>
  <si>
    <t>JUNÇÃO SIMPLES, PVC, SERIE R, ÁGUA PLUVIAL, DN 150 X 100 MM, JUNTA ELÁSTICA, FORNECIDO E INSTALADO EM CONDUTORES VERTICAIS DE ÁGUAS PLUVIAIS. AF_06/2022</t>
  </si>
  <si>
    <t>13.1.13</t>
  </si>
  <si>
    <t>JUNÇÃO SIMPLES, PVC, SERIE R, ÁGUA PLUVIAL, DN 150 X 150 MM, JUNTA ELÁSTICA, FORNECIDO E INSTALADO EM CONDUTORES VERTICAIS DE ÁGUAS PLUVIAIS. AF_06/2022</t>
  </si>
  <si>
    <t>13.1.14</t>
  </si>
  <si>
    <t>LUVA SIMPLES, PVC, SERIE R, ÁGUA PLUVIAL, DN 100 MM, JUNTA ELÁSTICA, FORNECIDO E INSTALADO EM CONDUTORES VERTICAIS DE ÁGUAS PLUVIAIS. AF_06/2022</t>
  </si>
  <si>
    <t>13.1.15</t>
  </si>
  <si>
    <t>TÊ, PVC, SERIE R, ÁGUA PLUVIAL, DN 100 X 100 MM, JUNTA ELÁSTICA, FORNECIDO E INSTALADO EM CONDUTORES VERTICAIS DE ÁGUAS PLUVIAIS. AF_06/2022</t>
  </si>
  <si>
    <t>13.1.16</t>
  </si>
  <si>
    <t>REDUÇÃO EXCÊNTRICA, PVC, SERIE R, ÁGUA PLUVIAL, DN 150 X 100 MM, JUNTA ELÁSTICA, FORNECIDO E INSTALADO EM CONDUTORES VERTICAIS DE ÁGUAS PLUVIAIS. AF_06/2022</t>
  </si>
  <si>
    <t>13.1.17</t>
  </si>
  <si>
    <t>ADAPTADOR PARA BOCAL DE CALHA RETANGULAR - DIAMETRO DA SAIDA ENTRE *75 E 150* MM, PARA DRENAGEM PLUVIAL PREDIAL</t>
  </si>
  <si>
    <t>ACESSÓRIOS</t>
  </si>
  <si>
    <t>13.2.1</t>
  </si>
  <si>
    <t>13.2.2</t>
  </si>
  <si>
    <t>POÇO DE INSPEÇÃO CIRCULAR PARA DRENAGEM, EM CONCRETO PRÉ-MOLDADO, DIÂMETRO INTERNO = 0,60 M, PROFUNDIDADE = 0,90 M, EXCLUINDO TAMPÃO. AF_12/2020</t>
  </si>
  <si>
    <t>13.2.3</t>
  </si>
  <si>
    <t>GRELHA DE FERRO P/ CALHAS E CAIXAS</t>
  </si>
  <si>
    <t>14</t>
  </si>
  <si>
    <t>INSTALAÇÃO SANITÁRIA</t>
  </si>
  <si>
    <t>TUBULAÇÕES E CONEXÕES</t>
  </si>
  <si>
    <t>JOELHO 90 GRAUS, PVC, SERIE NORMAL, ESGOTO PREDIAL, DN 40 MM, JUNTA SOLDÁVEL, FORNECIDO E INSTALADO EM RAMAL DE DESCARGA OU RAMAL DE ESGOTO SANITÁRIO. AF_08/2022</t>
  </si>
  <si>
    <t>JUNÇÃO SIMPLES, PVC, SERIE NORMAL, ESGOTO PREDIAL, DN 100 X 50 MM, JUNTA ELÁSTICA, FORNECIDO E INSTALADO EM PRUMADA DE ESGOTO SANITÁRIO OU VENTILAÇÃO</t>
  </si>
  <si>
    <t>JUNÇÃO SIMPLES, PVC, SERIE NORMAL, ESGOTO PREDIAL, DN 100 X 100 MM, JUNTA ELÁSTICA, FORNECIDO E INSTALADO EM PRUMADA DE ESGOTO SANITÁRIO OU VENTILAÇÃO. AF_08/2022</t>
  </si>
  <si>
    <t>JUNÇÃO SIMPLES, PVC, SERIE NORMAL, ESGOTO PREDIAL, DN 75 X 50 MM, JUNTA ELÁSTICA, FORNECIDO E INSTALADO EM RAMAL DE DESCARGA OU RAMAL DE ESGOTO SANITÁRIO</t>
  </si>
  <si>
    <t>BUCHA DE REDUÇÃO LONGA, PVC, SÉRIE NORMAL, ESGOTO PREDIAL, DN 50 X 40 MM, JUNTA SOLDÁVEL E ELÁSTICA, FORNECIDO E INSTALADO EM RAMAL DE DESCARGA OU RAMAL DE ESGOTO SANITÁRIO. AF_08/2022</t>
  </si>
  <si>
    <t>REDUÇÃO EXCÊNTRICA, PVC, SERIE R, ÁGUA PLUVIAL, DN 100 X 75 MM, JUNTA ELÁSTICA, FORNECIDO E INSTALADO EM RAMAL DE ENCAMINHAMENTO. AF_06/2022</t>
  </si>
  <si>
    <t>REDUÇÃO EXCÊNTRICA, PVC, SERIE R, ÁGUA PLUVIAL, DN 75 X 50 MM, JUNTA ELÁSTICA, FORNECIDO E INSTALADO EM RAMAL DE ENCAMINHAMENTO. AF_06/2022</t>
  </si>
  <si>
    <t>14.1.22</t>
  </si>
  <si>
    <t>14.1.23</t>
  </si>
  <si>
    <t>14.1.24</t>
  </si>
  <si>
    <t>CORPO CAIXA SECA 100 X 100 X 40 CM</t>
  </si>
  <si>
    <t>14.1.25</t>
  </si>
  <si>
    <t>14.1.26</t>
  </si>
  <si>
    <t>POÇO DE INSPEÇÃO CIRCULAR PARA ESGOTO, EM CONCRETO PRÉ-MOLDADO, DIÂMETRO INTERNO = 0,60 M, PROFUNDIDADE = 0,90 M, EXCLUINDO TAMPÃO. AF_12/2020</t>
  </si>
  <si>
    <t>UNIDADE DE TRATAMENTO</t>
  </si>
  <si>
    <t>TANQUE SÉPTICO RETANGULAR, EM ALVENARIA COM BLOCOS DE CONCRETO, DIMENSÕES INTERNAS: 1,6 X 4,6 X H=2,4 M, VOLUME ÚTIL: 14720 L (PARA 105 CONTRIBUINTES). AF_12/2020</t>
  </si>
  <si>
    <t>SUMIDOURO CIRCULAR, EM CONCRETO PRÉ-MOLDADO, DIÂMETRO INTERNO = 2,88 M, ALTURA INTERNA = 3,0 M, ÁREA DE INFILTRAÇÃO: 31,4 M² (PARA 12 CONTRIBUINTES). AF_12/2020</t>
  </si>
  <si>
    <t>FILTRO ANAERÓBIO RETANGULAR, EM ALVENARIA COM BLOCOS DE CONCRETO, DIMENSÕES INTERNAS: 1,4 X 3,0 X H=1,67 M, VOLUME ÚTIL: 5040 L (PARA 32 CONTRIBUINTES). AF_12/2020</t>
  </si>
  <si>
    <t>VENTILAÇÃO</t>
  </si>
  <si>
    <t>TUBO PVC, SÉRIE R, ÁGUA PLUVIAL, DN 75 MM, FORNECIDO E INSTALADO EM RAMAL DE ENCAMINHAMENTO. AF_06/2022</t>
  </si>
  <si>
    <t>14.3.6</t>
  </si>
  <si>
    <t>JOELHO 90 GRAUS, PVC, SERIE NORMAL, ESGOTO PREDIAL, DN 75 MM, JUNTA ELÁSTICA, FORNECIDO E INSTALADO EM RAMAL DE DESCARGA OU RAMAL DE ESGOTO SANITÁRIO. AF_08/2022</t>
  </si>
  <si>
    <t>14.3.7</t>
  </si>
  <si>
    <t>JUNÇÃO SIMPLES, PVC, SERIE R, ÁGUA PLUVIAL, DN 50 X 50 MM, JUNTA ELÁSTICA, FORNECIDO E INSTALADO EM RAMAL DE ENCAMINHAMENTO</t>
  </si>
  <si>
    <t>14.3.8</t>
  </si>
  <si>
    <t>JUNÇÃO SIMPLES, PVC, SERIE R, ÁGUA PLUVIAL, DN 75 X 50 MM, JUNTA ELÁSTICA, FORNECIDO E INSTALADO EM CONDUTORES VERTICAIS DE ÁGUAS PLUVIAIS</t>
  </si>
  <si>
    <t>14.3.9</t>
  </si>
  <si>
    <t>JUNÇÃO SIMPLES, PVC, SERIE R, ÁGUA PLUVIAL, DN 75 X 75 MM, JUNTA ELÁSTICA, FORNECIDO E INSTALADO EM CONDUTORES VERTICAIS DE ÁGUAS PLUVIAIS. AF_06/2022</t>
  </si>
  <si>
    <t>14.3.10</t>
  </si>
  <si>
    <t>LUVA SIMPLES, PVC, SERIE NORMAL, ESGOTO PREDIAL, DN 75 MM, JUNTA ELÁSTICA, FORNECIDO E INSTALADO EM RAMAL DE DESCARGA OU RAMAL DE ESGOTO SANITÁRIO. AF_08/2022</t>
  </si>
  <si>
    <t>14.3.11</t>
  </si>
  <si>
    <t>14.3.12</t>
  </si>
  <si>
    <t>14.3.13</t>
  </si>
  <si>
    <t>TERMINAL DE VENTILAÇÃO, PVC, SÉRIE NORMAL, ESGOTO PREDIAL, DN 75 MM, JUNTA SOLDÁVEL, FORNECIDO E INSTALADO EM PRUMADA DE ESGOTO SANITÁRIO OU VENTILAÇÃO. AF_08/2022</t>
  </si>
  <si>
    <t>14.3.14</t>
  </si>
  <si>
    <t>TÊ, PVC, SERIE R, ÁGUA PLUVIAL, DN 100 X 50 MM, JUNTA ELÁSTICA, FORNECIDO E INSTALADO EM CONDUTORES VERTICAIS DE ÁGUAS PLUVIAIS</t>
  </si>
  <si>
    <t>14.3.15</t>
  </si>
  <si>
    <t>TÊ, PVC, SERIE R, ÁGUA PLUVIAL, DN 100 X 75 MM, JUNTA ELÁSTICA, FORNECIDO E INSTALADO EM CONDUTORES VERTICAIS DE ÁGUAS PLUVIAIS. AF_06/2022</t>
  </si>
  <si>
    <t>14.3.16</t>
  </si>
  <si>
    <t>TE, PVC, SERIE NORMAL, ESGOTO PREDIAL, DN 50 X 50 MM, JUNTA ELÁSTICA, FORNECIDO E INSTALADO EM RAMAL DE DESCARGA OU RAMAL DE ESGOTO SANITÁRIO. AF_08/2022</t>
  </si>
  <si>
    <t>14.3.17</t>
  </si>
  <si>
    <t>TÊ, PVC, SERIE R, ÁGUA PLUVIAL, DN 75 X 75 MM, JUNTA ELÁSTICA, FORNECIDO E INSTALADO EM CONDUTORES VERTICAIS DE ÁGUAS PLUVIAIS. AF_06/2022</t>
  </si>
  <si>
    <t>15</t>
  </si>
  <si>
    <t>LOUÇAS, ACESSÓRIOS E METAIS</t>
  </si>
  <si>
    <t>VASO SANITARIO SIFONADO CONVENCIONAL COM LOUÇA BRANCA, INCLUSO CONJUNTO DE LIGAÇÃO PARA BACIA SANITÁRIA AJUSTÁVEL - FORNECIMENTO E INSTALAÇÃO. AF_01/2020</t>
  </si>
  <si>
    <t>VÁLVULA DE DESCARGA METÁLICA, DUPLO ACIONAMENTO ECO, BASE 1 1/2", ACABAMENTO METALICO CROMADO - FORNECIMENTO E INSTALAÇÃO</t>
  </si>
  <si>
    <t>MICTÓRIO SIFONADO LOUÇA BRANCA - PADRÃO MÉDIO - FORNECIMENTO E INSTALAÇÃO. AF_01/2020</t>
  </si>
  <si>
    <t>SIFÃO PARA MICTÓRIO, DECA 1681, 1 X 2", ACABAMENTO CROMODADO E SIMILAR</t>
  </si>
  <si>
    <t>CUBA DE EMBUTIR OVAL EM LOUÇA BRANCA, 35 X 50CM OU EQUIVALENTE, INCLUSO VÁLVULA EM METAL CROMADO E SIFÃO FLEXÍVEL EM PVC - FORNECIMENTO E INSTALAÇÃO. AF_01/2020</t>
  </si>
  <si>
    <t>CUBA DE EMBUTIR RETANGULAR DE AÇO INOXIDÁVEL, 40 X 34 X 14 CM - FORNECIMENTO E INSTALAÇÃO</t>
  </si>
  <si>
    <t>CUBA DE EMBUTIR RETANGULAR DE AÇO INOXIDÁVEL, 50 X 40 X 20 CM - FORNECIMENTO E INSTALAÇÃO</t>
  </si>
  <si>
    <t>CUBA DE EMBUTIR RETANGULAR DE AÇO INOXIDÁVEL, 60 X 50 X 40 CM - FORNECIMENTO E INSTALAÇÃO</t>
  </si>
  <si>
    <t>LAVATÓRIO DE CANTO, LOUÇA BRANCA SUSPENSO, 29,5 X 39CM OU EQUIVALENTE, PADRÃO POPULAR - FORNECIMENTO E INSTALAÇÃO</t>
  </si>
  <si>
    <t>LAVATÓRIO LOUÇA BRANCA SUSPENSO, 29,5 X 39CM OU EQUIVALENTE, PADRÃO POPULAR - FORNECIMENTO E INSTALAÇÃO. AF_01/2020</t>
  </si>
  <si>
    <t>LAVATÓRIO SOBREPOR, DECA OU EQUIVALENTE</t>
  </si>
  <si>
    <t>TANQUE DE LOUÇA BRANCA COM COLUNA, 40L OU EQUIVALENTE - FORNECIMENTO E INSTALAÇÃO</t>
  </si>
  <si>
    <t>CHUVEIRO ELÉTRICO COMUM CORPO PLÁSTICO, TIPO DUCHA - FORNECIMENTO E INSTALAÇÃO. AF_01/2020</t>
  </si>
  <si>
    <t>PORTA PAPEL HIGIÊNICO, CONFORME PROJETO</t>
  </si>
  <si>
    <t>PAPELEIRA PLASTICA TIPO DISPENSER PARA PAPEL HIGIENICO ROLAO</t>
  </si>
  <si>
    <t>DUCHA / CHUVEIRO METALICO, DE PAREDE, ARTICULAVEL, COM DESVIADOR E DUCHA MANUAL</t>
  </si>
  <si>
    <t>TORNEIRA ELETRICA DE PAREDE, BICA ALTA, PARA COZINHA, 5500 W (110/220 V)</t>
  </si>
  <si>
    <t>TORNEIRA DE MESA BICA MÓVEL, CONFORME PROJETO</t>
  </si>
  <si>
    <t>TORNEIRA DE PAREDE, CONFORME PROJETO</t>
  </si>
  <si>
    <t>TORNEIRA CROMADA DE MESA, 1/2? OU 3/4?, PARA LAVATÓRIO, COM TEMPORIZADOR - FORNECIMENTO E INSTALAÇÃO.</t>
  </si>
  <si>
    <t>TORNEIRA CROMADA DE MESA PARA LAVATORIO, TIPO MONOCOMANDO - ACIONAMENTO TIPO ALAVANCA</t>
  </si>
  <si>
    <t>TOALHEIRO PLASTICO TIPO DISPENSER PARA PAPEL TOALHA INTERFOLHADO</t>
  </si>
  <si>
    <t>CABIDE/GANCHO DE BANHEIRO SIMPLES EM METAL CROMADO</t>
  </si>
  <si>
    <t>VÁLVULA EM METAL CROMADO 1.1/2" X 1.1/2" PARA TANQUE OU LAVATÓRIO, COM OU SEM LADRÃO - FORNECIMENTO E INSTALAÇÃO. AF_01/2020</t>
  </si>
  <si>
    <t>VÁLVULA EM METAL CROMADO TIPO AMERICANA 3.1/2" X 1.1/2" PARA PIA - FORNECIMENTO E INSTALAÇÃO. AF_01/2020</t>
  </si>
  <si>
    <t>SIFÃO DO TIPO FLEXÍVEL EM PVC 1 X 1.1/2 - FORNECIMENTO E INSTALAÇÃO. AF_01/2020</t>
  </si>
  <si>
    <t>ENGATE FLEXÍVEL EM INOX, 1/2 X 40CM - FORNECIMENTO E INSTALAÇÃO. AF_01/2020</t>
  </si>
  <si>
    <t>BARRA DE APOIO RETA, EM ACO INOX POLIDO, COMPRIMENTO 80 CM, FIXADA NA PAREDE - FORNECIMENTO E INSTALAÇÃO. AF_01/2020</t>
  </si>
  <si>
    <t>BARRA DE APOIO RETA, EM ACO INOX POLIDO, COMPRIMENTO 70 CM, FIXADA NA PAREDE - FORNECIMENTO E INSTALAÇÃO. AF_01/2020</t>
  </si>
  <si>
    <t>BARRA DE APOIO RETA, EM ACO INOX POLIDO, COMPRIMENTO 40CM, FIXADA NA PAREDE - FORNECIMENTO E INSTALAÇÃO</t>
  </si>
  <si>
    <t>BARRA DE APOIO LATERAL ARTICULADA, COM TRAVA, EM ACO INOX POLIDO, FIXADA NA PAREDE - FORNECIMENTO E INSTALAÇÃO. AF_01/2020</t>
  </si>
  <si>
    <t>BANCO ARTICULADO, EM ACO INOX, PARA PCD, FIXADO NA PAREDE - FORNECIMENTO E INSTALAÇÃO. AF_01/2020</t>
  </si>
  <si>
    <t>16</t>
  </si>
  <si>
    <t>INSTALAÇÃO DE GÁS COMBUSTÍVEL</t>
  </si>
  <si>
    <t>CURVA 90 GRAUS, EM AÇO, CONEXÃO SOLDADA, DN 20 (3/4"), INSTALADO EM RAMAIS E SUB-RAMAIS DE GÁS - FORNECIMENTO E INSTALAÇÃO. AF_10/2020</t>
  </si>
  <si>
    <t>TÊ, EM FERRO GALVANIZADO, CONEXÃO ROSQUEADA, DN 20 (3/4"), INSTALADO EM RAMAIS E SUB-RAMAIS DE GÁS - FORNECIMENTO E INSTALAÇÃO. AF_10/2020</t>
  </si>
  <si>
    <t>CURVA EM COBRE, DN 15 MM, 45 GRAUS, SEM ANEL DE SOLDA, BOLSA X BOLSA, INSTALADO EM RAMAL DE DISTRIBUIÇÃO DE HIDRÁULICA PREDIAL - FORNECIMENTO E INSTALAÇÃO. AF_04/2022</t>
  </si>
  <si>
    <t>16.5</t>
  </si>
  <si>
    <t>REGULADOR DE ALTA PRESSÃO GLP</t>
  </si>
  <si>
    <t>16.6</t>
  </si>
  <si>
    <t>REGISTRO OU REGULADOR DE GÁS DE COZINHA - FORNECIMENTO E INSTALAÇÃO. AF_08/2021</t>
  </si>
  <si>
    <t>16.7</t>
  </si>
  <si>
    <t>VÁLVULA DE ESFERA BRUTA, BRONZE, ROSCÁVEL, 3/4'' - FORNECIMENTO E INSTALAÇÃO. AF_08/2021</t>
  </si>
  <si>
    <t>16.8</t>
  </si>
  <si>
    <t>CAP OU TAMPAO DE FERRO GALVANIZADO, COM ROSCA BSP, DE 3/4"</t>
  </si>
  <si>
    <t>16.9</t>
  </si>
  <si>
    <t>REQUADRO EM ALUMÍNIO TIPO VENEZIANA COM GUARNIÇÃO, FIXAÇÃO COM PARAFUSOS - FORNECIMENTO E INSTALAÇÃO.</t>
  </si>
  <si>
    <t>17</t>
  </si>
  <si>
    <t>SISTEMA DE PROTEÇÃO CONTRA INCÊNDIO</t>
  </si>
  <si>
    <t>EXTINTORES</t>
  </si>
  <si>
    <t>17.1.1</t>
  </si>
  <si>
    <t>17.1.2</t>
  </si>
  <si>
    <t>EXTINTOR DE INCÊNDIO PORTÁTIL COM CARGA DE CO2 DE 6 KG, CLASSE BC - FORNECIMENTO E INSTALAÇÃO. AF_10/2020_PE</t>
  </si>
  <si>
    <t>17.2.1</t>
  </si>
  <si>
    <t>COTOVELO 90 GRAUS, EM FERRO GALVANIZADO, CONEXÃO ROSQUEADA, DN 65 MM (2 1/2"), INSTALADO EM RESERVAÇÃO PREDIAL DE ÁGUA - FORNECIMENTO E INSTALAÇÃO. AF_04/2024</t>
  </si>
  <si>
    <t>17.2.2</t>
  </si>
  <si>
    <t>17.2.3</t>
  </si>
  <si>
    <t>NIPLE, EM FERRO GALVANIZADO, DN 65 (2 1/2"), CONEXÃO ROSQUEADA, INSTALADO EM REDE DE ALIMENTAÇÃO PARA HIDRANTE - FORNECIMENTO E INSTALAÇÃO. AF_10/2020</t>
  </si>
  <si>
    <t>17.2.4</t>
  </si>
  <si>
    <t>17.2.5</t>
  </si>
  <si>
    <t>TÊ, EM FERRO GALVANIZADO, CONEXÃO ROSQUEADA, DN 65 (2 1/2"), INSTALADO EM REDE DE ALIMENTAÇÃO PARA HIDRANTE - FORNECIMENTO E INSTALAÇÃO. AF_10/2020</t>
  </si>
  <si>
    <t>17.2.6</t>
  </si>
  <si>
    <t>UNIÃO, EM FERRO GALVANIZADO, DN 65 (2 1/2"), CONEXÃO ROSQUEADA, INSTALADO EM REDE DE ALIMENTAÇÃO PARA HIDRANTE - FORNECIMENTO E INSTALAÇÃO. AF_10/2020</t>
  </si>
  <si>
    <t>17.2.7</t>
  </si>
  <si>
    <t>ADAPTADOR COM FLANGES LIVRES, PVC, SOLDÁVEL, DN 75 MM X 2 1/2", INSTALADO EM RESERVAÇÃO PREDIAL DE ÁGUA - FORNECIMENTO E INSTALAÇÃO. AF_04/2024</t>
  </si>
  <si>
    <t>17.3.1</t>
  </si>
  <si>
    <t>17.3.2</t>
  </si>
  <si>
    <t>17.3.3</t>
  </si>
  <si>
    <t>BOMBA CENTRÍFUGA, TRIFÁSICA, 6 CV, HM 30 A 40 M, Q 26,36 M3/H - FORNECIMENTO E INSTALAÇÃO.</t>
  </si>
  <si>
    <t>17.3.4</t>
  </si>
  <si>
    <t>ELETRODUTO EM ACO ZINCADO OU GALVANIZADO DN=3/4", APARENTE - FORNECIMENTO E INSTALAÇÃO.</t>
  </si>
  <si>
    <t>17.3.5</t>
  </si>
  <si>
    <t>CABO DE COBRE FLEXÍVEL ISOLADO, 1,5 MM², ANTI-CHAMA 450/750 V, PARA CIRCUITOS TERMINAIS - FORNECIMENTO E INSTALAÇÃO. AF_03/2023</t>
  </si>
  <si>
    <t>17.3.6</t>
  </si>
  <si>
    <t>CAIXA RETANGULAR 4" X 2" MÉDIA (1,30 M DO PISO), PVC, INSTALADA EM PAREDE - FORNECIMENTO E INSTALAÇÃO. AF_03/2023</t>
  </si>
  <si>
    <t>17.3.7</t>
  </si>
  <si>
    <t>17.3.8</t>
  </si>
  <si>
    <t>MANÔMETRO 0 A 200 PSI (0 A 14 KGF/CM2), D = 50MM - FORNECIMENTO E INSTALAÇÃO. AF_10/2020</t>
  </si>
  <si>
    <t>17.3.9</t>
  </si>
  <si>
    <t>17.3.10</t>
  </si>
  <si>
    <t>CENTRAL ALARME ENDEREÇAVEL</t>
  </si>
  <si>
    <t>HIDRANTES</t>
  </si>
  <si>
    <t>17.4.1</t>
  </si>
  <si>
    <t>17.4.2</t>
  </si>
  <si>
    <t>TAMPA PARA CAIXA TIPO R1, EM FERRO FUNDIDO, DIMENSÕES INTERNAS: 0,40 X 0,60 M - FORNECIMENTO E INSTALAÇÃO. AF_12/2020</t>
  </si>
  <si>
    <t>17.4.3</t>
  </si>
  <si>
    <t>17.4.4</t>
  </si>
  <si>
    <t>HIDRANTE SUBTERRÂNEO PREDIAL (COM CURVA LONGA E CAIXA), DN 75 MM - FORNECIMENTO E INSTALAÇÃO. AF_10/2020</t>
  </si>
  <si>
    <t>SINALIZAÇÕES</t>
  </si>
  <si>
    <t>17.5.1</t>
  </si>
  <si>
    <t>LUMINÁRIA DE EMERGÊNCIA, COM 30 LÂMPADAS LED DE 2 W, SEM REATOR - FORNECIMENTO E INSTALAÇÃO. AF_09/2024</t>
  </si>
  <si>
    <t>17.5.2</t>
  </si>
  <si>
    <t>PINTURA DE SINALIZAÇÃO VERTICAL DE SEGURANÇA, FAIXAS AMARELA E PRETA, APLICAÇÃO MANUAL, 2 DEMÃOS. AF_05/2021</t>
  </si>
  <si>
    <t>17.5.3</t>
  </si>
  <si>
    <t>SINALIZAÇÃO COM PLACA INDICATIVA FIXADA NA ESTRUTURA.</t>
  </si>
  <si>
    <t>18</t>
  </si>
  <si>
    <t>INSTALAÇÃO ELÉTRICA - 220V</t>
  </si>
  <si>
    <t>QUADROS</t>
  </si>
  <si>
    <t>18.1.1</t>
  </si>
  <si>
    <t>QUADRO DE DISTRIBUIÇÃO DE ENERGIA EM CHAPA DE AÇO GALVANIZADO, DE EMBUTIR, COM BARRAMENTO TRIFÁSICO, PARA 18 DISJUNTORES DIN 100A - FORNECIMENTO E INSTALAÇÃO. AF_10/2020</t>
  </si>
  <si>
    <t>18.1.2</t>
  </si>
  <si>
    <t>18.1.3</t>
  </si>
  <si>
    <t>QUADRO DE MEDIÇÃO GERAL DE ENERGIA PARA 1 MEDIDOR DE SOBREPOR - FORNECIMENTO E INSTALAÇÃO. AF_10/2020</t>
  </si>
  <si>
    <t>18.1.4</t>
  </si>
  <si>
    <t>18.1.5</t>
  </si>
  <si>
    <t>QUADRO DE DISTRIBUIÇÃO DE ENERGIA EM CHAPA DE AÇO GALVANIZADO, DE SOBREPOR, COM BARRAMENTO TRIFÁSICO, PARA 18 DISJUNTORES DIN 100A - FORNECIMENTO E INSTALAÇÃO. AF_10/2020</t>
  </si>
  <si>
    <t>18.1.6</t>
  </si>
  <si>
    <t>QUADRO DE DISTRIBUIÇÃO DE ENERGIA EM CHAPA DE AÇO GALVANIZADO, DE EMBUTIR, COM BARRAMENTO TRIFÁSICO, PARA 50 DISJUNTORES DIN 225A - FORNECIMENTO E INSTALAÇÃO.</t>
  </si>
  <si>
    <t>DISJUNTORES</t>
  </si>
  <si>
    <t>18.2.1</t>
  </si>
  <si>
    <t>18.2.2</t>
  </si>
  <si>
    <t>18.2.3</t>
  </si>
  <si>
    <t>DISJUNTOR MONOPOLAR TIPO DIN, CORRENTE NOMINAL DE 20A - FORNECIMENTO E INSTALAÇÃO. AF_10/2020</t>
  </si>
  <si>
    <t>18.2.4</t>
  </si>
  <si>
    <t>18.2.5</t>
  </si>
  <si>
    <t>DISJUNTOR MONOPOLAR TIPO DIN, CORRENTE NOMINAL DE 40A - FORNECIMENTO E INSTALAÇÃO. AF_10/2020</t>
  </si>
  <si>
    <t>18.2.6</t>
  </si>
  <si>
    <t>18.2.7</t>
  </si>
  <si>
    <t>18.2.8</t>
  </si>
  <si>
    <t>DISJUNTOR TRIPOLAR TIPO DIN, CORRENTE NOMINAL DE 40A - FORNECIMENTO E INSTALAÇÃO. AF_10/2020</t>
  </si>
  <si>
    <t>18.2.9</t>
  </si>
  <si>
    <t>DISJUNTOR BIPOLAR TIPO DR, CORRENTE NOMINAL DE 25A - 30mA</t>
  </si>
  <si>
    <t>18.2.10</t>
  </si>
  <si>
    <t>DISJUNTOR BIPOLAR TIPO DR, CORRENTE NOMINAL DE 40A - 30mA</t>
  </si>
  <si>
    <t>18.2.11</t>
  </si>
  <si>
    <t>DISJUNTOR TETRAPOLAR TIPO DR, CORRENTE NOMINAL DE 25A - 30mA</t>
  </si>
  <si>
    <t>18.2.12</t>
  </si>
  <si>
    <t>DISPOSITIVO CONTRA SURTO - DPS 40 kA</t>
  </si>
  <si>
    <t>18.2.13</t>
  </si>
  <si>
    <t>DISPOSITIVO CONTRA SURTO - DPS 80 kA</t>
  </si>
  <si>
    <t>18.2.14</t>
  </si>
  <si>
    <t>DISJUNTOR TRIPOLAR TIPO NEMA, CORRENTE NOMINAL DE 60 ATÉ 100A - FORNECIMENTO E INSTALAÇÃO. AF_10/2020</t>
  </si>
  <si>
    <t>18.2.15</t>
  </si>
  <si>
    <t>DISJUNTOR TERMOMAGNÉTICO TRIPOLAR , CORRENTE NOMINAL DE 200A - FORNECIMENTO E INSTALAÇÃO. AF_10/2020</t>
  </si>
  <si>
    <t>18.2.16</t>
  </si>
  <si>
    <t>DISJUNTOR TRIPOLAR TIPO NEMA, CORRENTE NOMINAL DE 10 ATÉ 50A - FORNECIMENTO E INSTALAÇÃO. AF_10/2020</t>
  </si>
  <si>
    <t>18.2.17</t>
  </si>
  <si>
    <t>DISJUNTOR TERMOMAGNÉTICO TRIPOLAR , CORRENTE NOMINAL DE 400A - FORNECIMENTO E INSTALAÇÃO. AF_10/2020</t>
  </si>
  <si>
    <t>ELETRODUTO E ACESSÓRIOS</t>
  </si>
  <si>
    <t>18.3.1</t>
  </si>
  <si>
    <t>18.3.2</t>
  </si>
  <si>
    <t>ELETRODUTO FLEXÍVEL CORRUGADO, PVC, DN 32 MM (1"), PARA CIRCUITOS TERMINAIS, INSTALADO EM FORRO - FORNECIMENTO E INSTALAÇÃO. AF_03/2023</t>
  </si>
  <si>
    <t>18.3.3</t>
  </si>
  <si>
    <t>ELETRODUTO FLEXÍVEL CORRUGADO, PEAD, DN 40 MM (1 1/4"), PARA CIRCUITOS TERMINAIS, INSTALADO EM PAREDE - FORNECIMENTO E INSTALAÇÃO. AF_03/2023</t>
  </si>
  <si>
    <t>18.3.4</t>
  </si>
  <si>
    <t>ELETRODUTO RÍGIDO ROSCÁVEL, PVC, DN 20 MM (1/2"), PARA CIRCUITOS TERMINAIS, INSTALADO EM LAJE - FORNECIMENTO E INSTALAÇÃO. AF_03/2023</t>
  </si>
  <si>
    <t>18.3.5</t>
  </si>
  <si>
    <t>ELETRODUTO RIGIDO, EM ACO ZINCADO OU GALVANIZADO, TIPO PESADO, DN=1", APARENTE - FORNECIMENTO E INSTALAÇÃO.</t>
  </si>
  <si>
    <t>18.3.6</t>
  </si>
  <si>
    <t>ELETRODUTO EM ACO ZINCADO OU GALVANIZADO DN=1 1/2", APARENTE - FORNECIMENTO E INSTALAÇÃO.</t>
  </si>
  <si>
    <t>18.3.7</t>
  </si>
  <si>
    <t>ELETRODUTO EM ACO ZINCADO OU GALVANIZADO DN=1 1/4", APARENTE - FORNECIMENTO E INSTALAÇÃO.</t>
  </si>
  <si>
    <t>18.3.8</t>
  </si>
  <si>
    <t>ELETRODUTO EM ACO ZINCADO OU GALVANIZADO DN=2", APARENTE - FORNECIMENTO E INSTALAÇÃO.</t>
  </si>
  <si>
    <t>18.3.9</t>
  </si>
  <si>
    <t>18.3.10</t>
  </si>
  <si>
    <t>ELETRODUTO EM ACO ZINCADO OU GALVANIZADO DN=4", APARENTE - FORNECIMENTO E INSTALAÇÃO.</t>
  </si>
  <si>
    <t>18.3.11</t>
  </si>
  <si>
    <t>CAIXA ENTERRADA ELÉTRICA RETANGULAR, EM ALVENARIA COM TIJOLOS CERÂMICOS MACIÇOS, FUNDO COM BRITA, DIMENSÕES INTERNAS: 0,3X0,3X0,3 M. AF_12/2020</t>
  </si>
  <si>
    <t>18.3.12</t>
  </si>
  <si>
    <t>CAIXA ENTERRADA ELÉTRICA RETANGULAR, EM ALVENARIA COM TIJOLOS CERÂMICOS MACIÇOS, FUNDO COM BRITA, DIMENSÕES INTERNAS: 0,4X0,4X0,4 M. AF_12/2020</t>
  </si>
  <si>
    <t>18.3.13</t>
  </si>
  <si>
    <t>CAIXA OCTOGONAL 3" X 3", PVC, INSTALADA EM LAJE - FORNECIMENTO E INSTALAÇÃO. AF_03/2023</t>
  </si>
  <si>
    <t>18.3.14</t>
  </si>
  <si>
    <t>CONDULETE DE ALUMÍNIO, TIPO T, PARA ELETRODUTO DE AÇO GALVANIZADO DN 20 MM (3/4''), APARENTE - FORNECIMENTO E INSTALAÇÃO. AF_10/2022</t>
  </si>
  <si>
    <t>18.3.15</t>
  </si>
  <si>
    <t>CONDULETE DE ALUMÍNIO, TIPO LR, PARA ELETRODUTO DE AÇO GALVANIZADO DN 20 MM (3/4''), APARENTE - FORNECIMENTO E INSTALAÇÃO. AF_10/2022</t>
  </si>
  <si>
    <t>18.3.16</t>
  </si>
  <si>
    <t>CAIXA DE PASSAGEM/ LUZ / TELEFONIA, DE EMBUTIR, EM CHAPA DE ACO GALVANIZADO, DIMENSOES 20 X 20 X *12* CM (PADRAO CONCESSIONARIA LOCAL)</t>
  </si>
  <si>
    <t>18.3.17</t>
  </si>
  <si>
    <t>CAIXA DE PASSAGEM/ LUZ / TELEFONIA, DE EMBUTIR, EM CHAPA DE ACO GALVANIZADO, DIMENSOES 40 X 40 X *12* CM (PADRAO CONCESSIONARIA LOCAL)</t>
  </si>
  <si>
    <t>18.3.18</t>
  </si>
  <si>
    <t>CAIXA DE PASSAGEM SOBREPOR AÇO PINTADA 10 X 10 X 8 CM</t>
  </si>
  <si>
    <t>18.3.19</t>
  </si>
  <si>
    <t>LUVA, EM FERRO GALVANIZADO, CONEXÃO ROSQUEADA, DN 25 (1"), INSTALADO EM REDE DE ALIMENTAÇÃO PARA SPRINKLER - FORNECIMENTO E INSTALAÇÃO. AF_10/2020</t>
  </si>
  <si>
    <t>18.3.20</t>
  </si>
  <si>
    <t>LUVA, EM FERRO GALVANIZADO, CONEXÃO ROSQUEADA, DN 40 (1 1/2"), INSTALADO EM REDE DE ALIMENTAÇÃO PARA SPRINKLER - FORNECIMENTO E INSTALAÇÃO. AF_10/2020</t>
  </si>
  <si>
    <t>18.3.21</t>
  </si>
  <si>
    <t>LUVA, EM FERRO GALVANIZADO, CONEXÃO ROSQUEADA, DN 32 (1 1/4"), INSTALADO EM REDE DE ALIMENTAÇÃO PARA SPRINKLER - FORNECIMENTO E INSTALAÇÃO. AF_10/2020</t>
  </si>
  <si>
    <t>18.3.22</t>
  </si>
  <si>
    <t>LUVA, EM FERRO GALVANIZADO, CONEXÃO ROSQUEADA, DN 15 (1/2"), INSTALADO EM RAMAIS E SUB-RAMAIS DE GÁS - FORNECIMENTO E INSTALAÇÃO. AF_10/2020</t>
  </si>
  <si>
    <t>18.3.23</t>
  </si>
  <si>
    <t>LUVA, EM FERRO GALVANIZADO, CONEXÃO ROSQUEADA, DN 50 (2"), INSTALADO EM REDE DE ALIMENTAÇÃO PARA SPRINKLER - FORNECIMENTO E INSTALAÇÃO. AF_10/2020</t>
  </si>
  <si>
    <t>18.3.24</t>
  </si>
  <si>
    <t>LUVA, EM FERRO GALVANIZADO, 4", CONEXÃO ROSQUEADA, INSTALADO EM PRUMADAS - FORNECIMENTO E INSTALAÇÃO. AF_10/2020</t>
  </si>
  <si>
    <t>CABOS E FIOS CONDUTORES</t>
  </si>
  <si>
    <t>18.4.1</t>
  </si>
  <si>
    <t>18.4.2</t>
  </si>
  <si>
    <t>CABO DE COBRE FLEXÍVEL ISOLADO, 4 MM², ANTI-CHAMA 450/750 V, PARA CIRCUITOS TERMINAIS - FORNECIMENTO E INSTALAÇÃO. AF_03/2023</t>
  </si>
  <si>
    <t>18.4.3</t>
  </si>
  <si>
    <t>CABO DE COBRE FLEXÍVEL ISOLADO, 6 MM², ANTI-CHAMA 450/750 V, PARA CIRCUITOS TERMINAIS - FORNECIMENTO E INSTALAÇÃO. AF_03/2023</t>
  </si>
  <si>
    <t>18.4.4</t>
  </si>
  <si>
    <t>CABO DE COBRE FLEXÍVEL ISOLADO, 10 MM², ANTI-CHAMA 450/750 V, PARA CIRCUITOS TERMINAIS - FORNECIMENTO E INSTALAÇÃO. AF_03/2023</t>
  </si>
  <si>
    <t>18.4.5</t>
  </si>
  <si>
    <t>CABO DE COBRE FLEXÍVEL ISOLADO, 4 MM², ANTI-CHAMA 0,6/1,0 KV, PARA CIRCUITOS TERMINAIS - FORNECIMENTO E INSTALAÇÃO. AF_03/2023</t>
  </si>
  <si>
    <t>18.4.6</t>
  </si>
  <si>
    <t>CABO DE COBRE FLEXÍVEL ISOLADO, 6 MM², ANTI-CHAMA 0,6/1,0 KV, PARA CIRCUITOS TERMINAIS - FORNECIMENTO E INSTALAÇÃO. AF_03/2023</t>
  </si>
  <si>
    <t>18.4.7</t>
  </si>
  <si>
    <t>CABO DE COBRE FLEXÍVEL ISOLADO, 10 MM², ANTI-CHAMA 0,6/1,0 KV, PARA DISTRIBUIÇÃO - FORNECIMENTO E INSTALAÇÃO. AF_10/2020</t>
  </si>
  <si>
    <t>18.4.8</t>
  </si>
  <si>
    <t>CABO DE COBRE FLEXÍVEL ISOLADO, 16 MM², ANTI-CHAMA 0,6/1,0 KV, PARA DISTRIBUIÇÃO - FORNECIMENTO E INSTALAÇÃO. AF_10/2020</t>
  </si>
  <si>
    <t>18.4.9</t>
  </si>
  <si>
    <t>CABO DE COBRE FLEXÍVEL ISOLADO, 35 MM², ANTI-CHAMA 0,6/1,0 KV, PARA REDE ENTERRADA DE DISTRIBUIÇÃO DE ENERGIA ELÉTRICA - FORNECIMENTO E INSTALAÇÃO. AF_12/2021</t>
  </si>
  <si>
    <t>18.4.10</t>
  </si>
  <si>
    <t>CABO DE COBRE FLEXÍVEL ISOLADO, 70 MM², ANTI-CHAMA 0,6/1,0 KV, PARA REDE ENTERRADA DE DISTRIBUIÇÃO DE ENERGIA ELÉTRICA - FORNECIMENTO E INSTALAÇÃO. AF_12/2021</t>
  </si>
  <si>
    <t>18.4.11</t>
  </si>
  <si>
    <t>CABO DE COBRE FLEXÍVEL ISOLADO, 95 MM², ANTI-CHAMA 0,6/1,0 KV, PARA REDE ENTERRADA DE DISTRIBUIÇÃO DE ENERGIA ELÉTRICA - FORNECIMENTO E INSTALAÇÃO. AF_12/2021</t>
  </si>
  <si>
    <t>18.4.12</t>
  </si>
  <si>
    <t>CABO DE COBRE FLEXÍVEL ISOLADO, 150 MM², ANTI-CHAMA 0,6/1,0 KV, PARA REDE ENTERRADA DE DISTRIBUIÇÃO DE ENERGIA ELÉTRICA - FORNECIMENTO E INSTALAÇÃO. AF_12/2021</t>
  </si>
  <si>
    <t>ELETROCALHAS</t>
  </si>
  <si>
    <t>18.5.1</t>
  </si>
  <si>
    <t>ELETROCALHA LISA OU PERFURADA EM AÇO GALVANIZADO, LARGURA 50MM E ALTURA 50MM, INCLUSIVE EMENDA E FIXAÇÃO - FORNECIMENTO E INSTALAÇÃO.</t>
  </si>
  <si>
    <t>18.5.2</t>
  </si>
  <si>
    <t>18.5.3</t>
  </si>
  <si>
    <t>SUPORTE PARA 2 ELETRODUTOS, ESPAÇADO A CADA 80 CM, EM PERFILADO COM COMPRIMENTO DE 25 CM FIXADO EM LAJE, POR METRO DE ELETRODUTO FIXADO. AF_09/2023</t>
  </si>
  <si>
    <t>18.5.4</t>
  </si>
  <si>
    <t>ELETROCALHA LISA OU PERFURADA EM AÇO GALVANIZADO, LARGURA 150MM E ALTURA 50MM, INCLUSIVE EMENDA E FIXAÇÃO - FORNECIMENTO E INSTALAÇÃO.</t>
  </si>
  <si>
    <t>18.5.5</t>
  </si>
  <si>
    <t>ELETROCALHA LISA OU PERFURADA EM AÇO GALVANIZADO, LARGURA 100MM E ALTURA 50MM, INCLUSIVE EMENDA E FIXAÇÃO - FORNECIMENTO E INSTALAÇÃO.</t>
  </si>
  <si>
    <t>18.5.6</t>
  </si>
  <si>
    <t>ELETROCALHA LISA OU PERFURADA EM AÇO GALVANIZADO, LARGURA 150MM E ALTURA 100MM, INCLUSIVE EMENDA E FIXAÇÃO - FORNECIMENTO E INSTALAÇÃO.</t>
  </si>
  <si>
    <t>18.6</t>
  </si>
  <si>
    <t>ILUMINAÇÃO E TOMADAS</t>
  </si>
  <si>
    <t>18.6.1</t>
  </si>
  <si>
    <t>18.6.2</t>
  </si>
  <si>
    <t>TOMADA BAIXA DE EMBUTIR (1 MÓDULO), 2P+T 20 A, INCLUINDO SUPORTE E PLACA - FORNECIMENTO E INSTALAÇÃO. AF_03/2023</t>
  </si>
  <si>
    <t>18.6.3</t>
  </si>
  <si>
    <t>18.6.4</t>
  </si>
  <si>
    <t>INTERRUPTOR PARALELO (1 MÓDULO) COM 1 TOMADA DE EMBUTIR 2P+T 10 A, INCLUINDO SUPORTE E PLACA - FORNECIMENTO E INSTALAÇÃO. AF_03/2023</t>
  </si>
  <si>
    <t>18.6.5</t>
  </si>
  <si>
    <t>INTERRUPTOR SIMPLES (1 MÓDULO), 10A/250V, INCLUINDO SUPORTE E PLACA - FORNECIMENTO E INSTALAÇÃO. AF_03/2023</t>
  </si>
  <si>
    <t>18.6.6</t>
  </si>
  <si>
    <t>INTERRUPTOR SIMPLES (2 MÓDULOS), 10A/250V, INCLUINDO SUPORTE E PLACA - FORNECIMENTO E INSTALAÇÃO. AF_03/2023</t>
  </si>
  <si>
    <t>18.6.7</t>
  </si>
  <si>
    <t>INTERRUPTOR SIMPLES (3 MÓDULOS), 10A/250V, INCLUINDO SUPORTE E PLACA - FORNECIMENTO E INSTALAÇÃO. AF_03/2023</t>
  </si>
  <si>
    <t>18.6.8</t>
  </si>
  <si>
    <t>18.6.9</t>
  </si>
  <si>
    <t>LUMINÁRIA DE EMBUTIR, COM LÂMPADA LED DE 18 W</t>
  </si>
  <si>
    <t>18.6.10</t>
  </si>
  <si>
    <t>LUMINÁRIA DE EMBUTIR, COM LÂMPADA LED DE 31 W</t>
  </si>
  <si>
    <t>18.6.11</t>
  </si>
  <si>
    <t>LÂMPADA TUBULAR LED DE 18/20 W, COM SOQUETE, BASE G13 - FORNECIMENTO E INSTALAÇÃO. AF_09/2024_PS</t>
  </si>
  <si>
    <t>18.6.12</t>
  </si>
  <si>
    <t>REFLETOR EM ALUMÍNIO, DE SUPORTE E ALÇA, COM LÂMPADA LED DE 200 W</t>
  </si>
  <si>
    <t>18.6.13</t>
  </si>
  <si>
    <t>LUMINÁRIA ARANDELA TIPO TARTARUGA, DE SOBREPOR, COM 1 LÂMPADA LED DE 6 W, SEM REATOR - FORNECIMENTO E INSTALAÇÃO. AF_09/2024</t>
  </si>
  <si>
    <t>18.6.14</t>
  </si>
  <si>
    <t>LUMINÁRIA TIPO SPOT BALIZADOR LED 12W</t>
  </si>
  <si>
    <t>18.6.15</t>
  </si>
  <si>
    <t>INTERRUPTOR PARALELO (2 MÓDULOS), 10A/250V, SEM SUPORTE E SEM PLACA - FORNECIMENTO E INSTALAÇÃO. AF_03/2023</t>
  </si>
  <si>
    <t>18.6.16</t>
  </si>
  <si>
    <t>LUMINÁRIA DE EMBUTIR, COM LÂMPADA LED DE 39 W</t>
  </si>
  <si>
    <t>18.6.17</t>
  </si>
  <si>
    <t>ESPELHO / PLACA CEGA 4" X 2", PARA INSTALACAO DE TOMADAS E INTERRUPTORES</t>
  </si>
  <si>
    <t>19</t>
  </si>
  <si>
    <t>INSTALAÇÕES DE CLIMATIZAÇÃO</t>
  </si>
  <si>
    <t>DUTOS</t>
  </si>
  <si>
    <t>TUBO EM COBRE FLEXÍVEL, DN 3/8", COM ISOLAMENTO, INSTALADO EM RAMAL DE ALIMENTAÇÃO DE AR CONDICIONADO COM CONDENSADORA INDIVIDUAL - FORNECIMENTO E INSTALAÇÃO. AF_12/2015</t>
  </si>
  <si>
    <t>TUBO EM COBRE FLEXÍVEL, DN 1/4", COM ISOLAMENTO, INSTALADO EM RAMAL DE ALIMENTAÇÃO DE AR CONDICIONADO COM CONDENSADORA INDIVIDUAL FORNECIMENTO E INSTALAÇÃO. AF_12/2015</t>
  </si>
  <si>
    <t>TUBO EM COBRE FLEXÍVEL, DN 5/8", COM ISOLAMENTO, INSTALADO EM RAMAL DE ALIMENTAÇÃO DE AR CONDICIONADO COM CONDENSADORA INDIVIDUAL - FORNECIMENTO E INSTALAÇÃO. AF_12/2015</t>
  </si>
  <si>
    <t>TUBO EM COBRE FLEXÍVEL, DN 1/2", COM ISOLAMENTO, INSTALADO EM RAMAL DE ALIMENTAÇÃO DE AR CONDICIONADO COM CONDENSADORA CENTRAL - FORNECIMENTO E INSTALAÇÃO. AF_12/2015</t>
  </si>
  <si>
    <t>Viga metálica em perfil laminado ou soldado em aço estrutural, com conexões parafusadas, inclusos mão de obra, transporte e içamento utilizando guindaste - fornecimento e instalação. af_01/2020_psa</t>
  </si>
  <si>
    <t>TUBO EM COBRE FLEXÍVEL, DN 3/4", COM ISOLAMENTO, INSTALADO EM RAMAL DE ALIMENTAÇÃO DE AR CONDICIONADO COM CONDENSADORA INDIVIDUAL ? FORNECIMENTO E INSTALAÇÃO.</t>
  </si>
  <si>
    <t>DRENO</t>
  </si>
  <si>
    <t>19.2.1</t>
  </si>
  <si>
    <t>TUBO, PVC, SOLDÁVEL, DE 25MM, INSTALADO EM DRENO DE AR-CONDICIONADO - FORNECIMENTO E INSTALAÇÃO. AF_08/2022</t>
  </si>
  <si>
    <t>19.2.2</t>
  </si>
  <si>
    <t>JOELHO 90 GRAUS, PVC, SOLDÁVEL, DN 25MM, INSTALADO EM DRENO DE AR-CONDICIONADO - FORNECIMENTO E INSTALAÇÃO. AF_08/2022</t>
  </si>
  <si>
    <t>19.2.3</t>
  </si>
  <si>
    <t>TUBO, PVC, SOLDÁVEL, DE 40MM, INSTALADO EM PRUMADA DE ÁGUA - FORNECIMENTO E INSTALAÇÃO. AF_06/2022</t>
  </si>
  <si>
    <t>19.2.4</t>
  </si>
  <si>
    <t>19.2.5</t>
  </si>
  <si>
    <t>19.2.6</t>
  </si>
  <si>
    <t>TE, PVC, SOLDÁVEL, DN 40MM, INSTALADO EM PRUMADA DE ÁGUA - FORNECIMENTO E INSTALAÇÃO. AF_06/2022</t>
  </si>
  <si>
    <t>19.2.7</t>
  </si>
  <si>
    <t>20</t>
  </si>
  <si>
    <t>INSTALAÇÕES DE CABEAMENTO ESTRUTURADO</t>
  </si>
  <si>
    <t>EQUIPAMENTOS PASSIVOS</t>
  </si>
  <si>
    <t>20.1.1</t>
  </si>
  <si>
    <t>20.1.2</t>
  </si>
  <si>
    <t>RACK FECHADO PARA SERVIDOR - FORNECIMENTO E INSTALAÇÃO. AF_11/2019</t>
  </si>
  <si>
    <t>20.1.3</t>
  </si>
  <si>
    <t>SWITCH TIPO 24 PORTAS</t>
  </si>
  <si>
    <t>20.1.4</t>
  </si>
  <si>
    <t>BANDEJA MÓVEL, PADRÃO 19"</t>
  </si>
  <si>
    <t>20.1.5</t>
  </si>
  <si>
    <t>GUIA DE CABOS FECHADO 1U</t>
  </si>
  <si>
    <t>CABOS</t>
  </si>
  <si>
    <t>20.2.1</t>
  </si>
  <si>
    <t>CABO ELETRÔNICO CATEGORIA 6, INSTALADO EM EDIFICAÇÃO INSTITUCIONAL - FORNECIMENTO E INSTALAÇÃO. AF_11/2019</t>
  </si>
  <si>
    <t>20.2.2</t>
  </si>
  <si>
    <t>CABO ÓPTICO MULTIMODO, 4 FIBRA - FORNECIMENTO E INSTALAÇÃO</t>
  </si>
  <si>
    <t>20.3.1</t>
  </si>
  <si>
    <t>20.3.2</t>
  </si>
  <si>
    <t>20.3.3</t>
  </si>
  <si>
    <t>LUVA PARA ELETRODUTO, PVC, ROSCÁVEL, DN 25 MM (3/4"), PARA CIRCUITOS TERMINAIS, INSTALADA EM FORRO - FORNECIMENTO E INSTALAÇÃO. AF_03/2023</t>
  </si>
  <si>
    <t>20.3.4</t>
  </si>
  <si>
    <t>20.3.5</t>
  </si>
  <si>
    <t>20.3.6</t>
  </si>
  <si>
    <t>LUVA, EM FERRO GALVANIZADO, DN 25 (1"), CONEXÃO ROSQUEADA, INSTALADO EM REDE DE ALIMENTAÇÃO PARA HIDRANTE - FORNECIMENTO E INSTALAÇÃO. AF_10/2020</t>
  </si>
  <si>
    <t>20.3.7</t>
  </si>
  <si>
    <t>LUVA, EM FERRO GALVANIZADO, CONEXÃO ROSQUEADA, DN 25 (1"), INSTALADO EM RAMAIS E SUB-RAMAIS DE GÁS - FORNECIMENTO E INSTALAÇÃO. AF_10/2020</t>
  </si>
  <si>
    <t>20.3.8</t>
  </si>
  <si>
    <t>20.3.9</t>
  </si>
  <si>
    <t>20.3.10</t>
  </si>
  <si>
    <t>LUVA, EM FERRO GALVANIZADO, CONEXÃO ROSQUEADA, DN 65 (2 1/2"), INSTALADO EM REDE DE ALIMENTAÇÃO PARA SPRINKLER - FORNECIMENTO E INSTALAÇÃO. AF_10/2020</t>
  </si>
  <si>
    <t>20.3.11</t>
  </si>
  <si>
    <t>SUPORTE PARAFUSADO COM PLACA DE ENCAIXE 4" X 2" ALTO (2,00 M DO PISO) PARA PONTO ELÉTRICO - FORNECIMENTO E INSTALAÇÃO. AF_03/2023</t>
  </si>
  <si>
    <t>20.3.12</t>
  </si>
  <si>
    <t>INSTALAÇÃO DE EXAUSTOR ELÉTRICO TIPO DOMICILIAR</t>
  </si>
  <si>
    <t>CAIXAS E QUADROS</t>
  </si>
  <si>
    <t>20.4.1</t>
  </si>
  <si>
    <t>CAIXA DE CONCRETO ARMADO PRE-MOLDADO, COM FUNDO E TAMPA, DIMENSOES DE 0,30 X 0,30 X 0,30 M</t>
  </si>
  <si>
    <t>20.4.2</t>
  </si>
  <si>
    <t>CAIXA ENTERRADA PARA INSTALAÇÕES TELEFÔNICAS TIPO R1, EM ALVENARIA COM BLOCOS DE CONCRETO, DIMENSÕES INTERNAS: 0,35X0,60X0,60 M, EXCLUINDO TAMPÃO. AF_12/2020</t>
  </si>
  <si>
    <t>20.4.3</t>
  </si>
  <si>
    <t>CAIXA DE PASSAGEM PARA TELEFONE 80X80X15CM (SOBREPOR) FORNECIMENTO E INSTALACAO. AF_11/2019</t>
  </si>
  <si>
    <t>20.4.4</t>
  </si>
  <si>
    <t>CAIXA DE PASSAGEM PARA TELEFONE 15X15X10CM (SOBREPOR), FORNECIMENTO E INSTALACAO. AF_11/2019</t>
  </si>
  <si>
    <t>ELETROCALHA E ELETRODUTOS</t>
  </si>
  <si>
    <t>20.5.1</t>
  </si>
  <si>
    <t>20.5.2</t>
  </si>
  <si>
    <t>20.5.3</t>
  </si>
  <si>
    <t>20.5.4</t>
  </si>
  <si>
    <t>20.5.5</t>
  </si>
  <si>
    <t>20.5.6</t>
  </si>
  <si>
    <t>20.5.7</t>
  </si>
  <si>
    <t>20.5.8</t>
  </si>
  <si>
    <t>20.5.9</t>
  </si>
  <si>
    <t>21</t>
  </si>
  <si>
    <t>SISTEMA DE EXAUSTÃO MECÂNICA</t>
  </si>
  <si>
    <t>DUTO DE ALONGAMENTO PARA EXAUSTOR</t>
  </si>
  <si>
    <t>COIFA EM AÇO INOX 100CM X 150CM</t>
  </si>
  <si>
    <t>22</t>
  </si>
  <si>
    <t>SISTEMA DE PROTEÇÃO CONTRA DESCARGAS ATMOSFÉRICAS (SPDA)</t>
  </si>
  <si>
    <t>CAPTOR TIPO FRANKLIN PARA SPDA - FORNECIMENTO E INSTALAÇÃO. AF_08/2023</t>
  </si>
  <si>
    <t>CONECTOR SPLIT-BOLT, PARA SPDA, PARA CABOS ATÉ 50 MM2 - FORNECIMENTO E INSTALAÇÃO. AF_08/2023</t>
  </si>
  <si>
    <t>ABRAÇADEIRA DE FIXAÇÃO DE BRAÇOS DE LUMINÁRIAS DE 2" - FORNECIMENTO E INSTALAÇÃO. AF_02/2025</t>
  </si>
  <si>
    <t>CONJUNTO DE ESTAIAMENTO PARA MASTRO DE SPDA</t>
  </si>
  <si>
    <t>CAIXA DE EQUALIZAÇÃO DE ATERRAMENTO ELÉTRICO</t>
  </si>
  <si>
    <t>ESCAVAÇÃO MANUAL DE VALA. AF_09/2024</t>
  </si>
  <si>
    <t>CORDOALHA DE COBRE NU 35 MM², NÃO ENTERRADA, COM ISOLADOR - FORNECIMENTO E INSTALAÇÃO. AF_08/2023</t>
  </si>
  <si>
    <t>CORDOALHA DE COBRE NU 50 MM², ENTERRADA - FORNECIMENTO E INSTALAÇÃO. AF_08/2023</t>
  </si>
  <si>
    <t>22.11</t>
  </si>
  <si>
    <t>22.12</t>
  </si>
  <si>
    <t>TERMINAL A COMPRESSÃO</t>
  </si>
  <si>
    <t>22.13</t>
  </si>
  <si>
    <t>SOLDA EXOTÉRMICA PARA SPDA - FORNECIMENTO E INSTALAÇÃO.</t>
  </si>
  <si>
    <t>22.14</t>
  </si>
  <si>
    <t>ARMAÇÃO UTILIZANDO AÇO CA-25 DE 10,0 MM - MONTAGEM. AF_06/2022</t>
  </si>
  <si>
    <t>22.15</t>
  </si>
  <si>
    <t>SUPORTE ISOLADOR PARA FIXAÇÃO DA CORDOALHA DE COBRE EM ALVENARIA OU CONCRETO - FORNECIMENTO E INSTALAÇÃO. AF_08/2023</t>
  </si>
  <si>
    <t>23</t>
  </si>
  <si>
    <t>CONJUNTO DE MASTRO P/ TRÊS BANDEIRAS E PEDESTAL</t>
  </si>
  <si>
    <t>BANCADA DE GRANITO CINZA ANDORINHA, INCLUSIVE PASSA PRATOS, ESPESSURA 2 CM - FORNECIMENTO E INSTALAÇÃO</t>
  </si>
  <si>
    <t>PRATELEIRA DE GRANITO CINZA ANDORINHA, ESPESSURA 2 CM - FORNECIMENTO E INSTALAÇÃO</t>
  </si>
  <si>
    <t>ESCANINHOS EM MDF, REVESTIDOS EM LAMINADO MELAMÍNICO</t>
  </si>
  <si>
    <t>TUBO AÇO GALVANIZADO D=3" P/BICICLETÁRIO, DIMENSÃO: H=75CM, L=150 CM, FIXADO EM BASE DE CONCRETO, PINTADO C/ESMALTE SINTETICO, EXCETO BASE DE CONCRETO E PINTURA DE ACABAMENTO</t>
  </si>
  <si>
    <t>BANCO EM ALVENARIA, TAMPO EM CONCRETO, C/ENCOSTO H=80cm (PINTADO)</t>
  </si>
  <si>
    <t>23.7</t>
  </si>
  <si>
    <t>PORTA OBJETO EM GRANITO CINZA ANDORINHA, ESPESSURA 2 CM - FORNECIMENTO E INSTALAÇÃO</t>
  </si>
  <si>
    <t>23.8</t>
  </si>
  <si>
    <t>BANCO EM ALVENARIA REVESTIDO EM CERÂMICA</t>
  </si>
  <si>
    <t>23.9</t>
  </si>
  <si>
    <t>PEITORIL LINEAR EM GRANITO OU MÁRMORE, L = 24CM, COMPRIMENTO DE ATÉ 2M, ASSENTADO COM ARGAMASSA 1:6 COM ADITIVO.</t>
  </si>
  <si>
    <t>23.10</t>
  </si>
  <si>
    <t>SUPORTE MÃO FRANCESA EM AÇO, ABAS IGUAIS 30 CM, CAPACIDADE MINIMA 60 KG, BRANCO - FORNECIMENTO E INSTALAÇÃO. AF_01/2020</t>
  </si>
  <si>
    <t>23.11</t>
  </si>
  <si>
    <t>POSTE OFICIAL COMPLETO PARA REDE DE VOLEI</t>
  </si>
  <si>
    <t>23.12</t>
  </si>
  <si>
    <t>TRAVE OFICIAL COMPLETA PARA FUTEBOL DE SALÃO</t>
  </si>
  <si>
    <t>23.13</t>
  </si>
  <si>
    <t>TABELA DE BASQUETE OFICIAL COMPLETA</t>
  </si>
  <si>
    <t>24</t>
  </si>
  <si>
    <t>SERVIÇOS FINAIS</t>
  </si>
  <si>
    <t>LIMPEZA DE PISO CERÂMICO OU PORCELANATO COM PANO ÚMIDO. AF_04/2019</t>
  </si>
  <si>
    <t>Valor total</t>
  </si>
  <si>
    <t>ESTADO DE ALAOGAS</t>
  </si>
  <si>
    <t>SECRETARIA MUNICIPAL DE INFRAESTRUTURA</t>
  </si>
  <si>
    <t xml:space="preserve"> </t>
  </si>
  <si>
    <t>OBRA: CONSTRUÇÃO DE DUAS ESTAÇÕES PARA O TELEFÉRICO – 2ª ETAPA</t>
  </si>
  <si>
    <t>Valor contrato (R$)</t>
  </si>
  <si>
    <t>ENDEREÇO: MUNICIPIAL DE PILAR/AL</t>
  </si>
  <si>
    <t>Valor Aditivado (R$)</t>
  </si>
  <si>
    <t>Aditivado (%)</t>
  </si>
  <si>
    <t>CONTRATO: Nº 54/2022 - CP Nº 04/2022</t>
  </si>
  <si>
    <t>Valor Aditivado(R$)</t>
  </si>
  <si>
    <t>EMPRESA VENCEDORA: PLATAFORMA ENGENHARIA LTDA / CNPJ 06.034.228/0001-89</t>
  </si>
  <si>
    <t>Valor Reajustado (R$)</t>
  </si>
  <si>
    <t>Reajuste (%)</t>
  </si>
  <si>
    <t xml:space="preserve">PRAZO EXECUÇÃO 30/06/2025 </t>
  </si>
  <si>
    <t>Valor Consolidado (R$)</t>
  </si>
  <si>
    <t>VIGÊNCIA CONTRATO 31/12/2025</t>
  </si>
  <si>
    <t>Saldo  Reajustado (R$)</t>
  </si>
  <si>
    <t>Quant. Saldo</t>
  </si>
  <si>
    <t>V.Reajustado</t>
  </si>
  <si>
    <t>Valor total Reajustado</t>
  </si>
  <si>
    <t>PLANILHA CONSOLIDADA - REAJUSTE CONTRATUAL</t>
  </si>
  <si>
    <t>0413-0015/2026</t>
  </si>
  <si>
    <t>CONSTRUÇÃO DE UM CAPS, CER III, CREAS E URBANIZAÇÃO DE CONJUNTO MORADA DO ALTO</t>
  </si>
  <si>
    <t>1º Aditivo de valor - R$ 1.057.449,59
1º Reajuste contratual - R$ 1.069.200,58
2º Reajuste contratual - R$ 274.647,25
2º Aditivo de valor - R$ 1.190.572,11</t>
  </si>
  <si>
    <t>CONTRATO + ADITIVO 01</t>
  </si>
  <si>
    <t>MEDIDO ATÉ  REAJUSTE 01</t>
  </si>
  <si>
    <t>REAJUSTE 01</t>
  </si>
  <si>
    <t>ADITIVO 02</t>
  </si>
  <si>
    <t>Quant. Reajuste</t>
  </si>
  <si>
    <t>V. Unit. Reajustado R$</t>
  </si>
  <si>
    <t>V.Total</t>
  </si>
  <si>
    <t>QTD Consolidada</t>
  </si>
  <si>
    <t>VALOR UNITÁRIO</t>
  </si>
  <si>
    <t>PREÇO
TOTAL R$</t>
  </si>
  <si>
    <t>QTD</t>
  </si>
  <si>
    <t>QUADRA 1</t>
  </si>
  <si>
    <t xml:space="preserve">Placa de obra em chapa de aco galvanizado </t>
  </si>
  <si>
    <t>Entrada provisória de energia elétrica trifásica</t>
  </si>
  <si>
    <t>Entrada provisória de água, incluindo hidrômetro</t>
  </si>
  <si>
    <t>Execução de escritório em canteiro de obra em chapa de madeira compensada, não incluso mobiliário e equipamentos</t>
  </si>
  <si>
    <t>Execução de almoxarifado em canteiro de obra em alvenaria, incluso prateleiras.</t>
  </si>
  <si>
    <t>2.1.6</t>
  </si>
  <si>
    <t>Execução de refeitório em canteiro de obra em chapa de madeira compensada, não incluso mobiliário e equipamentos.</t>
  </si>
  <si>
    <t>2.1.7</t>
  </si>
  <si>
    <t>Locação de obra</t>
  </si>
  <si>
    <t>Locação de serviços de terraplenagem</t>
  </si>
  <si>
    <t>Escavação horizontal em solo de 1a categoria com trator de esteiras (100hp/lâmina: 2,19m3).</t>
  </si>
  <si>
    <t>Transporte com caminhão basculante de 6m³, em via urbana em leito natural</t>
  </si>
  <si>
    <t>Carga e descarga mecanica de solo utilizando caminhao basculante 6,0m3 /16 t e pa carregadeira sobre pneus 128 hp, capacidade da caçamba 1,7 a 2,8 m3, peso operacional 11632 kg</t>
  </si>
  <si>
    <t>2.2.5</t>
  </si>
  <si>
    <t>Corte e aterro compensado</t>
  </si>
  <si>
    <t>2.2.6</t>
  </si>
  <si>
    <t>Regularização e compactação de subleito de solo predominantemente argiloso</t>
  </si>
  <si>
    <t>PISOS E PAVIMENTAÇÕES (PRAÇA)</t>
  </si>
  <si>
    <t xml:space="preserve">Pavimentação com piso tátil direcional e/ou alerta, p/ deficiente visuais, dimensões 20x20, aplicado com argamassa </t>
  </si>
  <si>
    <t>Execução de passeio em piso intertravado, com bloco retangular cinza de 20 x 10 cm, espessura 6 cm</t>
  </si>
  <si>
    <t>Assentamento de guia (meio-fio) em trecho curvo, confeccionada em concreto pré-fabricado, dimensões 100x15x13x20 cm (comprimento x base inferior x base superior x altura), para urbanização interna de empreendimentos.</t>
  </si>
  <si>
    <t>PAVIMENTAÇÃO ASFÁLTICA DAS RUA 1 A RUA 6</t>
  </si>
  <si>
    <t>Terraplenagem</t>
  </si>
  <si>
    <t>2.4.1.1</t>
  </si>
  <si>
    <t xml:space="preserve">Serviço Topografico para pavimentação, incl. Nota de serviço, acompanhamento e greide </t>
  </si>
  <si>
    <t>2.4.1.2</t>
  </si>
  <si>
    <t>Escavação horizontal em solo de 1a categoria com trator de esteiras (100hp/lâmina: 2,19m3)</t>
  </si>
  <si>
    <t>2.4.1.3</t>
  </si>
  <si>
    <t>Transporte com caminhão basculante de 6 m³, em via urbana pavimentada,adicional para dmt até 30 km</t>
  </si>
  <si>
    <t>2.4.1.4</t>
  </si>
  <si>
    <t>Carga, manobra e descarga de solos e materiais granulares em caminhão basculante 6 m³ - carga com pá carregadeira (caçamba de 1,7 a 2,8 m³ /128 hp) e descarga livre</t>
  </si>
  <si>
    <t>2.4.1.5</t>
  </si>
  <si>
    <t>2.4.1.6</t>
  </si>
  <si>
    <t>Regularização do sub-leito com escarificação e compactação</t>
  </si>
  <si>
    <t>Pavimentação</t>
  </si>
  <si>
    <t>2.4.2.1</t>
  </si>
  <si>
    <t>2.4.2.2</t>
  </si>
  <si>
    <t>Carga, manobra e descarga de solos e materiais granulares em caminhão basculante 6 m³ - carga com pá carregadeira (caçamba de 1,7 a 2,8 m³ /128 hp) e descarga livre (unidade: m3)</t>
  </si>
  <si>
    <t>2.4.2.3</t>
  </si>
  <si>
    <t>Base de brita corrida (espessura 0,15)</t>
  </si>
  <si>
    <t>2.4.2.4</t>
  </si>
  <si>
    <t>Imprimação de base de pavimentação com emulsão CM-30</t>
  </si>
  <si>
    <t>2.4.2.5</t>
  </si>
  <si>
    <t>2.4.2.6</t>
  </si>
  <si>
    <t>2.4.2.7</t>
  </si>
  <si>
    <t xml:space="preserve">Construção de pavimento com aplicação de concreto betuminoso usinado aquente (cbuq), camada de rolamento, com espessura de 5,0 cm - exclusive transporte. </t>
  </si>
  <si>
    <t>2.4.2.8</t>
  </si>
  <si>
    <t>Linha d`água em concreto 15 MPA (L= 45 cm e E= 10 cm)</t>
  </si>
  <si>
    <t>2.4.2.9</t>
  </si>
  <si>
    <t xml:space="preserve">Assentamento de guia (meio-fio), confeccionada em concreto pré-fabricado, dimensões 100x15x13x30 cm (comprimento x base inferior x base superior x altura), para vias urbanas (uso viário). </t>
  </si>
  <si>
    <t>2.4.2.10</t>
  </si>
  <si>
    <t>Sinalizacao horizontal com tinta retrorrefletiva a base de resina acrilica com microesferas de vidro</t>
  </si>
  <si>
    <t>2.5.1</t>
  </si>
  <si>
    <t>Locação de rede de água</t>
  </si>
  <si>
    <t>2.5.2</t>
  </si>
  <si>
    <t>Escavação mecanizada de vala com prof. até 1,5 m (média entre montantee jusante/uma composição por trecho), com escavadeira hidráulica (0,8m3/111 hp), larg. de 1,5 m a 2,5 m, em solo de 1a categoria</t>
  </si>
  <si>
    <t>2.5.3</t>
  </si>
  <si>
    <t>Escavação mecanizada de vala com prof. maior que 1,5 m até 3,0 m (média entre montante e jusante/uma composição por trecho), com escavadeirahidráulica (0,8 m3/111 hp), largura até 1,5 m, em solo de 1a categoria</t>
  </si>
  <si>
    <t>2.5.4</t>
  </si>
  <si>
    <t xml:space="preserve">Escavação mecanizada de vala com prof. maior que 3,0 m até 4,5 m(médiaentre montante e jusante/uma composição por trecho), com escavadeirahidráulica (0,8 m3/111 hp), larg. menor que 1,5 m, em solo de 1a categoria, em locais com alto nível de interferência. </t>
  </si>
  <si>
    <t>2.5.5</t>
  </si>
  <si>
    <t xml:space="preserve">Escavação mecanizada de vala com prof. maior que 4,5 m até 6,0 m(médiaentre montante e jusante/uma composição por trecho), com escavadeirahidráulica (1,2 m3/155 hp), larg. menor que 1,5 m, em solo de 1a categoria, em locais com alto nível de interferência. </t>
  </si>
  <si>
    <t>2.5.6</t>
  </si>
  <si>
    <t>Escoramento de vala, tipo pontaleteamento, com profundidade de 0 a 1,5m, largura menor que 1,5 m</t>
  </si>
  <si>
    <t>2.5.7</t>
  </si>
  <si>
    <t>Escoramento de vala, tipo pontaleteamento, com profundidade de 1,5 a 3,0 m, largura menor que 1,5 m</t>
  </si>
  <si>
    <t>2.5.8</t>
  </si>
  <si>
    <t xml:space="preserve">Escoramento de vala, tipo pontaleteamento, com profundidade de 3,0 a 4,5 m, largura menor que 1,5 m em local com nível alto de interferência. </t>
  </si>
  <si>
    <t>2.5.9</t>
  </si>
  <si>
    <t xml:space="preserve">Escoramento de vala, tipo pontaleteamento, com profundidade de 4,5 a 6,0 m, largura menor que 1,5 m em local com nível alto de interferência. </t>
  </si>
  <si>
    <t>2.5.10</t>
  </si>
  <si>
    <t>TUBO DE PEAD CORRUGADO DE DUPLA PAREDE PARA REDE COLETORA DE ESGOTO, DN 375MM, JUNTA ELÁSTICA INTEGRADA, INSTALADO EM LOCAL COM NÍVEL BAIXO DE INTERFERÊNCIA - FORNECIMENTO E ASSENTAMENTO</t>
  </si>
  <si>
    <t>2.5.11</t>
  </si>
  <si>
    <t>TUBO DE PEAD CORRUGADO DE DUPLA PAREDE PARA REDE COLETORA DE ESGOTO, DN 450MM, JUNTA ELÁSTICA INTEGRADA, INSTALADO EM LOCAL COM NÍVEL BAIXO DE INTERFERÊNCIA - FORNECIMENTO E ASSENTAMENTO</t>
  </si>
  <si>
    <t>2.5.12</t>
  </si>
  <si>
    <t>Tubo de PEAD corrugado de dupla parede para rede coletora de esgoto, DN 600mm, junta elástica integrada, instalado em local com nível baixo de interferências - fornecimento e assentamento.</t>
  </si>
  <si>
    <t>2.5.13</t>
  </si>
  <si>
    <t>Tubo de PEAD corrugado de dupla parede para rede coletora de esgoto, DN 750mm, junta elástica integrada, instalado em local com nível baixo de interferências - fornecimento e assentamento.</t>
  </si>
  <si>
    <t>2.5.14</t>
  </si>
  <si>
    <t>COMPACTACAO DE FUNDO DE VALA</t>
  </si>
  <si>
    <t>2.5.15</t>
  </si>
  <si>
    <t xml:space="preserve">LASTRO DE VALA COM PREPARO DE FUNDO, LARGURA MENOR QUE 1,5 M, COM CAMADA DE AREIA, LANÇAMENTO MANUAL, EM LOCAL COM NÍVEL BAIXO DE INTERFERÊNCIA. </t>
  </si>
  <si>
    <t>2.5.16</t>
  </si>
  <si>
    <t>Reaterro mecanizado de vala com retroescavadeira (capacidade da caçamba da retro: 0,23m³/pot: 88Hp), largura de 0,8 a 1,5m, profundidade até 1,5m, com solo de 1° categoria em locais com baixo nível de interferência</t>
  </si>
  <si>
    <t>2.5.17</t>
  </si>
  <si>
    <t>Transporte com caminhão basculante de 6 m3, em via urbana em leito natural</t>
  </si>
  <si>
    <t>2.5.18</t>
  </si>
  <si>
    <t>CARGA E DESCARGA MECANICA DE SOLO UTILIZANDO CAMINHAO BASCULANTE 6,0M3/16T E PA CARREGADEIRA SOBRE PNEUS 128 HP, CAPACIDADE DA CAÇAMBA 1,7 A 2,8 M3, PESO OPERACIONAL 11632 KG</t>
  </si>
  <si>
    <t>2.5.19</t>
  </si>
  <si>
    <t xml:space="preserve">BOCA DE LOBO SIMPLES - GRELHA DE CONCRETO - BLSG 01 - AREIA E BRITA COMERCIAIS </t>
  </si>
  <si>
    <t>2.5.20</t>
  </si>
  <si>
    <t xml:space="preserve">BOCA DE LOBO SIMPLES - GRELHA DE CONCRETO - BLDG 01 - AREIA E BRITA COMERCIAIS </t>
  </si>
  <si>
    <t>2.5.21</t>
  </si>
  <si>
    <t>POÇO DE VISITA</t>
  </si>
  <si>
    <t>2.5.22</t>
  </si>
  <si>
    <t>2.5.23</t>
  </si>
  <si>
    <t>2.5.24</t>
  </si>
  <si>
    <t>2.5.25</t>
  </si>
  <si>
    <t>2.5.26</t>
  </si>
  <si>
    <t xml:space="preserve">ESCORAMENTO DE VALAS COM PRANCHOES METALICOS - AREA NAO CRAVADA </t>
  </si>
  <si>
    <t>2.5.27</t>
  </si>
  <si>
    <t>Concreto não estrutural Fck=15 Mpa,  preparo com betoneira 600L, sem lançamento</t>
  </si>
  <si>
    <t>2.5.28</t>
  </si>
  <si>
    <t>Lançamento com uso de baldes, adensamento e acabamento de concreto</t>
  </si>
  <si>
    <t>2.5.29</t>
  </si>
  <si>
    <t>Alvenaria de vedação de blocos cerâmicos maciços de 5x10x20cm (espessura 10cm) e argamassa de assentamento com preparo em betoneira</t>
  </si>
  <si>
    <t>2.5.30</t>
  </si>
  <si>
    <t>Chapisco no traço 1:3 (cimento/areia)</t>
  </si>
  <si>
    <t>2.5.31</t>
  </si>
  <si>
    <t>Reboco ou emboço aplicado manualmente traço - 1:2:8 (cimento / cal / areia), em betoneira de 400l, paredes internas, com execução de taliscas</t>
  </si>
  <si>
    <t>2.5.32</t>
  </si>
  <si>
    <t>2.5.33</t>
  </si>
  <si>
    <t>2.5.34</t>
  </si>
  <si>
    <t>2.5.35</t>
  </si>
  <si>
    <t>CONCRETO ESTRUTURAL ARMADO</t>
  </si>
  <si>
    <t>2.5.36</t>
  </si>
  <si>
    <t>Armação de bloco, viga baldrame e sapata utilizando aço CA-60 de 5.0mm - montagem</t>
  </si>
  <si>
    <t>2.5.37</t>
  </si>
  <si>
    <t>Armação de bloco, viga baldrame ou sapata utilizando aço CA-50 de 6.3mm - montagem</t>
  </si>
  <si>
    <t>2.5.38</t>
  </si>
  <si>
    <t>Armação de bloco, viga baldrame ou sapata utilizando aço CA-50 de 8.0mm</t>
  </si>
  <si>
    <t>2.5.39</t>
  </si>
  <si>
    <t>Armação de bloco, viga baldrame ou sapata utilizando aço CA-50 de 10.0mm</t>
  </si>
  <si>
    <t>2.5.40</t>
  </si>
  <si>
    <t>Armação de bloco, viga baldrame ou sapata utilizando aço CA-50 de 16.0mm</t>
  </si>
  <si>
    <t>2.5.41</t>
  </si>
  <si>
    <t>Fabricação, montagem e desmontagem de fôrma para viga baldrame, em madeira serrada, e=25 mm, 4 utilizações.</t>
  </si>
  <si>
    <t>2.5.42</t>
  </si>
  <si>
    <t>Concreto simples  FCK  25MPA - sem lançamento, preparo mecânico em betoneira 400L</t>
  </si>
  <si>
    <t>2.5.43</t>
  </si>
  <si>
    <t>2.5.44</t>
  </si>
  <si>
    <t>Tampao fofo simples com base, classe d400 carga max 40 t, redondo tampa 600mm, rede pluvial/esgoto</t>
  </si>
  <si>
    <t>INSTALAÇÕES ELÉTRICAS/ ILUMINAÇÃO EXTERNA GERAL</t>
  </si>
  <si>
    <t>2.6.1</t>
  </si>
  <si>
    <t>ELETRODUTO E CABEAMENTO - PISO</t>
  </si>
  <si>
    <t>2.6.2</t>
  </si>
  <si>
    <t>Escavação manual de vala com profundidade menor ou igual a 1,30m</t>
  </si>
  <si>
    <t>2.6.3</t>
  </si>
  <si>
    <t xml:space="preserve">Eletroduto flexivel corrugado, pvc, dn 40 mm </t>
  </si>
  <si>
    <t>2.6.4</t>
  </si>
  <si>
    <t>Reaterro manual apiloado com soquete</t>
  </si>
  <si>
    <t>2.6.5</t>
  </si>
  <si>
    <t>2.6.6</t>
  </si>
  <si>
    <t xml:space="preserve">Eletroduto flexivel corrugado, pvc, dn 32 mm </t>
  </si>
  <si>
    <t>2.6.7</t>
  </si>
  <si>
    <t>2.6.8</t>
  </si>
  <si>
    <t>ELETRODUTO E CABEAMENTO</t>
  </si>
  <si>
    <t>2.6.9</t>
  </si>
  <si>
    <t>Eletroduto aço galvanizado 32mm</t>
  </si>
  <si>
    <t>2.6.10</t>
  </si>
  <si>
    <t>Eletroduto aço galvanizado 25mm</t>
  </si>
  <si>
    <t>2.6.11</t>
  </si>
  <si>
    <t>Curva 90° aço galvanizado 32mm</t>
  </si>
  <si>
    <t>2.6.12</t>
  </si>
  <si>
    <t>Curva 90° aço galvanizado 25mm</t>
  </si>
  <si>
    <t>2.6.13</t>
  </si>
  <si>
    <t>Luva 90° aço galvanizado 32mm</t>
  </si>
  <si>
    <t>2.6.14</t>
  </si>
  <si>
    <t>Luva 90° aço galvanizado 25mm</t>
  </si>
  <si>
    <t>2.6.15</t>
  </si>
  <si>
    <t>Cabo cobre PP 3x16MM²</t>
  </si>
  <si>
    <t>2.6.16</t>
  </si>
  <si>
    <t>Cabo cobre PP 2x16MM²</t>
  </si>
  <si>
    <t>2.6.17</t>
  </si>
  <si>
    <t>Cabo cobre PP 2x10MM²</t>
  </si>
  <si>
    <t>2.6.18</t>
  </si>
  <si>
    <t>Cabo cobre PP 4x6mm²</t>
  </si>
  <si>
    <t>2.6.19</t>
  </si>
  <si>
    <t>Cabo cobre PP 3x6mm²</t>
  </si>
  <si>
    <t>2.6.20</t>
  </si>
  <si>
    <t>Cabo cobre PP 2x6MM²</t>
  </si>
  <si>
    <t>2.6.21</t>
  </si>
  <si>
    <t>Cabo cobre PP 2x4MM²</t>
  </si>
  <si>
    <t>2.6.22</t>
  </si>
  <si>
    <t>Cabo cobre PP 3x2,5mm²</t>
  </si>
  <si>
    <t>2.6.23</t>
  </si>
  <si>
    <t>cabo em aluminio multiplexado  1x1x10+10</t>
  </si>
  <si>
    <t>2.6.24</t>
  </si>
  <si>
    <t>ILUMINAÇÃO EXTERNA</t>
  </si>
  <si>
    <t>2.6.25</t>
  </si>
  <si>
    <t>Poste concreto duplo T (DT) 9/300</t>
  </si>
  <si>
    <t>2.6.26</t>
  </si>
  <si>
    <t>Poste em aço galvanizado, para iluminação pública, cônico, contínuo, reto, h=6.00m,</t>
  </si>
  <si>
    <t>2.6.27</t>
  </si>
  <si>
    <t>Haste de aterramento 5/8" 3m</t>
  </si>
  <si>
    <t>2.6.28</t>
  </si>
  <si>
    <t>Terminal estanhado de compressão para cabo de 50mm²</t>
  </si>
  <si>
    <t>2.6.29</t>
  </si>
  <si>
    <t>Braço para iluminação pública, em tubo de aço galvanizado, comprimento de 1,50 m, para fixação em poste metálico - fornecimento e instalação.</t>
  </si>
  <si>
    <t>2.6.30</t>
  </si>
  <si>
    <t>Luminária em LED  para iluminação pública,120W</t>
  </si>
  <si>
    <t>2.6.31</t>
  </si>
  <si>
    <t>Refletor Slim LED 150W</t>
  </si>
  <si>
    <t>2.6.32</t>
  </si>
  <si>
    <t>Rele fotoeletrico p/ comando de iluminacao externa 220v/1000w - fornecimento e instalacao</t>
  </si>
  <si>
    <t>2.6.33</t>
  </si>
  <si>
    <t>Caixa de inspeção pré-moldada</t>
  </si>
  <si>
    <t>2.7.1</t>
  </si>
  <si>
    <t xml:space="preserve"> Limpeza de praça (varrição e remoção de entulhos)</t>
  </si>
  <si>
    <t>QUADRA 2</t>
  </si>
  <si>
    <t>Execução de passeio em piso intertravado, com bloco retangular colorido de 20 x 10 cm, espessura 6 cm</t>
  </si>
  <si>
    <t>Colchão de Areia Fina</t>
  </si>
  <si>
    <t>m3</t>
  </si>
  <si>
    <t>Piso asfaltico 3cm</t>
  </si>
  <si>
    <t>3.2.6.1</t>
  </si>
  <si>
    <t>3.2.6.2</t>
  </si>
  <si>
    <t>3.2.6.3</t>
  </si>
  <si>
    <t>Transporte comercial com caminhao basculante 6 m3, rodovia pavimentada</t>
  </si>
  <si>
    <t>3.2.6.4</t>
  </si>
  <si>
    <t>Carga, manobras e descarga de mistura betuminosa a quente, com caminhao basculante 6 m3, descarga em vibro-acabadora</t>
  </si>
  <si>
    <t>3.2.6.5</t>
  </si>
  <si>
    <t>QUADRA POLIESPORTIVA DESCOBERTA</t>
  </si>
  <si>
    <t>INFRA-ESTRUTURA</t>
  </si>
  <si>
    <t>3.3.1.1</t>
  </si>
  <si>
    <t>Escavação manual de vala com profundidade menor ou igual a 1,30 m</t>
  </si>
  <si>
    <t>3.3.1.2</t>
  </si>
  <si>
    <t>Concreto fck = 15mpa, traço 1:4,5:4,5 (cimento/ areia média/ brita 1) - preparo mecânico com betoneira 600 l</t>
  </si>
  <si>
    <t>3.3.1.3</t>
  </si>
  <si>
    <t>Concreto ciclopico fck=10mpa 30% pedra de mão inclusive lançamento</t>
  </si>
  <si>
    <t>3.3.1.4</t>
  </si>
  <si>
    <t>Alvenaria de vedação de blocos vazados de cerâmica de 14x9x19cm (espessura 14cm, bloco deitado)</t>
  </si>
  <si>
    <t>3.3.1.5</t>
  </si>
  <si>
    <t>3.3.1.6</t>
  </si>
  <si>
    <t>3.3.1.7</t>
  </si>
  <si>
    <t>3.3.1.8</t>
  </si>
  <si>
    <t>Fabricação, montagem e desmontagem de fôrma para viga baldrame, em madeira serrada, e=25 mm, 4 utilizações</t>
  </si>
  <si>
    <t>3.3.1.9</t>
  </si>
  <si>
    <t>Concreto fck = 25mpa, traço 1:2,3:2,7 (cimento/ areia média/ brita 1) - preparo mecânico com betoneira 400 l.</t>
  </si>
  <si>
    <t>3.3.1.10</t>
  </si>
  <si>
    <t>Lançamento com uso de baldes, adensamento e acabamento de concreto em estruturas</t>
  </si>
  <si>
    <t>SUPRA-ESTRUTURA</t>
  </si>
  <si>
    <t>3.3.2.1</t>
  </si>
  <si>
    <t>3.3.2.2</t>
  </si>
  <si>
    <t>3.3.2.3</t>
  </si>
  <si>
    <t>Montagem e desmontagem de fôrma de pilares retangulares e estruturas similares com área média das seções menor ou igual a 0,25 m², pé-direito simples, em chapa de madeira compensada resinada, 4 utilizações</t>
  </si>
  <si>
    <t>3.3.2.4</t>
  </si>
  <si>
    <t>3.3.2.5</t>
  </si>
  <si>
    <t>PAREDES E PAINES</t>
  </si>
  <si>
    <t>3.3.3.1</t>
  </si>
  <si>
    <t>Alvenaria de vedação de blocos cerâmicos furados na horizontal de 9x19x19cm (espessura 9cm) de paredes com área líquida maior ou igual a 6m² com vãos e argamassa de assentamento com preparo em betoneira</t>
  </si>
  <si>
    <t>DRENAGEM</t>
  </si>
  <si>
    <t>3.3.4.1</t>
  </si>
  <si>
    <t>Fornecimento e assentamento de tubo de PVC DN 75mm para escoamento das águas</t>
  </si>
  <si>
    <t>REVESTIMENTO DE PAREDE E TETO</t>
  </si>
  <si>
    <t>3.3.5.1</t>
  </si>
  <si>
    <t>Chapisco traço 1:3 (cimento e areia)</t>
  </si>
  <si>
    <t>3.3.5.2</t>
  </si>
  <si>
    <t>Reboco ou emboço, de parede e teto, com argamassa traço - 1:2:8 (cimento / cal / areia), espessura 2cm</t>
  </si>
  <si>
    <t>3.3.6.1</t>
  </si>
  <si>
    <t>Piso de concreto com concreto moldadoin loco, feito em obra, acabamento convencional, espessura 6 cm, armado</t>
  </si>
  <si>
    <t>3.3.7.1</t>
  </si>
  <si>
    <t>Aplicação manual de fundo selador acrílico em paredes externas</t>
  </si>
  <si>
    <t>3.3.7.2</t>
  </si>
  <si>
    <t>Pintura com tinta texturizada acrílica</t>
  </si>
  <si>
    <t>3.3.7.3</t>
  </si>
  <si>
    <t>Pintura acrílica de faixas de demarcação em quadra poliesportiva, com 5cm de largura</t>
  </si>
  <si>
    <t>3.3.8</t>
  </si>
  <si>
    <t>EQUIPAMENTO ESPORTIVO</t>
  </si>
  <si>
    <t>3.3.8.1</t>
  </si>
  <si>
    <t>Conjunto para futsal com traves oficiais de 3,00 x 2,00 m em tubo de acogalvanizado 3" com requadro em tubo de 1", pintura em primer com tintaesmalte sintetico e redes de polietileno fio 4 mm</t>
  </si>
  <si>
    <t>3.3.8.2</t>
  </si>
  <si>
    <t>Conjunto para quadra de volei com postes em tubo de aco galvanizado 3", h =*255* cm, pintura em tinta esmalte sintetico, rede de nylon com 2 mm, malha 10 x10 cm e antenas oficiais em fibra de vidro</t>
  </si>
  <si>
    <t>3.3.8.3</t>
  </si>
  <si>
    <t>Par de tabelas de basquete em compensado naval de *1,80 x 1,20* m, com aro demetal e rede (sem suporte de fixacao</t>
  </si>
  <si>
    <t>3.3.8.4</t>
  </si>
  <si>
    <t>Estrutura metálica fixa, p/ tabela em fibra de vidro, com aro e cesta para basquete, padrão oficial, em tubo galvanizado d=5" -  instalada</t>
  </si>
  <si>
    <t>3.3.9</t>
  </si>
  <si>
    <t>3.3.9.1</t>
  </si>
  <si>
    <t>Portão em tela arame galvanizado n.12 malha 2" e moldura em tubos de aco com duas folhas de abrir, incluso ferragens</t>
  </si>
  <si>
    <t>3.3.9.2</t>
  </si>
  <si>
    <t>Alambrado para quadra poliesportiva, estruturada em tubo de aço galv. c/costura din 2440, diâmetro 2", e tela em arame galvanizado 14 bwg, malha quadrada com abertura de 2"</t>
  </si>
  <si>
    <t>Grama em placas</t>
  </si>
  <si>
    <t>Terra Vegetal</t>
  </si>
  <si>
    <t>Plantio de árvore ornamental com altura de muda maior que 2,00 m e menor ou igual a 4,00 m.</t>
  </si>
  <si>
    <t>QUADRA 3</t>
  </si>
  <si>
    <t>4.2.5</t>
  </si>
  <si>
    <t>PLAYGROUND</t>
  </si>
  <si>
    <t xml:space="preserve">Gangorra Tripla </t>
  </si>
  <si>
    <t xml:space="preserve">Escorregador simples </t>
  </si>
  <si>
    <t xml:space="preserve">Balanço duplo </t>
  </si>
  <si>
    <t>Brinquedo - Labirinto (trepa-trepa) em tubo ferro galv d=1 1/2" na horizontal e d=1 1/2" na vertical. Dim:1,54x1,54x2,04m</t>
  </si>
  <si>
    <t>QUIOSQUE</t>
  </si>
  <si>
    <t>4.4.1.1</t>
  </si>
  <si>
    <t>Locação da obra</t>
  </si>
  <si>
    <t>4.4.2.1</t>
  </si>
  <si>
    <t>Escavação manual de vala em material de 1a categoria ate 1,5m</t>
  </si>
  <si>
    <t>4.4.2.2</t>
  </si>
  <si>
    <t>Concreto ciclópico fck=10mpa 30% pedra de mão inclusive lançamento</t>
  </si>
  <si>
    <t>4.4.2.3</t>
  </si>
  <si>
    <t>Alvenaria de embasamento com bloco estrutural de cerâmica, de 14x19x29cm e argamassa de assentamento com preparo em betoneira.</t>
  </si>
  <si>
    <t>4.4.2.4</t>
  </si>
  <si>
    <t>Reaterro de material escavado</t>
  </si>
  <si>
    <t>4.4.2.5</t>
  </si>
  <si>
    <t>Lastro de concreto  FCK 15MPa sarrafeado, e=5cm</t>
  </si>
  <si>
    <t>4.4.2.6</t>
  </si>
  <si>
    <t>Concreto armado, para edificação térrea, fck = 25 Mpa, incl. Fôrma e lançamento e aplicação do concreto</t>
  </si>
  <si>
    <t>4.4.3.1</t>
  </si>
  <si>
    <t>4.4.4.1</t>
  </si>
  <si>
    <t>Alvenaria de vedação de blocos cerâmicos furados na horizontal de 9x19x19cm (espessura 9cm</t>
  </si>
  <si>
    <t>4.4.4.2</t>
  </si>
  <si>
    <t>Verga pré-moldada para portas com até 1,50m de vão</t>
  </si>
  <si>
    <t>4.4.4.3</t>
  </si>
  <si>
    <t>Verga pré-moldada para janelas até 1,50m de vão</t>
  </si>
  <si>
    <t>4.4.4.4</t>
  </si>
  <si>
    <t>Contraverga pré-moldada para até 1,50m - janelas</t>
  </si>
  <si>
    <t xml:space="preserve">COBERTA </t>
  </si>
  <si>
    <t>4.4.5.1</t>
  </si>
  <si>
    <t xml:space="preserve">Estrutura em madeira aparelhada, para telha cerâmica, apoiada em parede </t>
  </si>
  <si>
    <t>4.4.5.2</t>
  </si>
  <si>
    <t>Telhamento com telha cerâmica, tipo colonial com argamassa 1:3 (cimento e areia)</t>
  </si>
  <si>
    <t>REVESTIMENTO DE PAREDE</t>
  </si>
  <si>
    <t>4.4.6.1</t>
  </si>
  <si>
    <t>4.4.6.2</t>
  </si>
  <si>
    <t>Reboco, de parede, com argamassa traço - 1:2:8 (cimento / cal / areia), espessura 2,0 cm</t>
  </si>
  <si>
    <t>4.4.6.3</t>
  </si>
  <si>
    <t>Emboço, para recebimento de cerâmica, em argamassa traço 1:2:8, preparo mecânico com betoneira 400l, aplicado manualmente em faces internas de paredes de ambientes, espessura de 20mm, com execução de taliscas</t>
  </si>
  <si>
    <t>4.4.6.4</t>
  </si>
  <si>
    <t>Revestimento cerâmico para a mbientes de áreas molhadas, meia parede ou parede inteira, com placas tipo grês ou semi-grês, dimensões 20x20cm</t>
  </si>
  <si>
    <t>4.4.7.1</t>
  </si>
  <si>
    <t>Regularização de piso com argamassa cimento e areia 1:4, preparo mecânico</t>
  </si>
  <si>
    <t>4.4.7.2</t>
  </si>
  <si>
    <t>Revestimento cerâmico para piso, com placas tipo grês ou semi-grês, dimensões 35x35 cm</t>
  </si>
  <si>
    <t>ESQUADRIAS E VIDROS</t>
  </si>
  <si>
    <t>4.4.8.1</t>
  </si>
  <si>
    <t>Porta de madeira compensada lisa 0,80 x 2,10m com aduela, alisar e dobradiça e fechadura</t>
  </si>
  <si>
    <t>4.4.8.2</t>
  </si>
  <si>
    <t>Porta de madeira compensada lisa 0,90 x 2,10m com aduela, alisar e dobradiça e fechadura</t>
  </si>
  <si>
    <t>4.4.8.3</t>
  </si>
  <si>
    <t>Janela de alumínio tipo maxim-air, serie 25, incluso vidro fantasia</t>
  </si>
  <si>
    <t>4.4.8.4</t>
  </si>
  <si>
    <t>Porta de enrolar, em perfil meia cana fechado, em chapa de aço galvanizado nº 22</t>
  </si>
  <si>
    <t>ELETRICA</t>
  </si>
  <si>
    <t>4.4.9.1</t>
  </si>
  <si>
    <t>4.4.9.2</t>
  </si>
  <si>
    <t>Eletroduto flexível corrugado, pvc, dn 20 mm (1/2"), para circuitos terminais, instalado em laje - fornecimento e instalação</t>
  </si>
  <si>
    <t>4.4.9.3</t>
  </si>
  <si>
    <t>Eletroduto flexível corrugado, pvc, dn 25 mm (3/4"), para circuitos terminais, instalado em laje - fornecimento e instalação</t>
  </si>
  <si>
    <t>4.4.9.4</t>
  </si>
  <si>
    <t>Cabo de cobre flexível isolado, 1,5mm², anti-chama 450/750V, para circuitos terminais - fornecimento e instalação</t>
  </si>
  <si>
    <t>4.4.9.5</t>
  </si>
  <si>
    <t>Cabo de cobre flexível isolado, 2,5mm², anti-chama 450/750V, para circuitos terminais - fornecimento e instalação</t>
  </si>
  <si>
    <t>4.4.9.6</t>
  </si>
  <si>
    <t>LUMINÁRIAS</t>
  </si>
  <si>
    <t>4.4.9.7</t>
  </si>
  <si>
    <t xml:space="preserve">Luminária led de sobrepor 14W </t>
  </si>
  <si>
    <t>4.4.9.8</t>
  </si>
  <si>
    <t xml:space="preserve">Luminária led de sobrepor 18W </t>
  </si>
  <si>
    <t>4.4.9.9</t>
  </si>
  <si>
    <t>DISPOSITIVO ELÉTRICO - TOMADA/INTERRUPTOR/QUADRO</t>
  </si>
  <si>
    <t>4.4.9.10</t>
  </si>
  <si>
    <t>Dispositivo de proteção contra surto 275V</t>
  </si>
  <si>
    <t>4.4.9.11</t>
  </si>
  <si>
    <t>Interruptor  bipolar DR In 30mA - 25A</t>
  </si>
  <si>
    <t>4.4.9.12</t>
  </si>
  <si>
    <t>Tomada medio de embutir (1 módulo), 2p+t 10A, incluindo suporte e placa - fornecimento e instalação</t>
  </si>
  <si>
    <t>4.4.9.13</t>
  </si>
  <si>
    <t>Interruptor simples (1 módulo), 10A/250V, incluindo suporte e placa fornecimento e instalação</t>
  </si>
  <si>
    <t>4.4.9.14</t>
  </si>
  <si>
    <t>Interruptor simples (2 módulos), 10A/250V, incluindo suporte e placa fornecimento e instalação</t>
  </si>
  <si>
    <t>4.4.9.15</t>
  </si>
  <si>
    <t>Quadro de distribuição de energia em pvc, de embutir, sem barramento, para 3 disjuntores - fornecimento e instalação.</t>
  </si>
  <si>
    <t>4.4.9.16</t>
  </si>
  <si>
    <t>Disjuntor monopolar tipo DIN, corrente nominal de 10A - fornecimento e instalação</t>
  </si>
  <si>
    <t>4.4.10.1</t>
  </si>
  <si>
    <t>4.4.10.2</t>
  </si>
  <si>
    <t>Aplicação e lixamento de massa látex em paredes, duas demãos</t>
  </si>
  <si>
    <t>4.4.10.3</t>
  </si>
  <si>
    <t>Pintura com tinta látex acrílica em paredes, duas demãos</t>
  </si>
  <si>
    <t>4.4.10.4</t>
  </si>
  <si>
    <t>Pintura com esmalte brilhante para madeira em 02 demãos com aparelhamento com fundo nivelador branco fosco</t>
  </si>
  <si>
    <t>4.4.10.5</t>
  </si>
  <si>
    <t>Pintura com tinta alquídica de acabamento (esmalte sintético fosco) aplicada a rolo ou pincel sobre superfícies metálicas (exceto perfil) executado em obra (por demão)</t>
  </si>
  <si>
    <t>4.4.11</t>
  </si>
  <si>
    <t>4.4.11.1</t>
  </si>
  <si>
    <t>Execução de calçada de contorno em concreto 1:3:5 Fck = 12MPa, preparo mecânico e com espessura de 7,00cm</t>
  </si>
  <si>
    <t>4.4.11.2</t>
  </si>
  <si>
    <t>Forro em réguas de pvc, liso, para ambientes residenciais, inclusive estrutura de fixação.</t>
  </si>
  <si>
    <t>Caramanchão</t>
  </si>
  <si>
    <t>4.5.1.1</t>
  </si>
  <si>
    <t>Escavação manual de valas</t>
  </si>
  <si>
    <t>4.5.1.2</t>
  </si>
  <si>
    <t>Concreto ciclópico fck=10mpa 30% pedra de mão inclusive lançamento (base)</t>
  </si>
  <si>
    <t>4.5.1.3</t>
  </si>
  <si>
    <t>Madeira roliça tratada, eucalipto ou equivalente da região, d = 8cm a 11 cm</t>
  </si>
  <si>
    <t>4.5.1.4</t>
  </si>
  <si>
    <t>Assentamento de peças de eucalipto tratado, d=10 a 13cm</t>
  </si>
  <si>
    <t>Banco</t>
  </si>
  <si>
    <t>4.5.2.1</t>
  </si>
  <si>
    <t>4.5.2.2</t>
  </si>
  <si>
    <t>Lastro de impermeabilização, e=5cm, preparo com betoneira</t>
  </si>
  <si>
    <t>4.5.2.3</t>
  </si>
  <si>
    <t>Alvenaria de vedação de blocos vazado de cerâmicos  14x19x19cm, espessura de 14cm, bloco deitado</t>
  </si>
  <si>
    <t>4.5.2.4</t>
  </si>
  <si>
    <t>TAMPÃO DE CONCRETO</t>
  </si>
  <si>
    <t>4.5.2.5</t>
  </si>
  <si>
    <t>Concreto armado fck = 25 Mpa, incl. Fôrma e lançamento e aplicação do concreto</t>
  </si>
  <si>
    <t>4.5.2.6</t>
  </si>
  <si>
    <t>4.5.2.7</t>
  </si>
  <si>
    <t>4.5.2.8</t>
  </si>
  <si>
    <t>4.5.2.9</t>
  </si>
  <si>
    <t xml:space="preserve">Banco de praça em madeira e pés de ferro </t>
  </si>
  <si>
    <t>4.6.2</t>
  </si>
  <si>
    <t>4.6.3</t>
  </si>
  <si>
    <t>Plantio de arbustos</t>
  </si>
  <si>
    <t>4.6.4</t>
  </si>
  <si>
    <t>QUADRA 4</t>
  </si>
  <si>
    <t>Execução de passeio (calçada) ou piso de concreto com concreto moldadoin loco, usinado, acabamento convencional, espessura 8 cm, armado.</t>
  </si>
  <si>
    <t>EQUIPAMENTOS DE ACADEMIA</t>
  </si>
  <si>
    <t>Mobiliário banco abdominal -  3und</t>
  </si>
  <si>
    <t>5.3.1.1</t>
  </si>
  <si>
    <t xml:space="preserve">Alvenaria de vedação de blocos cerâmicos furados na horizontal de 9x19x19cm (espessura 9cm) de paredes com área líquida maior ou igual a 6m² com vãos e argamassa de assentamento com preparo em betoneira. </t>
  </si>
  <si>
    <t>5.3.1.2</t>
  </si>
  <si>
    <t>Aterro material areno-argiloso com compactação</t>
  </si>
  <si>
    <t>5.3.1.3</t>
  </si>
  <si>
    <t>Piso cimentado traco 1:3 (cimento e areia) com acabamento liso espessura 3cm preparo mecanico argamassa incluso aditivo impermeabilizante</t>
  </si>
  <si>
    <t>5.3.1.4</t>
  </si>
  <si>
    <t>5.3.1.5</t>
  </si>
  <si>
    <t>Reboco traço 1:4 (cimento e areia), espessura 2,5cm</t>
  </si>
  <si>
    <t>5.3.1.6</t>
  </si>
  <si>
    <t>5.3.1.7</t>
  </si>
  <si>
    <t>Tubo aco galvanizado com costura, classe leve, dn 40 mm ( 1 1/2"), e = 3,00 mm,*3,48* kg/m (nbr 5580)</t>
  </si>
  <si>
    <t>Mobiliário mergulho - 2und</t>
  </si>
  <si>
    <t>5.3.2.1</t>
  </si>
  <si>
    <t>Execução de estruturas de concreto armado, fck = 25 mpa.</t>
  </si>
  <si>
    <t>5.3.2.2</t>
  </si>
  <si>
    <t>5.3.2.3</t>
  </si>
  <si>
    <t>5.3.2.4</t>
  </si>
  <si>
    <t>5.3.2.5</t>
  </si>
  <si>
    <t>Mobiliário barra fixa - 3und</t>
  </si>
  <si>
    <t>5.3.3.1</t>
  </si>
  <si>
    <t>5.3.3.2</t>
  </si>
  <si>
    <t>5.3.3.3</t>
  </si>
  <si>
    <t>5.3.3.4</t>
  </si>
  <si>
    <t>5.3.3.5</t>
  </si>
  <si>
    <t>5.4.1.1</t>
  </si>
  <si>
    <t>5.4.1.2</t>
  </si>
  <si>
    <t>5.4.1.3</t>
  </si>
  <si>
    <t>5.4.1.4</t>
  </si>
  <si>
    <t>5.4.1.5</t>
  </si>
  <si>
    <t>5.4.1.6</t>
  </si>
  <si>
    <t>5.4.1.7</t>
  </si>
  <si>
    <t>5.4.1.8</t>
  </si>
  <si>
    <t>5.4.1.9</t>
  </si>
  <si>
    <t>5.5.1</t>
  </si>
  <si>
    <t>5.5.2</t>
  </si>
  <si>
    <t>5.5.3</t>
  </si>
  <si>
    <t>5.6.1</t>
  </si>
  <si>
    <t>Pintura acrílica em piso cimentado, três demãos</t>
  </si>
  <si>
    <t>5.6.2</t>
  </si>
  <si>
    <t>QUADRA 5</t>
  </si>
  <si>
    <t>6.2.4</t>
  </si>
  <si>
    <t>6.2.5</t>
  </si>
  <si>
    <t>6.3.1.1</t>
  </si>
  <si>
    <t>6.3.2.1</t>
  </si>
  <si>
    <t>6.3.2.2</t>
  </si>
  <si>
    <t>6.3.2.3</t>
  </si>
  <si>
    <t>6.3.2.4</t>
  </si>
  <si>
    <t>6.3.2.5</t>
  </si>
  <si>
    <t>6.3.2.6</t>
  </si>
  <si>
    <t>6.3.3.1</t>
  </si>
  <si>
    <t>6.3.4.1</t>
  </si>
  <si>
    <t>6.3.4.2</t>
  </si>
  <si>
    <t>6.3.4.3</t>
  </si>
  <si>
    <t>6.3.4.4</t>
  </si>
  <si>
    <t>6.3.5.1</t>
  </si>
  <si>
    <t>6.3.5.2</t>
  </si>
  <si>
    <t>6.3.6.1</t>
  </si>
  <si>
    <t>6.3.6.2</t>
  </si>
  <si>
    <t>6.3.6.3</t>
  </si>
  <si>
    <t>6.3.6.4</t>
  </si>
  <si>
    <t>6.3.7.1</t>
  </si>
  <si>
    <t>6.3.7.2</t>
  </si>
  <si>
    <t>6.3.8.1</t>
  </si>
  <si>
    <t>6.3.8.2</t>
  </si>
  <si>
    <t>6.3.8.3</t>
  </si>
  <si>
    <t>6.3.8.4</t>
  </si>
  <si>
    <t>6.3.9.1</t>
  </si>
  <si>
    <t>6.3.9.2</t>
  </si>
  <si>
    <t>6.3.9.3</t>
  </si>
  <si>
    <t>6.3.9.4</t>
  </si>
  <si>
    <t>6.3.9.5</t>
  </si>
  <si>
    <t>6.3.10.1</t>
  </si>
  <si>
    <t>6.3.10.2</t>
  </si>
  <si>
    <t>6.4.1.1</t>
  </si>
  <si>
    <t>6.4.1.2</t>
  </si>
  <si>
    <t>6.4.1.3</t>
  </si>
  <si>
    <t>6.4.1.4</t>
  </si>
  <si>
    <t xml:space="preserve">Assentamento de peças de eucalipto tratado, d=10 a 13cm </t>
  </si>
  <si>
    <t>6.4.2.1</t>
  </si>
  <si>
    <t>6.4.2.2</t>
  </si>
  <si>
    <t>6.4.2.3</t>
  </si>
  <si>
    <t>6.4.2.4</t>
  </si>
  <si>
    <t>6.4.2.5</t>
  </si>
  <si>
    <t>6.4.2.6</t>
  </si>
  <si>
    <t>6.4.2.7</t>
  </si>
  <si>
    <t>6.4.2.8</t>
  </si>
  <si>
    <t>6.4.2.9</t>
  </si>
  <si>
    <t>QUADRA 6</t>
  </si>
  <si>
    <t>7.2.4</t>
  </si>
  <si>
    <t>7.3.1</t>
  </si>
  <si>
    <t>BALANÇO EM METAL PARA CADEIRANTE</t>
  </si>
  <si>
    <t>7.3.2</t>
  </si>
  <si>
    <t>GANGORRA EM METAL PARA CADEIRANTE</t>
  </si>
  <si>
    <t>7.3.3</t>
  </si>
  <si>
    <t>GIRA-GIRA EM METAL PARA CADEIRANTE</t>
  </si>
  <si>
    <t>7.3.4</t>
  </si>
  <si>
    <t>7.3.5</t>
  </si>
  <si>
    <t>7.3.6</t>
  </si>
  <si>
    <t>7.4.1</t>
  </si>
  <si>
    <t>7.4.2</t>
  </si>
  <si>
    <t>7.4.3</t>
  </si>
  <si>
    <t>7.5.1</t>
  </si>
  <si>
    <t>7.5.2</t>
  </si>
  <si>
    <t>Limpeza de praça (varrição e remoção de entulhos)</t>
  </si>
  <si>
    <t>QUADRA 7</t>
  </si>
  <si>
    <t>8.1.1</t>
  </si>
  <si>
    <t>8.2.1</t>
  </si>
  <si>
    <t>8.2.2</t>
  </si>
  <si>
    <t>8.2.3</t>
  </si>
  <si>
    <t>8.3.1</t>
  </si>
  <si>
    <t>QUADRA 8</t>
  </si>
  <si>
    <t>9.2.3</t>
  </si>
  <si>
    <t>9.3.1</t>
  </si>
  <si>
    <t>CAPS - CENTRO DE ATENÇÃO PSICOSSOCIAL</t>
  </si>
  <si>
    <t>Locacao convencional de obra, utilizando gabarito de tábuas corridas pontaletadas a cada 2,00m - 2 utilizações</t>
  </si>
  <si>
    <t>Concreto fck = 15mpa, traço 1:3,4:3,5 (cimento/ areia média/ brita 1) - preparo mecânico com betoneira 600 l</t>
  </si>
  <si>
    <t>Aterro manual do caixão com solo argilo-arenoso e compactação mecanizada</t>
  </si>
  <si>
    <t>Lastro de concreto magro 5cm</t>
  </si>
  <si>
    <t>10.2.5.1</t>
  </si>
  <si>
    <t>101166 / SINAPI</t>
  </si>
  <si>
    <t>ALVENARIA DE EMBASAMENTO COM BLOCO ESTRUTURAL DE CERÂMICA, DE 14X19X29CM E ARGAMASSA DE ASSENTAMENTO COM PREPARO EM BETONEIRA. AF_05/2020</t>
  </si>
  <si>
    <t>Armação</t>
  </si>
  <si>
    <t>10.2.6.1</t>
  </si>
  <si>
    <t>Armação de fundação em estruturas de concreto - CA-60 5.0mm</t>
  </si>
  <si>
    <t>10.2.6.2</t>
  </si>
  <si>
    <t>Armação de fundação em estruturas de concreto - CA-50 6.3mm</t>
  </si>
  <si>
    <t>10.2.6.3</t>
  </si>
  <si>
    <t>Armação de fundação em estruturas de concreto - CA-50 8.0mm</t>
  </si>
  <si>
    <t>10.2.6.4</t>
  </si>
  <si>
    <t>Armação de fundação em estruturas de concreto - CA-50 10.0mm</t>
  </si>
  <si>
    <t>10.2.6.5</t>
  </si>
  <si>
    <t>Armação de fundação em estruturas de concreto - CA-50 12.5mm</t>
  </si>
  <si>
    <t>10.2.6.6</t>
  </si>
  <si>
    <t>Armação de fundação em estruturas de concreto - CA-50 16.0mm</t>
  </si>
  <si>
    <t>Fabricação, montagem e desmontagem de forma em madeira serrada, 4 utilizações</t>
  </si>
  <si>
    <t>Lançamento/aplicação manual de concreto em fundações</t>
  </si>
  <si>
    <t>10.3.1</t>
  </si>
  <si>
    <t>10.3.1.1</t>
  </si>
  <si>
    <t>Armação de vigas e pilares em estruturas de concreto - CA-60 5.0mm</t>
  </si>
  <si>
    <t>10.3.1.2</t>
  </si>
  <si>
    <t>Armação de vigas e pilares em estruturas de concreto - CA-50 6.3mm</t>
  </si>
  <si>
    <t>10.3.1.3</t>
  </si>
  <si>
    <t>Armação de vigas e pilares em estruturas de concreto - CA-50 8.0mm</t>
  </si>
  <si>
    <t>10.3.1.4</t>
  </si>
  <si>
    <t>Armação de vigas e pilares em estruturas de concreto - CA-50 10.0mm</t>
  </si>
  <si>
    <t>10.3.1.5</t>
  </si>
  <si>
    <t>Armação de vigas e pilares em estruturas de concreto - CA-50 12.5mm</t>
  </si>
  <si>
    <t>10.3.1.6</t>
  </si>
  <si>
    <t>Armação de vigas e pilares em estruturas de concreto - CA-50 16.0mm</t>
  </si>
  <si>
    <t>10.3.2</t>
  </si>
  <si>
    <t>10.3.3</t>
  </si>
  <si>
    <t>10.3.4</t>
  </si>
  <si>
    <t>Lançamento com uso de baldes, adensamento e acabamento de concreto em estruturas.</t>
  </si>
  <si>
    <t>10.3.5</t>
  </si>
  <si>
    <t>Laje pré-fabricada treliçada para piso ou cobertura, intereixo 38cm, h=14cm, el. enchimento em EPS h=8cm, inclusive escoramento em madeira e capeamento 6cm</t>
  </si>
  <si>
    <t>10.4.1</t>
  </si>
  <si>
    <t>10.4.2</t>
  </si>
  <si>
    <t>Vergas e contravergas</t>
  </si>
  <si>
    <t>10.4.2.1</t>
  </si>
  <si>
    <t>10.4.2.2</t>
  </si>
  <si>
    <t>Verga pré-moldada para portas com mais de 1,50m de vão</t>
  </si>
  <si>
    <t>10.4.2.3</t>
  </si>
  <si>
    <t>Verga pré-moldada para janelas com até 1,50m de vão</t>
  </si>
  <si>
    <t>10.4.2.4</t>
  </si>
  <si>
    <t>Contraverga pré-moldada para vãos até 1,50m - janelas</t>
  </si>
  <si>
    <t>10.5.1</t>
  </si>
  <si>
    <t>Fabricação e instalação de estrutura pontaletada de madeira não aparelhada para telhados com até 2 águas e para telha ondulada de fibrocimento, metálica, plástica ou termoacústica, incluso transporte vertical</t>
  </si>
  <si>
    <t>10.5.2</t>
  </si>
  <si>
    <t>Trama de madeira composta por terças para telhados de até 2 águas paratelha estrutural de fibrocimento, incluso transporte vertical</t>
  </si>
  <si>
    <t>10.5.3</t>
  </si>
  <si>
    <t xml:space="preserve">Telhamento com telha estrutural de fibrocimento e= 6 mm, com até 2 águas, incluso içamento. </t>
  </si>
  <si>
    <t>10.5.4</t>
  </si>
  <si>
    <t>Rufo de concreto armado fck=20mpa l=30cm e h=5cm</t>
  </si>
  <si>
    <t>10.5.5</t>
  </si>
  <si>
    <t>Calha em chapa de aço galvanizado número 24, desenvolvimento de 50 cm, incluso transporte vertical</t>
  </si>
  <si>
    <t>10.5.6</t>
  </si>
  <si>
    <t>Impermeabilização de superfície com argamassa polimérica / membrana acrílica, 4 demãos, reforçada com véu de poliéster (mav) - Lajes</t>
  </si>
  <si>
    <t>INSTALAÇÕES ELÉTRICAS - LÓGICA - CFTV - SPDA</t>
  </si>
  <si>
    <t>10.6.1</t>
  </si>
  <si>
    <t>Elétrica</t>
  </si>
  <si>
    <t>10.6.1.1</t>
  </si>
  <si>
    <t>Eletroduto e conexões</t>
  </si>
  <si>
    <t>10.6.1.1.1</t>
  </si>
  <si>
    <t>10.6.1.1.2</t>
  </si>
  <si>
    <t>10.6.1.1.3</t>
  </si>
  <si>
    <t>Eletroduto flexível corrugado, pvc, dn 32 mm (1"), para circuitos terminais, instalado em laje - fornecimento e instalação.</t>
  </si>
  <si>
    <t>10.6.1.1.4</t>
  </si>
  <si>
    <t>Eletroduto flexível corrugado, pead, dn 63 (2") - fornecimento e instalação</t>
  </si>
  <si>
    <t>10.6.1.1.5</t>
  </si>
  <si>
    <t>Eletroduto rígido roscável, pvc, dn 60 mm (2") - fornecimento e instalação</t>
  </si>
  <si>
    <t>10.6.1.1.6</t>
  </si>
  <si>
    <t>Curva 90° DN 2"</t>
  </si>
  <si>
    <t>10.6.1.1.7</t>
  </si>
  <si>
    <t>Luva 90° DN  2 "</t>
  </si>
  <si>
    <t>10.6.1.2</t>
  </si>
  <si>
    <t>Cabeamento</t>
  </si>
  <si>
    <t>10.6.1.2.1</t>
  </si>
  <si>
    <t>10.6.1.2.2</t>
  </si>
  <si>
    <t>10.6.1.2.3</t>
  </si>
  <si>
    <t>Cabo de cobre flexível isolado, 4,0mm², anti-chama 450/750V, para circuitos terminais - fornecimento e instalação</t>
  </si>
  <si>
    <t>10.6.1.2.4</t>
  </si>
  <si>
    <t>Cabo de cobre flexível isolado, 6,0mm², anti-chama 450/750V, para circuitos terminais - fornecimento e instalação</t>
  </si>
  <si>
    <t>10.6.1.2.5</t>
  </si>
  <si>
    <t>Cabo de cobre flexível isolado, 10mm², anti-chama 450/750V, para circuitos terminais - fornecimento e instalação</t>
  </si>
  <si>
    <t>10.6.1.2.6</t>
  </si>
  <si>
    <t>Cordoalha de cobre nu 10 mm², não enterrada, com isolador - fornecimento e instalação.</t>
  </si>
  <si>
    <t>10.6.1.2.7</t>
  </si>
  <si>
    <t>Cabo de cobre PP 2x1,5</t>
  </si>
  <si>
    <t>10.6.1.2.8</t>
  </si>
  <si>
    <t xml:space="preserve">Cabo de cobre PP 2x2,5 </t>
  </si>
  <si>
    <t>10.6.1.3</t>
  </si>
  <si>
    <t>Luminárias</t>
  </si>
  <si>
    <t>10.6.1.3.1</t>
  </si>
  <si>
    <t>10.6.1.3.2</t>
  </si>
  <si>
    <t xml:space="preserve">Luminária led de sobrepor 32W </t>
  </si>
  <si>
    <t>10.6.1.3.3</t>
  </si>
  <si>
    <t xml:space="preserve">Luminária arandela tipo tartaruga, com grade, de sobrepor, com 1 lâmpada fluorescente de 15 w, sem reator </t>
  </si>
  <si>
    <t>10.6.1.3.4</t>
  </si>
  <si>
    <t>Refletor Slim LED 50W de potência, branco Frio, 6500k,</t>
  </si>
  <si>
    <t>10.6.1.3.5</t>
  </si>
  <si>
    <t>Refletor Slim LED 150W de potência, branco Frio, 6500k,</t>
  </si>
  <si>
    <t>10.6.1.4</t>
  </si>
  <si>
    <t>Dispositivos Eletricos - Tomada/Interruptor/Quadro</t>
  </si>
  <si>
    <t>10.6.1.4.1</t>
  </si>
  <si>
    <t>10.6.1.4.2</t>
  </si>
  <si>
    <t>Tomada baixa de embutir (1 módulo), 2p+t 10A, incluindo suporte e placa - fornecimento e instalação</t>
  </si>
  <si>
    <t>10.6.1.4.3</t>
  </si>
  <si>
    <t>10.6.1.4.4</t>
  </si>
  <si>
    <t>Tomada alta de embutir (1 módulo), 2p+t 10A, incluindo suporte e placa - fornecimento e instalação</t>
  </si>
  <si>
    <t>10.6.1.4.5</t>
  </si>
  <si>
    <t>10.6.1.4.6</t>
  </si>
  <si>
    <t>10.6.1.4.7</t>
  </si>
  <si>
    <t>Interruptor simples (3 módulos), 10A/250V, incluindo suporte e placa fornecimento e instalação.</t>
  </si>
  <si>
    <t>10.6.1.4.8</t>
  </si>
  <si>
    <t>Interruptor bipolar (1 módulo), 10A/250V, incluindo suporte e placa fornecimento e instalação.</t>
  </si>
  <si>
    <t>10.6.1.4.9</t>
  </si>
  <si>
    <t>Quadro de distribuicao de energia de embutir, em chapa metalica, para 18 disjuntores termomagneticos monopolares, com barramento trifasico e neutro</t>
  </si>
  <si>
    <t>10.6.1.4.10</t>
  </si>
  <si>
    <t xml:space="preserve">Quadro de distribuição de energia em chapa de aço galvanizado, de embutir, com barramento trifásico, para 30 disjuntores din 150a - </t>
  </si>
  <si>
    <t>10.6.1.4.11</t>
  </si>
  <si>
    <t xml:space="preserve">Caixa de Medição Trifásica padrão M2 </t>
  </si>
  <si>
    <t>10.6.1.5</t>
  </si>
  <si>
    <t>Disjuntores e Quadro de Comando</t>
  </si>
  <si>
    <t>10.6.1.5.1</t>
  </si>
  <si>
    <t>Disjuntor tripolar tipo din, corrente nominal de 40a - fornecimento e instalação.</t>
  </si>
  <si>
    <t>10.6.1.5.2</t>
  </si>
  <si>
    <t>Disjuntor tripolar tipo din, corrente nominal de 32a - fornecimento e instalação.</t>
  </si>
  <si>
    <t>10.6.1.5.3</t>
  </si>
  <si>
    <t>10.6.1.5.4</t>
  </si>
  <si>
    <t>Disjuntor monopolar tipo DIN, corrente nominal de 16A - fornecimento e instalação</t>
  </si>
  <si>
    <t>10.6.1.5.5</t>
  </si>
  <si>
    <t>Disjuntor monopolar tipo DIN, corrente nominal de 25A - fornecimento e instalação</t>
  </si>
  <si>
    <t>10.6.1.6</t>
  </si>
  <si>
    <t>Rede de média tensão</t>
  </si>
  <si>
    <t>10.6.1.6.1</t>
  </si>
  <si>
    <t>10.6.1.6.2</t>
  </si>
  <si>
    <t>Poste de concreto  9/300 - fornecimento e assentamento</t>
  </si>
  <si>
    <t>10.6.1.6.3</t>
  </si>
  <si>
    <t>Poste de aço galvanizado cônico contíno reto, diâmetro superior 60mm, diâmetro da base 115mm, altura total 5m</t>
  </si>
  <si>
    <t>10.6.1.6.4</t>
  </si>
  <si>
    <t>10.6.2</t>
  </si>
  <si>
    <t>10.6.2.1</t>
  </si>
  <si>
    <t xml:space="preserve">Conector RJ45 cat. 6 macho </t>
  </si>
  <si>
    <t>10.6.2.2</t>
  </si>
  <si>
    <t>Conector RJ45 cat. 6 femea</t>
  </si>
  <si>
    <t>10.6.2.3</t>
  </si>
  <si>
    <t>Patch panel 24 portas</t>
  </si>
  <si>
    <t>10.6.2.4</t>
  </si>
  <si>
    <t xml:space="preserve">Switch (10/100) BaseTX 24 portas </t>
  </si>
  <si>
    <t>10.6.2.5</t>
  </si>
  <si>
    <t>Distribuidor optico 1U</t>
  </si>
  <si>
    <t>10.6.2.6</t>
  </si>
  <si>
    <t>Rack fechado 601x470x520mm (12U)</t>
  </si>
  <si>
    <t>10.6.2.7</t>
  </si>
  <si>
    <t>Anel organizador de cabos</t>
  </si>
  <si>
    <t>10.6.2.8</t>
  </si>
  <si>
    <t>Bandeja deslizante perfurada</t>
  </si>
  <si>
    <t>10.6.2.9</t>
  </si>
  <si>
    <t>Guia de cabos simples</t>
  </si>
  <si>
    <t>10.6.2.10</t>
  </si>
  <si>
    <t xml:space="preserve">Guia de cabos vertical 24u 19" </t>
  </si>
  <si>
    <t>10.6.2.11</t>
  </si>
  <si>
    <t>Cabo utp 4 pares cat 6</t>
  </si>
  <si>
    <t>10.6.2.12</t>
  </si>
  <si>
    <t>Placa 2x4” – Branca 2 módulos –  RJ45</t>
  </si>
  <si>
    <t>10.6.2.13</t>
  </si>
  <si>
    <t xml:space="preserve">Eletroduto flexível corrugado, PVC, DN 25mm </t>
  </si>
  <si>
    <t>10.6.2.14</t>
  </si>
  <si>
    <t xml:space="preserve">Eletroduto flexível corrugado, PVC, DN 32mm </t>
  </si>
  <si>
    <t>10.6.2.15</t>
  </si>
  <si>
    <t xml:space="preserve">Eletroduto flexível corrugado, PVC, DN 40mm </t>
  </si>
  <si>
    <t>10.6.2.16</t>
  </si>
  <si>
    <t xml:space="preserve">Eletroduto flexível corrugado, PVC, DN 50mm </t>
  </si>
  <si>
    <t>10.6.2.17</t>
  </si>
  <si>
    <t>Eletroduto rígido roscável, pvc, dn 32 mm (1")</t>
  </si>
  <si>
    <t>10.6.2.18</t>
  </si>
  <si>
    <t>Curva 90 graus para eletroduto, pvc, roscável, dn 32 mm (1")</t>
  </si>
  <si>
    <t>10.6.2.19</t>
  </si>
  <si>
    <t>Luva para eletroduto, pvc, roscável, dn 32 mm (1")</t>
  </si>
  <si>
    <t>10.6.2.20</t>
  </si>
  <si>
    <t>Caixa retangular 4" x 2" pvc</t>
  </si>
  <si>
    <t>10.6.2.21</t>
  </si>
  <si>
    <t>Caixa de passagem 30x30cm, aço galvanizado, embutida</t>
  </si>
  <si>
    <t>10.6.2.22</t>
  </si>
  <si>
    <t>10.6.2.23</t>
  </si>
  <si>
    <t>Mão francesa 38x38mm para fixação da eletrocalha</t>
  </si>
  <si>
    <t>10.6.2.24</t>
  </si>
  <si>
    <t xml:space="preserve">Cabo de cobre nú de #4mm² </t>
  </si>
  <si>
    <t>10.6.2.25</t>
  </si>
  <si>
    <t xml:space="preserve">Fibra ótica 12 fibras </t>
  </si>
  <si>
    <t>10.6.3</t>
  </si>
  <si>
    <t>10.6.3.1</t>
  </si>
  <si>
    <t>Câmara Multi HD com Infra Vermelho, compatível com 4* tecnologias: HDCVI + HDTVI 2.0 + AHD-M + analógica, Resolução HD (720p), Lente de 2.8 mm ,Alcance IR DE 25m, IP 66</t>
  </si>
  <si>
    <t>10.6.3.2</t>
  </si>
  <si>
    <t>Gravador Digital de vídeo MULTI HD, Saídas de vídeo VGA, HDMI e BNC, Função BNC</t>
  </si>
  <si>
    <t>PÇ</t>
  </si>
  <si>
    <t>10.6.3.3</t>
  </si>
  <si>
    <t>Conector BNC de solda p/CFTV</t>
  </si>
  <si>
    <t>10.6.3.4</t>
  </si>
  <si>
    <t>Cabo coaxial Bipolar 4mm com 80% malha blindada</t>
  </si>
  <si>
    <t>10.6.4</t>
  </si>
  <si>
    <t>SISTEMA DE PROTEÇÃO CONTRA DESCARGAS ATMOSFÉRICAS</t>
  </si>
  <si>
    <t>10.6.4.1</t>
  </si>
  <si>
    <t>Cabo de cobre nu 50 mm²</t>
  </si>
  <si>
    <t>10.6.4.2</t>
  </si>
  <si>
    <t xml:space="preserve">Caixa de inspeção Ø 300x300mm em concreto com tampa em ferro fundido </t>
  </si>
  <si>
    <t>10.6.4.3</t>
  </si>
  <si>
    <t>10.6.4.4</t>
  </si>
  <si>
    <t>10.6.4.5</t>
  </si>
  <si>
    <t>Sistema de aterramento á compressão</t>
  </si>
  <si>
    <t>10.6.4.6</t>
  </si>
  <si>
    <t xml:space="preserve">Caixa PP anti-UV e anti-chama 123x158x87mm bocal de Ø 1” </t>
  </si>
  <si>
    <t>10.6.4.7</t>
  </si>
  <si>
    <t>Eletroduto rígido roscável, PVC, DN 32mm (1")</t>
  </si>
  <si>
    <t>10.6.4.8</t>
  </si>
  <si>
    <t>Curva 90 graus para eletroduto, PVC, roscável, DN 32mm (1")</t>
  </si>
  <si>
    <t>10.6.4.9</t>
  </si>
  <si>
    <t>Fornecimento e instalação de bucha de nylon</t>
  </si>
  <si>
    <t>10.6.4.10</t>
  </si>
  <si>
    <t xml:space="preserve">Minicaptores em barra chata 7/8”x 1/8x300mm </t>
  </si>
  <si>
    <t>10.6.4.11</t>
  </si>
  <si>
    <t xml:space="preserve">Barra chata em alumínio 7/8”x1/8” (70mm²) </t>
  </si>
  <si>
    <t>10.6.4.12</t>
  </si>
  <si>
    <t>Porca sextavada zincada 1/4"</t>
  </si>
  <si>
    <t>10.6.4.13</t>
  </si>
  <si>
    <t>Arruela lisa zincada d=1/4"</t>
  </si>
  <si>
    <t>10.6.4.14</t>
  </si>
  <si>
    <t>Parafuso cabeça chata em alumínio 1/4" x 7/8" - fornecimento e colocação</t>
  </si>
  <si>
    <t>10.6.4.15</t>
  </si>
  <si>
    <t>Abraçadeira metálica tipo "D" de 1"</t>
  </si>
  <si>
    <t>10.6.4.16</t>
  </si>
  <si>
    <t xml:space="preserve">Curva 90º Barra chata em alumínio 7/8”x1/8”x3000mm </t>
  </si>
  <si>
    <t>10.6.4.17</t>
  </si>
  <si>
    <t>Parafuso auto-atarraxante em aço inox - 4,2 x 32mm</t>
  </si>
  <si>
    <t>10.7.1</t>
  </si>
  <si>
    <t>10.7.2</t>
  </si>
  <si>
    <t>Reboco, aplicado manualmente, traço 1:2:8, em betoneira de 400l, paredes internas, com execução de taliscas</t>
  </si>
  <si>
    <t>10.7.3</t>
  </si>
  <si>
    <t>10.7.4</t>
  </si>
  <si>
    <t>Revestimento cerâmico para paredes internas com placas tipo esmaltada extra de dimensões 33x45 cm aplicadas em ambientes de área maior que 5m² na altura inteira das paredes</t>
  </si>
  <si>
    <t>10.7.5</t>
  </si>
  <si>
    <t xml:space="preserve">Revestimento cerâmico para parede, 10x10cm, aplicado com argamassa industrializada ac-ii, rejunte epoxi, exclusive regularização de base ou emboço </t>
  </si>
  <si>
    <t>10.8.1</t>
  </si>
  <si>
    <t>Regularização de piso com argamassa cimento e areia 1:4 com espessura de 2,0cm</t>
  </si>
  <si>
    <t>10.8.2</t>
  </si>
  <si>
    <t>Piso em granilite, marmorite ou granitina espessura 8mm, incluso juntas de dilatação plásticas</t>
  </si>
  <si>
    <t>10.8.3</t>
  </si>
  <si>
    <t>Revestimento cerâmico para piso com placas tipo grês de dimensões 35x35 cm aplicada em ambientes de área entre 5 m2 e 10 m2</t>
  </si>
  <si>
    <t>10.9.1</t>
  </si>
  <si>
    <t>Kit de porta de madeira para pintura, semi-oca (leve ou média), padrão médio, 80x210cm, espessura de 3,5cm, itens inclusos: dobradiças, montagem e instalação do batente, fechadura com execução do furo fornecimento e instalação</t>
  </si>
  <si>
    <t>10.9.2</t>
  </si>
  <si>
    <t>Kit de porta de madeira para pintura, semi-oca (leve ou média), padrão médio, 90x210cm, espessura de 3,5cm, itens inclusos: dobradiças, montagem e instalação do batente, fechadura com execução do furo fornecimento e instalação</t>
  </si>
  <si>
    <t>10.9.3</t>
  </si>
  <si>
    <t xml:space="preserve"> Porta em madeira compensada (canela), lisa, semi-ôca, 0.90 x 2.10 m, para sanitário de deficiente físico (inclusive batente, ferragens, fechadura, suporte e chapa de alumínio e=1mm)</t>
  </si>
  <si>
    <t>10.9.4</t>
  </si>
  <si>
    <t xml:space="preserve">Porta em madeira, lisa, semi-ôca, 0,90 x 2,10 m, tipo vai-vem, inclusive batentes l=22cm e ferragens </t>
  </si>
  <si>
    <t>10.9.5</t>
  </si>
  <si>
    <t>Porta em vidro temperado 10mm, na cor verde, inclusive ferragens e acessórios e instalação</t>
  </si>
  <si>
    <t>10.9.6</t>
  </si>
  <si>
    <t xml:space="preserve">Porta em alumínio de abrir tipo veneziana com guarnição, fixação com parafusos - fornecimento e instalação. </t>
  </si>
  <si>
    <t>10.9.7</t>
  </si>
  <si>
    <t>Tarjeta tipo livre/ocupado p/ porta banheiro</t>
  </si>
  <si>
    <t>10.9.8</t>
  </si>
  <si>
    <t>Portão em tubo de ferro galvanizado com quadro de DN 2", e barras verticais de DN 1 1/2" a cada 10cm</t>
  </si>
  <si>
    <t>10.9.9</t>
  </si>
  <si>
    <t>Gradil de ferro ?1/2"x1/2"espaçamento 10cm-montantes de tubo de aço galv. ø 2"espaçamento 3m inclusive assentamento</t>
  </si>
  <si>
    <t>10.9.10</t>
  </si>
  <si>
    <t>Janela alumínio de correr, 2 folhas, fixação com parafuso sobre contramarco, com vidros padronizados para vidro</t>
  </si>
  <si>
    <t>10.9.11</t>
  </si>
  <si>
    <t>Janela alumínio maxim-ar, fixação com parafuso sobre contramarco, com vidros padronizados para vidro</t>
  </si>
  <si>
    <t>10.10.1</t>
  </si>
  <si>
    <t>10.10.2</t>
  </si>
  <si>
    <t>10.10.3</t>
  </si>
  <si>
    <t>10.10.4</t>
  </si>
  <si>
    <t>10.10.5</t>
  </si>
  <si>
    <t>10.10.6</t>
  </si>
  <si>
    <t>Aplicação e lixamento de massa látex em teto, duas demãos</t>
  </si>
  <si>
    <t>10.10.7</t>
  </si>
  <si>
    <t>Pintura com tinta látex PVA em teto, duas demãos</t>
  </si>
  <si>
    <t>10.10.8</t>
  </si>
  <si>
    <t>Pintura esmalte fosco, duas demãos, sobre superfície metálica, incluso uma demão de fundo anticorrosivo</t>
  </si>
  <si>
    <t>10.11</t>
  </si>
  <si>
    <t>10.11.1</t>
  </si>
  <si>
    <t>ALIMENTAÇÃO</t>
  </si>
  <si>
    <t>10.11.1.1</t>
  </si>
  <si>
    <t>Registro de esfera, PVC, soldável, DN 25mm, instalado em reservação de água de edificação que possua reservatório de fibra/fibrocimentofornecimento e instalação.</t>
  </si>
  <si>
    <t>10.11.1.2</t>
  </si>
  <si>
    <t>Registro tipo esfera em PVC c/borboleta, d = 3/4"</t>
  </si>
  <si>
    <t>10.11.1.3</t>
  </si>
  <si>
    <t>Joelho 90º roscável 25mm</t>
  </si>
  <si>
    <t>10.11.1.4</t>
  </si>
  <si>
    <t>Adapt sold.curto c/bolsa-rosca p registro 25mm - 3/4"</t>
  </si>
  <si>
    <t>10.11.1.5</t>
  </si>
  <si>
    <t>Joelho 90º soldável 25mm</t>
  </si>
  <si>
    <t>10.11.1.6</t>
  </si>
  <si>
    <t>Tubo PVC rígido soldável 25mm</t>
  </si>
  <si>
    <t>10.11.1.7</t>
  </si>
  <si>
    <t>10.11.1.8</t>
  </si>
  <si>
    <t>Tubulação água fria 25mm - piso</t>
  </si>
  <si>
    <t>10.11.1.9</t>
  </si>
  <si>
    <t>10.11.1.10</t>
  </si>
  <si>
    <t>Tubulação água fria 25mm - parede</t>
  </si>
  <si>
    <t>10.11.1.11</t>
  </si>
  <si>
    <t>Tubo pvc rígido roscável d = 3/4"</t>
  </si>
  <si>
    <t>10.11.2</t>
  </si>
  <si>
    <t>ÁGUA FRIA - Tubulações e conexões</t>
  </si>
  <si>
    <t>10.11.2.1</t>
  </si>
  <si>
    <t>Tubo, pvc, soldável, DN 25mm, instalado em ramal ou sub-ramal de água</t>
  </si>
  <si>
    <t>10.11.2.2</t>
  </si>
  <si>
    <t>Tubo, pvc, soldável, dn 32mm, instalado em prumada de água - fornecimento e instalação.</t>
  </si>
  <si>
    <t>10.11.2.3</t>
  </si>
  <si>
    <t>Tubo, pvc, soldável, dn 60mm, instalado em prumada de água - fornecimento e instalação</t>
  </si>
  <si>
    <t>10.11.2.4</t>
  </si>
  <si>
    <t>ADAPTADOR</t>
  </si>
  <si>
    <t>10.11.2.5</t>
  </si>
  <si>
    <t>Adapt sold.curto c/bolsa-rosca p registro 25 mm - 3/4"</t>
  </si>
  <si>
    <t>10.11.2.6</t>
  </si>
  <si>
    <t>Adapt sold.curto c/bolsa-rosca p registro 32 mm - 1"</t>
  </si>
  <si>
    <t>10.11.2.7</t>
  </si>
  <si>
    <t>Adapt sold.curto c/bolsa-rosca p registro 60mm - 2"</t>
  </si>
  <si>
    <t>10.11.2.8</t>
  </si>
  <si>
    <t>JOELHO</t>
  </si>
  <si>
    <t>10.11.2.9</t>
  </si>
  <si>
    <t>Joelho de redução soldável c/ rosca 25 mm - 1/2"</t>
  </si>
  <si>
    <t>10.11.2.10</t>
  </si>
  <si>
    <t>Joelho de redução 90 soldável 32 mm - 25 mm</t>
  </si>
  <si>
    <t>10.11.2.11</t>
  </si>
  <si>
    <t>10.11.2.12</t>
  </si>
  <si>
    <t>Joelho 90º soldável 32mm</t>
  </si>
  <si>
    <t>10.11.2.13</t>
  </si>
  <si>
    <t>Joelho 90º soldável 60mm</t>
  </si>
  <si>
    <t>10.11.2.14</t>
  </si>
  <si>
    <t>Joelho de redução 90º soldável com bucha de latão 25 mm- 1/2"</t>
  </si>
  <si>
    <t>10.11.2.15</t>
  </si>
  <si>
    <t>Joelho de redução 90º soldável com bucha de latão 25 mm- 3/4"</t>
  </si>
  <si>
    <t>10.11.2.16</t>
  </si>
  <si>
    <t>TÊ</t>
  </si>
  <si>
    <t>10.11.2.17</t>
  </si>
  <si>
    <t>Tê 90 soldável 25mm</t>
  </si>
  <si>
    <t>10.11.2.18</t>
  </si>
  <si>
    <t>Tê 90 soldável 32mm</t>
  </si>
  <si>
    <t>10.11.2.19</t>
  </si>
  <si>
    <t>Tê 90 soldável 60mm</t>
  </si>
  <si>
    <t>10.11.2.20</t>
  </si>
  <si>
    <t>Tê de redução 90 soldável 32 mm - 25 mm</t>
  </si>
  <si>
    <t>10.11.2.21</t>
  </si>
  <si>
    <t>LUVA</t>
  </si>
  <si>
    <t>10.11.2.22</t>
  </si>
  <si>
    <t>Luva, pvc, soldável, dn 25mm</t>
  </si>
  <si>
    <t>10.11.3</t>
  </si>
  <si>
    <t>APARELHOS E ACESSORIOS SANITARIOS</t>
  </si>
  <si>
    <t>10.11.3.1</t>
  </si>
  <si>
    <t>Ducha cromada</t>
  </si>
  <si>
    <t>10.11.3.2</t>
  </si>
  <si>
    <t>Torneira cromada tubo móvel, de parede, 1/2" ou 3/4", para pia de cozinha</t>
  </si>
  <si>
    <t>10.11.3.3</t>
  </si>
  <si>
    <t>Torneira cromada tubo movel de parede 1/2" ou 3/4" para bancada de granito, padrão médio - fornecimento e instalação</t>
  </si>
  <si>
    <t>10.11.3.4</t>
  </si>
  <si>
    <t>Lavatório louça branca suspenso, 29,5 x 39cm ou equivalente, padrão popular</t>
  </si>
  <si>
    <t>10.11.3.5</t>
  </si>
  <si>
    <t>Vaso sanitário de louça branca c/ caixa de deascarga acoplada</t>
  </si>
  <si>
    <t>10.11.3.6</t>
  </si>
  <si>
    <t>Assento para vaso sanitário</t>
  </si>
  <si>
    <t>10.11.3.7</t>
  </si>
  <si>
    <t>Chuveiro elétrico comum corpo plástico, tipo ducha fornecimento e instalação.</t>
  </si>
  <si>
    <t>10.11.3.8</t>
  </si>
  <si>
    <t>Registro de gaveta bruto, latão, roscável, 3/4", com acabamento e canopla cromados. fornecido e instalado em ramal de água</t>
  </si>
  <si>
    <t>10.11.3.9</t>
  </si>
  <si>
    <t>Registro de gaveta bruto, latão, roscável, 1", instalado em reservaçãode água de edificação fornecimento e instalação</t>
  </si>
  <si>
    <t>10.11.3.10</t>
  </si>
  <si>
    <t>Registro de gaveta bruto, latão, roscável, 2", instalado em reservaçãode água de edificação fornecimento e instalação</t>
  </si>
  <si>
    <t>10.11.3.11</t>
  </si>
  <si>
    <t>Engate flexível cobre cromado com canopla 1/2" - 30cm</t>
  </si>
  <si>
    <t>10.11.3.12</t>
  </si>
  <si>
    <t>Engate flexível plástico 1/2" - 30cm</t>
  </si>
  <si>
    <t>10.11.3.13</t>
  </si>
  <si>
    <t>Papeleira de parede em metal cromado, incluso fixação</t>
  </si>
  <si>
    <t>10.11.3.14</t>
  </si>
  <si>
    <t>Porta toalha de rosto em metal cromado, tipo argola, incluso fixação</t>
  </si>
  <si>
    <t>10.11.3.15</t>
  </si>
  <si>
    <t>Saboneteira plástica tipo dispenser para sabonete líquido com reservatório de 800 a 1500ml, incluso fixação</t>
  </si>
  <si>
    <t>10.11.3.16</t>
  </si>
  <si>
    <t>Cuba de embutir oval em louça branca, 35 x 50cm ou equivalente</t>
  </si>
  <si>
    <t>10.11.3.17</t>
  </si>
  <si>
    <t>Cuba de embutir de aço inox - fornecimento e instalação</t>
  </si>
  <si>
    <t>10.11.3.18</t>
  </si>
  <si>
    <t>Conjunto moto-bomba com motor de 1CV</t>
  </si>
  <si>
    <t>10.11.3.19</t>
  </si>
  <si>
    <t>Caixa para hidrômetro concreto pre-moldado - fornecimento e instalação</t>
  </si>
  <si>
    <t>10.11.3.20</t>
  </si>
  <si>
    <t>Hidrômetro 5,00m3/h, d=3/4" - fornecimento e instalação</t>
  </si>
  <si>
    <t>10.11.3.21</t>
  </si>
  <si>
    <t xml:space="preserve">Reservatório elevado 10.000L com estrutura em concreto </t>
  </si>
  <si>
    <t>10.11.4</t>
  </si>
  <si>
    <t>Águas Pluviais</t>
  </si>
  <si>
    <t>10.11.4.1</t>
  </si>
  <si>
    <t>Tubo pvc, série r, água pluvial, dn 100 mm, fornecido e instalado em ramal de encaminhamento.</t>
  </si>
  <si>
    <t>10.11.4.2</t>
  </si>
  <si>
    <t>Joelho 90 100mm</t>
  </si>
  <si>
    <t>10.11.4.3</t>
  </si>
  <si>
    <t>Joelho 45 100mm</t>
  </si>
  <si>
    <t>10.11.4.4</t>
  </si>
  <si>
    <t>Curva 90° 100mm</t>
  </si>
  <si>
    <t>10.11.4.5</t>
  </si>
  <si>
    <t>Ralo hemisférico em fofo, tipo abacaxi Ø 100mm</t>
  </si>
  <si>
    <t>10.11.4.6</t>
  </si>
  <si>
    <t xml:space="preserve">Caixa enterrada hidráulica em alvenaria com tijolos cerâmicos maciços, dimensões internas: 0,6x0,6x0,6 m </t>
  </si>
  <si>
    <t>10.11.5</t>
  </si>
  <si>
    <t>ESGOTO SANITÁRIO - Tubulações e conexões</t>
  </si>
  <si>
    <t>10.11.5.1</t>
  </si>
  <si>
    <t>Tubo PVC rígido soldável 40mm</t>
  </si>
  <si>
    <t>10.11.5.2</t>
  </si>
  <si>
    <t>10.11.5.3</t>
  </si>
  <si>
    <t>Tubo pvc, serie normal, esgoto predial, dn 40 mm, fornecido e instalado em ramal de descarga ou ramal de esgoto sanitário - piso</t>
  </si>
  <si>
    <t>10.11.5.4</t>
  </si>
  <si>
    <t>10.11.5.5</t>
  </si>
  <si>
    <t>Tubo pvc, serie normal, esgoto predial, dn 40 mm, fornecido e instalado em ramal de descarga ou ramal de esgoto sanitário - parede</t>
  </si>
  <si>
    <t>10.11.5.6</t>
  </si>
  <si>
    <t>Tubo PVC rígido soldável 50mm</t>
  </si>
  <si>
    <t>10.11.5.7</t>
  </si>
  <si>
    <t>10.11.5.8</t>
  </si>
  <si>
    <t>Tubo pvc, serie normal, esgoto predial, dn 50 mm, fornecido e instalado em ramal de descarga ou ramal de esgoto sanitário - piso</t>
  </si>
  <si>
    <t>10.11.5.9</t>
  </si>
  <si>
    <t>10.11.5.10</t>
  </si>
  <si>
    <t>Tubo pvc, serie normal, esgoto predial, dn 50 mm, fornecido e instalado em ramal de descarga ou ramal de esgoto sanitário - parede</t>
  </si>
  <si>
    <t>10.11.5.11</t>
  </si>
  <si>
    <t>Tubo PVC rígido soldável 100mm</t>
  </si>
  <si>
    <t>10.11.5.12</t>
  </si>
  <si>
    <t>10.11.5.13</t>
  </si>
  <si>
    <t>Tubo pvc, serie normal, esgoto predial, dn 100 mm, fornecido e instalado em ramal de descarga ou ramal de esgoto sanitário - piso</t>
  </si>
  <si>
    <t>10.11.5.14</t>
  </si>
  <si>
    <t>10.11.5.15</t>
  </si>
  <si>
    <t>CURVA</t>
  </si>
  <si>
    <t>10.11.5.16</t>
  </si>
  <si>
    <t>Curva 90 curta 40mm</t>
  </si>
  <si>
    <t>10.11.5.17</t>
  </si>
  <si>
    <t>Curva 90 curta 100mm</t>
  </si>
  <si>
    <t>10.11.5.18</t>
  </si>
  <si>
    <t>10.11.5.19</t>
  </si>
  <si>
    <t>Joelho 45 50mm</t>
  </si>
  <si>
    <t>10.11.5.20</t>
  </si>
  <si>
    <t>Joelho 45 40mm</t>
  </si>
  <si>
    <t>10.11.5.21</t>
  </si>
  <si>
    <t>Joelho 90 50mm</t>
  </si>
  <si>
    <t>10.11.5.22</t>
  </si>
  <si>
    <t>10.11.5.23</t>
  </si>
  <si>
    <t>Joelho 90 c/anel p/ esgoto secundário 40 mm - 1.1/2"</t>
  </si>
  <si>
    <t>10.11.5.24</t>
  </si>
  <si>
    <t>JUNÇÃO</t>
  </si>
  <si>
    <t>10.11.5.25</t>
  </si>
  <si>
    <t>JUNCAO PVC ESGOTO 100X50MM</t>
  </si>
  <si>
    <t>10.11.5.26</t>
  </si>
  <si>
    <t>Junção simples 100mm- 100mm</t>
  </si>
  <si>
    <t>10.11.5.27</t>
  </si>
  <si>
    <t>Junção simples 40mm- 40mm</t>
  </si>
  <si>
    <t>10.11.5.28</t>
  </si>
  <si>
    <t>Junção simples 50mm- 50mm</t>
  </si>
  <si>
    <t>10.11.6</t>
  </si>
  <si>
    <t>10.11.6.1</t>
  </si>
  <si>
    <t>10.11.6.2</t>
  </si>
  <si>
    <t>10.11.6.3</t>
  </si>
  <si>
    <t>Curva 45 longa 50mm</t>
  </si>
  <si>
    <t>10.11.6.4</t>
  </si>
  <si>
    <t>10.11.6.5</t>
  </si>
  <si>
    <t>Terminal de ventilação</t>
  </si>
  <si>
    <t>10.11.6.6</t>
  </si>
  <si>
    <t>Tê PVC soldável 100mm -  50mm</t>
  </si>
  <si>
    <t>10.11.6.7</t>
  </si>
  <si>
    <t>Tê PVC soldável 50mm -  50mm</t>
  </si>
  <si>
    <t>10.11.6.8</t>
  </si>
  <si>
    <t>10.11.6.9</t>
  </si>
  <si>
    <t>Tubo pvc, serie normal, esgoto predial, dn 50 mm, fornecido e instalado em prumada de esgoto sanitário ou ventilação</t>
  </si>
  <si>
    <t>10.11.6.10</t>
  </si>
  <si>
    <t>10.11.6.11</t>
  </si>
  <si>
    <t>10.11.7</t>
  </si>
  <si>
    <t>ACESSORIOS DE ESGOTO</t>
  </si>
  <si>
    <t>10.11.7.1</t>
  </si>
  <si>
    <t xml:space="preserve">Caixa enterrada hidráulica em alvenaria com tijolos cerâmicos maciços, dimensões internas: 0,6x0,6x0,6m </t>
  </si>
  <si>
    <t>10.11.7.2</t>
  </si>
  <si>
    <t>Caixa sifonada PVC, 150 x 150 x 50 mm, com grelha quadrada branca</t>
  </si>
  <si>
    <t>10.11.7.3</t>
  </si>
  <si>
    <t>Sifão plástico tipo copo para pia ou lavatório</t>
  </si>
  <si>
    <t>10.11.7.4</t>
  </si>
  <si>
    <t>Válvula em plástico 1" para pia, tanque ou lavatório, com ou sem ladrão - fornecimento e instalação</t>
  </si>
  <si>
    <t>10.11.7.5</t>
  </si>
  <si>
    <t>Tanque séptico retangular, em alvenaria com tijolos cerâmicos maciços, dimensão interna: 1,50 x 3,00 x 1,45</t>
  </si>
  <si>
    <t>10.11.7.6</t>
  </si>
  <si>
    <t>Sumidouro circular, em concreto pre moldado,</t>
  </si>
  <si>
    <t>10.12</t>
  </si>
  <si>
    <t>SISTEMA DE COMBATE E PREVENÇÃO A INCENDIO</t>
  </si>
  <si>
    <t>10.12.1</t>
  </si>
  <si>
    <t>Placa de sinalizacao com a inscrição SAÍDA DE EMERGÊNCIA, fotoluminescente, 24 x 12 cm, em pvc 2 mm anti-chamas</t>
  </si>
  <si>
    <t>10.12.2</t>
  </si>
  <si>
    <t>Placa de sinalizacao indicando a rota de fuga, fotoluminescente, 24 x 12 cm, em pvc 2 mm anti-chamas</t>
  </si>
  <si>
    <t>10.12.3</t>
  </si>
  <si>
    <t>Placa de sinalizacao de extintor, quadrada, fotoluminescente, 20 x 20 cm, em pvc 2 mm anti-chamas</t>
  </si>
  <si>
    <t>10.12.4</t>
  </si>
  <si>
    <t>Luminária de emergência 30 leds</t>
  </si>
  <si>
    <t>10.12.5</t>
  </si>
  <si>
    <t>Extintor Pó quimico 6 kg</t>
  </si>
  <si>
    <t>10.12.6</t>
  </si>
  <si>
    <t>Extintor de água pressurizada 10L</t>
  </si>
  <si>
    <t>10.13</t>
  </si>
  <si>
    <t>QUADRA DESCOBERTA</t>
  </si>
  <si>
    <t>10.13.1</t>
  </si>
  <si>
    <t>10.13.1.1</t>
  </si>
  <si>
    <t>10.13.2</t>
  </si>
  <si>
    <t>10.13.2.1</t>
  </si>
  <si>
    <t>10.13.2.2</t>
  </si>
  <si>
    <t>10.13.2.3</t>
  </si>
  <si>
    <t>Piso de concreto com concreto moldadoin loco, usinado, acabamento convencional, espessura 12 cm, armado.</t>
  </si>
  <si>
    <t>10.13.3</t>
  </si>
  <si>
    <t>10.13.3.1</t>
  </si>
  <si>
    <t>10.13.4</t>
  </si>
  <si>
    <t>10.13.4.1</t>
  </si>
  <si>
    <t>10.13.4.2</t>
  </si>
  <si>
    <t>10.13.4.3</t>
  </si>
  <si>
    <t>Par de tabelas de basquete em compensado naval de *1,80 x 1,20* m, com aro demetal e rede (sem suporte de fixacao)</t>
  </si>
  <si>
    <t>10.13.4.4</t>
  </si>
  <si>
    <t>10.14</t>
  </si>
  <si>
    <t>10.14.1</t>
  </si>
  <si>
    <t>Área Externa</t>
  </si>
  <si>
    <t>10.14.1.1</t>
  </si>
  <si>
    <t>Assentamento de guia (meio-fio) em trecho reto, confeccionada em concreto pré-fabricado, dimensões 100x15x13x30 cm (comprimento x base inferior x base superior x altura), para vias urbanas (uso viário).</t>
  </si>
  <si>
    <t>10.14.2</t>
  </si>
  <si>
    <t>Pavimentação Externa</t>
  </si>
  <si>
    <t>10.14.2.1</t>
  </si>
  <si>
    <t>10.14.2.2</t>
  </si>
  <si>
    <t>Execução de calçada em concreto moldado in loco, feito na obra, acabamento convencional, espessura 6cm</t>
  </si>
  <si>
    <t>10.14.2.3</t>
  </si>
  <si>
    <t>10.14.2.4</t>
  </si>
  <si>
    <t>10.14.2.5</t>
  </si>
  <si>
    <t>10.14.2.6</t>
  </si>
  <si>
    <t>Piso tátil direcional e/ou alerta, em borracha, p/deficientes visuais, dimensões 25x25cm, aplicado, rejuntado, exclusive regularização de base</t>
  </si>
  <si>
    <t>10.14.3</t>
  </si>
  <si>
    <t>Paisagismo</t>
  </si>
  <si>
    <t>10.14.3.1</t>
  </si>
  <si>
    <t>Terra vegetal</t>
  </si>
  <si>
    <t>10.14.3.2</t>
  </si>
  <si>
    <t>Plantio de grama em placas</t>
  </si>
  <si>
    <t>10.14.3.3</t>
  </si>
  <si>
    <t>10.14.4</t>
  </si>
  <si>
    <t>Banco em alvenaria e concreto de praça</t>
  </si>
  <si>
    <t>10.14.4.1</t>
  </si>
  <si>
    <t>10.14.4.2</t>
  </si>
  <si>
    <t>10.14.4.3</t>
  </si>
  <si>
    <t>10.14.4.4</t>
  </si>
  <si>
    <t>ASSENTO</t>
  </si>
  <si>
    <t>10.14.4.5</t>
  </si>
  <si>
    <t>10.14.4.6</t>
  </si>
  <si>
    <t>10.14.4.7</t>
  </si>
  <si>
    <t>10.14.4.8</t>
  </si>
  <si>
    <t>10.14.5</t>
  </si>
  <si>
    <t>Rampa Frente</t>
  </si>
  <si>
    <t>10.14.5.1</t>
  </si>
  <si>
    <t>Alvenaria em tijolo cerâmico furado 10x20x20cm, 1 vez, assentado em argamassa traço 1:4 (cimento e areia)</t>
  </si>
  <si>
    <t>10.14.5.2</t>
  </si>
  <si>
    <t>Aterro manual de valas com areia para aterro e compactação mecanizada.</t>
  </si>
  <si>
    <t>10.14.5.3</t>
  </si>
  <si>
    <t>Chapisco 1:3 cimento e areia</t>
  </si>
  <si>
    <t>10.14.5.4</t>
  </si>
  <si>
    <t>Reboco com cimento e areia no traço 1:2:8</t>
  </si>
  <si>
    <t>10.14.5.5</t>
  </si>
  <si>
    <t>10.14.5.6</t>
  </si>
  <si>
    <t>Piso cimentado, traço 1:3 (cimento e areia), acabamento liso, espessura 3,0 cm, preparo mecânico da argamassa</t>
  </si>
  <si>
    <t>10.14.5.7</t>
  </si>
  <si>
    <t>Piso de concreto com concreto moldado in loco, feito em obra, acabamento convencional, não armado.</t>
  </si>
  <si>
    <t>10.14.5.8</t>
  </si>
  <si>
    <t xml:space="preserve">GRANITO CINZA POLIDO PARA BANCADA E=2,5 CM, LARGURA 50CM - FORNECIMENTO E INSTALACAO </t>
  </si>
  <si>
    <t>10.14.5.9</t>
  </si>
  <si>
    <t xml:space="preserve">GRANITO CINZA POLIDO PARA BANCADA E=2,5 CM, LARGURA 60CM - FORNECIMENTO E INSTALACAO </t>
  </si>
  <si>
    <t>10.14.5.10</t>
  </si>
  <si>
    <t>Divisória em granito cinza andorinha, polido, e=2cm, inclusive fixação</t>
  </si>
  <si>
    <t>10.14.5.11</t>
  </si>
  <si>
    <t>Barras de apoio em aço inox polido com comprimento=0,90m e Ø  38,1mm para ser utilizado no WC de deficientes</t>
  </si>
  <si>
    <t>10.14.5.12</t>
  </si>
  <si>
    <t>Limpeza Geral da Obra</t>
  </si>
  <si>
    <t xml:space="preserve">CREAS - CENTRO DE REFERÊNCIA ESPECIALIZADO DE ASSISTÊNCIA SOCIAL </t>
  </si>
  <si>
    <t>11.1.5.1</t>
  </si>
  <si>
    <t>11.1.5.2</t>
  </si>
  <si>
    <t>11.1.5.3</t>
  </si>
  <si>
    <t>11.1.5.4</t>
  </si>
  <si>
    <t>11.1.5.5</t>
  </si>
  <si>
    <t>Armação de bloco, viga baldrame ou sapata utilizando aço CA-50 de 12.5mm</t>
  </si>
  <si>
    <t>Fabricação, montagem e desmontagem de fôrma para viga baldrame, em madeira serrada, e=25mm, 4 utilizações</t>
  </si>
  <si>
    <t>Impermeabilização de floreira ou viga baldrame com argamassa de cimento e areia, com aditivo impermeabilizante, e = 2 cm</t>
  </si>
  <si>
    <t>Aterro manual de valas com solo argilo-arenoso e compactação mecanizada</t>
  </si>
  <si>
    <t>11.2.1.1</t>
  </si>
  <si>
    <t>Armação de pilar ou viga de uma estrutura convencional de concreto armado em uma edificação térrea ou sobrado utilizando aço CA-60 de 5.0mm - montagem</t>
  </si>
  <si>
    <t>11.2.1.2</t>
  </si>
  <si>
    <t>Armação de pilar ou viga de uma estrutura convencional de concreto armado em uma edificação térrea ou sobrado utilizando aço CA-50 de 6.3 mm - montagem</t>
  </si>
  <si>
    <t>11.2.1.3</t>
  </si>
  <si>
    <t>Armação de pilar ou viga de uma estrutura convencional de concreto armado em uma edificação térrea ou sobrado utilizando aço CA-50 de 8.0mm - montagem</t>
  </si>
  <si>
    <t>11.2.1.4</t>
  </si>
  <si>
    <t>Armação de pilar ou viga de uma estrutura convencional de concreto armado em uma edificação térrea ou sobrado utilizando aço CA-50 de 10.0mm - montagem</t>
  </si>
  <si>
    <t>11.2.1.5</t>
  </si>
  <si>
    <t>Armação de pilar ou viga de uma estrutura convencional de concreto armado em uma edificação térrea ou sobrado utilizando aço CA-50 de 12.5mm - montagem</t>
  </si>
  <si>
    <t>Montagem e desmontagem de fôrma de pilares retangulares e estruturas similares, pé-direito simples, em madeira serrada, 4 utilizações</t>
  </si>
  <si>
    <t>11.2.3</t>
  </si>
  <si>
    <t>11.2.4</t>
  </si>
  <si>
    <t>11.2.5</t>
  </si>
  <si>
    <t>Laje pré-fabricada treliçada para piso ou cobertura, intereixo 38cm, h=12cm, el. enchimento em EPS h=8cm, inclusive escoramento em madeira e capeamento 4cm.</t>
  </si>
  <si>
    <t>11.3.2.2</t>
  </si>
  <si>
    <t>11.3.2.3</t>
  </si>
  <si>
    <t>11.3.2.4</t>
  </si>
  <si>
    <t>11.3.2.5</t>
  </si>
  <si>
    <t>Alvenaria de vedação com elemento vazado de concreto (cobogó) de 7x50x50cm e argamassa de assentamento com preparo em betoneira</t>
  </si>
  <si>
    <t>11.4.1</t>
  </si>
  <si>
    <t>11.4.2</t>
  </si>
  <si>
    <t>11.4.3</t>
  </si>
  <si>
    <t>Telhamento com telha ondulada de fibrocimento e = 6 mm, com recobrimento lateral de 1 1/4 de onda para telhado com inclinação máxima de 10°,com até 2 águas, incluso içamento</t>
  </si>
  <si>
    <t>11.4.4</t>
  </si>
  <si>
    <t>11.4.5</t>
  </si>
  <si>
    <t>11.4.6</t>
  </si>
  <si>
    <t>Impermeabização</t>
  </si>
  <si>
    <t>11.4.6.1</t>
  </si>
  <si>
    <t>11.4.6.2</t>
  </si>
  <si>
    <t>Piso cimentado, traço 1:3 (cimento e areia), acabamento rústico, espessura 2,0 cm, preparo mecânico da argamassa - Proteção Técnica</t>
  </si>
  <si>
    <t>INSTALAÇÕES ELÉTRICAS - LÓGICA - CFTV - SPDA - GÁS</t>
  </si>
  <si>
    <t>11.5.1</t>
  </si>
  <si>
    <t>Alimentação</t>
  </si>
  <si>
    <t>11.5.1.1</t>
  </si>
  <si>
    <t>ELETRODOS E CABEAMENTO - PISO</t>
  </si>
  <si>
    <t>11.5.1.2</t>
  </si>
  <si>
    <t>11.5.1.3</t>
  </si>
  <si>
    <t>Eletroduto rígido roscável, PVC, DN 50mm (1 1/2") - fornecimento e instalação</t>
  </si>
  <si>
    <t>11.5.1.4</t>
  </si>
  <si>
    <t>Cabo de cobre flexível isolado, 10 mm², anti-chama 0,6/1,0 kv, para circuitos terminais - fornecimento e instalação</t>
  </si>
  <si>
    <t>11.5.1.5</t>
  </si>
  <si>
    <t>11.5.2</t>
  </si>
  <si>
    <t>11.5.2.1</t>
  </si>
  <si>
    <t>ELETRODUTO E CONEXÕES</t>
  </si>
  <si>
    <t>11.5.2.2</t>
  </si>
  <si>
    <t>Eletroduto rígido roscável, PVC, DN 20mm (1/2"), para circuitos terminais - fornecimento e instalação</t>
  </si>
  <si>
    <t>11.5.2.3</t>
  </si>
  <si>
    <t>Eletroduto rígido roscável, PVC, DN 25 mm (3/4"), para circuitos terminais, instalado em forro - fornecimento e instalação</t>
  </si>
  <si>
    <t>11.5.2.4</t>
  </si>
  <si>
    <t>Curva 90° DN 1 1/2"</t>
  </si>
  <si>
    <t>11.5.2.5</t>
  </si>
  <si>
    <t>Luva 90° DN 1 1/2"</t>
  </si>
  <si>
    <t>11.5.2.6</t>
  </si>
  <si>
    <t>CABEAMENTO</t>
  </si>
  <si>
    <t>11.5.2.7</t>
  </si>
  <si>
    <t>11.5.2.8</t>
  </si>
  <si>
    <t>11.5.2.9</t>
  </si>
  <si>
    <t>11.5.2.10</t>
  </si>
  <si>
    <t>Cordoalha de cobre NU 16mm², não enterrada, com isolador - fornecimento e instalação</t>
  </si>
  <si>
    <t>11.5.2.11</t>
  </si>
  <si>
    <t>11.5.2.12</t>
  </si>
  <si>
    <t>11.5.2.13</t>
  </si>
  <si>
    <t>11.5.2.14</t>
  </si>
  <si>
    <t>Haste de aterramento em aco galvanizado tipo cantoneira com 2,00 m decomprimento, 25 x 25 mm e chapa de 3/16"</t>
  </si>
  <si>
    <t>11.5.2.15</t>
  </si>
  <si>
    <t xml:space="preserve">Conector sblit bolt </t>
  </si>
  <si>
    <t>11.5.2.16</t>
  </si>
  <si>
    <t>DISPOSITIVO ELÉTRICOS - TOMADA/INTERRUPTOR/QUADRO</t>
  </si>
  <si>
    <t>11.5.2.17</t>
  </si>
  <si>
    <t>11.5.2.18</t>
  </si>
  <si>
    <t>11.5.2.19</t>
  </si>
  <si>
    <t>Tomada baixa de embutir (2 módulo), 2p+t 10A, incluindo suporte e placa - fornecimento e instalação</t>
  </si>
  <si>
    <t>11.5.2.20</t>
  </si>
  <si>
    <t>Tomada média de embutir (2 módulos), 2P+t 10A, sem suporte e sem placa - fornecimento e instalação.</t>
  </si>
  <si>
    <t>11.5.2.21</t>
  </si>
  <si>
    <t>Tomada alta de embutir (1 módulo), 2P+t 20A, incluindo suporte e placa - fornecimento e instalação</t>
  </si>
  <si>
    <t>11.5.2.22</t>
  </si>
  <si>
    <t>11.5.2.23</t>
  </si>
  <si>
    <t>11.5.2.24</t>
  </si>
  <si>
    <t>11.5.2.25</t>
  </si>
  <si>
    <t>11.5.2.26</t>
  </si>
  <si>
    <t>Caixa enterrada elétrica retangular, em alvenaria com tijolos cerâmicos maciços, fundo com brita, dimensões internas: 0,3x0,3x0,3m</t>
  </si>
  <si>
    <t>11.5.2.27</t>
  </si>
  <si>
    <t>Quadro de distribuicao de energia de embutir, em chapa metalica, para 24 disjuntores termomagneticos monopolares, com barramento trifasico eneutro, fornecimento e instalacao</t>
  </si>
  <si>
    <t>11.5.2.28</t>
  </si>
  <si>
    <t>11.5.2.29</t>
  </si>
  <si>
    <t>Terminal de compressão para 1 cabo de 10mm²</t>
  </si>
  <si>
    <t>11.5.2.30</t>
  </si>
  <si>
    <t>11.5.2.31</t>
  </si>
  <si>
    <t>Disjuntor termomagnético tripolar 45A com caixa moldada 10 kA</t>
  </si>
  <si>
    <t>11.5.2.32</t>
  </si>
  <si>
    <t>11.5.2.33</t>
  </si>
  <si>
    <t>11.5.2.34</t>
  </si>
  <si>
    <t>Disjuntor monopolar tipo DIN, corrente nominal de 20A - fornecimento e instalação</t>
  </si>
  <si>
    <t>11.5.2.35</t>
  </si>
  <si>
    <t>11.5.3</t>
  </si>
  <si>
    <t>11.5.3.1</t>
  </si>
  <si>
    <t>11.5.3.2</t>
  </si>
  <si>
    <t>11.5.3.3</t>
  </si>
  <si>
    <t>11.5.3.4</t>
  </si>
  <si>
    <t>11.5.3.5</t>
  </si>
  <si>
    <t>11.5.3.6</t>
  </si>
  <si>
    <t>11.5.3.7</t>
  </si>
  <si>
    <t>11.5.3.8</t>
  </si>
  <si>
    <t>11.5.3.9</t>
  </si>
  <si>
    <t>11.5.3.10</t>
  </si>
  <si>
    <t>11.5.3.11</t>
  </si>
  <si>
    <t>11.5.3.12</t>
  </si>
  <si>
    <t>11.5.3.13</t>
  </si>
  <si>
    <t>11.5.3.14</t>
  </si>
  <si>
    <t>11.5.3.15</t>
  </si>
  <si>
    <t>11.5.3.16</t>
  </si>
  <si>
    <t>11.5.3.17</t>
  </si>
  <si>
    <t>11.5.3.18</t>
  </si>
  <si>
    <t>11.5.3.19</t>
  </si>
  <si>
    <t>Caixa octogonal 4" x 4", pvc</t>
  </si>
  <si>
    <t>11.5.3.20</t>
  </si>
  <si>
    <t>Caixa de passagem 20x20cm, aço galvanizado, embutida</t>
  </si>
  <si>
    <t>11.5.3.21</t>
  </si>
  <si>
    <t>11.5.3.22</t>
  </si>
  <si>
    <t>11.5.3.23</t>
  </si>
  <si>
    <t>11.5.4</t>
  </si>
  <si>
    <t>11.5.4.1</t>
  </si>
  <si>
    <t>11.5.4.2</t>
  </si>
  <si>
    <t>11.5.4.3</t>
  </si>
  <si>
    <t>11.5.4.4</t>
  </si>
  <si>
    <t>11.5.5</t>
  </si>
  <si>
    <t>11.5.5.1</t>
  </si>
  <si>
    <t>11.5.5.2</t>
  </si>
  <si>
    <t>11.5.5.3</t>
  </si>
  <si>
    <t>11.5.5.4</t>
  </si>
  <si>
    <t>11.5.5.5</t>
  </si>
  <si>
    <t>11.5.5.6</t>
  </si>
  <si>
    <t>11.5.5.7</t>
  </si>
  <si>
    <t>11.5.5.8</t>
  </si>
  <si>
    <t>11.5.5.9</t>
  </si>
  <si>
    <t>11.5.5.10</t>
  </si>
  <si>
    <t>11.5.5.11</t>
  </si>
  <si>
    <t>11.5.5.12</t>
  </si>
  <si>
    <t>11.5.5.13</t>
  </si>
  <si>
    <t>11.5.5.14</t>
  </si>
  <si>
    <t>11.5.5.15</t>
  </si>
  <si>
    <t>11.5.5.16</t>
  </si>
  <si>
    <t>11.5.6</t>
  </si>
  <si>
    <t>Gás GLP</t>
  </si>
  <si>
    <t>11.5.6.1</t>
  </si>
  <si>
    <t>INSTALAÇÃO DE UMA REDE DE GÁS - GLP</t>
  </si>
  <si>
    <t>11.6.1</t>
  </si>
  <si>
    <t>11.6.2</t>
  </si>
  <si>
    <t>11.6.3</t>
  </si>
  <si>
    <t>11.6.4</t>
  </si>
  <si>
    <t>11.6.5</t>
  </si>
  <si>
    <t>11.7.1</t>
  </si>
  <si>
    <t>Lastro com material granular, aplicação em pisos ou radiers, espessurade *5 cm*.</t>
  </si>
  <si>
    <t>11.7.2</t>
  </si>
  <si>
    <t>11.7.3</t>
  </si>
  <si>
    <t>Piso alta resistencia, cor cinza, e=10mm, aplicado com juntas, polido até o esmeril 400 e encerado, exclusive argamassa de regualrização</t>
  </si>
  <si>
    <t>11.7.4</t>
  </si>
  <si>
    <t>11.8.1</t>
  </si>
  <si>
    <t>Porta de madeira para banheiro, em chapa de madeira compensada, revestida com laminado texturizado, 60x160cm</t>
  </si>
  <si>
    <t>11.8.2</t>
  </si>
  <si>
    <t>11.8.3</t>
  </si>
  <si>
    <t>11.8.4</t>
  </si>
  <si>
    <t>11.8.5</t>
  </si>
  <si>
    <t>11.8.6</t>
  </si>
  <si>
    <t>Porta em alumínio de abrir tipo veneziana com guarnição, fixação com parafusos - fornecimento e instalação. af_08/2015</t>
  </si>
  <si>
    <t>11.8.7</t>
  </si>
  <si>
    <t>Porta de correr de alumínio, com duas folhas para vidro, incluso vidroliso incolor, fechadura e puxador, sem aliza</t>
  </si>
  <si>
    <t>11.8.8</t>
  </si>
  <si>
    <t>11.8.9</t>
  </si>
  <si>
    <t>11.8.10</t>
  </si>
  <si>
    <t>11.9.1</t>
  </si>
  <si>
    <t>11.9.2</t>
  </si>
  <si>
    <t>11.9.3</t>
  </si>
  <si>
    <t>11.9.4</t>
  </si>
  <si>
    <t>11.9.5</t>
  </si>
  <si>
    <t>11.9.6</t>
  </si>
  <si>
    <t>Pintura com tinta látex PVA, duas demãos, para cobogó</t>
  </si>
  <si>
    <t>11.9.7</t>
  </si>
  <si>
    <t>11.10.1</t>
  </si>
  <si>
    <t>11.10.1.1</t>
  </si>
  <si>
    <t xml:space="preserve">Bucha de redução PVC rígido roscável 1"x3/4" </t>
  </si>
  <si>
    <t>11.10.1.2</t>
  </si>
  <si>
    <t>Registro de esfera, pvc, roscável, 3/4", fornecido e instalado em ramal de água</t>
  </si>
  <si>
    <t>11.10.1.3</t>
  </si>
  <si>
    <t>11.10.1.4</t>
  </si>
  <si>
    <t>Registro de esfera pvc, com borboleta, com rosca externa, de 3/4"</t>
  </si>
  <si>
    <t>11.10.1.5</t>
  </si>
  <si>
    <t>Válvula pé com crivo 1"</t>
  </si>
  <si>
    <t>11.10.1.6</t>
  </si>
  <si>
    <t>11.10.1.7</t>
  </si>
  <si>
    <t>Adapt sold.curto c/bolsa-rosca p registro 32mm - 1"</t>
  </si>
  <si>
    <t>11.10.1.8</t>
  </si>
  <si>
    <t>11.10.1.9</t>
  </si>
  <si>
    <t>11.10.1.10</t>
  </si>
  <si>
    <t>11.10.1.11</t>
  </si>
  <si>
    <t>11.10.1.12</t>
  </si>
  <si>
    <t>11.10.1.13</t>
  </si>
  <si>
    <t>Torneira de boia, roscável, 3/4 , fornecida e instalada em reservaçãode água</t>
  </si>
  <si>
    <t>11.10.1.14</t>
  </si>
  <si>
    <t xml:space="preserve">Bomba centrifuga c/ motor eletrico trifasico 1cv </t>
  </si>
  <si>
    <t>11.10.1.15</t>
  </si>
  <si>
    <t>Caixa d'agua em polietileno 2000 litros, com tampa</t>
  </si>
  <si>
    <t>11.10.1.16</t>
  </si>
  <si>
    <t>TUBO DE PVC RÍGIDO SOLDÁVEL 25MM</t>
  </si>
  <si>
    <t>11.10.1.17</t>
  </si>
  <si>
    <t>11.10.1.18</t>
  </si>
  <si>
    <t>11.10.1.19</t>
  </si>
  <si>
    <t>11.10.1.20</t>
  </si>
  <si>
    <t>11.10.1.21</t>
  </si>
  <si>
    <t>TUBO DE PVC RÍGIDO SOLDÁVEL 32MM</t>
  </si>
  <si>
    <t>11.10.1.22</t>
  </si>
  <si>
    <t>11.10.1.23</t>
  </si>
  <si>
    <t>Tubulação água fria 32mm - piso</t>
  </si>
  <si>
    <t>11.10.1.24</t>
  </si>
  <si>
    <t>11.10.1.25</t>
  </si>
  <si>
    <t>Tubulação água fria 32mm - parede</t>
  </si>
  <si>
    <t>11.10.2</t>
  </si>
  <si>
    <t>11.10.2.1</t>
  </si>
  <si>
    <t>11.10.2.2</t>
  </si>
  <si>
    <t>11.10.2.3</t>
  </si>
  <si>
    <t>11.10.2.4</t>
  </si>
  <si>
    <t>BUCHA</t>
  </si>
  <si>
    <t>11.10.2.5</t>
  </si>
  <si>
    <t>Bucha de redução sold. curta 32mm - 25mm</t>
  </si>
  <si>
    <t>11.10.2.6</t>
  </si>
  <si>
    <t>Bucha de redução sold. curta 60mm - 32mm</t>
  </si>
  <si>
    <t>11.10.2.7</t>
  </si>
  <si>
    <t>11.10.2.8</t>
  </si>
  <si>
    <t>Adapt sold. c/ flange livre p/ cx. d´água  25mm - 3/4"</t>
  </si>
  <si>
    <t>11.10.2.9</t>
  </si>
  <si>
    <t>Adapt sold. c/ flange livre p/ cx. d´água  50mm - 1 1/2"</t>
  </si>
  <si>
    <t>11.10.2.10</t>
  </si>
  <si>
    <t>11.10.2.11</t>
  </si>
  <si>
    <t>11.10.2.12</t>
  </si>
  <si>
    <t>11.10.2.13</t>
  </si>
  <si>
    <t>11.10.2.14</t>
  </si>
  <si>
    <t>11.10.2.15</t>
  </si>
  <si>
    <t>11.10.2.16</t>
  </si>
  <si>
    <t>11.10.2.17</t>
  </si>
  <si>
    <t>11.10.2.18</t>
  </si>
  <si>
    <t>11.10.2.19</t>
  </si>
  <si>
    <t>11.10.2.20</t>
  </si>
  <si>
    <t>11.10.2.21</t>
  </si>
  <si>
    <t>11.10.2.22</t>
  </si>
  <si>
    <t>11.10.2.23</t>
  </si>
  <si>
    <t>11.10.2.24</t>
  </si>
  <si>
    <t>11.10.2.25</t>
  </si>
  <si>
    <t>11.10.3</t>
  </si>
  <si>
    <t>Aparelhos e acessórios sanitários</t>
  </si>
  <si>
    <t>11.10.3.1</t>
  </si>
  <si>
    <t>Mictório sifonado louça branca padrão médio fornecimento e instalação</t>
  </si>
  <si>
    <t>11.10.3.2</t>
  </si>
  <si>
    <t>11.10.3.3</t>
  </si>
  <si>
    <t>Torneira cromada 1/2" ou 3/4" para jardim</t>
  </si>
  <si>
    <t>11.10.3.4</t>
  </si>
  <si>
    <t>11.10.3.5</t>
  </si>
  <si>
    <t>Torneira cromada de mesa, 1/2 ou 3/4, para lavatório, padrão médio fornecimento e instalação</t>
  </si>
  <si>
    <t>11.10.3.6</t>
  </si>
  <si>
    <t>11.10.3.7</t>
  </si>
  <si>
    <t>Tanque de louça branca com coluna, 30l ou equivalente, incluso sifão flexível em pvc, válvula plástica e torneira de plástico - fornecimentoe instalação.</t>
  </si>
  <si>
    <t>11.10.3.8</t>
  </si>
  <si>
    <t>11.10.3.9</t>
  </si>
  <si>
    <t>11.10.3.10</t>
  </si>
  <si>
    <t>11.10.3.11</t>
  </si>
  <si>
    <t>11.10.3.12</t>
  </si>
  <si>
    <t>11.10.3.13</t>
  </si>
  <si>
    <t>Registro pressão com acabamento e canopla cromada, simples, bitola 3/4 "</t>
  </si>
  <si>
    <t>11.10.3.14</t>
  </si>
  <si>
    <t>11.10.3.15</t>
  </si>
  <si>
    <t>11.10.3.16</t>
  </si>
  <si>
    <t>11.10.3.17</t>
  </si>
  <si>
    <t>11.10.3.18</t>
  </si>
  <si>
    <t>11.10.3.19</t>
  </si>
  <si>
    <t>11.10.3.20</t>
  </si>
  <si>
    <t>11.10.3.21</t>
  </si>
  <si>
    <t>11.10.3.22</t>
  </si>
  <si>
    <t>11.10.4</t>
  </si>
  <si>
    <t>11.10.4.1</t>
  </si>
  <si>
    <t>11.10.4.2</t>
  </si>
  <si>
    <t>11.10.4.3</t>
  </si>
  <si>
    <t>11.10.4.4</t>
  </si>
  <si>
    <t>11.10.4.5</t>
  </si>
  <si>
    <t>11.10.4.6</t>
  </si>
  <si>
    <t>11.10.4.7</t>
  </si>
  <si>
    <t>11.10.5</t>
  </si>
  <si>
    <t>11.10.5.1</t>
  </si>
  <si>
    <t>TUBO DE PVC RÍGIDO SOLDÁVEL 40MM</t>
  </si>
  <si>
    <t>11.10.5.2</t>
  </si>
  <si>
    <t>11.10.5.3</t>
  </si>
  <si>
    <t>11.10.5.4</t>
  </si>
  <si>
    <t>TUBO DE PVC RÍGIDO SOLDÁVEL 50MM</t>
  </si>
  <si>
    <t>11.10.5.5</t>
  </si>
  <si>
    <t>11.10.5.6</t>
  </si>
  <si>
    <t>11.10.5.7</t>
  </si>
  <si>
    <t>TUBO DE PVC RÍGIDO SOLDÁVEL 100MM</t>
  </si>
  <si>
    <t>11.10.5.8</t>
  </si>
  <si>
    <t>11.10.5.9</t>
  </si>
  <si>
    <t>Tubo pvc, serie normal, esgoto predial, dn 100 mm, fornecido e instalado em ramal de descarga ou ramal de esgoto sanitário - parede</t>
  </si>
  <si>
    <t>11.10.5.10</t>
  </si>
  <si>
    <t>11.10.5.11</t>
  </si>
  <si>
    <t>Bucha de redução longa 50 mm - 40 mm</t>
  </si>
  <si>
    <t>11.10.5.12</t>
  </si>
  <si>
    <t>11.10.5.13</t>
  </si>
  <si>
    <t>11.10.5.14</t>
  </si>
  <si>
    <t>11.10.5.15</t>
  </si>
  <si>
    <t>11.10.5.16</t>
  </si>
  <si>
    <t>11.10.5.17</t>
  </si>
  <si>
    <t>11.10.5.18</t>
  </si>
  <si>
    <t>11.10.5.19</t>
  </si>
  <si>
    <t>Joelho 90 40mm</t>
  </si>
  <si>
    <t>11.10.5.20</t>
  </si>
  <si>
    <t>11.10.5.21</t>
  </si>
  <si>
    <t>11.10.5.22</t>
  </si>
  <si>
    <t>11.10.5.23</t>
  </si>
  <si>
    <t>11.10.5.24</t>
  </si>
  <si>
    <t>11.10.5.25</t>
  </si>
  <si>
    <t>11.10.5.26</t>
  </si>
  <si>
    <t>11.10.5.27</t>
  </si>
  <si>
    <t>Tê sanitário 50mm - 50mm</t>
  </si>
  <si>
    <t>11.10.6</t>
  </si>
  <si>
    <t>Ventilação</t>
  </si>
  <si>
    <t>11.10.6.1</t>
  </si>
  <si>
    <t>11.10.6.2</t>
  </si>
  <si>
    <t>11.10.6.3</t>
  </si>
  <si>
    <t>11.10.7</t>
  </si>
  <si>
    <t>Acessórios</t>
  </si>
  <si>
    <t>11.10.7.1</t>
  </si>
  <si>
    <t>Caixa de gordura simples, circular, em concreto pré-moldado, diâmetro interno = 0,4m, altura interna = 0,4m</t>
  </si>
  <si>
    <t>11.10.7.2</t>
  </si>
  <si>
    <t>11.10.7.3</t>
  </si>
  <si>
    <t>11.10.7.4</t>
  </si>
  <si>
    <t>Sifão plástico tipo copo para pia ou lavatório, 1 x 1.1/2 "</t>
  </si>
  <si>
    <t>11.10.7.5</t>
  </si>
  <si>
    <t>11.10.7.6</t>
  </si>
  <si>
    <t>11.10.7.7</t>
  </si>
  <si>
    <t>11.11.1</t>
  </si>
  <si>
    <t>11.11.2</t>
  </si>
  <si>
    <t>11.11.3</t>
  </si>
  <si>
    <t>11.11.4</t>
  </si>
  <si>
    <t>11.11.5</t>
  </si>
  <si>
    <t>11.11.6</t>
  </si>
  <si>
    <t>11.12.1</t>
  </si>
  <si>
    <t>11.12.1.1</t>
  </si>
  <si>
    <t>11.12.1.2</t>
  </si>
  <si>
    <t>11.12.1.3</t>
  </si>
  <si>
    <t>Execução de calçada em concreto com concreto moldadoin loco, usinado, acabamento convencional, não armado</t>
  </si>
  <si>
    <t>11.12.2</t>
  </si>
  <si>
    <t>Plantio de Grama</t>
  </si>
  <si>
    <t>11.12.2.1</t>
  </si>
  <si>
    <t>11.12.2.2</t>
  </si>
  <si>
    <t>11.12.2.3</t>
  </si>
  <si>
    <t>Pavimentação com piso tátil direcional e/ou alerta, natural, p/ deficiente visuais, dimensões 25x25, aplicado com argamassa</t>
  </si>
  <si>
    <t>11.12.3</t>
  </si>
  <si>
    <t>11.12.3.1</t>
  </si>
  <si>
    <t>11.12.3.2</t>
  </si>
  <si>
    <t>11.12.3.3</t>
  </si>
  <si>
    <t>11.12.3.4</t>
  </si>
  <si>
    <t>11.12.3.5</t>
  </si>
  <si>
    <t>11.12.3.6</t>
  </si>
  <si>
    <t>11.12.3.7</t>
  </si>
  <si>
    <t>11.12.3.8</t>
  </si>
  <si>
    <t>Guarda-corpo em tubos de aço galvanizado (altura = 1.00), com barras verticais a cada 2.00m (1 1/2"), barra horizontal intermediária (1 1/2") e barra horizontal superior (3")</t>
  </si>
  <si>
    <t>11.12.3.9</t>
  </si>
  <si>
    <t>11.12.4</t>
  </si>
  <si>
    <t>Muro de Fechamento</t>
  </si>
  <si>
    <t>11.12.4.1</t>
  </si>
  <si>
    <t>Infra-estrutura</t>
  </si>
  <si>
    <t>11.12.4.1.1</t>
  </si>
  <si>
    <t>11.12.4.1.2</t>
  </si>
  <si>
    <t>11.12.4.2</t>
  </si>
  <si>
    <t>11.12.4.2.1</t>
  </si>
  <si>
    <t>11.12.4.2.2</t>
  </si>
  <si>
    <t>11.12.4.2.3</t>
  </si>
  <si>
    <t>11.12.4.2.4</t>
  </si>
  <si>
    <t xml:space="preserve">Concreto ciclopico fck=10mpa 30% pedra de mao inclusive lancamento </t>
  </si>
  <si>
    <t>11.12.4.2.5</t>
  </si>
  <si>
    <t>11.12.4.2.6</t>
  </si>
  <si>
    <t>11.12.4.3</t>
  </si>
  <si>
    <t>Paredes e Paíneis</t>
  </si>
  <si>
    <t>11.12.4.3.1</t>
  </si>
  <si>
    <t>11.12.4.4</t>
  </si>
  <si>
    <t>Revestimento de parede</t>
  </si>
  <si>
    <t>11.12.4.4.1</t>
  </si>
  <si>
    <t>11.12.4.4.2</t>
  </si>
  <si>
    <t>11.12.4.5</t>
  </si>
  <si>
    <t>Esquadria</t>
  </si>
  <si>
    <t>11.12.4.5.1</t>
  </si>
  <si>
    <t>Gradil de ferro</t>
  </si>
  <si>
    <t>11.12.4.6</t>
  </si>
  <si>
    <t>Pintura</t>
  </si>
  <si>
    <t>11.12.4.6.1</t>
  </si>
  <si>
    <t>11.12.4.6.2</t>
  </si>
  <si>
    <t>11.12.4.6.3</t>
  </si>
  <si>
    <t>11.12.4.6.4</t>
  </si>
  <si>
    <t xml:space="preserve">BANCADA EM GRANITO CINZA POLIDO E=2,5 CM, LARGURA 60CM - FORNECIMENTO E INSTALACAO </t>
  </si>
  <si>
    <t>11.12.4.6.5</t>
  </si>
  <si>
    <t>Divisória em granito cinza andorinha polido, e=2cm, inclusive montagem com ferragens</t>
  </si>
  <si>
    <t>11.12.4.6.6</t>
  </si>
  <si>
    <t>11.12.4.6.7</t>
  </si>
  <si>
    <t>CER - CENTRO ESPECIALIZADO EM REABILITAÇÃO</t>
  </si>
  <si>
    <t xml:space="preserve">Escavação manual </t>
  </si>
  <si>
    <t>Armação de bloco, viga baldrame ou sapata utilizando aço ca-60 de 5 mm</t>
  </si>
  <si>
    <t>Armação de bloco, viga baldrame ou sapata utilizando aço ca-50 de 6.3 mm</t>
  </si>
  <si>
    <t>Armação de bloco, viga baldrame ou sapata utilizando aço ca-50 de 8 mm</t>
  </si>
  <si>
    <t>Armação de bloco, viga baldrame ou sapata utilizando aço ca-50 de 10 mm</t>
  </si>
  <si>
    <t>Armação de bloco, viga baldrame ou sapata utilizando aço ca-50 de 12.5 mm</t>
  </si>
  <si>
    <t>Armação de bloco, viga baldrame ou sapata utilizando aço ca-50 de 16 mm</t>
  </si>
  <si>
    <t>12.2.9</t>
  </si>
  <si>
    <t>Fabricação, montagem e desmontagem de fôrma para sapata, em madeira serrada, e=25 mm, 4 utilizações</t>
  </si>
  <si>
    <t>12.2.10</t>
  </si>
  <si>
    <t>12.2.11</t>
  </si>
  <si>
    <t>Concreto simples usinado fck=25mpa, bombeado, lançado e adensado na infraestrutura</t>
  </si>
  <si>
    <t>12.2.12</t>
  </si>
  <si>
    <t xml:space="preserve">Lastro de concreto magro, espessura de 5 cm </t>
  </si>
  <si>
    <t>12.2.13</t>
  </si>
  <si>
    <t>12.2.14</t>
  </si>
  <si>
    <t>Armação de pilar ou viga utilizando aço ca-50 de 5 mm</t>
  </si>
  <si>
    <t>Armação de pilar ou viga utilizando aço ca-50 de 6,3 mm</t>
  </si>
  <si>
    <t>Armação de pilar ou viga utilizando aço ca-50 de 8 mm</t>
  </si>
  <si>
    <t>12.3.4</t>
  </si>
  <si>
    <t>Armação de pilar ou viga utilizando aço ca-50 de 10 mm</t>
  </si>
  <si>
    <t>12.3.5</t>
  </si>
  <si>
    <t>Armação de pilar ou viga utilizando aço ca-50 de 12,5 mm</t>
  </si>
  <si>
    <t>12.3.6</t>
  </si>
  <si>
    <t>Armação de pilar ou viga utilizando aço ca-50 de 16 mm</t>
  </si>
  <si>
    <t>12.3.7</t>
  </si>
  <si>
    <t>Montagem e desmontagem de fôrma de pilares retangulares, em chapa de madeira compensada resinada, 4 utilizações</t>
  </si>
  <si>
    <t>12.3.8</t>
  </si>
  <si>
    <t>Montagem e desmontagem de fôrma de viga, escoramento metálico, em chapa de madeira resinada, 4 utilizações</t>
  </si>
  <si>
    <t>12.3.9</t>
  </si>
  <si>
    <t>12.3.10</t>
  </si>
  <si>
    <t>Concreto simples usinado fck=25mpa, bombeado, lançado e adensado em superestrutura</t>
  </si>
  <si>
    <t>RESERVATÓRIO ENTERRADO</t>
  </si>
  <si>
    <t>Escavação vertical a céu aberto, em obras de edificação, incluindo carga, descarga e transporte, em solo de 1ª categoria com escavadeira hidráulica (caçamba: 1,2 m³ / 155 hp), frota de 3 caminhões basculantes de 14 m³, dmt até 1 km e velocidade média</t>
  </si>
  <si>
    <t>Armação de estruturas de concreto armado, exceto vigas, pilares, lajes e fundações, utilizando aço ca-60 de 5,0 mm</t>
  </si>
  <si>
    <t>Armação de estruturas de concreto armado, exceto vigas, pilares, lajes e fundações, utilizando aço ca-50 de 6,3 mm</t>
  </si>
  <si>
    <t>12.4.5</t>
  </si>
  <si>
    <t>Armação de estruturas de concreto armado, exceto vigas, pilares, lajes e fundações, utilizando aço ca-50 de 8,0 mm</t>
  </si>
  <si>
    <t>12.4.6</t>
  </si>
  <si>
    <t>Forma plana para estruturas, em compensado plastificado de 17mm, 04 usos, inclusive escoramento</t>
  </si>
  <si>
    <t>12.4.7</t>
  </si>
  <si>
    <t>12.4.8</t>
  </si>
  <si>
    <t>12.4.9</t>
  </si>
  <si>
    <t>Impermeabilização semi-flexível com bi-componente, cor cinza, 03 demãos cruzadas aplicado à trincha para aplicação em caixas d'agua</t>
  </si>
  <si>
    <t>Alvenaria de vedação de blocos cerâmicos furados na horizontal de 9x14x19cm (espessura 9cm) de paredes com área líquida maior ou igual a 6m² com vãos e argamassa de assentamento com preparo em betoneira</t>
  </si>
  <si>
    <t>12.5.2</t>
  </si>
  <si>
    <t>Verga pré-moldada para portas com até 1,5 m de vão</t>
  </si>
  <si>
    <t>12.5.3</t>
  </si>
  <si>
    <t>Verga pré-moldada para portas com mais de 1,5 m de vão</t>
  </si>
  <si>
    <t>12.5.4</t>
  </si>
  <si>
    <t>Verga pré-moldada para janelas com até 1,5 m de vão</t>
  </si>
  <si>
    <t>12.5.5</t>
  </si>
  <si>
    <t>Verga pré-moldada para janelas com mais de 1,5 m de vão</t>
  </si>
  <si>
    <t>12.5.6</t>
  </si>
  <si>
    <t>Contraverga pré-moldada para vãos de até 1,5 m</t>
  </si>
  <si>
    <t>12.5.7</t>
  </si>
  <si>
    <t>Contraverga pré-moldada para vãos com mais de 1,5 m</t>
  </si>
  <si>
    <t>12.5.8</t>
  </si>
  <si>
    <t>Forro em réguas de pvc, frisado, inclusive estrutura de fixação</t>
  </si>
  <si>
    <t>12.5.9</t>
  </si>
  <si>
    <t>Fechamento em tela de aço inoxidável, padrão moeda</t>
  </si>
  <si>
    <t>12.6.1</t>
  </si>
  <si>
    <t>Estrutura metálica em aço estrutural, inclusive pintura com tinta alquídica de fundo (tipo zarcão) pulverizada sobre perfil metálico</t>
  </si>
  <si>
    <t>12.6.2</t>
  </si>
  <si>
    <t>Telhamento com telha em alumínio, simples, trapezoidal, pré-pintada e = 0,5 mm</t>
  </si>
  <si>
    <t>12.6.3</t>
  </si>
  <si>
    <t>Telhamento com telha em alumínio, dupla, trapezoidal, preenchimento PU=30 mm, pré-pintada, e=0,5mm</t>
  </si>
  <si>
    <t>12.6.4</t>
  </si>
  <si>
    <t>Rufo estampado em alumínio e = 0,8mm com desenvolvimento de 35cm</t>
  </si>
  <si>
    <t>12.6.5</t>
  </si>
  <si>
    <t>12.6.6</t>
  </si>
  <si>
    <t>Revestimento metálico em alumínio composto, e=0,3mm, inclusive pintura, exclusive estrutura metálica</t>
  </si>
  <si>
    <t>12.7.1</t>
  </si>
  <si>
    <t>Chapisco traço 1:3, preparo em betoneira</t>
  </si>
  <si>
    <t>12.7.2</t>
  </si>
  <si>
    <t>Reboco, aplicado manualmente, traço 1:2:8, em betoneira 400l, paredes internas, com execução de taliscas</t>
  </si>
  <si>
    <t>12.7.3</t>
  </si>
  <si>
    <t>Revestimento cerâmico para paredes internas com placas tipo esmaltada extra de dimensões 32x45 cm aplicadas em ambientes de área menor que 5 m² na altura inteira das paredes</t>
  </si>
  <si>
    <t>12.7.4</t>
  </si>
  <si>
    <t>Pastilha ceramica esmaltada, 5 x 5 cm, aplicada com argamassa industrializada ac-ii, rejuntada</t>
  </si>
  <si>
    <t>12.7.5</t>
  </si>
  <si>
    <t>Friso em perfil de alumínio "U" 15,90mm x 1,60mm x 0,192kg/m</t>
  </si>
  <si>
    <t>12.8.1</t>
  </si>
  <si>
    <t>Porta em madeira compensada (canela), lisa, semi-ôca, 0.60 x 1.60 m, revestida c/fórmica, inclusive ferragens (livre/ocupado), exclusive batente, para uso em divisórias granito ou marmore</t>
  </si>
  <si>
    <t>12.8.2</t>
  </si>
  <si>
    <t>Porta em madeira compensada (canela), lisa, semi-ôca, 0.80 x 1.60 m, revestida c/fórmica, inclusive ferragens (livre/ocupado), exclusive batente, para uso em divisórias granito ou marmore</t>
  </si>
  <si>
    <t>12.8.3</t>
  </si>
  <si>
    <t>Kit de porta de madeira para pintura, semi-oca (leve ou média), padrão médio, 80x210cm, espessura de 3,5cm, itens inclusos: dobradiças, montagem e instalação de batente, fechadura com execução do furo</t>
  </si>
  <si>
    <t>12.8.4</t>
  </si>
  <si>
    <t>Porta em madeira lei, lisa, semi-ôca, 80 x 210cm, com visor de vidro 6mm (20x125cm), inclusive batentes e ferragens</t>
  </si>
  <si>
    <t>12.8.5</t>
  </si>
  <si>
    <t xml:space="preserve">Porta de madeira para pintura, semi-oca (leve ou média), padrão médio, 80x210cm, tipo vai-vem, inclusive batentes e ferragens </t>
  </si>
  <si>
    <t>12.8.6</t>
  </si>
  <si>
    <t>Porta em madeira de lei, de correr, lisa, semi-ôca 0,90x2,10m, inclusive batentes e ferragens</t>
  </si>
  <si>
    <t>12.8.7</t>
  </si>
  <si>
    <t>Porta em madeira compensada (canela), lisa, semi-ôca, 1.40 x 2.10 m, c/ visor, com duas folhas, inclusive batentes e ferragens</t>
  </si>
  <si>
    <t>12.8.8</t>
  </si>
  <si>
    <t>Porta em madeira compensada (canela), lisa, semi-ôca, 1,40 x 2,10 m, 2 folhas, com visor duplo (20x125), tipo vai-vem, inclusive batentes e ferragens</t>
  </si>
  <si>
    <t>12.8.9</t>
  </si>
  <si>
    <t xml:space="preserve">Porta em vidro temperado incolor 1,00 x 2,10 m, 1 folha de correr, e = 10 mm </t>
  </si>
  <si>
    <t>12.8.10</t>
  </si>
  <si>
    <t>Porta em vidro temperado 10mm, incolor, inclusive ferragens de fixação</t>
  </si>
  <si>
    <t>12.8.11</t>
  </si>
  <si>
    <t>Divisória em vidro temperado 10 mm, liso, transparente</t>
  </si>
  <si>
    <t>12.8.12</t>
  </si>
  <si>
    <t>Porta em alumínio, moldura-vidro, completa, inclusive caixilhos, dobradiças ou roldanas e fechadura, exclusive vidro</t>
  </si>
  <si>
    <t>12.8.13</t>
  </si>
  <si>
    <t>Esquadria/divisória em alumínio, tipo moldura-vidro, inclusive caixilho vertical 5 x 10, exclusive vidro</t>
  </si>
  <si>
    <t>12.8.14</t>
  </si>
  <si>
    <t>Janela em alumínio, tipo moldura-vidro, max-ar, exclusive vidro</t>
  </si>
  <si>
    <t>12.8.15</t>
  </si>
  <si>
    <t>Janela de alumínio de correr para vidros, com batente, acabamento com acetato ou brilhante e ferragens</t>
  </si>
  <si>
    <t>12.8.16</t>
  </si>
  <si>
    <t>Basculante em alumínio, moldura-vidro, tipo convencional ou pivotante, exclusive vidro</t>
  </si>
  <si>
    <t>12.8.17</t>
  </si>
  <si>
    <t>Vidro comum laminado, liso, incolor, duplo, espessura total 6 mm (cada camada e= 3 mm) - colocado</t>
  </si>
  <si>
    <t>12.8.18</t>
  </si>
  <si>
    <t>Peitoril granito cinza polido, c/ largura = 17 cm, esp = 2 cm</t>
  </si>
  <si>
    <t>12.8.19</t>
  </si>
  <si>
    <t>Cortina divisória de leito em PVC (vinil), largura de 1,80m, com trilhos e acessórios</t>
  </si>
  <si>
    <t>12.8.20</t>
  </si>
  <si>
    <t>Puxador duplo para porta, em alumínio polido, ø = 1", l= 40cm</t>
  </si>
  <si>
    <t>12.8.21</t>
  </si>
  <si>
    <t>Barra de apoio, reta, fixa, em aço inox, l=40cm, d=1 1/2"</t>
  </si>
  <si>
    <t>12.8.22</t>
  </si>
  <si>
    <t>Faixa de proteção em placa MDF e=6mm revestido com chapa aço inox escovado</t>
  </si>
  <si>
    <t>12.8.23</t>
  </si>
  <si>
    <t>Portão em ferro, em tubo de aço galv. 2.1/2" e tela de aço galv revestido em pvc, quadrangular / losangular, fio 2,77 mm (12 bwg), bitola final = *3,8* mm, malha 7,5 x 7,5 cm</t>
  </si>
  <si>
    <t>12.8.24</t>
  </si>
  <si>
    <t>Gradil belgo, malha 20x5cm, com pintura, inclusive postes e acessórios</t>
  </si>
  <si>
    <t>12.9.1</t>
  </si>
  <si>
    <t>Aplicação e lixamento de massa acrílica, 2 demãos</t>
  </si>
  <si>
    <t>12.9.2</t>
  </si>
  <si>
    <t>Aplicação manual de pintura c/ tinta acrílica, paredes, 2 demãos</t>
  </si>
  <si>
    <t>12.9.3</t>
  </si>
  <si>
    <t>12.9.4</t>
  </si>
  <si>
    <t>"Aplicação manual de pintura com tinta acrílica em teto, duas demãos"</t>
  </si>
  <si>
    <t>12.9.5</t>
  </si>
  <si>
    <t>Pintura esmalte acetinado em madeira, duas demãoos</t>
  </si>
  <si>
    <t>12.9.6</t>
  </si>
  <si>
    <t>Pintura com tinta acrílica de acabamento aplicada a rolo ou pincel sobre superfícies metálicas (02 demãos)</t>
  </si>
  <si>
    <t>12.9.7</t>
  </si>
  <si>
    <t>12.10.1</t>
  </si>
  <si>
    <t>Lastro com material granular, aplicação em pisos e radiers, espessura de 5 cm</t>
  </si>
  <si>
    <t>12.10.2</t>
  </si>
  <si>
    <t>Contrapiso em argamassa traço 1:4 (cimento e areia), preparo mecânico com betoneira 400 l, aplicado em áreas secas sobre laje, aderido, espessura 2cm</t>
  </si>
  <si>
    <t>12.10.3</t>
  </si>
  <si>
    <t>Revestimento cerâmico para piso com placas tipo esmaltada extra de dimensões 45x45 cm aplicada em ambientes de área entre 5 m2 e 10 m2</t>
  </si>
  <si>
    <t>12.10.4</t>
  </si>
  <si>
    <t>Revestimento cerâmico para piso com placas tipo porcelanato de dimensões 60x60 cm aplicada em ambientes de área maior que 10 m²</t>
  </si>
  <si>
    <t>12.10.5</t>
  </si>
  <si>
    <t>Rodapé cerâmico 10 x 60 cm, porcelanato, aplicado com argamassa industrializada ac-iii, rejuntado</t>
  </si>
  <si>
    <t>12.10.6</t>
  </si>
  <si>
    <t>Piso vinílico semi-flexível em placas, padrão liso, espessura 3,2 mm, fixado com cola</t>
  </si>
  <si>
    <t>12.10.7</t>
  </si>
  <si>
    <t>Rodapé vinílico h=5cm, e=1mm, fixado c/ cola, sobre emboço</t>
  </si>
  <si>
    <t>12.10.8</t>
  </si>
  <si>
    <t>Piso podotátil, direcional ou alerta, assentado sobre argamassa, de borracha, colorido, 25 x 25 cm, e = 12 mm</t>
  </si>
  <si>
    <t>12.10.9</t>
  </si>
  <si>
    <t>Lastro com material granular (pedra britada n.1 e pedra britada n.2), aplicado em pisos ou radiers, espessura de *10 cm*</t>
  </si>
  <si>
    <t>12.10.10</t>
  </si>
  <si>
    <t>Piso de borracha reciclada, granulada, tipo"S"</t>
  </si>
  <si>
    <t>12.10.11</t>
  </si>
  <si>
    <t>SOLEIRA EM GRANITO, LARGURA 15 CM, ESPESSURA 2,0 CM. (GRANITO CINZA ANDORINHA)</t>
  </si>
  <si>
    <t>12.10.12</t>
  </si>
  <si>
    <t>Tento de granito cinza andorinha l=4cm, e=2cm</t>
  </si>
  <si>
    <t>12.10.13</t>
  </si>
  <si>
    <t>12.10.14</t>
  </si>
  <si>
    <t>Execução de passeio em piso intertravado, com bloco retangular cor natural de 20 x 10 cm, espessura 6 cm</t>
  </si>
  <si>
    <t>12.10.15</t>
  </si>
  <si>
    <t>Execução de passeio (calçada) ou piso de concreto com concreto moldado in loco, feito em obra, acabamento convencional, espessura 8 cm, armado</t>
  </si>
  <si>
    <t>12.10.16</t>
  </si>
  <si>
    <t>Meio-fio em concreto pré-fabricado, 100x15x13x20 cm (comprimento x base inferior x base superior x altura)</t>
  </si>
  <si>
    <t>12.10.17</t>
  </si>
  <si>
    <t>PAVIMENTAÇÃO ASFÁLTICA</t>
  </si>
  <si>
    <t>12.10.18</t>
  </si>
  <si>
    <t>Transporte com caminhão basculante de 6 m³, em via urbana pavimentada</t>
  </si>
  <si>
    <t>12.10.19</t>
  </si>
  <si>
    <t>Carga, manobra e descarga de solos e materiais granulares em caminhão basculante 6 m³ - carga com escavadeira hidráulica (caçamba de 1,20 m³ / 155 hp) e descarga livre (unidade: m3)</t>
  </si>
  <si>
    <t>12.10.20</t>
  </si>
  <si>
    <t>Base de brita corrida (espessura 0,12)</t>
  </si>
  <si>
    <t>12.10.21</t>
  </si>
  <si>
    <t>12.10.22</t>
  </si>
  <si>
    <t>Carga de mistura asfáltica em caminhão basculante 6 m³</t>
  </si>
  <si>
    <t>12.10.23</t>
  </si>
  <si>
    <t>Construção de pavimento com aplicação de concreto betuminoso usinado a quente (cbuq), camada de rolamento, com espessura de 5,0 cm - exclusive carga e transporte</t>
  </si>
  <si>
    <t>12.11.1</t>
  </si>
  <si>
    <t>Alimentadores</t>
  </si>
  <si>
    <t>12.11.1.1</t>
  </si>
  <si>
    <t>Eletroduto flexível corrugado, pvc, dn 32 mm (1")</t>
  </si>
  <si>
    <t>12.11.1.2</t>
  </si>
  <si>
    <t>Eletroduto flexível corrugado, pead, dn 50 mm (1 1/2")</t>
  </si>
  <si>
    <t>12.11.1.3</t>
  </si>
  <si>
    <t>Eletroduto flexível corrugado, pead, dn 100 mm (4")</t>
  </si>
  <si>
    <t>12.11.1.4</t>
  </si>
  <si>
    <t>12.11.1.5</t>
  </si>
  <si>
    <t>12.11.1.6</t>
  </si>
  <si>
    <t>Haste de aterramento 1/2" 2,4m</t>
  </si>
  <si>
    <t>12.11.1.7</t>
  </si>
  <si>
    <t>Conector cabo-haste em bronze p/ cabos de 16mm² a 70mm²</t>
  </si>
  <si>
    <t>12.11.1.8</t>
  </si>
  <si>
    <t>Cabo de cobre nú 25 mm2 - fornecimento e assentamento (4,51m/kg)</t>
  </si>
  <si>
    <t>12.11.1.9</t>
  </si>
  <si>
    <t xml:space="preserve">Cabo de cobre flexível isolado, 6 mm², 0,6/1kv </t>
  </si>
  <si>
    <t>12.11.1.10</t>
  </si>
  <si>
    <t xml:space="preserve">Cabo de cobre flexível isolado, 10 mm², 0,6/1kv </t>
  </si>
  <si>
    <t>12.11.1.11</t>
  </si>
  <si>
    <t xml:space="preserve">Cabo de cobre flexível isolado, 16 mm², 0,6/1kv </t>
  </si>
  <si>
    <t>12.11.1.12</t>
  </si>
  <si>
    <t xml:space="preserve">Cabo de cobre flexível isolado, 50 mm², 0,6/1kv </t>
  </si>
  <si>
    <t>12.11.1.13</t>
  </si>
  <si>
    <t xml:space="preserve">Cabo de cobre flexível isolado, 70 mm², 0,6/1kv </t>
  </si>
  <si>
    <t>12.11.1.14</t>
  </si>
  <si>
    <t>Dispositivo dps classe ii, 1 polo, tensao maxima de 275 v, corrente maxima de 20 ka (tipo ac)</t>
  </si>
  <si>
    <t>12.11.1.15</t>
  </si>
  <si>
    <t>Quadro geral de distribuição de embutir, com barramento, em chapa galvaniz., medindo:1200x800x250cm, exclusive disjuntores</t>
  </si>
  <si>
    <t>12.11.1.16</t>
  </si>
  <si>
    <t>Painel elétrico p/ bomba, com chave de partida direta (manual/automática), 3 cv, trifásico</t>
  </si>
  <si>
    <t>12.11.1.17</t>
  </si>
  <si>
    <t>Quadro de comando para 2 bombas de recalques de 3 cv, trifásica, 220 volts com chave seletora, acionamento manual / automático, relé de sobrecarga e contatora</t>
  </si>
  <si>
    <t>12.11.1.18</t>
  </si>
  <si>
    <t>Terminal de Compressão para cabos de #70mm²</t>
  </si>
  <si>
    <t>12.11.1.19</t>
  </si>
  <si>
    <t>Terminal de Compressão para cabos de #50mm²</t>
  </si>
  <si>
    <t>12.11.1.20</t>
  </si>
  <si>
    <t>Terminal de Compressão para cabos de #25mm²</t>
  </si>
  <si>
    <t>12.11.1.21</t>
  </si>
  <si>
    <t>Terminal de Compressão para cabos de #16mm²</t>
  </si>
  <si>
    <t>12.11.1.22</t>
  </si>
  <si>
    <t>Terminal de Compressão para cabos de #10mm²</t>
  </si>
  <si>
    <t>12.11.1.23</t>
  </si>
  <si>
    <t>Terminal de Compressão para cabos de #6mm²</t>
  </si>
  <si>
    <t>12.11.1.24</t>
  </si>
  <si>
    <t>Caixa enterrada elétrica retangular, em alvenaria com tijolos cerâmicos maciços, fundo com brita, dimensões internas: 0,3x0,3x0,3 m</t>
  </si>
  <si>
    <t>12.11.1.25</t>
  </si>
  <si>
    <t>Caixa enterrada elétrica retangular, em alvenaria com tijolos cerâmicos maciços, fundo com brita, dimensões internas: 0,4x0,4x0,4 m</t>
  </si>
  <si>
    <t>12.11.1.26</t>
  </si>
  <si>
    <t>Caixa de passagem em alvenaria de tijolos maciços esp. = 0,12m, dim. int. = 0.50 x 0.50 x 0.50m</t>
  </si>
  <si>
    <t>12.11.1.27</t>
  </si>
  <si>
    <t xml:space="preserve">Disjuntor termomagnético tripolar 175 A com caixa moldada 10 kA </t>
  </si>
  <si>
    <t>12.11.1.28</t>
  </si>
  <si>
    <t>Disjuntor termomagnético tripolar 63 A com caixa moldada 10 kA</t>
  </si>
  <si>
    <t>12.11.1.29</t>
  </si>
  <si>
    <t>Disjuntor termomagnético tripolar 45 A com caixa moldada 10 kA</t>
  </si>
  <si>
    <t>12.11.1.30</t>
  </si>
  <si>
    <t>Disjuntor tipo DIN/IEC, tripolar 63A, 10KA, Curva C</t>
  </si>
  <si>
    <t>12.11.1.31</t>
  </si>
  <si>
    <t>Disjuntor tripolar 45 A, padrão DIN</t>
  </si>
  <si>
    <t>12.11.1.32</t>
  </si>
  <si>
    <t>Quadro de medição indireta para transformadores de até 112 kv, dim. 1,50x0,70x0,25m</t>
  </si>
  <si>
    <t>12.11.2</t>
  </si>
  <si>
    <t>QD 1</t>
  </si>
  <si>
    <t>12.11.2.1</t>
  </si>
  <si>
    <t>Caixa retangular 4" x 2", pvc, instalada em parede</t>
  </si>
  <si>
    <t>12.11.2.2</t>
  </si>
  <si>
    <t>Caixa octogonal 4" x 4", pvc, instalada em laje</t>
  </si>
  <si>
    <t>12.11.2.3</t>
  </si>
  <si>
    <t>Fixação de eletrocalhas com vergalhão (Tirante) com rosca total ø 1/4"x1000mm</t>
  </si>
  <si>
    <t>12.11.2.4</t>
  </si>
  <si>
    <t>Cabo de cobre flexível isolado, 1,5 mm², 450/750 v</t>
  </si>
  <si>
    <t>12.11.2.5</t>
  </si>
  <si>
    <t xml:space="preserve">Cabo de cobre flexível isolado, 2,5 mm², 450/750 v </t>
  </si>
  <si>
    <t>12.11.2.6</t>
  </si>
  <si>
    <t xml:space="preserve">Cabo de cobre flexível isolado, 4,0 mm², 450/750 v </t>
  </si>
  <si>
    <t>12.11.2.7</t>
  </si>
  <si>
    <t>Cabo de cobre PP Cordplast 2 x 2,5 mm2, 450/750v</t>
  </si>
  <si>
    <t>12.11.2.8</t>
  </si>
  <si>
    <t xml:space="preserve">Cabo de cobre PP 3 x 2.5 mm2, 450/750v </t>
  </si>
  <si>
    <t>12.11.2.9</t>
  </si>
  <si>
    <t xml:space="preserve">Interruptor simples (1 módulo), 10a/250v, incluindo suporte e placa </t>
  </si>
  <si>
    <t>12.11.2.10</t>
  </si>
  <si>
    <t xml:space="preserve">Interruptor simples (2 módulos), 10a/250v, incluindo suporte e placa </t>
  </si>
  <si>
    <t>12.11.2.11</t>
  </si>
  <si>
    <t xml:space="preserve">Interruptor simples (3 módulos), 10a/250v, incluindo suporte e placa </t>
  </si>
  <si>
    <t>12.11.2.12</t>
  </si>
  <si>
    <t>Interruptor paralelo (1 módulo), 10a/250v, incluindo suporte e placa</t>
  </si>
  <si>
    <t>12.11.2.13</t>
  </si>
  <si>
    <t>Interruptor paralelo (2 módulos), 10a/250v, incluindo suporte e placa</t>
  </si>
  <si>
    <t>12.11.2.14</t>
  </si>
  <si>
    <t>Interruptor paralelo (3 módulos), 10a/250v, incluindo suporte e placa</t>
  </si>
  <si>
    <t>12.11.2.15</t>
  </si>
  <si>
    <t>Tomada média de embutir (1 módulo), 2p+t 10 a, incluindo suporte e placa</t>
  </si>
  <si>
    <t>12.11.2.16</t>
  </si>
  <si>
    <t>Disjuntor monopolar tipo din, corrente nominal de 10a</t>
  </si>
  <si>
    <t>12.11.2.17</t>
  </si>
  <si>
    <t>Disjuntor monopolar tipo din, corrente nominal de 16a</t>
  </si>
  <si>
    <t>12.11.2.18</t>
  </si>
  <si>
    <t>Disjuntor monopolar tipo din, corrente nominal de 25a</t>
  </si>
  <si>
    <t>12.11.2.19</t>
  </si>
  <si>
    <t xml:space="preserve">Disjuntor bipolar tipo din, corrente nominal de 25a </t>
  </si>
  <si>
    <t>12.11.2.20</t>
  </si>
  <si>
    <t>Dispositivo dps classe ii, 1 polo, tensao maxima de 275 v, corrente maxima de 8 ka (tipo ac)</t>
  </si>
  <si>
    <t>12.11.2.21</t>
  </si>
  <si>
    <t>Fornecimento e instalação de eletrocalha metálica 50 x 50 x 3000 mm</t>
  </si>
  <si>
    <t>12.11.2.22</t>
  </si>
  <si>
    <t>Suporte vertical 75 x 50 mm para fixação de eletrocalha metálica</t>
  </si>
  <si>
    <t>12.11.2.23</t>
  </si>
  <si>
    <t>Fornecimento e instalação de eletrocalha perfurada 38 x 38</t>
  </si>
  <si>
    <t>12.11.2.24</t>
  </si>
  <si>
    <t>Gancho curto para perfilado</t>
  </si>
  <si>
    <t>12.11.2.25</t>
  </si>
  <si>
    <t>Eletroduto flexível corrugado, pvc, dn 20 mm (1/2")</t>
  </si>
  <si>
    <t>12.11.2.26</t>
  </si>
  <si>
    <t>Eletroduto flexível corrugado, pvc, dn 25 mm (3/4")</t>
  </si>
  <si>
    <t>12.11.2.27</t>
  </si>
  <si>
    <t>12.11.2.28</t>
  </si>
  <si>
    <t>12.11.2.29</t>
  </si>
  <si>
    <t>Luminária arandela tipo tartaruga, de sobrepor, com 1 lâmpada led de 15 w, sem reator</t>
  </si>
  <si>
    <t>12.11.2.30</t>
  </si>
  <si>
    <t>Refletor Slim Led 50W de potência</t>
  </si>
  <si>
    <t>12.11.2.31</t>
  </si>
  <si>
    <t>12.11.2.32</t>
  </si>
  <si>
    <t>Poste conico continuo em aco galvanizado, reto, flangeado, h = 3 m, diametro inferior = *95* mm</t>
  </si>
  <si>
    <t>12.11.2.33</t>
  </si>
  <si>
    <t>Mão-de-obra para implantação de poste menor ou igual 600 kgf</t>
  </si>
  <si>
    <t>12.11.2.34</t>
  </si>
  <si>
    <t>Braço para iluminação pública, em tubo de aço galvanizado, comprimento de 1,50 m, para fixação em poste metálico</t>
  </si>
  <si>
    <t>12.11.2.35</t>
  </si>
  <si>
    <t>Luminária de led para iluminação pública, de 50 w</t>
  </si>
  <si>
    <t>12.11.2.36</t>
  </si>
  <si>
    <t>Quadro de distribuição de embutir, em chapa de aço, para até 32 disjuntores, com barramento</t>
  </si>
  <si>
    <t>12.11.3</t>
  </si>
  <si>
    <t>QD 2</t>
  </si>
  <si>
    <t>12.11.3.1</t>
  </si>
  <si>
    <t>12.11.3.2</t>
  </si>
  <si>
    <t>12.11.3.3</t>
  </si>
  <si>
    <t xml:space="preserve">Fixação de eletrocalhas com vergalhão (Tirante) com rosca total ø 1/4"x1000mm </t>
  </si>
  <si>
    <t>12.11.3.4</t>
  </si>
  <si>
    <t>12.11.3.5</t>
  </si>
  <si>
    <t>12.11.3.6</t>
  </si>
  <si>
    <t>12.11.3.7</t>
  </si>
  <si>
    <t>12.11.3.8</t>
  </si>
  <si>
    <t>12.11.3.9</t>
  </si>
  <si>
    <t>12.11.3.10</t>
  </si>
  <si>
    <t>12.11.3.11</t>
  </si>
  <si>
    <t>12.11.3.12</t>
  </si>
  <si>
    <t>12.11.3.13</t>
  </si>
  <si>
    <t>12.11.3.14</t>
  </si>
  <si>
    <t>12.11.3.15</t>
  </si>
  <si>
    <t>12.11.3.16</t>
  </si>
  <si>
    <t>Tala plana perfurada 50mm para eletrocalha metálica</t>
  </si>
  <si>
    <t>12.11.3.17</t>
  </si>
  <si>
    <t>12.11.3.18</t>
  </si>
  <si>
    <t>12.11.3.19</t>
  </si>
  <si>
    <t>12.11.3.20</t>
  </si>
  <si>
    <t>12.11.3.21</t>
  </si>
  <si>
    <t>12.11.3.22</t>
  </si>
  <si>
    <t>12.11.3.23</t>
  </si>
  <si>
    <t>Refletor Slim LED 50W de potência</t>
  </si>
  <si>
    <t>12.11.3.24</t>
  </si>
  <si>
    <t>12.11.4</t>
  </si>
  <si>
    <t>QD 3</t>
  </si>
  <si>
    <t>12.11.4.1</t>
  </si>
  <si>
    <t>12.11.4.2</t>
  </si>
  <si>
    <t>12.11.4.3</t>
  </si>
  <si>
    <t>12.11.4.4</t>
  </si>
  <si>
    <t>12.11.4.5</t>
  </si>
  <si>
    <t>12.11.4.6</t>
  </si>
  <si>
    <t>12.11.4.7</t>
  </si>
  <si>
    <t>12.11.4.8</t>
  </si>
  <si>
    <t>12.11.4.9</t>
  </si>
  <si>
    <t>12.11.4.10</t>
  </si>
  <si>
    <t>12.11.4.11</t>
  </si>
  <si>
    <t>12.11.4.12</t>
  </si>
  <si>
    <t>12.11.4.13</t>
  </si>
  <si>
    <t>12.11.4.14</t>
  </si>
  <si>
    <t>Interruptor bipolar DR (fase/neutro - In 30mA) – DIN 25A</t>
  </si>
  <si>
    <t>12.11.4.15</t>
  </si>
  <si>
    <t>12.11.4.16</t>
  </si>
  <si>
    <t>12.11.4.17</t>
  </si>
  <si>
    <t>12.11.4.18</t>
  </si>
  <si>
    <t>12.11.4.19</t>
  </si>
  <si>
    <t>12.11.4.20</t>
  </si>
  <si>
    <t>12.11.4.21</t>
  </si>
  <si>
    <t>12.11.4.22</t>
  </si>
  <si>
    <t>12.11.4.23</t>
  </si>
  <si>
    <t>12.11.4.24</t>
  </si>
  <si>
    <t>12.11.4.25</t>
  </si>
  <si>
    <t>12.11.5</t>
  </si>
  <si>
    <t>QD 4</t>
  </si>
  <si>
    <t>12.11.5.1</t>
  </si>
  <si>
    <t>12.11.5.2</t>
  </si>
  <si>
    <t>12.11.5.3</t>
  </si>
  <si>
    <t>12.11.5.4</t>
  </si>
  <si>
    <t>12.11.5.5</t>
  </si>
  <si>
    <t>12.11.5.6</t>
  </si>
  <si>
    <t>12.11.5.7</t>
  </si>
  <si>
    <t>12.11.5.8</t>
  </si>
  <si>
    <t>12.11.5.9</t>
  </si>
  <si>
    <t>12.11.5.10</t>
  </si>
  <si>
    <t>12.11.5.11</t>
  </si>
  <si>
    <t>12.11.5.12</t>
  </si>
  <si>
    <t>12.11.5.13</t>
  </si>
  <si>
    <t>12.11.5.14</t>
  </si>
  <si>
    <t>12.11.5.15</t>
  </si>
  <si>
    <t>12.11.5.16</t>
  </si>
  <si>
    <t>Fornecimento e instalação de eletrocalha metálica 100 x 100 x 3000 mm</t>
  </si>
  <si>
    <t>12.11.5.17</t>
  </si>
  <si>
    <t>Fornecimento e instalação de eletrocalha metálica 100 x 50 mm</t>
  </si>
  <si>
    <t>12.11.5.18</t>
  </si>
  <si>
    <t>12.11.5.19</t>
  </si>
  <si>
    <t>12.11.5.20</t>
  </si>
  <si>
    <t>12.11.5.21</t>
  </si>
  <si>
    <t>Fornecimento e instalação de eletrocalha perfurada 38 x 38 mm</t>
  </si>
  <si>
    <t>12.11.5.22</t>
  </si>
  <si>
    <t>12.11.5.23</t>
  </si>
  <si>
    <t>12.11.5.24</t>
  </si>
  <si>
    <t>12.11.5.25</t>
  </si>
  <si>
    <t>12.11.5.26</t>
  </si>
  <si>
    <t>12.11.5.27</t>
  </si>
  <si>
    <t>Quadro de distribuição de energia em chapa de aço galvanizado, de embutir, com barranento trifásico, para 40 disjuntores</t>
  </si>
  <si>
    <t>12.11.6</t>
  </si>
  <si>
    <t>Média tensão</t>
  </si>
  <si>
    <t>12.11.6.1</t>
  </si>
  <si>
    <t>Alça preformada p/ estai 9,5 mm</t>
  </si>
  <si>
    <t>12.11.6.2</t>
  </si>
  <si>
    <t>Anel de amarração em silicone 160mm p/ isolador pino</t>
  </si>
  <si>
    <t>12.11.6.3</t>
  </si>
  <si>
    <t>Perfil “U” para RDC</t>
  </si>
  <si>
    <t>12.11.6.4</t>
  </si>
  <si>
    <t>Fixador de Perfil “U”</t>
  </si>
  <si>
    <t>12.11.6.5</t>
  </si>
  <si>
    <t xml:space="preserve">Conector derivação tipo cunha </t>
  </si>
  <si>
    <t>12.11.6.6</t>
  </si>
  <si>
    <t>Cabo de cobre isolado em EPR flexível unipolar 50mm²</t>
  </si>
  <si>
    <t>12.11.6.7</t>
  </si>
  <si>
    <t>Cabo de cobre isolado em EPR flexível unipolar 70mm²</t>
  </si>
  <si>
    <t>12.11.6.8</t>
  </si>
  <si>
    <t>Cabo de cobre flexível isolado, 16 mm², 750V</t>
  </si>
  <si>
    <t>12.11.6.9</t>
  </si>
  <si>
    <t xml:space="preserve">Cabo de Aluminio coberto em XLPE – #50mm² 15kV </t>
  </si>
  <si>
    <t>12.11.6.10</t>
  </si>
  <si>
    <t>Cabo de cobre nú 35 mm2 (3,16m/kg)</t>
  </si>
  <si>
    <t>12.11.6.11</t>
  </si>
  <si>
    <t>Conector Estribo de cunha p/ rede protegida</t>
  </si>
  <si>
    <t>12.11.6.12</t>
  </si>
  <si>
    <t>Grampo de Linha Viva p/ Cabos de 16mm² a 120mm² - de cobre</t>
  </si>
  <si>
    <t>12.11.6.13</t>
  </si>
  <si>
    <t>Cruzeta de Concreto Armado, tipo “T”, 1900mm</t>
  </si>
  <si>
    <t>12.11.6.14</t>
  </si>
  <si>
    <t>Poste de concreto duplo “T” – 600 daN – 11 metros</t>
  </si>
  <si>
    <t>12.11.6.15</t>
  </si>
  <si>
    <t>Assentamento de poste de concreto de 11 m, 600 dan, engastamento base concretada com 1 m de concreto e 0,7 m de solo (não inclui fornecimento)</t>
  </si>
  <si>
    <t>12.11.6.16</t>
  </si>
  <si>
    <t>Gancho olhal</t>
  </si>
  <si>
    <t>12.11.6.17</t>
  </si>
  <si>
    <t>Grampo de ancoragem em alumínio fundido e cunha em poliamida e estribo ou alça em aço inoxidável para cabo protegido de 50mm² - classe de tensão 15KV</t>
  </si>
  <si>
    <t>12.11.6.18</t>
  </si>
  <si>
    <t>Conector para haste de aterramento 5/8"</t>
  </si>
  <si>
    <t>12.11.6.19</t>
  </si>
  <si>
    <t>Haste Cobreada para Aterramento – Ø5/8”x2400 mm</t>
  </si>
  <si>
    <t>12.11.6.20</t>
  </si>
  <si>
    <t>Isolador de pino polimérico – 15kV</t>
  </si>
  <si>
    <t>12.11.6.21</t>
  </si>
  <si>
    <t xml:space="preserve">Isolador de ancoragem tipo bastão polimérico </t>
  </si>
  <si>
    <t>12.11.6.22</t>
  </si>
  <si>
    <t>Manilha sapatilha</t>
  </si>
  <si>
    <t>12.11.6.23</t>
  </si>
  <si>
    <t>Pino de isolador M16x294mm R 25mm</t>
  </si>
  <si>
    <t>12.11.6.24</t>
  </si>
  <si>
    <t>Sapatilha 75x54x18mm</t>
  </si>
  <si>
    <t>12.11.6.25</t>
  </si>
  <si>
    <t xml:space="preserve">Cordoalha de aço 9,5mm </t>
  </si>
  <si>
    <t>12.11.6.26</t>
  </si>
  <si>
    <t>Eletroduto em PVC Rígido de Ø110mm (4")</t>
  </si>
  <si>
    <t>12.11.6.27</t>
  </si>
  <si>
    <t>Bucha c/ arruela em liga especial zamak p/ eletroduto 100mm/4"</t>
  </si>
  <si>
    <t>12.11.6.28</t>
  </si>
  <si>
    <t>Curva para Eletroduto em PVC Rígido de Ø110mm (4")</t>
  </si>
  <si>
    <t>12.11.6.29</t>
  </si>
  <si>
    <t>Luva para Eletroduto em PVC Rígido de Ø110mm (4")</t>
  </si>
  <si>
    <t>12.11.6.30</t>
  </si>
  <si>
    <t>Disjuntor Termomagnético Tripolar 175A/ 30kA/ 750V, em caixa moldada</t>
  </si>
  <si>
    <t>12.11.6.31</t>
  </si>
  <si>
    <t>Para-raio de distribuição com suporte de fixação em liga de alumínio, tipo polimérico, atuação a óxido de zinco, 15kV, 10kA, nível de isolamento de 95 kV, classe de distribuição série A</t>
  </si>
  <si>
    <t>12.11.6.32</t>
  </si>
  <si>
    <t xml:space="preserve">Suporte instalação transformador tipo cantoneira </t>
  </si>
  <si>
    <t>12.11.6.33</t>
  </si>
  <si>
    <t>Transformador Trifásico de Distribuição de 112,5 kVA - 13800\380\220 V – 60 Hz, bucha 25kV, com TAP’s de Comutação Externa, a óleo e selo Inmetro</t>
  </si>
  <si>
    <t>12.11.6.34</t>
  </si>
  <si>
    <t>Chave fusível de distribuição com suporte de fixação, em liga de alumínio, 15 kV, 100A, 10 kA, base tipo "C"</t>
  </si>
  <si>
    <t>12.11.6.35</t>
  </si>
  <si>
    <t>Elo Fusível de Distribuição - 15kV - 10K</t>
  </si>
  <si>
    <t>12.11.6.36</t>
  </si>
  <si>
    <t>Braço tipo L 15 kv</t>
  </si>
  <si>
    <t>12.11.6.37</t>
  </si>
  <si>
    <t>Braço antibalanço</t>
  </si>
  <si>
    <t>12.11.6.38</t>
  </si>
  <si>
    <t>Estribo p/ braço tipo L 15 kv</t>
  </si>
  <si>
    <t>12.11.6.39</t>
  </si>
  <si>
    <t>Espaçador losangular 15kv</t>
  </si>
  <si>
    <t>12.12.1</t>
  </si>
  <si>
    <t>Esgoto</t>
  </si>
  <si>
    <t>12.12.1.1</t>
  </si>
  <si>
    <t>Caixa de inspeção 60 x 60 cm</t>
  </si>
  <si>
    <t>12.12.1.2</t>
  </si>
  <si>
    <t>Tubo de pvc para rede coletora de esgoto de parede maciça, dn 150 mm, junta elástica, instalado em local com nível baixo de interferências</t>
  </si>
  <si>
    <t>12.12.1.3</t>
  </si>
  <si>
    <t>Tubo pvc, serie normal, esgoto predial, dn 100 mm</t>
  </si>
  <si>
    <t>12.12.1.4</t>
  </si>
  <si>
    <t>Tubo pvc, serie normal, esgoto predial, dn 75 mm</t>
  </si>
  <si>
    <t>12.12.1.5</t>
  </si>
  <si>
    <t>Tubo pvc, serie normal, esgoto predial, dn 50 mm</t>
  </si>
  <si>
    <t>12.12.1.6</t>
  </si>
  <si>
    <t>Tubo pvc, serie normal, esgoto predial, dn 40 mm</t>
  </si>
  <si>
    <t>12.12.1.7</t>
  </si>
  <si>
    <t>Curva 45º curta em pvc Série Normal DN Ø 100mm</t>
  </si>
  <si>
    <t>12.12.1.8</t>
  </si>
  <si>
    <t>Curva 45º curta em pvc Série Normal DN Ø 75mm</t>
  </si>
  <si>
    <t>12.12.1.9</t>
  </si>
  <si>
    <t>Curva 45º longa em pvc Série Normal DN Ø 50mm</t>
  </si>
  <si>
    <t>12.12.1.10</t>
  </si>
  <si>
    <t>Curva 90º curta em pvc Série Normal DN Ø 100mm</t>
  </si>
  <si>
    <t>12.12.1.11</t>
  </si>
  <si>
    <t>Curva 90º curta em pvc Série Normal DN Ø 50mm</t>
  </si>
  <si>
    <t>12.12.1.12</t>
  </si>
  <si>
    <t>Curva 90º curta em pvc Série Normal DN Ø 40mm</t>
  </si>
  <si>
    <t>12.12.1.13</t>
  </si>
  <si>
    <t>Joelho 45º em pvc Série Normal DN Ø 50mm</t>
  </si>
  <si>
    <t>12.12.1.14</t>
  </si>
  <si>
    <t>Joelho 45º em pvc Série Normal DN Ø 40mm</t>
  </si>
  <si>
    <t>12.12.1.15</t>
  </si>
  <si>
    <t>Joelho 90º em pvc Série Normal DN Ø 100mm</t>
  </si>
  <si>
    <t>12.12.1.16</t>
  </si>
  <si>
    <t>Joelho 90º em pvc Série Normal DN Ø 50mm</t>
  </si>
  <si>
    <t>12.12.1.17</t>
  </si>
  <si>
    <t>Joelho 90º em pvc Ø 40mm c/ anel p/ esgoto secundário</t>
  </si>
  <si>
    <t>12.12.1.18</t>
  </si>
  <si>
    <t>Tê sanitário em pvc DN Ø 50x50mm</t>
  </si>
  <si>
    <t>12.12.1.19</t>
  </si>
  <si>
    <t>Tê sanitário em pvc DN Ø 75x50mm</t>
  </si>
  <si>
    <t>12.12.1.20</t>
  </si>
  <si>
    <t>Tê sanitário em pvc DN Ø 100x50mm</t>
  </si>
  <si>
    <t>12.12.1.21</t>
  </si>
  <si>
    <t>Junção de Redução em pvc Serie Normal DN Ø 100X50mm</t>
  </si>
  <si>
    <t>12.12.1.22</t>
  </si>
  <si>
    <t>Junção de Redução em pvc Serie Normal DN Ø 100X75mm</t>
  </si>
  <si>
    <t>12.12.1.23</t>
  </si>
  <si>
    <t>Junção de Redução em pvc Serie Normal DN Ø 75X50mm</t>
  </si>
  <si>
    <t>12.12.1.24</t>
  </si>
  <si>
    <t>Junção simples em pvc Serie Normal DN Ø 100mm</t>
  </si>
  <si>
    <t>12.12.1.25</t>
  </si>
  <si>
    <t>Junção simples em pvc Serie Normal DN Ø 50mm</t>
  </si>
  <si>
    <t>12.12.1.26</t>
  </si>
  <si>
    <t>Junção simples em pvc Serie Normal DN Ø 40mm</t>
  </si>
  <si>
    <t>12.12.1.27</t>
  </si>
  <si>
    <t>Redução excentrica em pvc rígido soldável, 100 x 50mm</t>
  </si>
  <si>
    <t>12.12.1.28</t>
  </si>
  <si>
    <t>Redução excentrica em pvc rígido soldável, 75 x 50mm</t>
  </si>
  <si>
    <t>12.12.1.29</t>
  </si>
  <si>
    <t>Terminal de ventilação em pvc rígido soldável, 50mm</t>
  </si>
  <si>
    <t>12.12.1.30</t>
  </si>
  <si>
    <t>Ralo sifonado, pvc, dn 100 x 40 mm, junta soldável</t>
  </si>
  <si>
    <t>12.12.1.31</t>
  </si>
  <si>
    <t>Caixa sifonada em pvc redonda 150x150x50</t>
  </si>
  <si>
    <t>12.12.1.32</t>
  </si>
  <si>
    <t>Tanque séptico retangular, em alvenaria com blocos de concreto, dimensões internas: 1,55 x 3,10 x 1,50 m</t>
  </si>
  <si>
    <t>12.12.1.33</t>
  </si>
  <si>
    <t xml:space="preserve">Sumidouro Ø3,0m e altura interna de 3,35m , com 30cm de brita no fundo </t>
  </si>
  <si>
    <t>12.12.2</t>
  </si>
  <si>
    <t>Água Fria</t>
  </si>
  <si>
    <t>12.12.2.1</t>
  </si>
  <si>
    <t>Tubo, pvc, soldável, dn 60mm</t>
  </si>
  <si>
    <t>12.12.2.2</t>
  </si>
  <si>
    <t>Tubo, pvc, soldável, dn 40mm</t>
  </si>
  <si>
    <t>12.12.2.3</t>
  </si>
  <si>
    <t>Tubo, pvc, soldável, dn 32mm</t>
  </si>
  <si>
    <t>12.12.2.4</t>
  </si>
  <si>
    <t>Tubo, pvc, soldável, dn 25mm</t>
  </si>
  <si>
    <t>12.12.2.5</t>
  </si>
  <si>
    <t>Curva de 90º de pvc rígido roscável, diâm = 1"</t>
  </si>
  <si>
    <t>12.12.2.6</t>
  </si>
  <si>
    <t>Joelho 90 graus, pvc, soldável, dn 25mm</t>
  </si>
  <si>
    <t>12.12.2.7</t>
  </si>
  <si>
    <t>Joelho 90 graus, pvc, soldável, dn 32mm</t>
  </si>
  <si>
    <t>12.12.2.8</t>
  </si>
  <si>
    <t>Joelho 90 graus, pvc, soldável, dn 40mm</t>
  </si>
  <si>
    <t>12.12.2.9</t>
  </si>
  <si>
    <t>Joelho 90 graus, pvc, soldável, dn 60mm</t>
  </si>
  <si>
    <t>12.12.2.10</t>
  </si>
  <si>
    <t>Joelho de redução 90º de pvc rígido soldável, 32 x 25mm</t>
  </si>
  <si>
    <t>12.12.2.11</t>
  </si>
  <si>
    <t>Joelho 90° de redução soldável c/ rosca 25mm x 1/2"</t>
  </si>
  <si>
    <t>12.12.2.12</t>
  </si>
  <si>
    <t>Joelho 90º, soldável c/ bucha de latão 25mm x 3/4"</t>
  </si>
  <si>
    <t>12.12.2.13</t>
  </si>
  <si>
    <t>Joelho 90º, soldável c/ bucha de latão 25mm x 1/2"</t>
  </si>
  <si>
    <t>12.12.2.14</t>
  </si>
  <si>
    <t>Luva, pvc, soldável, dn 32mm</t>
  </si>
  <si>
    <t>12.12.2.15</t>
  </si>
  <si>
    <t>Luva soldável e com rosca, pvc, soldável, dn 25mm x 3/4"</t>
  </si>
  <si>
    <t>12.12.2.16</t>
  </si>
  <si>
    <t>Joelho 45 graus, pvc, soldável, dn 25mm</t>
  </si>
  <si>
    <t>12.12.2.17</t>
  </si>
  <si>
    <t>Te, pvc, soldável, dn 25mm</t>
  </si>
  <si>
    <t>12.12.2.18</t>
  </si>
  <si>
    <t>Te, pvc, soldável, dn 32mm</t>
  </si>
  <si>
    <t>12.12.2.19</t>
  </si>
  <si>
    <t>Te, pvc, soldável, dn 60mm</t>
  </si>
  <si>
    <t>12.12.2.20</t>
  </si>
  <si>
    <t>Tê de redução 90º de pvc rígido soldável, 32 x 25mm</t>
  </si>
  <si>
    <t>12.12.2.21</t>
  </si>
  <si>
    <t>Bucha de redução longa de pvc rígido soldável, 60 x 32mm</t>
  </si>
  <si>
    <t>12.12.2.22</t>
  </si>
  <si>
    <t>Adaptador soldável curto c/ bolsa-rosca p/ registro 25mm x 3/4"</t>
  </si>
  <si>
    <t>12.12.2.23</t>
  </si>
  <si>
    <t>Adaptador soldável curto c/ bolsa-rosca p/ registro 32mm x 1"</t>
  </si>
  <si>
    <t>12.12.2.24</t>
  </si>
  <si>
    <t>Adaptador soldável curto c/ bolsa-rosca p/ registro 40mm x 1 1/4"</t>
  </si>
  <si>
    <t>12.12.2.25</t>
  </si>
  <si>
    <t>Adaptador soldável curto c/ bolsa-rosca p/ registro 60mm x 2"</t>
  </si>
  <si>
    <t>12.12.2.26</t>
  </si>
  <si>
    <t>Registro de gaveta bruto, latão, roscável, 1"</t>
  </si>
  <si>
    <t>12.12.2.27</t>
  </si>
  <si>
    <t>Registro de gaveta bruto, latão, roscável, 2"</t>
  </si>
  <si>
    <t>12.12.2.28</t>
  </si>
  <si>
    <t>Registro de gaveta bruto, latão, roscável, 3/4", com acabamento e canopla cromados</t>
  </si>
  <si>
    <t>12.12.2.29</t>
  </si>
  <si>
    <t>Registro de pressão bruto, latão, roscável, 3/4", com acabamento e canopla cromados</t>
  </si>
  <si>
    <t>12.12.2.30</t>
  </si>
  <si>
    <t>Registro tipo esfera em PVC c/borboleta, d = 1"</t>
  </si>
  <si>
    <t>12.12.2.31</t>
  </si>
  <si>
    <t>Válvula de retenção vertical, de bronze, roscável, 1"</t>
  </si>
  <si>
    <t>12.12.2.32</t>
  </si>
  <si>
    <t>Válvula pé c/ crivo, d = 32 mm (1 1/4")</t>
  </si>
  <si>
    <t>12.12.2.33</t>
  </si>
  <si>
    <t>Colar de tomada 75mm x 1"</t>
  </si>
  <si>
    <t>12.12.2.34</t>
  </si>
  <si>
    <t>Engate flexível em plástico branco, 1/2" x 30cm</t>
  </si>
  <si>
    <t>12.12.2.35</t>
  </si>
  <si>
    <t>Chuveiro plástico sem registro</t>
  </si>
  <si>
    <t>12.12.2.36</t>
  </si>
  <si>
    <t>Torneira plastica para jardins</t>
  </si>
  <si>
    <t>12.12.2.37</t>
  </si>
  <si>
    <t>Caixa d´água em fibra de vidro 3.000 litros</t>
  </si>
  <si>
    <t>12.12.3</t>
  </si>
  <si>
    <t>12.12.3.1</t>
  </si>
  <si>
    <t>12.12.3.2</t>
  </si>
  <si>
    <t>Curva 45° curta em pvc rígido soldável, 100mm</t>
  </si>
  <si>
    <t>12.12.3.3</t>
  </si>
  <si>
    <t>Curva 90°, pvc, série r, água pluvial, junta elástica, 100mm</t>
  </si>
  <si>
    <t>12.12.3.4</t>
  </si>
  <si>
    <t>Joelho 90°, pvc, série r, água pluvial, junta elástica, 100mm</t>
  </si>
  <si>
    <t>12.12.3.5</t>
  </si>
  <si>
    <t>Junção simples, pvc, série r, água pluvial, Ø100 x 100mm</t>
  </si>
  <si>
    <t>12.12.3.6</t>
  </si>
  <si>
    <t>Tubo pvc, série r, água pluvial, dn 100 mm</t>
  </si>
  <si>
    <t>12.12.3.7</t>
  </si>
  <si>
    <t>12.13.1</t>
  </si>
  <si>
    <t>Cotovelo 90 graus, em ferro galvanizado 2 1/2"</t>
  </si>
  <si>
    <t>12.13.2</t>
  </si>
  <si>
    <t>Curva 90° de ferro galv., com rosca bsp macho/femea, de 2 1/2"</t>
  </si>
  <si>
    <t>12.13.3</t>
  </si>
  <si>
    <t>Tubo de aço galvanizado com costura, classe média, conexão ranhurada, dn 65 (2 1/2")</t>
  </si>
  <si>
    <t>12.13.4</t>
  </si>
  <si>
    <t>Niple duplo, em ferro galvanizado 2 1/2"</t>
  </si>
  <si>
    <t>12.13.5</t>
  </si>
  <si>
    <t>Te de ferro galvanizado, de 2 1/2"</t>
  </si>
  <si>
    <t>12.13.6</t>
  </si>
  <si>
    <t>Uniao com assento conico de ferro longo (macho-femea), 2 1/2"</t>
  </si>
  <si>
    <t>12.13.7</t>
  </si>
  <si>
    <t>Abrigo para hidrante, 90x60x30cm, com registro globo angular 45º 2.1/2", adaptador storz 2.1/2", mangueira de incêndio 15m, redução 2.1/2x1.1/2" e esguicho em latão 1.1/2"</t>
  </si>
  <si>
    <t>12.13.8</t>
  </si>
  <si>
    <t>Hidrante de recalque em alvenaria de tijolos maciços esp. = 0,12m, dim. int. = 0.40 x 0.60 x 0.35m, incluindo globo angular 45º 2.1/2", adaptador storz 2.1/2", tampão cego p/ engate rápido 2 1/2" e tampa em ferro fundido 0,40 x 0,60 e fundo com brita</t>
  </si>
  <si>
    <t>12.13.9</t>
  </si>
  <si>
    <t>Mangueira de algodão para incêndio 1 1/2" com 15m</t>
  </si>
  <si>
    <t>12.13.10</t>
  </si>
  <si>
    <t>Tampao com corrente, em latao, engate rapido 1 1/2"</t>
  </si>
  <si>
    <t>12.13.11</t>
  </si>
  <si>
    <t>Válvula de retenção vertical, de bronze, roscável, 2 1/2"</t>
  </si>
  <si>
    <t>12.13.12</t>
  </si>
  <si>
    <t>Válvula de retenção horizontal, de bronze, roscável, 2 1/2"</t>
  </si>
  <si>
    <t>12.13.13</t>
  </si>
  <si>
    <t>Registro de gaveta bruto, latão, roscável, 2 1/2"</t>
  </si>
  <si>
    <t>12.13.14</t>
  </si>
  <si>
    <t>Bomba centrífuga, prevenção contra incêndio 7,5cv, trifásico</t>
  </si>
  <si>
    <t>12.13.15</t>
  </si>
  <si>
    <t>Extintor de incêndio portátil c/ carga de PQS de 6 kg, classe BC</t>
  </si>
  <si>
    <t>12.13.16</t>
  </si>
  <si>
    <t>Extintor de incêndio portátil de água pressurizada 10L, classe A</t>
  </si>
  <si>
    <t>12.13.17</t>
  </si>
  <si>
    <t>12.13.18</t>
  </si>
  <si>
    <t>Acionador manual (botoeira) tipo quebra-vidro, p/instal. Incendio</t>
  </si>
  <si>
    <t>12.13.19</t>
  </si>
  <si>
    <t>Avisador sonoro tipo sirene para incêndio</t>
  </si>
  <si>
    <t>12.13.20</t>
  </si>
  <si>
    <t>Central de alarme e detecção de incendio</t>
  </si>
  <si>
    <t>12.13.21</t>
  </si>
  <si>
    <t>Placa de sinalizacao de seguranca contra incendio, fotoluminescente, retangular, SAÍDA DE EMERGÊNCIA, 24 x 12 cm, em pvc 2 mm anti-chamas</t>
  </si>
  <si>
    <t>12.13.22</t>
  </si>
  <si>
    <t>Placa de sinalizacao de seguranca contra incendio, fotoluminescente, retangular, indicando rota de fuga, 24 x 12 cm, em pvc 2 mm anti-chamas</t>
  </si>
  <si>
    <t>12.13.23</t>
  </si>
  <si>
    <t>12.13.24</t>
  </si>
  <si>
    <t>Base decorativa para extintores</t>
  </si>
  <si>
    <t>12.13.25</t>
  </si>
  <si>
    <t>Placa de sinalizacao, fotoluminescente, 38x19 cm, em pvc , com logotipo "Comando manual de alarme de incêndio"</t>
  </si>
  <si>
    <t>12.13.26</t>
  </si>
  <si>
    <t>Placa de sinalizacao, fotoluminescente, 30x30 cm, em pvc , com logotipo "Alarme sonoro"</t>
  </si>
  <si>
    <t>12.13.27</t>
  </si>
  <si>
    <t>Placa de sinalizacao, fotoluminescente, 30x30 cm, em pvc , com logotipo "Abrigo de mangueira e hidrante"</t>
  </si>
  <si>
    <t>12.13.28</t>
  </si>
  <si>
    <t>12.14.1</t>
  </si>
  <si>
    <t>12.14.2</t>
  </si>
  <si>
    <t>12.14.3</t>
  </si>
  <si>
    <t xml:space="preserve">Cabo de cobre nu 50 mm2 </t>
  </si>
  <si>
    <t>12.14.4</t>
  </si>
  <si>
    <t>12.14.5</t>
  </si>
  <si>
    <t>12.14.6</t>
  </si>
  <si>
    <t>12.14.7</t>
  </si>
  <si>
    <t>Caixa PP anti-UV e anti-chama 123x158x87mm bocal de Ø 1”</t>
  </si>
  <si>
    <t>12.14.8</t>
  </si>
  <si>
    <t>Caixa de equalização p/aterramento 20x20x10cm de sobrepor p/11 terminais de pressão c/barramento</t>
  </si>
  <si>
    <t>12.14.9</t>
  </si>
  <si>
    <t>12.14.10</t>
  </si>
  <si>
    <t xml:space="preserve">Eletroduto em pvc de Ø 1” </t>
  </si>
  <si>
    <t>12.14.11</t>
  </si>
  <si>
    <t>Curva 90º em pvc de Ø 1”</t>
  </si>
  <si>
    <t>12.14.12</t>
  </si>
  <si>
    <t>12.14.13</t>
  </si>
  <si>
    <t>12.14.14</t>
  </si>
  <si>
    <t>Fixador Ø 60mm c/ parafuso de ¼” e porca</t>
  </si>
  <si>
    <t>12.14.15</t>
  </si>
  <si>
    <t>12.14.16</t>
  </si>
  <si>
    <t>Captor tipo franklin para spda</t>
  </si>
  <si>
    <t>12.14.17</t>
  </si>
  <si>
    <t>Mastro 1 ½ para spda</t>
  </si>
  <si>
    <t>12.14.18</t>
  </si>
  <si>
    <t>Conjunto de estais 2" para mastro</t>
  </si>
  <si>
    <t>12.14.19</t>
  </si>
  <si>
    <t>Abraçadeira de Alumínio 2" 50mm</t>
  </si>
  <si>
    <t>12.14.20</t>
  </si>
  <si>
    <t>Sinalizador duplo (luz de topo) c/relé fotocelula em mastro galvanizado d=3/4" inclusive base de concreto</t>
  </si>
  <si>
    <t>12.14.21</t>
  </si>
  <si>
    <t>Suporte guia simples 90º em chapa galvanizada c/ 2 roldanas</t>
  </si>
  <si>
    <t>12.14.22</t>
  </si>
  <si>
    <t>Suporte guia reforçado 90º em chapa galvanizada c/ 2 roldanas</t>
  </si>
  <si>
    <t>12.14.23</t>
  </si>
  <si>
    <t>Base metálica para mastro</t>
  </si>
  <si>
    <t>12.15.1</t>
  </si>
  <si>
    <t>12.15.2</t>
  </si>
  <si>
    <t>12.15.3</t>
  </si>
  <si>
    <t>12.15.4</t>
  </si>
  <si>
    <t>12.15.5</t>
  </si>
  <si>
    <t>12.15.6</t>
  </si>
  <si>
    <t>Rack fechado 378x470x520mm (8U)</t>
  </si>
  <si>
    <t>12.15.7</t>
  </si>
  <si>
    <t>12.15.8</t>
  </si>
  <si>
    <t>12.15.9</t>
  </si>
  <si>
    <t>12.15.10</t>
  </si>
  <si>
    <t>12.15.11</t>
  </si>
  <si>
    <t>12.15.12</t>
  </si>
  <si>
    <t>12.15.13</t>
  </si>
  <si>
    <t>Tomada para lógica no piso, metal, RJ45</t>
  </si>
  <si>
    <t>12.15.14</t>
  </si>
  <si>
    <t>12.15.15</t>
  </si>
  <si>
    <t>12.15.16</t>
  </si>
  <si>
    <t>12.15.17</t>
  </si>
  <si>
    <t>12.15.18</t>
  </si>
  <si>
    <t>12.15.19</t>
  </si>
  <si>
    <t>12.15.20</t>
  </si>
  <si>
    <t>12.15.21</t>
  </si>
  <si>
    <t>Caixa de passagem 30x30cm em chapa de aço galvanizado</t>
  </si>
  <si>
    <t>12.15.22</t>
  </si>
  <si>
    <t>Fornecimento e instalação de mão francesa simples 50 mm</t>
  </si>
  <si>
    <t>12.15.23</t>
  </si>
  <si>
    <t>12.15.24</t>
  </si>
  <si>
    <t>12.15.25</t>
  </si>
  <si>
    <t>Emenda interna 100 x 50 mm com base lisa perfurada para eletrocalha metálica</t>
  </si>
  <si>
    <t>12.15.26</t>
  </si>
  <si>
    <t>Curva de inversão 50 x 50 mm para eletrocalha metálica</t>
  </si>
  <si>
    <t>12.15.27</t>
  </si>
  <si>
    <t>Curva horizontal 50 x 50 mm para eletrocalha metálica, com ângulo 90°</t>
  </si>
  <si>
    <t>12.15.28</t>
  </si>
  <si>
    <t>Tê horizontal 50 x 50 mm para eletrocalha metálica</t>
  </si>
  <si>
    <t>12.15.29</t>
  </si>
  <si>
    <t xml:space="preserve"> Junção interna tipo "T" para perfilado</t>
  </si>
  <si>
    <t>12.15.30</t>
  </si>
  <si>
    <t xml:space="preserve"> Junção interna tipo "L" para perfilado</t>
  </si>
  <si>
    <t>12.15.31</t>
  </si>
  <si>
    <t xml:space="preserve"> Fornecimento e instalação de saída horizontal para eletroduto 1"</t>
  </si>
  <si>
    <t>12.15.32</t>
  </si>
  <si>
    <t>12.15.33</t>
  </si>
  <si>
    <t>12.15.34</t>
  </si>
  <si>
    <t>12.15.35</t>
  </si>
  <si>
    <t>12.15.36</t>
  </si>
  <si>
    <t>12.15.37</t>
  </si>
  <si>
    <t>12.15.38</t>
  </si>
  <si>
    <t>12.16.1</t>
  </si>
  <si>
    <t>Vaso sanitário sifonado com caixa acoplada louça branca, incluso engate flexível em metal cromado, 1/2 x 40cm</t>
  </si>
  <si>
    <t>12.16.2</t>
  </si>
  <si>
    <t xml:space="preserve">Vaso sanitário linha infantil c/cx acoplada , inclusive assento sanitário infantil, conjunto de fixação, anel de vedação, tubo de ligação com acabamento cromado e engate plástico
</t>
  </si>
  <si>
    <t>12.16.3</t>
  </si>
  <si>
    <t>Vaso sanitario sifonado convencional para pcd com furo frontal com louça branca sem assento, incluso conjunto de ligação para bacia sanitária ajustável</t>
  </si>
  <si>
    <t>12.16.4</t>
  </si>
  <si>
    <t>Lavatório louça branca suspenso, 29,5 x 39cm ou equivalente, padrão popular, incluso sifão flexível em pvc, válvula e engate flexível 30cm em plástico</t>
  </si>
  <si>
    <t>12.16.5</t>
  </si>
  <si>
    <t>Cuba de embutir oval em louça branca, 35 x 50cm ou equivalente, incluso válvula em metal cromado e sifão flexível em pvc</t>
  </si>
  <si>
    <t>12.16.6</t>
  </si>
  <si>
    <t>Cuba de embutir de aço inoxidável média (46x30x12cm), incluso válvula tipo americana e sifão flexível em pvc</t>
  </si>
  <si>
    <t>12.16.7</t>
  </si>
  <si>
    <t>Pia de cozinha com bancada em aço inox, dim 2,00x0,60m, com 01 cuba, sifão cromado, válvula cromada, torneira cromada, concretada e assentada</t>
  </si>
  <si>
    <t>12.16.8</t>
  </si>
  <si>
    <t>Tanque de louça branca com coluna, 30l ou equivalente, incluso sifão flexível em pvc, válvula metálica e torneira de metal cromado padrão médio</t>
  </si>
  <si>
    <t>12.16.9</t>
  </si>
  <si>
    <t>Ducha manual com registro</t>
  </si>
  <si>
    <t>12.16.10</t>
  </si>
  <si>
    <t>Barra de apoio reta, em aco inox polido, comprimento 70cm, fixada na parede</t>
  </si>
  <si>
    <t>12.16.11</t>
  </si>
  <si>
    <t>Barra de apoio em "l", em aco inox polido 70 x 70 cm, fixada na parede</t>
  </si>
  <si>
    <t>12.16.12</t>
  </si>
  <si>
    <t>Barra de apoio, para lavatório, tres lados, fixa, em aço inox, l= 40x 60cm, d=1 1/4"</t>
  </si>
  <si>
    <t>12.16.13</t>
  </si>
  <si>
    <t>Barra de apoio lateral articulada, com trava, em aco inox polido, fixada na parede</t>
  </si>
  <si>
    <t>12.16.14</t>
  </si>
  <si>
    <t>Torneira de mesa bica longa, branca/cromada, fechamento automático</t>
  </si>
  <si>
    <t>12.16.15</t>
  </si>
  <si>
    <t>Torneira cromada tubo móvel, de parede, 1/2" ou 3/4", para pia de cozinha, padrão médio</t>
  </si>
  <si>
    <t>12.16.16</t>
  </si>
  <si>
    <t xml:space="preserve">Assento sanitário convencional </t>
  </si>
  <si>
    <t>12.16.17</t>
  </si>
  <si>
    <t>Assento sanitário com abertura frontal</t>
  </si>
  <si>
    <t>12.16.18</t>
  </si>
  <si>
    <t>Banco articulado para banho com pés de apoio 700x450mm (p/deficientes)</t>
  </si>
  <si>
    <t>12.16.19</t>
  </si>
  <si>
    <t>Papeleira de parede em metal cromado</t>
  </si>
  <si>
    <t>12.16.20</t>
  </si>
  <si>
    <t>Saboneteira plastica tipo dispenser para sabonete liquido com reservatorio 800 a 1500 ml</t>
  </si>
  <si>
    <t>12.16.21</t>
  </si>
  <si>
    <t>Dispenser para toalha de papel interfolhada, em ABS</t>
  </si>
  <si>
    <t>12.16.22</t>
  </si>
  <si>
    <t>Corrimão duplo em tubo de ferro galvanizado 1 1/2", com chumbadores para fixação em alvenaria</t>
  </si>
  <si>
    <t>12.16.23</t>
  </si>
  <si>
    <t>Guarda-corpo em tubos de aço galvanizado (altura = 0,80), com barras verticais a cada 2,00m (2"), barra horizontal intermediária (2") e barra horizontal superior (2")</t>
  </si>
  <si>
    <t>DIVISÓRIAS E BANCADAS</t>
  </si>
  <si>
    <t>12.17.1</t>
  </si>
  <si>
    <t>Divisória em granito cinza andorinha polido, e=2cm</t>
  </si>
  <si>
    <t>12.17.2</t>
  </si>
  <si>
    <t>Bancada em granito cinza andorinha, e=2cm</t>
  </si>
  <si>
    <t>12.17.3</t>
  </si>
  <si>
    <t>Rodopia em granito cinza andorinha, h= 10cm, e= 2cm, aplicado com argamassa industrializada ac-i, com acabamento aboleado</t>
  </si>
  <si>
    <t>12.17.4</t>
  </si>
  <si>
    <t>Testeira em granito cinza andorinha, h=10cm, esp=2cm, aplicado com argamassa industrializada AC-I</t>
  </si>
  <si>
    <t>12.18.1</t>
  </si>
  <si>
    <t>Grama esmeralda em placas, fornecimento e plantio</t>
  </si>
  <si>
    <t>12.18.2</t>
  </si>
  <si>
    <t>Arbustos ornamentais</t>
  </si>
  <si>
    <t>12.18.3</t>
  </si>
  <si>
    <t>Árvore ornamental com altura de muda menor ou igual a 2,00 m</t>
  </si>
  <si>
    <t>12.18.4</t>
  </si>
  <si>
    <t>PLAYGROUND ADAPTADO BALANÇO CADEIRANTE</t>
  </si>
  <si>
    <t>12.18.5</t>
  </si>
  <si>
    <t>Gangorra com 3 pranchas em madeira</t>
  </si>
  <si>
    <t>12.18.6</t>
  </si>
  <si>
    <t>Escorregadeira em madeira c/ 2,50m de pista</t>
  </si>
  <si>
    <t>12.18.7</t>
  </si>
  <si>
    <t>Gira-gira (carrossel ø=1,70m), em tubo de ferro galvanizado de 1 1/2" e assento em chapa galvanizada e=1/4"</t>
  </si>
  <si>
    <t>12.19.1</t>
  </si>
  <si>
    <t>Letras de caixa para identificação do ambiente, pintura em tinta automotiva, 30cm</t>
  </si>
  <si>
    <t>12.19.2</t>
  </si>
  <si>
    <t>Escada tipo marinheiro em aco ca-50 9,52mm incluso pintura com fundo anticorrosivo tipo zarcao</t>
  </si>
  <si>
    <t>12.19.3</t>
  </si>
  <si>
    <t>Guarda-corpo Metálico para Escada Marinheiro em aço CA-50</t>
  </si>
  <si>
    <t>12.19.4</t>
  </si>
  <si>
    <t>Guarda-corpo em tubos de aço galvanizado, h = 1,10m, com barras verticais a cada 0,75m (1 1/2"), 3 (tres) tubos horizontais intermediários (1 1/2") e tubo horizontal superior (2")</t>
  </si>
  <si>
    <t>12.19.5</t>
  </si>
  <si>
    <t xml:space="preserve">Limpeza geral </t>
  </si>
  <si>
    <t>INDICE DE REAJUASTE</t>
  </si>
  <si>
    <t>REAJUSTE 02</t>
  </si>
  <si>
    <t>SERVIÇOS COMPLEMENTARES - FUNCIONALIDADE</t>
  </si>
  <si>
    <t>CER III</t>
  </si>
  <si>
    <t>forro de gesso comum, em placas 60x60 cm, inclusive madeiramento com ripões 3,5cm x 5,5cm, instalado</t>
  </si>
  <si>
    <t>acabamentos para forro (sanca de gesso montada na obra). af_05/2017_p</t>
  </si>
  <si>
    <t>ponto de tomada 3p para ar condicionado até 3000 va, com eletroduto de pvc flexível sanfonado embutido ø 3/4", incluindo conjunto astop/30a-220v, inclusive aterramento</t>
  </si>
  <si>
    <t>pt</t>
  </si>
  <si>
    <t>instalação de condicionador de ar tipo bi-split, 2x18000 btu</t>
  </si>
  <si>
    <t>piso tátil direcional e/ou alerta, em borracha, p/deficientes visuais, dimensões 25x25cm, aplicado, rejuntado, exclusive regularização de base</t>
  </si>
  <si>
    <t>execução de pátio/estacionamento em piso intertravado, com bloco retangular de 20 x 10 cm, espessura 10 cm. af_12/2015</t>
  </si>
  <si>
    <t>estrutura metálica galvanizada, revestida por placas de acm (alumínio composto) recortado, e=0,3mm, na cor cobre, 1,00 nx 1,00m, fixação da estrutura metálica sem avanço na est. espacial existente no local por parafusos. - fornecimento e montagem</t>
  </si>
  <si>
    <t>revestimento cerâmico para piso ou parede, 30 x 60 cm, linha cetim bianco ou similar, portobello ou similar, aplicado com argamassa industrializada ac-i, rejuntado, exclusive regularização de base ou emboço</t>
  </si>
  <si>
    <t>pintura de acabamento com aplicação de 02 demãos de coralgesso ou similar</t>
  </si>
  <si>
    <t>Poste de aço galvanizado cônico contínuo reto, diâmtero superior de 76mm, diâmtero da base 175mm, altura total 9m, com base de fixação, da Conipost ref. Série 3009/BJG+CH, classe 100 da Conipost ou similar</t>
  </si>
  <si>
    <t xml:space="preserve">un </t>
  </si>
  <si>
    <t>14.12</t>
  </si>
  <si>
    <t>Luminária Pública decorativa a LED Linha PLANETÁRIA, código ELPFP-60, Potência 60W, 9000 lúmens, IRC &gt; 70%, 5000k/4000k, Alumínio Injetado Vidro Temperado de 4mm, da ESTIL ou similar</t>
  </si>
  <si>
    <t>14.13</t>
  </si>
  <si>
    <t>CAPS</t>
  </si>
  <si>
    <t>14.14</t>
  </si>
  <si>
    <t>(composição representativa) execução de estruturas de concreto armado, para edificação habitacional unifamiliar com dois pavimentos (casa isolada), fck = 25 mpa. af_01/2017</t>
  </si>
  <si>
    <t>14.15</t>
  </si>
  <si>
    <t>telhamento com telha em aço galvalume, simples, autoportante, curva, imap-850, e = 1,55mm ou similar - rev. 01</t>
  </si>
  <si>
    <t>14.16</t>
  </si>
  <si>
    <t>estrutura metálica galpões em pórticos - colunas/vigas em treliça udc127, terças e vigas longitudinais em udc 127 e 150, 2 águas, sem lanternin, vãos 10,01 a 20,0m, pintado 1 d oxido ferro + 2 d esmalte epóxi branco, exceto forn. telhas - executada</t>
  </si>
  <si>
    <t>14.17</t>
  </si>
  <si>
    <t>fechamento lateral com telha em aço galvalume, simples, trapezoidal, não pintada, tp40, e=0,65mm, isoeste ou similar</t>
  </si>
  <si>
    <t>14.18</t>
  </si>
  <si>
    <t>pintura com tinta epoxídica de acabamento aplicada a rolo ou pincel sobre perfil metálico executado em fábrica (02 demãos). af_01/2020</t>
  </si>
  <si>
    <t>Valor Total Consolidado (R$)</t>
  </si>
  <si>
    <t>ESTADO DE ALAGOAS</t>
  </si>
  <si>
    <t>MUNICÍPIO DE PILAR</t>
  </si>
  <si>
    <t>Praça Floriano Peixoto, s/n, CEP: 57150-000, Centro - Pilar- Alagoas - Telefone: (82) 3265-1628- Fax:3265-1633</t>
  </si>
  <si>
    <t xml:space="preserve"> CNPJ: 12.200.150/0001-28</t>
  </si>
  <si>
    <t>OBRA: Construção de um CAPS, CER – III, CREAS e Urbanização do Conjunto Morada do Alto</t>
  </si>
  <si>
    <t>ENDEREÇO: Conjunto Morada do Alto,  Municipial de Pilar/AL</t>
  </si>
  <si>
    <t>CONTRATO: CP 04/2020 &amp; CONTRATO 12/2021</t>
  </si>
  <si>
    <t>EMPRESA VENCEDORA: A R ENGENHARIA E SERVIÇOS DE CONSTRUÇÃO EIRELI, CNPJ nº 11.091.079/0001-20</t>
  </si>
  <si>
    <t xml:space="preserve">BDI ATUAL: </t>
  </si>
  <si>
    <t>A R ENGENHARIA E SERVIÇOS DE CONSTRUÇÃO EIRELI, CNPJ nº 11.091.079/0001-20
Construção de um CAPS, CER – III, CREAS e Urbanização do Conjunto Morada do Alto</t>
  </si>
  <si>
    <t>15.</t>
  </si>
  <si>
    <t>18.</t>
  </si>
  <si>
    <t>0818-0028/2023</t>
  </si>
  <si>
    <t>19.</t>
  </si>
  <si>
    <t>0818-0029/2023</t>
  </si>
  <si>
    <t>20.</t>
  </si>
  <si>
    <t>0206-0057/2024</t>
  </si>
  <si>
    <t>21.</t>
  </si>
  <si>
    <t>0206-0075/2024</t>
  </si>
  <si>
    <t>22.</t>
  </si>
  <si>
    <t>0424-0017/2024</t>
  </si>
  <si>
    <t>23.</t>
  </si>
  <si>
    <t>0606-0002/2024</t>
  </si>
  <si>
    <t>24.</t>
  </si>
  <si>
    <t>0802-0024/2024</t>
  </si>
  <si>
    <t>25.</t>
  </si>
  <si>
    <t>0919-0017/2024</t>
  </si>
  <si>
    <t>26.</t>
  </si>
  <si>
    <t>1212-0003/2024</t>
  </si>
  <si>
    <t>Pago R$ 209.610,69 - Saldo à pagar R$ 429.340,56</t>
  </si>
  <si>
    <t>27.</t>
  </si>
  <si>
    <t>0425-0003/2025</t>
  </si>
  <si>
    <t xml:space="preserve">28. </t>
  </si>
  <si>
    <t>1203-0007/2025</t>
  </si>
  <si>
    <t>VALOR DO 1º ADITIVO</t>
  </si>
  <si>
    <t>VALOR DO 1º REAJUSTE</t>
  </si>
  <si>
    <t>VALOR DO 2º REAJUSTE</t>
  </si>
  <si>
    <t>VALOR DO 2º ADITIVO</t>
  </si>
  <si>
    <t>0422-0003/2026</t>
  </si>
  <si>
    <t>CONVÊNIO / Não pago</t>
  </si>
  <si>
    <t xml:space="preserve">ADITIVO </t>
  </si>
  <si>
    <t>VALOR PAGO - ADITIVO</t>
  </si>
  <si>
    <t>SALDO - ADITIVO</t>
  </si>
  <si>
    <t xml:space="preserve">CONVÊNIO </t>
  </si>
  <si>
    <t>0326-0011/2026</t>
  </si>
  <si>
    <t>NÃO PAGO</t>
  </si>
  <si>
    <t>REAJUSTE CONTRATUAL 2:</t>
  </si>
  <si>
    <t>REAJUSTE CONTRATUAL 1:</t>
  </si>
  <si>
    <t>0513-0024/2026</t>
  </si>
  <si>
    <t>Valor Aditivo: R$ 67.222,71
Reajuste Contratual: R$ 490.632,15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</si>
</sst>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8" formatCode="&quot;R$&quot;\ #,##0.00;[Red]\-&quot;R$&quot;\ #,##0.00"/>
    <numFmt numFmtId="44" formatCode="_-&quot;R$&quot;\ * #,##0.00_-;\-&quot;R$&quot;\ * #,##0.00_-;_-&quot;R$&quot;\ * &quot;-&quot;??_-;_-@_-"/>
    <numFmt numFmtId="43" formatCode="_-* #,##0.00_-;\-* #,##0.00_-;_-* &quot;-&quot;??_-;_-@_-"/>
    <numFmt numFmtId="164" formatCode="_(* #,##0.00_);_(* \(#,##0.00\);_(* &quot;-&quot;??_);_(@_)"/>
    <numFmt numFmtId="165" formatCode="_-&quot;R$&quot;\ * #,##0.00_-;\-&quot;R$&quot;\ * #,##0.00_-;_-&quot;R$&quot;\ * &quot;-&quot;??_-;_-@"/>
    <numFmt numFmtId="166" formatCode="_-[$R$-416]\ * #,##0.00_-;\-[$R$-416]\ * #,##0.00_-;_-[$R$-416]\ * &quot;-&quot;??_-;_-@"/>
    <numFmt numFmtId="167" formatCode="_-* #,##0.00_-;\-* #,##0.00_-;_-* &quot;-&quot;??_-;_-@"/>
    <numFmt numFmtId="168" formatCode="d/m/yyyy"/>
    <numFmt numFmtId="169" formatCode="_(* #,##0.0000_);_(* \(#,##0.0000\);_(* &quot;-&quot;??_);_(@_)"/>
    <numFmt numFmtId="170" formatCode="_([$R$ -416]* #,##0.00_);_([$R$ -416]* \(#,##0.00\);_([$R$ -416]* &quot;-&quot;??_);_(@_)"/>
    <numFmt numFmtId="171" formatCode="00,000"/>
    <numFmt numFmtId="172" formatCode="_-[$R$-416]\ * #,##0.00_-;\-[$R$-416]\ * #,##0.00_-;_-[$R$-416]\ * &quot;-&quot;??_-;_-@_-"/>
    <numFmt numFmtId="173" formatCode="0.0000%"/>
    <numFmt numFmtId="174" formatCode="_-* #,##0.00_-;\-* #,##0.00_-;_-* \-??_-;_-@_-"/>
  </numFmts>
  <fonts count="74" x14ac:knownFonts="1">
    <font>
      <sz val="11"/>
      <color theme="1"/>
      <name val="Calibri"/>
      <family val="2"/>
      <scheme val="minor"/>
    </font>
    <font>
      <sz val="11"/>
      <color theme="1"/>
      <name val="Calibri"/>
      <family val="2"/>
      <scheme val="minor"/>
    </font>
    <font>
      <sz val="8"/>
      <name val="Calibri"/>
      <family val="2"/>
      <scheme val="minor"/>
    </font>
    <font>
      <b/>
      <sz val="11"/>
      <color theme="0"/>
      <name val="Times New Roman"/>
      <family val="1"/>
    </font>
    <font>
      <sz val="11"/>
      <color theme="1"/>
      <name val="Times New Roman"/>
      <family val="1"/>
    </font>
    <font>
      <b/>
      <sz val="11"/>
      <color theme="1"/>
      <name val="Times New Roman"/>
      <family val="1"/>
    </font>
    <font>
      <sz val="11"/>
      <color rgb="FF0070C0"/>
      <name val="Times New Roman"/>
      <family val="1"/>
    </font>
    <font>
      <sz val="11"/>
      <name val="Times New Roman"/>
      <family val="1"/>
    </font>
    <font>
      <b/>
      <sz val="18"/>
      <color theme="0"/>
      <name val="Times New Roman"/>
      <family val="1"/>
    </font>
    <font>
      <sz val="11"/>
      <color theme="0"/>
      <name val="Times New Roman"/>
      <family val="1"/>
    </font>
    <font>
      <b/>
      <sz val="10"/>
      <name val="Times New Roman"/>
      <family val="1"/>
    </font>
    <font>
      <sz val="10"/>
      <name val="Times New Roman"/>
      <family val="1"/>
    </font>
    <font>
      <b/>
      <sz val="10"/>
      <color theme="0"/>
      <name val="Times New Roman"/>
      <family val="1"/>
    </font>
    <font>
      <b/>
      <sz val="10"/>
      <color theme="1"/>
      <name val="Times New Roman"/>
      <family val="1"/>
    </font>
    <font>
      <b/>
      <sz val="14"/>
      <color rgb="FF000000"/>
      <name val="Times New Roman"/>
      <family val="1"/>
    </font>
    <font>
      <b/>
      <sz val="11"/>
      <color rgb="FF000000"/>
      <name val="Times New Roman"/>
      <family val="1"/>
    </font>
    <font>
      <sz val="11"/>
      <color rgb="FF000000"/>
      <name val="Times New Roman"/>
      <family val="1"/>
    </font>
    <font>
      <b/>
      <sz val="11"/>
      <name val="Times New Roman"/>
      <family val="1"/>
    </font>
    <font>
      <b/>
      <sz val="11"/>
      <color rgb="FFFFFFFF"/>
      <name val="Times New Roman"/>
      <family val="1"/>
    </font>
    <font>
      <b/>
      <sz val="12"/>
      <color theme="0"/>
      <name val="Times New Roman"/>
      <family val="1"/>
    </font>
    <font>
      <b/>
      <sz val="12"/>
      <color theme="1"/>
      <name val="Times New Roman"/>
      <family val="1"/>
    </font>
    <font>
      <sz val="11"/>
      <color rgb="FFFF0000"/>
      <name val="Times New Roman"/>
      <family val="1"/>
    </font>
    <font>
      <b/>
      <sz val="11"/>
      <color rgb="FFFF0000"/>
      <name val="Times New Roman"/>
      <family val="1"/>
    </font>
    <font>
      <b/>
      <sz val="12"/>
      <name val="Times New Roman"/>
      <family val="1"/>
    </font>
    <font>
      <sz val="10"/>
      <color rgb="FF000000"/>
      <name val="Times New Roman"/>
      <family val="1"/>
    </font>
    <font>
      <sz val="11"/>
      <name val="Arial"/>
      <family val="1"/>
    </font>
    <font>
      <b/>
      <sz val="10"/>
      <color rgb="FF000000"/>
      <name val="Times New Roman"/>
      <family val="1"/>
    </font>
    <font>
      <sz val="9"/>
      <color rgb="FF000000"/>
      <name val="Times New Roman"/>
      <family val="1"/>
    </font>
    <font>
      <sz val="9"/>
      <name val="Times New Roman"/>
      <family val="1"/>
    </font>
    <font>
      <sz val="12"/>
      <color rgb="FF000000"/>
      <name val="Times New Roman"/>
      <family val="1"/>
    </font>
    <font>
      <sz val="12"/>
      <name val="Times New Roman"/>
      <family val="1"/>
    </font>
    <font>
      <sz val="10"/>
      <color theme="1"/>
      <name val="Times New Roman"/>
      <family val="1"/>
    </font>
    <font>
      <b/>
      <sz val="9"/>
      <color theme="1"/>
      <name val="Times New Roman"/>
      <family val="1"/>
    </font>
    <font>
      <b/>
      <sz val="9"/>
      <color theme="0"/>
      <name val="Times New Roman"/>
      <family val="1"/>
    </font>
    <font>
      <b/>
      <sz val="12"/>
      <color theme="1"/>
      <name val="Calibri"/>
      <family val="2"/>
      <scheme val="minor"/>
    </font>
    <font>
      <sz val="10"/>
      <color theme="1"/>
      <name val="Calibri"/>
      <family val="2"/>
      <scheme val="minor"/>
    </font>
    <font>
      <b/>
      <sz val="9"/>
      <color theme="1"/>
      <name val="Calibri"/>
      <family val="2"/>
      <scheme val="minor"/>
    </font>
    <font>
      <b/>
      <sz val="10"/>
      <color theme="1"/>
      <name val="Calibri"/>
      <family val="2"/>
      <scheme val="minor"/>
    </font>
    <font>
      <b/>
      <sz val="10"/>
      <color theme="0"/>
      <name val="Calibri"/>
      <family val="2"/>
      <scheme val="minor"/>
    </font>
    <font>
      <b/>
      <sz val="10"/>
      <name val="Calibri"/>
      <family val="2"/>
      <scheme val="minor"/>
    </font>
    <font>
      <sz val="10"/>
      <name val="Calibri"/>
      <family val="2"/>
      <scheme val="minor"/>
    </font>
    <font>
      <b/>
      <sz val="9"/>
      <color theme="0"/>
      <name val="Calibri"/>
      <family val="2"/>
      <scheme val="minor"/>
    </font>
    <font>
      <sz val="10"/>
      <name val="Arial"/>
      <family val="2"/>
    </font>
    <font>
      <b/>
      <sz val="9"/>
      <color rgb="FF000000"/>
      <name val="Calibri"/>
      <family val="2"/>
      <scheme val="minor"/>
    </font>
    <font>
      <sz val="9"/>
      <color rgb="FF000000"/>
      <name val="Calibri"/>
      <family val="2"/>
      <scheme val="minor"/>
    </font>
    <font>
      <sz val="9"/>
      <color theme="1"/>
      <name val="Calibri"/>
      <family val="2"/>
      <scheme val="minor"/>
    </font>
    <font>
      <sz val="9"/>
      <color rgb="FF000000"/>
      <name val="Calibri"/>
      <family val="2"/>
      <charset val="1"/>
    </font>
    <font>
      <sz val="11"/>
      <color rgb="FF000000"/>
      <name val="Arial"/>
      <family val="2"/>
    </font>
    <font>
      <b/>
      <u/>
      <sz val="11"/>
      <color rgb="FFFF0000"/>
      <name val="Times New Roman"/>
      <family val="1"/>
    </font>
    <font>
      <b/>
      <sz val="11"/>
      <color rgb="FF0070C0"/>
      <name val="Times New Roman"/>
      <family val="1"/>
    </font>
    <font>
      <b/>
      <sz val="11"/>
      <color rgb="FFC00000"/>
      <name val="Times New Roman"/>
      <family val="1"/>
    </font>
    <font>
      <sz val="11"/>
      <color rgb="FFC00000"/>
      <name val="Times New Roman"/>
      <family val="1"/>
    </font>
    <font>
      <b/>
      <sz val="11"/>
      <color rgb="FF00B050"/>
      <name val="Times New Roman"/>
      <family val="1"/>
    </font>
    <font>
      <sz val="11"/>
      <color rgb="FF00B050"/>
      <name val="Times New Roman"/>
      <family val="1"/>
    </font>
    <font>
      <sz val="10"/>
      <color theme="0"/>
      <name val="Calibri"/>
      <family val="2"/>
      <scheme val="minor"/>
    </font>
    <font>
      <b/>
      <sz val="12"/>
      <color theme="0"/>
      <name val="Calibri"/>
      <family val="2"/>
      <scheme val="minor"/>
    </font>
    <font>
      <sz val="11"/>
      <color rgb="FFFF5050"/>
      <name val="Times New Roman"/>
      <family val="1"/>
    </font>
    <font>
      <b/>
      <sz val="12"/>
      <color theme="1"/>
      <name val="Calibri"/>
      <family val="2"/>
    </font>
    <font>
      <sz val="11"/>
      <name val="Calibri"/>
      <family val="2"/>
    </font>
    <font>
      <sz val="11"/>
      <color theme="1"/>
      <name val="Calibri"/>
      <family val="2"/>
    </font>
    <font>
      <b/>
      <sz val="12"/>
      <name val="Calibri"/>
      <family val="2"/>
    </font>
    <font>
      <b/>
      <sz val="16"/>
      <name val="Calibri"/>
      <family val="2"/>
    </font>
    <font>
      <b/>
      <sz val="16"/>
      <color rgb="FF000000"/>
      <name val="Calibri"/>
      <family val="2"/>
    </font>
    <font>
      <b/>
      <sz val="9"/>
      <name val="Calibri"/>
      <family val="2"/>
    </font>
    <font>
      <sz val="9"/>
      <name val="Calibri"/>
      <family val="2"/>
      <scheme val="minor"/>
    </font>
    <font>
      <b/>
      <sz val="11"/>
      <color theme="0"/>
      <name val="Calibri"/>
      <family val="2"/>
    </font>
    <font>
      <sz val="11"/>
      <color rgb="FF000000"/>
      <name val="Calibri"/>
      <family val="2"/>
    </font>
    <font>
      <b/>
      <sz val="11"/>
      <color theme="1"/>
      <name val="Calibri"/>
      <family val="2"/>
    </font>
    <font>
      <b/>
      <sz val="11"/>
      <name val="Calibri"/>
      <family val="2"/>
    </font>
    <font>
      <b/>
      <sz val="11"/>
      <color rgb="FFFFFFFF"/>
      <name val="Calibri"/>
      <family val="2"/>
    </font>
    <font>
      <sz val="10"/>
      <color rgb="FF000000"/>
      <name val="Calibri"/>
      <family val="2"/>
      <scheme val="minor"/>
    </font>
    <font>
      <sz val="12"/>
      <color theme="1"/>
      <name val="Times New Roman"/>
      <family val="1"/>
    </font>
    <font>
      <b/>
      <sz val="14"/>
      <color theme="1"/>
      <name val="Times New Roman"/>
      <family val="1"/>
    </font>
    <font>
      <b/>
      <sz val="11"/>
      <color rgb="FFFF5050"/>
      <name val="Times New Roman"/>
      <family val="1"/>
    </font>
  </fonts>
  <fills count="71">
    <fill>
      <patternFill patternType="none"/>
    </fill>
    <fill>
      <patternFill patternType="gray125"/>
    </fill>
    <fill>
      <patternFill patternType="solid">
        <fgColor rgb="FF002060"/>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rgb="FFFFFF00"/>
        <bgColor indexed="64"/>
      </patternFill>
    </fill>
    <fill>
      <patternFill patternType="solid">
        <fgColor theme="3" tint="0.79998168889431442"/>
        <bgColor indexed="64"/>
      </patternFill>
    </fill>
    <fill>
      <patternFill patternType="solid">
        <fgColor theme="0"/>
        <bgColor indexed="64"/>
      </patternFill>
    </fill>
    <fill>
      <patternFill patternType="solid">
        <fgColor theme="4" tint="0.59999389629810485"/>
        <bgColor indexed="64"/>
      </patternFill>
    </fill>
    <fill>
      <patternFill patternType="solid">
        <fgColor theme="4" tint="0.59999389629810485"/>
        <bgColor rgb="FF000000"/>
      </patternFill>
    </fill>
    <fill>
      <patternFill patternType="solid">
        <fgColor theme="3" tint="0.59999389629810485"/>
        <bgColor indexed="64"/>
      </patternFill>
    </fill>
    <fill>
      <patternFill patternType="solid">
        <fgColor rgb="FF9CC2E5"/>
        <bgColor rgb="FF9CC2E5"/>
      </patternFill>
    </fill>
    <fill>
      <patternFill patternType="solid">
        <fgColor rgb="FFBDD6EE"/>
        <bgColor rgb="FFBDD6EE"/>
      </patternFill>
    </fill>
    <fill>
      <patternFill patternType="solid">
        <fgColor rgb="FFF4B083"/>
        <bgColor rgb="FFF4B083"/>
      </patternFill>
    </fill>
    <fill>
      <patternFill patternType="solid">
        <fgColor theme="0"/>
        <bgColor theme="0"/>
      </patternFill>
    </fill>
    <fill>
      <patternFill patternType="solid">
        <fgColor rgb="FF002060"/>
        <bgColor theme="0"/>
      </patternFill>
    </fill>
    <fill>
      <patternFill patternType="solid">
        <fgColor theme="4" tint="0.39997558519241921"/>
        <bgColor rgb="FF9CC2E5"/>
      </patternFill>
    </fill>
    <fill>
      <patternFill patternType="solid">
        <fgColor theme="4" tint="0.39997558519241921"/>
        <bgColor rgb="FFBDD6EE"/>
      </patternFill>
    </fill>
    <fill>
      <patternFill patternType="solid">
        <fgColor theme="4" tint="0.39997558519241921"/>
        <bgColor indexed="64"/>
      </patternFill>
    </fill>
    <fill>
      <patternFill patternType="solid">
        <fgColor rgb="FFFFFF00"/>
        <bgColor rgb="FFF4B083"/>
      </patternFill>
    </fill>
    <fill>
      <patternFill patternType="solid">
        <fgColor rgb="FF002060"/>
        <bgColor rgb="FF800000"/>
      </patternFill>
    </fill>
    <fill>
      <patternFill patternType="solid">
        <fgColor theme="4" tint="0.39997558519241921"/>
        <bgColor rgb="FF800000"/>
      </patternFill>
    </fill>
    <fill>
      <patternFill patternType="solid">
        <fgColor theme="4" tint="0.59999389629810485"/>
        <bgColor rgb="FF800000"/>
      </patternFill>
    </fill>
    <fill>
      <patternFill patternType="solid">
        <fgColor theme="4" tint="0.79998168889431442"/>
        <bgColor indexed="64"/>
      </patternFill>
    </fill>
    <fill>
      <patternFill patternType="solid">
        <fgColor theme="7" tint="0.79998168889431442"/>
        <bgColor indexed="64"/>
      </patternFill>
    </fill>
    <fill>
      <patternFill patternType="solid">
        <fgColor theme="3" tint="0.59999389629810485"/>
        <bgColor rgb="FF000000"/>
      </patternFill>
    </fill>
    <fill>
      <patternFill patternType="solid">
        <fgColor theme="8" tint="0.59999389629810485"/>
        <bgColor indexed="64"/>
      </patternFill>
    </fill>
    <fill>
      <patternFill patternType="solid">
        <fgColor theme="4" tint="0.39997558519241921"/>
        <bgColor rgb="FF000000"/>
      </patternFill>
    </fill>
    <fill>
      <patternFill patternType="solid">
        <fgColor rgb="FFE2EFD9"/>
        <bgColor rgb="FFE2EFD9"/>
      </patternFill>
    </fill>
    <fill>
      <patternFill patternType="solid">
        <fgColor rgb="FFFEF2CB"/>
        <bgColor rgb="FFFEF2CB"/>
      </patternFill>
    </fill>
    <fill>
      <patternFill patternType="solid">
        <fgColor rgb="FFFFD965"/>
        <bgColor rgb="FFFFD965"/>
      </patternFill>
    </fill>
    <fill>
      <patternFill patternType="solid">
        <fgColor rgb="FFA8D08D"/>
        <bgColor rgb="FFA8D08D"/>
      </patternFill>
    </fill>
    <fill>
      <patternFill patternType="solid">
        <fgColor rgb="FFFFFF00"/>
        <bgColor rgb="FFFFFF00"/>
      </patternFill>
    </fill>
    <fill>
      <patternFill patternType="solid">
        <fgColor rgb="FFFFC000"/>
        <bgColor rgb="FFFFC000"/>
      </patternFill>
    </fill>
    <fill>
      <patternFill patternType="solid">
        <fgColor theme="9" tint="0.39997558519241921"/>
        <bgColor rgb="FFA8D08D"/>
      </patternFill>
    </fill>
    <fill>
      <patternFill patternType="solid">
        <fgColor theme="9" tint="0.39997558519241921"/>
        <bgColor indexed="64"/>
      </patternFill>
    </fill>
    <fill>
      <patternFill patternType="solid">
        <fgColor theme="0"/>
        <bgColor rgb="FFA8D08D"/>
      </patternFill>
    </fill>
    <fill>
      <patternFill patternType="solid">
        <fgColor rgb="FFAEABAB"/>
        <bgColor rgb="FFAEABAB"/>
      </patternFill>
    </fill>
    <fill>
      <patternFill patternType="solid">
        <fgColor theme="7" tint="0.79998168889431442"/>
        <bgColor rgb="FFE2EFD9"/>
      </patternFill>
    </fill>
    <fill>
      <patternFill patternType="solid">
        <fgColor theme="7" tint="0.79998168889431442"/>
        <bgColor rgb="FFFFE598"/>
      </patternFill>
    </fill>
    <fill>
      <patternFill patternType="solid">
        <fgColor theme="9" tint="0.79998168889431442"/>
        <bgColor rgb="FFD0CECE"/>
      </patternFill>
    </fill>
    <fill>
      <patternFill patternType="solid">
        <fgColor theme="4" tint="0.39997558519241921"/>
        <bgColor indexed="65"/>
      </patternFill>
    </fill>
    <fill>
      <patternFill patternType="solid">
        <fgColor theme="3" tint="-0.249977111117893"/>
        <bgColor indexed="64"/>
      </patternFill>
    </fill>
    <fill>
      <patternFill patternType="solid">
        <fgColor rgb="FFFFFFFF"/>
      </patternFill>
    </fill>
    <fill>
      <patternFill patternType="solid">
        <fgColor theme="4" tint="0.79998168889431442"/>
        <bgColor rgb="FF000000"/>
      </patternFill>
    </fill>
    <fill>
      <patternFill patternType="solid">
        <fgColor theme="3" tint="0.79998168889431442"/>
        <bgColor indexed="65"/>
      </patternFill>
    </fill>
    <fill>
      <patternFill patternType="solid">
        <fgColor theme="3" tint="0.79998168889431442"/>
        <bgColor rgb="FF000000"/>
      </patternFill>
    </fill>
    <fill>
      <patternFill patternType="solid">
        <fgColor theme="4" tint="0.79998168889431442"/>
        <bgColor indexed="65"/>
      </patternFill>
    </fill>
    <fill>
      <patternFill patternType="solid">
        <fgColor theme="4" tint="-0.249977111117893"/>
        <bgColor indexed="64"/>
      </patternFill>
    </fill>
    <fill>
      <patternFill patternType="solid">
        <fgColor theme="9" tint="0.79998168889431442"/>
        <bgColor rgb="FFFEF2CB"/>
      </patternFill>
    </fill>
    <fill>
      <patternFill patternType="solid">
        <fgColor rgb="FFFFFFFF"/>
        <bgColor rgb="FFFFFFFF"/>
      </patternFill>
    </fill>
    <fill>
      <patternFill patternType="solid">
        <fgColor rgb="FFFFFFFF"/>
        <bgColor rgb="FF000000"/>
      </patternFill>
    </fill>
    <fill>
      <patternFill patternType="solid">
        <fgColor rgb="FFFFE599"/>
        <bgColor rgb="FFFFE599"/>
      </patternFill>
    </fill>
    <fill>
      <patternFill patternType="solid">
        <fgColor theme="7" tint="0.59999389629810485"/>
        <bgColor indexed="64"/>
      </patternFill>
    </fill>
    <fill>
      <patternFill patternType="solid">
        <fgColor theme="7" tint="0.59999389629810485"/>
        <bgColor rgb="FF9CC2E5"/>
      </patternFill>
    </fill>
    <fill>
      <patternFill patternType="solid">
        <fgColor theme="7" tint="0.59999389629810485"/>
        <bgColor rgb="FFA8D08D"/>
      </patternFill>
    </fill>
    <fill>
      <patternFill patternType="solid">
        <fgColor rgb="FF002060"/>
        <bgColor rgb="FF000000"/>
      </patternFill>
    </fill>
    <fill>
      <patternFill patternType="solid">
        <fgColor theme="0" tint="-4.9989318521683403E-2"/>
        <bgColor indexed="64"/>
      </patternFill>
    </fill>
    <fill>
      <patternFill patternType="solid">
        <fgColor theme="6" tint="0.79998168889431442"/>
        <bgColor indexed="64"/>
      </patternFill>
    </fill>
    <fill>
      <patternFill patternType="solid">
        <fgColor rgb="FF0039AC"/>
        <bgColor indexed="64"/>
      </patternFill>
    </fill>
    <fill>
      <patternFill patternType="solid">
        <fgColor rgb="FF0039AC"/>
        <bgColor rgb="FF000000"/>
      </patternFill>
    </fill>
    <fill>
      <patternFill patternType="solid">
        <fgColor rgb="FF2970FF"/>
        <bgColor indexed="64"/>
      </patternFill>
    </fill>
    <fill>
      <patternFill patternType="solid">
        <fgColor rgb="FF2970FF"/>
        <bgColor rgb="FF000000"/>
      </patternFill>
    </fill>
    <fill>
      <patternFill patternType="solid">
        <fgColor theme="4" tint="0.79998168889431442"/>
        <bgColor rgb="FFFFFFFF"/>
      </patternFill>
    </fill>
    <fill>
      <patternFill patternType="solid">
        <fgColor theme="0"/>
        <bgColor rgb="FFFFFFFF"/>
      </patternFill>
    </fill>
    <fill>
      <patternFill patternType="solid">
        <fgColor theme="4" tint="-0.499984740745262"/>
        <bgColor rgb="FF800000"/>
      </patternFill>
    </fill>
    <fill>
      <patternFill patternType="solid">
        <fgColor theme="4" tint="-0.499984740745262"/>
        <bgColor indexed="64"/>
      </patternFill>
    </fill>
    <fill>
      <patternFill patternType="solid">
        <fgColor theme="4" tint="-0.249977111117893"/>
        <bgColor rgb="FF800000"/>
      </patternFill>
    </fill>
    <fill>
      <patternFill patternType="solid">
        <fgColor theme="0" tint="-0.14999847407452621"/>
        <bgColor indexed="64"/>
      </patternFill>
    </fill>
    <fill>
      <patternFill patternType="solid">
        <fgColor theme="4" tint="0.39997558519241921"/>
        <bgColor rgb="FFFFFFFF"/>
      </patternFill>
    </fill>
    <fill>
      <patternFill patternType="solid">
        <fgColor theme="9" tint="0.59999389629810485"/>
        <bgColor indexed="64"/>
      </patternFill>
    </fill>
  </fills>
  <borders count="88">
    <border>
      <left/>
      <right/>
      <top/>
      <bottom/>
      <diagonal/>
    </border>
    <border>
      <left style="thin">
        <color indexed="64"/>
      </left>
      <right style="thin">
        <color indexed="64"/>
      </right>
      <top style="thin">
        <color indexed="64"/>
      </top>
      <bottom style="thin">
        <color indexed="64"/>
      </bottom>
      <diagonal/>
    </border>
    <border>
      <left style="thin">
        <color theme="0"/>
      </left>
      <right style="thin">
        <color theme="0"/>
      </right>
      <top style="thin">
        <color theme="0"/>
      </top>
      <bottom style="thin">
        <color indexed="64"/>
      </bottom>
      <diagonal/>
    </border>
    <border>
      <left style="thin">
        <color theme="0"/>
      </left>
      <right/>
      <top style="thin">
        <color theme="0"/>
      </top>
      <bottom style="thin">
        <color indexed="64"/>
      </bottom>
      <diagonal/>
    </border>
    <border>
      <left/>
      <right style="thin">
        <color theme="0"/>
      </right>
      <top style="thin">
        <color theme="0"/>
      </top>
      <bottom style="thin">
        <color indexed="64"/>
      </bottom>
      <diagonal/>
    </border>
    <border>
      <left style="thin">
        <color indexed="64"/>
      </left>
      <right/>
      <top/>
      <bottom/>
      <diagonal/>
    </border>
    <border>
      <left style="thin">
        <color theme="0"/>
      </left>
      <right style="thin">
        <color theme="0"/>
      </right>
      <top style="thin">
        <color theme="0"/>
      </top>
      <bottom style="thin">
        <color theme="0"/>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theme="0"/>
      </right>
      <top/>
      <bottom/>
      <diagonal/>
    </border>
    <border>
      <left/>
      <right/>
      <top style="thin">
        <color theme="0"/>
      </top>
      <bottom style="thin">
        <color indexed="64"/>
      </bottom>
      <diagonal/>
    </border>
    <border>
      <left style="thin">
        <color indexed="64"/>
      </left>
      <right style="thin">
        <color theme="0"/>
      </right>
      <top style="thin">
        <color theme="0"/>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theme="3" tint="0.59999389629810485"/>
      </left>
      <right/>
      <top style="medium">
        <color theme="3" tint="0.59999389629810485"/>
      </top>
      <bottom style="thin">
        <color indexed="64"/>
      </bottom>
      <diagonal/>
    </border>
    <border>
      <left/>
      <right/>
      <top style="medium">
        <color theme="3" tint="0.59999389629810485"/>
      </top>
      <bottom style="thin">
        <color indexed="64"/>
      </bottom>
      <diagonal/>
    </border>
    <border>
      <left style="medium">
        <color theme="3" tint="0.59999389629810485"/>
      </left>
      <right/>
      <top/>
      <bottom/>
      <diagonal/>
    </border>
    <border>
      <left/>
      <right style="thin">
        <color theme="3" tint="0.59999389629810485"/>
      </right>
      <top/>
      <bottom/>
      <diagonal/>
    </border>
    <border>
      <left style="thin">
        <color theme="3" tint="0.59999389629810485"/>
      </left>
      <right style="thin">
        <color theme="3" tint="0.59999389629810485"/>
      </right>
      <top/>
      <bottom style="thin">
        <color theme="3" tint="0.59999389629810485"/>
      </bottom>
      <diagonal/>
    </border>
    <border>
      <left style="thin">
        <color theme="3" tint="0.59999389629810485"/>
      </left>
      <right style="thin">
        <color theme="3" tint="0.59999389629810485"/>
      </right>
      <top style="thin">
        <color theme="3" tint="0.59999389629810485"/>
      </top>
      <bottom style="thin">
        <color theme="3" tint="0.59999389629810485"/>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indexed="64"/>
      </right>
      <top/>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thin">
        <color indexed="64"/>
      </left>
      <right style="hair">
        <color theme="4" tint="-0.24994659260841701"/>
      </right>
      <top style="thin">
        <color indexed="64"/>
      </top>
      <bottom/>
      <diagonal/>
    </border>
    <border>
      <left style="hair">
        <color theme="4" tint="-0.24994659260841701"/>
      </left>
      <right style="hair">
        <color theme="4" tint="-0.24994659260841701"/>
      </right>
      <top style="thin">
        <color indexed="64"/>
      </top>
      <bottom/>
      <diagonal/>
    </border>
    <border>
      <left style="hair">
        <color theme="4" tint="-0.24994659260841701"/>
      </left>
      <right style="thin">
        <color indexed="64"/>
      </right>
      <top style="thin">
        <color indexed="64"/>
      </top>
      <bottom/>
      <diagonal/>
    </border>
    <border>
      <left style="thin">
        <color theme="3" tint="0.39997558519241921"/>
      </left>
      <right style="thin">
        <color theme="3" tint="0.39997558519241921"/>
      </right>
      <top/>
      <bottom style="thin">
        <color theme="3" tint="0.39997558519241921"/>
      </bottom>
      <diagonal/>
    </border>
    <border>
      <left style="thin">
        <color theme="3" tint="0.39997558519241921"/>
      </left>
      <right style="thin">
        <color theme="3" tint="0.39997558519241921"/>
      </right>
      <top style="thin">
        <color theme="3" tint="0.39997558519241921"/>
      </top>
      <bottom style="thin">
        <color theme="3" tint="0.39997558519241921"/>
      </bottom>
      <diagonal/>
    </border>
    <border>
      <left style="hair">
        <color theme="4" tint="-0.24994659260841701"/>
      </left>
      <right style="hair">
        <color theme="4" tint="-0.24994659260841701"/>
      </right>
      <top style="hair">
        <color theme="4" tint="-0.24994659260841701"/>
      </top>
      <bottom style="hair">
        <color theme="4" tint="-0.24994659260841701"/>
      </bottom>
      <diagonal/>
    </border>
    <border>
      <left style="hair">
        <color theme="4" tint="-0.24994659260841701"/>
      </left>
      <right/>
      <top/>
      <bottom/>
      <diagonal/>
    </border>
    <border>
      <left/>
      <right style="hair">
        <color theme="4" tint="-0.24994659260841701"/>
      </right>
      <top/>
      <bottom/>
      <diagonal/>
    </border>
    <border>
      <left style="hair">
        <color theme="4" tint="-0.24994659260841701"/>
      </left>
      <right/>
      <top style="hair">
        <color theme="4" tint="-0.24994659260841701"/>
      </top>
      <bottom style="hair">
        <color theme="4" tint="-0.24994659260841701"/>
      </bottom>
      <diagonal/>
    </border>
    <border>
      <left style="hair">
        <color theme="4" tint="-0.24994659260841701"/>
      </left>
      <right/>
      <top style="hair">
        <color theme="4" tint="-0.24994659260841701"/>
      </top>
      <bottom/>
      <diagonal/>
    </border>
    <border>
      <left style="hair">
        <color theme="4" tint="-0.24994659260841701"/>
      </left>
      <right/>
      <top/>
      <bottom style="hair">
        <color theme="4" tint="-0.24994659260841701"/>
      </bottom>
      <diagonal/>
    </border>
    <border>
      <left/>
      <right/>
      <top style="thin">
        <color rgb="FF000000"/>
      </top>
      <bottom/>
      <diagonal/>
    </border>
    <border>
      <left/>
      <right style="thin">
        <color rgb="FF000000"/>
      </right>
      <top style="thin">
        <color rgb="FF000000"/>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top style="hair">
        <color indexed="64"/>
      </top>
      <bottom style="hair">
        <color indexed="64"/>
      </bottom>
      <diagonal/>
    </border>
    <border>
      <left style="thin">
        <color indexed="64"/>
      </left>
      <right/>
      <top style="thin">
        <color indexed="64"/>
      </top>
      <bottom style="thin">
        <color rgb="FF000000"/>
      </bottom>
      <diagonal/>
    </border>
    <border>
      <left/>
      <right/>
      <top style="thin">
        <color indexed="64"/>
      </top>
      <bottom style="thin">
        <color rgb="FF000000"/>
      </bottom>
      <diagonal/>
    </border>
    <border>
      <left/>
      <right style="thin">
        <color indexed="64"/>
      </right>
      <top style="thin">
        <color indexed="64"/>
      </top>
      <bottom style="thin">
        <color rgb="FF000000"/>
      </bottom>
      <diagonal/>
    </border>
    <border>
      <left style="thin">
        <color theme="4" tint="-0.249977111117893"/>
      </left>
      <right style="thin">
        <color theme="4" tint="-0.249977111117893"/>
      </right>
      <top style="thin">
        <color theme="4" tint="-0.249977111117893"/>
      </top>
      <bottom style="thin">
        <color theme="4" tint="-0.249977111117893"/>
      </bottom>
      <diagonal/>
    </border>
    <border>
      <left style="thin">
        <color theme="4" tint="-0.249977111117893"/>
      </left>
      <right/>
      <top style="thin">
        <color theme="4" tint="-0.249977111117893"/>
      </top>
      <bottom style="thin">
        <color theme="4" tint="-0.249977111117893"/>
      </bottom>
      <diagonal/>
    </border>
    <border>
      <left/>
      <right/>
      <top style="thin">
        <color theme="4" tint="-0.249977111117893"/>
      </top>
      <bottom style="thin">
        <color theme="4" tint="-0.249977111117893"/>
      </bottom>
      <diagonal/>
    </border>
    <border>
      <left/>
      <right style="thin">
        <color theme="4" tint="-0.249977111117893"/>
      </right>
      <top style="thin">
        <color theme="4" tint="-0.249977111117893"/>
      </top>
      <bottom style="thin">
        <color theme="4" tint="-0.249977111117893"/>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rgb="FF2970FF"/>
      </left>
      <right style="hair">
        <color rgb="FF2970FF"/>
      </right>
      <top style="hair">
        <color rgb="FF2970FF"/>
      </top>
      <bottom style="hair">
        <color rgb="FF2970FF"/>
      </bottom>
      <diagonal/>
    </border>
    <border>
      <left style="hair">
        <color rgb="FF2970FF"/>
      </left>
      <right style="hair">
        <color rgb="FF2970FF"/>
      </right>
      <top style="hair">
        <color rgb="FF2970FF"/>
      </top>
      <bottom style="hair">
        <color rgb="FF2970FF"/>
      </bottom>
      <diagonal/>
    </border>
    <border>
      <left style="hair">
        <color rgb="FF2970FF"/>
      </left>
      <right style="hair">
        <color rgb="FF2970FF"/>
      </right>
      <top style="hair">
        <color rgb="FF2970FF"/>
      </top>
      <bottom style="medium">
        <color rgb="FF2970FF"/>
      </bottom>
      <diagonal/>
    </border>
    <border>
      <left style="medium">
        <color rgb="FF2970FF"/>
      </left>
      <right/>
      <top style="hair">
        <color rgb="FF2970FF"/>
      </top>
      <bottom/>
      <diagonal/>
    </border>
    <border>
      <left/>
      <right/>
      <top style="hair">
        <color rgb="FF2970FF"/>
      </top>
      <bottom/>
      <diagonal/>
    </border>
    <border>
      <left/>
      <right style="hair">
        <color rgb="FF2970FF"/>
      </right>
      <top style="hair">
        <color rgb="FF2970FF"/>
      </top>
      <bottom/>
      <diagonal/>
    </border>
    <border>
      <left style="medium">
        <color rgb="FF2970FF"/>
      </left>
      <right/>
      <top/>
      <bottom style="medium">
        <color rgb="FF2970FF"/>
      </bottom>
      <diagonal/>
    </border>
    <border>
      <left/>
      <right/>
      <top/>
      <bottom style="medium">
        <color rgb="FF2970FF"/>
      </bottom>
      <diagonal/>
    </border>
    <border>
      <left/>
      <right style="hair">
        <color rgb="FF2970FF"/>
      </right>
      <top/>
      <bottom style="medium">
        <color rgb="FF2970FF"/>
      </bottom>
      <diagonal/>
    </border>
    <border>
      <left style="thin">
        <color theme="3" tint="0.39997558519241921"/>
      </left>
      <right style="thin">
        <color theme="3" tint="0.39997558519241921"/>
      </right>
      <top style="thin">
        <color theme="3" tint="0.39997558519241921"/>
      </top>
      <bottom/>
      <diagonal/>
    </border>
    <border>
      <left style="thin">
        <color theme="4" tint="-0.249977111117893"/>
      </left>
      <right/>
      <top/>
      <bottom/>
      <diagonal/>
    </border>
  </borders>
  <cellStyleXfs count="8">
    <xf numFmtId="0" fontId="0"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25" fillId="0" borderId="0" applyFont="0" applyFill="0" applyBorder="0" applyAlignment="0" applyProtection="0"/>
    <xf numFmtId="0" fontId="42" fillId="0" borderId="0"/>
    <xf numFmtId="43" fontId="1" fillId="0" borderId="0" applyFont="0" applyFill="0" applyBorder="0" applyAlignment="0" applyProtection="0"/>
    <xf numFmtId="0" fontId="47" fillId="0" borderId="0"/>
  </cellStyleXfs>
  <cellXfs count="948">
    <xf numFmtId="0" fontId="0" fillId="0" borderId="0" xfId="0"/>
    <xf numFmtId="0" fontId="4" fillId="0" borderId="1" xfId="0" applyFont="1" applyBorder="1" applyAlignment="1">
      <alignment horizontal="center" vertical="center"/>
    </xf>
    <xf numFmtId="0" fontId="5" fillId="0" borderId="1" xfId="0" applyFont="1" applyBorder="1" applyAlignment="1">
      <alignment horizontal="left" vertical="center" wrapText="1"/>
    </xf>
    <xf numFmtId="0" fontId="4" fillId="0" borderId="1" xfId="0" applyFont="1" applyBorder="1" applyAlignment="1">
      <alignment horizontal="center" vertical="center" wrapText="1"/>
    </xf>
    <xf numFmtId="14" fontId="4" fillId="3" borderId="1" xfId="0" applyNumberFormat="1" applyFont="1" applyFill="1" applyBorder="1" applyAlignment="1">
      <alignment horizontal="center" vertical="center"/>
    </xf>
    <xf numFmtId="14" fontId="4" fillId="4" borderId="1" xfId="0" applyNumberFormat="1" applyFont="1" applyFill="1" applyBorder="1" applyAlignment="1">
      <alignment horizontal="center" vertical="center"/>
    </xf>
    <xf numFmtId="44" fontId="4" fillId="0" borderId="1" xfId="1" applyFont="1" applyBorder="1" applyAlignment="1">
      <alignment horizontal="center" vertical="center"/>
    </xf>
    <xf numFmtId="44" fontId="4" fillId="0" borderId="1" xfId="1" applyFont="1" applyBorder="1" applyAlignment="1">
      <alignment horizontal="center" vertical="center" wrapText="1"/>
    </xf>
    <xf numFmtId="44" fontId="4" fillId="0" borderId="1" xfId="1" quotePrefix="1" applyFont="1" applyBorder="1" applyAlignment="1">
      <alignment horizontal="center" vertical="center"/>
    </xf>
    <xf numFmtId="0" fontId="5" fillId="0" borderId="1" xfId="0" applyFont="1" applyBorder="1" applyAlignment="1">
      <alignment horizontal="center" vertical="center"/>
    </xf>
    <xf numFmtId="0" fontId="4" fillId="5" borderId="1" xfId="0" applyFont="1" applyFill="1" applyBorder="1" applyAlignment="1">
      <alignment horizontal="center" vertical="center"/>
    </xf>
    <xf numFmtId="14" fontId="4" fillId="4" borderId="1" xfId="0" quotePrefix="1" applyNumberFormat="1" applyFont="1" applyFill="1" applyBorder="1" applyAlignment="1">
      <alignment horizontal="center" vertical="center"/>
    </xf>
    <xf numFmtId="44" fontId="7" fillId="0" borderId="1" xfId="1" applyFont="1" applyBorder="1" applyAlignment="1">
      <alignment horizontal="center" vertical="center" wrapText="1"/>
    </xf>
    <xf numFmtId="0" fontId="3" fillId="2" borderId="2" xfId="0" applyFont="1" applyFill="1" applyBorder="1" applyAlignment="1">
      <alignment horizontal="center" vertical="center" wrapText="1"/>
    </xf>
    <xf numFmtId="10" fontId="4" fillId="0" borderId="7" xfId="2" applyNumberFormat="1" applyFont="1" applyBorder="1" applyAlignment="1">
      <alignment horizontal="center" vertical="center"/>
    </xf>
    <xf numFmtId="0" fontId="0" fillId="0" borderId="1" xfId="0" applyBorder="1"/>
    <xf numFmtId="0" fontId="3" fillId="2" borderId="6" xfId="0" applyFont="1" applyFill="1" applyBorder="1" applyAlignment="1">
      <alignment horizontal="center" vertical="center" wrapText="1"/>
    </xf>
    <xf numFmtId="0" fontId="3" fillId="2" borderId="11" xfId="0" applyFont="1" applyFill="1" applyBorder="1" applyAlignment="1">
      <alignment horizontal="center" vertical="center" wrapText="1"/>
    </xf>
    <xf numFmtId="164" fontId="12" fillId="2" borderId="19" xfId="3" applyNumberFormat="1" applyFont="1" applyFill="1" applyBorder="1" applyAlignment="1">
      <alignment horizontal="center" vertical="center"/>
    </xf>
    <xf numFmtId="0" fontId="10" fillId="8" borderId="19" xfId="0" applyFont="1" applyFill="1" applyBorder="1" applyAlignment="1">
      <alignment horizontal="center" vertical="center"/>
    </xf>
    <xf numFmtId="0" fontId="10" fillId="8" borderId="19" xfId="0" applyFont="1" applyFill="1" applyBorder="1" applyAlignment="1">
      <alignment vertical="center"/>
    </xf>
    <xf numFmtId="0" fontId="10" fillId="9" borderId="19" xfId="0" applyFont="1" applyFill="1" applyBorder="1" applyAlignment="1">
      <alignment vertical="center" wrapText="1"/>
    </xf>
    <xf numFmtId="43" fontId="10" fillId="9" borderId="19" xfId="3" applyFont="1" applyFill="1" applyBorder="1" applyAlignment="1">
      <alignment horizontal="center" vertical="center" wrapText="1"/>
    </xf>
    <xf numFmtId="43" fontId="11" fillId="8" borderId="19" xfId="3" applyFont="1" applyFill="1" applyBorder="1" applyAlignment="1">
      <alignment horizontal="center" vertical="center"/>
    </xf>
    <xf numFmtId="43" fontId="10" fillId="8" borderId="19" xfId="3" applyFont="1" applyFill="1" applyBorder="1" applyAlignment="1">
      <alignment horizontal="center" vertical="center"/>
    </xf>
    <xf numFmtId="0" fontId="11" fillId="0" borderId="19" xfId="0" applyFont="1" applyBorder="1" applyAlignment="1">
      <alignment horizontal="center" vertical="center"/>
    </xf>
    <xf numFmtId="4" fontId="11" fillId="0" borderId="19" xfId="0" applyNumberFormat="1" applyFont="1" applyBorder="1" applyAlignment="1">
      <alignment horizontal="justify" vertical="center" wrapText="1"/>
    </xf>
    <xf numFmtId="4" fontId="11" fillId="0" borderId="19" xfId="0" applyNumberFormat="1" applyFont="1" applyBorder="1" applyAlignment="1">
      <alignment horizontal="center" vertical="center"/>
    </xf>
    <xf numFmtId="43" fontId="11" fillId="0" borderId="19" xfId="3" applyFont="1" applyFill="1" applyBorder="1" applyAlignment="1">
      <alignment horizontal="center" vertical="center"/>
    </xf>
    <xf numFmtId="43" fontId="10" fillId="9" borderId="19" xfId="3" applyFont="1" applyFill="1" applyBorder="1" applyAlignment="1">
      <alignment vertical="center" wrapText="1"/>
    </xf>
    <xf numFmtId="43" fontId="13" fillId="10" borderId="19" xfId="3" applyFont="1" applyFill="1" applyBorder="1" applyAlignment="1">
      <alignment horizontal="center" vertical="center" wrapText="1"/>
    </xf>
    <xf numFmtId="0" fontId="3" fillId="20" borderId="1" xfId="0" applyFont="1" applyFill="1" applyBorder="1" applyAlignment="1">
      <alignment horizontal="center" vertical="center" wrapText="1"/>
    </xf>
    <xf numFmtId="0" fontId="3" fillId="20" borderId="1" xfId="0" applyFont="1" applyFill="1" applyBorder="1" applyAlignment="1">
      <alignment horizontal="left" vertical="center" wrapText="1"/>
    </xf>
    <xf numFmtId="43" fontId="3" fillId="20" borderId="1" xfId="3" applyFont="1" applyFill="1" applyBorder="1" applyAlignment="1">
      <alignment vertical="center" wrapText="1"/>
    </xf>
    <xf numFmtId="0" fontId="16" fillId="14" borderId="1" xfId="0" applyFont="1" applyFill="1" applyBorder="1" applyAlignment="1">
      <alignment horizontal="center" vertical="center" wrapText="1"/>
    </xf>
    <xf numFmtId="0" fontId="16" fillId="14" borderId="1" xfId="0" applyFont="1" applyFill="1" applyBorder="1" applyAlignment="1">
      <alignment horizontal="left" vertical="center" wrapText="1"/>
    </xf>
    <xf numFmtId="43" fontId="16" fillId="14" borderId="1" xfId="3" applyFont="1" applyFill="1" applyBorder="1" applyAlignment="1">
      <alignment vertical="center" wrapText="1"/>
    </xf>
    <xf numFmtId="43" fontId="4" fillId="0" borderId="1" xfId="3" applyFont="1" applyBorder="1" applyAlignment="1">
      <alignment vertical="center"/>
    </xf>
    <xf numFmtId="0" fontId="5" fillId="21" borderId="1" xfId="0" applyFont="1" applyFill="1" applyBorder="1" applyAlignment="1">
      <alignment horizontal="center" vertical="center" wrapText="1"/>
    </xf>
    <xf numFmtId="167" fontId="5" fillId="21" borderId="1" xfId="0" applyNumberFormat="1" applyFont="1" applyFill="1" applyBorder="1" applyAlignment="1">
      <alignment horizontal="left" vertical="center" wrapText="1"/>
    </xf>
    <xf numFmtId="167" fontId="5" fillId="21" borderId="1" xfId="0" applyNumberFormat="1" applyFont="1" applyFill="1" applyBorder="1" applyAlignment="1">
      <alignment vertical="center"/>
    </xf>
    <xf numFmtId="43" fontId="5" fillId="21" borderId="1" xfId="3" applyFont="1" applyFill="1" applyBorder="1" applyAlignment="1">
      <alignment vertical="center"/>
    </xf>
    <xf numFmtId="43" fontId="5" fillId="21" borderId="1" xfId="3" applyFont="1" applyFill="1" applyBorder="1" applyAlignment="1">
      <alignment vertical="center" wrapText="1"/>
    </xf>
    <xf numFmtId="43" fontId="4" fillId="14" borderId="1" xfId="3" applyFont="1" applyFill="1" applyBorder="1" applyAlignment="1">
      <alignment vertical="center"/>
    </xf>
    <xf numFmtId="0" fontId="5" fillId="22" borderId="1" xfId="0" applyFont="1" applyFill="1" applyBorder="1" applyAlignment="1">
      <alignment horizontal="center" vertical="center" wrapText="1"/>
    </xf>
    <xf numFmtId="167" fontId="5" fillId="22" borderId="1" xfId="0" applyNumberFormat="1" applyFont="1" applyFill="1" applyBorder="1" applyAlignment="1">
      <alignment horizontal="left" vertical="center" wrapText="1"/>
    </xf>
    <xf numFmtId="167" fontId="5" fillId="22" borderId="1" xfId="0" applyNumberFormat="1" applyFont="1" applyFill="1" applyBorder="1" applyAlignment="1">
      <alignment vertical="center"/>
    </xf>
    <xf numFmtId="43" fontId="5" fillId="22" borderId="1" xfId="3" applyFont="1" applyFill="1" applyBorder="1" applyAlignment="1">
      <alignment vertical="center"/>
    </xf>
    <xf numFmtId="43" fontId="5" fillId="22" borderId="1" xfId="3" applyFont="1" applyFill="1" applyBorder="1" applyAlignment="1">
      <alignment vertical="center" wrapText="1"/>
    </xf>
    <xf numFmtId="0" fontId="4" fillId="14" borderId="1" xfId="0" applyFont="1" applyFill="1" applyBorder="1" applyAlignment="1">
      <alignment horizontal="center" vertical="center" wrapText="1"/>
    </xf>
    <xf numFmtId="0" fontId="17" fillId="21" borderId="1" xfId="0" applyFont="1" applyFill="1" applyBorder="1" applyAlignment="1">
      <alignment horizontal="center" vertical="center" wrapText="1"/>
    </xf>
    <xf numFmtId="0" fontId="17" fillId="21" borderId="1" xfId="0" applyFont="1" applyFill="1" applyBorder="1" applyAlignment="1">
      <alignment horizontal="left" vertical="center" wrapText="1"/>
    </xf>
    <xf numFmtId="43" fontId="17" fillId="21" borderId="1" xfId="3" applyFont="1" applyFill="1" applyBorder="1" applyAlignment="1">
      <alignment vertical="center"/>
    </xf>
    <xf numFmtId="43" fontId="17" fillId="21" borderId="1" xfId="3" applyFont="1" applyFill="1" applyBorder="1" applyAlignment="1">
      <alignment vertical="center" wrapText="1"/>
    </xf>
    <xf numFmtId="0" fontId="16" fillId="0" borderId="1" xfId="0" applyFont="1" applyBorder="1" applyAlignment="1">
      <alignment horizontal="center" vertical="center" wrapText="1"/>
    </xf>
    <xf numFmtId="43" fontId="4" fillId="14" borderId="1" xfId="3" applyFont="1" applyFill="1" applyBorder="1" applyAlignment="1">
      <alignment vertical="center" wrapText="1"/>
    </xf>
    <xf numFmtId="0" fontId="4" fillId="14" borderId="1" xfId="0" applyFont="1" applyFill="1" applyBorder="1" applyAlignment="1">
      <alignment horizontal="center" vertical="center"/>
    </xf>
    <xf numFmtId="0" fontId="4" fillId="14" borderId="1" xfId="0" applyFont="1" applyFill="1" applyBorder="1" applyAlignment="1">
      <alignment vertical="center" wrapText="1"/>
    </xf>
    <xf numFmtId="0" fontId="4" fillId="0" borderId="1" xfId="0" applyFont="1" applyBorder="1" applyAlignment="1">
      <alignment vertical="center" wrapText="1"/>
    </xf>
    <xf numFmtId="43" fontId="4" fillId="0" borderId="1" xfId="3" applyFont="1" applyBorder="1" applyAlignment="1">
      <alignment vertical="center" wrapText="1"/>
    </xf>
    <xf numFmtId="0" fontId="17" fillId="21" borderId="1" xfId="0" applyFont="1" applyFill="1" applyBorder="1" applyAlignment="1">
      <alignment horizontal="center" vertical="center"/>
    </xf>
    <xf numFmtId="4" fontId="3" fillId="20" borderId="1" xfId="0" applyNumberFormat="1" applyFont="1" applyFill="1" applyBorder="1" applyAlignment="1">
      <alignment vertical="center"/>
    </xf>
    <xf numFmtId="0" fontId="20" fillId="16" borderId="26" xfId="0" applyFont="1" applyFill="1" applyBorder="1" applyAlignment="1">
      <alignment horizontal="center"/>
    </xf>
    <xf numFmtId="0" fontId="20" fillId="16" borderId="27" xfId="0" applyFont="1" applyFill="1" applyBorder="1" applyAlignment="1">
      <alignment horizontal="center"/>
    </xf>
    <xf numFmtId="10" fontId="4" fillId="18" borderId="1" xfId="0" applyNumberFormat="1" applyFont="1" applyFill="1" applyBorder="1" applyAlignment="1">
      <alignment horizontal="center" vertical="center"/>
    </xf>
    <xf numFmtId="10" fontId="4" fillId="3" borderId="1" xfId="0" applyNumberFormat="1" applyFont="1" applyFill="1" applyBorder="1" applyAlignment="1">
      <alignment horizontal="center" vertical="center"/>
    </xf>
    <xf numFmtId="0" fontId="21" fillId="0" borderId="1" xfId="0" applyFont="1" applyBorder="1" applyAlignment="1">
      <alignment horizontal="center" vertical="center"/>
    </xf>
    <xf numFmtId="14" fontId="21" fillId="0" borderId="1" xfId="0" applyNumberFormat="1" applyFont="1" applyBorder="1" applyAlignment="1">
      <alignment horizontal="center" vertical="center"/>
    </xf>
    <xf numFmtId="0" fontId="22" fillId="0" borderId="1" xfId="0" applyFont="1" applyBorder="1" applyAlignment="1">
      <alignment horizontal="center" vertical="center" wrapText="1"/>
    </xf>
    <xf numFmtId="10" fontId="5" fillId="18" borderId="1" xfId="0" applyNumberFormat="1" applyFont="1" applyFill="1" applyBorder="1" applyAlignment="1">
      <alignment horizontal="center" vertical="center"/>
    </xf>
    <xf numFmtId="9" fontId="5" fillId="3" borderId="1" xfId="0" applyNumberFormat="1" applyFont="1" applyFill="1" applyBorder="1" applyAlignment="1">
      <alignment horizontal="center"/>
    </xf>
    <xf numFmtId="0" fontId="7" fillId="18" borderId="35" xfId="0" applyFont="1" applyFill="1" applyBorder="1"/>
    <xf numFmtId="10" fontId="5" fillId="3" borderId="1" xfId="0" applyNumberFormat="1" applyFont="1" applyFill="1" applyBorder="1" applyAlignment="1">
      <alignment horizontal="center"/>
    </xf>
    <xf numFmtId="10" fontId="5" fillId="3" borderId="26" xfId="0" applyNumberFormat="1" applyFont="1" applyFill="1" applyBorder="1" applyAlignment="1">
      <alignment horizontal="center"/>
    </xf>
    <xf numFmtId="0" fontId="20" fillId="16" borderId="38" xfId="0" applyFont="1" applyFill="1" applyBorder="1" applyAlignment="1">
      <alignment horizontal="center"/>
    </xf>
    <xf numFmtId="0" fontId="4" fillId="0" borderId="38" xfId="0" applyFont="1" applyBorder="1" applyAlignment="1">
      <alignment horizontal="center" vertical="center"/>
    </xf>
    <xf numFmtId="14" fontId="4" fillId="0" borderId="38" xfId="0" applyNumberFormat="1" applyFont="1" applyBorder="1" applyAlignment="1">
      <alignment horizontal="center" vertical="center"/>
    </xf>
    <xf numFmtId="165" fontId="4" fillId="0" borderId="38" xfId="0" applyNumberFormat="1" applyFont="1" applyBorder="1"/>
    <xf numFmtId="166" fontId="4" fillId="0" borderId="38" xfId="0" applyNumberFormat="1" applyFont="1" applyBorder="1" applyAlignment="1">
      <alignment horizontal="center"/>
    </xf>
    <xf numFmtId="10" fontId="4" fillId="18" borderId="33" xfId="0" applyNumberFormat="1" applyFont="1" applyFill="1" applyBorder="1" applyAlignment="1">
      <alignment horizontal="center"/>
    </xf>
    <xf numFmtId="10" fontId="4" fillId="3" borderId="1" xfId="2" applyNumberFormat="1" applyFont="1" applyFill="1" applyBorder="1" applyAlignment="1">
      <alignment horizontal="center"/>
    </xf>
    <xf numFmtId="9" fontId="5" fillId="18" borderId="33" xfId="0" applyNumberFormat="1" applyFont="1" applyFill="1" applyBorder="1" applyAlignment="1">
      <alignment horizontal="center"/>
    </xf>
    <xf numFmtId="10" fontId="5" fillId="18" borderId="33" xfId="0" applyNumberFormat="1" applyFont="1" applyFill="1" applyBorder="1" applyAlignment="1">
      <alignment horizontal="center"/>
    </xf>
    <xf numFmtId="10" fontId="5" fillId="3" borderId="1" xfId="2" applyNumberFormat="1" applyFont="1" applyFill="1" applyBorder="1" applyAlignment="1">
      <alignment horizontal="center"/>
    </xf>
    <xf numFmtId="0" fontId="10" fillId="10" borderId="43" xfId="0" applyFont="1" applyFill="1" applyBorder="1" applyAlignment="1">
      <alignment horizontal="center" vertical="center"/>
    </xf>
    <xf numFmtId="0" fontId="10" fillId="10" borderId="43" xfId="0" applyFont="1" applyFill="1" applyBorder="1" applyAlignment="1">
      <alignment vertical="center" wrapText="1"/>
    </xf>
    <xf numFmtId="0" fontId="10" fillId="25" borderId="43" xfId="0" applyFont="1" applyFill="1" applyBorder="1" applyAlignment="1">
      <alignment vertical="center" wrapText="1"/>
    </xf>
    <xf numFmtId="43" fontId="10" fillId="25" borderId="43" xfId="3" applyFont="1" applyFill="1" applyBorder="1" applyAlignment="1">
      <alignment horizontal="right" vertical="center" wrapText="1"/>
    </xf>
    <xf numFmtId="43" fontId="11" fillId="10" borderId="43" xfId="3" applyFont="1" applyFill="1" applyBorder="1" applyAlignment="1">
      <alignment horizontal="justify" vertical="center"/>
    </xf>
    <xf numFmtId="164" fontId="10" fillId="10" borderId="43" xfId="3" applyNumberFormat="1" applyFont="1" applyFill="1" applyBorder="1" applyAlignment="1">
      <alignment vertical="center"/>
    </xf>
    <xf numFmtId="0" fontId="11" fillId="0" borderId="43" xfId="0" applyFont="1" applyBorder="1" applyAlignment="1">
      <alignment horizontal="center" vertical="center"/>
    </xf>
    <xf numFmtId="0" fontId="11" fillId="0" borderId="43" xfId="0" applyFont="1" applyBorder="1" applyAlignment="1">
      <alignment horizontal="left" vertical="center" wrapText="1"/>
    </xf>
    <xf numFmtId="4" fontId="11" fillId="0" borderId="43" xfId="3" applyNumberFormat="1" applyFont="1" applyFill="1" applyBorder="1" applyAlignment="1">
      <alignment vertical="center"/>
    </xf>
    <xf numFmtId="43" fontId="11" fillId="0" borderId="43" xfId="3" applyFont="1" applyFill="1" applyBorder="1" applyAlignment="1">
      <alignment vertical="center"/>
    </xf>
    <xf numFmtId="164" fontId="11" fillId="0" borderId="43" xfId="3" applyNumberFormat="1" applyFont="1" applyFill="1" applyBorder="1" applyAlignment="1">
      <alignment vertical="center"/>
    </xf>
    <xf numFmtId="0" fontId="10" fillId="10" borderId="43" xfId="0" applyFont="1" applyFill="1" applyBorder="1" applyAlignment="1">
      <alignment horizontal="left" vertical="center" wrapText="1"/>
    </xf>
    <xf numFmtId="0" fontId="24" fillId="0" borderId="43" xfId="0" applyFont="1" applyBorder="1" applyAlignment="1">
      <alignment horizontal="center" vertical="center" wrapText="1"/>
    </xf>
    <xf numFmtId="4" fontId="24" fillId="0" borderId="43" xfId="0" applyNumberFormat="1" applyFont="1" applyBorder="1" applyAlignment="1">
      <alignment horizontal="right" vertical="center" wrapText="1"/>
    </xf>
    <xf numFmtId="0" fontId="11" fillId="0" borderId="43" xfId="0" applyFont="1" applyBorder="1" applyAlignment="1">
      <alignment vertical="center" wrapText="1"/>
    </xf>
    <xf numFmtId="43" fontId="11" fillId="0" borderId="43" xfId="3" applyFont="1" applyFill="1" applyBorder="1" applyAlignment="1">
      <alignment horizontal="justify" vertical="center" wrapText="1"/>
    </xf>
    <xf numFmtId="43" fontId="11" fillId="0" borderId="43" xfId="3" applyFont="1" applyFill="1" applyBorder="1" applyAlignment="1">
      <alignment horizontal="left" vertical="center" wrapText="1"/>
    </xf>
    <xf numFmtId="0" fontId="24" fillId="6" borderId="43" xfId="0" applyFont="1" applyFill="1" applyBorder="1" applyAlignment="1">
      <alignment horizontal="center" vertical="center" wrapText="1"/>
    </xf>
    <xf numFmtId="0" fontId="11" fillId="6" borderId="43" xfId="0" applyFont="1" applyFill="1" applyBorder="1" applyAlignment="1">
      <alignment vertical="center" wrapText="1"/>
    </xf>
    <xf numFmtId="2" fontId="24" fillId="6" borderId="43" xfId="0" applyNumberFormat="1" applyFont="1" applyFill="1" applyBorder="1" applyAlignment="1">
      <alignment horizontal="right" vertical="center" wrapText="1"/>
    </xf>
    <xf numFmtId="2" fontId="24" fillId="6" borderId="43" xfId="4" applyNumberFormat="1" applyFont="1" applyFill="1" applyBorder="1" applyAlignment="1">
      <alignment horizontal="right" vertical="center" wrapText="1"/>
    </xf>
    <xf numFmtId="164" fontId="11" fillId="6" borderId="43" xfId="3" applyNumberFormat="1" applyFont="1" applyFill="1" applyBorder="1" applyAlignment="1">
      <alignment vertical="center"/>
    </xf>
    <xf numFmtId="2" fontId="24" fillId="0" borderId="43" xfId="0" applyNumberFormat="1" applyFont="1" applyBorder="1" applyAlignment="1">
      <alignment horizontal="right" vertical="center" wrapText="1"/>
    </xf>
    <xf numFmtId="2" fontId="24" fillId="0" borderId="43" xfId="4" applyNumberFormat="1" applyFont="1" applyFill="1" applyBorder="1" applyAlignment="1">
      <alignment horizontal="right" vertical="center" wrapText="1"/>
    </xf>
    <xf numFmtId="0" fontId="11" fillId="0" borderId="43" xfId="0" applyFont="1" applyBorder="1" applyAlignment="1">
      <alignment horizontal="center" vertical="center" wrapText="1"/>
    </xf>
    <xf numFmtId="0" fontId="24" fillId="0" borderId="43" xfId="0" applyFont="1" applyBorder="1" applyAlignment="1">
      <alignment horizontal="left" vertical="center" wrapText="1"/>
    </xf>
    <xf numFmtId="0" fontId="26" fillId="4" borderId="43" xfId="0" applyFont="1" applyFill="1" applyBorder="1" applyAlignment="1">
      <alignment horizontal="center" vertical="center" wrapText="1"/>
    </xf>
    <xf numFmtId="0" fontId="10" fillId="4" borderId="43" xfId="0" applyFont="1" applyFill="1" applyBorder="1" applyAlignment="1">
      <alignment vertical="center" wrapText="1"/>
    </xf>
    <xf numFmtId="0" fontId="11" fillId="4" borderId="43" xfId="0" applyFont="1" applyFill="1" applyBorder="1" applyAlignment="1">
      <alignment horizontal="center" vertical="center" wrapText="1"/>
    </xf>
    <xf numFmtId="4" fontId="24" fillId="4" borderId="43" xfId="0" applyNumberFormat="1" applyFont="1" applyFill="1" applyBorder="1" applyAlignment="1">
      <alignment horizontal="right" vertical="center" wrapText="1"/>
    </xf>
    <xf numFmtId="43" fontId="11" fillId="4" borderId="43" xfId="3" applyFont="1" applyFill="1" applyBorder="1" applyAlignment="1">
      <alignment horizontal="justify" vertical="center" wrapText="1"/>
    </xf>
    <xf numFmtId="164" fontId="10" fillId="4" borderId="43" xfId="3" applyNumberFormat="1" applyFont="1" applyFill="1" applyBorder="1" applyAlignment="1">
      <alignment vertical="center"/>
    </xf>
    <xf numFmtId="0" fontId="27" fillId="0" borderId="43" xfId="0" applyFont="1" applyBorder="1" applyAlignment="1">
      <alignment horizontal="center" vertical="center" wrapText="1"/>
    </xf>
    <xf numFmtId="0" fontId="28" fillId="0" borderId="43" xfId="0" applyFont="1" applyBorder="1" applyAlignment="1">
      <alignment horizontal="center" vertical="center" wrapText="1"/>
    </xf>
    <xf numFmtId="4" fontId="27" fillId="0" borderId="43" xfId="0" applyNumberFormat="1" applyFont="1" applyBorder="1" applyAlignment="1">
      <alignment horizontal="right" vertical="center" wrapText="1"/>
    </xf>
    <xf numFmtId="43" fontId="28" fillId="0" borderId="43" xfId="3" applyFont="1" applyFill="1" applyBorder="1" applyAlignment="1">
      <alignment horizontal="justify" vertical="center" wrapText="1"/>
    </xf>
    <xf numFmtId="0" fontId="29" fillId="0" borderId="43" xfId="0" applyFont="1" applyBorder="1" applyAlignment="1">
      <alignment horizontal="center" vertical="center" wrapText="1"/>
    </xf>
    <xf numFmtId="0" fontId="30" fillId="0" borderId="43" xfId="0" applyFont="1" applyBorder="1" applyAlignment="1">
      <alignment horizontal="center" vertical="center" wrapText="1"/>
    </xf>
    <xf numFmtId="4" fontId="29" fillId="0" borderId="43" xfId="0" applyNumberFormat="1" applyFont="1" applyBorder="1" applyAlignment="1">
      <alignment horizontal="right" vertical="center" wrapText="1"/>
    </xf>
    <xf numFmtId="43" fontId="30" fillId="0" borderId="43" xfId="3" applyFont="1" applyFill="1" applyBorder="1" applyAlignment="1">
      <alignment horizontal="justify" vertical="center" wrapText="1"/>
    </xf>
    <xf numFmtId="43" fontId="10" fillId="0" borderId="43" xfId="3" applyFont="1" applyFill="1" applyBorder="1" applyAlignment="1">
      <alignment horizontal="right" vertical="center" wrapText="1"/>
    </xf>
    <xf numFmtId="43" fontId="11" fillId="0" borderId="43" xfId="3" applyFont="1" applyFill="1" applyBorder="1" applyAlignment="1">
      <alignment horizontal="justify" vertical="center"/>
    </xf>
    <xf numFmtId="43" fontId="12" fillId="2" borderId="43" xfId="3" applyFont="1" applyFill="1" applyBorder="1" applyAlignment="1">
      <alignment horizontal="center" vertical="center" wrapText="1"/>
    </xf>
    <xf numFmtId="164" fontId="12" fillId="2" borderId="43" xfId="3" applyNumberFormat="1" applyFont="1" applyFill="1" applyBorder="1" applyAlignment="1">
      <alignment horizontal="center" vertical="center"/>
    </xf>
    <xf numFmtId="0" fontId="20" fillId="16" borderId="28" xfId="0" applyFont="1" applyFill="1" applyBorder="1" applyAlignment="1">
      <alignment horizontal="center"/>
    </xf>
    <xf numFmtId="0" fontId="4" fillId="0" borderId="1" xfId="0" applyFont="1" applyBorder="1" applyAlignment="1">
      <alignment horizontal="center"/>
    </xf>
    <xf numFmtId="14" fontId="4" fillId="0" borderId="1" xfId="0" applyNumberFormat="1" applyFont="1" applyBorder="1" applyAlignment="1">
      <alignment horizontal="center"/>
    </xf>
    <xf numFmtId="44" fontId="4" fillId="0" borderId="1" xfId="1" applyFont="1" applyBorder="1"/>
    <xf numFmtId="10" fontId="4" fillId="18" borderId="1" xfId="2" applyNumberFormat="1" applyFont="1" applyFill="1" applyBorder="1" applyAlignment="1">
      <alignment horizontal="center"/>
    </xf>
    <xf numFmtId="0" fontId="4" fillId="0" borderId="37" xfId="0" applyFont="1" applyBorder="1" applyAlignment="1">
      <alignment horizontal="center"/>
    </xf>
    <xf numFmtId="14" fontId="4" fillId="0" borderId="37" xfId="0" applyNumberFormat="1" applyFont="1" applyBorder="1" applyAlignment="1">
      <alignment horizontal="center"/>
    </xf>
    <xf numFmtId="44" fontId="4" fillId="0" borderId="37" xfId="1" applyFont="1" applyBorder="1"/>
    <xf numFmtId="166" fontId="4" fillId="0" borderId="28" xfId="0" applyNumberFormat="1" applyFont="1" applyBorder="1" applyAlignment="1">
      <alignment horizontal="center"/>
    </xf>
    <xf numFmtId="0" fontId="7" fillId="0" borderId="1" xfId="0" applyFont="1" applyBorder="1" applyAlignment="1">
      <alignment horizontal="center"/>
    </xf>
    <xf numFmtId="14" fontId="7" fillId="0" borderId="1" xfId="0" applyNumberFormat="1" applyFont="1" applyBorder="1" applyAlignment="1">
      <alignment horizontal="center"/>
    </xf>
    <xf numFmtId="44" fontId="7" fillId="0" borderId="1" xfId="1" applyFont="1" applyBorder="1"/>
    <xf numFmtId="166" fontId="7" fillId="0" borderId="1" xfId="0" quotePrefix="1" applyNumberFormat="1" applyFont="1" applyBorder="1" applyAlignment="1">
      <alignment horizontal="center"/>
    </xf>
    <xf numFmtId="44" fontId="22" fillId="0" borderId="1" xfId="1" applyFont="1" applyBorder="1"/>
    <xf numFmtId="166" fontId="22" fillId="0" borderId="1" xfId="0" applyNumberFormat="1" applyFont="1" applyBorder="1" applyAlignment="1">
      <alignment horizontal="center"/>
    </xf>
    <xf numFmtId="9" fontId="4" fillId="18" borderId="1" xfId="2" applyFont="1" applyFill="1" applyBorder="1"/>
    <xf numFmtId="9" fontId="4" fillId="3" borderId="1" xfId="2" applyFont="1" applyFill="1" applyBorder="1"/>
    <xf numFmtId="10" fontId="5" fillId="18" borderId="1" xfId="2" applyNumberFormat="1" applyFont="1" applyFill="1" applyBorder="1" applyAlignment="1">
      <alignment horizontal="center"/>
    </xf>
    <xf numFmtId="43" fontId="12" fillId="2" borderId="44" xfId="3" applyFont="1" applyFill="1" applyBorder="1" applyAlignment="1">
      <alignment horizontal="center" vertical="center"/>
    </xf>
    <xf numFmtId="0" fontId="10" fillId="18" borderId="44" xfId="0" applyFont="1" applyFill="1" applyBorder="1" applyAlignment="1">
      <alignment horizontal="center" vertical="center"/>
    </xf>
    <xf numFmtId="0" fontId="10" fillId="18" borderId="47" xfId="0" applyFont="1" applyFill="1" applyBorder="1" applyAlignment="1">
      <alignment horizontal="left" vertical="center" wrapText="1"/>
    </xf>
    <xf numFmtId="0" fontId="10" fillId="27" borderId="44" xfId="0" applyFont="1" applyFill="1" applyBorder="1" applyAlignment="1">
      <alignment vertical="center" wrapText="1"/>
    </xf>
    <xf numFmtId="43" fontId="10" fillId="27" borderId="44" xfId="3" applyFont="1" applyFill="1" applyBorder="1" applyAlignment="1">
      <alignment horizontal="right" vertical="center" wrapText="1"/>
    </xf>
    <xf numFmtId="43" fontId="11" fillId="18" borderId="44" xfId="3" applyFont="1" applyFill="1" applyBorder="1" applyAlignment="1">
      <alignment horizontal="justify" vertical="center"/>
    </xf>
    <xf numFmtId="43" fontId="10" fillId="18" borderId="44" xfId="3" applyFont="1" applyFill="1" applyBorder="1" applyAlignment="1">
      <alignment vertical="center"/>
    </xf>
    <xf numFmtId="0" fontId="11" fillId="0" borderId="44" xfId="0" applyFont="1" applyBorder="1" applyAlignment="1">
      <alignment horizontal="center" vertical="center"/>
    </xf>
    <xf numFmtId="0" fontId="11" fillId="0" borderId="48" xfId="0" applyFont="1" applyBorder="1" applyAlignment="1">
      <alignment horizontal="left" vertical="center"/>
    </xf>
    <xf numFmtId="4" fontId="11" fillId="0" borderId="44" xfId="3" applyNumberFormat="1" applyFont="1" applyFill="1" applyBorder="1" applyAlignment="1">
      <alignment vertical="center"/>
    </xf>
    <xf numFmtId="43" fontId="11" fillId="0" borderId="44" xfId="3" applyFont="1" applyFill="1" applyBorder="1" applyAlignment="1">
      <alignment vertical="center"/>
    </xf>
    <xf numFmtId="0" fontId="24" fillId="0" borderId="44" xfId="0" applyFont="1" applyBorder="1" applyAlignment="1">
      <alignment horizontal="center" vertical="center" wrapText="1"/>
    </xf>
    <xf numFmtId="4" fontId="24" fillId="0" borderId="44" xfId="0" applyNumberFormat="1" applyFont="1" applyBorder="1" applyAlignment="1">
      <alignment horizontal="right" vertical="center" wrapText="1"/>
    </xf>
    <xf numFmtId="0" fontId="11" fillId="0" borderId="49" xfId="0" applyFont="1" applyBorder="1" applyAlignment="1">
      <alignment horizontal="left" vertical="center"/>
    </xf>
    <xf numFmtId="43" fontId="11" fillId="0" borderId="44" xfId="3" applyFont="1" applyFill="1" applyBorder="1" applyAlignment="1">
      <alignment horizontal="center" vertical="center" wrapText="1"/>
    </xf>
    <xf numFmtId="43" fontId="11" fillId="0" borderId="44" xfId="3" applyFont="1" applyFill="1" applyBorder="1" applyAlignment="1">
      <alignment horizontal="justify" vertical="center" wrapText="1"/>
    </xf>
    <xf numFmtId="0" fontId="11" fillId="0" borderId="45" xfId="0" applyFont="1" applyBorder="1" applyAlignment="1">
      <alignment horizontal="left" vertical="center"/>
    </xf>
    <xf numFmtId="0" fontId="24" fillId="0" borderId="47" xfId="0" applyFont="1" applyBorder="1" applyAlignment="1">
      <alignment horizontal="left" vertical="center" wrapText="1"/>
    </xf>
    <xf numFmtId="0" fontId="11" fillId="0" borderId="47" xfId="0" applyFont="1" applyBorder="1" applyAlignment="1">
      <alignment horizontal="left" vertical="center" wrapText="1"/>
    </xf>
    <xf numFmtId="0" fontId="26" fillId="23" borderId="44" xfId="0" applyFont="1" applyFill="1" applyBorder="1" applyAlignment="1">
      <alignment horizontal="center" vertical="center" wrapText="1"/>
    </xf>
    <xf numFmtId="0" fontId="10" fillId="23" borderId="47" xfId="0" applyFont="1" applyFill="1" applyBorder="1" applyAlignment="1">
      <alignment horizontal="left" vertical="center" wrapText="1"/>
    </xf>
    <xf numFmtId="4" fontId="26" fillId="23" borderId="44" xfId="0" applyNumberFormat="1" applyFont="1" applyFill="1" applyBorder="1" applyAlignment="1">
      <alignment horizontal="right" vertical="center" wrapText="1"/>
    </xf>
    <xf numFmtId="43" fontId="10" fillId="23" borderId="44" xfId="3" applyFont="1" applyFill="1" applyBorder="1" applyAlignment="1">
      <alignment horizontal="justify" vertical="center" wrapText="1"/>
    </xf>
    <xf numFmtId="43" fontId="10" fillId="23" borderId="44" xfId="3" applyFont="1" applyFill="1" applyBorder="1" applyAlignment="1">
      <alignment vertical="center"/>
    </xf>
    <xf numFmtId="0" fontId="10" fillId="27" borderId="44" xfId="0" applyFont="1" applyFill="1" applyBorder="1" applyAlignment="1">
      <alignment horizontal="left" vertical="center" wrapText="1"/>
    </xf>
    <xf numFmtId="0" fontId="10" fillId="18" borderId="44" xfId="0" applyFont="1" applyFill="1" applyBorder="1" applyAlignment="1">
      <alignment horizontal="center" vertical="center" wrapText="1"/>
    </xf>
    <xf numFmtId="43" fontId="11" fillId="18" borderId="44" xfId="3" applyFont="1" applyFill="1" applyBorder="1" applyAlignment="1">
      <alignment horizontal="center" vertical="center" wrapText="1"/>
    </xf>
    <xf numFmtId="43" fontId="11" fillId="18" borderId="44" xfId="3" applyFont="1" applyFill="1" applyBorder="1" applyAlignment="1">
      <alignment horizontal="justify" vertical="center" wrapText="1"/>
    </xf>
    <xf numFmtId="14" fontId="4" fillId="0" borderId="1" xfId="0" applyNumberFormat="1" applyFont="1" applyBorder="1" applyAlignment="1">
      <alignment horizontal="center" vertical="center"/>
    </xf>
    <xf numFmtId="44" fontId="4" fillId="0" borderId="1" xfId="1" applyFont="1" applyBorder="1" applyAlignment="1">
      <alignment vertical="center"/>
    </xf>
    <xf numFmtId="0" fontId="4" fillId="18" borderId="1" xfId="0" applyFont="1" applyFill="1" applyBorder="1"/>
    <xf numFmtId="0" fontId="4" fillId="3" borderId="1" xfId="0" applyFont="1" applyFill="1" applyBorder="1"/>
    <xf numFmtId="44" fontId="22" fillId="0" borderId="1" xfId="1" applyFont="1" applyBorder="1" applyAlignment="1">
      <alignment horizontal="center" vertical="center" wrapText="1"/>
    </xf>
    <xf numFmtId="0" fontId="20" fillId="16" borderId="29" xfId="0" applyFont="1" applyFill="1" applyBorder="1" applyAlignment="1">
      <alignment horizontal="center"/>
    </xf>
    <xf numFmtId="0" fontId="20" fillId="16" borderId="1" xfId="0" applyFont="1" applyFill="1" applyBorder="1" applyAlignment="1">
      <alignment horizontal="center"/>
    </xf>
    <xf numFmtId="0" fontId="4" fillId="24" borderId="38" xfId="0" applyFont="1" applyFill="1" applyBorder="1" applyAlignment="1">
      <alignment horizontal="center" vertical="center"/>
    </xf>
    <xf numFmtId="14" fontId="4" fillId="24" borderId="38" xfId="0" applyNumberFormat="1" applyFont="1" applyFill="1" applyBorder="1" applyAlignment="1">
      <alignment horizontal="center" vertical="center"/>
    </xf>
    <xf numFmtId="0" fontId="4" fillId="0" borderId="33" xfId="0" quotePrefix="1" applyFont="1" applyBorder="1" applyAlignment="1">
      <alignment horizontal="center" vertical="center" wrapText="1"/>
    </xf>
    <xf numFmtId="10" fontId="31" fillId="18" borderId="7" xfId="0" applyNumberFormat="1" applyFont="1" applyFill="1" applyBorder="1" applyAlignment="1">
      <alignment horizontal="center" vertical="center"/>
    </xf>
    <xf numFmtId="10" fontId="4" fillId="3" borderId="1" xfId="0" applyNumberFormat="1" applyFont="1" applyFill="1" applyBorder="1" applyAlignment="1">
      <alignment horizontal="center"/>
    </xf>
    <xf numFmtId="0" fontId="7" fillId="0" borderId="33" xfId="0" applyFont="1" applyBorder="1" applyAlignment="1">
      <alignment horizontal="center" vertical="center"/>
    </xf>
    <xf numFmtId="0" fontId="21" fillId="24" borderId="38" xfId="0" applyFont="1" applyFill="1" applyBorder="1" applyAlignment="1">
      <alignment horizontal="center" vertical="center"/>
    </xf>
    <xf numFmtId="14" fontId="21" fillId="24" borderId="38" xfId="0" applyNumberFormat="1" applyFont="1" applyFill="1" applyBorder="1" applyAlignment="1">
      <alignment horizontal="center" vertical="center"/>
    </xf>
    <xf numFmtId="165" fontId="7" fillId="0" borderId="38" xfId="0" applyNumberFormat="1" applyFont="1" applyBorder="1"/>
    <xf numFmtId="0" fontId="22" fillId="0" borderId="33" xfId="0" applyFont="1" applyBorder="1" applyAlignment="1">
      <alignment horizontal="center" vertical="center"/>
    </xf>
    <xf numFmtId="0" fontId="22" fillId="0" borderId="38" xfId="0" applyFont="1" applyBorder="1" applyAlignment="1">
      <alignment horizontal="center" vertical="center"/>
    </xf>
    <xf numFmtId="14" fontId="22" fillId="0" borderId="38" xfId="0" applyNumberFormat="1" applyFont="1" applyBorder="1" applyAlignment="1">
      <alignment horizontal="center" vertical="center"/>
    </xf>
    <xf numFmtId="165" fontId="22" fillId="0" borderId="38" xfId="0" applyNumberFormat="1" applyFont="1" applyBorder="1"/>
    <xf numFmtId="0" fontId="22" fillId="0" borderId="33" xfId="0" quotePrefix="1" applyFont="1" applyBorder="1" applyAlignment="1">
      <alignment horizontal="center" vertical="center" wrapText="1"/>
    </xf>
    <xf numFmtId="10" fontId="4" fillId="0" borderId="7" xfId="2" quotePrefix="1" applyNumberFormat="1" applyFont="1" applyBorder="1" applyAlignment="1">
      <alignment horizontal="center" vertical="center"/>
    </xf>
    <xf numFmtId="0" fontId="0" fillId="0" borderId="1" xfId="0" quotePrefix="1" applyBorder="1" applyAlignment="1">
      <alignment horizontal="center" vertical="center"/>
    </xf>
    <xf numFmtId="0" fontId="20" fillId="11" borderId="38" xfId="0" applyFont="1" applyFill="1" applyBorder="1" applyAlignment="1">
      <alignment horizontal="center"/>
    </xf>
    <xf numFmtId="166" fontId="4" fillId="0" borderId="38" xfId="0" applyNumberFormat="1" applyFont="1" applyBorder="1"/>
    <xf numFmtId="0" fontId="4" fillId="0" borderId="38" xfId="0" applyFont="1" applyBorder="1" applyAlignment="1">
      <alignment horizontal="center" vertical="center" wrapText="1"/>
    </xf>
    <xf numFmtId="0" fontId="4" fillId="0" borderId="28" xfId="0" applyFont="1" applyBorder="1" applyAlignment="1">
      <alignment horizontal="center"/>
    </xf>
    <xf numFmtId="0" fontId="4" fillId="0" borderId="38" xfId="0" applyFont="1" applyBorder="1" applyAlignment="1">
      <alignment vertical="center" wrapText="1"/>
    </xf>
    <xf numFmtId="0" fontId="4" fillId="30" borderId="38" xfId="0" applyFont="1" applyFill="1" applyBorder="1" applyAlignment="1">
      <alignment horizontal="center" vertical="center" wrapText="1"/>
    </xf>
    <xf numFmtId="9" fontId="5" fillId="0" borderId="38" xfId="0" applyNumberFormat="1" applyFont="1" applyBorder="1" applyAlignment="1">
      <alignment horizontal="center"/>
    </xf>
    <xf numFmtId="0" fontId="4" fillId="0" borderId="26" xfId="0" applyFont="1" applyBorder="1" applyAlignment="1">
      <alignment horizontal="center"/>
    </xf>
    <xf numFmtId="166" fontId="4" fillId="30" borderId="38" xfId="0" applyNumberFormat="1" applyFont="1" applyFill="1" applyBorder="1" applyAlignment="1">
      <alignment horizontal="center"/>
    </xf>
    <xf numFmtId="0" fontId="4" fillId="0" borderId="38" xfId="0" applyFont="1" applyBorder="1"/>
    <xf numFmtId="0" fontId="4" fillId="0" borderId="38" xfId="0" applyFont="1" applyBorder="1" applyAlignment="1">
      <alignment horizontal="center"/>
    </xf>
    <xf numFmtId="0" fontId="4" fillId="0" borderId="28" xfId="0" applyFont="1" applyBorder="1"/>
    <xf numFmtId="0" fontId="4" fillId="32" borderId="38" xfId="0" applyFont="1" applyFill="1" applyBorder="1" applyAlignment="1">
      <alignment horizontal="center" vertical="center"/>
    </xf>
    <xf numFmtId="14" fontId="4" fillId="32" borderId="38" xfId="0" applyNumberFormat="1" applyFont="1" applyFill="1" applyBorder="1" applyAlignment="1">
      <alignment horizontal="center" vertical="center"/>
    </xf>
    <xf numFmtId="0" fontId="20" fillId="11" borderId="28" xfId="0" applyFont="1" applyFill="1" applyBorder="1" applyAlignment="1">
      <alignment horizontal="center"/>
    </xf>
    <xf numFmtId="166" fontId="4" fillId="0" borderId="33" xfId="0" applyNumberFormat="1" applyFont="1" applyBorder="1" applyAlignment="1">
      <alignment horizontal="center"/>
    </xf>
    <xf numFmtId="0" fontId="4" fillId="0" borderId="1" xfId="0" applyFont="1" applyBorder="1"/>
    <xf numFmtId="0" fontId="7" fillId="0" borderId="1" xfId="0" applyFont="1" applyBorder="1"/>
    <xf numFmtId="0" fontId="4" fillId="0" borderId="33" xfId="0" applyFont="1" applyBorder="1" applyAlignment="1">
      <alignment horizontal="center" vertical="center"/>
    </xf>
    <xf numFmtId="0" fontId="4" fillId="0" borderId="34" xfId="0" applyFont="1" applyBorder="1" applyAlignment="1">
      <alignment horizontal="center" vertical="center"/>
    </xf>
    <xf numFmtId="14" fontId="4" fillId="0" borderId="35" xfId="0" applyNumberFormat="1" applyFont="1" applyBorder="1" applyAlignment="1">
      <alignment horizontal="center" vertical="center"/>
    </xf>
    <xf numFmtId="166" fontId="4" fillId="0" borderId="35" xfId="0" applyNumberFormat="1" applyFont="1" applyBorder="1" applyAlignment="1">
      <alignment horizontal="center"/>
    </xf>
    <xf numFmtId="0" fontId="4" fillId="0" borderId="28" xfId="0" applyFont="1" applyBorder="1" applyAlignment="1">
      <alignment horizontal="center" vertical="center"/>
    </xf>
    <xf numFmtId="14" fontId="4" fillId="0" borderId="28" xfId="0" applyNumberFormat="1" applyFont="1" applyBorder="1" applyAlignment="1">
      <alignment horizontal="center" vertical="center"/>
    </xf>
    <xf numFmtId="14" fontId="4" fillId="5" borderId="1" xfId="0" applyNumberFormat="1" applyFont="1" applyFill="1" applyBorder="1" applyAlignment="1">
      <alignment horizontal="center" vertical="center"/>
    </xf>
    <xf numFmtId="166" fontId="4" fillId="0" borderId="1" xfId="0" applyNumberFormat="1" applyFont="1" applyBorder="1" applyAlignment="1">
      <alignment horizontal="center"/>
    </xf>
    <xf numFmtId="0" fontId="4" fillId="0" borderId="51" xfId="0" applyFont="1" applyBorder="1"/>
    <xf numFmtId="9" fontId="4" fillId="0" borderId="28" xfId="0" applyNumberFormat="1" applyFont="1" applyBorder="1" applyAlignment="1">
      <alignment horizontal="center" vertical="center"/>
    </xf>
    <xf numFmtId="9" fontId="4" fillId="0" borderId="51" xfId="0" applyNumberFormat="1" applyFont="1" applyBorder="1" applyAlignment="1">
      <alignment horizontal="center" vertical="center"/>
    </xf>
    <xf numFmtId="10" fontId="4" fillId="0" borderId="28" xfId="0" applyNumberFormat="1" applyFont="1" applyBorder="1" applyAlignment="1">
      <alignment horizontal="center" vertical="center"/>
    </xf>
    <xf numFmtId="166" fontId="4" fillId="24" borderId="38" xfId="0" applyNumberFormat="1" applyFont="1" applyFill="1" applyBorder="1" applyAlignment="1">
      <alignment horizontal="center"/>
    </xf>
    <xf numFmtId="0" fontId="4" fillId="14" borderId="38" xfId="0" applyFont="1" applyFill="1" applyBorder="1" applyAlignment="1">
      <alignment horizontal="center" vertical="center"/>
    </xf>
    <xf numFmtId="14" fontId="4" fillId="14" borderId="38" xfId="0" applyNumberFormat="1" applyFont="1" applyFill="1" applyBorder="1" applyAlignment="1">
      <alignment horizontal="center" vertical="center"/>
    </xf>
    <xf numFmtId="166" fontId="4" fillId="14" borderId="38" xfId="0" applyNumberFormat="1" applyFont="1" applyFill="1" applyBorder="1" applyAlignment="1">
      <alignment horizontal="center"/>
    </xf>
    <xf numFmtId="168" fontId="4" fillId="0" borderId="38" xfId="0" applyNumberFormat="1" applyFont="1" applyBorder="1" applyAlignment="1">
      <alignment horizontal="center" vertical="center"/>
    </xf>
    <xf numFmtId="0" fontId="4" fillId="5" borderId="28" xfId="0" applyFont="1" applyFill="1" applyBorder="1" applyAlignment="1">
      <alignment horizontal="center" vertical="center"/>
    </xf>
    <xf numFmtId="166" fontId="21" fillId="0" borderId="1" xfId="0" applyNumberFormat="1" applyFont="1" applyBorder="1" applyAlignment="1">
      <alignment horizontal="center"/>
    </xf>
    <xf numFmtId="10" fontId="4" fillId="0" borderId="1" xfId="0" applyNumberFormat="1" applyFont="1" applyBorder="1" applyAlignment="1">
      <alignment horizontal="center" vertical="center"/>
    </xf>
    <xf numFmtId="10" fontId="5" fillId="0" borderId="26" xfId="0" applyNumberFormat="1" applyFont="1" applyBorder="1" applyAlignment="1">
      <alignment horizontal="center"/>
    </xf>
    <xf numFmtId="10" fontId="5" fillId="0" borderId="38" xfId="0" applyNumberFormat="1" applyFont="1" applyBorder="1" applyAlignment="1">
      <alignment horizontal="center"/>
    </xf>
    <xf numFmtId="14" fontId="31" fillId="0" borderId="38" xfId="0" applyNumberFormat="1" applyFont="1" applyBorder="1" applyAlignment="1">
      <alignment horizontal="center" vertical="center"/>
    </xf>
    <xf numFmtId="168" fontId="4" fillId="0" borderId="28" xfId="0" applyNumberFormat="1" applyFont="1" applyBorder="1" applyAlignment="1">
      <alignment horizontal="center" vertical="center"/>
    </xf>
    <xf numFmtId="0" fontId="7" fillId="0" borderId="1" xfId="0" applyFont="1" applyBorder="1" applyAlignment="1">
      <alignment horizontal="center" vertical="center"/>
    </xf>
    <xf numFmtId="14" fontId="7" fillId="0" borderId="1" xfId="0" applyNumberFormat="1" applyFont="1" applyBorder="1" applyAlignment="1">
      <alignment horizontal="center" vertical="center"/>
    </xf>
    <xf numFmtId="166" fontId="7" fillId="0" borderId="1" xfId="0" applyNumberFormat="1" applyFont="1" applyBorder="1" applyAlignment="1">
      <alignment horizontal="center"/>
    </xf>
    <xf numFmtId="0" fontId="5" fillId="0" borderId="38" xfId="0" quotePrefix="1" applyFont="1" applyBorder="1" applyAlignment="1">
      <alignment horizontal="center"/>
    </xf>
    <xf numFmtId="166" fontId="7" fillId="0" borderId="7" xfId="0" applyNumberFormat="1" applyFont="1" applyBorder="1" applyAlignment="1">
      <alignment horizontal="center"/>
    </xf>
    <xf numFmtId="0" fontId="21" fillId="0" borderId="1" xfId="0" applyFont="1" applyBorder="1" applyAlignment="1">
      <alignment horizontal="center" vertical="center" wrapText="1"/>
    </xf>
    <xf numFmtId="10" fontId="5" fillId="0" borderId="1" xfId="0" applyNumberFormat="1" applyFont="1" applyBorder="1" applyAlignment="1">
      <alignment horizontal="center"/>
    </xf>
    <xf numFmtId="10" fontId="4" fillId="0" borderId="38" xfId="0" applyNumberFormat="1" applyFont="1" applyBorder="1" applyAlignment="1">
      <alignment horizontal="center" vertical="center"/>
    </xf>
    <xf numFmtId="0" fontId="7" fillId="0" borderId="28" xfId="0" applyFont="1" applyBorder="1" applyAlignment="1">
      <alignment horizontal="center" vertical="center"/>
    </xf>
    <xf numFmtId="14" fontId="7" fillId="0" borderId="28" xfId="0" applyNumberFormat="1" applyFont="1" applyBorder="1" applyAlignment="1">
      <alignment horizontal="center" vertical="center"/>
    </xf>
    <xf numFmtId="166" fontId="7" fillId="0" borderId="28" xfId="0" applyNumberFormat="1" applyFont="1" applyBorder="1" applyAlignment="1">
      <alignment horizontal="center"/>
    </xf>
    <xf numFmtId="0" fontId="21" fillId="0" borderId="28" xfId="0" applyFont="1" applyBorder="1" applyAlignment="1">
      <alignment horizontal="center" vertical="center" wrapText="1"/>
    </xf>
    <xf numFmtId="0" fontId="20" fillId="11" borderId="1" xfId="0" applyFont="1" applyFill="1" applyBorder="1" applyAlignment="1">
      <alignment horizontal="center"/>
    </xf>
    <xf numFmtId="0" fontId="17" fillId="0" borderId="1" xfId="0" applyFont="1" applyBorder="1" applyAlignment="1">
      <alignment horizontal="center" vertical="center" wrapText="1"/>
    </xf>
    <xf numFmtId="0" fontId="5" fillId="7" borderId="0" xfId="0" applyFont="1" applyFill="1" applyAlignment="1">
      <alignment horizontal="center" vertical="center"/>
    </xf>
    <xf numFmtId="0" fontId="7" fillId="7" borderId="0" xfId="0" applyFont="1" applyFill="1"/>
    <xf numFmtId="166" fontId="5" fillId="7" borderId="0" xfId="0" applyNumberFormat="1" applyFont="1" applyFill="1" applyAlignment="1">
      <alignment horizontal="center"/>
    </xf>
    <xf numFmtId="10" fontId="5" fillId="7" borderId="0" xfId="0" applyNumberFormat="1" applyFont="1" applyFill="1" applyAlignment="1">
      <alignment horizontal="center"/>
    </xf>
    <xf numFmtId="0" fontId="5" fillId="36" borderId="0" xfId="0" applyFont="1" applyFill="1" applyAlignment="1">
      <alignment horizontal="center" vertical="center"/>
    </xf>
    <xf numFmtId="166" fontId="5" fillId="36" borderId="0" xfId="0" applyNumberFormat="1" applyFont="1" applyFill="1" applyAlignment="1">
      <alignment horizontal="center"/>
    </xf>
    <xf numFmtId="10" fontId="5" fillId="37" borderId="38" xfId="0" applyNumberFormat="1" applyFont="1" applyFill="1" applyBorder="1" applyAlignment="1">
      <alignment horizontal="center"/>
    </xf>
    <xf numFmtId="10" fontId="5" fillId="31" borderId="38" xfId="0" applyNumberFormat="1" applyFont="1" applyFill="1" applyBorder="1" applyAlignment="1">
      <alignment horizontal="center"/>
    </xf>
    <xf numFmtId="10" fontId="5" fillId="30" borderId="38" xfId="0" applyNumberFormat="1" applyFont="1" applyFill="1" applyBorder="1" applyAlignment="1">
      <alignment horizontal="center"/>
    </xf>
    <xf numFmtId="0" fontId="4" fillId="7" borderId="0" xfId="0" applyFont="1" applyFill="1"/>
    <xf numFmtId="0" fontId="4" fillId="0" borderId="0" xfId="0" applyFont="1"/>
    <xf numFmtId="0" fontId="5" fillId="32" borderId="0" xfId="0" applyFont="1" applyFill="1" applyAlignment="1">
      <alignment horizontal="center"/>
    </xf>
    <xf numFmtId="10" fontId="4" fillId="0" borderId="7" xfId="2" applyNumberFormat="1" applyFont="1" applyBorder="1" applyAlignment="1">
      <alignment horizontal="center" vertical="center" wrapText="1"/>
    </xf>
    <xf numFmtId="43" fontId="3" fillId="2" borderId="52" xfId="3" applyFont="1" applyFill="1" applyBorder="1" applyAlignment="1">
      <alignment horizontal="center" vertical="center"/>
    </xf>
    <xf numFmtId="0" fontId="17" fillId="18" borderId="52" xfId="0" applyFont="1" applyFill="1" applyBorder="1" applyAlignment="1">
      <alignment horizontal="center" vertical="center"/>
    </xf>
    <xf numFmtId="0" fontId="17" fillId="18" borderId="52" xfId="0" applyFont="1" applyFill="1" applyBorder="1" applyAlignment="1">
      <alignment horizontal="justify" vertical="center" wrapText="1"/>
    </xf>
    <xf numFmtId="0" fontId="17" fillId="27" borderId="52" xfId="0" applyFont="1" applyFill="1" applyBorder="1" applyAlignment="1">
      <alignment horizontal="center" vertical="center" wrapText="1"/>
    </xf>
    <xf numFmtId="43" fontId="17" fillId="27" borderId="52" xfId="3" applyFont="1" applyFill="1" applyBorder="1" applyAlignment="1">
      <alignment horizontal="right" vertical="center" wrapText="1"/>
    </xf>
    <xf numFmtId="43" fontId="7" fillId="18" borderId="52" xfId="3" applyFont="1" applyFill="1" applyBorder="1" applyAlignment="1">
      <alignment horizontal="justify" vertical="center"/>
    </xf>
    <xf numFmtId="43" fontId="17" fillId="18" borderId="52" xfId="3" applyFont="1" applyFill="1" applyBorder="1" applyAlignment="1">
      <alignment vertical="center"/>
    </xf>
    <xf numFmtId="0" fontId="16" fillId="0" borderId="52" xfId="0" applyFont="1" applyBorder="1" applyAlignment="1">
      <alignment horizontal="center" vertical="center" wrapText="1"/>
    </xf>
    <xf numFmtId="0" fontId="16" fillId="0" borderId="52" xfId="0" applyFont="1" applyBorder="1" applyAlignment="1">
      <alignment horizontal="left" vertical="center" wrapText="1"/>
    </xf>
    <xf numFmtId="4" fontId="16" fillId="0" borderId="52" xfId="0" applyNumberFormat="1" applyFont="1" applyBorder="1" applyAlignment="1">
      <alignment horizontal="right" vertical="center" wrapText="1"/>
    </xf>
    <xf numFmtId="43" fontId="7" fillId="0" borderId="52" xfId="3" applyFont="1" applyFill="1" applyBorder="1" applyAlignment="1">
      <alignment vertical="center"/>
    </xf>
    <xf numFmtId="0" fontId="7" fillId="0" borderId="52" xfId="0" applyFont="1" applyBorder="1" applyAlignment="1">
      <alignment horizontal="center" vertical="center"/>
    </xf>
    <xf numFmtId="0" fontId="7" fillId="0" borderId="52" xfId="0" applyFont="1" applyBorder="1" applyAlignment="1">
      <alignment horizontal="justify" vertical="center" wrapText="1"/>
    </xf>
    <xf numFmtId="43" fontId="7" fillId="0" borderId="52" xfId="3" applyFont="1" applyFill="1" applyBorder="1" applyAlignment="1">
      <alignment horizontal="justify" vertical="center" wrapText="1"/>
    </xf>
    <xf numFmtId="0" fontId="7" fillId="18" borderId="52" xfId="0" applyFont="1" applyFill="1" applyBorder="1" applyAlignment="1">
      <alignment horizontal="center" vertical="center"/>
    </xf>
    <xf numFmtId="43" fontId="7" fillId="18" borderId="52" xfId="3" applyFont="1" applyFill="1" applyBorder="1" applyAlignment="1">
      <alignment horizontal="justify" vertical="center" wrapText="1"/>
    </xf>
    <xf numFmtId="43" fontId="7" fillId="18" borderId="52" xfId="3" applyFont="1" applyFill="1" applyBorder="1" applyAlignment="1">
      <alignment vertical="center"/>
    </xf>
    <xf numFmtId="169" fontId="7" fillId="0" borderId="52" xfId="3" applyNumberFormat="1" applyFont="1" applyFill="1" applyBorder="1" applyAlignment="1">
      <alignment horizontal="justify" vertical="center" wrapText="1"/>
    </xf>
    <xf numFmtId="0" fontId="17" fillId="27" borderId="52" xfId="0" applyFont="1" applyFill="1" applyBorder="1" applyAlignment="1">
      <alignment horizontal="left" vertical="center" wrapText="1"/>
    </xf>
    <xf numFmtId="0" fontId="17" fillId="18" borderId="52" xfId="0" applyFont="1" applyFill="1" applyBorder="1" applyAlignment="1">
      <alignment horizontal="center" vertical="center" wrapText="1"/>
    </xf>
    <xf numFmtId="43" fontId="7" fillId="18" borderId="52" xfId="3" applyFont="1" applyFill="1" applyBorder="1" applyAlignment="1">
      <alignment horizontal="center" vertical="center" wrapText="1"/>
    </xf>
    <xf numFmtId="165" fontId="4" fillId="0" borderId="0" xfId="0" applyNumberFormat="1" applyFont="1"/>
    <xf numFmtId="0" fontId="16" fillId="0" borderId="38" xfId="0" applyFont="1" applyBorder="1" applyAlignment="1">
      <alignment horizontal="center"/>
    </xf>
    <xf numFmtId="0" fontId="16" fillId="0" borderId="35" xfId="0" applyFont="1" applyBorder="1" applyAlignment="1">
      <alignment horizontal="center"/>
    </xf>
    <xf numFmtId="14" fontId="16" fillId="0" borderId="35" xfId="0" applyNumberFormat="1" applyFont="1" applyBorder="1" applyAlignment="1">
      <alignment horizontal="center"/>
    </xf>
    <xf numFmtId="170" fontId="16" fillId="0" borderId="35" xfId="0" applyNumberFormat="1" applyFont="1" applyBorder="1"/>
    <xf numFmtId="0" fontId="32" fillId="7" borderId="0" xfId="0" applyFont="1" applyFill="1" applyAlignment="1">
      <alignment vertical="center"/>
    </xf>
    <xf numFmtId="0" fontId="13" fillId="7" borderId="0" xfId="0" applyFont="1" applyFill="1" applyAlignment="1">
      <alignment vertical="center"/>
    </xf>
    <xf numFmtId="43" fontId="31" fillId="7" borderId="0" xfId="3" applyFont="1" applyFill="1" applyAlignment="1">
      <alignment horizontal="center" vertical="center"/>
    </xf>
    <xf numFmtId="43" fontId="31" fillId="7" borderId="0" xfId="3" applyFont="1" applyFill="1" applyAlignment="1">
      <alignment vertical="center"/>
    </xf>
    <xf numFmtId="10" fontId="32" fillId="7" borderId="0" xfId="0" applyNumberFormat="1" applyFont="1" applyFill="1" applyAlignment="1">
      <alignment horizontal="left" vertical="center"/>
    </xf>
    <xf numFmtId="10" fontId="32" fillId="7" borderId="0" xfId="0" applyNumberFormat="1" applyFont="1" applyFill="1" applyAlignment="1">
      <alignment vertical="center"/>
    </xf>
    <xf numFmtId="44" fontId="13" fillId="7" borderId="0" xfId="1" applyFont="1" applyFill="1" applyAlignment="1">
      <alignment vertical="center"/>
    </xf>
    <xf numFmtId="0" fontId="31" fillId="7" borderId="0" xfId="0" applyFont="1" applyFill="1" applyAlignment="1">
      <alignment vertical="center" wrapText="1"/>
    </xf>
    <xf numFmtId="0" fontId="12" fillId="42" borderId="52" xfId="0" applyFont="1" applyFill="1" applyBorder="1" applyAlignment="1">
      <alignment horizontal="center" vertical="center"/>
    </xf>
    <xf numFmtId="0" fontId="12" fillId="42" borderId="52" xfId="0" applyFont="1" applyFill="1" applyBorder="1" applyAlignment="1">
      <alignment horizontal="center" vertical="center" wrapText="1"/>
    </xf>
    <xf numFmtId="43" fontId="12" fillId="42" borderId="52" xfId="3" applyFont="1" applyFill="1" applyBorder="1" applyAlignment="1">
      <alignment horizontal="center" vertical="center"/>
    </xf>
    <xf numFmtId="1" fontId="10" fillId="10" borderId="52" xfId="0" applyNumberFormat="1" applyFont="1" applyFill="1" applyBorder="1" applyAlignment="1">
      <alignment horizontal="center" vertical="center" wrapText="1"/>
    </xf>
    <xf numFmtId="0" fontId="10" fillId="10" borderId="52" xfId="0" applyFont="1" applyFill="1" applyBorder="1" applyAlignment="1" applyProtection="1">
      <alignment horizontal="justify" vertical="center"/>
      <protection locked="0"/>
    </xf>
    <xf numFmtId="43" fontId="10" fillId="10" borderId="52" xfId="3" applyFont="1" applyFill="1" applyBorder="1" applyAlignment="1" applyProtection="1">
      <alignment vertical="center"/>
      <protection locked="0"/>
    </xf>
    <xf numFmtId="43" fontId="10" fillId="10" borderId="54" xfId="3" applyFont="1" applyFill="1" applyBorder="1" applyAlignment="1" applyProtection="1">
      <alignment vertical="center"/>
      <protection locked="0"/>
    </xf>
    <xf numFmtId="171" fontId="11" fillId="43" borderId="52" xfId="0" applyNumberFormat="1" applyFont="1" applyFill="1" applyBorder="1" applyAlignment="1">
      <alignment horizontal="center" vertical="center" wrapText="1"/>
    </xf>
    <xf numFmtId="0" fontId="11" fillId="0" borderId="52" xfId="0" applyFont="1" applyBorder="1" applyAlignment="1">
      <alignment horizontal="justify" vertical="center" wrapText="1"/>
    </xf>
    <xf numFmtId="43" fontId="11" fillId="0" borderId="52" xfId="3" applyFont="1" applyBorder="1" applyAlignment="1">
      <alignment horizontal="center" vertical="center" wrapText="1"/>
    </xf>
    <xf numFmtId="43" fontId="11" fillId="44" borderId="52" xfId="3" applyFont="1" applyFill="1" applyBorder="1" applyAlignment="1" applyProtection="1">
      <alignment horizontal="right" vertical="center" wrapText="1"/>
    </xf>
    <xf numFmtId="43" fontId="11" fillId="44" borderId="54" xfId="3" applyFont="1" applyFill="1" applyBorder="1" applyAlignment="1" applyProtection="1">
      <alignment horizontal="right" vertical="center" wrapText="1"/>
    </xf>
    <xf numFmtId="43" fontId="10" fillId="45" borderId="52" xfId="3" applyFont="1" applyFill="1" applyBorder="1" applyAlignment="1" applyProtection="1">
      <alignment horizontal="center" vertical="center" wrapText="1"/>
    </xf>
    <xf numFmtId="0" fontId="10" fillId="6" borderId="52" xfId="0" applyFont="1" applyFill="1" applyBorder="1" applyAlignment="1" applyProtection="1">
      <alignment horizontal="justify" vertical="center"/>
      <protection locked="0"/>
    </xf>
    <xf numFmtId="43" fontId="10" fillId="6" borderId="52" xfId="3" applyFont="1" applyFill="1" applyBorder="1" applyAlignment="1">
      <alignment horizontal="center" vertical="center" wrapText="1"/>
    </xf>
    <xf numFmtId="43" fontId="10" fillId="46" borderId="52" xfId="3" applyFont="1" applyFill="1" applyBorder="1" applyAlignment="1" applyProtection="1">
      <alignment horizontal="right" vertical="center" wrapText="1"/>
    </xf>
    <xf numFmtId="171" fontId="10" fillId="41" borderId="52" xfId="0" applyNumberFormat="1" applyFont="1" applyFill="1" applyBorder="1" applyAlignment="1">
      <alignment horizontal="center" vertical="center" wrapText="1"/>
    </xf>
    <xf numFmtId="0" fontId="10" fillId="18" borderId="52" xfId="0" applyFont="1" applyFill="1" applyBorder="1" applyAlignment="1">
      <alignment horizontal="justify" vertical="center" wrapText="1"/>
    </xf>
    <xf numFmtId="43" fontId="10" fillId="18" borderId="52" xfId="3" applyFont="1" applyFill="1" applyBorder="1" applyAlignment="1">
      <alignment horizontal="center" vertical="center" wrapText="1"/>
    </xf>
    <xf numFmtId="43" fontId="10" fillId="27" borderId="52" xfId="3" applyFont="1" applyFill="1" applyBorder="1" applyAlignment="1" applyProtection="1">
      <alignment horizontal="right" vertical="center" wrapText="1"/>
    </xf>
    <xf numFmtId="43" fontId="10" fillId="27" borderId="54" xfId="3" applyFont="1" applyFill="1" applyBorder="1" applyAlignment="1" applyProtection="1">
      <alignment horizontal="right" vertical="center" wrapText="1"/>
    </xf>
    <xf numFmtId="43" fontId="33" fillId="42" borderId="52" xfId="3" applyFont="1" applyFill="1" applyBorder="1" applyAlignment="1">
      <alignment vertical="center"/>
    </xf>
    <xf numFmtId="0" fontId="4" fillId="0" borderId="38" xfId="0" quotePrefix="1" applyFont="1" applyBorder="1" applyAlignment="1">
      <alignment horizontal="center" vertical="center" wrapText="1"/>
    </xf>
    <xf numFmtId="10" fontId="4" fillId="3" borderId="38" xfId="0" applyNumberFormat="1" applyFont="1" applyFill="1" applyBorder="1" applyAlignment="1">
      <alignment horizontal="center"/>
    </xf>
    <xf numFmtId="0" fontId="21" fillId="0" borderId="26" xfId="0" applyFont="1" applyBorder="1" applyAlignment="1">
      <alignment horizontal="center" vertical="center"/>
    </xf>
    <xf numFmtId="14" fontId="21" fillId="0" borderId="26" xfId="0" applyNumberFormat="1" applyFont="1" applyBorder="1" applyAlignment="1">
      <alignment horizontal="center" vertical="center"/>
    </xf>
    <xf numFmtId="166" fontId="21" fillId="0" borderId="38" xfId="0" applyNumberFormat="1" applyFont="1" applyBorder="1" applyAlignment="1">
      <alignment horizontal="center"/>
    </xf>
    <xf numFmtId="0" fontId="22" fillId="0" borderId="38" xfId="0" applyFont="1" applyBorder="1" applyAlignment="1">
      <alignment horizontal="center" vertical="center" wrapText="1"/>
    </xf>
    <xf numFmtId="168" fontId="21" fillId="0" borderId="26" xfId="0" applyNumberFormat="1" applyFont="1" applyBorder="1" applyAlignment="1">
      <alignment horizontal="center" vertical="center"/>
    </xf>
    <xf numFmtId="0" fontId="4" fillId="3" borderId="38" xfId="0" applyFont="1" applyFill="1" applyBorder="1"/>
    <xf numFmtId="9" fontId="5" fillId="3" borderId="38" xfId="0" applyNumberFormat="1" applyFont="1" applyFill="1" applyBorder="1" applyAlignment="1">
      <alignment horizontal="center"/>
    </xf>
    <xf numFmtId="10" fontId="5" fillId="3" borderId="38" xfId="0" applyNumberFormat="1" applyFont="1" applyFill="1" applyBorder="1" applyAlignment="1">
      <alignment horizontal="center"/>
    </xf>
    <xf numFmtId="10" fontId="4" fillId="18" borderId="38" xfId="0" quotePrefix="1" applyNumberFormat="1" applyFont="1" applyFill="1" applyBorder="1" applyAlignment="1">
      <alignment horizontal="center" vertical="center" wrapText="1"/>
    </xf>
    <xf numFmtId="10" fontId="17" fillId="18" borderId="35" xfId="0" applyNumberFormat="1" applyFont="1" applyFill="1" applyBorder="1" applyAlignment="1">
      <alignment horizontal="center"/>
    </xf>
    <xf numFmtId="0" fontId="36" fillId="7" borderId="0" xfId="0" applyFont="1" applyFill="1" applyAlignment="1">
      <alignment vertical="center"/>
    </xf>
    <xf numFmtId="0" fontId="37" fillId="7" borderId="0" xfId="0" applyFont="1" applyFill="1" applyAlignment="1">
      <alignment vertical="center"/>
    </xf>
    <xf numFmtId="43" fontId="35" fillId="7" borderId="0" xfId="3" applyFont="1" applyFill="1" applyAlignment="1">
      <alignment horizontal="center" vertical="center"/>
    </xf>
    <xf numFmtId="43" fontId="35" fillId="7" borderId="0" xfId="3" applyFont="1" applyFill="1" applyAlignment="1">
      <alignment vertical="center"/>
    </xf>
    <xf numFmtId="10" fontId="36" fillId="7" borderId="0" xfId="0" applyNumberFormat="1" applyFont="1" applyFill="1" applyAlignment="1">
      <alignment horizontal="left" vertical="center"/>
    </xf>
    <xf numFmtId="0" fontId="35" fillId="7" borderId="0" xfId="0" applyFont="1" applyFill="1" applyAlignment="1">
      <alignment vertical="center" wrapText="1"/>
    </xf>
    <xf numFmtId="43" fontId="12" fillId="42" borderId="58" xfId="3" applyFont="1" applyFill="1" applyBorder="1" applyAlignment="1">
      <alignment horizontal="center" vertical="center"/>
    </xf>
    <xf numFmtId="0" fontId="12" fillId="42" borderId="58" xfId="0" applyFont="1" applyFill="1" applyBorder="1" applyAlignment="1">
      <alignment horizontal="center" vertical="center"/>
    </xf>
    <xf numFmtId="0" fontId="12" fillId="42" borderId="58" xfId="0" applyFont="1" applyFill="1" applyBorder="1" applyAlignment="1">
      <alignment horizontal="center" vertical="center" wrapText="1"/>
    </xf>
    <xf numFmtId="1" fontId="10" fillId="18" borderId="58" xfId="0" applyNumberFormat="1" applyFont="1" applyFill="1" applyBorder="1" applyAlignment="1">
      <alignment horizontal="center" vertical="center" wrapText="1"/>
    </xf>
    <xf numFmtId="0" fontId="10" fillId="18" borderId="58" xfId="0" applyFont="1" applyFill="1" applyBorder="1" applyAlignment="1" applyProtection="1">
      <alignment horizontal="justify" vertical="center"/>
      <protection locked="0"/>
    </xf>
    <xf numFmtId="43" fontId="10" fillId="18" borderId="58" xfId="3" applyFont="1" applyFill="1" applyBorder="1" applyAlignment="1" applyProtection="1">
      <alignment horizontal="center" vertical="center"/>
      <protection locked="0"/>
    </xf>
    <xf numFmtId="43" fontId="10" fillId="18" borderId="58" xfId="3" applyFont="1" applyFill="1" applyBorder="1" applyAlignment="1" applyProtection="1">
      <alignment vertical="center"/>
      <protection locked="0"/>
    </xf>
    <xf numFmtId="171" fontId="11" fillId="43" borderId="58" xfId="0" applyNumberFormat="1" applyFont="1" applyFill="1" applyBorder="1" applyAlignment="1">
      <alignment horizontal="center" vertical="center" wrapText="1"/>
    </xf>
    <xf numFmtId="0" fontId="11" fillId="0" borderId="58" xfId="0" applyFont="1" applyBorder="1" applyAlignment="1">
      <alignment horizontal="justify" vertical="center" wrapText="1"/>
    </xf>
    <xf numFmtId="43" fontId="11" fillId="0" borderId="58" xfId="3" applyFont="1" applyBorder="1" applyAlignment="1">
      <alignment horizontal="center" vertical="center" wrapText="1"/>
    </xf>
    <xf numFmtId="43" fontId="11" fillId="46" borderId="58" xfId="3" applyFont="1" applyFill="1" applyBorder="1" applyAlignment="1" applyProtection="1">
      <alignment horizontal="right" vertical="center" wrapText="1"/>
    </xf>
    <xf numFmtId="0" fontId="11" fillId="0" borderId="58" xfId="0" applyFont="1" applyBorder="1" applyAlignment="1">
      <alignment horizontal="center" vertical="center" wrapText="1"/>
    </xf>
    <xf numFmtId="171" fontId="10" fillId="41" borderId="58" xfId="0" applyNumberFormat="1" applyFont="1" applyFill="1" applyBorder="1" applyAlignment="1">
      <alignment horizontal="center" vertical="center" wrapText="1"/>
    </xf>
    <xf numFmtId="0" fontId="10" fillId="18" borderId="58" xfId="0" applyFont="1" applyFill="1" applyBorder="1" applyAlignment="1">
      <alignment horizontal="justify" vertical="center" wrapText="1"/>
    </xf>
    <xf numFmtId="0" fontId="10" fillId="18" borderId="58" xfId="0" applyFont="1" applyFill="1" applyBorder="1" applyAlignment="1">
      <alignment horizontal="center" vertical="center" wrapText="1"/>
    </xf>
    <xf numFmtId="43" fontId="10" fillId="27" borderId="58" xfId="3" applyFont="1" applyFill="1" applyBorder="1" applyAlignment="1" applyProtection="1">
      <alignment horizontal="right" vertical="center" wrapText="1"/>
    </xf>
    <xf numFmtId="171" fontId="11" fillId="47" borderId="58" xfId="0" applyNumberFormat="1" applyFont="1" applyFill="1" applyBorder="1" applyAlignment="1">
      <alignment horizontal="center" vertical="center" wrapText="1"/>
    </xf>
    <xf numFmtId="0" fontId="11" fillId="23" borderId="58" xfId="0" applyFont="1" applyFill="1" applyBorder="1" applyAlignment="1">
      <alignment horizontal="justify" vertical="center" wrapText="1"/>
    </xf>
    <xf numFmtId="0" fontId="11" fillId="23" borderId="58" xfId="0" applyFont="1" applyFill="1" applyBorder="1" applyAlignment="1">
      <alignment horizontal="center" vertical="center" wrapText="1"/>
    </xf>
    <xf numFmtId="43" fontId="11" fillId="44" borderId="58" xfId="3" applyFont="1" applyFill="1" applyBorder="1" applyAlignment="1" applyProtection="1">
      <alignment horizontal="right" vertical="center" wrapText="1"/>
    </xf>
    <xf numFmtId="43" fontId="33" fillId="42" borderId="58" xfId="3" applyFont="1" applyFill="1" applyBorder="1" applyAlignment="1">
      <alignment vertical="center"/>
    </xf>
    <xf numFmtId="0" fontId="20" fillId="16" borderId="33" xfId="0" applyFont="1" applyFill="1" applyBorder="1" applyAlignment="1">
      <alignment horizontal="center"/>
    </xf>
    <xf numFmtId="10" fontId="4" fillId="18" borderId="29" xfId="0" applyNumberFormat="1" applyFont="1" applyFill="1" applyBorder="1" applyAlignment="1">
      <alignment horizontal="center" vertical="center"/>
    </xf>
    <xf numFmtId="0" fontId="7" fillId="0" borderId="38" xfId="0" applyFont="1" applyBorder="1" applyAlignment="1">
      <alignment horizontal="center" vertical="center"/>
    </xf>
    <xf numFmtId="14" fontId="7" fillId="0" borderId="38" xfId="0" applyNumberFormat="1" applyFont="1" applyBorder="1" applyAlignment="1">
      <alignment horizontal="center" vertical="center"/>
    </xf>
    <xf numFmtId="0" fontId="20" fillId="18" borderId="8" xfId="0" applyFont="1" applyFill="1" applyBorder="1" applyAlignment="1">
      <alignment horizontal="center"/>
    </xf>
    <xf numFmtId="0" fontId="20" fillId="18" borderId="1" xfId="0" applyFont="1" applyFill="1" applyBorder="1" applyAlignment="1">
      <alignment horizontal="center"/>
    </xf>
    <xf numFmtId="0" fontId="31" fillId="0" borderId="1" xfId="0" applyFont="1" applyBorder="1" applyAlignment="1">
      <alignment horizontal="center" vertical="center"/>
    </xf>
    <xf numFmtId="14" fontId="31" fillId="0" borderId="1" xfId="0" applyNumberFormat="1" applyFont="1" applyBorder="1" applyAlignment="1">
      <alignment horizontal="center" vertical="center"/>
    </xf>
    <xf numFmtId="172" fontId="31" fillId="0" borderId="1" xfId="0" applyNumberFormat="1" applyFont="1" applyBorder="1"/>
    <xf numFmtId="172" fontId="31" fillId="0" borderId="1" xfId="0" quotePrefix="1" applyNumberFormat="1" applyFont="1" applyBorder="1" applyAlignment="1">
      <alignment horizontal="center"/>
    </xf>
    <xf numFmtId="0" fontId="31" fillId="24" borderId="1" xfId="0" applyFont="1" applyFill="1" applyBorder="1" applyAlignment="1">
      <alignment horizontal="center" vertical="center"/>
    </xf>
    <xf numFmtId="14" fontId="31" fillId="24" borderId="1" xfId="0" applyNumberFormat="1" applyFont="1" applyFill="1" applyBorder="1" applyAlignment="1">
      <alignment horizontal="center" vertical="center"/>
    </xf>
    <xf numFmtId="172" fontId="11" fillId="0" borderId="1" xfId="0" applyNumberFormat="1" applyFont="1" applyBorder="1"/>
    <xf numFmtId="0" fontId="31" fillId="0" borderId="1" xfId="0" applyFont="1" applyBorder="1" applyAlignment="1">
      <alignment horizontal="center"/>
    </xf>
    <xf numFmtId="44" fontId="31" fillId="0" borderId="1" xfId="0" applyNumberFormat="1" applyFont="1" applyBorder="1" applyAlignment="1">
      <alignment horizontal="right" vertical="center"/>
    </xf>
    <xf numFmtId="10" fontId="31" fillId="18" borderId="1" xfId="2" applyNumberFormat="1" applyFont="1" applyFill="1" applyBorder="1" applyAlignment="1">
      <alignment horizontal="center" vertical="center" wrapText="1"/>
    </xf>
    <xf numFmtId="10" fontId="5" fillId="18" borderId="1" xfId="2" applyNumberFormat="1" applyFont="1" applyFill="1" applyBorder="1" applyAlignment="1">
      <alignment horizontal="center" vertical="center"/>
    </xf>
    <xf numFmtId="10" fontId="4" fillId="3" borderId="1" xfId="2" applyNumberFormat="1" applyFont="1" applyFill="1" applyBorder="1" applyAlignment="1">
      <alignment horizontal="center" vertical="center"/>
    </xf>
    <xf numFmtId="10" fontId="5" fillId="3" borderId="1" xfId="2" applyNumberFormat="1" applyFont="1" applyFill="1" applyBorder="1" applyAlignment="1">
      <alignment horizontal="center" vertical="center"/>
    </xf>
    <xf numFmtId="0" fontId="43" fillId="50" borderId="62" xfId="5" applyFont="1" applyFill="1" applyBorder="1" applyAlignment="1" applyProtection="1">
      <alignment horizontal="center" vertical="center"/>
      <protection locked="0"/>
    </xf>
    <xf numFmtId="43" fontId="44" fillId="50" borderId="63" xfId="6" applyFont="1" applyFill="1" applyBorder="1" applyAlignment="1" applyProtection="1">
      <alignment horizontal="right" vertical="center"/>
      <protection locked="0"/>
    </xf>
    <xf numFmtId="173" fontId="45" fillId="0" borderId="66" xfId="2" applyNumberFormat="1" applyFont="1" applyBorder="1"/>
    <xf numFmtId="0" fontId="43" fillId="50" borderId="67" xfId="5" applyFont="1" applyFill="1" applyBorder="1" applyAlignment="1" applyProtection="1">
      <alignment horizontal="center" vertical="center"/>
      <protection locked="0"/>
    </xf>
    <xf numFmtId="43" fontId="44" fillId="50" borderId="1" xfId="6" applyFont="1" applyFill="1" applyBorder="1" applyAlignment="1" applyProtection="1">
      <alignment horizontal="right" vertical="center"/>
      <protection locked="0"/>
    </xf>
    <xf numFmtId="43" fontId="44" fillId="51" borderId="1" xfId="6" applyFont="1" applyFill="1" applyBorder="1" applyAlignment="1" applyProtection="1">
      <alignment horizontal="right" vertical="center"/>
      <protection locked="0"/>
    </xf>
    <xf numFmtId="173" fontId="45" fillId="0" borderId="68" xfId="2" applyNumberFormat="1" applyFont="1" applyBorder="1"/>
    <xf numFmtId="0" fontId="43" fillId="50" borderId="69" xfId="5" applyFont="1" applyFill="1" applyBorder="1" applyAlignment="1" applyProtection="1">
      <alignment horizontal="center" vertical="center"/>
      <protection locked="0"/>
    </xf>
    <xf numFmtId="174" fontId="46" fillId="0" borderId="70" xfId="3" applyNumberFormat="1" applyFont="1" applyBorder="1" applyAlignment="1">
      <alignment horizontal="right" vertical="center"/>
    </xf>
    <xf numFmtId="0" fontId="38" fillId="42" borderId="52" xfId="0" applyFont="1" applyFill="1" applyBorder="1" applyAlignment="1">
      <alignment horizontal="center" vertical="center"/>
    </xf>
    <xf numFmtId="0" fontId="38" fillId="42" borderId="52" xfId="0" applyFont="1" applyFill="1" applyBorder="1" applyAlignment="1">
      <alignment horizontal="center" vertical="center" wrapText="1"/>
    </xf>
    <xf numFmtId="43" fontId="38" fillId="42" borderId="52" xfId="3" applyFont="1" applyFill="1" applyBorder="1" applyAlignment="1">
      <alignment horizontal="center" vertical="center"/>
    </xf>
    <xf numFmtId="43" fontId="38" fillId="42" borderId="52" xfId="3" applyFont="1" applyFill="1" applyBorder="1" applyAlignment="1">
      <alignment horizontal="center" vertical="center" wrapText="1"/>
    </xf>
    <xf numFmtId="1" fontId="39" fillId="10" borderId="52" xfId="0" applyNumberFormat="1" applyFont="1" applyFill="1" applyBorder="1" applyAlignment="1">
      <alignment horizontal="center" vertical="center" wrapText="1"/>
    </xf>
    <xf numFmtId="0" fontId="39" fillId="10" borderId="52" xfId="0" applyFont="1" applyFill="1" applyBorder="1" applyAlignment="1" applyProtection="1">
      <alignment horizontal="justify" vertical="center"/>
      <protection locked="0"/>
    </xf>
    <xf numFmtId="43" fontId="39" fillId="10" borderId="52" xfId="3" applyFont="1" applyFill="1" applyBorder="1" applyAlignment="1" applyProtection="1">
      <alignment vertical="center"/>
      <protection locked="0"/>
    </xf>
    <xf numFmtId="43" fontId="39" fillId="10" borderId="54" xfId="3" applyFont="1" applyFill="1" applyBorder="1" applyAlignment="1" applyProtection="1">
      <alignment vertical="center"/>
      <protection locked="0"/>
    </xf>
    <xf numFmtId="171" fontId="40" fillId="43" borderId="52" xfId="0" applyNumberFormat="1" applyFont="1" applyFill="1" applyBorder="1" applyAlignment="1">
      <alignment horizontal="center" vertical="center" wrapText="1"/>
    </xf>
    <xf numFmtId="0" fontId="40" fillId="0" borderId="52" xfId="0" applyFont="1" applyBorder="1" applyAlignment="1">
      <alignment horizontal="justify" vertical="center" wrapText="1"/>
    </xf>
    <xf numFmtId="43" fontId="40" fillId="0" borderId="52" xfId="3" applyFont="1" applyBorder="1" applyAlignment="1">
      <alignment horizontal="center" vertical="center" wrapText="1"/>
    </xf>
    <xf numFmtId="43" fontId="40" fillId="44" borderId="52" xfId="3" applyFont="1" applyFill="1" applyBorder="1" applyAlignment="1" applyProtection="1">
      <alignment horizontal="right" vertical="center" wrapText="1"/>
    </xf>
    <xf numFmtId="43" fontId="40" fillId="44" borderId="54" xfId="3" applyFont="1" applyFill="1" applyBorder="1" applyAlignment="1" applyProtection="1">
      <alignment horizontal="right" vertical="center" wrapText="1"/>
    </xf>
    <xf numFmtId="0" fontId="40" fillId="0" borderId="52" xfId="7" applyFont="1" applyBorder="1" applyAlignment="1">
      <alignment horizontal="center" vertical="center" wrapText="1"/>
    </xf>
    <xf numFmtId="171" fontId="39" fillId="41" borderId="52" xfId="0" applyNumberFormat="1" applyFont="1" applyFill="1" applyBorder="1" applyAlignment="1">
      <alignment horizontal="center" vertical="center" wrapText="1"/>
    </xf>
    <xf numFmtId="0" fontId="39" fillId="18" borderId="52" xfId="0" applyFont="1" applyFill="1" applyBorder="1" applyAlignment="1">
      <alignment horizontal="justify" vertical="center" wrapText="1"/>
    </xf>
    <xf numFmtId="43" fontId="39" fillId="18" borderId="52" xfId="3" applyFont="1" applyFill="1" applyBorder="1" applyAlignment="1">
      <alignment horizontal="center" vertical="center" wrapText="1"/>
    </xf>
    <xf numFmtId="43" fontId="39" fillId="27" borderId="52" xfId="3" applyFont="1" applyFill="1" applyBorder="1" applyAlignment="1" applyProtection="1">
      <alignment horizontal="right" vertical="center" wrapText="1"/>
    </xf>
    <xf numFmtId="43" fontId="39" fillId="27" borderId="54" xfId="3" applyFont="1" applyFill="1" applyBorder="1" applyAlignment="1" applyProtection="1">
      <alignment horizontal="right" vertical="center" wrapText="1"/>
    </xf>
    <xf numFmtId="43" fontId="39" fillId="45" borderId="52" xfId="3" applyFont="1" applyFill="1" applyBorder="1" applyAlignment="1" applyProtection="1">
      <alignment horizontal="center" vertical="center" wrapText="1"/>
    </xf>
    <xf numFmtId="0" fontId="39" fillId="6" borderId="52" xfId="0" applyFont="1" applyFill="1" applyBorder="1" applyAlignment="1" applyProtection="1">
      <alignment horizontal="justify" vertical="center"/>
      <protection locked="0"/>
    </xf>
    <xf numFmtId="43" fontId="39" fillId="6" borderId="52" xfId="3" applyFont="1" applyFill="1" applyBorder="1" applyAlignment="1">
      <alignment horizontal="center" vertical="center" wrapText="1"/>
    </xf>
    <xf numFmtId="43" fontId="39" fillId="46" borderId="52" xfId="3" applyFont="1" applyFill="1" applyBorder="1" applyAlignment="1" applyProtection="1">
      <alignment horizontal="right" vertical="center" wrapText="1"/>
    </xf>
    <xf numFmtId="43" fontId="39" fillId="6" borderId="52" xfId="3" applyFont="1" applyFill="1" applyBorder="1" applyAlignment="1">
      <alignment horizontal="justify" vertical="center" wrapText="1"/>
    </xf>
    <xf numFmtId="43" fontId="39" fillId="46" borderId="54" xfId="3" applyFont="1" applyFill="1" applyBorder="1" applyAlignment="1" applyProtection="1">
      <alignment horizontal="right" vertical="center" wrapText="1"/>
    </xf>
    <xf numFmtId="43" fontId="41" fillId="42" borderId="52" xfId="0" applyNumberFormat="1" applyFont="1" applyFill="1" applyBorder="1" applyAlignment="1">
      <alignment horizontal="right" vertical="center"/>
    </xf>
    <xf numFmtId="43" fontId="41" fillId="42" borderId="52" xfId="3" applyFont="1" applyFill="1" applyBorder="1" applyAlignment="1">
      <alignment vertical="center"/>
    </xf>
    <xf numFmtId="166" fontId="5" fillId="52" borderId="38" xfId="0" applyNumberFormat="1" applyFont="1" applyFill="1" applyBorder="1" applyAlignment="1">
      <alignment horizontal="center"/>
    </xf>
    <xf numFmtId="9" fontId="5" fillId="18" borderId="33" xfId="0" quotePrefix="1" applyNumberFormat="1" applyFont="1" applyFill="1" applyBorder="1" applyAlignment="1">
      <alignment horizontal="center"/>
    </xf>
    <xf numFmtId="0" fontId="22" fillId="0" borderId="1" xfId="0" applyFont="1" applyBorder="1" applyAlignment="1">
      <alignment horizontal="center"/>
    </xf>
    <xf numFmtId="14" fontId="22" fillId="0" borderId="1" xfId="0" applyNumberFormat="1" applyFont="1" applyBorder="1" applyAlignment="1">
      <alignment horizontal="center"/>
    </xf>
    <xf numFmtId="0" fontId="22" fillId="0" borderId="38" xfId="0" quotePrefix="1" applyFont="1" applyBorder="1" applyAlignment="1">
      <alignment horizontal="center" vertical="center" wrapText="1"/>
    </xf>
    <xf numFmtId="173" fontId="5" fillId="18" borderId="33" xfId="0" applyNumberFormat="1" applyFont="1" applyFill="1" applyBorder="1" applyAlignment="1">
      <alignment horizontal="center"/>
    </xf>
    <xf numFmtId="165" fontId="7" fillId="0" borderId="1" xfId="0" applyNumberFormat="1" applyFont="1" applyBorder="1"/>
    <xf numFmtId="165" fontId="7" fillId="0" borderId="28" xfId="0" applyNumberFormat="1" applyFont="1" applyBorder="1"/>
    <xf numFmtId="165" fontId="4" fillId="0" borderId="28" xfId="0" applyNumberFormat="1" applyFont="1" applyBorder="1"/>
    <xf numFmtId="0" fontId="7" fillId="0" borderId="8" xfId="0" applyFont="1" applyBorder="1" applyAlignment="1">
      <alignment horizontal="center"/>
    </xf>
    <xf numFmtId="14" fontId="7" fillId="0" borderId="8" xfId="0" applyNumberFormat="1" applyFont="1" applyBorder="1" applyAlignment="1">
      <alignment horizontal="center"/>
    </xf>
    <xf numFmtId="0" fontId="21" fillId="0" borderId="29" xfId="0" applyFont="1" applyBorder="1" applyAlignment="1">
      <alignment horizontal="center" vertical="center"/>
    </xf>
    <xf numFmtId="0" fontId="21" fillId="0" borderId="28" xfId="0" applyFont="1" applyBorder="1" applyAlignment="1">
      <alignment horizontal="center" vertical="center"/>
    </xf>
    <xf numFmtId="168" fontId="21" fillId="0" borderId="28" xfId="0" applyNumberFormat="1" applyFont="1" applyBorder="1" applyAlignment="1">
      <alignment horizontal="center" vertical="center"/>
    </xf>
    <xf numFmtId="166" fontId="21" fillId="0" borderId="28" xfId="0" applyNumberFormat="1" applyFont="1" applyBorder="1" applyAlignment="1">
      <alignment horizontal="center"/>
    </xf>
    <xf numFmtId="10" fontId="31" fillId="18" borderId="0" xfId="0" applyNumberFormat="1" applyFont="1" applyFill="1" applyAlignment="1">
      <alignment horizontal="center" vertical="center"/>
    </xf>
    <xf numFmtId="0" fontId="21" fillId="0" borderId="38" xfId="0" applyFont="1" applyBorder="1" applyAlignment="1">
      <alignment horizontal="center" vertical="center"/>
    </xf>
    <xf numFmtId="14" fontId="21" fillId="0" borderId="38" xfId="0" applyNumberFormat="1" applyFont="1" applyBorder="1" applyAlignment="1">
      <alignment horizontal="center" vertical="center"/>
    </xf>
    <xf numFmtId="165" fontId="21" fillId="0" borderId="38" xfId="0" applyNumberFormat="1" applyFont="1" applyBorder="1"/>
    <xf numFmtId="0" fontId="4" fillId="7" borderId="1" xfId="0" applyFont="1" applyFill="1" applyBorder="1" applyAlignment="1">
      <alignment horizontal="center" vertical="center"/>
    </xf>
    <xf numFmtId="8" fontId="4" fillId="0" borderId="1" xfId="1" applyNumberFormat="1" applyFont="1" applyBorder="1" applyAlignment="1">
      <alignment horizontal="center" vertical="center"/>
    </xf>
    <xf numFmtId="0" fontId="7" fillId="0" borderId="37" xfId="0" applyFont="1" applyBorder="1" applyAlignment="1">
      <alignment horizontal="center" vertical="center"/>
    </xf>
    <xf numFmtId="14" fontId="7" fillId="0" borderId="37" xfId="0" applyNumberFormat="1" applyFont="1" applyBorder="1" applyAlignment="1">
      <alignment horizontal="center" vertical="center"/>
    </xf>
    <xf numFmtId="10" fontId="4" fillId="18" borderId="50" xfId="0" applyNumberFormat="1" applyFont="1" applyFill="1" applyBorder="1" applyAlignment="1">
      <alignment horizontal="center"/>
    </xf>
    <xf numFmtId="10" fontId="4" fillId="3" borderId="37" xfId="2" applyNumberFormat="1" applyFont="1" applyFill="1" applyBorder="1" applyAlignment="1">
      <alignment horizontal="center"/>
    </xf>
    <xf numFmtId="9" fontId="5" fillId="18" borderId="30" xfId="0" applyNumberFormat="1" applyFont="1" applyFill="1" applyBorder="1" applyAlignment="1">
      <alignment horizontal="center"/>
    </xf>
    <xf numFmtId="10" fontId="4" fillId="3" borderId="8" xfId="2" applyNumberFormat="1" applyFont="1" applyFill="1" applyBorder="1" applyAlignment="1">
      <alignment horizontal="center"/>
    </xf>
    <xf numFmtId="0" fontId="20" fillId="54" borderId="1" xfId="0" applyFont="1" applyFill="1" applyBorder="1" applyAlignment="1">
      <alignment horizontal="center"/>
    </xf>
    <xf numFmtId="0" fontId="22" fillId="53" borderId="1" xfId="0" applyFont="1" applyFill="1" applyBorder="1" applyAlignment="1">
      <alignment horizontal="center" vertical="center"/>
    </xf>
    <xf numFmtId="0" fontId="21" fillId="53" borderId="1" xfId="0" applyFont="1" applyFill="1" applyBorder="1" applyAlignment="1">
      <alignment horizontal="center" vertical="center"/>
    </xf>
    <xf numFmtId="14" fontId="21" fillId="53" borderId="1" xfId="0" applyNumberFormat="1" applyFont="1" applyFill="1" applyBorder="1" applyAlignment="1">
      <alignment horizontal="center" vertical="center"/>
    </xf>
    <xf numFmtId="166" fontId="21" fillId="53" borderId="1" xfId="0" applyNumberFormat="1" applyFont="1" applyFill="1" applyBorder="1" applyAlignment="1">
      <alignment horizontal="center"/>
    </xf>
    <xf numFmtId="0" fontId="22" fillId="53" borderId="1" xfId="0" applyFont="1" applyFill="1" applyBorder="1" applyAlignment="1">
      <alignment horizontal="center" vertical="center" wrapText="1"/>
    </xf>
    <xf numFmtId="10" fontId="4" fillId="53" borderId="1" xfId="0" applyNumberFormat="1" applyFont="1" applyFill="1" applyBorder="1" applyAlignment="1">
      <alignment horizontal="center" vertical="center"/>
    </xf>
    <xf numFmtId="10" fontId="5" fillId="53" borderId="1" xfId="0" applyNumberFormat="1" applyFont="1" applyFill="1" applyBorder="1" applyAlignment="1">
      <alignment horizontal="center"/>
    </xf>
    <xf numFmtId="14" fontId="4" fillId="4" borderId="1" xfId="0" quotePrefix="1" applyNumberFormat="1" applyFont="1" applyFill="1" applyBorder="1" applyAlignment="1">
      <alignment horizontal="center" vertical="center" wrapText="1"/>
    </xf>
    <xf numFmtId="14" fontId="0" fillId="0" borderId="0" xfId="0" applyNumberFormat="1"/>
    <xf numFmtId="0" fontId="38" fillId="2" borderId="77" xfId="0" applyFont="1" applyFill="1" applyBorder="1" applyAlignment="1">
      <alignment horizontal="center" vertical="center"/>
    </xf>
    <xf numFmtId="0" fontId="38" fillId="2" borderId="78" xfId="0" applyFont="1" applyFill="1" applyBorder="1" applyAlignment="1">
      <alignment horizontal="left" vertical="center"/>
    </xf>
    <xf numFmtId="0" fontId="38" fillId="56" borderId="78" xfId="0" applyFont="1" applyFill="1" applyBorder="1" applyAlignment="1">
      <alignment vertical="center" wrapText="1"/>
    </xf>
    <xf numFmtId="43" fontId="38" fillId="56" borderId="78" xfId="3" applyFont="1" applyFill="1" applyBorder="1" applyAlignment="1">
      <alignment horizontal="center" vertical="center" wrapText="1"/>
    </xf>
    <xf numFmtId="43" fontId="54" fillId="2" borderId="78" xfId="3" applyFont="1" applyFill="1" applyBorder="1" applyAlignment="1">
      <alignment horizontal="center" vertical="center"/>
    </xf>
    <xf numFmtId="44" fontId="38" fillId="2" borderId="78" xfId="1" applyFont="1" applyFill="1" applyBorder="1" applyAlignment="1">
      <alignment horizontal="center" vertical="center"/>
    </xf>
    <xf numFmtId="0" fontId="40" fillId="0" borderId="77" xfId="0" applyFont="1" applyBorder="1" applyAlignment="1">
      <alignment horizontal="center" vertical="center"/>
    </xf>
    <xf numFmtId="4" fontId="40" fillId="57" borderId="78" xfId="0" applyNumberFormat="1" applyFont="1" applyFill="1" applyBorder="1" applyAlignment="1">
      <alignment horizontal="justify" vertical="center" wrapText="1"/>
    </xf>
    <xf numFmtId="4" fontId="40" fillId="0" borderId="78" xfId="0" applyNumberFormat="1" applyFont="1" applyBorder="1" applyAlignment="1">
      <alignment horizontal="center" vertical="center"/>
    </xf>
    <xf numFmtId="43" fontId="40" fillId="58" borderId="78" xfId="0" applyNumberFormat="1" applyFont="1" applyFill="1" applyBorder="1" applyAlignment="1">
      <alignment horizontal="center" vertical="center"/>
    </xf>
    <xf numFmtId="44" fontId="40" fillId="0" borderId="78" xfId="1" applyFont="1" applyFill="1" applyBorder="1" applyAlignment="1">
      <alignment horizontal="center" vertical="center"/>
    </xf>
    <xf numFmtId="0" fontId="38" fillId="59" borderId="77" xfId="0" applyFont="1" applyFill="1" applyBorder="1" applyAlignment="1">
      <alignment horizontal="center" vertical="center"/>
    </xf>
    <xf numFmtId="0" fontId="38" fillId="59" borderId="78" xfId="0" applyFont="1" applyFill="1" applyBorder="1" applyAlignment="1">
      <alignment horizontal="left" vertical="center"/>
    </xf>
    <xf numFmtId="0" fontId="38" fillId="60" borderId="78" xfId="0" applyFont="1" applyFill="1" applyBorder="1" applyAlignment="1">
      <alignment vertical="center" wrapText="1"/>
    </xf>
    <xf numFmtId="44" fontId="38" fillId="59" borderId="78" xfId="1" applyFont="1" applyFill="1" applyBorder="1" applyAlignment="1">
      <alignment horizontal="center" vertical="center"/>
    </xf>
    <xf numFmtId="43" fontId="54" fillId="59" borderId="78" xfId="3" applyFont="1" applyFill="1" applyBorder="1" applyAlignment="1">
      <alignment horizontal="center" vertical="center"/>
    </xf>
    <xf numFmtId="43" fontId="38" fillId="56" borderId="78" xfId="3" applyFont="1" applyFill="1" applyBorder="1" applyAlignment="1">
      <alignment vertical="center" wrapText="1"/>
    </xf>
    <xf numFmtId="0" fontId="38" fillId="2" borderId="78" xfId="0" applyFont="1" applyFill="1" applyBorder="1" applyAlignment="1">
      <alignment horizontal="center" vertical="center"/>
    </xf>
    <xf numFmtId="8" fontId="40" fillId="0" borderId="78" xfId="3" applyNumberFormat="1" applyFont="1" applyFill="1" applyBorder="1" applyAlignment="1">
      <alignment horizontal="center" vertical="center"/>
    </xf>
    <xf numFmtId="43" fontId="38" fillId="60" borderId="78" xfId="3" applyFont="1" applyFill="1" applyBorder="1" applyAlignment="1">
      <alignment vertical="center" wrapText="1"/>
    </xf>
    <xf numFmtId="0" fontId="38" fillId="59" borderId="78" xfId="0" applyFont="1" applyFill="1" applyBorder="1" applyAlignment="1">
      <alignment horizontal="center" vertical="center"/>
    </xf>
    <xf numFmtId="0" fontId="38" fillId="61" borderId="77" xfId="0" applyFont="1" applyFill="1" applyBorder="1" applyAlignment="1">
      <alignment horizontal="center" vertical="center"/>
    </xf>
    <xf numFmtId="0" fontId="38" fillId="61" borderId="78" xfId="0" applyFont="1" applyFill="1" applyBorder="1" applyAlignment="1">
      <alignment horizontal="left" vertical="center"/>
    </xf>
    <xf numFmtId="43" fontId="38" fillId="62" borderId="78" xfId="3" applyFont="1" applyFill="1" applyBorder="1" applyAlignment="1">
      <alignment vertical="center" wrapText="1"/>
    </xf>
    <xf numFmtId="0" fontId="38" fillId="61" borderId="78" xfId="0" applyFont="1" applyFill="1" applyBorder="1" applyAlignment="1">
      <alignment horizontal="center" vertical="center"/>
    </xf>
    <xf numFmtId="43" fontId="54" fillId="61" borderId="78" xfId="3" applyFont="1" applyFill="1" applyBorder="1" applyAlignment="1">
      <alignment horizontal="center" vertical="center"/>
    </xf>
    <xf numFmtId="44" fontId="38" fillId="61" borderId="78" xfId="1" applyFont="1" applyFill="1" applyBorder="1" applyAlignment="1">
      <alignment horizontal="center" vertical="center"/>
    </xf>
    <xf numFmtId="44" fontId="56" fillId="0" borderId="1" xfId="1" applyFont="1" applyBorder="1" applyAlignment="1">
      <alignment horizontal="center" vertical="center" wrapText="1"/>
    </xf>
    <xf numFmtId="0" fontId="58" fillId="7" borderId="0" xfId="5" applyFont="1" applyFill="1" applyAlignment="1">
      <alignment horizontal="center" vertical="center"/>
    </xf>
    <xf numFmtId="43" fontId="59" fillId="0" borderId="0" xfId="6" applyFont="1" applyFill="1" applyBorder="1"/>
    <xf numFmtId="0" fontId="58" fillId="0" borderId="0" xfId="5" applyFont="1"/>
    <xf numFmtId="0" fontId="61" fillId="64" borderId="0" xfId="5" applyFont="1" applyFill="1" applyAlignment="1">
      <alignment horizontal="center" vertical="center" wrapText="1"/>
    </xf>
    <xf numFmtId="0" fontId="62" fillId="64" borderId="0" xfId="5" applyFont="1" applyFill="1" applyAlignment="1" applyProtection="1">
      <alignment horizontal="center" vertical="center" wrapText="1"/>
      <protection locked="0"/>
    </xf>
    <xf numFmtId="0" fontId="63" fillId="64" borderId="0" xfId="5" applyFont="1" applyFill="1" applyAlignment="1">
      <alignment vertical="center"/>
    </xf>
    <xf numFmtId="0" fontId="36" fillId="18" borderId="43" xfId="0" applyFont="1" applyFill="1" applyBorder="1" applyAlignment="1">
      <alignment horizontal="center" vertical="center"/>
    </xf>
    <xf numFmtId="0" fontId="63" fillId="50" borderId="0" xfId="5" applyFont="1" applyFill="1" applyAlignment="1">
      <alignment vertical="center"/>
    </xf>
    <xf numFmtId="0" fontId="45" fillId="0" borderId="43" xfId="0" applyFont="1" applyBorder="1" applyAlignment="1">
      <alignment horizontal="center" vertical="center"/>
    </xf>
    <xf numFmtId="43" fontId="45" fillId="0" borderId="43" xfId="3" applyFont="1" applyBorder="1" applyAlignment="1">
      <alignment vertical="center"/>
    </xf>
    <xf numFmtId="10" fontId="45" fillId="0" borderId="43" xfId="2" applyNumberFormat="1" applyFont="1" applyBorder="1" applyAlignment="1">
      <alignment vertical="center"/>
    </xf>
    <xf numFmtId="10" fontId="64" fillId="0" borderId="43" xfId="2" applyNumberFormat="1" applyFont="1" applyFill="1" applyBorder="1" applyAlignment="1">
      <alignment horizontal="right" vertical="center" wrapText="1"/>
    </xf>
    <xf numFmtId="0" fontId="63" fillId="0" borderId="0" xfId="5" applyFont="1" applyAlignment="1">
      <alignment vertical="center"/>
    </xf>
    <xf numFmtId="0" fontId="45" fillId="0" borderId="0" xfId="0" applyFont="1"/>
    <xf numFmtId="0" fontId="41" fillId="48" borderId="43" xfId="0" applyFont="1" applyFill="1" applyBorder="1" applyAlignment="1">
      <alignment horizontal="center" vertical="center"/>
    </xf>
    <xf numFmtId="0" fontId="65" fillId="67" borderId="43" xfId="0" applyFont="1" applyFill="1" applyBorder="1" applyAlignment="1">
      <alignment horizontal="center" vertical="center" wrapText="1"/>
    </xf>
    <xf numFmtId="0" fontId="65" fillId="67" borderId="43" xfId="0" applyFont="1" applyFill="1" applyBorder="1" applyAlignment="1">
      <alignment horizontal="left" vertical="center" wrapText="1"/>
    </xf>
    <xf numFmtId="43" fontId="65" fillId="67" borderId="43" xfId="3" applyFont="1" applyFill="1" applyBorder="1" applyAlignment="1">
      <alignment vertical="center" wrapText="1"/>
    </xf>
    <xf numFmtId="0" fontId="66" fillId="14" borderId="43" xfId="0" applyFont="1" applyFill="1" applyBorder="1" applyAlignment="1">
      <alignment horizontal="center" vertical="center" wrapText="1"/>
    </xf>
    <xf numFmtId="0" fontId="66" fillId="14" borderId="43" xfId="0" applyFont="1" applyFill="1" applyBorder="1" applyAlignment="1">
      <alignment horizontal="left" vertical="center" wrapText="1"/>
    </xf>
    <xf numFmtId="43" fontId="59" fillId="0" borderId="43" xfId="3" applyFont="1" applyBorder="1" applyAlignment="1">
      <alignment vertical="center"/>
    </xf>
    <xf numFmtId="0" fontId="67" fillId="21" borderId="43" xfId="0" applyFont="1" applyFill="1" applyBorder="1" applyAlignment="1">
      <alignment horizontal="center" vertical="center" wrapText="1"/>
    </xf>
    <xf numFmtId="167" fontId="67" fillId="21" borderId="43" xfId="0" applyNumberFormat="1" applyFont="1" applyFill="1" applyBorder="1" applyAlignment="1">
      <alignment horizontal="left" vertical="center" wrapText="1"/>
    </xf>
    <xf numFmtId="167" fontId="67" fillId="21" borderId="43" xfId="0" applyNumberFormat="1" applyFont="1" applyFill="1" applyBorder="1" applyAlignment="1">
      <alignment vertical="center"/>
    </xf>
    <xf numFmtId="43" fontId="67" fillId="21" borderId="43" xfId="3" applyFont="1" applyFill="1" applyBorder="1" applyAlignment="1">
      <alignment vertical="center"/>
    </xf>
    <xf numFmtId="0" fontId="67" fillId="22" borderId="43" xfId="0" applyFont="1" applyFill="1" applyBorder="1" applyAlignment="1">
      <alignment horizontal="center" vertical="center" wrapText="1"/>
    </xf>
    <xf numFmtId="167" fontId="67" fillId="22" borderId="43" xfId="0" applyNumberFormat="1" applyFont="1" applyFill="1" applyBorder="1" applyAlignment="1">
      <alignment horizontal="left" vertical="center" wrapText="1"/>
    </xf>
    <xf numFmtId="167" fontId="67" fillId="22" borderId="43" xfId="0" applyNumberFormat="1" applyFont="1" applyFill="1" applyBorder="1" applyAlignment="1">
      <alignment vertical="center"/>
    </xf>
    <xf numFmtId="43" fontId="67" fillId="22" borderId="43" xfId="3" applyFont="1" applyFill="1" applyBorder="1" applyAlignment="1">
      <alignment vertical="center"/>
    </xf>
    <xf numFmtId="43" fontId="68" fillId="21" borderId="43" xfId="3" applyFont="1" applyFill="1" applyBorder="1" applyAlignment="1">
      <alignment vertical="center"/>
    </xf>
    <xf numFmtId="0" fontId="59" fillId="14" borderId="43" xfId="0" applyFont="1" applyFill="1" applyBorder="1" applyAlignment="1">
      <alignment horizontal="center" vertical="center" wrapText="1"/>
    </xf>
    <xf numFmtId="0" fontId="68" fillId="21" borderId="43" xfId="0" applyFont="1" applyFill="1" applyBorder="1" applyAlignment="1">
      <alignment horizontal="center" vertical="center" wrapText="1"/>
    </xf>
    <xf numFmtId="0" fontId="68" fillId="21" borderId="43" xfId="0" applyFont="1" applyFill="1" applyBorder="1" applyAlignment="1">
      <alignment horizontal="left" vertical="center" wrapText="1"/>
    </xf>
    <xf numFmtId="0" fontId="66" fillId="0" borderId="43" xfId="0" applyFont="1" applyBorder="1" applyAlignment="1">
      <alignment horizontal="center" vertical="center" wrapText="1"/>
    </xf>
    <xf numFmtId="0" fontId="59" fillId="0" borderId="43" xfId="0" applyFont="1" applyBorder="1" applyAlignment="1">
      <alignment horizontal="center" vertical="center" wrapText="1"/>
    </xf>
    <xf numFmtId="0" fontId="59" fillId="0" borderId="43" xfId="0" applyFont="1" applyBorder="1" applyAlignment="1">
      <alignment horizontal="center" vertical="center"/>
    </xf>
    <xf numFmtId="0" fontId="59" fillId="14" borderId="43" xfId="0" applyFont="1" applyFill="1" applyBorder="1" applyAlignment="1">
      <alignment horizontal="center" vertical="center"/>
    </xf>
    <xf numFmtId="0" fontId="59" fillId="14" borderId="43" xfId="0" applyFont="1" applyFill="1" applyBorder="1" applyAlignment="1">
      <alignment vertical="center" wrapText="1"/>
    </xf>
    <xf numFmtId="0" fontId="59" fillId="0" borderId="43" xfId="0" applyFont="1" applyBorder="1" applyAlignment="1">
      <alignment vertical="center" wrapText="1"/>
    </xf>
    <xf numFmtId="0" fontId="68" fillId="21" borderId="43" xfId="0" applyFont="1" applyFill="1" applyBorder="1" applyAlignment="1">
      <alignment horizontal="center" vertical="center"/>
    </xf>
    <xf numFmtId="43" fontId="0" fillId="0" borderId="43" xfId="3" applyFont="1" applyBorder="1" applyAlignment="1">
      <alignment horizontal="center" vertical="center"/>
    </xf>
    <xf numFmtId="4" fontId="65" fillId="67" borderId="43" xfId="0" applyNumberFormat="1" applyFont="1" applyFill="1" applyBorder="1" applyAlignment="1">
      <alignment vertical="center"/>
    </xf>
    <xf numFmtId="44" fontId="4" fillId="0" borderId="1" xfId="1" applyFont="1" applyFill="1" applyBorder="1" applyAlignment="1">
      <alignment horizontal="center" vertical="center"/>
    </xf>
    <xf numFmtId="44" fontId="56" fillId="0" borderId="1" xfId="1" applyFont="1" applyFill="1" applyBorder="1" applyAlignment="1">
      <alignment horizontal="center" vertical="center"/>
    </xf>
    <xf numFmtId="0" fontId="38" fillId="66" borderId="0" xfId="0" applyFont="1" applyFill="1" applyAlignment="1">
      <alignment vertical="center"/>
    </xf>
    <xf numFmtId="0" fontId="38" fillId="66" borderId="0" xfId="0" applyFont="1" applyFill="1" applyAlignment="1">
      <alignment horizontal="justify" vertical="center" wrapText="1"/>
    </xf>
    <xf numFmtId="43" fontId="38" fillId="66" borderId="0" xfId="3" applyFont="1" applyFill="1" applyAlignment="1">
      <alignment horizontal="center" vertical="center"/>
    </xf>
    <xf numFmtId="0" fontId="38" fillId="66" borderId="1" xfId="0" applyFont="1" applyFill="1" applyBorder="1" applyAlignment="1">
      <alignment horizontal="center" vertical="center"/>
    </xf>
    <xf numFmtId="0" fontId="38" fillId="66" borderId="1" xfId="0" applyFont="1" applyFill="1" applyBorder="1" applyAlignment="1">
      <alignment horizontal="justify" vertical="center" wrapText="1"/>
    </xf>
    <xf numFmtId="43" fontId="38" fillId="66" borderId="1" xfId="3" applyFont="1" applyFill="1" applyBorder="1" applyAlignment="1">
      <alignment horizontal="center" vertical="center"/>
    </xf>
    <xf numFmtId="0" fontId="38" fillId="66" borderId="1" xfId="0" applyFont="1" applyFill="1" applyBorder="1" applyAlignment="1">
      <alignment horizontal="center" vertical="center" wrapText="1"/>
    </xf>
    <xf numFmtId="43" fontId="38" fillId="66" borderId="1" xfId="3" applyFont="1" applyFill="1" applyBorder="1" applyAlignment="1">
      <alignment horizontal="center" vertical="center" wrapText="1"/>
    </xf>
    <xf numFmtId="43" fontId="38" fillId="66" borderId="1" xfId="0" applyNumberFormat="1" applyFont="1" applyFill="1" applyBorder="1" applyAlignment="1">
      <alignment horizontal="center" vertical="center" wrapText="1"/>
    </xf>
    <xf numFmtId="1" fontId="38" fillId="48" borderId="1" xfId="0" applyNumberFormat="1" applyFont="1" applyFill="1" applyBorder="1" applyAlignment="1">
      <alignment horizontal="left" vertical="center" wrapText="1"/>
    </xf>
    <xf numFmtId="0" fontId="38" fillId="48" borderId="1" xfId="0" applyFont="1" applyFill="1" applyBorder="1" applyAlignment="1" applyProtection="1">
      <alignment vertical="center"/>
      <protection locked="0"/>
    </xf>
    <xf numFmtId="0" fontId="38" fillId="48" borderId="1" xfId="0" applyFont="1" applyFill="1" applyBorder="1" applyAlignment="1" applyProtection="1">
      <alignment horizontal="justify" vertical="center"/>
      <protection locked="0"/>
    </xf>
    <xf numFmtId="43" fontId="38" fillId="48" borderId="1" xfId="3" applyFont="1" applyFill="1" applyBorder="1" applyAlignment="1">
      <alignment horizontal="center" vertical="center"/>
    </xf>
    <xf numFmtId="43" fontId="38" fillId="48" borderId="1" xfId="3" applyFont="1" applyFill="1" applyBorder="1" applyAlignment="1">
      <alignment vertical="center"/>
    </xf>
    <xf numFmtId="43" fontId="37" fillId="48" borderId="1" xfId="3" applyFont="1" applyFill="1" applyBorder="1" applyAlignment="1">
      <alignment vertical="center"/>
    </xf>
    <xf numFmtId="43" fontId="54" fillId="48" borderId="1" xfId="3" applyFont="1" applyFill="1" applyBorder="1" applyAlignment="1">
      <alignment horizontal="center" vertical="center"/>
    </xf>
    <xf numFmtId="171" fontId="40" fillId="43" borderId="1" xfId="0" applyNumberFormat="1" applyFont="1" applyFill="1" applyBorder="1" applyAlignment="1">
      <alignment horizontal="left" vertical="center" wrapText="1"/>
    </xf>
    <xf numFmtId="0" fontId="40" fillId="43" borderId="1" xfId="0" applyFont="1" applyFill="1" applyBorder="1" applyAlignment="1">
      <alignment horizontal="justify" vertical="center" wrapText="1"/>
    </xf>
    <xf numFmtId="43" fontId="35" fillId="0" borderId="1" xfId="3" applyFont="1" applyBorder="1" applyAlignment="1">
      <alignment horizontal="center" vertical="center"/>
    </xf>
    <xf numFmtId="43" fontId="35" fillId="0" borderId="1" xfId="3" applyFont="1" applyBorder="1" applyAlignment="1">
      <alignment vertical="center"/>
    </xf>
    <xf numFmtId="43" fontId="70" fillId="0" borderId="1" xfId="3" applyFont="1" applyFill="1" applyBorder="1" applyAlignment="1" applyProtection="1">
      <alignment horizontal="right" vertical="center" wrapText="1"/>
    </xf>
    <xf numFmtId="43" fontId="70" fillId="68" borderId="1" xfId="3" applyFont="1" applyFill="1" applyBorder="1" applyAlignment="1" applyProtection="1">
      <alignment horizontal="right" vertical="center" wrapText="1"/>
    </xf>
    <xf numFmtId="43" fontId="35" fillId="3" borderId="1" xfId="3" applyFont="1" applyFill="1" applyBorder="1" applyAlignment="1">
      <alignment horizontal="center" vertical="center"/>
    </xf>
    <xf numFmtId="1" fontId="38" fillId="48" borderId="1" xfId="0" applyNumberFormat="1" applyFont="1" applyFill="1" applyBorder="1" applyAlignment="1">
      <alignment horizontal="left" vertical="center"/>
    </xf>
    <xf numFmtId="43" fontId="54" fillId="48" borderId="1" xfId="3" applyFont="1" applyFill="1" applyBorder="1"/>
    <xf numFmtId="171" fontId="39" fillId="43" borderId="1" xfId="0" applyNumberFormat="1" applyFont="1" applyFill="1" applyBorder="1" applyAlignment="1">
      <alignment horizontal="left" vertical="center" wrapText="1"/>
    </xf>
    <xf numFmtId="43" fontId="39" fillId="43" borderId="1" xfId="3" applyFont="1" applyFill="1" applyBorder="1" applyAlignment="1" applyProtection="1">
      <alignment horizontal="left" vertical="center"/>
    </xf>
    <xf numFmtId="0" fontId="39" fillId="43" borderId="1" xfId="3" applyNumberFormat="1" applyFont="1" applyFill="1" applyBorder="1" applyAlignment="1" applyProtection="1">
      <alignment horizontal="justify" vertical="center"/>
    </xf>
    <xf numFmtId="43" fontId="37" fillId="0" borderId="1" xfId="3" applyFont="1" applyBorder="1" applyAlignment="1">
      <alignment horizontal="center" vertical="center"/>
    </xf>
    <xf numFmtId="43" fontId="37" fillId="0" borderId="1" xfId="3" applyFont="1" applyBorder="1" applyAlignment="1">
      <alignment vertical="center"/>
    </xf>
    <xf numFmtId="43" fontId="37" fillId="68" borderId="1" xfId="3" applyFont="1" applyFill="1" applyBorder="1" applyAlignment="1">
      <alignment vertical="center"/>
    </xf>
    <xf numFmtId="43" fontId="35" fillId="0" borderId="1" xfId="3" applyFont="1" applyBorder="1"/>
    <xf numFmtId="43" fontId="40" fillId="43" borderId="1" xfId="3" applyFont="1" applyFill="1" applyBorder="1" applyAlignment="1" applyProtection="1">
      <alignment horizontal="left" vertical="center"/>
    </xf>
    <xf numFmtId="0" fontId="40" fillId="43" borderId="1" xfId="3" applyNumberFormat="1" applyFont="1" applyFill="1" applyBorder="1" applyAlignment="1" applyProtection="1">
      <alignment horizontal="justify" vertical="center"/>
    </xf>
    <xf numFmtId="171" fontId="39" fillId="18" borderId="1" xfId="0" applyNumberFormat="1" applyFont="1" applyFill="1" applyBorder="1" applyAlignment="1">
      <alignment horizontal="left" vertical="center" wrapText="1"/>
    </xf>
    <xf numFmtId="43" fontId="39" fillId="18" borderId="1" xfId="3" applyFont="1" applyFill="1" applyBorder="1" applyAlignment="1" applyProtection="1">
      <alignment horizontal="left" vertical="center"/>
    </xf>
    <xf numFmtId="0" fontId="39" fillId="18" borderId="1" xfId="3" applyNumberFormat="1" applyFont="1" applyFill="1" applyBorder="1" applyAlignment="1" applyProtection="1">
      <alignment horizontal="justify" vertical="center"/>
    </xf>
    <xf numFmtId="43" fontId="37" fillId="18" borderId="1" xfId="3" applyFont="1" applyFill="1" applyBorder="1" applyAlignment="1">
      <alignment horizontal="center" vertical="center"/>
    </xf>
    <xf numFmtId="43" fontId="37" fillId="18" borderId="1" xfId="3" applyFont="1" applyFill="1" applyBorder="1" applyAlignment="1">
      <alignment vertical="center"/>
    </xf>
    <xf numFmtId="43" fontId="35" fillId="18" borderId="1" xfId="3" applyFont="1" applyFill="1" applyBorder="1"/>
    <xf numFmtId="43" fontId="35" fillId="18" borderId="1" xfId="3" applyFont="1" applyFill="1" applyBorder="1" applyAlignment="1">
      <alignment vertical="center"/>
    </xf>
    <xf numFmtId="43" fontId="35" fillId="18" borderId="1" xfId="3" applyFont="1" applyFill="1" applyBorder="1" applyAlignment="1">
      <alignment horizontal="center" vertical="center"/>
    </xf>
    <xf numFmtId="1" fontId="39" fillId="18" borderId="1" xfId="0" applyNumberFormat="1" applyFont="1" applyFill="1" applyBorder="1" applyAlignment="1">
      <alignment horizontal="left" vertical="center" wrapText="1"/>
    </xf>
    <xf numFmtId="1" fontId="39" fillId="18" borderId="1" xfId="0" applyNumberFormat="1" applyFont="1" applyFill="1" applyBorder="1" applyAlignment="1">
      <alignment horizontal="left" vertical="center"/>
    </xf>
    <xf numFmtId="0" fontId="39" fillId="18" borderId="1" xfId="0" applyFont="1" applyFill="1" applyBorder="1" applyAlignment="1" applyProtection="1">
      <alignment horizontal="justify" vertical="center"/>
      <protection locked="0"/>
    </xf>
    <xf numFmtId="43" fontId="35" fillId="68" borderId="1" xfId="3" applyFont="1" applyFill="1" applyBorder="1" applyAlignment="1">
      <alignment vertical="center"/>
    </xf>
    <xf numFmtId="0" fontId="40" fillId="43" borderId="1" xfId="3" applyNumberFormat="1" applyFont="1" applyFill="1" applyBorder="1" applyAlignment="1" applyProtection="1">
      <alignment horizontal="justify" vertical="center" wrapText="1"/>
    </xf>
    <xf numFmtId="171" fontId="38" fillId="48" borderId="1" xfId="0" applyNumberFormat="1" applyFont="1" applyFill="1" applyBorder="1" applyAlignment="1">
      <alignment horizontal="left" vertical="center" wrapText="1"/>
    </xf>
    <xf numFmtId="43" fontId="38" fillId="48" borderId="1" xfId="3" applyFont="1" applyFill="1" applyBorder="1" applyAlignment="1" applyProtection="1">
      <alignment horizontal="left" vertical="center"/>
    </xf>
    <xf numFmtId="0" fontId="38" fillId="48" borderId="1" xfId="3" applyNumberFormat="1" applyFont="1" applyFill="1" applyBorder="1" applyAlignment="1" applyProtection="1">
      <alignment horizontal="justify" vertical="center"/>
    </xf>
    <xf numFmtId="171" fontId="40" fillId="18" borderId="1" xfId="0" applyNumberFormat="1" applyFont="1" applyFill="1" applyBorder="1" applyAlignment="1">
      <alignment horizontal="left" vertical="center" wrapText="1"/>
    </xf>
    <xf numFmtId="43" fontId="40" fillId="18" borderId="1" xfId="3" applyFont="1" applyFill="1" applyBorder="1" applyAlignment="1" applyProtection="1">
      <alignment horizontal="left" vertical="center"/>
    </xf>
    <xf numFmtId="0" fontId="40" fillId="18" borderId="1" xfId="3" applyNumberFormat="1" applyFont="1" applyFill="1" applyBorder="1" applyAlignment="1" applyProtection="1">
      <alignment horizontal="justify" vertical="center"/>
    </xf>
    <xf numFmtId="43" fontId="35" fillId="48" borderId="1" xfId="3" applyFont="1" applyFill="1" applyBorder="1"/>
    <xf numFmtId="43" fontId="35" fillId="48" borderId="1" xfId="3" applyFont="1" applyFill="1" applyBorder="1" applyAlignment="1">
      <alignment horizontal="center" vertical="center"/>
    </xf>
    <xf numFmtId="43" fontId="37" fillId="0" borderId="1" xfId="3" applyFont="1" applyBorder="1"/>
    <xf numFmtId="43" fontId="37" fillId="3" borderId="1" xfId="3" applyFont="1" applyFill="1" applyBorder="1" applyAlignment="1">
      <alignment horizontal="center" vertical="center"/>
    </xf>
    <xf numFmtId="43" fontId="37" fillId="18" borderId="1" xfId="3" applyFont="1" applyFill="1" applyBorder="1"/>
    <xf numFmtId="43" fontId="54" fillId="48" borderId="1" xfId="3" applyFont="1" applyFill="1" applyBorder="1" applyAlignment="1">
      <alignment vertical="center"/>
    </xf>
    <xf numFmtId="43" fontId="35" fillId="3" borderId="1" xfId="3" applyFont="1" applyFill="1" applyBorder="1" applyAlignment="1">
      <alignment vertical="center"/>
    </xf>
    <xf numFmtId="1" fontId="38" fillId="48" borderId="1" xfId="0" applyNumberFormat="1" applyFont="1" applyFill="1" applyBorder="1" applyAlignment="1">
      <alignment horizontal="center" vertical="center" wrapText="1"/>
    </xf>
    <xf numFmtId="0" fontId="38" fillId="48" borderId="1" xfId="3" applyNumberFormat="1" applyFont="1" applyFill="1" applyBorder="1" applyAlignment="1" applyProtection="1">
      <alignment horizontal="justify" vertical="center" wrapText="1"/>
    </xf>
    <xf numFmtId="43" fontId="39" fillId="69" borderId="1" xfId="3" applyFont="1" applyFill="1" applyBorder="1" applyAlignment="1" applyProtection="1">
      <alignment horizontal="center" vertical="center" wrapText="1"/>
    </xf>
    <xf numFmtId="43" fontId="39" fillId="69" borderId="1" xfId="3" applyFont="1" applyFill="1" applyBorder="1" applyAlignment="1" applyProtection="1">
      <alignment horizontal="justify" vertical="center" wrapText="1"/>
    </xf>
    <xf numFmtId="43" fontId="40" fillId="50" borderId="1" xfId="3" applyFont="1" applyFill="1" applyBorder="1" applyAlignment="1" applyProtection="1">
      <alignment horizontal="center" vertical="center" wrapText="1"/>
    </xf>
    <xf numFmtId="43" fontId="40" fillId="50" borderId="1" xfId="3" applyFont="1" applyFill="1" applyBorder="1" applyAlignment="1" applyProtection="1">
      <alignment horizontal="justify" vertical="center" wrapText="1"/>
    </xf>
    <xf numFmtId="0" fontId="54" fillId="48" borderId="1" xfId="0" applyFont="1" applyFill="1" applyBorder="1" applyAlignment="1">
      <alignment horizontal="center" vertical="center"/>
    </xf>
    <xf numFmtId="0" fontId="54" fillId="48" borderId="1" xfId="0" applyFont="1" applyFill="1" applyBorder="1"/>
    <xf numFmtId="0" fontId="0" fillId="7" borderId="0" xfId="0" applyFill="1"/>
    <xf numFmtId="0" fontId="20" fillId="7" borderId="0" xfId="0" applyFont="1" applyFill="1"/>
    <xf numFmtId="10" fontId="20" fillId="7" borderId="0" xfId="0" applyNumberFormat="1" applyFont="1" applyFill="1"/>
    <xf numFmtId="0" fontId="4" fillId="0" borderId="26" xfId="0" applyFont="1" applyBorder="1" applyAlignment="1">
      <alignment horizontal="center" vertical="center"/>
    </xf>
    <xf numFmtId="14" fontId="4" fillId="0" borderId="26" xfId="0" applyNumberFormat="1" applyFont="1" applyBorder="1" applyAlignment="1">
      <alignment horizontal="center" vertical="center"/>
    </xf>
    <xf numFmtId="0" fontId="21" fillId="0" borderId="27" xfId="0" applyFont="1" applyBorder="1" applyAlignment="1">
      <alignment horizontal="center" vertical="center"/>
    </xf>
    <xf numFmtId="14" fontId="21" fillId="0" borderId="27" xfId="0" applyNumberFormat="1" applyFont="1" applyBorder="1" applyAlignment="1">
      <alignment horizontal="center" vertical="center"/>
    </xf>
    <xf numFmtId="166" fontId="21" fillId="0" borderId="28" xfId="0" applyNumberFormat="1" applyFont="1" applyBorder="1" applyAlignment="1">
      <alignment horizontal="center" vertical="center"/>
    </xf>
    <xf numFmtId="166" fontId="21" fillId="0" borderId="28" xfId="0" applyNumberFormat="1" applyFont="1" applyBorder="1" applyAlignment="1">
      <alignment horizontal="center" vertical="center" wrapText="1"/>
    </xf>
    <xf numFmtId="166" fontId="21" fillId="0" borderId="1" xfId="0" applyNumberFormat="1" applyFont="1" applyBorder="1" applyAlignment="1">
      <alignment horizontal="center" vertical="center"/>
    </xf>
    <xf numFmtId="166" fontId="21" fillId="0" borderId="1" xfId="0" applyNumberFormat="1" applyFont="1" applyBorder="1" applyAlignment="1">
      <alignment horizontal="center" vertical="center" wrapText="1"/>
    </xf>
    <xf numFmtId="0" fontId="4" fillId="18" borderId="30" xfId="0" applyFont="1" applyFill="1" applyBorder="1"/>
    <xf numFmtId="10" fontId="21" fillId="18" borderId="33" xfId="0" applyNumberFormat="1" applyFont="1" applyFill="1" applyBorder="1" applyAlignment="1">
      <alignment horizontal="center"/>
    </xf>
    <xf numFmtId="10" fontId="0" fillId="0" borderId="0" xfId="0" applyNumberFormat="1"/>
    <xf numFmtId="0" fontId="4" fillId="68" borderId="28" xfId="0" applyFont="1" applyFill="1" applyBorder="1" applyAlignment="1">
      <alignment horizontal="center" vertical="center"/>
    </xf>
    <xf numFmtId="14" fontId="4" fillId="68" borderId="28" xfId="0" applyNumberFormat="1" applyFont="1" applyFill="1" applyBorder="1" applyAlignment="1">
      <alignment horizontal="center" vertical="center"/>
    </xf>
    <xf numFmtId="0" fontId="4" fillId="68" borderId="38" xfId="0" applyFont="1" applyFill="1" applyBorder="1" applyAlignment="1">
      <alignment horizontal="center" vertical="center"/>
    </xf>
    <xf numFmtId="14" fontId="4" fillId="68" borderId="38" xfId="0" applyNumberFormat="1" applyFont="1" applyFill="1" applyBorder="1" applyAlignment="1">
      <alignment horizontal="center" vertical="center"/>
    </xf>
    <xf numFmtId="0" fontId="4" fillId="68" borderId="26" xfId="0" applyFont="1" applyFill="1" applyBorder="1" applyAlignment="1">
      <alignment horizontal="center" vertical="center"/>
    </xf>
    <xf numFmtId="14" fontId="4" fillId="68" borderId="26" xfId="0" applyNumberFormat="1" applyFont="1" applyFill="1" applyBorder="1" applyAlignment="1">
      <alignment horizontal="center" vertical="center"/>
    </xf>
    <xf numFmtId="168" fontId="4" fillId="68" borderId="26" xfId="0" applyNumberFormat="1" applyFont="1" applyFill="1" applyBorder="1" applyAlignment="1">
      <alignment horizontal="center" vertical="center"/>
    </xf>
    <xf numFmtId="166" fontId="5" fillId="0" borderId="38" xfId="0" applyNumberFormat="1" applyFont="1" applyBorder="1" applyAlignment="1">
      <alignment horizontal="center"/>
    </xf>
    <xf numFmtId="0" fontId="56" fillId="0" borderId="38" xfId="0" applyFont="1" applyBorder="1" applyAlignment="1">
      <alignment horizontal="center" vertical="center"/>
    </xf>
    <xf numFmtId="14" fontId="56" fillId="0" borderId="38" xfId="0" applyNumberFormat="1" applyFont="1" applyBorder="1" applyAlignment="1">
      <alignment horizontal="center" vertical="center"/>
    </xf>
    <xf numFmtId="165" fontId="56" fillId="0" borderId="38" xfId="0" applyNumberFormat="1" applyFont="1" applyBorder="1"/>
    <xf numFmtId="0" fontId="73" fillId="0" borderId="38" xfId="0" applyFont="1" applyBorder="1" applyAlignment="1">
      <alignment horizontal="center" vertical="center" wrapText="1"/>
    </xf>
    <xf numFmtId="10" fontId="5" fillId="18" borderId="33" xfId="0" quotePrefix="1" applyNumberFormat="1" applyFont="1" applyFill="1" applyBorder="1" applyAlignment="1">
      <alignment horizontal="center"/>
    </xf>
    <xf numFmtId="0" fontId="7" fillId="0" borderId="28" xfId="0" applyFont="1" applyBorder="1" applyAlignment="1">
      <alignment horizontal="center"/>
    </xf>
    <xf numFmtId="0" fontId="7" fillId="0" borderId="51" xfId="0" applyFont="1" applyBorder="1" applyAlignment="1">
      <alignment horizontal="center"/>
    </xf>
    <xf numFmtId="14" fontId="7" fillId="0" borderId="51" xfId="0" applyNumberFormat="1" applyFont="1" applyBorder="1" applyAlignment="1">
      <alignment horizontal="center"/>
    </xf>
    <xf numFmtId="170" fontId="7" fillId="0" borderId="51" xfId="0" applyNumberFormat="1" applyFont="1" applyBorder="1"/>
    <xf numFmtId="166" fontId="5" fillId="0" borderId="28" xfId="0" applyNumberFormat="1" applyFont="1" applyBorder="1" applyAlignment="1">
      <alignment horizontal="center"/>
    </xf>
    <xf numFmtId="10" fontId="4" fillId="18" borderId="29" xfId="0" applyNumberFormat="1" applyFont="1" applyFill="1" applyBorder="1" applyAlignment="1">
      <alignment horizontal="center"/>
    </xf>
    <xf numFmtId="10" fontId="4" fillId="3" borderId="37" xfId="0" applyNumberFormat="1" applyFont="1" applyFill="1" applyBorder="1" applyAlignment="1">
      <alignment horizontal="center"/>
    </xf>
    <xf numFmtId="0" fontId="4" fillId="3" borderId="8" xfId="0" applyFont="1" applyFill="1" applyBorder="1"/>
    <xf numFmtId="0" fontId="21" fillId="0" borderId="1" xfId="0" applyFont="1" applyBorder="1" applyAlignment="1">
      <alignment horizontal="center"/>
    </xf>
    <xf numFmtId="14" fontId="21" fillId="0" borderId="1" xfId="0" applyNumberFormat="1" applyFont="1" applyBorder="1" applyAlignment="1">
      <alignment horizontal="center"/>
    </xf>
    <xf numFmtId="170" fontId="21" fillId="0" borderId="1" xfId="0" applyNumberFormat="1" applyFont="1" applyBorder="1"/>
    <xf numFmtId="44" fontId="4" fillId="0" borderId="8" xfId="1" applyFont="1" applyBorder="1" applyAlignment="1">
      <alignment horizontal="center" vertical="center" wrapText="1"/>
    </xf>
    <xf numFmtId="0" fontId="7" fillId="0" borderId="37" xfId="0" applyFont="1" applyBorder="1" applyAlignment="1">
      <alignment horizontal="center"/>
    </xf>
    <xf numFmtId="14" fontId="7" fillId="0" borderId="37" xfId="0" applyNumberFormat="1" applyFont="1" applyBorder="1" applyAlignment="1">
      <alignment horizontal="center"/>
    </xf>
    <xf numFmtId="170" fontId="7" fillId="0" borderId="37" xfId="0" applyNumberFormat="1" applyFont="1" applyBorder="1"/>
    <xf numFmtId="10" fontId="4" fillId="18" borderId="1" xfId="0" applyNumberFormat="1" applyFont="1" applyFill="1" applyBorder="1" applyAlignment="1">
      <alignment horizontal="center"/>
    </xf>
    <xf numFmtId="10" fontId="7" fillId="18" borderId="1" xfId="0" applyNumberFormat="1" applyFont="1" applyFill="1" applyBorder="1" applyAlignment="1">
      <alignment horizontal="center"/>
    </xf>
    <xf numFmtId="10" fontId="7" fillId="3" borderId="1" xfId="2" applyNumberFormat="1" applyFont="1" applyFill="1" applyBorder="1" applyAlignment="1">
      <alignment horizontal="center"/>
    </xf>
    <xf numFmtId="0" fontId="3" fillId="0" borderId="7" xfId="0" applyFont="1" applyBorder="1" applyAlignment="1">
      <alignment horizontal="center" vertical="center"/>
    </xf>
    <xf numFmtId="0" fontId="3" fillId="0" borderId="12" xfId="0" applyFont="1" applyBorder="1" applyAlignment="1">
      <alignment horizontal="center" vertical="center"/>
    </xf>
    <xf numFmtId="0" fontId="3" fillId="0" borderId="13" xfId="0" applyFont="1" applyBorder="1" applyAlignment="1">
      <alignment horizontal="center" vertical="center"/>
    </xf>
    <xf numFmtId="0" fontId="3" fillId="2" borderId="3"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10" xfId="0" applyFont="1" applyFill="1" applyBorder="1" applyAlignment="1">
      <alignment horizontal="center" vertical="center" wrapText="1"/>
    </xf>
    <xf numFmtId="0" fontId="3" fillId="2" borderId="1" xfId="0" applyFont="1" applyFill="1" applyBorder="1" applyAlignment="1">
      <alignment horizontal="center" vertical="center"/>
    </xf>
    <xf numFmtId="0" fontId="4" fillId="0" borderId="7" xfId="0" quotePrefix="1" applyFont="1" applyBorder="1" applyAlignment="1">
      <alignment horizontal="center" vertical="center"/>
    </xf>
    <xf numFmtId="0" fontId="4" fillId="0" borderId="12" xfId="0" quotePrefix="1" applyFont="1" applyBorder="1" applyAlignment="1">
      <alignment horizontal="center" vertical="center"/>
    </xf>
    <xf numFmtId="0" fontId="4" fillId="0" borderId="13" xfId="0" quotePrefix="1" applyFont="1" applyBorder="1" applyAlignment="1">
      <alignment horizontal="center" vertical="center"/>
    </xf>
    <xf numFmtId="44" fontId="3" fillId="2" borderId="7" xfId="1" applyFont="1" applyFill="1" applyBorder="1" applyAlignment="1">
      <alignment horizontal="center" vertical="center"/>
    </xf>
    <xf numFmtId="44" fontId="3" fillId="2" borderId="12" xfId="1" applyFont="1" applyFill="1" applyBorder="1" applyAlignment="1">
      <alignment horizontal="center" vertical="center"/>
    </xf>
    <xf numFmtId="44" fontId="3" fillId="2" borderId="13" xfId="1" applyFont="1" applyFill="1" applyBorder="1" applyAlignment="1">
      <alignment horizontal="center" vertical="center"/>
    </xf>
    <xf numFmtId="44" fontId="4" fillId="0" borderId="1" xfId="1" quotePrefix="1" applyFont="1" applyBorder="1" applyAlignment="1">
      <alignment horizontal="center" vertical="center"/>
    </xf>
    <xf numFmtId="44" fontId="4" fillId="0" borderId="1" xfId="1" applyFont="1" applyBorder="1" applyAlignment="1">
      <alignment horizontal="center" vertical="center"/>
    </xf>
    <xf numFmtId="0" fontId="5" fillId="0" borderId="7" xfId="0" quotePrefix="1" applyFont="1" applyBorder="1" applyAlignment="1">
      <alignment horizontal="center" vertical="center" wrapText="1"/>
    </xf>
    <xf numFmtId="0" fontId="5" fillId="0" borderId="12" xfId="0" quotePrefix="1" applyFont="1" applyBorder="1" applyAlignment="1">
      <alignment horizontal="center" vertical="center" wrapText="1"/>
    </xf>
    <xf numFmtId="0" fontId="5" fillId="0" borderId="13" xfId="0" quotePrefix="1" applyFont="1" applyBorder="1" applyAlignment="1">
      <alignment horizontal="center" vertical="center" wrapText="1"/>
    </xf>
    <xf numFmtId="0" fontId="4" fillId="0" borderId="1" xfId="1" quotePrefix="1" applyNumberFormat="1" applyFont="1" applyBorder="1" applyAlignment="1">
      <alignment horizontal="center" vertical="center"/>
    </xf>
    <xf numFmtId="0" fontId="4" fillId="0" borderId="1" xfId="1" applyNumberFormat="1" applyFont="1" applyBorder="1" applyAlignment="1">
      <alignment horizontal="center" vertical="center"/>
    </xf>
    <xf numFmtId="0" fontId="5" fillId="0" borderId="7" xfId="0" quotePrefix="1" applyFont="1" applyBorder="1" applyAlignment="1">
      <alignment horizontal="center" vertical="center"/>
    </xf>
    <xf numFmtId="0" fontId="5" fillId="0" borderId="12" xfId="0" quotePrefix="1" applyFont="1" applyBorder="1" applyAlignment="1">
      <alignment horizontal="center" vertical="center"/>
    </xf>
    <xf numFmtId="0" fontId="5" fillId="0" borderId="13" xfId="0" quotePrefix="1" applyFont="1" applyBorder="1" applyAlignment="1">
      <alignment horizontal="center" vertical="center"/>
    </xf>
    <xf numFmtId="0" fontId="8" fillId="2" borderId="5" xfId="0" applyFont="1" applyFill="1" applyBorder="1" applyAlignment="1">
      <alignment horizontal="center" vertical="center"/>
    </xf>
    <xf numFmtId="0" fontId="8" fillId="2" borderId="0" xfId="0" applyFont="1" applyFill="1" applyAlignment="1">
      <alignment horizontal="center" vertical="center"/>
    </xf>
    <xf numFmtId="0" fontId="8" fillId="2" borderId="9" xfId="0" applyFont="1" applyFill="1" applyBorder="1" applyAlignment="1">
      <alignment horizontal="center" vertical="center"/>
    </xf>
    <xf numFmtId="0" fontId="13" fillId="10" borderId="19" xfId="0" applyFont="1" applyFill="1" applyBorder="1" applyAlignment="1">
      <alignment horizontal="center" vertical="center" wrapText="1"/>
    </xf>
    <xf numFmtId="0" fontId="10" fillId="6" borderId="14" xfId="0" applyFont="1" applyFill="1" applyBorder="1" applyAlignment="1">
      <alignment horizontal="center" vertical="center"/>
    </xf>
    <xf numFmtId="0" fontId="10" fillId="6" borderId="15" xfId="0" applyFont="1" applyFill="1" applyBorder="1" applyAlignment="1">
      <alignment horizontal="center" vertical="center"/>
    </xf>
    <xf numFmtId="0" fontId="10" fillId="7" borderId="16" xfId="0" applyFont="1" applyFill="1" applyBorder="1" applyAlignment="1">
      <alignment horizontal="left" vertical="center"/>
    </xf>
    <xf numFmtId="0" fontId="10" fillId="7" borderId="0" xfId="0" applyFont="1" applyFill="1" applyAlignment="1">
      <alignment horizontal="left" vertical="center"/>
    </xf>
    <xf numFmtId="0" fontId="10" fillId="7" borderId="17" xfId="0" applyFont="1" applyFill="1" applyBorder="1" applyAlignment="1">
      <alignment horizontal="left" vertical="center"/>
    </xf>
    <xf numFmtId="0" fontId="12" fillId="2" borderId="18" xfId="0" applyFont="1" applyFill="1" applyBorder="1" applyAlignment="1">
      <alignment horizontal="center" vertical="center"/>
    </xf>
    <xf numFmtId="0" fontId="12" fillId="2" borderId="19" xfId="0" applyFont="1" applyFill="1" applyBorder="1" applyAlignment="1">
      <alignment horizontal="center" vertical="center"/>
    </xf>
    <xf numFmtId="164" fontId="12" fillId="2" borderId="19" xfId="3" applyNumberFormat="1" applyFont="1" applyFill="1" applyBorder="1" applyAlignment="1">
      <alignment horizontal="center" vertical="center"/>
    </xf>
    <xf numFmtId="43" fontId="12" fillId="2" borderId="19" xfId="3" applyFont="1" applyFill="1" applyBorder="1" applyAlignment="1">
      <alignment horizontal="center" vertical="center"/>
    </xf>
    <xf numFmtId="0" fontId="5" fillId="17" borderId="33" xfId="0" applyFont="1" applyFill="1" applyBorder="1" applyAlignment="1">
      <alignment horizontal="center" vertical="center"/>
    </xf>
    <xf numFmtId="0" fontId="7" fillId="18" borderId="34" xfId="0" applyFont="1" applyFill="1" applyBorder="1"/>
    <xf numFmtId="0" fontId="7" fillId="18" borderId="35" xfId="0" applyFont="1" applyFill="1" applyBorder="1"/>
    <xf numFmtId="166" fontId="5" fillId="17" borderId="33" xfId="0" applyNumberFormat="1" applyFont="1" applyFill="1" applyBorder="1" applyAlignment="1">
      <alignment horizontal="center"/>
    </xf>
    <xf numFmtId="0" fontId="5" fillId="19" borderId="33" xfId="0" applyFont="1" applyFill="1" applyBorder="1" applyAlignment="1">
      <alignment horizontal="center" vertical="center"/>
    </xf>
    <xf numFmtId="0" fontId="7" fillId="5" borderId="34" xfId="0" applyFont="1" applyFill="1" applyBorder="1"/>
    <xf numFmtId="0" fontId="7" fillId="5" borderId="35" xfId="0" applyFont="1" applyFill="1" applyBorder="1"/>
    <xf numFmtId="166" fontId="5" fillId="19" borderId="33" xfId="0" applyNumberFormat="1" applyFont="1" applyFill="1" applyBorder="1" applyAlignment="1">
      <alignment horizontal="center"/>
    </xf>
    <xf numFmtId="0" fontId="19" fillId="15" borderId="20" xfId="0" applyFont="1" applyFill="1" applyBorder="1" applyAlignment="1">
      <alignment horizontal="center"/>
    </xf>
    <xf numFmtId="0" fontId="19" fillId="15" borderId="21" xfId="0" applyFont="1" applyFill="1" applyBorder="1" applyAlignment="1">
      <alignment horizontal="center"/>
    </xf>
    <xf numFmtId="0" fontId="19" fillId="15" borderId="22" xfId="0" applyFont="1" applyFill="1" applyBorder="1" applyAlignment="1">
      <alignment horizontal="center"/>
    </xf>
    <xf numFmtId="0" fontId="3" fillId="15" borderId="5" xfId="0" applyFont="1" applyFill="1" applyBorder="1" applyAlignment="1">
      <alignment horizontal="center"/>
    </xf>
    <xf numFmtId="0" fontId="3" fillId="15" borderId="0" xfId="0" applyFont="1" applyFill="1" applyAlignment="1">
      <alignment horizontal="center"/>
    </xf>
    <xf numFmtId="0" fontId="3" fillId="15" borderId="36" xfId="0" applyFont="1" applyFill="1" applyBorder="1" applyAlignment="1">
      <alignment horizontal="center"/>
    </xf>
    <xf numFmtId="0" fontId="3" fillId="15" borderId="23" xfId="0" applyFont="1" applyFill="1" applyBorder="1" applyAlignment="1">
      <alignment horizontal="center"/>
    </xf>
    <xf numFmtId="0" fontId="3" fillId="15" borderId="24" xfId="0" applyFont="1" applyFill="1" applyBorder="1" applyAlignment="1">
      <alignment horizontal="center"/>
    </xf>
    <xf numFmtId="0" fontId="3" fillId="15" borderId="25" xfId="0" applyFont="1" applyFill="1" applyBorder="1" applyAlignment="1">
      <alignment horizontal="center"/>
    </xf>
    <xf numFmtId="0" fontId="3" fillId="15" borderId="20" xfId="0" applyFont="1" applyFill="1" applyBorder="1" applyAlignment="1">
      <alignment horizontal="left" wrapText="1"/>
    </xf>
    <xf numFmtId="0" fontId="3" fillId="15" borderId="21" xfId="0" applyFont="1" applyFill="1" applyBorder="1" applyAlignment="1">
      <alignment horizontal="left" wrapText="1"/>
    </xf>
    <xf numFmtId="0" fontId="3" fillId="15" borderId="22" xfId="0" applyFont="1" applyFill="1" applyBorder="1" applyAlignment="1">
      <alignment horizontal="left" wrapText="1"/>
    </xf>
    <xf numFmtId="0" fontId="3" fillId="15" borderId="23" xfId="0" applyFont="1" applyFill="1" applyBorder="1" applyAlignment="1">
      <alignment horizontal="left" wrapText="1"/>
    </xf>
    <xf numFmtId="0" fontId="3" fillId="15" borderId="24" xfId="0" applyFont="1" applyFill="1" applyBorder="1" applyAlignment="1">
      <alignment horizontal="left" wrapText="1"/>
    </xf>
    <xf numFmtId="0" fontId="3" fillId="15" borderId="25" xfId="0" applyFont="1" applyFill="1" applyBorder="1" applyAlignment="1">
      <alignment horizontal="left" wrapText="1"/>
    </xf>
    <xf numFmtId="0" fontId="5" fillId="0" borderId="30" xfId="0" applyFont="1" applyBorder="1" applyAlignment="1">
      <alignment horizontal="center" vertical="center"/>
    </xf>
    <xf numFmtId="0" fontId="7" fillId="0" borderId="31" xfId="0" applyFont="1" applyBorder="1"/>
    <xf numFmtId="0" fontId="7" fillId="0" borderId="32" xfId="0" applyFont="1" applyBorder="1"/>
    <xf numFmtId="166" fontId="5" fillId="0" borderId="30" xfId="0" applyNumberFormat="1" applyFont="1" applyBorder="1" applyAlignment="1">
      <alignment horizontal="center"/>
    </xf>
    <xf numFmtId="0" fontId="5" fillId="0" borderId="33" xfId="0" applyFont="1" applyBorder="1" applyAlignment="1">
      <alignment horizontal="center" vertical="center"/>
    </xf>
    <xf numFmtId="0" fontId="5" fillId="0" borderId="34" xfId="0" applyFont="1" applyBorder="1" applyAlignment="1">
      <alignment horizontal="center" vertical="center"/>
    </xf>
    <xf numFmtId="0" fontId="5" fillId="0" borderId="35" xfId="0" applyFont="1" applyBorder="1" applyAlignment="1">
      <alignment horizontal="center" vertical="center"/>
    </xf>
    <xf numFmtId="0" fontId="18" fillId="20" borderId="7" xfId="0" applyFont="1" applyFill="1" applyBorder="1" applyAlignment="1">
      <alignment horizontal="center" vertical="center"/>
    </xf>
    <xf numFmtId="0" fontId="18" fillId="20" borderId="12" xfId="0" applyFont="1" applyFill="1" applyBorder="1" applyAlignment="1">
      <alignment horizontal="center" vertical="center"/>
    </xf>
    <xf numFmtId="0" fontId="18" fillId="20" borderId="13" xfId="0" applyFont="1" applyFill="1" applyBorder="1" applyAlignment="1">
      <alignment horizontal="center" vertical="center"/>
    </xf>
    <xf numFmtId="0" fontId="3" fillId="20" borderId="1" xfId="0" applyFont="1" applyFill="1" applyBorder="1" applyAlignment="1">
      <alignment horizontal="center" vertical="center" wrapText="1"/>
    </xf>
    <xf numFmtId="0" fontId="7" fillId="2" borderId="1" xfId="0" applyFont="1" applyFill="1" applyBorder="1"/>
    <xf numFmtId="167" fontId="3" fillId="20" borderId="1" xfId="0" applyNumberFormat="1" applyFont="1" applyFill="1" applyBorder="1" applyAlignment="1">
      <alignment horizontal="center" vertical="center" wrapText="1"/>
    </xf>
    <xf numFmtId="0" fontId="14" fillId="23" borderId="37" xfId="0" applyFont="1" applyFill="1" applyBorder="1" applyAlignment="1">
      <alignment horizontal="center" vertical="center"/>
    </xf>
    <xf numFmtId="0" fontId="15" fillId="7" borderId="5" xfId="0" applyFont="1" applyFill="1" applyBorder="1" applyAlignment="1">
      <alignment horizontal="left"/>
    </xf>
    <xf numFmtId="0" fontId="15" fillId="7" borderId="0" xfId="0" applyFont="1" applyFill="1" applyAlignment="1">
      <alignment horizontal="left"/>
    </xf>
    <xf numFmtId="0" fontId="15" fillId="7" borderId="36" xfId="0" applyFont="1" applyFill="1" applyBorder="1" applyAlignment="1">
      <alignment horizontal="left"/>
    </xf>
    <xf numFmtId="0" fontId="15" fillId="7" borderId="23" xfId="0" applyFont="1" applyFill="1" applyBorder="1" applyAlignment="1">
      <alignment horizontal="left"/>
    </xf>
    <xf numFmtId="0" fontId="15" fillId="7" borderId="24" xfId="0" applyFont="1" applyFill="1" applyBorder="1" applyAlignment="1">
      <alignment horizontal="left"/>
    </xf>
    <xf numFmtId="0" fontId="15" fillId="7" borderId="25" xfId="0" applyFont="1" applyFill="1" applyBorder="1" applyAlignment="1">
      <alignment horizontal="left"/>
    </xf>
    <xf numFmtId="0" fontId="3" fillId="20" borderId="23" xfId="0" applyFont="1" applyFill="1" applyBorder="1" applyAlignment="1">
      <alignment horizontal="center" vertical="center"/>
    </xf>
    <xf numFmtId="0" fontId="3" fillId="20" borderId="24" xfId="0" applyFont="1" applyFill="1" applyBorder="1" applyAlignment="1">
      <alignment horizontal="center" vertical="center"/>
    </xf>
    <xf numFmtId="0" fontId="3" fillId="20" borderId="25" xfId="0" applyFont="1" applyFill="1" applyBorder="1" applyAlignment="1">
      <alignment horizontal="center" vertical="center"/>
    </xf>
    <xf numFmtId="43" fontId="36" fillId="18" borderId="43" xfId="3" applyFont="1" applyFill="1" applyBorder="1" applyAlignment="1">
      <alignment horizontal="center" vertical="center"/>
    </xf>
    <xf numFmtId="0" fontId="57" fillId="0" borderId="0" xfId="0" applyFont="1" applyAlignment="1">
      <alignment horizontal="center"/>
    </xf>
    <xf numFmtId="0" fontId="60" fillId="63" borderId="0" xfId="5" applyFont="1" applyFill="1" applyAlignment="1">
      <alignment horizontal="center" vertical="center" wrapText="1"/>
    </xf>
    <xf numFmtId="0" fontId="69" fillId="67" borderId="43" xfId="0" applyFont="1" applyFill="1" applyBorder="1" applyAlignment="1">
      <alignment horizontal="center" vertical="center"/>
    </xf>
    <xf numFmtId="43" fontId="41" fillId="48" borderId="43" xfId="3" applyFont="1" applyFill="1" applyBorder="1" applyAlignment="1">
      <alignment horizontal="center" vertical="center"/>
    </xf>
    <xf numFmtId="0" fontId="65" fillId="65" borderId="43" xfId="0" applyFont="1" applyFill="1" applyBorder="1" applyAlignment="1">
      <alignment horizontal="center" vertical="center"/>
    </xf>
    <xf numFmtId="0" fontId="65" fillId="65" borderId="43" xfId="0" applyFont="1" applyFill="1" applyBorder="1" applyAlignment="1">
      <alignment horizontal="center" vertical="center" wrapText="1"/>
    </xf>
    <xf numFmtId="0" fontId="58" fillId="66" borderId="43" xfId="0" applyFont="1" applyFill="1" applyBorder="1"/>
    <xf numFmtId="167" fontId="65" fillId="65" borderId="43" xfId="0" applyNumberFormat="1" applyFont="1" applyFill="1" applyBorder="1" applyAlignment="1">
      <alignment horizontal="center" vertical="center" wrapText="1"/>
    </xf>
    <xf numFmtId="167" fontId="65" fillId="65" borderId="86" xfId="0" applyNumberFormat="1" applyFont="1" applyFill="1" applyBorder="1" applyAlignment="1">
      <alignment horizontal="center" vertical="center" wrapText="1"/>
    </xf>
    <xf numFmtId="167" fontId="65" fillId="65" borderId="42" xfId="0" applyNumberFormat="1" applyFont="1" applyFill="1" applyBorder="1" applyAlignment="1">
      <alignment horizontal="center" vertical="center" wrapText="1"/>
    </xf>
    <xf numFmtId="0" fontId="5" fillId="12" borderId="33" xfId="0" applyFont="1" applyFill="1" applyBorder="1" applyAlignment="1">
      <alignment horizontal="center" vertical="center"/>
    </xf>
    <xf numFmtId="0" fontId="7" fillId="0" borderId="34" xfId="0" applyFont="1" applyBorder="1"/>
    <xf numFmtId="0" fontId="7" fillId="0" borderId="35" xfId="0" applyFont="1" applyBorder="1"/>
    <xf numFmtId="166" fontId="5" fillId="12" borderId="33" xfId="0" applyNumberFormat="1" applyFont="1" applyFill="1" applyBorder="1" applyAlignment="1">
      <alignment horizontal="center"/>
    </xf>
    <xf numFmtId="0" fontId="3" fillId="2" borderId="1" xfId="0" applyFont="1" applyFill="1" applyBorder="1" applyAlignment="1">
      <alignment horizontal="left" wrapText="1"/>
    </xf>
    <xf numFmtId="0" fontId="5" fillId="24" borderId="33" xfId="0" applyFont="1" applyFill="1" applyBorder="1" applyAlignment="1">
      <alignment horizontal="center" vertical="center"/>
    </xf>
    <xf numFmtId="0" fontId="7" fillId="24" borderId="34" xfId="0" applyFont="1" applyFill="1" applyBorder="1"/>
    <xf numFmtId="0" fontId="7" fillId="24" borderId="35" xfId="0" applyFont="1" applyFill="1" applyBorder="1"/>
    <xf numFmtId="166" fontId="5" fillId="24" borderId="33" xfId="0" applyNumberFormat="1" applyFont="1" applyFill="1" applyBorder="1" applyAlignment="1">
      <alignment horizontal="center"/>
    </xf>
    <xf numFmtId="0" fontId="5" fillId="3" borderId="33" xfId="0" applyFont="1" applyFill="1" applyBorder="1" applyAlignment="1">
      <alignment horizontal="center" vertical="center"/>
    </xf>
    <xf numFmtId="0" fontId="7" fillId="3" borderId="34" xfId="0" applyFont="1" applyFill="1" applyBorder="1"/>
    <xf numFmtId="0" fontId="7" fillId="3" borderId="35" xfId="0" applyFont="1" applyFill="1" applyBorder="1"/>
    <xf numFmtId="166" fontId="5" fillId="3" borderId="33" xfId="0" applyNumberFormat="1" applyFont="1" applyFill="1" applyBorder="1" applyAlignment="1">
      <alignment horizontal="center"/>
    </xf>
    <xf numFmtId="0" fontId="5" fillId="24" borderId="34" xfId="0" applyFont="1" applyFill="1" applyBorder="1" applyAlignment="1">
      <alignment horizontal="center" vertical="center"/>
    </xf>
    <xf numFmtId="0" fontId="5" fillId="24" borderId="35" xfId="0" applyFont="1" applyFill="1" applyBorder="1" applyAlignment="1">
      <alignment horizontal="center" vertical="center"/>
    </xf>
    <xf numFmtId="166" fontId="5" fillId="24" borderId="35" xfId="0" applyNumberFormat="1" applyFont="1" applyFill="1" applyBorder="1" applyAlignment="1">
      <alignment horizontal="center"/>
    </xf>
    <xf numFmtId="0" fontId="10" fillId="25" borderId="43" xfId="0" applyFont="1" applyFill="1" applyBorder="1" applyAlignment="1">
      <alignment horizontal="center" vertical="center" wrapText="1"/>
    </xf>
    <xf numFmtId="0" fontId="23" fillId="23" borderId="39" xfId="0" applyFont="1" applyFill="1" applyBorder="1" applyAlignment="1">
      <alignment horizontal="center" vertical="center"/>
    </xf>
    <xf numFmtId="0" fontId="23" fillId="23" borderId="40" xfId="0" applyFont="1" applyFill="1" applyBorder="1" applyAlignment="1">
      <alignment horizontal="center" vertical="center"/>
    </xf>
    <xf numFmtId="0" fontId="23" fillId="23" borderId="41" xfId="0" applyFont="1" applyFill="1" applyBorder="1" applyAlignment="1">
      <alignment horizontal="center" vertical="center"/>
    </xf>
    <xf numFmtId="0" fontId="10" fillId="7" borderId="5" xfId="0" applyFont="1" applyFill="1" applyBorder="1" applyAlignment="1">
      <alignment horizontal="left" vertical="center"/>
    </xf>
    <xf numFmtId="0" fontId="10" fillId="7" borderId="36" xfId="0" applyFont="1" applyFill="1" applyBorder="1" applyAlignment="1">
      <alignment horizontal="left" vertical="center"/>
    </xf>
    <xf numFmtId="0" fontId="10" fillId="7" borderId="23" xfId="0" applyFont="1" applyFill="1" applyBorder="1" applyAlignment="1">
      <alignment horizontal="left" vertical="center"/>
    </xf>
    <xf numFmtId="0" fontId="10" fillId="7" borderId="24" xfId="0" applyFont="1" applyFill="1" applyBorder="1" applyAlignment="1">
      <alignment horizontal="left" vertical="center"/>
    </xf>
    <xf numFmtId="0" fontId="10" fillId="7" borderId="25" xfId="0" applyFont="1" applyFill="1" applyBorder="1" applyAlignment="1">
      <alignment horizontal="left" vertical="center"/>
    </xf>
    <xf numFmtId="0" fontId="3" fillId="2" borderId="42" xfId="0" applyFont="1" applyFill="1" applyBorder="1" applyAlignment="1">
      <alignment horizontal="center" vertical="center"/>
    </xf>
    <xf numFmtId="0" fontId="12" fillId="2" borderId="43" xfId="0" applyFont="1" applyFill="1" applyBorder="1" applyAlignment="1">
      <alignment horizontal="center" vertical="center"/>
    </xf>
    <xf numFmtId="43" fontId="12" fillId="2" borderId="43" xfId="3" applyFont="1" applyFill="1" applyBorder="1" applyAlignment="1">
      <alignment horizontal="center" vertical="center"/>
    </xf>
    <xf numFmtId="0" fontId="5" fillId="26" borderId="1" xfId="0" applyFont="1" applyFill="1" applyBorder="1" applyAlignment="1">
      <alignment horizontal="center"/>
    </xf>
    <xf numFmtId="44" fontId="5" fillId="26" borderId="21" xfId="1" applyFont="1" applyFill="1" applyBorder="1" applyAlignment="1">
      <alignment horizontal="center"/>
    </xf>
    <xf numFmtId="0" fontId="5" fillId="5" borderId="1" xfId="0" applyFont="1" applyFill="1" applyBorder="1" applyAlignment="1">
      <alignment horizontal="center"/>
    </xf>
    <xf numFmtId="44" fontId="5" fillId="5" borderId="1" xfId="1" applyFont="1" applyFill="1" applyBorder="1" applyAlignment="1">
      <alignment horizontal="center"/>
    </xf>
    <xf numFmtId="44" fontId="5" fillId="5" borderId="7" xfId="1" applyFont="1" applyFill="1" applyBorder="1" applyAlignment="1">
      <alignment horizontal="center"/>
    </xf>
    <xf numFmtId="0" fontId="3" fillId="2" borderId="1" xfId="0" applyFont="1" applyFill="1" applyBorder="1" applyAlignment="1">
      <alignment horizontal="left" vertical="center" wrapText="1"/>
    </xf>
    <xf numFmtId="0" fontId="3" fillId="2" borderId="1" xfId="0" applyFont="1" applyFill="1" applyBorder="1" applyAlignment="1">
      <alignment horizontal="left" vertical="center"/>
    </xf>
    <xf numFmtId="0" fontId="5" fillId="0" borderId="8" xfId="0" applyFont="1" applyBorder="1" applyAlignment="1">
      <alignment horizontal="center"/>
    </xf>
    <xf numFmtId="44" fontId="5" fillId="0" borderId="0" xfId="1" applyFont="1" applyBorder="1" applyAlignment="1">
      <alignment horizontal="center"/>
    </xf>
    <xf numFmtId="0" fontId="5" fillId="24" borderId="1" xfId="0" applyFont="1" applyFill="1" applyBorder="1" applyAlignment="1">
      <alignment horizontal="center"/>
    </xf>
    <xf numFmtId="44" fontId="5" fillId="24" borderId="21" xfId="1" applyFont="1" applyFill="1" applyBorder="1" applyAlignment="1">
      <alignment horizontal="center"/>
    </xf>
    <xf numFmtId="0" fontId="5" fillId="3" borderId="1" xfId="0" applyFont="1" applyFill="1" applyBorder="1" applyAlignment="1">
      <alignment horizontal="center"/>
    </xf>
    <xf numFmtId="44" fontId="5" fillId="3" borderId="21" xfId="1" applyFont="1" applyFill="1" applyBorder="1" applyAlignment="1">
      <alignment horizontal="center"/>
    </xf>
    <xf numFmtId="0" fontId="12" fillId="2" borderId="44" xfId="0" applyFont="1" applyFill="1" applyBorder="1" applyAlignment="1">
      <alignment horizontal="center" vertical="center"/>
    </xf>
    <xf numFmtId="43" fontId="12" fillId="2" borderId="44" xfId="3" applyFont="1" applyFill="1" applyBorder="1" applyAlignment="1">
      <alignment horizontal="center" vertical="center"/>
    </xf>
    <xf numFmtId="0" fontId="3" fillId="2" borderId="44" xfId="0" applyFont="1" applyFill="1" applyBorder="1" applyAlignment="1">
      <alignment horizontal="center" vertical="center"/>
    </xf>
    <xf numFmtId="0" fontId="23" fillId="23" borderId="44" xfId="0" applyFont="1" applyFill="1" applyBorder="1" applyAlignment="1">
      <alignment horizontal="center" vertical="center"/>
    </xf>
    <xf numFmtId="0" fontId="17" fillId="7" borderId="45" xfId="0" applyFont="1" applyFill="1" applyBorder="1" applyAlignment="1">
      <alignment horizontal="left" vertical="center"/>
    </xf>
    <xf numFmtId="0" fontId="17" fillId="7" borderId="0" xfId="0" applyFont="1" applyFill="1" applyAlignment="1">
      <alignment horizontal="left" vertical="center"/>
    </xf>
    <xf numFmtId="0" fontId="17" fillId="7" borderId="46" xfId="0" applyFont="1" applyFill="1" applyBorder="1" applyAlignment="1">
      <alignment horizontal="left" vertical="center"/>
    </xf>
    <xf numFmtId="44" fontId="5" fillId="24" borderId="1" xfId="1" applyFont="1" applyFill="1" applyBorder="1" applyAlignment="1">
      <alignment horizontal="center"/>
    </xf>
    <xf numFmtId="44" fontId="5" fillId="3" borderId="1" xfId="1" applyFont="1" applyFill="1" applyBorder="1" applyAlignment="1">
      <alignment horizontal="center"/>
    </xf>
    <xf numFmtId="44" fontId="5" fillId="26" borderId="1" xfId="1" applyFont="1" applyFill="1" applyBorder="1" applyAlignment="1">
      <alignment horizontal="center"/>
    </xf>
    <xf numFmtId="0" fontId="3" fillId="2" borderId="21" xfId="0" applyFont="1" applyFill="1" applyBorder="1" applyAlignment="1">
      <alignment horizontal="left" wrapText="1"/>
    </xf>
    <xf numFmtId="0" fontId="3" fillId="2" borderId="0" xfId="0" applyFont="1" applyFill="1" applyAlignment="1">
      <alignment horizontal="left" wrapText="1"/>
    </xf>
    <xf numFmtId="0" fontId="5" fillId="0" borderId="1" xfId="0" applyFont="1" applyBorder="1" applyAlignment="1">
      <alignment horizontal="center"/>
    </xf>
    <xf numFmtId="44" fontId="5" fillId="0" borderId="1" xfId="1" applyFont="1" applyBorder="1" applyAlignment="1">
      <alignment horizontal="center"/>
    </xf>
    <xf numFmtId="0" fontId="5" fillId="28" borderId="33" xfId="0" applyFont="1" applyFill="1" applyBorder="1" applyAlignment="1">
      <alignment horizontal="center" vertical="center"/>
    </xf>
    <xf numFmtId="166" fontId="5" fillId="28" borderId="33" xfId="0" applyNumberFormat="1" applyFont="1" applyFill="1" applyBorder="1" applyAlignment="1">
      <alignment horizontal="center"/>
    </xf>
    <xf numFmtId="0" fontId="5" fillId="29" borderId="33" xfId="0" applyFont="1" applyFill="1" applyBorder="1" applyAlignment="1">
      <alignment horizontal="center" vertical="center"/>
    </xf>
    <xf numFmtId="166" fontId="5" fillId="29" borderId="33" xfId="0" applyNumberFormat="1" applyFont="1" applyFill="1" applyBorder="1" applyAlignment="1">
      <alignment horizontal="center"/>
    </xf>
    <xf numFmtId="0" fontId="22" fillId="14" borderId="29" xfId="0" applyFont="1" applyFill="1" applyBorder="1" applyAlignment="1">
      <alignment horizontal="center"/>
    </xf>
    <xf numFmtId="0" fontId="7" fillId="0" borderId="50" xfId="0" applyFont="1" applyBorder="1"/>
    <xf numFmtId="0" fontId="7" fillId="0" borderId="51" xfId="0" applyFont="1" applyBorder="1"/>
    <xf numFmtId="0" fontId="5" fillId="31" borderId="1" xfId="0" applyFont="1" applyFill="1" applyBorder="1" applyAlignment="1">
      <alignment horizontal="center" vertical="center"/>
    </xf>
    <xf numFmtId="0" fontId="7" fillId="0" borderId="1" xfId="0" applyFont="1" applyBorder="1"/>
    <xf numFmtId="166" fontId="5" fillId="31" borderId="1" xfId="0" applyNumberFormat="1" applyFont="1" applyFill="1" applyBorder="1" applyAlignment="1">
      <alignment horizontal="center"/>
    </xf>
    <xf numFmtId="166" fontId="5" fillId="13" borderId="33" xfId="0" applyNumberFormat="1" applyFont="1" applyFill="1" applyBorder="1" applyAlignment="1">
      <alignment horizontal="center"/>
    </xf>
    <xf numFmtId="0" fontId="5" fillId="33" borderId="29" xfId="0" applyFont="1" applyFill="1" applyBorder="1" applyAlignment="1">
      <alignment horizontal="center" vertical="center"/>
    </xf>
    <xf numFmtId="0" fontId="7" fillId="0" borderId="30" xfId="0" applyFont="1" applyBorder="1"/>
    <xf numFmtId="166" fontId="5" fillId="0" borderId="33" xfId="0" applyNumberFormat="1" applyFont="1" applyBorder="1" applyAlignment="1">
      <alignment horizontal="center"/>
    </xf>
    <xf numFmtId="0" fontId="5" fillId="0" borderId="31" xfId="0" applyFont="1" applyBorder="1" applyAlignment="1">
      <alignment horizontal="center" vertical="center"/>
    </xf>
    <xf numFmtId="0" fontId="5" fillId="31" borderId="33" xfId="0" applyFont="1" applyFill="1" applyBorder="1" applyAlignment="1">
      <alignment horizontal="center" vertical="center"/>
    </xf>
    <xf numFmtId="165" fontId="5" fillId="31" borderId="33" xfId="0" applyNumberFormat="1" applyFont="1" applyFill="1" applyBorder="1" applyAlignment="1">
      <alignment horizontal="center"/>
    </xf>
    <xf numFmtId="0" fontId="5" fillId="13" borderId="33" xfId="0" applyFont="1" applyFill="1" applyBorder="1" applyAlignment="1">
      <alignment horizontal="center" vertical="center"/>
    </xf>
    <xf numFmtId="0" fontId="13" fillId="7" borderId="50" xfId="0" applyFont="1" applyFill="1" applyBorder="1" applyAlignment="1">
      <alignment horizontal="left"/>
    </xf>
    <xf numFmtId="0" fontId="7" fillId="7" borderId="50" xfId="0" applyFont="1" applyFill="1" applyBorder="1"/>
    <xf numFmtId="0" fontId="13" fillId="7" borderId="0" xfId="0" applyFont="1" applyFill="1" applyAlignment="1">
      <alignment horizontal="left"/>
    </xf>
    <xf numFmtId="0" fontId="4" fillId="7" borderId="0" xfId="0" applyFont="1" applyFill="1"/>
    <xf numFmtId="0" fontId="5" fillId="0" borderId="0" xfId="0" applyFont="1" applyAlignment="1">
      <alignment horizontal="center" vertical="center"/>
    </xf>
    <xf numFmtId="166" fontId="5" fillId="31" borderId="33" xfId="0" applyNumberFormat="1" applyFont="1" applyFill="1" applyBorder="1" applyAlignment="1">
      <alignment horizontal="center"/>
    </xf>
    <xf numFmtId="0" fontId="22" fillId="14" borderId="33" xfId="0" applyFont="1" applyFill="1" applyBorder="1" applyAlignment="1">
      <alignment horizontal="center"/>
    </xf>
    <xf numFmtId="0" fontId="5" fillId="31" borderId="30" xfId="0" applyFont="1" applyFill="1" applyBorder="1" applyAlignment="1">
      <alignment horizontal="center" vertical="center"/>
    </xf>
    <xf numFmtId="166" fontId="5" fillId="31" borderId="30" xfId="0" applyNumberFormat="1" applyFont="1" applyFill="1" applyBorder="1" applyAlignment="1">
      <alignment horizontal="center"/>
    </xf>
    <xf numFmtId="0" fontId="22" fillId="14" borderId="50" xfId="0" applyFont="1" applyFill="1" applyBorder="1" applyAlignment="1">
      <alignment horizontal="center"/>
    </xf>
    <xf numFmtId="0" fontId="22" fillId="14" borderId="34" xfId="0" applyFont="1" applyFill="1" applyBorder="1" applyAlignment="1">
      <alignment horizontal="center"/>
    </xf>
    <xf numFmtId="166" fontId="5" fillId="34" borderId="33" xfId="0" applyNumberFormat="1" applyFont="1" applyFill="1" applyBorder="1" applyAlignment="1">
      <alignment horizontal="center"/>
    </xf>
    <xf numFmtId="0" fontId="7" fillId="35" borderId="34" xfId="0" applyFont="1" applyFill="1" applyBorder="1"/>
    <xf numFmtId="0" fontId="7" fillId="35" borderId="35" xfId="0" applyFont="1" applyFill="1" applyBorder="1"/>
    <xf numFmtId="0" fontId="4" fillId="0" borderId="28" xfId="0" applyFont="1" applyBorder="1" applyAlignment="1">
      <alignment horizontal="center"/>
    </xf>
    <xf numFmtId="0" fontId="7" fillId="0" borderId="26" xfId="0" applyFont="1" applyBorder="1"/>
    <xf numFmtId="0" fontId="7" fillId="0" borderId="27" xfId="0" applyFont="1" applyBorder="1"/>
    <xf numFmtId="0" fontId="5" fillId="0" borderId="50" xfId="0" applyFont="1" applyBorder="1" applyAlignment="1">
      <alignment horizontal="center" vertical="center"/>
    </xf>
    <xf numFmtId="0" fontId="7" fillId="0" borderId="50" xfId="0" applyFont="1" applyBorder="1" applyAlignment="1">
      <alignment horizontal="center"/>
    </xf>
    <xf numFmtId="0" fontId="7" fillId="0" borderId="0" xfId="0" applyFont="1" applyAlignment="1">
      <alignment horizontal="center"/>
    </xf>
    <xf numFmtId="0" fontId="22" fillId="14" borderId="0" xfId="0" applyFont="1" applyFill="1" applyAlignment="1">
      <alignment horizontal="center"/>
    </xf>
    <xf numFmtId="0" fontId="7" fillId="0" borderId="0" xfId="0" applyFont="1"/>
    <xf numFmtId="0" fontId="22" fillId="14" borderId="31" xfId="0" applyFont="1" applyFill="1" applyBorder="1" applyAlignment="1">
      <alignment horizontal="center"/>
    </xf>
    <xf numFmtId="0" fontId="19" fillId="15" borderId="0" xfId="0" applyFont="1" applyFill="1" applyAlignment="1">
      <alignment horizontal="center"/>
    </xf>
    <xf numFmtId="0" fontId="9" fillId="2" borderId="0" xfId="0" applyFont="1" applyFill="1"/>
    <xf numFmtId="0" fontId="3" fillId="2" borderId="29" xfId="0" applyFont="1" applyFill="1" applyBorder="1" applyAlignment="1">
      <alignment horizontal="center"/>
    </xf>
    <xf numFmtId="0" fontId="9" fillId="2" borderId="50" xfId="0" applyFont="1" applyFill="1" applyBorder="1"/>
    <xf numFmtId="0" fontId="9" fillId="2" borderId="51" xfId="0" applyFont="1" applyFill="1" applyBorder="1"/>
    <xf numFmtId="0" fontId="49" fillId="55" borderId="1" xfId="0" applyFont="1" applyFill="1" applyBorder="1" applyAlignment="1">
      <alignment horizontal="center" vertical="center"/>
    </xf>
    <xf numFmtId="0" fontId="6" fillId="53" borderId="1" xfId="0" applyFont="1" applyFill="1" applyBorder="1"/>
    <xf numFmtId="166" fontId="49" fillId="55" borderId="1" xfId="0" applyNumberFormat="1" applyFont="1" applyFill="1" applyBorder="1" applyAlignment="1">
      <alignment horizontal="center"/>
    </xf>
    <xf numFmtId="0" fontId="52" fillId="55" borderId="1" xfId="0" applyFont="1" applyFill="1" applyBorder="1" applyAlignment="1">
      <alignment horizontal="center" vertical="center"/>
    </xf>
    <xf numFmtId="166" fontId="52" fillId="55" borderId="1" xfId="0" applyNumberFormat="1" applyFont="1" applyFill="1" applyBorder="1" applyAlignment="1">
      <alignment horizontal="center"/>
    </xf>
    <xf numFmtId="0" fontId="53" fillId="53" borderId="1" xfId="0" applyFont="1" applyFill="1" applyBorder="1"/>
    <xf numFmtId="0" fontId="50" fillId="55" borderId="1" xfId="0" applyFont="1" applyFill="1" applyBorder="1" applyAlignment="1">
      <alignment horizontal="center" vertical="center"/>
    </xf>
    <xf numFmtId="0" fontId="51" fillId="53" borderId="1" xfId="0" applyFont="1" applyFill="1" applyBorder="1"/>
    <xf numFmtId="166" fontId="50" fillId="55" borderId="1" xfId="0" applyNumberFormat="1" applyFont="1" applyFill="1" applyBorder="1" applyAlignment="1">
      <alignment horizontal="center"/>
    </xf>
    <xf numFmtId="0" fontId="3" fillId="2" borderId="52" xfId="0" applyFont="1" applyFill="1" applyBorder="1" applyAlignment="1">
      <alignment horizontal="center" vertical="center"/>
    </xf>
    <xf numFmtId="43" fontId="3" fillId="2" borderId="52" xfId="3" applyFont="1" applyFill="1" applyBorder="1" applyAlignment="1">
      <alignment horizontal="center" vertical="center"/>
    </xf>
    <xf numFmtId="0" fontId="3" fillId="2" borderId="53" xfId="0" applyFont="1" applyFill="1" applyBorder="1" applyAlignment="1">
      <alignment horizontal="center" vertical="center"/>
    </xf>
    <xf numFmtId="0" fontId="23" fillId="23" borderId="20" xfId="0" applyFont="1" applyFill="1" applyBorder="1" applyAlignment="1">
      <alignment horizontal="center" vertical="center"/>
    </xf>
    <xf numFmtId="0" fontId="23" fillId="23" borderId="21" xfId="0" applyFont="1" applyFill="1" applyBorder="1" applyAlignment="1">
      <alignment horizontal="center" vertical="center"/>
    </xf>
    <xf numFmtId="0" fontId="23" fillId="23" borderId="22" xfId="0" applyFont="1" applyFill="1" applyBorder="1" applyAlignment="1">
      <alignment horizontal="center" vertical="center"/>
    </xf>
    <xf numFmtId="0" fontId="17" fillId="7" borderId="5" xfId="0" applyFont="1" applyFill="1" applyBorder="1" applyAlignment="1">
      <alignment horizontal="left" vertical="center" wrapText="1"/>
    </xf>
    <xf numFmtId="0" fontId="17" fillId="7" borderId="0" xfId="0" applyFont="1" applyFill="1" applyAlignment="1">
      <alignment horizontal="left" vertical="center" wrapText="1"/>
    </xf>
    <xf numFmtId="0" fontId="17" fillId="7" borderId="36" xfId="0" applyFont="1" applyFill="1" applyBorder="1" applyAlignment="1">
      <alignment horizontal="left" vertical="center" wrapText="1"/>
    </xf>
    <xf numFmtId="0" fontId="17" fillId="7" borderId="5" xfId="0" applyFont="1" applyFill="1" applyBorder="1" applyAlignment="1">
      <alignment horizontal="left" vertical="center"/>
    </xf>
    <xf numFmtId="0" fontId="17" fillId="7" borderId="36" xfId="0" applyFont="1" applyFill="1" applyBorder="1" applyAlignment="1">
      <alignment horizontal="left" vertical="center"/>
    </xf>
    <xf numFmtId="0" fontId="17" fillId="7" borderId="23" xfId="0" applyFont="1" applyFill="1" applyBorder="1" applyAlignment="1">
      <alignment horizontal="left" vertical="center"/>
    </xf>
    <xf numFmtId="0" fontId="17" fillId="7" borderId="24" xfId="0" applyFont="1" applyFill="1" applyBorder="1" applyAlignment="1">
      <alignment horizontal="left" vertical="center"/>
    </xf>
    <xf numFmtId="0" fontId="17" fillId="7" borderId="25" xfId="0" applyFont="1" applyFill="1" applyBorder="1" applyAlignment="1">
      <alignment horizontal="left" vertical="center"/>
    </xf>
    <xf numFmtId="0" fontId="5" fillId="38" borderId="33" xfId="0" applyFont="1" applyFill="1" applyBorder="1" applyAlignment="1">
      <alignment horizontal="center" vertical="center"/>
    </xf>
    <xf numFmtId="166" fontId="5" fillId="38" borderId="33" xfId="0" applyNumberFormat="1" applyFont="1" applyFill="1" applyBorder="1" applyAlignment="1">
      <alignment horizontal="center"/>
    </xf>
    <xf numFmtId="0" fontId="5" fillId="39" borderId="33" xfId="0" applyFont="1" applyFill="1" applyBorder="1" applyAlignment="1">
      <alignment horizontal="center" vertical="center"/>
    </xf>
    <xf numFmtId="166" fontId="5" fillId="39" borderId="33" xfId="0" applyNumberFormat="1" applyFont="1" applyFill="1" applyBorder="1" applyAlignment="1">
      <alignment horizontal="center"/>
    </xf>
    <xf numFmtId="0" fontId="5" fillId="40" borderId="33" xfId="0" applyFont="1" applyFill="1" applyBorder="1" applyAlignment="1">
      <alignment horizontal="center" vertical="center"/>
    </xf>
    <xf numFmtId="166" fontId="5" fillId="40" borderId="33" xfId="0" applyNumberFormat="1" applyFont="1" applyFill="1" applyBorder="1" applyAlignment="1">
      <alignment horizontal="center"/>
    </xf>
    <xf numFmtId="0" fontId="3" fillId="15" borderId="1" xfId="0" applyFont="1" applyFill="1" applyBorder="1" applyAlignment="1">
      <alignment horizontal="left" vertical="center" wrapText="1"/>
    </xf>
    <xf numFmtId="0" fontId="3" fillId="15" borderId="1" xfId="0" applyFont="1" applyFill="1" applyBorder="1" applyAlignment="1">
      <alignment horizontal="left" vertical="center"/>
    </xf>
    <xf numFmtId="0" fontId="20" fillId="7" borderId="1" xfId="0" applyFont="1" applyFill="1" applyBorder="1" applyAlignment="1">
      <alignment horizontal="center" vertical="center"/>
    </xf>
    <xf numFmtId="0" fontId="4" fillId="7" borderId="0" xfId="0" applyFont="1" applyFill="1" applyAlignment="1">
      <alignment horizontal="center" vertical="center"/>
    </xf>
    <xf numFmtId="0" fontId="20" fillId="7" borderId="0" xfId="0" applyFont="1" applyFill="1" applyAlignment="1">
      <alignment horizontal="center" vertical="center"/>
    </xf>
    <xf numFmtId="0" fontId="31" fillId="7" borderId="0" xfId="0" applyFont="1" applyFill="1" applyAlignment="1">
      <alignment horizontal="center" vertical="center"/>
    </xf>
    <xf numFmtId="43" fontId="12" fillId="42" borderId="0" xfId="3" applyFont="1" applyFill="1" applyAlignment="1">
      <alignment horizontal="center" vertical="center"/>
    </xf>
    <xf numFmtId="44" fontId="13" fillId="10" borderId="0" xfId="1" applyFont="1" applyFill="1" applyAlignment="1">
      <alignment vertical="center"/>
    </xf>
    <xf numFmtId="43" fontId="33" fillId="42" borderId="52" xfId="0" applyNumberFormat="1" applyFont="1" applyFill="1" applyBorder="1" applyAlignment="1">
      <alignment horizontal="right" vertical="center"/>
    </xf>
    <xf numFmtId="0" fontId="33" fillId="42" borderId="52" xfId="0" applyFont="1" applyFill="1" applyBorder="1" applyAlignment="1">
      <alignment horizontal="center" vertical="center"/>
    </xf>
    <xf numFmtId="0" fontId="3" fillId="15" borderId="55" xfId="0" applyFont="1" applyFill="1" applyBorder="1" applyAlignment="1">
      <alignment horizontal="left" wrapText="1"/>
    </xf>
    <xf numFmtId="0" fontId="3" fillId="15" borderId="56" xfId="0" applyFont="1" applyFill="1" applyBorder="1" applyAlignment="1">
      <alignment horizontal="left"/>
    </xf>
    <xf numFmtId="0" fontId="3" fillId="15" borderId="57" xfId="0" applyFont="1" applyFill="1" applyBorder="1" applyAlignment="1">
      <alignment horizontal="left"/>
    </xf>
    <xf numFmtId="0" fontId="3" fillId="15" borderId="23" xfId="0" applyFont="1" applyFill="1" applyBorder="1" applyAlignment="1">
      <alignment horizontal="left"/>
    </xf>
    <xf numFmtId="0" fontId="3" fillId="15" borderId="24" xfId="0" applyFont="1" applyFill="1" applyBorder="1" applyAlignment="1">
      <alignment horizontal="left"/>
    </xf>
    <xf numFmtId="0" fontId="3" fillId="15" borderId="25" xfId="0" applyFont="1" applyFill="1" applyBorder="1" applyAlignment="1">
      <alignment horizontal="left"/>
    </xf>
    <xf numFmtId="0" fontId="33" fillId="42" borderId="58" xfId="0" applyFont="1" applyFill="1" applyBorder="1" applyAlignment="1">
      <alignment horizontal="center" vertical="center"/>
    </xf>
    <xf numFmtId="0" fontId="32" fillId="7" borderId="0" xfId="0" applyFont="1" applyFill="1" applyAlignment="1">
      <alignment horizontal="left" vertical="top" wrapText="1"/>
    </xf>
    <xf numFmtId="43" fontId="12" fillId="42" borderId="58" xfId="3" applyFont="1" applyFill="1" applyBorder="1" applyAlignment="1">
      <alignment horizontal="center" vertical="center"/>
    </xf>
    <xf numFmtId="44" fontId="13" fillId="18" borderId="58" xfId="1" applyFont="1" applyFill="1" applyBorder="1" applyAlignment="1">
      <alignment vertical="center"/>
    </xf>
    <xf numFmtId="0" fontId="12" fillId="48" borderId="59" xfId="0" applyFont="1" applyFill="1" applyBorder="1" applyAlignment="1">
      <alignment horizontal="center" vertical="center"/>
    </xf>
    <xf numFmtId="0" fontId="12" fillId="48" borderId="60" xfId="0" applyFont="1" applyFill="1" applyBorder="1" applyAlignment="1">
      <alignment horizontal="center" vertical="center"/>
    </xf>
    <xf numFmtId="0" fontId="12" fillId="48" borderId="61" xfId="0" applyFont="1" applyFill="1" applyBorder="1" applyAlignment="1">
      <alignment horizontal="center" vertical="center"/>
    </xf>
    <xf numFmtId="43" fontId="33" fillId="42" borderId="58" xfId="0" applyNumberFormat="1" applyFont="1" applyFill="1" applyBorder="1" applyAlignment="1">
      <alignment horizontal="right" vertical="center"/>
    </xf>
    <xf numFmtId="172" fontId="5" fillId="8" borderId="1" xfId="1" applyNumberFormat="1" applyFont="1" applyFill="1" applyBorder="1" applyAlignment="1">
      <alignment horizontal="center"/>
    </xf>
    <xf numFmtId="172" fontId="5" fillId="5" borderId="1" xfId="1" applyNumberFormat="1" applyFont="1" applyFill="1" applyBorder="1" applyAlignment="1">
      <alignment horizontal="center"/>
    </xf>
    <xf numFmtId="0" fontId="5" fillId="3" borderId="1" xfId="0" applyFont="1" applyFill="1" applyBorder="1" applyAlignment="1">
      <alignment horizontal="center" vertical="center"/>
    </xf>
    <xf numFmtId="0" fontId="5" fillId="8" borderId="1" xfId="0" applyFont="1" applyFill="1" applyBorder="1" applyAlignment="1">
      <alignment horizontal="center" vertical="center"/>
    </xf>
    <xf numFmtId="0" fontId="5" fillId="5" borderId="1" xfId="0" applyFont="1" applyFill="1" applyBorder="1" applyAlignment="1">
      <alignment horizontal="center" vertical="center"/>
    </xf>
    <xf numFmtId="172" fontId="5" fillId="24" borderId="1" xfId="1" applyNumberFormat="1" applyFont="1" applyFill="1" applyBorder="1" applyAlignment="1">
      <alignment horizontal="center"/>
    </xf>
    <xf numFmtId="172" fontId="5" fillId="0" borderId="1" xfId="1" applyNumberFormat="1" applyFont="1" applyBorder="1" applyAlignment="1">
      <alignment horizontal="center"/>
    </xf>
    <xf numFmtId="172" fontId="5" fillId="3" borderId="1" xfId="1" applyNumberFormat="1" applyFont="1" applyFill="1" applyBorder="1" applyAlignment="1">
      <alignment horizontal="center"/>
    </xf>
    <xf numFmtId="0" fontId="0" fillId="0" borderId="24" xfId="0" applyBorder="1" applyAlignment="1">
      <alignment horizontal="center"/>
    </xf>
    <xf numFmtId="0" fontId="5" fillId="49" borderId="33" xfId="0" applyFont="1" applyFill="1" applyBorder="1" applyAlignment="1">
      <alignment horizontal="center" vertical="center"/>
    </xf>
    <xf numFmtId="166" fontId="5" fillId="49" borderId="33" xfId="0" applyNumberFormat="1" applyFont="1" applyFill="1" applyBorder="1" applyAlignment="1">
      <alignment horizontal="center"/>
    </xf>
    <xf numFmtId="0" fontId="36" fillId="6" borderId="74" xfId="5" applyFont="1" applyFill="1" applyBorder="1" applyAlignment="1">
      <alignment horizontal="center" vertical="center"/>
    </xf>
    <xf numFmtId="0" fontId="36" fillId="6" borderId="75" xfId="5" applyFont="1" applyFill="1" applyBorder="1" applyAlignment="1">
      <alignment horizontal="center" vertical="center"/>
    </xf>
    <xf numFmtId="0" fontId="36" fillId="6" borderId="76" xfId="5" applyFont="1" applyFill="1" applyBorder="1" applyAlignment="1">
      <alignment horizontal="center" vertical="center"/>
    </xf>
    <xf numFmtId="43" fontId="37" fillId="6" borderId="71" xfId="0" applyNumberFormat="1" applyFont="1" applyFill="1" applyBorder="1" applyAlignment="1">
      <alignment horizontal="center" vertical="center"/>
    </xf>
    <xf numFmtId="43" fontId="37" fillId="6" borderId="73" xfId="0" applyNumberFormat="1" applyFont="1" applyFill="1" applyBorder="1" applyAlignment="1">
      <alignment horizontal="center" vertical="center"/>
    </xf>
    <xf numFmtId="43" fontId="41" fillId="42" borderId="52" xfId="0" applyNumberFormat="1" applyFont="1" applyFill="1" applyBorder="1" applyAlignment="1">
      <alignment horizontal="right" vertical="center"/>
    </xf>
    <xf numFmtId="0" fontId="41" fillId="42" borderId="52" xfId="0" applyFont="1" applyFill="1" applyBorder="1" applyAlignment="1">
      <alignment horizontal="center" vertical="center"/>
    </xf>
    <xf numFmtId="0" fontId="35" fillId="7" borderId="0" xfId="0" applyFont="1" applyFill="1" applyAlignment="1">
      <alignment horizontal="center" vertical="center"/>
    </xf>
    <xf numFmtId="43" fontId="35" fillId="7" borderId="0" xfId="3" applyFont="1" applyFill="1" applyAlignment="1">
      <alignment horizontal="center" vertical="center"/>
    </xf>
    <xf numFmtId="4" fontId="36" fillId="7" borderId="64" xfId="5" applyNumberFormat="1" applyFont="1" applyFill="1" applyBorder="1" applyAlignment="1">
      <alignment horizontal="center" vertical="center"/>
    </xf>
    <xf numFmtId="4" fontId="36" fillId="7" borderId="65" xfId="5" applyNumberFormat="1" applyFont="1" applyFill="1" applyBorder="1" applyAlignment="1">
      <alignment horizontal="center" vertical="center"/>
    </xf>
    <xf numFmtId="0" fontId="36" fillId="7" borderId="7" xfId="5" applyFont="1" applyFill="1" applyBorder="1" applyAlignment="1">
      <alignment horizontal="center" vertical="center"/>
    </xf>
    <xf numFmtId="0" fontId="36" fillId="7" borderId="13" xfId="5" applyFont="1" applyFill="1" applyBorder="1" applyAlignment="1">
      <alignment horizontal="center" vertical="center"/>
    </xf>
    <xf numFmtId="0" fontId="36" fillId="6" borderId="71" xfId="5" applyFont="1" applyFill="1" applyBorder="1" applyAlignment="1">
      <alignment horizontal="center" vertical="center"/>
    </xf>
    <xf numFmtId="0" fontId="36" fillId="6" borderId="72" xfId="5" applyFont="1" applyFill="1" applyBorder="1" applyAlignment="1">
      <alignment horizontal="center" vertical="center"/>
    </xf>
    <xf numFmtId="0" fontId="34" fillId="7" borderId="1" xfId="0" applyFont="1" applyFill="1" applyBorder="1" applyAlignment="1">
      <alignment horizontal="center" vertical="center"/>
    </xf>
    <xf numFmtId="0" fontId="0" fillId="7" borderId="0" xfId="0" applyFill="1" applyAlignment="1">
      <alignment horizontal="center" vertical="center"/>
    </xf>
    <xf numFmtId="0" fontId="34" fillId="7" borderId="0" xfId="0" applyFont="1" applyFill="1" applyAlignment="1">
      <alignment horizontal="center" vertical="center"/>
    </xf>
    <xf numFmtId="171" fontId="38" fillId="48" borderId="1" xfId="0" applyNumberFormat="1" applyFont="1" applyFill="1" applyBorder="1" applyAlignment="1">
      <alignment horizontal="center" vertical="center" wrapText="1"/>
    </xf>
    <xf numFmtId="0" fontId="72" fillId="7" borderId="0" xfId="0" applyFont="1" applyFill="1" applyAlignment="1">
      <alignment horizontal="center" vertical="center"/>
    </xf>
    <xf numFmtId="0" fontId="71" fillId="7" borderId="0" xfId="0" applyFont="1" applyFill="1" applyAlignment="1">
      <alignment horizontal="center"/>
    </xf>
    <xf numFmtId="0" fontId="20" fillId="7" borderId="0" xfId="0" applyFont="1" applyFill="1" applyAlignment="1">
      <alignment horizontal="center"/>
    </xf>
    <xf numFmtId="43" fontId="38" fillId="66" borderId="24" xfId="3" applyFont="1" applyFill="1" applyBorder="1" applyAlignment="1">
      <alignment horizontal="center" vertical="center"/>
    </xf>
    <xf numFmtId="43" fontId="38" fillId="66" borderId="0" xfId="3" applyFont="1" applyFill="1" applyAlignment="1">
      <alignment horizontal="center" vertical="center"/>
    </xf>
    <xf numFmtId="0" fontId="38" fillId="66" borderId="0" xfId="0" applyFont="1" applyFill="1" applyAlignment="1">
      <alignment horizontal="center" vertical="center"/>
    </xf>
    <xf numFmtId="43" fontId="19" fillId="42" borderId="87" xfId="3" applyFont="1" applyFill="1" applyBorder="1" applyAlignment="1">
      <alignment horizontal="center" vertical="center"/>
    </xf>
    <xf numFmtId="43" fontId="19" fillId="42" borderId="0" xfId="3" applyFont="1" applyFill="1" applyBorder="1" applyAlignment="1">
      <alignment horizontal="center" vertical="center"/>
    </xf>
    <xf numFmtId="44" fontId="20" fillId="18" borderId="87" xfId="1" applyFont="1" applyFill="1" applyBorder="1" applyAlignment="1">
      <alignment horizontal="center" vertical="center"/>
    </xf>
    <xf numFmtId="44" fontId="20" fillId="18" borderId="0" xfId="1" applyFont="1" applyFill="1" applyBorder="1" applyAlignment="1">
      <alignment horizontal="center" vertical="center"/>
    </xf>
    <xf numFmtId="0" fontId="5" fillId="29" borderId="34" xfId="0" applyFont="1" applyFill="1" applyBorder="1" applyAlignment="1">
      <alignment horizontal="center" vertical="center"/>
    </xf>
    <xf numFmtId="0" fontId="5" fillId="29" borderId="35" xfId="0" applyFont="1" applyFill="1" applyBorder="1" applyAlignment="1">
      <alignment horizontal="center" vertical="center"/>
    </xf>
    <xf numFmtId="43" fontId="38" fillId="56" borderId="78" xfId="6" applyFont="1" applyFill="1" applyBorder="1" applyAlignment="1" applyProtection="1">
      <alignment horizontal="center" vertical="center" wrapText="1"/>
    </xf>
    <xf numFmtId="43" fontId="38" fillId="56" borderId="78" xfId="6" applyFont="1" applyFill="1" applyBorder="1" applyAlignment="1" applyProtection="1">
      <alignment horizontal="center" vertical="center" wrapText="1"/>
      <protection locked="0"/>
    </xf>
    <xf numFmtId="44" fontId="55" fillId="56" borderId="78" xfId="1" applyFont="1" applyFill="1" applyBorder="1" applyAlignment="1" applyProtection="1">
      <alignment horizontal="center" vertical="center" wrapText="1"/>
    </xf>
    <xf numFmtId="44" fontId="55" fillId="56" borderId="79" xfId="1" applyFont="1" applyFill="1" applyBorder="1" applyAlignment="1" applyProtection="1">
      <alignment horizontal="center" vertical="center" wrapText="1"/>
    </xf>
    <xf numFmtId="0" fontId="55" fillId="2" borderId="80" xfId="5" applyFont="1" applyFill="1" applyBorder="1" applyAlignment="1">
      <alignment horizontal="center" vertical="center"/>
    </xf>
    <xf numFmtId="0" fontId="55" fillId="2" borderId="81" xfId="5" applyFont="1" applyFill="1" applyBorder="1" applyAlignment="1">
      <alignment horizontal="center" vertical="center"/>
    </xf>
    <xf numFmtId="0" fontId="55" fillId="2" borderId="82" xfId="5" applyFont="1" applyFill="1" applyBorder="1" applyAlignment="1">
      <alignment horizontal="center" vertical="center"/>
    </xf>
    <xf numFmtId="0" fontId="55" fillId="2" borderId="83" xfId="5" applyFont="1" applyFill="1" applyBorder="1" applyAlignment="1">
      <alignment horizontal="center" vertical="center"/>
    </xf>
    <xf numFmtId="0" fontId="55" fillId="2" borderId="84" xfId="5" applyFont="1" applyFill="1" applyBorder="1" applyAlignment="1">
      <alignment horizontal="center" vertical="center"/>
    </xf>
    <xf numFmtId="0" fontId="55" fillId="2" borderId="85" xfId="5" applyFont="1" applyFill="1" applyBorder="1" applyAlignment="1">
      <alignment horizontal="center" vertical="center"/>
    </xf>
    <xf numFmtId="0" fontId="38" fillId="56" borderId="77" xfId="5" applyFont="1" applyFill="1" applyBorder="1" applyAlignment="1">
      <alignment horizontal="center" vertical="center" wrapText="1"/>
    </xf>
    <xf numFmtId="0" fontId="38" fillId="56" borderId="77" xfId="5" applyFont="1" applyFill="1" applyBorder="1" applyAlignment="1" applyProtection="1">
      <alignment horizontal="center" vertical="center" wrapText="1"/>
      <protection locked="0"/>
    </xf>
    <xf numFmtId="0" fontId="38" fillId="56" borderId="78" xfId="5" applyFont="1" applyFill="1" applyBorder="1" applyAlignment="1">
      <alignment horizontal="justify" vertical="center" wrapText="1"/>
    </xf>
    <xf numFmtId="0" fontId="38" fillId="56" borderId="78" xfId="5" applyFont="1" applyFill="1" applyBorder="1" applyAlignment="1" applyProtection="1">
      <alignment horizontal="justify" vertical="center" wrapText="1"/>
      <protection locked="0"/>
    </xf>
    <xf numFmtId="0" fontId="38" fillId="56" borderId="78" xfId="5" applyFont="1" applyFill="1" applyBorder="1" applyAlignment="1">
      <alignment horizontal="center" vertical="center" wrapText="1"/>
    </xf>
    <xf numFmtId="0" fontId="38" fillId="56" borderId="78" xfId="5" applyFont="1" applyFill="1" applyBorder="1" applyAlignment="1" applyProtection="1">
      <alignment horizontal="center" vertical="center" wrapText="1"/>
      <protection locked="0"/>
    </xf>
    <xf numFmtId="0" fontId="5" fillId="70" borderId="33" xfId="0" applyFont="1" applyFill="1" applyBorder="1" applyAlignment="1">
      <alignment horizontal="center" vertical="center"/>
    </xf>
    <xf numFmtId="0" fontId="7" fillId="70" borderId="34" xfId="0" applyFont="1" applyFill="1" applyBorder="1"/>
    <xf numFmtId="0" fontId="7" fillId="70" borderId="35" xfId="0" applyFont="1" applyFill="1" applyBorder="1"/>
    <xf numFmtId="166" fontId="5" fillId="70" borderId="33" xfId="0" applyNumberFormat="1" applyFont="1" applyFill="1" applyBorder="1" applyAlignment="1">
      <alignment horizontal="center"/>
    </xf>
    <xf numFmtId="0" fontId="3" fillId="15" borderId="21" xfId="0" applyFont="1" applyFill="1" applyBorder="1" applyAlignment="1">
      <alignment horizontal="center"/>
    </xf>
  </cellXfs>
  <cellStyles count="8">
    <cellStyle name="Moeda" xfId="1" builtinId="4"/>
    <cellStyle name="Moeda 2" xfId="4" xr:uid="{A693ED0A-B861-4715-8ADC-BFC0FD02801D}"/>
    <cellStyle name="Normal" xfId="0" builtinId="0"/>
    <cellStyle name="Normal 3" xfId="5" xr:uid="{E4892D12-3F20-4BF6-B821-37A76BC5F54C}"/>
    <cellStyle name="Normal 6" xfId="7" xr:uid="{2CA61DC9-EDD9-49A8-97EA-BB873B65353D}"/>
    <cellStyle name="Porcentagem" xfId="2" builtinId="5"/>
    <cellStyle name="Vírgula" xfId="3" builtinId="3"/>
    <cellStyle name="Vírgula 2 3" xfId="6" xr:uid="{0064036E-094C-458A-B31C-671A0138256B}"/>
  </cellStyles>
  <dxfs count="20">
    <dxf>
      <font>
        <color rgb="FF9C0006"/>
      </font>
      <fill>
        <patternFill patternType="solid">
          <fgColor rgb="FFFFC7CE"/>
          <bgColor rgb="FFFFC7CE"/>
        </patternFill>
      </fill>
    </dxf>
    <dxf>
      <font>
        <color rgb="FFFF0000"/>
      </font>
      <fill>
        <patternFill patternType="none"/>
      </fill>
    </dxf>
    <dxf>
      <fill>
        <patternFill patternType="solid">
          <fgColor rgb="FFFF0000"/>
          <bgColor rgb="FFFF0000"/>
        </patternFill>
      </fill>
    </dxf>
    <dxf>
      <font>
        <color rgb="FF9C0006"/>
      </font>
      <fill>
        <patternFill patternType="solid">
          <fgColor rgb="FFFFC7CE"/>
          <bgColor rgb="FFFFC7CE"/>
        </patternFill>
      </fill>
    </dxf>
    <dxf>
      <font>
        <color rgb="FFFF0000"/>
      </font>
      <fill>
        <patternFill patternType="none"/>
      </fill>
    </dxf>
    <dxf>
      <fill>
        <patternFill patternType="solid">
          <fgColor rgb="FFFF0000"/>
          <bgColor rgb="FFFF0000"/>
        </patternFill>
      </fill>
    </dxf>
    <dxf>
      <font>
        <b val="0"/>
        <i val="0"/>
      </font>
      <fill>
        <patternFill>
          <bgColor theme="7" tint="0.39994506668294322"/>
        </patternFill>
      </fill>
    </dxf>
    <dxf>
      <font>
        <color rgb="FF006100"/>
      </font>
      <fill>
        <patternFill>
          <bgColor rgb="FFC6EFCE"/>
        </patternFill>
      </fill>
    </dxf>
    <dxf>
      <font>
        <color rgb="FF9C0006"/>
      </font>
      <fill>
        <patternFill>
          <bgColor rgb="FFFFC7CE"/>
        </patternFill>
      </fill>
    </dxf>
    <dxf>
      <font>
        <color rgb="FF0070C0"/>
      </font>
      <fill>
        <patternFill>
          <bgColor theme="8" tint="0.59996337778862885"/>
        </patternFill>
      </fill>
    </dxf>
    <dxf>
      <font>
        <color rgb="FF006100"/>
      </font>
      <fill>
        <patternFill>
          <bgColor rgb="FFC6EFCE"/>
        </patternFill>
      </fill>
    </dxf>
    <dxf>
      <font>
        <b val="0"/>
        <i val="0"/>
      </font>
      <fill>
        <patternFill>
          <bgColor rgb="FFFF5050"/>
        </patternFill>
      </fill>
    </dxf>
    <dxf>
      <font>
        <color rgb="FF006100"/>
      </font>
      <fill>
        <patternFill>
          <bgColor rgb="FFC6EFCE"/>
        </patternFill>
      </fill>
    </dxf>
    <dxf>
      <font>
        <color rgb="FF9C0006"/>
      </font>
      <fill>
        <patternFill>
          <bgColor rgb="FFFFC7CE"/>
        </patternFill>
      </fill>
    </dxf>
    <dxf>
      <font>
        <color rgb="FF0070C0"/>
      </font>
      <fill>
        <patternFill>
          <bgColor theme="8" tint="0.59996337778862885"/>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70C0"/>
      </font>
      <fill>
        <patternFill>
          <bgColor theme="8" tint="0.59996337778862885"/>
        </patternFill>
      </fill>
    </dxf>
    <dxf>
      <font>
        <color rgb="FF006100"/>
      </font>
      <fill>
        <patternFill>
          <bgColor rgb="FFC6EFCE"/>
        </patternFill>
      </fill>
    </dxf>
  </dxfs>
  <tableStyles count="0" defaultTableStyle="TableStyleMedium2" defaultPivotStyle="PivotStyleLight16"/>
  <colors>
    <mruColors>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theme" Target="theme/theme1.xml"/></Relationships>
</file>

<file path=xl/drawings/_rels/drawing1.xml.rels><?xml version="1.0" encoding="UTF-8" standalone="yes"?>
<Relationships xmlns="http://schemas.openxmlformats.org/package/2006/relationships"><Relationship Id="rId13" Type="http://schemas.openxmlformats.org/officeDocument/2006/relationships/hyperlink" Target="#MED_GMDM!A1"/><Relationship Id="rId18" Type="http://schemas.openxmlformats.org/officeDocument/2006/relationships/hyperlink" Target="#MED_FUNDA&#199;&#213;ES!A1"/><Relationship Id="rId26" Type="http://schemas.openxmlformats.org/officeDocument/2006/relationships/image" Target="../media/image8.png"/><Relationship Id="rId39" Type="http://schemas.openxmlformats.org/officeDocument/2006/relationships/image" Target="../media/image21.png"/><Relationship Id="rId3" Type="http://schemas.openxmlformats.org/officeDocument/2006/relationships/hyperlink" Target="#PLAN_MUSEU!A1"/><Relationship Id="rId21" Type="http://schemas.openxmlformats.org/officeDocument/2006/relationships/image" Target="../media/image3.png"/><Relationship Id="rId34" Type="http://schemas.openxmlformats.org/officeDocument/2006/relationships/image" Target="../media/image16.png"/><Relationship Id="rId42" Type="http://schemas.openxmlformats.org/officeDocument/2006/relationships/image" Target="../media/image24.png"/><Relationship Id="rId47" Type="http://schemas.openxmlformats.org/officeDocument/2006/relationships/image" Target="../media/image29.png"/><Relationship Id="rId50" Type="http://schemas.openxmlformats.org/officeDocument/2006/relationships/hyperlink" Target="#PLAN_ESCOLA_13_SALAS!A1"/><Relationship Id="rId7" Type="http://schemas.openxmlformats.org/officeDocument/2006/relationships/hyperlink" Target="#PLAN_UBS!A1"/><Relationship Id="rId12" Type="http://schemas.openxmlformats.org/officeDocument/2006/relationships/hyperlink" Target="#MED_CRISTO!A1"/><Relationship Id="rId17" Type="http://schemas.openxmlformats.org/officeDocument/2006/relationships/hyperlink" Target="#MED_UBS!A1"/><Relationship Id="rId25" Type="http://schemas.openxmlformats.org/officeDocument/2006/relationships/image" Target="../media/image7.png"/><Relationship Id="rId33" Type="http://schemas.openxmlformats.org/officeDocument/2006/relationships/image" Target="../media/image15.png"/><Relationship Id="rId38" Type="http://schemas.openxmlformats.org/officeDocument/2006/relationships/image" Target="../media/image20.png"/><Relationship Id="rId46" Type="http://schemas.openxmlformats.org/officeDocument/2006/relationships/image" Target="../media/image28.png"/><Relationship Id="rId2" Type="http://schemas.openxmlformats.org/officeDocument/2006/relationships/hyperlink" Target="#PLAN_OR&#199;_ESTA&#199;&#213;ES!A1"/><Relationship Id="rId16" Type="http://schemas.openxmlformats.org/officeDocument/2006/relationships/hyperlink" Target="#MED_KART!A1"/><Relationship Id="rId20" Type="http://schemas.openxmlformats.org/officeDocument/2006/relationships/image" Target="../media/image2.png"/><Relationship Id="rId29" Type="http://schemas.openxmlformats.org/officeDocument/2006/relationships/image" Target="../media/image11.png"/><Relationship Id="rId41" Type="http://schemas.openxmlformats.org/officeDocument/2006/relationships/image" Target="../media/image23.png"/><Relationship Id="rId1" Type="http://schemas.openxmlformats.org/officeDocument/2006/relationships/hyperlink" Target="#PLAN_OR&#199;_MERCADO!A1"/><Relationship Id="rId6" Type="http://schemas.openxmlformats.org/officeDocument/2006/relationships/hyperlink" Target="#PLAN_KART!A1"/><Relationship Id="rId11" Type="http://schemas.openxmlformats.org/officeDocument/2006/relationships/hyperlink" Target="#MED_MUSEU!A1"/><Relationship Id="rId24" Type="http://schemas.openxmlformats.org/officeDocument/2006/relationships/image" Target="../media/image6.png"/><Relationship Id="rId32" Type="http://schemas.openxmlformats.org/officeDocument/2006/relationships/image" Target="../media/image14.png"/><Relationship Id="rId37" Type="http://schemas.openxmlformats.org/officeDocument/2006/relationships/image" Target="../media/image19.png"/><Relationship Id="rId40" Type="http://schemas.openxmlformats.org/officeDocument/2006/relationships/image" Target="../media/image22.png"/><Relationship Id="rId45" Type="http://schemas.openxmlformats.org/officeDocument/2006/relationships/image" Target="../media/image27.png"/><Relationship Id="rId5" Type="http://schemas.openxmlformats.org/officeDocument/2006/relationships/hyperlink" Target="#PLAN_TELEF&#201;RICO!A1"/><Relationship Id="rId15" Type="http://schemas.openxmlformats.org/officeDocument/2006/relationships/hyperlink" Target="#MED_TELEF&#201;RICO!A1"/><Relationship Id="rId23" Type="http://schemas.openxmlformats.org/officeDocument/2006/relationships/image" Target="../media/image5.png"/><Relationship Id="rId28" Type="http://schemas.openxmlformats.org/officeDocument/2006/relationships/image" Target="../media/image10.png"/><Relationship Id="rId36" Type="http://schemas.openxmlformats.org/officeDocument/2006/relationships/image" Target="../media/image18.png"/><Relationship Id="rId49" Type="http://schemas.openxmlformats.org/officeDocument/2006/relationships/hyperlink" Target="#'MED_CAPS,CER,CREAS'!A1"/><Relationship Id="rId10" Type="http://schemas.openxmlformats.org/officeDocument/2006/relationships/hyperlink" Target="#MED_ESTA&#199;&#213;ES!A1"/><Relationship Id="rId19" Type="http://schemas.openxmlformats.org/officeDocument/2006/relationships/image" Target="../media/image1.png"/><Relationship Id="rId31" Type="http://schemas.openxmlformats.org/officeDocument/2006/relationships/image" Target="../media/image13.png"/><Relationship Id="rId44" Type="http://schemas.openxmlformats.org/officeDocument/2006/relationships/image" Target="../media/image26.png"/><Relationship Id="rId52" Type="http://schemas.openxmlformats.org/officeDocument/2006/relationships/hyperlink" Target="#REAJUSTE_ESTA&#199;&#213;ES!A1"/><Relationship Id="rId4" Type="http://schemas.openxmlformats.org/officeDocument/2006/relationships/hyperlink" Target="#PLAN_CRISTO!A1"/><Relationship Id="rId9" Type="http://schemas.openxmlformats.org/officeDocument/2006/relationships/hyperlink" Target="#MED_MERCADO!A1"/><Relationship Id="rId14" Type="http://schemas.openxmlformats.org/officeDocument/2006/relationships/hyperlink" Target="#MED_MANUTEN&#199;&#195;O!A1"/><Relationship Id="rId22" Type="http://schemas.openxmlformats.org/officeDocument/2006/relationships/image" Target="../media/image4.png"/><Relationship Id="rId27" Type="http://schemas.openxmlformats.org/officeDocument/2006/relationships/image" Target="../media/image9.png"/><Relationship Id="rId30" Type="http://schemas.openxmlformats.org/officeDocument/2006/relationships/image" Target="../media/image12.png"/><Relationship Id="rId35" Type="http://schemas.openxmlformats.org/officeDocument/2006/relationships/image" Target="../media/image17.png"/><Relationship Id="rId43" Type="http://schemas.openxmlformats.org/officeDocument/2006/relationships/image" Target="../media/image25.png"/><Relationship Id="rId48" Type="http://schemas.openxmlformats.org/officeDocument/2006/relationships/hyperlink" Target="#'PLAN_CAPS,CER,CREAS'!A1"/><Relationship Id="rId8" Type="http://schemas.openxmlformats.org/officeDocument/2006/relationships/hyperlink" Target="#PLAN_FUNDA&#199;&#213;ES!A1"/><Relationship Id="rId51" Type="http://schemas.openxmlformats.org/officeDocument/2006/relationships/hyperlink" Target="#MED_ESCOLA_13_SALAS!A1"/></Relationships>
</file>

<file path=xl/drawings/_rels/drawing10.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26" Type="http://schemas.openxmlformats.org/officeDocument/2006/relationships/image" Target="../media/image27.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5" Type="http://schemas.openxmlformats.org/officeDocument/2006/relationships/image" Target="../media/image26.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29" Type="http://schemas.openxmlformats.org/officeDocument/2006/relationships/image" Target="../media/image1.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24" Type="http://schemas.openxmlformats.org/officeDocument/2006/relationships/image" Target="../media/image25.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28" Type="http://schemas.openxmlformats.org/officeDocument/2006/relationships/image" Target="../media/image29.png"/><Relationship Id="rId10" Type="http://schemas.openxmlformats.org/officeDocument/2006/relationships/image" Target="../media/image11.png"/><Relationship Id="rId19" Type="http://schemas.openxmlformats.org/officeDocument/2006/relationships/image" Target="../media/image20.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 Id="rId27" Type="http://schemas.openxmlformats.org/officeDocument/2006/relationships/image" Target="../media/image28.png"/><Relationship Id="rId30" Type="http://schemas.openxmlformats.org/officeDocument/2006/relationships/hyperlink" Target="#'RELAT&#211;RIO INICIAL'!A1"/></Relationships>
</file>

<file path=xl/drawings/_rels/drawing1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26" Type="http://schemas.openxmlformats.org/officeDocument/2006/relationships/image" Target="../media/image27.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5" Type="http://schemas.openxmlformats.org/officeDocument/2006/relationships/image" Target="../media/image26.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29" Type="http://schemas.openxmlformats.org/officeDocument/2006/relationships/image" Target="../media/image1.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24" Type="http://schemas.openxmlformats.org/officeDocument/2006/relationships/image" Target="../media/image25.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28" Type="http://schemas.openxmlformats.org/officeDocument/2006/relationships/image" Target="../media/image29.png"/><Relationship Id="rId10" Type="http://schemas.openxmlformats.org/officeDocument/2006/relationships/image" Target="../media/image11.png"/><Relationship Id="rId19" Type="http://schemas.openxmlformats.org/officeDocument/2006/relationships/image" Target="../media/image20.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 Id="rId27" Type="http://schemas.openxmlformats.org/officeDocument/2006/relationships/image" Target="../media/image28.png"/><Relationship Id="rId30" Type="http://schemas.openxmlformats.org/officeDocument/2006/relationships/hyperlink" Target="#'RELAT&#211;RIO INICIAL'!A1"/></Relationships>
</file>

<file path=xl/drawings/_rels/drawing12.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hyperlink" Target="#'RELAT&#211;RIO INICIAL'!A1"/></Relationships>
</file>

<file path=xl/drawings/_rels/drawing13.xml.rels><?xml version="1.0" encoding="UTF-8" standalone="yes"?>
<Relationships xmlns="http://schemas.openxmlformats.org/package/2006/relationships"><Relationship Id="rId3" Type="http://schemas.openxmlformats.org/officeDocument/2006/relationships/hyperlink" Target="#'RELAT&#211;RIO INICIAL'!A1"/><Relationship Id="rId2" Type="http://schemas.openxmlformats.org/officeDocument/2006/relationships/image" Target="../media/image31.png"/><Relationship Id="rId1" Type="http://schemas.openxmlformats.org/officeDocument/2006/relationships/image" Target="../media/image30.png"/></Relationships>
</file>

<file path=xl/drawings/_rels/drawing14.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26" Type="http://schemas.openxmlformats.org/officeDocument/2006/relationships/image" Target="../media/image27.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5" Type="http://schemas.openxmlformats.org/officeDocument/2006/relationships/image" Target="../media/image26.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29" Type="http://schemas.openxmlformats.org/officeDocument/2006/relationships/image" Target="../media/image1.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24" Type="http://schemas.openxmlformats.org/officeDocument/2006/relationships/image" Target="../media/image25.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28" Type="http://schemas.openxmlformats.org/officeDocument/2006/relationships/image" Target="../media/image29.png"/><Relationship Id="rId10" Type="http://schemas.openxmlformats.org/officeDocument/2006/relationships/image" Target="../media/image11.png"/><Relationship Id="rId19" Type="http://schemas.openxmlformats.org/officeDocument/2006/relationships/image" Target="../media/image20.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 Id="rId27" Type="http://schemas.openxmlformats.org/officeDocument/2006/relationships/image" Target="../media/image28.png"/><Relationship Id="rId30" Type="http://schemas.openxmlformats.org/officeDocument/2006/relationships/hyperlink" Target="#'RELAT&#211;RIO INICIAL'!A1"/></Relationships>
</file>

<file path=xl/drawings/_rels/drawing15.xml.rels><?xml version="1.0" encoding="UTF-8" standalone="yes"?>
<Relationships xmlns="http://schemas.openxmlformats.org/package/2006/relationships"><Relationship Id="rId3" Type="http://schemas.openxmlformats.org/officeDocument/2006/relationships/hyperlink" Target="#'RELAT&#211;RIO INICIAL'!A1"/><Relationship Id="rId2" Type="http://schemas.openxmlformats.org/officeDocument/2006/relationships/image" Target="../media/image39.jpeg"/><Relationship Id="rId1" Type="http://schemas.openxmlformats.org/officeDocument/2006/relationships/image" Target="../media/image38.png"/></Relationships>
</file>

<file path=xl/drawings/_rels/drawing16.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26" Type="http://schemas.openxmlformats.org/officeDocument/2006/relationships/image" Target="../media/image27.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5" Type="http://schemas.openxmlformats.org/officeDocument/2006/relationships/image" Target="../media/image26.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29" Type="http://schemas.openxmlformats.org/officeDocument/2006/relationships/image" Target="../media/image1.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24" Type="http://schemas.openxmlformats.org/officeDocument/2006/relationships/image" Target="../media/image25.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28" Type="http://schemas.openxmlformats.org/officeDocument/2006/relationships/image" Target="../media/image29.png"/><Relationship Id="rId10" Type="http://schemas.openxmlformats.org/officeDocument/2006/relationships/image" Target="../media/image11.png"/><Relationship Id="rId19" Type="http://schemas.openxmlformats.org/officeDocument/2006/relationships/image" Target="../media/image20.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 Id="rId27" Type="http://schemas.openxmlformats.org/officeDocument/2006/relationships/image" Target="../media/image28.png"/><Relationship Id="rId30" Type="http://schemas.openxmlformats.org/officeDocument/2006/relationships/hyperlink" Target="#'RELAT&#211;RIO INICIAL'!A1"/></Relationships>
</file>

<file path=xl/drawings/_rels/drawing17.xml.rels><?xml version="1.0" encoding="UTF-8" standalone="yes"?>
<Relationships xmlns="http://schemas.openxmlformats.org/package/2006/relationships"><Relationship Id="rId3" Type="http://schemas.openxmlformats.org/officeDocument/2006/relationships/hyperlink" Target="#'RELAT&#211;RIO INICIAL'!A1"/><Relationship Id="rId2" Type="http://schemas.openxmlformats.org/officeDocument/2006/relationships/image" Target="../media/image39.jpeg"/><Relationship Id="rId1" Type="http://schemas.openxmlformats.org/officeDocument/2006/relationships/image" Target="../media/image38.png"/></Relationships>
</file>

<file path=xl/drawings/_rels/drawing18.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26" Type="http://schemas.openxmlformats.org/officeDocument/2006/relationships/image" Target="../media/image27.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5" Type="http://schemas.openxmlformats.org/officeDocument/2006/relationships/image" Target="../media/image26.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29" Type="http://schemas.openxmlformats.org/officeDocument/2006/relationships/image" Target="../media/image1.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24" Type="http://schemas.openxmlformats.org/officeDocument/2006/relationships/image" Target="../media/image25.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28" Type="http://schemas.openxmlformats.org/officeDocument/2006/relationships/image" Target="../media/image29.png"/><Relationship Id="rId10" Type="http://schemas.openxmlformats.org/officeDocument/2006/relationships/image" Target="../media/image11.png"/><Relationship Id="rId19" Type="http://schemas.openxmlformats.org/officeDocument/2006/relationships/image" Target="../media/image20.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 Id="rId27" Type="http://schemas.openxmlformats.org/officeDocument/2006/relationships/image" Target="../media/image28.png"/><Relationship Id="rId30" Type="http://schemas.openxmlformats.org/officeDocument/2006/relationships/hyperlink" Target="#'RELAT&#211;RIO INICIAL'!A1"/></Relationships>
</file>

<file path=xl/drawings/_rels/drawing19.xml.rels><?xml version="1.0" encoding="UTF-8" standalone="yes"?>
<Relationships xmlns="http://schemas.openxmlformats.org/package/2006/relationships"><Relationship Id="rId3" Type="http://schemas.openxmlformats.org/officeDocument/2006/relationships/hyperlink" Target="#'RELAT&#211;RIO INICIAL'!A1"/><Relationship Id="rId2" Type="http://schemas.openxmlformats.org/officeDocument/2006/relationships/image" Target="../media/image39.jpeg"/><Relationship Id="rId1" Type="http://schemas.openxmlformats.org/officeDocument/2006/relationships/image" Target="../media/image38.png"/></Relationships>
</file>

<file path=xl/drawings/_rels/drawing2.xml.rels><?xml version="1.0" encoding="UTF-8" standalone="yes"?>
<Relationships xmlns="http://schemas.openxmlformats.org/package/2006/relationships"><Relationship Id="rId3" Type="http://schemas.openxmlformats.org/officeDocument/2006/relationships/hyperlink" Target="#'RELAT&#211;RIO INICIAL'!A1"/><Relationship Id="rId2" Type="http://schemas.openxmlformats.org/officeDocument/2006/relationships/image" Target="../media/image31.png"/><Relationship Id="rId1" Type="http://schemas.openxmlformats.org/officeDocument/2006/relationships/image" Target="../media/image30.png"/></Relationships>
</file>

<file path=xl/drawings/_rels/drawing20.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26" Type="http://schemas.openxmlformats.org/officeDocument/2006/relationships/image" Target="../media/image27.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5" Type="http://schemas.openxmlformats.org/officeDocument/2006/relationships/image" Target="../media/image26.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29" Type="http://schemas.openxmlformats.org/officeDocument/2006/relationships/image" Target="../media/image1.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24" Type="http://schemas.openxmlformats.org/officeDocument/2006/relationships/image" Target="../media/image25.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28" Type="http://schemas.openxmlformats.org/officeDocument/2006/relationships/image" Target="../media/image29.png"/><Relationship Id="rId10" Type="http://schemas.openxmlformats.org/officeDocument/2006/relationships/image" Target="../media/image11.png"/><Relationship Id="rId19" Type="http://schemas.openxmlformats.org/officeDocument/2006/relationships/image" Target="../media/image20.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 Id="rId27" Type="http://schemas.openxmlformats.org/officeDocument/2006/relationships/image" Target="../media/image28.png"/><Relationship Id="rId30" Type="http://schemas.openxmlformats.org/officeDocument/2006/relationships/hyperlink" Target="#'RELAT&#211;RIO INICIAL'!A1"/></Relationships>
</file>

<file path=xl/drawings/_rels/drawing21.xml.rels><?xml version="1.0" encoding="UTF-8" standalone="yes"?>
<Relationships xmlns="http://schemas.openxmlformats.org/package/2006/relationships"><Relationship Id="rId3" Type="http://schemas.openxmlformats.org/officeDocument/2006/relationships/hyperlink" Target="#'RELAT&#211;RIO INICIAL'!A1"/><Relationship Id="rId2" Type="http://schemas.openxmlformats.org/officeDocument/2006/relationships/image" Target="../media/image39.jpeg"/><Relationship Id="rId1" Type="http://schemas.openxmlformats.org/officeDocument/2006/relationships/image" Target="../media/image38.png"/></Relationships>
</file>

<file path=xl/drawings/_rels/drawing22.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26" Type="http://schemas.openxmlformats.org/officeDocument/2006/relationships/image" Target="../media/image27.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5" Type="http://schemas.openxmlformats.org/officeDocument/2006/relationships/image" Target="../media/image26.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29" Type="http://schemas.openxmlformats.org/officeDocument/2006/relationships/image" Target="../media/image1.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24" Type="http://schemas.openxmlformats.org/officeDocument/2006/relationships/image" Target="../media/image25.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28" Type="http://schemas.openxmlformats.org/officeDocument/2006/relationships/image" Target="../media/image29.png"/><Relationship Id="rId10" Type="http://schemas.openxmlformats.org/officeDocument/2006/relationships/image" Target="../media/image11.png"/><Relationship Id="rId19" Type="http://schemas.openxmlformats.org/officeDocument/2006/relationships/image" Target="../media/image20.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 Id="rId27" Type="http://schemas.openxmlformats.org/officeDocument/2006/relationships/image" Target="../media/image28.png"/><Relationship Id="rId30" Type="http://schemas.openxmlformats.org/officeDocument/2006/relationships/hyperlink" Target="#'RELAT&#211;RIO INICIAL'!A1"/></Relationships>
</file>

<file path=xl/drawings/_rels/drawing23.xml.rels><?xml version="1.0" encoding="UTF-8" standalone="yes"?>
<Relationships xmlns="http://schemas.openxmlformats.org/package/2006/relationships"><Relationship Id="rId3" Type="http://schemas.openxmlformats.org/officeDocument/2006/relationships/hyperlink" Target="#'RELAT&#211;RIO INICIAL'!A1"/><Relationship Id="rId2" Type="http://schemas.openxmlformats.org/officeDocument/2006/relationships/image" Target="../media/image39.jpeg"/><Relationship Id="rId1" Type="http://schemas.openxmlformats.org/officeDocument/2006/relationships/image" Target="../media/image38.png"/></Relationships>
</file>

<file path=xl/drawings/_rels/drawing24.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26" Type="http://schemas.openxmlformats.org/officeDocument/2006/relationships/image" Target="../media/image27.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5" Type="http://schemas.openxmlformats.org/officeDocument/2006/relationships/image" Target="../media/image26.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29" Type="http://schemas.openxmlformats.org/officeDocument/2006/relationships/image" Target="../media/image1.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24" Type="http://schemas.openxmlformats.org/officeDocument/2006/relationships/image" Target="../media/image25.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28" Type="http://schemas.openxmlformats.org/officeDocument/2006/relationships/image" Target="../media/image29.png"/><Relationship Id="rId10" Type="http://schemas.openxmlformats.org/officeDocument/2006/relationships/image" Target="../media/image11.png"/><Relationship Id="rId19" Type="http://schemas.openxmlformats.org/officeDocument/2006/relationships/image" Target="../media/image20.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 Id="rId27" Type="http://schemas.openxmlformats.org/officeDocument/2006/relationships/image" Target="../media/image28.png"/><Relationship Id="rId30" Type="http://schemas.openxmlformats.org/officeDocument/2006/relationships/hyperlink" Target="#'RELAT&#211;RIO INICIAL'!A1"/></Relationships>
</file>

<file path=xl/drawings/_rels/drawing3.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26" Type="http://schemas.openxmlformats.org/officeDocument/2006/relationships/image" Target="../media/image27.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5" Type="http://schemas.openxmlformats.org/officeDocument/2006/relationships/image" Target="../media/image26.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29" Type="http://schemas.openxmlformats.org/officeDocument/2006/relationships/image" Target="../media/image1.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24" Type="http://schemas.openxmlformats.org/officeDocument/2006/relationships/image" Target="../media/image25.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28" Type="http://schemas.openxmlformats.org/officeDocument/2006/relationships/image" Target="../media/image29.png"/><Relationship Id="rId10" Type="http://schemas.openxmlformats.org/officeDocument/2006/relationships/image" Target="../media/image11.png"/><Relationship Id="rId19" Type="http://schemas.openxmlformats.org/officeDocument/2006/relationships/image" Target="../media/image20.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 Id="rId27" Type="http://schemas.openxmlformats.org/officeDocument/2006/relationships/image" Target="../media/image28.png"/><Relationship Id="rId30" Type="http://schemas.openxmlformats.org/officeDocument/2006/relationships/hyperlink" Target="#'RELAT&#211;RIO INICIAL'!A1"/></Relationships>
</file>

<file path=xl/drawings/_rels/drawing4.xml.rels><?xml version="1.0" encoding="UTF-8" standalone="yes"?>
<Relationships xmlns="http://schemas.openxmlformats.org/package/2006/relationships"><Relationship Id="rId3" Type="http://schemas.openxmlformats.org/officeDocument/2006/relationships/hyperlink" Target="#'RELAT&#211;RIO INICIAL'!A1"/><Relationship Id="rId2" Type="http://schemas.openxmlformats.org/officeDocument/2006/relationships/image" Target="../media/image31.png"/><Relationship Id="rId1" Type="http://schemas.openxmlformats.org/officeDocument/2006/relationships/image" Target="../media/image30.png"/></Relationships>
</file>

<file path=xl/drawings/_rels/drawing5.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33.png"/><Relationship Id="rId18" Type="http://schemas.openxmlformats.org/officeDocument/2006/relationships/image" Target="../media/image19.png"/><Relationship Id="rId26" Type="http://schemas.openxmlformats.org/officeDocument/2006/relationships/image" Target="../media/image27.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35.png"/><Relationship Id="rId25" Type="http://schemas.openxmlformats.org/officeDocument/2006/relationships/image" Target="../media/image26.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36.png"/><Relationship Id="rId29" Type="http://schemas.openxmlformats.org/officeDocument/2006/relationships/image" Target="../media/image37.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24" Type="http://schemas.openxmlformats.org/officeDocument/2006/relationships/image" Target="../media/image25.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28" Type="http://schemas.openxmlformats.org/officeDocument/2006/relationships/image" Target="../media/image29.png"/><Relationship Id="rId10" Type="http://schemas.openxmlformats.org/officeDocument/2006/relationships/image" Target="../media/image11.png"/><Relationship Id="rId19" Type="http://schemas.openxmlformats.org/officeDocument/2006/relationships/image" Target="../media/image20.png"/><Relationship Id="rId4" Type="http://schemas.openxmlformats.org/officeDocument/2006/relationships/image" Target="../media/image5.png"/><Relationship Id="rId9" Type="http://schemas.openxmlformats.org/officeDocument/2006/relationships/image" Target="../media/image32.png"/><Relationship Id="rId14" Type="http://schemas.openxmlformats.org/officeDocument/2006/relationships/image" Target="../media/image34.png"/><Relationship Id="rId22" Type="http://schemas.openxmlformats.org/officeDocument/2006/relationships/image" Target="../media/image23.png"/><Relationship Id="rId27" Type="http://schemas.openxmlformats.org/officeDocument/2006/relationships/image" Target="../media/image28.png"/><Relationship Id="rId30" Type="http://schemas.openxmlformats.org/officeDocument/2006/relationships/hyperlink" Target="#'RELAT&#211;RIO INICIAL'!A1"/></Relationships>
</file>

<file path=xl/drawings/_rels/drawing6.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26" Type="http://schemas.openxmlformats.org/officeDocument/2006/relationships/image" Target="../media/image27.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5" Type="http://schemas.openxmlformats.org/officeDocument/2006/relationships/image" Target="../media/image26.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29" Type="http://schemas.openxmlformats.org/officeDocument/2006/relationships/image" Target="../media/image1.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24" Type="http://schemas.openxmlformats.org/officeDocument/2006/relationships/image" Target="../media/image25.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28" Type="http://schemas.openxmlformats.org/officeDocument/2006/relationships/image" Target="../media/image29.png"/><Relationship Id="rId10" Type="http://schemas.openxmlformats.org/officeDocument/2006/relationships/image" Target="../media/image11.png"/><Relationship Id="rId19" Type="http://schemas.openxmlformats.org/officeDocument/2006/relationships/image" Target="../media/image20.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 Id="rId27" Type="http://schemas.openxmlformats.org/officeDocument/2006/relationships/image" Target="../media/image28.png"/><Relationship Id="rId30" Type="http://schemas.openxmlformats.org/officeDocument/2006/relationships/hyperlink" Target="#'RELAT&#211;RIO INICIAL'!A1"/></Relationships>
</file>

<file path=xl/drawings/_rels/drawing7.xml.rels><?xml version="1.0" encoding="UTF-8" standalone="yes"?>
<Relationships xmlns="http://schemas.openxmlformats.org/package/2006/relationships"><Relationship Id="rId3" Type="http://schemas.openxmlformats.org/officeDocument/2006/relationships/hyperlink" Target="#'RELAT&#211;RIO INICIAL'!A1"/><Relationship Id="rId2" Type="http://schemas.openxmlformats.org/officeDocument/2006/relationships/image" Target="../media/image31.png"/><Relationship Id="rId1" Type="http://schemas.openxmlformats.org/officeDocument/2006/relationships/image" Target="../media/image30.png"/></Relationships>
</file>

<file path=xl/drawings/_rels/drawing8.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26" Type="http://schemas.openxmlformats.org/officeDocument/2006/relationships/image" Target="../media/image27.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5" Type="http://schemas.openxmlformats.org/officeDocument/2006/relationships/image" Target="../media/image26.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29" Type="http://schemas.openxmlformats.org/officeDocument/2006/relationships/image" Target="../media/image1.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24" Type="http://schemas.openxmlformats.org/officeDocument/2006/relationships/image" Target="../media/image25.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28" Type="http://schemas.openxmlformats.org/officeDocument/2006/relationships/image" Target="../media/image29.png"/><Relationship Id="rId10" Type="http://schemas.openxmlformats.org/officeDocument/2006/relationships/image" Target="../media/image11.png"/><Relationship Id="rId19" Type="http://schemas.openxmlformats.org/officeDocument/2006/relationships/image" Target="../media/image20.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 Id="rId27" Type="http://schemas.openxmlformats.org/officeDocument/2006/relationships/image" Target="../media/image28.png"/><Relationship Id="rId30" Type="http://schemas.openxmlformats.org/officeDocument/2006/relationships/hyperlink" Target="#'RELAT&#211;RIO INICIAL'!A1"/></Relationships>
</file>

<file path=xl/drawings/_rels/drawing9.xml.rels><?xml version="1.0" encoding="UTF-8" standalone="yes"?>
<Relationships xmlns="http://schemas.openxmlformats.org/package/2006/relationships"><Relationship Id="rId3" Type="http://schemas.openxmlformats.org/officeDocument/2006/relationships/hyperlink" Target="#'RELAT&#211;RIO INICIAL'!A1"/><Relationship Id="rId2" Type="http://schemas.openxmlformats.org/officeDocument/2006/relationships/image" Target="../media/image31.png"/><Relationship Id="rId1" Type="http://schemas.openxmlformats.org/officeDocument/2006/relationships/image" Target="../media/image30.png"/></Relationships>
</file>

<file path=xl/drawings/drawing1.xml><?xml version="1.0" encoding="utf-8"?>
<xdr:wsDr xmlns:xdr="http://schemas.openxmlformats.org/drawingml/2006/spreadsheetDrawing" xmlns:a="http://schemas.openxmlformats.org/drawingml/2006/main">
  <xdr:twoCellAnchor>
    <xdr:from>
      <xdr:col>10</xdr:col>
      <xdr:colOff>155120</xdr:colOff>
      <xdr:row>3</xdr:row>
      <xdr:rowOff>363311</xdr:rowOff>
    </xdr:from>
    <xdr:to>
      <xdr:col>10</xdr:col>
      <xdr:colOff>678995</xdr:colOff>
      <xdr:row>3</xdr:row>
      <xdr:rowOff>639536</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328307F4-ED2E-9405-263D-2CFC6CCD9191}"/>
            </a:ext>
          </a:extLst>
        </xdr:cNvPr>
        <xdr:cNvSpPr/>
      </xdr:nvSpPr>
      <xdr:spPr>
        <a:xfrm>
          <a:off x="13969091" y="1811111"/>
          <a:ext cx="523875" cy="276225"/>
        </a:xfrm>
        <a:prstGeom prst="roundRect">
          <a:avLst/>
        </a:prstGeom>
        <a:ln>
          <a:solidFill>
            <a:srgbClr val="00206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pt-BR" sz="1100" b="1">
              <a:solidFill>
                <a:schemeClr val="bg1"/>
              </a:solidFill>
              <a:latin typeface="Times New Roman" panose="02020603050405020304" pitchFamily="18" charset="0"/>
              <a:cs typeface="Times New Roman" panose="02020603050405020304" pitchFamily="18" charset="0"/>
            </a:rPr>
            <a:t>IR</a:t>
          </a:r>
        </a:p>
      </xdr:txBody>
    </xdr:sp>
    <xdr:clientData/>
  </xdr:twoCellAnchor>
  <xdr:twoCellAnchor>
    <xdr:from>
      <xdr:col>10</xdr:col>
      <xdr:colOff>157843</xdr:colOff>
      <xdr:row>7</xdr:row>
      <xdr:rowOff>145596</xdr:rowOff>
    </xdr:from>
    <xdr:to>
      <xdr:col>10</xdr:col>
      <xdr:colOff>681718</xdr:colOff>
      <xdr:row>7</xdr:row>
      <xdr:rowOff>421821</xdr:rowOff>
    </xdr:to>
    <xdr:sp macro="" textlink="">
      <xdr:nvSpPr>
        <xdr:cNvPr id="3" name="Retângulo: Cantos Arredondados 2">
          <a:hlinkClick xmlns:r="http://schemas.openxmlformats.org/officeDocument/2006/relationships" r:id="rId2"/>
          <a:extLst>
            <a:ext uri="{FF2B5EF4-FFF2-40B4-BE49-F238E27FC236}">
              <a16:creationId xmlns:a16="http://schemas.microsoft.com/office/drawing/2014/main" id="{4F642FD0-5F15-4115-BD7C-F0B970674CB0}"/>
            </a:ext>
          </a:extLst>
        </xdr:cNvPr>
        <xdr:cNvSpPr/>
      </xdr:nvSpPr>
      <xdr:spPr>
        <a:xfrm>
          <a:off x="13971814" y="4391025"/>
          <a:ext cx="523875" cy="276225"/>
        </a:xfrm>
        <a:prstGeom prst="roundRect">
          <a:avLst/>
        </a:prstGeom>
        <a:ln>
          <a:solidFill>
            <a:srgbClr val="00206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pt-BR" sz="1100" b="1">
              <a:solidFill>
                <a:schemeClr val="bg1"/>
              </a:solidFill>
              <a:latin typeface="Times New Roman" panose="02020603050405020304" pitchFamily="18" charset="0"/>
              <a:cs typeface="Times New Roman" panose="02020603050405020304" pitchFamily="18" charset="0"/>
            </a:rPr>
            <a:t>IR</a:t>
          </a:r>
        </a:p>
      </xdr:txBody>
    </xdr:sp>
    <xdr:clientData/>
  </xdr:twoCellAnchor>
  <xdr:twoCellAnchor>
    <xdr:from>
      <xdr:col>10</xdr:col>
      <xdr:colOff>156482</xdr:colOff>
      <xdr:row>11</xdr:row>
      <xdr:rowOff>340178</xdr:rowOff>
    </xdr:from>
    <xdr:to>
      <xdr:col>10</xdr:col>
      <xdr:colOff>680357</xdr:colOff>
      <xdr:row>11</xdr:row>
      <xdr:rowOff>616403</xdr:rowOff>
    </xdr:to>
    <xdr:sp macro="" textlink="">
      <xdr:nvSpPr>
        <xdr:cNvPr id="4" name="Retângulo: Cantos Arredondados 3">
          <a:hlinkClick xmlns:r="http://schemas.openxmlformats.org/officeDocument/2006/relationships" r:id="rId3"/>
          <a:extLst>
            <a:ext uri="{FF2B5EF4-FFF2-40B4-BE49-F238E27FC236}">
              <a16:creationId xmlns:a16="http://schemas.microsoft.com/office/drawing/2014/main" id="{0863735B-6DD4-46AE-A90A-E2FF17ED7224}"/>
            </a:ext>
          </a:extLst>
        </xdr:cNvPr>
        <xdr:cNvSpPr/>
      </xdr:nvSpPr>
      <xdr:spPr>
        <a:xfrm>
          <a:off x="13970453" y="7383235"/>
          <a:ext cx="523875" cy="276225"/>
        </a:xfrm>
        <a:prstGeom prst="roundRect">
          <a:avLst/>
        </a:prstGeom>
        <a:ln>
          <a:solidFill>
            <a:srgbClr val="00206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pt-BR" sz="1100" b="1">
              <a:solidFill>
                <a:schemeClr val="bg1"/>
              </a:solidFill>
              <a:latin typeface="Times New Roman" panose="02020603050405020304" pitchFamily="18" charset="0"/>
              <a:cs typeface="Times New Roman" panose="02020603050405020304" pitchFamily="18" charset="0"/>
            </a:rPr>
            <a:t>IR</a:t>
          </a:r>
        </a:p>
      </xdr:txBody>
    </xdr:sp>
    <xdr:clientData/>
  </xdr:twoCellAnchor>
  <xdr:twoCellAnchor>
    <xdr:from>
      <xdr:col>10</xdr:col>
      <xdr:colOff>145596</xdr:colOff>
      <xdr:row>15</xdr:row>
      <xdr:rowOff>360589</xdr:rowOff>
    </xdr:from>
    <xdr:to>
      <xdr:col>10</xdr:col>
      <xdr:colOff>669471</xdr:colOff>
      <xdr:row>15</xdr:row>
      <xdr:rowOff>636814</xdr:rowOff>
    </xdr:to>
    <xdr:sp macro="" textlink="">
      <xdr:nvSpPr>
        <xdr:cNvPr id="5" name="Retângulo: Cantos Arredondados 4">
          <a:hlinkClick xmlns:r="http://schemas.openxmlformats.org/officeDocument/2006/relationships" r:id="rId4"/>
          <a:extLst>
            <a:ext uri="{FF2B5EF4-FFF2-40B4-BE49-F238E27FC236}">
              <a16:creationId xmlns:a16="http://schemas.microsoft.com/office/drawing/2014/main" id="{655F9A0C-3358-4252-9B59-37510FE5A352}"/>
            </a:ext>
          </a:extLst>
        </xdr:cNvPr>
        <xdr:cNvSpPr/>
      </xdr:nvSpPr>
      <xdr:spPr>
        <a:xfrm>
          <a:off x="13959567" y="10201275"/>
          <a:ext cx="523875" cy="276225"/>
        </a:xfrm>
        <a:prstGeom prst="roundRect">
          <a:avLst/>
        </a:prstGeom>
        <a:ln>
          <a:solidFill>
            <a:srgbClr val="00206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pt-BR" sz="1100" b="1">
              <a:solidFill>
                <a:schemeClr val="bg1"/>
              </a:solidFill>
              <a:latin typeface="Times New Roman" panose="02020603050405020304" pitchFamily="18" charset="0"/>
              <a:cs typeface="Times New Roman" panose="02020603050405020304" pitchFamily="18" charset="0"/>
            </a:rPr>
            <a:t>IR</a:t>
          </a:r>
        </a:p>
      </xdr:txBody>
    </xdr:sp>
    <xdr:clientData/>
  </xdr:twoCellAnchor>
  <xdr:twoCellAnchor>
    <xdr:from>
      <xdr:col>10</xdr:col>
      <xdr:colOff>168728</xdr:colOff>
      <xdr:row>31</xdr:row>
      <xdr:rowOff>360589</xdr:rowOff>
    </xdr:from>
    <xdr:to>
      <xdr:col>10</xdr:col>
      <xdr:colOff>692603</xdr:colOff>
      <xdr:row>31</xdr:row>
      <xdr:rowOff>636814</xdr:rowOff>
    </xdr:to>
    <xdr:sp macro="" textlink="">
      <xdr:nvSpPr>
        <xdr:cNvPr id="10" name="Retângulo: Cantos Arredondados 9">
          <a:hlinkClick xmlns:r="http://schemas.openxmlformats.org/officeDocument/2006/relationships" r:id="rId5"/>
          <a:extLst>
            <a:ext uri="{FF2B5EF4-FFF2-40B4-BE49-F238E27FC236}">
              <a16:creationId xmlns:a16="http://schemas.microsoft.com/office/drawing/2014/main" id="{979F74B3-F5D3-400B-BB79-D841F145CEA1}"/>
            </a:ext>
          </a:extLst>
        </xdr:cNvPr>
        <xdr:cNvSpPr/>
      </xdr:nvSpPr>
      <xdr:spPr>
        <a:xfrm>
          <a:off x="13982699" y="21816332"/>
          <a:ext cx="523875" cy="276225"/>
        </a:xfrm>
        <a:prstGeom prst="roundRect">
          <a:avLst/>
        </a:prstGeom>
        <a:ln>
          <a:solidFill>
            <a:srgbClr val="00206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pt-BR" sz="1100" b="1">
              <a:solidFill>
                <a:schemeClr val="bg1"/>
              </a:solidFill>
              <a:latin typeface="Times New Roman" panose="02020603050405020304" pitchFamily="18" charset="0"/>
              <a:cs typeface="Times New Roman" panose="02020603050405020304" pitchFamily="18" charset="0"/>
            </a:rPr>
            <a:t>IR</a:t>
          </a:r>
        </a:p>
      </xdr:txBody>
    </xdr:sp>
    <xdr:clientData/>
  </xdr:twoCellAnchor>
  <xdr:twoCellAnchor>
    <xdr:from>
      <xdr:col>10</xdr:col>
      <xdr:colOff>167368</xdr:colOff>
      <xdr:row>35</xdr:row>
      <xdr:rowOff>342900</xdr:rowOff>
    </xdr:from>
    <xdr:to>
      <xdr:col>10</xdr:col>
      <xdr:colOff>691243</xdr:colOff>
      <xdr:row>35</xdr:row>
      <xdr:rowOff>619125</xdr:rowOff>
    </xdr:to>
    <xdr:sp macro="" textlink="">
      <xdr:nvSpPr>
        <xdr:cNvPr id="11" name="Retângulo: Cantos Arredondados 10">
          <a:hlinkClick xmlns:r="http://schemas.openxmlformats.org/officeDocument/2006/relationships" r:id="rId6"/>
          <a:extLst>
            <a:ext uri="{FF2B5EF4-FFF2-40B4-BE49-F238E27FC236}">
              <a16:creationId xmlns:a16="http://schemas.microsoft.com/office/drawing/2014/main" id="{E57859B9-F686-4B36-BCA8-EF589067E351}"/>
            </a:ext>
          </a:extLst>
        </xdr:cNvPr>
        <xdr:cNvSpPr/>
      </xdr:nvSpPr>
      <xdr:spPr>
        <a:xfrm>
          <a:off x="13981339" y="24596271"/>
          <a:ext cx="523875" cy="276225"/>
        </a:xfrm>
        <a:prstGeom prst="roundRect">
          <a:avLst/>
        </a:prstGeom>
        <a:ln>
          <a:solidFill>
            <a:srgbClr val="00206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pt-BR" sz="1100" b="1">
              <a:solidFill>
                <a:schemeClr val="bg1"/>
              </a:solidFill>
              <a:latin typeface="Times New Roman" panose="02020603050405020304" pitchFamily="18" charset="0"/>
              <a:cs typeface="Times New Roman" panose="02020603050405020304" pitchFamily="18" charset="0"/>
            </a:rPr>
            <a:t>IR</a:t>
          </a:r>
        </a:p>
      </xdr:txBody>
    </xdr:sp>
    <xdr:clientData/>
  </xdr:twoCellAnchor>
  <xdr:twoCellAnchor>
    <xdr:from>
      <xdr:col>10</xdr:col>
      <xdr:colOff>167368</xdr:colOff>
      <xdr:row>39</xdr:row>
      <xdr:rowOff>349704</xdr:rowOff>
    </xdr:from>
    <xdr:to>
      <xdr:col>10</xdr:col>
      <xdr:colOff>691243</xdr:colOff>
      <xdr:row>39</xdr:row>
      <xdr:rowOff>625929</xdr:rowOff>
    </xdr:to>
    <xdr:sp macro="" textlink="">
      <xdr:nvSpPr>
        <xdr:cNvPr id="12" name="Retângulo: Cantos Arredondados 11">
          <a:hlinkClick xmlns:r="http://schemas.openxmlformats.org/officeDocument/2006/relationships" r:id="rId7"/>
          <a:extLst>
            <a:ext uri="{FF2B5EF4-FFF2-40B4-BE49-F238E27FC236}">
              <a16:creationId xmlns:a16="http://schemas.microsoft.com/office/drawing/2014/main" id="{E9995AC2-5114-4425-B8BF-C0FDA4251F09}"/>
            </a:ext>
          </a:extLst>
        </xdr:cNvPr>
        <xdr:cNvSpPr/>
      </xdr:nvSpPr>
      <xdr:spPr>
        <a:xfrm>
          <a:off x="13981339" y="27400704"/>
          <a:ext cx="523875" cy="276225"/>
        </a:xfrm>
        <a:prstGeom prst="roundRect">
          <a:avLst/>
        </a:prstGeom>
        <a:ln>
          <a:solidFill>
            <a:srgbClr val="00206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pt-BR" sz="1100" b="1">
              <a:solidFill>
                <a:schemeClr val="bg1"/>
              </a:solidFill>
              <a:latin typeface="Times New Roman" panose="02020603050405020304" pitchFamily="18" charset="0"/>
              <a:cs typeface="Times New Roman" panose="02020603050405020304" pitchFamily="18" charset="0"/>
            </a:rPr>
            <a:t>IR</a:t>
          </a:r>
        </a:p>
      </xdr:txBody>
    </xdr:sp>
    <xdr:clientData/>
  </xdr:twoCellAnchor>
  <xdr:twoCellAnchor>
    <xdr:from>
      <xdr:col>10</xdr:col>
      <xdr:colOff>157842</xdr:colOff>
      <xdr:row>43</xdr:row>
      <xdr:rowOff>341539</xdr:rowOff>
    </xdr:from>
    <xdr:to>
      <xdr:col>10</xdr:col>
      <xdr:colOff>681717</xdr:colOff>
      <xdr:row>43</xdr:row>
      <xdr:rowOff>617764</xdr:rowOff>
    </xdr:to>
    <xdr:sp macro="" textlink="">
      <xdr:nvSpPr>
        <xdr:cNvPr id="13" name="Retângulo: Cantos Arredondados 12">
          <a:hlinkClick xmlns:r="http://schemas.openxmlformats.org/officeDocument/2006/relationships" r:id="rId8"/>
          <a:extLst>
            <a:ext uri="{FF2B5EF4-FFF2-40B4-BE49-F238E27FC236}">
              <a16:creationId xmlns:a16="http://schemas.microsoft.com/office/drawing/2014/main" id="{A12C89D6-3F8E-4B66-9A1C-2E9A78FD71FC}"/>
            </a:ext>
          </a:extLst>
        </xdr:cNvPr>
        <xdr:cNvSpPr/>
      </xdr:nvSpPr>
      <xdr:spPr>
        <a:xfrm>
          <a:off x="13971813" y="30211939"/>
          <a:ext cx="523875" cy="276225"/>
        </a:xfrm>
        <a:prstGeom prst="roundRect">
          <a:avLst/>
        </a:prstGeom>
        <a:ln>
          <a:solidFill>
            <a:srgbClr val="00206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pt-BR" sz="1100" b="1">
              <a:solidFill>
                <a:schemeClr val="bg1"/>
              </a:solidFill>
              <a:latin typeface="Times New Roman" panose="02020603050405020304" pitchFamily="18" charset="0"/>
              <a:cs typeface="Times New Roman" panose="02020603050405020304" pitchFamily="18" charset="0"/>
            </a:rPr>
            <a:t>IR</a:t>
          </a:r>
        </a:p>
      </xdr:txBody>
    </xdr:sp>
    <xdr:clientData/>
  </xdr:twoCellAnchor>
  <xdr:twoCellAnchor>
    <xdr:from>
      <xdr:col>13</xdr:col>
      <xdr:colOff>47624</xdr:colOff>
      <xdr:row>3</xdr:row>
      <xdr:rowOff>314325</xdr:rowOff>
    </xdr:from>
    <xdr:to>
      <xdr:col>13</xdr:col>
      <xdr:colOff>571499</xdr:colOff>
      <xdr:row>3</xdr:row>
      <xdr:rowOff>590550</xdr:rowOff>
    </xdr:to>
    <xdr:sp macro="" textlink="">
      <xdr:nvSpPr>
        <xdr:cNvPr id="14" name="Retângulo: Cantos Arredondados 13">
          <a:hlinkClick xmlns:r="http://schemas.openxmlformats.org/officeDocument/2006/relationships" r:id="rId9"/>
          <a:extLst>
            <a:ext uri="{FF2B5EF4-FFF2-40B4-BE49-F238E27FC236}">
              <a16:creationId xmlns:a16="http://schemas.microsoft.com/office/drawing/2014/main" id="{CF8D02AD-1F13-4697-9329-03BE9ABD7ED0}"/>
            </a:ext>
          </a:extLst>
        </xdr:cNvPr>
        <xdr:cNvSpPr/>
      </xdr:nvSpPr>
      <xdr:spPr>
        <a:xfrm>
          <a:off x="16973549" y="1752600"/>
          <a:ext cx="523875" cy="276225"/>
        </a:xfrm>
        <a:prstGeom prst="roundRect">
          <a:avLst/>
        </a:prstGeom>
        <a:ln>
          <a:solidFill>
            <a:srgbClr val="00206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pt-BR" sz="1100" b="1">
              <a:solidFill>
                <a:schemeClr val="bg1"/>
              </a:solidFill>
              <a:latin typeface="Times New Roman" panose="02020603050405020304" pitchFamily="18" charset="0"/>
              <a:cs typeface="Times New Roman" panose="02020603050405020304" pitchFamily="18" charset="0"/>
            </a:rPr>
            <a:t>IR</a:t>
          </a:r>
        </a:p>
      </xdr:txBody>
    </xdr:sp>
    <xdr:clientData/>
  </xdr:twoCellAnchor>
  <xdr:twoCellAnchor>
    <xdr:from>
      <xdr:col>13</xdr:col>
      <xdr:colOff>38100</xdr:colOff>
      <xdr:row>7</xdr:row>
      <xdr:rowOff>323850</xdr:rowOff>
    </xdr:from>
    <xdr:to>
      <xdr:col>13</xdr:col>
      <xdr:colOff>561975</xdr:colOff>
      <xdr:row>7</xdr:row>
      <xdr:rowOff>600075</xdr:rowOff>
    </xdr:to>
    <xdr:sp macro="" textlink="">
      <xdr:nvSpPr>
        <xdr:cNvPr id="15" name="Retângulo: Cantos Arredondados 14">
          <a:hlinkClick xmlns:r="http://schemas.openxmlformats.org/officeDocument/2006/relationships" r:id="rId10"/>
          <a:extLst>
            <a:ext uri="{FF2B5EF4-FFF2-40B4-BE49-F238E27FC236}">
              <a16:creationId xmlns:a16="http://schemas.microsoft.com/office/drawing/2014/main" id="{187F3C4F-DF6A-4218-BBD7-967AE2104DD3}"/>
            </a:ext>
          </a:extLst>
        </xdr:cNvPr>
        <xdr:cNvSpPr/>
      </xdr:nvSpPr>
      <xdr:spPr>
        <a:xfrm>
          <a:off x="16964025" y="2743200"/>
          <a:ext cx="523875" cy="276225"/>
        </a:xfrm>
        <a:prstGeom prst="roundRect">
          <a:avLst/>
        </a:prstGeom>
        <a:ln>
          <a:solidFill>
            <a:srgbClr val="00206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pt-BR" sz="1100" b="1">
              <a:solidFill>
                <a:schemeClr val="bg1"/>
              </a:solidFill>
              <a:latin typeface="Times New Roman" panose="02020603050405020304" pitchFamily="18" charset="0"/>
              <a:cs typeface="Times New Roman" panose="02020603050405020304" pitchFamily="18" charset="0"/>
            </a:rPr>
            <a:t>IR</a:t>
          </a:r>
        </a:p>
      </xdr:txBody>
    </xdr:sp>
    <xdr:clientData/>
  </xdr:twoCellAnchor>
  <xdr:twoCellAnchor>
    <xdr:from>
      <xdr:col>13</xdr:col>
      <xdr:colOff>38100</xdr:colOff>
      <xdr:row>11</xdr:row>
      <xdr:rowOff>323850</xdr:rowOff>
    </xdr:from>
    <xdr:to>
      <xdr:col>13</xdr:col>
      <xdr:colOff>561975</xdr:colOff>
      <xdr:row>11</xdr:row>
      <xdr:rowOff>600075</xdr:rowOff>
    </xdr:to>
    <xdr:sp macro="" textlink="">
      <xdr:nvSpPr>
        <xdr:cNvPr id="16" name="Retângulo: Cantos Arredondados 15">
          <a:hlinkClick xmlns:r="http://schemas.openxmlformats.org/officeDocument/2006/relationships" r:id="rId11"/>
          <a:extLst>
            <a:ext uri="{FF2B5EF4-FFF2-40B4-BE49-F238E27FC236}">
              <a16:creationId xmlns:a16="http://schemas.microsoft.com/office/drawing/2014/main" id="{DB23923D-3B3E-4EA5-902C-62BF802F514C}"/>
            </a:ext>
          </a:extLst>
        </xdr:cNvPr>
        <xdr:cNvSpPr/>
      </xdr:nvSpPr>
      <xdr:spPr>
        <a:xfrm>
          <a:off x="16964025" y="3724275"/>
          <a:ext cx="523875" cy="276225"/>
        </a:xfrm>
        <a:prstGeom prst="roundRect">
          <a:avLst/>
        </a:prstGeom>
        <a:ln>
          <a:solidFill>
            <a:srgbClr val="00206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pt-BR" sz="1100" b="1">
              <a:solidFill>
                <a:schemeClr val="bg1"/>
              </a:solidFill>
              <a:latin typeface="Times New Roman" panose="02020603050405020304" pitchFamily="18" charset="0"/>
              <a:cs typeface="Times New Roman" panose="02020603050405020304" pitchFamily="18" charset="0"/>
            </a:rPr>
            <a:t>IR</a:t>
          </a:r>
        </a:p>
      </xdr:txBody>
    </xdr:sp>
    <xdr:clientData/>
  </xdr:twoCellAnchor>
  <xdr:twoCellAnchor>
    <xdr:from>
      <xdr:col>13</xdr:col>
      <xdr:colOff>38100</xdr:colOff>
      <xdr:row>15</xdr:row>
      <xdr:rowOff>333375</xdr:rowOff>
    </xdr:from>
    <xdr:to>
      <xdr:col>13</xdr:col>
      <xdr:colOff>561975</xdr:colOff>
      <xdr:row>15</xdr:row>
      <xdr:rowOff>609600</xdr:rowOff>
    </xdr:to>
    <xdr:sp macro="" textlink="">
      <xdr:nvSpPr>
        <xdr:cNvPr id="17" name="Retângulo: Cantos Arredondados 16">
          <a:hlinkClick xmlns:r="http://schemas.openxmlformats.org/officeDocument/2006/relationships" r:id="rId12"/>
          <a:extLst>
            <a:ext uri="{FF2B5EF4-FFF2-40B4-BE49-F238E27FC236}">
              <a16:creationId xmlns:a16="http://schemas.microsoft.com/office/drawing/2014/main" id="{EC2DCBF0-8B6E-4F2A-ABE3-F521EF332BF6}"/>
            </a:ext>
          </a:extLst>
        </xdr:cNvPr>
        <xdr:cNvSpPr/>
      </xdr:nvSpPr>
      <xdr:spPr>
        <a:xfrm>
          <a:off x="16964025" y="4714875"/>
          <a:ext cx="523875" cy="276225"/>
        </a:xfrm>
        <a:prstGeom prst="roundRect">
          <a:avLst/>
        </a:prstGeom>
        <a:ln>
          <a:solidFill>
            <a:srgbClr val="00206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pt-BR" sz="1100" b="1">
              <a:solidFill>
                <a:schemeClr val="bg1"/>
              </a:solidFill>
              <a:latin typeface="Times New Roman" panose="02020603050405020304" pitchFamily="18" charset="0"/>
              <a:cs typeface="Times New Roman" panose="02020603050405020304" pitchFamily="18" charset="0"/>
            </a:rPr>
            <a:t>IR</a:t>
          </a:r>
        </a:p>
      </xdr:txBody>
    </xdr:sp>
    <xdr:clientData/>
  </xdr:twoCellAnchor>
  <xdr:twoCellAnchor>
    <xdr:from>
      <xdr:col>13</xdr:col>
      <xdr:colOff>38100</xdr:colOff>
      <xdr:row>19</xdr:row>
      <xdr:rowOff>323850</xdr:rowOff>
    </xdr:from>
    <xdr:to>
      <xdr:col>13</xdr:col>
      <xdr:colOff>561975</xdr:colOff>
      <xdr:row>19</xdr:row>
      <xdr:rowOff>600075</xdr:rowOff>
    </xdr:to>
    <xdr:sp macro="" textlink="">
      <xdr:nvSpPr>
        <xdr:cNvPr id="18" name="Retângulo: Cantos Arredondados 17">
          <a:hlinkClick xmlns:r="http://schemas.openxmlformats.org/officeDocument/2006/relationships" r:id="rId13"/>
          <a:extLst>
            <a:ext uri="{FF2B5EF4-FFF2-40B4-BE49-F238E27FC236}">
              <a16:creationId xmlns:a16="http://schemas.microsoft.com/office/drawing/2014/main" id="{3B7D5C6D-E078-4345-8FAC-643A0C13616A}"/>
            </a:ext>
          </a:extLst>
        </xdr:cNvPr>
        <xdr:cNvSpPr/>
      </xdr:nvSpPr>
      <xdr:spPr>
        <a:xfrm>
          <a:off x="16964025" y="5686425"/>
          <a:ext cx="523875" cy="276225"/>
        </a:xfrm>
        <a:prstGeom prst="roundRect">
          <a:avLst/>
        </a:prstGeom>
        <a:ln>
          <a:solidFill>
            <a:srgbClr val="00206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pt-BR" sz="1100" b="1">
              <a:solidFill>
                <a:schemeClr val="bg1"/>
              </a:solidFill>
              <a:latin typeface="Times New Roman" panose="02020603050405020304" pitchFamily="18" charset="0"/>
              <a:cs typeface="Times New Roman" panose="02020603050405020304" pitchFamily="18" charset="0"/>
            </a:rPr>
            <a:t>IR</a:t>
          </a:r>
        </a:p>
      </xdr:txBody>
    </xdr:sp>
    <xdr:clientData/>
  </xdr:twoCellAnchor>
  <xdr:twoCellAnchor>
    <xdr:from>
      <xdr:col>13</xdr:col>
      <xdr:colOff>50347</xdr:colOff>
      <xdr:row>27</xdr:row>
      <xdr:rowOff>344261</xdr:rowOff>
    </xdr:from>
    <xdr:to>
      <xdr:col>13</xdr:col>
      <xdr:colOff>574222</xdr:colOff>
      <xdr:row>27</xdr:row>
      <xdr:rowOff>620486</xdr:rowOff>
    </xdr:to>
    <xdr:sp macro="" textlink="">
      <xdr:nvSpPr>
        <xdr:cNvPr id="21" name="Retângulo: Cantos Arredondados 20">
          <a:hlinkClick xmlns:r="http://schemas.openxmlformats.org/officeDocument/2006/relationships" r:id="rId14"/>
          <a:extLst>
            <a:ext uri="{FF2B5EF4-FFF2-40B4-BE49-F238E27FC236}">
              <a16:creationId xmlns:a16="http://schemas.microsoft.com/office/drawing/2014/main" id="{499B06B9-B84E-4E86-878C-5B8027CC6C37}"/>
            </a:ext>
          </a:extLst>
        </xdr:cNvPr>
        <xdr:cNvSpPr/>
      </xdr:nvSpPr>
      <xdr:spPr>
        <a:xfrm>
          <a:off x="18425433" y="18577832"/>
          <a:ext cx="523875" cy="276225"/>
        </a:xfrm>
        <a:prstGeom prst="roundRect">
          <a:avLst/>
        </a:prstGeom>
        <a:ln>
          <a:solidFill>
            <a:srgbClr val="00206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pt-BR" sz="1100" b="1">
              <a:solidFill>
                <a:schemeClr val="bg1"/>
              </a:solidFill>
              <a:latin typeface="Times New Roman" panose="02020603050405020304" pitchFamily="18" charset="0"/>
              <a:cs typeface="Times New Roman" panose="02020603050405020304" pitchFamily="18" charset="0"/>
            </a:rPr>
            <a:t>IR</a:t>
          </a:r>
        </a:p>
      </xdr:txBody>
    </xdr:sp>
    <xdr:clientData/>
  </xdr:twoCellAnchor>
  <xdr:twoCellAnchor>
    <xdr:from>
      <xdr:col>13</xdr:col>
      <xdr:colOff>28575</xdr:colOff>
      <xdr:row>31</xdr:row>
      <xdr:rowOff>333375</xdr:rowOff>
    </xdr:from>
    <xdr:to>
      <xdr:col>13</xdr:col>
      <xdr:colOff>552450</xdr:colOff>
      <xdr:row>31</xdr:row>
      <xdr:rowOff>609600</xdr:rowOff>
    </xdr:to>
    <xdr:sp macro="" textlink="">
      <xdr:nvSpPr>
        <xdr:cNvPr id="22" name="Retângulo: Cantos Arredondados 21">
          <a:hlinkClick xmlns:r="http://schemas.openxmlformats.org/officeDocument/2006/relationships" r:id="rId15"/>
          <a:extLst>
            <a:ext uri="{FF2B5EF4-FFF2-40B4-BE49-F238E27FC236}">
              <a16:creationId xmlns:a16="http://schemas.microsoft.com/office/drawing/2014/main" id="{4B90E8B0-2610-487F-802A-599B36943876}"/>
            </a:ext>
          </a:extLst>
        </xdr:cNvPr>
        <xdr:cNvSpPr/>
      </xdr:nvSpPr>
      <xdr:spPr>
        <a:xfrm>
          <a:off x="16954500" y="10039350"/>
          <a:ext cx="523875" cy="276225"/>
        </a:xfrm>
        <a:prstGeom prst="roundRect">
          <a:avLst/>
        </a:prstGeom>
        <a:ln>
          <a:solidFill>
            <a:srgbClr val="00206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pt-BR" sz="1100" b="1">
              <a:solidFill>
                <a:schemeClr val="bg1"/>
              </a:solidFill>
              <a:latin typeface="Times New Roman" panose="02020603050405020304" pitchFamily="18" charset="0"/>
              <a:cs typeface="Times New Roman" panose="02020603050405020304" pitchFamily="18" charset="0"/>
            </a:rPr>
            <a:t>IR</a:t>
          </a:r>
        </a:p>
      </xdr:txBody>
    </xdr:sp>
    <xdr:clientData/>
  </xdr:twoCellAnchor>
  <xdr:twoCellAnchor>
    <xdr:from>
      <xdr:col>13</xdr:col>
      <xdr:colOff>38100</xdr:colOff>
      <xdr:row>35</xdr:row>
      <xdr:rowOff>304800</xdr:rowOff>
    </xdr:from>
    <xdr:to>
      <xdr:col>13</xdr:col>
      <xdr:colOff>561975</xdr:colOff>
      <xdr:row>35</xdr:row>
      <xdr:rowOff>581025</xdr:rowOff>
    </xdr:to>
    <xdr:sp macro="" textlink="">
      <xdr:nvSpPr>
        <xdr:cNvPr id="23" name="Retângulo: Cantos Arredondados 22">
          <a:hlinkClick xmlns:r="http://schemas.openxmlformats.org/officeDocument/2006/relationships" r:id="rId16"/>
          <a:extLst>
            <a:ext uri="{FF2B5EF4-FFF2-40B4-BE49-F238E27FC236}">
              <a16:creationId xmlns:a16="http://schemas.microsoft.com/office/drawing/2014/main" id="{6262DFD6-006C-4698-B09F-2FFEB70E0DF3}"/>
            </a:ext>
          </a:extLst>
        </xdr:cNvPr>
        <xdr:cNvSpPr/>
      </xdr:nvSpPr>
      <xdr:spPr>
        <a:xfrm>
          <a:off x="16964025" y="10991850"/>
          <a:ext cx="523875" cy="276225"/>
        </a:xfrm>
        <a:prstGeom prst="roundRect">
          <a:avLst/>
        </a:prstGeom>
        <a:ln>
          <a:solidFill>
            <a:srgbClr val="00206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pt-BR" sz="1100" b="1">
              <a:solidFill>
                <a:schemeClr val="bg1"/>
              </a:solidFill>
              <a:latin typeface="Times New Roman" panose="02020603050405020304" pitchFamily="18" charset="0"/>
              <a:cs typeface="Times New Roman" panose="02020603050405020304" pitchFamily="18" charset="0"/>
            </a:rPr>
            <a:t>IR</a:t>
          </a:r>
        </a:p>
      </xdr:txBody>
    </xdr:sp>
    <xdr:clientData/>
  </xdr:twoCellAnchor>
  <xdr:twoCellAnchor>
    <xdr:from>
      <xdr:col>13</xdr:col>
      <xdr:colOff>38100</xdr:colOff>
      <xdr:row>39</xdr:row>
      <xdr:rowOff>333375</xdr:rowOff>
    </xdr:from>
    <xdr:to>
      <xdr:col>13</xdr:col>
      <xdr:colOff>561975</xdr:colOff>
      <xdr:row>39</xdr:row>
      <xdr:rowOff>609600</xdr:rowOff>
    </xdr:to>
    <xdr:sp macro="" textlink="">
      <xdr:nvSpPr>
        <xdr:cNvPr id="24" name="Retângulo: Cantos Arredondados 23">
          <a:hlinkClick xmlns:r="http://schemas.openxmlformats.org/officeDocument/2006/relationships" r:id="rId17"/>
          <a:extLst>
            <a:ext uri="{FF2B5EF4-FFF2-40B4-BE49-F238E27FC236}">
              <a16:creationId xmlns:a16="http://schemas.microsoft.com/office/drawing/2014/main" id="{807499EC-2EC0-49C6-9243-251579CA903C}"/>
            </a:ext>
          </a:extLst>
        </xdr:cNvPr>
        <xdr:cNvSpPr/>
      </xdr:nvSpPr>
      <xdr:spPr>
        <a:xfrm>
          <a:off x="16964025" y="12001500"/>
          <a:ext cx="523875" cy="276225"/>
        </a:xfrm>
        <a:prstGeom prst="roundRect">
          <a:avLst/>
        </a:prstGeom>
        <a:ln>
          <a:solidFill>
            <a:srgbClr val="00206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pt-BR" sz="1100" b="1">
              <a:solidFill>
                <a:schemeClr val="bg1"/>
              </a:solidFill>
              <a:latin typeface="Times New Roman" panose="02020603050405020304" pitchFamily="18" charset="0"/>
              <a:cs typeface="Times New Roman" panose="02020603050405020304" pitchFamily="18" charset="0"/>
            </a:rPr>
            <a:t>IR</a:t>
          </a:r>
        </a:p>
      </xdr:txBody>
    </xdr:sp>
    <xdr:clientData/>
  </xdr:twoCellAnchor>
  <xdr:twoCellAnchor>
    <xdr:from>
      <xdr:col>13</xdr:col>
      <xdr:colOff>38100</xdr:colOff>
      <xdr:row>43</xdr:row>
      <xdr:rowOff>323850</xdr:rowOff>
    </xdr:from>
    <xdr:to>
      <xdr:col>13</xdr:col>
      <xdr:colOff>561975</xdr:colOff>
      <xdr:row>43</xdr:row>
      <xdr:rowOff>600075</xdr:rowOff>
    </xdr:to>
    <xdr:sp macro="" textlink="">
      <xdr:nvSpPr>
        <xdr:cNvPr id="25" name="Retângulo: Cantos Arredondados 24">
          <a:hlinkClick xmlns:r="http://schemas.openxmlformats.org/officeDocument/2006/relationships" r:id="rId18"/>
          <a:extLst>
            <a:ext uri="{FF2B5EF4-FFF2-40B4-BE49-F238E27FC236}">
              <a16:creationId xmlns:a16="http://schemas.microsoft.com/office/drawing/2014/main" id="{4C8FB03E-8F38-4D7C-91C8-9EB38A69F5B4}"/>
            </a:ext>
          </a:extLst>
        </xdr:cNvPr>
        <xdr:cNvSpPr/>
      </xdr:nvSpPr>
      <xdr:spPr>
        <a:xfrm>
          <a:off x="16964025" y="12973050"/>
          <a:ext cx="523875" cy="276225"/>
        </a:xfrm>
        <a:prstGeom prst="roundRect">
          <a:avLst/>
        </a:prstGeom>
        <a:ln>
          <a:solidFill>
            <a:srgbClr val="00206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pt-BR" sz="1100" b="1">
              <a:solidFill>
                <a:schemeClr val="bg1"/>
              </a:solidFill>
              <a:latin typeface="Times New Roman" panose="02020603050405020304" pitchFamily="18" charset="0"/>
              <a:cs typeface="Times New Roman" panose="02020603050405020304" pitchFamily="18" charset="0"/>
            </a:rPr>
            <a:t>IR</a:t>
          </a:r>
        </a:p>
      </xdr:txBody>
    </xdr:sp>
    <xdr:clientData/>
  </xdr:twoCellAnchor>
  <xdr:twoCellAnchor editAs="oneCell">
    <xdr:from>
      <xdr:col>0</xdr:col>
      <xdr:colOff>123825</xdr:colOff>
      <xdr:row>0</xdr:row>
      <xdr:rowOff>95250</xdr:rowOff>
    </xdr:from>
    <xdr:to>
      <xdr:col>1</xdr:col>
      <xdr:colOff>609600</xdr:colOff>
      <xdr:row>1</xdr:row>
      <xdr:rowOff>314325</xdr:rowOff>
    </xdr:to>
    <xdr:pic>
      <xdr:nvPicPr>
        <xdr:cNvPr id="26" name="Image 23">
          <a:extLst>
            <a:ext uri="{FF2B5EF4-FFF2-40B4-BE49-F238E27FC236}">
              <a16:creationId xmlns:a16="http://schemas.microsoft.com/office/drawing/2014/main" id="{3D7D82B6-D8DB-4B57-8BEA-B6DA8F37E03B}"/>
            </a:ext>
          </a:extLst>
        </xdr:cNvPr>
        <xdr:cNvPicPr>
          <a:picLocks/>
        </xdr:cNvPicPr>
      </xdr:nvPicPr>
      <xdr:blipFill>
        <a:blip xmlns:r="http://schemas.openxmlformats.org/officeDocument/2006/relationships" r:embed="rId19" cstate="print">
          <a:lum bright="70000" contrast="-70000"/>
        </a:blip>
        <a:stretch>
          <a:fillRect/>
        </a:stretch>
      </xdr:blipFill>
      <xdr:spPr>
        <a:xfrm>
          <a:off x="123825" y="95250"/>
          <a:ext cx="1695450" cy="552450"/>
        </a:xfrm>
        <a:prstGeom prst="rect">
          <a:avLst/>
        </a:prstGeom>
      </xdr:spPr>
    </xdr:pic>
    <xdr:clientData/>
  </xdr:twoCellAnchor>
  <xdr:oneCellAnchor>
    <xdr:from>
      <xdr:col>12</xdr:col>
      <xdr:colOff>314325</xdr:colOff>
      <xdr:row>0</xdr:row>
      <xdr:rowOff>38099</xdr:rowOff>
    </xdr:from>
    <xdr:ext cx="1413510" cy="600075"/>
    <xdr:grpSp>
      <xdr:nvGrpSpPr>
        <xdr:cNvPr id="27" name="Shape 2">
          <a:extLst>
            <a:ext uri="{FF2B5EF4-FFF2-40B4-BE49-F238E27FC236}">
              <a16:creationId xmlns:a16="http://schemas.microsoft.com/office/drawing/2014/main" id="{8358D1BF-0A0E-4A38-A651-102ED8CE4D7D}"/>
            </a:ext>
          </a:extLst>
        </xdr:cNvPr>
        <xdr:cNvGrpSpPr/>
      </xdr:nvGrpSpPr>
      <xdr:grpSpPr>
        <a:xfrm>
          <a:off x="17675568" y="38099"/>
          <a:ext cx="1413510" cy="600075"/>
          <a:chOff x="4822125" y="3546638"/>
          <a:chExt cx="1047750" cy="466725"/>
        </a:xfrm>
      </xdr:grpSpPr>
      <xdr:grpSp>
        <xdr:nvGrpSpPr>
          <xdr:cNvPr id="28" name="Shape 3">
            <a:extLst>
              <a:ext uri="{FF2B5EF4-FFF2-40B4-BE49-F238E27FC236}">
                <a16:creationId xmlns:a16="http://schemas.microsoft.com/office/drawing/2014/main" id="{7AA9EADC-3879-ED58-8931-9AEE1ABDBC5C}"/>
              </a:ext>
            </a:extLst>
          </xdr:cNvPr>
          <xdr:cNvGrpSpPr/>
        </xdr:nvGrpSpPr>
        <xdr:grpSpPr>
          <a:xfrm>
            <a:off x="4822125" y="3546638"/>
            <a:ext cx="1047750" cy="466725"/>
            <a:chOff x="5295" y="259"/>
            <a:chExt cx="2234" cy="1109"/>
          </a:xfrm>
        </xdr:grpSpPr>
        <xdr:sp macro="" textlink="">
          <xdr:nvSpPr>
            <xdr:cNvPr id="29" name="Shape 4">
              <a:extLst>
                <a:ext uri="{FF2B5EF4-FFF2-40B4-BE49-F238E27FC236}">
                  <a16:creationId xmlns:a16="http://schemas.microsoft.com/office/drawing/2014/main" id="{85C8CA79-2B42-9232-075B-E5C37F21AF30}"/>
                </a:ext>
              </a:extLst>
            </xdr:cNvPr>
            <xdr:cNvSpPr/>
          </xdr:nvSpPr>
          <xdr:spPr>
            <a:xfrm>
              <a:off x="5295" y="259"/>
              <a:ext cx="2225" cy="1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30" name="Shape 5">
              <a:extLst>
                <a:ext uri="{FF2B5EF4-FFF2-40B4-BE49-F238E27FC236}">
                  <a16:creationId xmlns:a16="http://schemas.microsoft.com/office/drawing/2014/main" id="{CF5943BC-EB57-E213-AE05-70D1493FA7F8}"/>
                </a:ext>
              </a:extLst>
            </xdr:cNvPr>
            <xdr:cNvSpPr/>
          </xdr:nvSpPr>
          <xdr:spPr>
            <a:xfrm>
              <a:off x="5792" y="320"/>
              <a:ext cx="1057" cy="1048"/>
            </a:xfrm>
            <a:custGeom>
              <a:avLst/>
              <a:gdLst/>
              <a:ahLst/>
              <a:cxnLst/>
              <a:rect l="l" t="t" r="r" b="b"/>
              <a:pathLst>
                <a:path w="1057" h="1048" extrusionOk="0">
                  <a:moveTo>
                    <a:pt x="528" y="1048"/>
                  </a:moveTo>
                  <a:lnTo>
                    <a:pt x="635" y="1037"/>
                  </a:lnTo>
                  <a:lnTo>
                    <a:pt x="734" y="1007"/>
                  </a:lnTo>
                  <a:lnTo>
                    <a:pt x="824" y="959"/>
                  </a:lnTo>
                  <a:lnTo>
                    <a:pt x="902" y="895"/>
                  </a:lnTo>
                  <a:lnTo>
                    <a:pt x="967" y="817"/>
                  </a:lnTo>
                  <a:lnTo>
                    <a:pt x="1015" y="728"/>
                  </a:lnTo>
                  <a:lnTo>
                    <a:pt x="1046" y="630"/>
                  </a:lnTo>
                  <a:lnTo>
                    <a:pt x="1057" y="524"/>
                  </a:lnTo>
                  <a:lnTo>
                    <a:pt x="1056" y="497"/>
                  </a:lnTo>
                  <a:lnTo>
                    <a:pt x="1040" y="393"/>
                  </a:lnTo>
                  <a:lnTo>
                    <a:pt x="1005" y="297"/>
                  </a:lnTo>
                  <a:lnTo>
                    <a:pt x="952" y="211"/>
                  </a:lnTo>
                  <a:lnTo>
                    <a:pt x="884" y="136"/>
                  </a:lnTo>
                  <a:lnTo>
                    <a:pt x="802" y="76"/>
                  </a:lnTo>
                  <a:lnTo>
                    <a:pt x="710" y="32"/>
                  </a:lnTo>
                  <a:lnTo>
                    <a:pt x="609" y="6"/>
                  </a:lnTo>
                  <a:lnTo>
                    <a:pt x="528" y="0"/>
                  </a:lnTo>
                  <a:lnTo>
                    <a:pt x="501" y="1"/>
                  </a:lnTo>
                  <a:lnTo>
                    <a:pt x="396" y="17"/>
                  </a:lnTo>
                  <a:lnTo>
                    <a:pt x="299" y="52"/>
                  </a:lnTo>
                  <a:lnTo>
                    <a:pt x="212" y="104"/>
                  </a:lnTo>
                  <a:lnTo>
                    <a:pt x="137" y="172"/>
                  </a:lnTo>
                  <a:lnTo>
                    <a:pt x="76" y="253"/>
                  </a:lnTo>
                  <a:lnTo>
                    <a:pt x="32" y="344"/>
                  </a:lnTo>
                  <a:lnTo>
                    <a:pt x="6" y="445"/>
                  </a:lnTo>
                  <a:lnTo>
                    <a:pt x="0" y="497"/>
                  </a:lnTo>
                  <a:lnTo>
                    <a:pt x="0" y="524"/>
                  </a:lnTo>
                  <a:lnTo>
                    <a:pt x="0" y="551"/>
                  </a:lnTo>
                  <a:lnTo>
                    <a:pt x="16" y="655"/>
                  </a:lnTo>
                  <a:lnTo>
                    <a:pt x="52" y="752"/>
                  </a:lnTo>
                  <a:lnTo>
                    <a:pt x="105" y="838"/>
                  </a:lnTo>
                  <a:lnTo>
                    <a:pt x="173" y="912"/>
                  </a:lnTo>
                  <a:lnTo>
                    <a:pt x="254" y="972"/>
                  </a:lnTo>
                  <a:lnTo>
                    <a:pt x="346" y="1017"/>
                  </a:lnTo>
                  <a:lnTo>
                    <a:pt x="448" y="1042"/>
                  </a:lnTo>
                  <a:lnTo>
                    <a:pt x="501" y="1047"/>
                  </a:lnTo>
                  <a:lnTo>
                    <a:pt x="528" y="1048"/>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31" name="Shape 6">
              <a:extLst>
                <a:ext uri="{FF2B5EF4-FFF2-40B4-BE49-F238E27FC236}">
                  <a16:creationId xmlns:a16="http://schemas.microsoft.com/office/drawing/2014/main" id="{58A923F1-E9DB-8F37-64AC-E5C903D157BE}"/>
                </a:ext>
              </a:extLst>
            </xdr:cNvPr>
            <xdr:cNvPicPr preferRelativeResize="0"/>
          </xdr:nvPicPr>
          <xdr:blipFill rotWithShape="1">
            <a:blip xmlns:r="http://schemas.openxmlformats.org/officeDocument/2006/relationships" r:embed="rId20">
              <a:alphaModFix/>
            </a:blip>
            <a:srcRect/>
            <a:stretch/>
          </xdr:blipFill>
          <xdr:spPr>
            <a:xfrm>
              <a:off x="5794" y="450"/>
              <a:ext cx="1056" cy="790"/>
            </a:xfrm>
            <a:prstGeom prst="rect">
              <a:avLst/>
            </a:prstGeom>
            <a:noFill/>
            <a:ln>
              <a:noFill/>
            </a:ln>
          </xdr:spPr>
        </xdr:pic>
        <xdr:sp macro="" textlink="">
          <xdr:nvSpPr>
            <xdr:cNvPr id="32" name="Shape 7">
              <a:extLst>
                <a:ext uri="{FF2B5EF4-FFF2-40B4-BE49-F238E27FC236}">
                  <a16:creationId xmlns:a16="http://schemas.microsoft.com/office/drawing/2014/main" id="{2AC50DC4-9C10-3759-8902-834489EFA7CA}"/>
                </a:ext>
              </a:extLst>
            </xdr:cNvPr>
            <xdr:cNvSpPr/>
          </xdr:nvSpPr>
          <xdr:spPr>
            <a:xfrm>
              <a:off x="5878" y="1103"/>
              <a:ext cx="854" cy="264"/>
            </a:xfrm>
            <a:custGeom>
              <a:avLst/>
              <a:gdLst/>
              <a:ahLst/>
              <a:cxnLst/>
              <a:rect l="l" t="t" r="r" b="b"/>
              <a:pathLst>
                <a:path w="854" h="264" extrusionOk="0">
                  <a:moveTo>
                    <a:pt x="179" y="0"/>
                  </a:moveTo>
                  <a:lnTo>
                    <a:pt x="140" y="0"/>
                  </a:lnTo>
                  <a:lnTo>
                    <a:pt x="101" y="3"/>
                  </a:lnTo>
                  <a:lnTo>
                    <a:pt x="89" y="5"/>
                  </a:lnTo>
                  <a:lnTo>
                    <a:pt x="76" y="7"/>
                  </a:lnTo>
                  <a:lnTo>
                    <a:pt x="63" y="10"/>
                  </a:lnTo>
                  <a:lnTo>
                    <a:pt x="50" y="12"/>
                  </a:lnTo>
                  <a:lnTo>
                    <a:pt x="37" y="15"/>
                  </a:lnTo>
                  <a:lnTo>
                    <a:pt x="25" y="18"/>
                  </a:lnTo>
                  <a:lnTo>
                    <a:pt x="12" y="22"/>
                  </a:lnTo>
                  <a:lnTo>
                    <a:pt x="0" y="26"/>
                  </a:lnTo>
                  <a:lnTo>
                    <a:pt x="8" y="39"/>
                  </a:lnTo>
                  <a:lnTo>
                    <a:pt x="28" y="65"/>
                  </a:lnTo>
                  <a:lnTo>
                    <a:pt x="38" y="77"/>
                  </a:lnTo>
                  <a:lnTo>
                    <a:pt x="60" y="101"/>
                  </a:lnTo>
                  <a:lnTo>
                    <a:pt x="83" y="123"/>
                  </a:lnTo>
                  <a:lnTo>
                    <a:pt x="107" y="145"/>
                  </a:lnTo>
                  <a:lnTo>
                    <a:pt x="133" y="164"/>
                  </a:lnTo>
                  <a:lnTo>
                    <a:pt x="159" y="182"/>
                  </a:lnTo>
                  <a:lnTo>
                    <a:pt x="187" y="199"/>
                  </a:lnTo>
                  <a:lnTo>
                    <a:pt x="216" y="213"/>
                  </a:lnTo>
                  <a:lnTo>
                    <a:pt x="246" y="226"/>
                  </a:lnTo>
                  <a:lnTo>
                    <a:pt x="277" y="238"/>
                  </a:lnTo>
                  <a:lnTo>
                    <a:pt x="309" y="247"/>
                  </a:lnTo>
                  <a:lnTo>
                    <a:pt x="341" y="255"/>
                  </a:lnTo>
                  <a:lnTo>
                    <a:pt x="375" y="260"/>
                  </a:lnTo>
                  <a:lnTo>
                    <a:pt x="408" y="263"/>
                  </a:lnTo>
                  <a:lnTo>
                    <a:pt x="425" y="264"/>
                  </a:lnTo>
                  <a:lnTo>
                    <a:pt x="458" y="264"/>
                  </a:lnTo>
                  <a:lnTo>
                    <a:pt x="489" y="262"/>
                  </a:lnTo>
                  <a:lnTo>
                    <a:pt x="519" y="259"/>
                  </a:lnTo>
                  <a:lnTo>
                    <a:pt x="578" y="247"/>
                  </a:lnTo>
                  <a:lnTo>
                    <a:pt x="606" y="238"/>
                  </a:lnTo>
                  <a:lnTo>
                    <a:pt x="648" y="223"/>
                  </a:lnTo>
                  <a:lnTo>
                    <a:pt x="674" y="211"/>
                  </a:lnTo>
                  <a:lnTo>
                    <a:pt x="688" y="205"/>
                  </a:lnTo>
                  <a:lnTo>
                    <a:pt x="700" y="198"/>
                  </a:lnTo>
                  <a:lnTo>
                    <a:pt x="713" y="190"/>
                  </a:lnTo>
                  <a:lnTo>
                    <a:pt x="725" y="183"/>
                  </a:lnTo>
                  <a:lnTo>
                    <a:pt x="738" y="175"/>
                  </a:lnTo>
                  <a:lnTo>
                    <a:pt x="749" y="167"/>
                  </a:lnTo>
                  <a:lnTo>
                    <a:pt x="773" y="149"/>
                  </a:lnTo>
                  <a:lnTo>
                    <a:pt x="795" y="131"/>
                  </a:lnTo>
                  <a:lnTo>
                    <a:pt x="805" y="121"/>
                  </a:lnTo>
                  <a:lnTo>
                    <a:pt x="816" y="111"/>
                  </a:lnTo>
                  <a:lnTo>
                    <a:pt x="826" y="101"/>
                  </a:lnTo>
                  <a:lnTo>
                    <a:pt x="836" y="90"/>
                  </a:lnTo>
                  <a:lnTo>
                    <a:pt x="842" y="83"/>
                  </a:lnTo>
                  <a:lnTo>
                    <a:pt x="428" y="83"/>
                  </a:lnTo>
                  <a:lnTo>
                    <a:pt x="413" y="74"/>
                  </a:lnTo>
                  <a:lnTo>
                    <a:pt x="398" y="66"/>
                  </a:lnTo>
                  <a:lnTo>
                    <a:pt x="384" y="58"/>
                  </a:lnTo>
                  <a:lnTo>
                    <a:pt x="370" y="51"/>
                  </a:lnTo>
                  <a:lnTo>
                    <a:pt x="355" y="44"/>
                  </a:lnTo>
                  <a:lnTo>
                    <a:pt x="341" y="38"/>
                  </a:lnTo>
                  <a:lnTo>
                    <a:pt x="328" y="32"/>
                  </a:lnTo>
                  <a:lnTo>
                    <a:pt x="313" y="27"/>
                  </a:lnTo>
                  <a:lnTo>
                    <a:pt x="300" y="22"/>
                  </a:lnTo>
                  <a:lnTo>
                    <a:pt x="272" y="14"/>
                  </a:lnTo>
                  <a:lnTo>
                    <a:pt x="259" y="11"/>
                  </a:lnTo>
                  <a:lnTo>
                    <a:pt x="245" y="8"/>
                  </a:lnTo>
                  <a:lnTo>
                    <a:pt x="232" y="6"/>
                  </a:lnTo>
                  <a:lnTo>
                    <a:pt x="218" y="4"/>
                  </a:lnTo>
                  <a:lnTo>
                    <a:pt x="205" y="2"/>
                  </a:lnTo>
                  <a:lnTo>
                    <a:pt x="179" y="0"/>
                  </a:lnTo>
                  <a:close/>
                  <a:moveTo>
                    <a:pt x="690" y="43"/>
                  </a:moveTo>
                  <a:lnTo>
                    <a:pt x="622" y="43"/>
                  </a:lnTo>
                  <a:lnTo>
                    <a:pt x="583" y="46"/>
                  </a:lnTo>
                  <a:lnTo>
                    <a:pt x="557" y="50"/>
                  </a:lnTo>
                  <a:lnTo>
                    <a:pt x="545" y="52"/>
                  </a:lnTo>
                  <a:lnTo>
                    <a:pt x="532" y="54"/>
                  </a:lnTo>
                  <a:lnTo>
                    <a:pt x="520" y="56"/>
                  </a:lnTo>
                  <a:lnTo>
                    <a:pt x="484" y="65"/>
                  </a:lnTo>
                  <a:lnTo>
                    <a:pt x="473" y="68"/>
                  </a:lnTo>
                  <a:lnTo>
                    <a:pt x="461" y="71"/>
                  </a:lnTo>
                  <a:lnTo>
                    <a:pt x="428" y="83"/>
                  </a:lnTo>
                  <a:lnTo>
                    <a:pt x="842" y="83"/>
                  </a:lnTo>
                  <a:lnTo>
                    <a:pt x="845" y="79"/>
                  </a:lnTo>
                  <a:lnTo>
                    <a:pt x="854" y="69"/>
                  </a:lnTo>
                  <a:lnTo>
                    <a:pt x="839" y="65"/>
                  </a:lnTo>
                  <a:lnTo>
                    <a:pt x="823" y="61"/>
                  </a:lnTo>
                  <a:lnTo>
                    <a:pt x="808" y="58"/>
                  </a:lnTo>
                  <a:lnTo>
                    <a:pt x="792" y="55"/>
                  </a:lnTo>
                  <a:lnTo>
                    <a:pt x="777" y="53"/>
                  </a:lnTo>
                  <a:lnTo>
                    <a:pt x="762" y="50"/>
                  </a:lnTo>
                  <a:lnTo>
                    <a:pt x="747" y="48"/>
                  </a:lnTo>
                  <a:lnTo>
                    <a:pt x="733" y="47"/>
                  </a:lnTo>
                  <a:lnTo>
                    <a:pt x="718" y="45"/>
                  </a:lnTo>
                  <a:lnTo>
                    <a:pt x="690" y="43"/>
                  </a:lnTo>
                  <a:close/>
                </a:path>
              </a:pathLst>
            </a:custGeom>
            <a:solidFill>
              <a:srgbClr val="FCFCFC"/>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33" name="Shape 8">
              <a:extLst>
                <a:ext uri="{FF2B5EF4-FFF2-40B4-BE49-F238E27FC236}">
                  <a16:creationId xmlns:a16="http://schemas.microsoft.com/office/drawing/2014/main" id="{C81AE009-446F-08E7-5150-D93034A60883}"/>
                </a:ext>
              </a:extLst>
            </xdr:cNvPr>
            <xdr:cNvPicPr preferRelativeResize="0"/>
          </xdr:nvPicPr>
          <xdr:blipFill rotWithShape="1">
            <a:blip xmlns:r="http://schemas.openxmlformats.org/officeDocument/2006/relationships" r:embed="rId21">
              <a:alphaModFix/>
            </a:blip>
            <a:srcRect/>
            <a:stretch/>
          </xdr:blipFill>
          <xdr:spPr>
            <a:xfrm>
              <a:off x="5878" y="1233"/>
              <a:ext cx="871" cy="5"/>
            </a:xfrm>
            <a:prstGeom prst="rect">
              <a:avLst/>
            </a:prstGeom>
            <a:noFill/>
            <a:ln>
              <a:noFill/>
            </a:ln>
          </xdr:spPr>
        </xdr:pic>
        <xdr:sp macro="" textlink="">
          <xdr:nvSpPr>
            <xdr:cNvPr id="34" name="Shape 9">
              <a:extLst>
                <a:ext uri="{FF2B5EF4-FFF2-40B4-BE49-F238E27FC236}">
                  <a16:creationId xmlns:a16="http://schemas.microsoft.com/office/drawing/2014/main" id="{A5AFA897-22EE-DF00-0FCB-7AE5688C6A9B}"/>
                </a:ext>
              </a:extLst>
            </xdr:cNvPr>
            <xdr:cNvSpPr/>
          </xdr:nvSpPr>
          <xdr:spPr>
            <a:xfrm>
              <a:off x="5878" y="1103"/>
              <a:ext cx="854" cy="264"/>
            </a:xfrm>
            <a:custGeom>
              <a:avLst/>
              <a:gdLst/>
              <a:ahLst/>
              <a:cxnLst/>
              <a:rect l="l" t="t" r="r" b="b"/>
              <a:pathLst>
                <a:path w="854" h="264" extrusionOk="0">
                  <a:moveTo>
                    <a:pt x="443" y="264"/>
                  </a:moveTo>
                  <a:lnTo>
                    <a:pt x="458" y="264"/>
                  </a:lnTo>
                  <a:lnTo>
                    <a:pt x="473" y="263"/>
                  </a:lnTo>
                  <a:lnTo>
                    <a:pt x="489" y="262"/>
                  </a:lnTo>
                  <a:lnTo>
                    <a:pt x="504" y="261"/>
                  </a:lnTo>
                  <a:lnTo>
                    <a:pt x="519" y="259"/>
                  </a:lnTo>
                  <a:lnTo>
                    <a:pt x="534" y="256"/>
                  </a:lnTo>
                  <a:lnTo>
                    <a:pt x="549" y="253"/>
                  </a:lnTo>
                  <a:lnTo>
                    <a:pt x="563" y="250"/>
                  </a:lnTo>
                  <a:lnTo>
                    <a:pt x="578" y="247"/>
                  </a:lnTo>
                  <a:lnTo>
                    <a:pt x="592" y="243"/>
                  </a:lnTo>
                  <a:lnTo>
                    <a:pt x="606" y="238"/>
                  </a:lnTo>
                  <a:lnTo>
                    <a:pt x="620" y="233"/>
                  </a:lnTo>
                  <a:lnTo>
                    <a:pt x="634" y="228"/>
                  </a:lnTo>
                  <a:lnTo>
                    <a:pt x="700" y="198"/>
                  </a:lnTo>
                  <a:lnTo>
                    <a:pt x="713" y="190"/>
                  </a:lnTo>
                  <a:lnTo>
                    <a:pt x="725" y="183"/>
                  </a:lnTo>
                  <a:lnTo>
                    <a:pt x="737" y="175"/>
                  </a:lnTo>
                  <a:lnTo>
                    <a:pt x="749" y="167"/>
                  </a:lnTo>
                  <a:lnTo>
                    <a:pt x="761" y="158"/>
                  </a:lnTo>
                  <a:lnTo>
                    <a:pt x="772" y="149"/>
                  </a:lnTo>
                  <a:lnTo>
                    <a:pt x="784" y="140"/>
                  </a:lnTo>
                  <a:lnTo>
                    <a:pt x="794" y="131"/>
                  </a:lnTo>
                  <a:lnTo>
                    <a:pt x="805" y="121"/>
                  </a:lnTo>
                  <a:lnTo>
                    <a:pt x="815" y="111"/>
                  </a:lnTo>
                  <a:lnTo>
                    <a:pt x="826" y="101"/>
                  </a:lnTo>
                  <a:lnTo>
                    <a:pt x="835" y="90"/>
                  </a:lnTo>
                  <a:lnTo>
                    <a:pt x="845" y="79"/>
                  </a:lnTo>
                  <a:lnTo>
                    <a:pt x="854" y="69"/>
                  </a:lnTo>
                  <a:lnTo>
                    <a:pt x="838" y="65"/>
                  </a:lnTo>
                  <a:lnTo>
                    <a:pt x="823" y="61"/>
                  </a:lnTo>
                  <a:lnTo>
                    <a:pt x="807" y="58"/>
                  </a:lnTo>
                  <a:lnTo>
                    <a:pt x="792" y="55"/>
                  </a:lnTo>
                  <a:lnTo>
                    <a:pt x="777" y="53"/>
                  </a:lnTo>
                  <a:lnTo>
                    <a:pt x="762" y="50"/>
                  </a:lnTo>
                  <a:lnTo>
                    <a:pt x="747" y="48"/>
                  </a:lnTo>
                  <a:lnTo>
                    <a:pt x="732" y="47"/>
                  </a:lnTo>
                  <a:lnTo>
                    <a:pt x="718" y="45"/>
                  </a:lnTo>
                  <a:lnTo>
                    <a:pt x="704" y="44"/>
                  </a:lnTo>
                  <a:lnTo>
                    <a:pt x="690" y="43"/>
                  </a:lnTo>
                  <a:lnTo>
                    <a:pt x="676" y="43"/>
                  </a:lnTo>
                  <a:lnTo>
                    <a:pt x="662" y="42"/>
                  </a:lnTo>
                  <a:lnTo>
                    <a:pt x="648" y="42"/>
                  </a:lnTo>
                  <a:lnTo>
                    <a:pt x="635" y="43"/>
                  </a:lnTo>
                  <a:lnTo>
                    <a:pt x="621" y="43"/>
                  </a:lnTo>
                  <a:lnTo>
                    <a:pt x="608" y="44"/>
                  </a:lnTo>
                  <a:lnTo>
                    <a:pt x="595" y="45"/>
                  </a:lnTo>
                  <a:lnTo>
                    <a:pt x="582" y="46"/>
                  </a:lnTo>
                  <a:lnTo>
                    <a:pt x="569" y="48"/>
                  </a:lnTo>
                  <a:lnTo>
                    <a:pt x="557" y="50"/>
                  </a:lnTo>
                  <a:lnTo>
                    <a:pt x="544" y="52"/>
                  </a:lnTo>
                  <a:lnTo>
                    <a:pt x="532" y="54"/>
                  </a:lnTo>
                  <a:lnTo>
                    <a:pt x="520" y="56"/>
                  </a:lnTo>
                  <a:lnTo>
                    <a:pt x="508" y="59"/>
                  </a:lnTo>
                  <a:lnTo>
                    <a:pt x="496" y="62"/>
                  </a:lnTo>
                  <a:lnTo>
                    <a:pt x="484" y="65"/>
                  </a:lnTo>
                  <a:lnTo>
                    <a:pt x="472" y="68"/>
                  </a:lnTo>
                  <a:lnTo>
                    <a:pt x="461" y="71"/>
                  </a:lnTo>
                  <a:lnTo>
                    <a:pt x="450" y="75"/>
                  </a:lnTo>
                  <a:lnTo>
                    <a:pt x="438" y="79"/>
                  </a:lnTo>
                  <a:lnTo>
                    <a:pt x="427" y="83"/>
                  </a:lnTo>
                  <a:lnTo>
                    <a:pt x="413" y="74"/>
                  </a:lnTo>
                  <a:lnTo>
                    <a:pt x="398" y="66"/>
                  </a:lnTo>
                  <a:lnTo>
                    <a:pt x="384" y="58"/>
                  </a:lnTo>
                  <a:lnTo>
                    <a:pt x="369" y="51"/>
                  </a:lnTo>
                  <a:lnTo>
                    <a:pt x="355" y="44"/>
                  </a:lnTo>
                  <a:lnTo>
                    <a:pt x="341" y="38"/>
                  </a:lnTo>
                  <a:lnTo>
                    <a:pt x="327" y="32"/>
                  </a:lnTo>
                  <a:lnTo>
                    <a:pt x="313" y="27"/>
                  </a:lnTo>
                  <a:lnTo>
                    <a:pt x="245" y="8"/>
                  </a:lnTo>
                  <a:lnTo>
                    <a:pt x="218" y="4"/>
                  </a:lnTo>
                  <a:lnTo>
                    <a:pt x="205" y="2"/>
                  </a:lnTo>
                  <a:lnTo>
                    <a:pt x="192" y="1"/>
                  </a:lnTo>
                  <a:lnTo>
                    <a:pt x="179" y="0"/>
                  </a:lnTo>
                  <a:lnTo>
                    <a:pt x="166" y="0"/>
                  </a:lnTo>
                  <a:lnTo>
                    <a:pt x="153" y="0"/>
                  </a:lnTo>
                  <a:lnTo>
                    <a:pt x="140" y="0"/>
                  </a:lnTo>
                  <a:lnTo>
                    <a:pt x="127" y="1"/>
                  </a:lnTo>
                  <a:lnTo>
                    <a:pt x="63" y="10"/>
                  </a:lnTo>
                  <a:lnTo>
                    <a:pt x="50" y="12"/>
                  </a:lnTo>
                  <a:lnTo>
                    <a:pt x="37" y="15"/>
                  </a:lnTo>
                  <a:lnTo>
                    <a:pt x="25" y="18"/>
                  </a:lnTo>
                  <a:lnTo>
                    <a:pt x="12" y="22"/>
                  </a:lnTo>
                  <a:lnTo>
                    <a:pt x="0" y="26"/>
                  </a:lnTo>
                  <a:lnTo>
                    <a:pt x="8" y="39"/>
                  </a:lnTo>
                  <a:lnTo>
                    <a:pt x="18" y="52"/>
                  </a:lnTo>
                  <a:lnTo>
                    <a:pt x="28" y="65"/>
                  </a:lnTo>
                  <a:lnTo>
                    <a:pt x="38" y="77"/>
                  </a:lnTo>
                  <a:lnTo>
                    <a:pt x="49" y="89"/>
                  </a:lnTo>
                  <a:lnTo>
                    <a:pt x="60" y="101"/>
                  </a:lnTo>
                  <a:lnTo>
                    <a:pt x="71" y="112"/>
                  </a:lnTo>
                  <a:lnTo>
                    <a:pt x="83" y="123"/>
                  </a:lnTo>
                  <a:lnTo>
                    <a:pt x="95" y="134"/>
                  </a:lnTo>
                  <a:lnTo>
                    <a:pt x="107" y="145"/>
                  </a:lnTo>
                  <a:lnTo>
                    <a:pt x="120" y="155"/>
                  </a:lnTo>
                  <a:lnTo>
                    <a:pt x="132" y="164"/>
                  </a:lnTo>
                  <a:lnTo>
                    <a:pt x="146" y="173"/>
                  </a:lnTo>
                  <a:lnTo>
                    <a:pt x="159" y="182"/>
                  </a:lnTo>
                  <a:lnTo>
                    <a:pt x="173" y="191"/>
                  </a:lnTo>
                  <a:lnTo>
                    <a:pt x="187" y="199"/>
                  </a:lnTo>
                  <a:lnTo>
                    <a:pt x="201" y="206"/>
                  </a:lnTo>
                  <a:lnTo>
                    <a:pt x="216" y="213"/>
                  </a:lnTo>
                  <a:lnTo>
                    <a:pt x="231" y="220"/>
                  </a:lnTo>
                  <a:lnTo>
                    <a:pt x="246" y="226"/>
                  </a:lnTo>
                  <a:lnTo>
                    <a:pt x="261" y="232"/>
                  </a:lnTo>
                  <a:lnTo>
                    <a:pt x="277" y="238"/>
                  </a:lnTo>
                  <a:lnTo>
                    <a:pt x="293" y="243"/>
                  </a:lnTo>
                  <a:lnTo>
                    <a:pt x="308" y="247"/>
                  </a:lnTo>
                  <a:lnTo>
                    <a:pt x="325" y="251"/>
                  </a:lnTo>
                  <a:lnTo>
                    <a:pt x="341" y="255"/>
                  </a:lnTo>
                  <a:lnTo>
                    <a:pt x="357" y="257"/>
                  </a:lnTo>
                  <a:lnTo>
                    <a:pt x="374" y="260"/>
                  </a:lnTo>
                  <a:lnTo>
                    <a:pt x="391" y="262"/>
                  </a:lnTo>
                  <a:lnTo>
                    <a:pt x="408" y="263"/>
                  </a:lnTo>
                  <a:lnTo>
                    <a:pt x="425" y="264"/>
                  </a:lnTo>
                  <a:lnTo>
                    <a:pt x="443" y="264"/>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35" name="Shape 10">
              <a:extLst>
                <a:ext uri="{FF2B5EF4-FFF2-40B4-BE49-F238E27FC236}">
                  <a16:creationId xmlns:a16="http://schemas.microsoft.com/office/drawing/2014/main" id="{52E75A99-16A1-B726-B592-244E82499062}"/>
                </a:ext>
              </a:extLst>
            </xdr:cNvPr>
            <xdr:cNvSpPr/>
          </xdr:nvSpPr>
          <xdr:spPr>
            <a:xfrm>
              <a:off x="6734" y="1169"/>
              <a:ext cx="2" cy="2"/>
            </a:xfrm>
            <a:custGeom>
              <a:avLst/>
              <a:gdLst/>
              <a:ahLst/>
              <a:cxnLst/>
              <a:rect l="l" t="t" r="r" b="b"/>
              <a:pathLst>
                <a:path w="1" h="2" extrusionOk="0">
                  <a:moveTo>
                    <a:pt x="0" y="2"/>
                  </a:moveTo>
                  <a:lnTo>
                    <a:pt x="1" y="1"/>
                  </a:lnTo>
                  <a:lnTo>
                    <a:pt x="1" y="0"/>
                  </a:lnTo>
                  <a:lnTo>
                    <a:pt x="1"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36" name="Shape 11">
              <a:extLst>
                <a:ext uri="{FF2B5EF4-FFF2-40B4-BE49-F238E27FC236}">
                  <a16:creationId xmlns:a16="http://schemas.microsoft.com/office/drawing/2014/main" id="{611CAFCF-058D-B756-91F9-D83814A382B1}"/>
                </a:ext>
              </a:extLst>
            </xdr:cNvPr>
            <xdr:cNvSpPr/>
          </xdr:nvSpPr>
          <xdr:spPr>
            <a:xfrm>
              <a:off x="6738" y="1164"/>
              <a:ext cx="2" cy="2"/>
            </a:xfrm>
            <a:custGeom>
              <a:avLst/>
              <a:gdLst/>
              <a:ahLst/>
              <a:cxnLst/>
              <a:rect l="l" t="t" r="r" b="b"/>
              <a:pathLst>
                <a:path w="1" h="2" extrusionOk="0">
                  <a:moveTo>
                    <a:pt x="0" y="2"/>
                  </a:moveTo>
                  <a:lnTo>
                    <a:pt x="0" y="1"/>
                  </a:lnTo>
                  <a:lnTo>
                    <a:pt x="1" y="0"/>
                  </a:lnTo>
                  <a:lnTo>
                    <a:pt x="0"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37" name="Shape 12">
              <a:extLst>
                <a:ext uri="{FF2B5EF4-FFF2-40B4-BE49-F238E27FC236}">
                  <a16:creationId xmlns:a16="http://schemas.microsoft.com/office/drawing/2014/main" id="{114A12A4-D733-151D-BAD6-725B45FAF248}"/>
                </a:ext>
              </a:extLst>
            </xdr:cNvPr>
            <xdr:cNvSpPr/>
          </xdr:nvSpPr>
          <xdr:spPr>
            <a:xfrm>
              <a:off x="6743" y="1157"/>
              <a:ext cx="2" cy="2"/>
            </a:xfrm>
            <a:custGeom>
              <a:avLst/>
              <a:gdLst/>
              <a:ahLst/>
              <a:cxnLst/>
              <a:rect l="l" t="t" r="r" b="b"/>
              <a:pathLst>
                <a:path w="1" h="2" extrusionOk="0">
                  <a:moveTo>
                    <a:pt x="0" y="2"/>
                  </a:moveTo>
                  <a:lnTo>
                    <a:pt x="1" y="1"/>
                  </a:lnTo>
                  <a:lnTo>
                    <a:pt x="1" y="0"/>
                  </a:lnTo>
                  <a:lnTo>
                    <a:pt x="1"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38" name="Shape 13">
              <a:extLst>
                <a:ext uri="{FF2B5EF4-FFF2-40B4-BE49-F238E27FC236}">
                  <a16:creationId xmlns:a16="http://schemas.microsoft.com/office/drawing/2014/main" id="{29093AB5-EEA7-546E-4C21-0E8EEF410B43}"/>
                </a:ext>
              </a:extLst>
            </xdr:cNvPr>
            <xdr:cNvSpPr/>
          </xdr:nvSpPr>
          <xdr:spPr>
            <a:xfrm>
              <a:off x="6747" y="1152"/>
              <a:ext cx="2" cy="2"/>
            </a:xfrm>
            <a:custGeom>
              <a:avLst/>
              <a:gdLst/>
              <a:ahLst/>
              <a:cxnLst/>
              <a:rect l="l" t="t" r="r" b="b"/>
              <a:pathLst>
                <a:path w="1" h="2" extrusionOk="0">
                  <a:moveTo>
                    <a:pt x="0" y="2"/>
                  </a:moveTo>
                  <a:lnTo>
                    <a:pt x="1" y="1"/>
                  </a:lnTo>
                  <a:lnTo>
                    <a:pt x="1" y="0"/>
                  </a:lnTo>
                  <a:lnTo>
                    <a:pt x="1"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39" name="Shape 14">
              <a:extLst>
                <a:ext uri="{FF2B5EF4-FFF2-40B4-BE49-F238E27FC236}">
                  <a16:creationId xmlns:a16="http://schemas.microsoft.com/office/drawing/2014/main" id="{3D706839-22CF-3B9B-B06D-8AE7726116A1}"/>
                </a:ext>
              </a:extLst>
            </xdr:cNvPr>
            <xdr:cNvSpPr/>
          </xdr:nvSpPr>
          <xdr:spPr>
            <a:xfrm>
              <a:off x="5792" y="693"/>
              <a:ext cx="1057" cy="493"/>
            </a:xfrm>
            <a:custGeom>
              <a:avLst/>
              <a:gdLst/>
              <a:ahLst/>
              <a:cxnLst/>
              <a:rect l="l" t="t" r="r" b="b"/>
              <a:pathLst>
                <a:path w="1057" h="493" extrusionOk="0">
                  <a:moveTo>
                    <a:pt x="987" y="410"/>
                  </a:moveTo>
                  <a:lnTo>
                    <a:pt x="264" y="410"/>
                  </a:lnTo>
                  <a:lnTo>
                    <a:pt x="291" y="412"/>
                  </a:lnTo>
                  <a:lnTo>
                    <a:pt x="317" y="416"/>
                  </a:lnTo>
                  <a:lnTo>
                    <a:pt x="331" y="418"/>
                  </a:lnTo>
                  <a:lnTo>
                    <a:pt x="344" y="421"/>
                  </a:lnTo>
                  <a:lnTo>
                    <a:pt x="358" y="424"/>
                  </a:lnTo>
                  <a:lnTo>
                    <a:pt x="371" y="428"/>
                  </a:lnTo>
                  <a:lnTo>
                    <a:pt x="385" y="432"/>
                  </a:lnTo>
                  <a:lnTo>
                    <a:pt x="413" y="442"/>
                  </a:lnTo>
                  <a:lnTo>
                    <a:pt x="441" y="454"/>
                  </a:lnTo>
                  <a:lnTo>
                    <a:pt x="455" y="461"/>
                  </a:lnTo>
                  <a:lnTo>
                    <a:pt x="470" y="468"/>
                  </a:lnTo>
                  <a:lnTo>
                    <a:pt x="484" y="476"/>
                  </a:lnTo>
                  <a:lnTo>
                    <a:pt x="499" y="485"/>
                  </a:lnTo>
                  <a:lnTo>
                    <a:pt x="513" y="493"/>
                  </a:lnTo>
                  <a:lnTo>
                    <a:pt x="535" y="485"/>
                  </a:lnTo>
                  <a:lnTo>
                    <a:pt x="547" y="482"/>
                  </a:lnTo>
                  <a:lnTo>
                    <a:pt x="558" y="478"/>
                  </a:lnTo>
                  <a:lnTo>
                    <a:pt x="606" y="466"/>
                  </a:lnTo>
                  <a:lnTo>
                    <a:pt x="630" y="462"/>
                  </a:lnTo>
                  <a:lnTo>
                    <a:pt x="643" y="460"/>
                  </a:lnTo>
                  <a:lnTo>
                    <a:pt x="655" y="458"/>
                  </a:lnTo>
                  <a:lnTo>
                    <a:pt x="668" y="456"/>
                  </a:lnTo>
                  <a:lnTo>
                    <a:pt x="707" y="453"/>
                  </a:lnTo>
                  <a:lnTo>
                    <a:pt x="960" y="453"/>
                  </a:lnTo>
                  <a:lnTo>
                    <a:pt x="978" y="426"/>
                  </a:lnTo>
                  <a:lnTo>
                    <a:pt x="984" y="416"/>
                  </a:lnTo>
                  <a:lnTo>
                    <a:pt x="987" y="410"/>
                  </a:lnTo>
                  <a:close/>
                  <a:moveTo>
                    <a:pt x="960" y="453"/>
                  </a:moveTo>
                  <a:lnTo>
                    <a:pt x="775" y="453"/>
                  </a:lnTo>
                  <a:lnTo>
                    <a:pt x="804" y="455"/>
                  </a:lnTo>
                  <a:lnTo>
                    <a:pt x="818" y="457"/>
                  </a:lnTo>
                  <a:lnTo>
                    <a:pt x="833" y="458"/>
                  </a:lnTo>
                  <a:lnTo>
                    <a:pt x="848" y="460"/>
                  </a:lnTo>
                  <a:lnTo>
                    <a:pt x="863" y="463"/>
                  </a:lnTo>
                  <a:lnTo>
                    <a:pt x="878" y="465"/>
                  </a:lnTo>
                  <a:lnTo>
                    <a:pt x="893" y="468"/>
                  </a:lnTo>
                  <a:lnTo>
                    <a:pt x="909" y="471"/>
                  </a:lnTo>
                  <a:lnTo>
                    <a:pt x="924" y="475"/>
                  </a:lnTo>
                  <a:lnTo>
                    <a:pt x="940" y="479"/>
                  </a:lnTo>
                  <a:lnTo>
                    <a:pt x="947" y="470"/>
                  </a:lnTo>
                  <a:lnTo>
                    <a:pt x="953" y="462"/>
                  </a:lnTo>
                  <a:lnTo>
                    <a:pt x="960" y="453"/>
                  </a:lnTo>
                  <a:close/>
                  <a:moveTo>
                    <a:pt x="340" y="0"/>
                  </a:moveTo>
                  <a:lnTo>
                    <a:pt x="148" y="3"/>
                  </a:lnTo>
                  <a:lnTo>
                    <a:pt x="84" y="5"/>
                  </a:lnTo>
                  <a:lnTo>
                    <a:pt x="20" y="8"/>
                  </a:lnTo>
                  <a:lnTo>
                    <a:pt x="17" y="16"/>
                  </a:lnTo>
                  <a:lnTo>
                    <a:pt x="15" y="25"/>
                  </a:lnTo>
                  <a:lnTo>
                    <a:pt x="13" y="33"/>
                  </a:lnTo>
                  <a:lnTo>
                    <a:pt x="9" y="51"/>
                  </a:lnTo>
                  <a:lnTo>
                    <a:pt x="8" y="60"/>
                  </a:lnTo>
                  <a:lnTo>
                    <a:pt x="6" y="69"/>
                  </a:lnTo>
                  <a:lnTo>
                    <a:pt x="5" y="78"/>
                  </a:lnTo>
                  <a:lnTo>
                    <a:pt x="4" y="86"/>
                  </a:lnTo>
                  <a:lnTo>
                    <a:pt x="2" y="96"/>
                  </a:lnTo>
                  <a:lnTo>
                    <a:pt x="2" y="105"/>
                  </a:lnTo>
                  <a:lnTo>
                    <a:pt x="0" y="123"/>
                  </a:lnTo>
                  <a:lnTo>
                    <a:pt x="0" y="180"/>
                  </a:lnTo>
                  <a:lnTo>
                    <a:pt x="1" y="190"/>
                  </a:lnTo>
                  <a:lnTo>
                    <a:pt x="2" y="199"/>
                  </a:lnTo>
                  <a:lnTo>
                    <a:pt x="4" y="219"/>
                  </a:lnTo>
                  <a:lnTo>
                    <a:pt x="5" y="228"/>
                  </a:lnTo>
                  <a:lnTo>
                    <a:pt x="7" y="238"/>
                  </a:lnTo>
                  <a:lnTo>
                    <a:pt x="8" y="247"/>
                  </a:lnTo>
                  <a:lnTo>
                    <a:pt x="12" y="265"/>
                  </a:lnTo>
                  <a:lnTo>
                    <a:pt x="15" y="275"/>
                  </a:lnTo>
                  <a:lnTo>
                    <a:pt x="19" y="293"/>
                  </a:lnTo>
                  <a:lnTo>
                    <a:pt x="28" y="320"/>
                  </a:lnTo>
                  <a:lnTo>
                    <a:pt x="31" y="328"/>
                  </a:lnTo>
                  <a:lnTo>
                    <a:pt x="34" y="337"/>
                  </a:lnTo>
                  <a:lnTo>
                    <a:pt x="38" y="346"/>
                  </a:lnTo>
                  <a:lnTo>
                    <a:pt x="41" y="354"/>
                  </a:lnTo>
                  <a:lnTo>
                    <a:pt x="45" y="363"/>
                  </a:lnTo>
                  <a:lnTo>
                    <a:pt x="49" y="371"/>
                  </a:lnTo>
                  <a:lnTo>
                    <a:pt x="53" y="380"/>
                  </a:lnTo>
                  <a:lnTo>
                    <a:pt x="57" y="388"/>
                  </a:lnTo>
                  <a:lnTo>
                    <a:pt x="62" y="396"/>
                  </a:lnTo>
                  <a:lnTo>
                    <a:pt x="70" y="412"/>
                  </a:lnTo>
                  <a:lnTo>
                    <a:pt x="85" y="436"/>
                  </a:lnTo>
                  <a:lnTo>
                    <a:pt x="98" y="432"/>
                  </a:lnTo>
                  <a:lnTo>
                    <a:pt x="110" y="428"/>
                  </a:lnTo>
                  <a:lnTo>
                    <a:pt x="136" y="422"/>
                  </a:lnTo>
                  <a:lnTo>
                    <a:pt x="148" y="420"/>
                  </a:lnTo>
                  <a:lnTo>
                    <a:pt x="161" y="417"/>
                  </a:lnTo>
                  <a:lnTo>
                    <a:pt x="187" y="413"/>
                  </a:lnTo>
                  <a:lnTo>
                    <a:pt x="225" y="410"/>
                  </a:lnTo>
                  <a:lnTo>
                    <a:pt x="987" y="410"/>
                  </a:lnTo>
                  <a:lnTo>
                    <a:pt x="989" y="407"/>
                  </a:lnTo>
                  <a:lnTo>
                    <a:pt x="995" y="397"/>
                  </a:lnTo>
                  <a:lnTo>
                    <a:pt x="999" y="388"/>
                  </a:lnTo>
                  <a:lnTo>
                    <a:pt x="1014" y="358"/>
                  </a:lnTo>
                  <a:lnTo>
                    <a:pt x="1022" y="338"/>
                  </a:lnTo>
                  <a:lnTo>
                    <a:pt x="1026" y="327"/>
                  </a:lnTo>
                  <a:lnTo>
                    <a:pt x="1030" y="317"/>
                  </a:lnTo>
                  <a:lnTo>
                    <a:pt x="1033" y="306"/>
                  </a:lnTo>
                  <a:lnTo>
                    <a:pt x="1036" y="296"/>
                  </a:lnTo>
                  <a:lnTo>
                    <a:pt x="1039" y="285"/>
                  </a:lnTo>
                  <a:lnTo>
                    <a:pt x="1042" y="275"/>
                  </a:lnTo>
                  <a:lnTo>
                    <a:pt x="1045" y="264"/>
                  </a:lnTo>
                  <a:lnTo>
                    <a:pt x="1051" y="231"/>
                  </a:lnTo>
                  <a:lnTo>
                    <a:pt x="1052" y="219"/>
                  </a:lnTo>
                  <a:lnTo>
                    <a:pt x="1054" y="208"/>
                  </a:lnTo>
                  <a:lnTo>
                    <a:pt x="1055" y="197"/>
                  </a:lnTo>
                  <a:lnTo>
                    <a:pt x="1056" y="185"/>
                  </a:lnTo>
                  <a:lnTo>
                    <a:pt x="1056" y="174"/>
                  </a:lnTo>
                  <a:lnTo>
                    <a:pt x="1057" y="162"/>
                  </a:lnTo>
                  <a:lnTo>
                    <a:pt x="1057" y="136"/>
                  </a:lnTo>
                  <a:lnTo>
                    <a:pt x="1056" y="121"/>
                  </a:lnTo>
                  <a:lnTo>
                    <a:pt x="1055" y="105"/>
                  </a:lnTo>
                  <a:lnTo>
                    <a:pt x="1054" y="92"/>
                  </a:lnTo>
                  <a:lnTo>
                    <a:pt x="1050" y="64"/>
                  </a:lnTo>
                  <a:lnTo>
                    <a:pt x="1044" y="36"/>
                  </a:lnTo>
                  <a:lnTo>
                    <a:pt x="1012" y="32"/>
                  </a:lnTo>
                  <a:lnTo>
                    <a:pt x="948" y="26"/>
                  </a:lnTo>
                  <a:lnTo>
                    <a:pt x="916" y="24"/>
                  </a:lnTo>
                  <a:lnTo>
                    <a:pt x="852" y="18"/>
                  </a:lnTo>
                  <a:lnTo>
                    <a:pt x="724" y="10"/>
                  </a:lnTo>
                  <a:lnTo>
                    <a:pt x="692" y="9"/>
                  </a:lnTo>
                  <a:lnTo>
                    <a:pt x="660" y="7"/>
                  </a:lnTo>
                  <a:lnTo>
                    <a:pt x="500" y="2"/>
                  </a:lnTo>
                  <a:lnTo>
                    <a:pt x="468" y="2"/>
                  </a:lnTo>
                  <a:lnTo>
                    <a:pt x="436" y="1"/>
                  </a:lnTo>
                  <a:lnTo>
                    <a:pt x="404" y="1"/>
                  </a:lnTo>
                  <a:lnTo>
                    <a:pt x="340" y="0"/>
                  </a:lnTo>
                  <a:close/>
                </a:path>
              </a:pathLst>
            </a:custGeom>
            <a:solidFill>
              <a:srgbClr val="006CB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40" name="Shape 15">
              <a:extLst>
                <a:ext uri="{FF2B5EF4-FFF2-40B4-BE49-F238E27FC236}">
                  <a16:creationId xmlns:a16="http://schemas.microsoft.com/office/drawing/2014/main" id="{883324AC-75B3-7E12-E2A3-45F4B5C0341A}"/>
                </a:ext>
              </a:extLst>
            </xdr:cNvPr>
            <xdr:cNvPicPr preferRelativeResize="0"/>
          </xdr:nvPicPr>
          <xdr:blipFill rotWithShape="1">
            <a:blip xmlns:r="http://schemas.openxmlformats.org/officeDocument/2006/relationships" r:embed="rId22">
              <a:alphaModFix/>
            </a:blip>
            <a:srcRect/>
            <a:stretch/>
          </xdr:blipFill>
          <xdr:spPr>
            <a:xfrm>
              <a:off x="5794" y="822"/>
              <a:ext cx="1056" cy="235"/>
            </a:xfrm>
            <a:prstGeom prst="rect">
              <a:avLst/>
            </a:prstGeom>
            <a:noFill/>
            <a:ln>
              <a:noFill/>
            </a:ln>
          </xdr:spPr>
        </xdr:pic>
        <xdr:sp macro="" textlink="">
          <xdr:nvSpPr>
            <xdr:cNvPr id="41" name="Shape 16">
              <a:extLst>
                <a:ext uri="{FF2B5EF4-FFF2-40B4-BE49-F238E27FC236}">
                  <a16:creationId xmlns:a16="http://schemas.microsoft.com/office/drawing/2014/main" id="{EA7A1A82-6325-10A6-B622-80CD3FDF3210}"/>
                </a:ext>
              </a:extLst>
            </xdr:cNvPr>
            <xdr:cNvSpPr/>
          </xdr:nvSpPr>
          <xdr:spPr>
            <a:xfrm>
              <a:off x="5792" y="693"/>
              <a:ext cx="1057" cy="493"/>
            </a:xfrm>
            <a:custGeom>
              <a:avLst/>
              <a:gdLst/>
              <a:ahLst/>
              <a:cxnLst/>
              <a:rect l="l" t="t" r="r" b="b"/>
              <a:pathLst>
                <a:path w="1057" h="493" extrusionOk="0">
                  <a:moveTo>
                    <a:pt x="940" y="479"/>
                  </a:moveTo>
                  <a:lnTo>
                    <a:pt x="947" y="470"/>
                  </a:lnTo>
                  <a:lnTo>
                    <a:pt x="953" y="462"/>
                  </a:lnTo>
                  <a:lnTo>
                    <a:pt x="960" y="453"/>
                  </a:lnTo>
                  <a:lnTo>
                    <a:pt x="966" y="444"/>
                  </a:lnTo>
                  <a:lnTo>
                    <a:pt x="972" y="435"/>
                  </a:lnTo>
                  <a:lnTo>
                    <a:pt x="978" y="426"/>
                  </a:lnTo>
                  <a:lnTo>
                    <a:pt x="984" y="416"/>
                  </a:lnTo>
                  <a:lnTo>
                    <a:pt x="989" y="407"/>
                  </a:lnTo>
                  <a:lnTo>
                    <a:pt x="995" y="397"/>
                  </a:lnTo>
                  <a:lnTo>
                    <a:pt x="999" y="388"/>
                  </a:lnTo>
                  <a:lnTo>
                    <a:pt x="1004" y="378"/>
                  </a:lnTo>
                  <a:lnTo>
                    <a:pt x="1009" y="368"/>
                  </a:lnTo>
                  <a:lnTo>
                    <a:pt x="1014" y="358"/>
                  </a:lnTo>
                  <a:lnTo>
                    <a:pt x="1018" y="348"/>
                  </a:lnTo>
                  <a:lnTo>
                    <a:pt x="1022" y="338"/>
                  </a:lnTo>
                  <a:lnTo>
                    <a:pt x="1026" y="327"/>
                  </a:lnTo>
                  <a:lnTo>
                    <a:pt x="1030" y="317"/>
                  </a:lnTo>
                  <a:lnTo>
                    <a:pt x="1033" y="306"/>
                  </a:lnTo>
                  <a:lnTo>
                    <a:pt x="1036" y="296"/>
                  </a:lnTo>
                  <a:lnTo>
                    <a:pt x="1039" y="285"/>
                  </a:lnTo>
                  <a:lnTo>
                    <a:pt x="1042" y="275"/>
                  </a:lnTo>
                  <a:lnTo>
                    <a:pt x="1045" y="264"/>
                  </a:lnTo>
                  <a:lnTo>
                    <a:pt x="1047" y="253"/>
                  </a:lnTo>
                  <a:lnTo>
                    <a:pt x="1049" y="242"/>
                  </a:lnTo>
                  <a:lnTo>
                    <a:pt x="1051" y="231"/>
                  </a:lnTo>
                  <a:lnTo>
                    <a:pt x="1052" y="219"/>
                  </a:lnTo>
                  <a:lnTo>
                    <a:pt x="1054" y="208"/>
                  </a:lnTo>
                  <a:lnTo>
                    <a:pt x="1055" y="197"/>
                  </a:lnTo>
                  <a:lnTo>
                    <a:pt x="1056" y="185"/>
                  </a:lnTo>
                  <a:lnTo>
                    <a:pt x="1056" y="174"/>
                  </a:lnTo>
                  <a:lnTo>
                    <a:pt x="1057" y="162"/>
                  </a:lnTo>
                  <a:lnTo>
                    <a:pt x="1057" y="151"/>
                  </a:lnTo>
                  <a:lnTo>
                    <a:pt x="1057" y="136"/>
                  </a:lnTo>
                  <a:lnTo>
                    <a:pt x="1056" y="121"/>
                  </a:lnTo>
                  <a:lnTo>
                    <a:pt x="1055" y="107"/>
                  </a:lnTo>
                  <a:lnTo>
                    <a:pt x="1054" y="92"/>
                  </a:lnTo>
                  <a:lnTo>
                    <a:pt x="1052" y="78"/>
                  </a:lnTo>
                  <a:lnTo>
                    <a:pt x="1050" y="64"/>
                  </a:lnTo>
                  <a:lnTo>
                    <a:pt x="1047" y="50"/>
                  </a:lnTo>
                  <a:lnTo>
                    <a:pt x="1044" y="36"/>
                  </a:lnTo>
                  <a:lnTo>
                    <a:pt x="1012" y="32"/>
                  </a:lnTo>
                  <a:lnTo>
                    <a:pt x="980" y="29"/>
                  </a:lnTo>
                  <a:lnTo>
                    <a:pt x="948" y="26"/>
                  </a:lnTo>
                  <a:lnTo>
                    <a:pt x="916" y="24"/>
                  </a:lnTo>
                  <a:lnTo>
                    <a:pt x="884" y="21"/>
                  </a:lnTo>
                  <a:lnTo>
                    <a:pt x="852" y="18"/>
                  </a:lnTo>
                  <a:lnTo>
                    <a:pt x="820" y="16"/>
                  </a:lnTo>
                  <a:lnTo>
                    <a:pt x="788" y="14"/>
                  </a:lnTo>
                  <a:lnTo>
                    <a:pt x="756" y="12"/>
                  </a:lnTo>
                  <a:lnTo>
                    <a:pt x="724" y="10"/>
                  </a:lnTo>
                  <a:lnTo>
                    <a:pt x="692" y="9"/>
                  </a:lnTo>
                  <a:lnTo>
                    <a:pt x="660" y="7"/>
                  </a:lnTo>
                  <a:lnTo>
                    <a:pt x="628" y="6"/>
                  </a:lnTo>
                  <a:lnTo>
                    <a:pt x="596" y="5"/>
                  </a:lnTo>
                  <a:lnTo>
                    <a:pt x="564" y="4"/>
                  </a:lnTo>
                  <a:lnTo>
                    <a:pt x="532" y="3"/>
                  </a:lnTo>
                  <a:lnTo>
                    <a:pt x="500" y="2"/>
                  </a:lnTo>
                  <a:lnTo>
                    <a:pt x="468" y="2"/>
                  </a:lnTo>
                  <a:lnTo>
                    <a:pt x="436" y="1"/>
                  </a:lnTo>
                  <a:lnTo>
                    <a:pt x="404" y="1"/>
                  </a:lnTo>
                  <a:lnTo>
                    <a:pt x="340" y="0"/>
                  </a:lnTo>
                  <a:lnTo>
                    <a:pt x="276" y="1"/>
                  </a:lnTo>
                  <a:lnTo>
                    <a:pt x="212" y="2"/>
                  </a:lnTo>
                  <a:lnTo>
                    <a:pt x="148" y="3"/>
                  </a:lnTo>
                  <a:lnTo>
                    <a:pt x="84" y="5"/>
                  </a:lnTo>
                  <a:lnTo>
                    <a:pt x="20" y="8"/>
                  </a:lnTo>
                  <a:lnTo>
                    <a:pt x="15" y="25"/>
                  </a:lnTo>
                  <a:lnTo>
                    <a:pt x="13" y="33"/>
                  </a:lnTo>
                  <a:lnTo>
                    <a:pt x="11" y="42"/>
                  </a:lnTo>
                  <a:lnTo>
                    <a:pt x="9" y="51"/>
                  </a:lnTo>
                  <a:lnTo>
                    <a:pt x="8" y="60"/>
                  </a:lnTo>
                  <a:lnTo>
                    <a:pt x="6" y="69"/>
                  </a:lnTo>
                  <a:lnTo>
                    <a:pt x="5" y="78"/>
                  </a:lnTo>
                  <a:lnTo>
                    <a:pt x="4" y="86"/>
                  </a:lnTo>
                  <a:lnTo>
                    <a:pt x="2" y="96"/>
                  </a:lnTo>
                  <a:lnTo>
                    <a:pt x="2" y="105"/>
                  </a:lnTo>
                  <a:lnTo>
                    <a:pt x="1" y="114"/>
                  </a:lnTo>
                  <a:lnTo>
                    <a:pt x="0" y="123"/>
                  </a:lnTo>
                  <a:lnTo>
                    <a:pt x="0" y="132"/>
                  </a:lnTo>
                  <a:lnTo>
                    <a:pt x="0" y="141"/>
                  </a:lnTo>
                  <a:lnTo>
                    <a:pt x="0" y="151"/>
                  </a:lnTo>
                  <a:lnTo>
                    <a:pt x="0" y="161"/>
                  </a:lnTo>
                  <a:lnTo>
                    <a:pt x="0" y="170"/>
                  </a:lnTo>
                  <a:lnTo>
                    <a:pt x="0" y="180"/>
                  </a:lnTo>
                  <a:lnTo>
                    <a:pt x="1" y="190"/>
                  </a:lnTo>
                  <a:lnTo>
                    <a:pt x="2" y="199"/>
                  </a:lnTo>
                  <a:lnTo>
                    <a:pt x="3" y="209"/>
                  </a:lnTo>
                  <a:lnTo>
                    <a:pt x="4" y="219"/>
                  </a:lnTo>
                  <a:lnTo>
                    <a:pt x="5" y="228"/>
                  </a:lnTo>
                  <a:lnTo>
                    <a:pt x="7" y="238"/>
                  </a:lnTo>
                  <a:lnTo>
                    <a:pt x="8" y="247"/>
                  </a:lnTo>
                  <a:lnTo>
                    <a:pt x="10" y="256"/>
                  </a:lnTo>
                  <a:lnTo>
                    <a:pt x="12" y="265"/>
                  </a:lnTo>
                  <a:lnTo>
                    <a:pt x="15" y="275"/>
                  </a:lnTo>
                  <a:lnTo>
                    <a:pt x="17" y="284"/>
                  </a:lnTo>
                  <a:lnTo>
                    <a:pt x="19" y="293"/>
                  </a:lnTo>
                  <a:lnTo>
                    <a:pt x="22" y="302"/>
                  </a:lnTo>
                  <a:lnTo>
                    <a:pt x="25" y="311"/>
                  </a:lnTo>
                  <a:lnTo>
                    <a:pt x="28" y="320"/>
                  </a:lnTo>
                  <a:lnTo>
                    <a:pt x="31" y="328"/>
                  </a:lnTo>
                  <a:lnTo>
                    <a:pt x="34" y="337"/>
                  </a:lnTo>
                  <a:lnTo>
                    <a:pt x="38" y="346"/>
                  </a:lnTo>
                  <a:lnTo>
                    <a:pt x="41" y="354"/>
                  </a:lnTo>
                  <a:lnTo>
                    <a:pt x="45" y="363"/>
                  </a:lnTo>
                  <a:lnTo>
                    <a:pt x="49" y="371"/>
                  </a:lnTo>
                  <a:lnTo>
                    <a:pt x="53" y="380"/>
                  </a:lnTo>
                  <a:lnTo>
                    <a:pt x="57" y="388"/>
                  </a:lnTo>
                  <a:lnTo>
                    <a:pt x="62" y="396"/>
                  </a:lnTo>
                  <a:lnTo>
                    <a:pt x="66" y="404"/>
                  </a:lnTo>
                  <a:lnTo>
                    <a:pt x="70" y="412"/>
                  </a:lnTo>
                  <a:lnTo>
                    <a:pt x="75" y="420"/>
                  </a:lnTo>
                  <a:lnTo>
                    <a:pt x="80" y="428"/>
                  </a:lnTo>
                  <a:lnTo>
                    <a:pt x="85" y="436"/>
                  </a:lnTo>
                  <a:lnTo>
                    <a:pt x="98" y="432"/>
                  </a:lnTo>
                  <a:lnTo>
                    <a:pt x="110" y="428"/>
                  </a:lnTo>
                  <a:lnTo>
                    <a:pt x="123" y="425"/>
                  </a:lnTo>
                  <a:lnTo>
                    <a:pt x="136" y="422"/>
                  </a:lnTo>
                  <a:lnTo>
                    <a:pt x="148" y="420"/>
                  </a:lnTo>
                  <a:lnTo>
                    <a:pt x="161" y="417"/>
                  </a:lnTo>
                  <a:lnTo>
                    <a:pt x="174" y="415"/>
                  </a:lnTo>
                  <a:lnTo>
                    <a:pt x="187" y="413"/>
                  </a:lnTo>
                  <a:lnTo>
                    <a:pt x="199" y="412"/>
                  </a:lnTo>
                  <a:lnTo>
                    <a:pt x="212" y="411"/>
                  </a:lnTo>
                  <a:lnTo>
                    <a:pt x="225" y="410"/>
                  </a:lnTo>
                  <a:lnTo>
                    <a:pt x="238" y="410"/>
                  </a:lnTo>
                  <a:lnTo>
                    <a:pt x="251" y="410"/>
                  </a:lnTo>
                  <a:lnTo>
                    <a:pt x="264" y="410"/>
                  </a:lnTo>
                  <a:lnTo>
                    <a:pt x="277" y="411"/>
                  </a:lnTo>
                  <a:lnTo>
                    <a:pt x="291" y="412"/>
                  </a:lnTo>
                  <a:lnTo>
                    <a:pt x="304" y="414"/>
                  </a:lnTo>
                  <a:lnTo>
                    <a:pt x="317" y="416"/>
                  </a:lnTo>
                  <a:lnTo>
                    <a:pt x="331" y="418"/>
                  </a:lnTo>
                  <a:lnTo>
                    <a:pt x="344" y="421"/>
                  </a:lnTo>
                  <a:lnTo>
                    <a:pt x="358" y="424"/>
                  </a:lnTo>
                  <a:lnTo>
                    <a:pt x="371" y="428"/>
                  </a:lnTo>
                  <a:lnTo>
                    <a:pt x="385" y="432"/>
                  </a:lnTo>
                  <a:lnTo>
                    <a:pt x="399" y="437"/>
                  </a:lnTo>
                  <a:lnTo>
                    <a:pt x="413" y="442"/>
                  </a:lnTo>
                  <a:lnTo>
                    <a:pt x="427" y="448"/>
                  </a:lnTo>
                  <a:lnTo>
                    <a:pt x="441" y="454"/>
                  </a:lnTo>
                  <a:lnTo>
                    <a:pt x="455" y="461"/>
                  </a:lnTo>
                  <a:lnTo>
                    <a:pt x="470" y="468"/>
                  </a:lnTo>
                  <a:lnTo>
                    <a:pt x="484" y="476"/>
                  </a:lnTo>
                  <a:lnTo>
                    <a:pt x="499" y="485"/>
                  </a:lnTo>
                  <a:lnTo>
                    <a:pt x="513" y="493"/>
                  </a:lnTo>
                  <a:lnTo>
                    <a:pt x="524" y="489"/>
                  </a:lnTo>
                  <a:lnTo>
                    <a:pt x="535" y="485"/>
                  </a:lnTo>
                  <a:lnTo>
                    <a:pt x="547" y="482"/>
                  </a:lnTo>
                  <a:lnTo>
                    <a:pt x="558" y="478"/>
                  </a:lnTo>
                  <a:lnTo>
                    <a:pt x="570" y="475"/>
                  </a:lnTo>
                  <a:lnTo>
                    <a:pt x="582" y="472"/>
                  </a:lnTo>
                  <a:lnTo>
                    <a:pt x="594" y="469"/>
                  </a:lnTo>
                  <a:lnTo>
                    <a:pt x="606" y="466"/>
                  </a:lnTo>
                  <a:lnTo>
                    <a:pt x="618" y="464"/>
                  </a:lnTo>
                  <a:lnTo>
                    <a:pt x="630" y="462"/>
                  </a:lnTo>
                  <a:lnTo>
                    <a:pt x="643" y="460"/>
                  </a:lnTo>
                  <a:lnTo>
                    <a:pt x="655" y="458"/>
                  </a:lnTo>
                  <a:lnTo>
                    <a:pt x="668" y="456"/>
                  </a:lnTo>
                  <a:lnTo>
                    <a:pt x="681" y="455"/>
                  </a:lnTo>
                  <a:lnTo>
                    <a:pt x="694" y="454"/>
                  </a:lnTo>
                  <a:lnTo>
                    <a:pt x="707" y="453"/>
                  </a:lnTo>
                  <a:lnTo>
                    <a:pt x="720" y="453"/>
                  </a:lnTo>
                  <a:lnTo>
                    <a:pt x="734" y="452"/>
                  </a:lnTo>
                  <a:lnTo>
                    <a:pt x="748" y="452"/>
                  </a:lnTo>
                  <a:lnTo>
                    <a:pt x="761" y="453"/>
                  </a:lnTo>
                  <a:lnTo>
                    <a:pt x="775" y="453"/>
                  </a:lnTo>
                  <a:lnTo>
                    <a:pt x="789" y="454"/>
                  </a:lnTo>
                  <a:lnTo>
                    <a:pt x="804" y="455"/>
                  </a:lnTo>
                  <a:lnTo>
                    <a:pt x="818" y="457"/>
                  </a:lnTo>
                  <a:lnTo>
                    <a:pt x="833" y="458"/>
                  </a:lnTo>
                  <a:lnTo>
                    <a:pt x="848" y="460"/>
                  </a:lnTo>
                  <a:lnTo>
                    <a:pt x="863" y="463"/>
                  </a:lnTo>
                  <a:lnTo>
                    <a:pt x="878" y="465"/>
                  </a:lnTo>
                  <a:lnTo>
                    <a:pt x="893" y="468"/>
                  </a:lnTo>
                  <a:lnTo>
                    <a:pt x="909" y="471"/>
                  </a:lnTo>
                  <a:lnTo>
                    <a:pt x="924" y="475"/>
                  </a:lnTo>
                  <a:lnTo>
                    <a:pt x="940" y="479"/>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42" name="Shape 17">
              <a:extLst>
                <a:ext uri="{FF2B5EF4-FFF2-40B4-BE49-F238E27FC236}">
                  <a16:creationId xmlns:a16="http://schemas.microsoft.com/office/drawing/2014/main" id="{7CC8B952-549B-2CF6-103D-F1595F759B0E}"/>
                </a:ext>
              </a:extLst>
            </xdr:cNvPr>
            <xdr:cNvPicPr preferRelativeResize="0"/>
          </xdr:nvPicPr>
          <xdr:blipFill rotWithShape="1">
            <a:blip xmlns:r="http://schemas.openxmlformats.org/officeDocument/2006/relationships" r:embed="rId22">
              <a:alphaModFix/>
            </a:blip>
            <a:srcRect/>
            <a:stretch/>
          </xdr:blipFill>
          <xdr:spPr>
            <a:xfrm>
              <a:off x="5794" y="822"/>
              <a:ext cx="1056" cy="235"/>
            </a:xfrm>
            <a:prstGeom prst="rect">
              <a:avLst/>
            </a:prstGeom>
            <a:noFill/>
            <a:ln>
              <a:noFill/>
            </a:ln>
          </xdr:spPr>
        </xdr:pic>
        <xdr:sp macro="" textlink="">
          <xdr:nvSpPr>
            <xdr:cNvPr id="43" name="Shape 18">
              <a:extLst>
                <a:ext uri="{FF2B5EF4-FFF2-40B4-BE49-F238E27FC236}">
                  <a16:creationId xmlns:a16="http://schemas.microsoft.com/office/drawing/2014/main" id="{D99484A7-6D58-7058-3B94-49452D574241}"/>
                </a:ext>
              </a:extLst>
            </xdr:cNvPr>
            <xdr:cNvSpPr/>
          </xdr:nvSpPr>
          <xdr:spPr>
            <a:xfrm>
              <a:off x="5792" y="769"/>
              <a:ext cx="1057" cy="299"/>
            </a:xfrm>
            <a:custGeom>
              <a:avLst/>
              <a:gdLst/>
              <a:ahLst/>
              <a:cxnLst/>
              <a:rect l="l" t="t" r="r" b="b"/>
              <a:pathLst>
                <a:path w="1057" h="299" extrusionOk="0">
                  <a:moveTo>
                    <a:pt x="1034" y="226"/>
                  </a:moveTo>
                  <a:lnTo>
                    <a:pt x="451" y="226"/>
                  </a:lnTo>
                  <a:lnTo>
                    <a:pt x="482" y="227"/>
                  </a:lnTo>
                  <a:lnTo>
                    <a:pt x="512" y="227"/>
                  </a:lnTo>
                  <a:lnTo>
                    <a:pt x="542" y="229"/>
                  </a:lnTo>
                  <a:lnTo>
                    <a:pt x="573" y="230"/>
                  </a:lnTo>
                  <a:lnTo>
                    <a:pt x="603" y="232"/>
                  </a:lnTo>
                  <a:lnTo>
                    <a:pt x="695" y="241"/>
                  </a:lnTo>
                  <a:lnTo>
                    <a:pt x="756" y="249"/>
                  </a:lnTo>
                  <a:lnTo>
                    <a:pt x="818" y="259"/>
                  </a:lnTo>
                  <a:lnTo>
                    <a:pt x="910" y="277"/>
                  </a:lnTo>
                  <a:lnTo>
                    <a:pt x="973" y="291"/>
                  </a:lnTo>
                  <a:lnTo>
                    <a:pt x="1004" y="299"/>
                  </a:lnTo>
                  <a:lnTo>
                    <a:pt x="1008" y="295"/>
                  </a:lnTo>
                  <a:lnTo>
                    <a:pt x="1023" y="259"/>
                  </a:lnTo>
                  <a:lnTo>
                    <a:pt x="1034" y="226"/>
                  </a:lnTo>
                  <a:close/>
                  <a:moveTo>
                    <a:pt x="514" y="0"/>
                  </a:moveTo>
                  <a:lnTo>
                    <a:pt x="414" y="0"/>
                  </a:lnTo>
                  <a:lnTo>
                    <a:pt x="380" y="2"/>
                  </a:lnTo>
                  <a:lnTo>
                    <a:pt x="346" y="3"/>
                  </a:lnTo>
                  <a:lnTo>
                    <a:pt x="312" y="6"/>
                  </a:lnTo>
                  <a:lnTo>
                    <a:pt x="278" y="8"/>
                  </a:lnTo>
                  <a:lnTo>
                    <a:pt x="244" y="11"/>
                  </a:lnTo>
                  <a:lnTo>
                    <a:pt x="140" y="23"/>
                  </a:lnTo>
                  <a:lnTo>
                    <a:pt x="106" y="28"/>
                  </a:lnTo>
                  <a:lnTo>
                    <a:pt x="0" y="46"/>
                  </a:lnTo>
                  <a:lnTo>
                    <a:pt x="0" y="100"/>
                  </a:lnTo>
                  <a:lnTo>
                    <a:pt x="1" y="112"/>
                  </a:lnTo>
                  <a:lnTo>
                    <a:pt x="2" y="125"/>
                  </a:lnTo>
                  <a:lnTo>
                    <a:pt x="3" y="137"/>
                  </a:lnTo>
                  <a:lnTo>
                    <a:pt x="5" y="149"/>
                  </a:lnTo>
                  <a:lnTo>
                    <a:pt x="7" y="162"/>
                  </a:lnTo>
                  <a:lnTo>
                    <a:pt x="9" y="173"/>
                  </a:lnTo>
                  <a:lnTo>
                    <a:pt x="12" y="185"/>
                  </a:lnTo>
                  <a:lnTo>
                    <a:pt x="14" y="197"/>
                  </a:lnTo>
                  <a:lnTo>
                    <a:pt x="17" y="209"/>
                  </a:lnTo>
                  <a:lnTo>
                    <a:pt x="21" y="220"/>
                  </a:lnTo>
                  <a:lnTo>
                    <a:pt x="24" y="232"/>
                  </a:lnTo>
                  <a:lnTo>
                    <a:pt x="28" y="243"/>
                  </a:lnTo>
                  <a:lnTo>
                    <a:pt x="32" y="255"/>
                  </a:lnTo>
                  <a:lnTo>
                    <a:pt x="36" y="266"/>
                  </a:lnTo>
                  <a:lnTo>
                    <a:pt x="65" y="260"/>
                  </a:lnTo>
                  <a:lnTo>
                    <a:pt x="124" y="250"/>
                  </a:lnTo>
                  <a:lnTo>
                    <a:pt x="212" y="238"/>
                  </a:lnTo>
                  <a:lnTo>
                    <a:pt x="242" y="235"/>
                  </a:lnTo>
                  <a:lnTo>
                    <a:pt x="272" y="233"/>
                  </a:lnTo>
                  <a:lnTo>
                    <a:pt x="301" y="230"/>
                  </a:lnTo>
                  <a:lnTo>
                    <a:pt x="421" y="226"/>
                  </a:lnTo>
                  <a:lnTo>
                    <a:pt x="1034" y="226"/>
                  </a:lnTo>
                  <a:lnTo>
                    <a:pt x="1036" y="221"/>
                  </a:lnTo>
                  <a:lnTo>
                    <a:pt x="1046" y="182"/>
                  </a:lnTo>
                  <a:lnTo>
                    <a:pt x="1053" y="142"/>
                  </a:lnTo>
                  <a:lnTo>
                    <a:pt x="1057" y="88"/>
                  </a:lnTo>
                  <a:lnTo>
                    <a:pt x="1054" y="82"/>
                  </a:lnTo>
                  <a:lnTo>
                    <a:pt x="993" y="64"/>
                  </a:lnTo>
                  <a:lnTo>
                    <a:pt x="962" y="56"/>
                  </a:lnTo>
                  <a:lnTo>
                    <a:pt x="900" y="42"/>
                  </a:lnTo>
                  <a:lnTo>
                    <a:pt x="837" y="30"/>
                  </a:lnTo>
                  <a:lnTo>
                    <a:pt x="774" y="20"/>
                  </a:lnTo>
                  <a:lnTo>
                    <a:pt x="709" y="12"/>
                  </a:lnTo>
                  <a:lnTo>
                    <a:pt x="645" y="6"/>
                  </a:lnTo>
                  <a:lnTo>
                    <a:pt x="579" y="2"/>
                  </a:lnTo>
                  <a:lnTo>
                    <a:pt x="514" y="0"/>
                  </a:lnTo>
                  <a:close/>
                </a:path>
              </a:pathLst>
            </a:custGeom>
            <a:solidFill>
              <a:srgbClr val="FCFCFC"/>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44" name="Shape 19">
              <a:extLst>
                <a:ext uri="{FF2B5EF4-FFF2-40B4-BE49-F238E27FC236}">
                  <a16:creationId xmlns:a16="http://schemas.microsoft.com/office/drawing/2014/main" id="{7AA5F0BE-41DA-E655-B2FE-70E97E1CD1DC}"/>
                </a:ext>
              </a:extLst>
            </xdr:cNvPr>
            <xdr:cNvSpPr/>
          </xdr:nvSpPr>
          <xdr:spPr>
            <a:xfrm>
              <a:off x="5792" y="769"/>
              <a:ext cx="1057" cy="299"/>
            </a:xfrm>
            <a:custGeom>
              <a:avLst/>
              <a:gdLst/>
              <a:ahLst/>
              <a:cxnLst/>
              <a:rect l="l" t="t" r="r" b="b"/>
              <a:pathLst>
                <a:path w="1057" h="299" extrusionOk="0">
                  <a:moveTo>
                    <a:pt x="1004" y="299"/>
                  </a:moveTo>
                  <a:lnTo>
                    <a:pt x="942" y="284"/>
                  </a:lnTo>
                  <a:lnTo>
                    <a:pt x="879" y="271"/>
                  </a:lnTo>
                  <a:lnTo>
                    <a:pt x="848" y="265"/>
                  </a:lnTo>
                  <a:lnTo>
                    <a:pt x="818" y="259"/>
                  </a:lnTo>
                  <a:lnTo>
                    <a:pt x="787" y="254"/>
                  </a:lnTo>
                  <a:lnTo>
                    <a:pt x="756" y="249"/>
                  </a:lnTo>
                  <a:lnTo>
                    <a:pt x="725" y="245"/>
                  </a:lnTo>
                  <a:lnTo>
                    <a:pt x="695" y="241"/>
                  </a:lnTo>
                  <a:lnTo>
                    <a:pt x="664" y="238"/>
                  </a:lnTo>
                  <a:lnTo>
                    <a:pt x="633" y="235"/>
                  </a:lnTo>
                  <a:lnTo>
                    <a:pt x="603" y="232"/>
                  </a:lnTo>
                  <a:lnTo>
                    <a:pt x="573" y="230"/>
                  </a:lnTo>
                  <a:lnTo>
                    <a:pt x="542" y="229"/>
                  </a:lnTo>
                  <a:lnTo>
                    <a:pt x="512" y="227"/>
                  </a:lnTo>
                  <a:lnTo>
                    <a:pt x="482" y="227"/>
                  </a:lnTo>
                  <a:lnTo>
                    <a:pt x="451" y="226"/>
                  </a:lnTo>
                  <a:lnTo>
                    <a:pt x="421" y="226"/>
                  </a:lnTo>
                  <a:lnTo>
                    <a:pt x="391" y="227"/>
                  </a:lnTo>
                  <a:lnTo>
                    <a:pt x="361" y="228"/>
                  </a:lnTo>
                  <a:lnTo>
                    <a:pt x="331" y="229"/>
                  </a:lnTo>
                  <a:lnTo>
                    <a:pt x="301" y="230"/>
                  </a:lnTo>
                  <a:lnTo>
                    <a:pt x="272" y="233"/>
                  </a:lnTo>
                  <a:lnTo>
                    <a:pt x="242" y="235"/>
                  </a:lnTo>
                  <a:lnTo>
                    <a:pt x="212" y="238"/>
                  </a:lnTo>
                  <a:lnTo>
                    <a:pt x="183" y="242"/>
                  </a:lnTo>
                  <a:lnTo>
                    <a:pt x="153" y="246"/>
                  </a:lnTo>
                  <a:lnTo>
                    <a:pt x="124" y="250"/>
                  </a:lnTo>
                  <a:lnTo>
                    <a:pt x="95" y="255"/>
                  </a:lnTo>
                  <a:lnTo>
                    <a:pt x="65" y="260"/>
                  </a:lnTo>
                  <a:lnTo>
                    <a:pt x="36" y="266"/>
                  </a:lnTo>
                  <a:lnTo>
                    <a:pt x="32" y="255"/>
                  </a:lnTo>
                  <a:lnTo>
                    <a:pt x="28" y="243"/>
                  </a:lnTo>
                  <a:lnTo>
                    <a:pt x="24" y="232"/>
                  </a:lnTo>
                  <a:lnTo>
                    <a:pt x="21" y="220"/>
                  </a:lnTo>
                  <a:lnTo>
                    <a:pt x="17" y="209"/>
                  </a:lnTo>
                  <a:lnTo>
                    <a:pt x="14" y="197"/>
                  </a:lnTo>
                  <a:lnTo>
                    <a:pt x="12" y="185"/>
                  </a:lnTo>
                  <a:lnTo>
                    <a:pt x="9" y="173"/>
                  </a:lnTo>
                  <a:lnTo>
                    <a:pt x="7" y="162"/>
                  </a:lnTo>
                  <a:lnTo>
                    <a:pt x="5" y="149"/>
                  </a:lnTo>
                  <a:lnTo>
                    <a:pt x="3" y="137"/>
                  </a:lnTo>
                  <a:lnTo>
                    <a:pt x="2" y="125"/>
                  </a:lnTo>
                  <a:lnTo>
                    <a:pt x="1" y="112"/>
                  </a:lnTo>
                  <a:lnTo>
                    <a:pt x="0" y="100"/>
                  </a:lnTo>
                  <a:lnTo>
                    <a:pt x="0" y="87"/>
                  </a:lnTo>
                  <a:lnTo>
                    <a:pt x="0" y="75"/>
                  </a:lnTo>
                  <a:lnTo>
                    <a:pt x="0" y="68"/>
                  </a:lnTo>
                  <a:lnTo>
                    <a:pt x="0" y="53"/>
                  </a:lnTo>
                  <a:lnTo>
                    <a:pt x="36" y="40"/>
                  </a:lnTo>
                  <a:lnTo>
                    <a:pt x="71" y="34"/>
                  </a:lnTo>
                  <a:lnTo>
                    <a:pt x="106" y="28"/>
                  </a:lnTo>
                  <a:lnTo>
                    <a:pt x="140" y="23"/>
                  </a:lnTo>
                  <a:lnTo>
                    <a:pt x="175" y="19"/>
                  </a:lnTo>
                  <a:lnTo>
                    <a:pt x="210" y="15"/>
                  </a:lnTo>
                  <a:lnTo>
                    <a:pt x="244" y="11"/>
                  </a:lnTo>
                  <a:lnTo>
                    <a:pt x="278" y="8"/>
                  </a:lnTo>
                  <a:lnTo>
                    <a:pt x="312" y="6"/>
                  </a:lnTo>
                  <a:lnTo>
                    <a:pt x="346" y="3"/>
                  </a:lnTo>
                  <a:lnTo>
                    <a:pt x="380" y="2"/>
                  </a:lnTo>
                  <a:lnTo>
                    <a:pt x="414" y="0"/>
                  </a:lnTo>
                  <a:lnTo>
                    <a:pt x="447" y="0"/>
                  </a:lnTo>
                  <a:lnTo>
                    <a:pt x="480" y="0"/>
                  </a:lnTo>
                  <a:lnTo>
                    <a:pt x="514" y="0"/>
                  </a:lnTo>
                  <a:lnTo>
                    <a:pt x="547" y="1"/>
                  </a:lnTo>
                  <a:lnTo>
                    <a:pt x="579" y="2"/>
                  </a:lnTo>
                  <a:lnTo>
                    <a:pt x="612" y="4"/>
                  </a:lnTo>
                  <a:lnTo>
                    <a:pt x="645" y="6"/>
                  </a:lnTo>
                  <a:lnTo>
                    <a:pt x="677" y="9"/>
                  </a:lnTo>
                  <a:lnTo>
                    <a:pt x="709" y="12"/>
                  </a:lnTo>
                  <a:lnTo>
                    <a:pt x="742" y="16"/>
                  </a:lnTo>
                  <a:lnTo>
                    <a:pt x="774" y="20"/>
                  </a:lnTo>
                  <a:lnTo>
                    <a:pt x="805" y="25"/>
                  </a:lnTo>
                  <a:lnTo>
                    <a:pt x="837" y="30"/>
                  </a:lnTo>
                  <a:lnTo>
                    <a:pt x="868" y="36"/>
                  </a:lnTo>
                  <a:lnTo>
                    <a:pt x="900" y="42"/>
                  </a:lnTo>
                  <a:lnTo>
                    <a:pt x="931" y="49"/>
                  </a:lnTo>
                  <a:lnTo>
                    <a:pt x="993" y="64"/>
                  </a:lnTo>
                  <a:lnTo>
                    <a:pt x="1054" y="82"/>
                  </a:lnTo>
                  <a:lnTo>
                    <a:pt x="1055" y="85"/>
                  </a:lnTo>
                  <a:lnTo>
                    <a:pt x="1057" y="88"/>
                  </a:lnTo>
                  <a:lnTo>
                    <a:pt x="1056" y="102"/>
                  </a:lnTo>
                  <a:lnTo>
                    <a:pt x="1055" y="115"/>
                  </a:lnTo>
                  <a:lnTo>
                    <a:pt x="1054" y="129"/>
                  </a:lnTo>
                  <a:lnTo>
                    <a:pt x="1053" y="142"/>
                  </a:lnTo>
                  <a:lnTo>
                    <a:pt x="1051" y="156"/>
                  </a:lnTo>
                  <a:lnTo>
                    <a:pt x="1048" y="169"/>
                  </a:lnTo>
                  <a:lnTo>
                    <a:pt x="1046" y="182"/>
                  </a:lnTo>
                  <a:lnTo>
                    <a:pt x="1043" y="195"/>
                  </a:lnTo>
                  <a:lnTo>
                    <a:pt x="1039" y="209"/>
                  </a:lnTo>
                  <a:lnTo>
                    <a:pt x="1036" y="221"/>
                  </a:lnTo>
                  <a:lnTo>
                    <a:pt x="1032" y="234"/>
                  </a:lnTo>
                  <a:lnTo>
                    <a:pt x="1028" y="246"/>
                  </a:lnTo>
                  <a:lnTo>
                    <a:pt x="1023" y="259"/>
                  </a:lnTo>
                  <a:lnTo>
                    <a:pt x="1018" y="271"/>
                  </a:lnTo>
                  <a:lnTo>
                    <a:pt x="1013" y="283"/>
                  </a:lnTo>
                  <a:lnTo>
                    <a:pt x="1008" y="295"/>
                  </a:lnTo>
                  <a:lnTo>
                    <a:pt x="1006" y="297"/>
                  </a:lnTo>
                  <a:lnTo>
                    <a:pt x="1004" y="299"/>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45" name="Shape 20">
              <a:extLst>
                <a:ext uri="{FF2B5EF4-FFF2-40B4-BE49-F238E27FC236}">
                  <a16:creationId xmlns:a16="http://schemas.microsoft.com/office/drawing/2014/main" id="{8AD95929-0268-675D-B635-91DEF449E58D}"/>
                </a:ext>
              </a:extLst>
            </xdr:cNvPr>
            <xdr:cNvSpPr/>
          </xdr:nvSpPr>
          <xdr:spPr>
            <a:xfrm>
              <a:off x="5813" y="320"/>
              <a:ext cx="1025" cy="413"/>
            </a:xfrm>
            <a:custGeom>
              <a:avLst/>
              <a:gdLst/>
              <a:ahLst/>
              <a:cxnLst/>
              <a:rect l="l" t="t" r="r" b="b"/>
              <a:pathLst>
                <a:path w="1025" h="413" extrusionOk="0">
                  <a:moveTo>
                    <a:pt x="1014" y="374"/>
                  </a:moveTo>
                  <a:lnTo>
                    <a:pt x="384" y="374"/>
                  </a:lnTo>
                  <a:lnTo>
                    <a:pt x="416" y="375"/>
                  </a:lnTo>
                  <a:lnTo>
                    <a:pt x="448" y="375"/>
                  </a:lnTo>
                  <a:lnTo>
                    <a:pt x="480" y="376"/>
                  </a:lnTo>
                  <a:lnTo>
                    <a:pt x="512" y="376"/>
                  </a:lnTo>
                  <a:lnTo>
                    <a:pt x="576" y="378"/>
                  </a:lnTo>
                  <a:lnTo>
                    <a:pt x="608" y="380"/>
                  </a:lnTo>
                  <a:lnTo>
                    <a:pt x="672" y="382"/>
                  </a:lnTo>
                  <a:lnTo>
                    <a:pt x="832" y="392"/>
                  </a:lnTo>
                  <a:lnTo>
                    <a:pt x="896" y="398"/>
                  </a:lnTo>
                  <a:lnTo>
                    <a:pt x="928" y="400"/>
                  </a:lnTo>
                  <a:lnTo>
                    <a:pt x="992" y="406"/>
                  </a:lnTo>
                  <a:lnTo>
                    <a:pt x="1024" y="410"/>
                  </a:lnTo>
                  <a:lnTo>
                    <a:pt x="1025" y="413"/>
                  </a:lnTo>
                  <a:lnTo>
                    <a:pt x="1019" y="391"/>
                  </a:lnTo>
                  <a:lnTo>
                    <a:pt x="1014" y="374"/>
                  </a:lnTo>
                  <a:close/>
                  <a:moveTo>
                    <a:pt x="508" y="0"/>
                  </a:moveTo>
                  <a:lnTo>
                    <a:pt x="486" y="1"/>
                  </a:lnTo>
                  <a:lnTo>
                    <a:pt x="442" y="5"/>
                  </a:lnTo>
                  <a:lnTo>
                    <a:pt x="398" y="12"/>
                  </a:lnTo>
                  <a:lnTo>
                    <a:pt x="357" y="22"/>
                  </a:lnTo>
                  <a:lnTo>
                    <a:pt x="316" y="36"/>
                  </a:lnTo>
                  <a:lnTo>
                    <a:pt x="277" y="53"/>
                  </a:lnTo>
                  <a:lnTo>
                    <a:pt x="240" y="73"/>
                  </a:lnTo>
                  <a:lnTo>
                    <a:pt x="205" y="96"/>
                  </a:lnTo>
                  <a:lnTo>
                    <a:pt x="171" y="122"/>
                  </a:lnTo>
                  <a:lnTo>
                    <a:pt x="140" y="150"/>
                  </a:lnTo>
                  <a:lnTo>
                    <a:pt x="111" y="180"/>
                  </a:lnTo>
                  <a:lnTo>
                    <a:pt x="85" y="212"/>
                  </a:lnTo>
                  <a:lnTo>
                    <a:pt x="61" y="246"/>
                  </a:lnTo>
                  <a:lnTo>
                    <a:pt x="40" y="283"/>
                  </a:lnTo>
                  <a:lnTo>
                    <a:pt x="21" y="321"/>
                  </a:lnTo>
                  <a:lnTo>
                    <a:pt x="0" y="381"/>
                  </a:lnTo>
                  <a:lnTo>
                    <a:pt x="128" y="377"/>
                  </a:lnTo>
                  <a:lnTo>
                    <a:pt x="320" y="374"/>
                  </a:lnTo>
                  <a:lnTo>
                    <a:pt x="1014" y="374"/>
                  </a:lnTo>
                  <a:lnTo>
                    <a:pt x="1006" y="349"/>
                  </a:lnTo>
                  <a:lnTo>
                    <a:pt x="989" y="307"/>
                  </a:lnTo>
                  <a:lnTo>
                    <a:pt x="969" y="268"/>
                  </a:lnTo>
                  <a:lnTo>
                    <a:pt x="946" y="231"/>
                  </a:lnTo>
                  <a:lnTo>
                    <a:pt x="919" y="196"/>
                  </a:lnTo>
                  <a:lnTo>
                    <a:pt x="890" y="163"/>
                  </a:lnTo>
                  <a:lnTo>
                    <a:pt x="858" y="133"/>
                  </a:lnTo>
                  <a:lnTo>
                    <a:pt x="824" y="105"/>
                  </a:lnTo>
                  <a:lnTo>
                    <a:pt x="788" y="80"/>
                  </a:lnTo>
                  <a:lnTo>
                    <a:pt x="749" y="58"/>
                  </a:lnTo>
                  <a:lnTo>
                    <a:pt x="709" y="40"/>
                  </a:lnTo>
                  <a:lnTo>
                    <a:pt x="667" y="24"/>
                  </a:lnTo>
                  <a:lnTo>
                    <a:pt x="623" y="13"/>
                  </a:lnTo>
                  <a:lnTo>
                    <a:pt x="578" y="5"/>
                  </a:lnTo>
                  <a:lnTo>
                    <a:pt x="532" y="1"/>
                  </a:lnTo>
                  <a:lnTo>
                    <a:pt x="508" y="0"/>
                  </a:lnTo>
                  <a:close/>
                </a:path>
              </a:pathLst>
            </a:custGeom>
            <a:solidFill>
              <a:srgbClr val="91D6F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46" name="Shape 21">
              <a:extLst>
                <a:ext uri="{FF2B5EF4-FFF2-40B4-BE49-F238E27FC236}">
                  <a16:creationId xmlns:a16="http://schemas.microsoft.com/office/drawing/2014/main" id="{246DC192-5FA7-BF62-D705-7FE6082CCF5A}"/>
                </a:ext>
              </a:extLst>
            </xdr:cNvPr>
            <xdr:cNvPicPr preferRelativeResize="0"/>
          </xdr:nvPicPr>
          <xdr:blipFill rotWithShape="1">
            <a:blip xmlns:r="http://schemas.openxmlformats.org/officeDocument/2006/relationships" r:embed="rId23">
              <a:alphaModFix/>
            </a:blip>
            <a:srcRect/>
            <a:stretch/>
          </xdr:blipFill>
          <xdr:spPr>
            <a:xfrm>
              <a:off x="5813" y="450"/>
              <a:ext cx="1027" cy="170"/>
            </a:xfrm>
            <a:prstGeom prst="rect">
              <a:avLst/>
            </a:prstGeom>
            <a:noFill/>
            <a:ln>
              <a:noFill/>
            </a:ln>
          </xdr:spPr>
        </xdr:pic>
        <xdr:sp macro="" textlink="">
          <xdr:nvSpPr>
            <xdr:cNvPr id="47" name="Shape 22">
              <a:extLst>
                <a:ext uri="{FF2B5EF4-FFF2-40B4-BE49-F238E27FC236}">
                  <a16:creationId xmlns:a16="http://schemas.microsoft.com/office/drawing/2014/main" id="{473BE039-A523-2299-632A-4985B21BC41F}"/>
                </a:ext>
              </a:extLst>
            </xdr:cNvPr>
            <xdr:cNvSpPr/>
          </xdr:nvSpPr>
          <xdr:spPr>
            <a:xfrm>
              <a:off x="5812" y="460"/>
              <a:ext cx="564" cy="242"/>
            </a:xfrm>
            <a:custGeom>
              <a:avLst/>
              <a:gdLst/>
              <a:ahLst/>
              <a:cxnLst/>
              <a:rect l="l" t="t" r="r" b="b"/>
              <a:pathLst>
                <a:path w="564" h="242" extrusionOk="0">
                  <a:moveTo>
                    <a:pt x="320" y="68"/>
                  </a:moveTo>
                  <a:lnTo>
                    <a:pt x="294" y="120"/>
                  </a:lnTo>
                  <a:lnTo>
                    <a:pt x="46" y="133"/>
                  </a:lnTo>
                  <a:lnTo>
                    <a:pt x="41" y="142"/>
                  </a:lnTo>
                  <a:lnTo>
                    <a:pt x="36" y="152"/>
                  </a:lnTo>
                  <a:lnTo>
                    <a:pt x="31" y="161"/>
                  </a:lnTo>
                  <a:lnTo>
                    <a:pt x="26" y="171"/>
                  </a:lnTo>
                  <a:lnTo>
                    <a:pt x="23" y="180"/>
                  </a:lnTo>
                  <a:lnTo>
                    <a:pt x="19" y="189"/>
                  </a:lnTo>
                  <a:lnTo>
                    <a:pt x="15" y="197"/>
                  </a:lnTo>
                  <a:lnTo>
                    <a:pt x="0" y="242"/>
                  </a:lnTo>
                  <a:lnTo>
                    <a:pt x="35" y="241"/>
                  </a:lnTo>
                  <a:lnTo>
                    <a:pt x="71" y="239"/>
                  </a:lnTo>
                  <a:lnTo>
                    <a:pt x="141" y="237"/>
                  </a:lnTo>
                  <a:lnTo>
                    <a:pt x="176" y="237"/>
                  </a:lnTo>
                  <a:lnTo>
                    <a:pt x="247" y="235"/>
                  </a:lnTo>
                  <a:lnTo>
                    <a:pt x="564" y="235"/>
                  </a:lnTo>
                  <a:lnTo>
                    <a:pt x="564" y="157"/>
                  </a:lnTo>
                  <a:lnTo>
                    <a:pt x="456" y="157"/>
                  </a:lnTo>
                  <a:lnTo>
                    <a:pt x="448" y="77"/>
                  </a:lnTo>
                  <a:lnTo>
                    <a:pt x="320" y="68"/>
                  </a:lnTo>
                  <a:close/>
                  <a:moveTo>
                    <a:pt x="564" y="235"/>
                  </a:moveTo>
                  <a:lnTo>
                    <a:pt x="423" y="235"/>
                  </a:lnTo>
                  <a:lnTo>
                    <a:pt x="564" y="239"/>
                  </a:lnTo>
                  <a:lnTo>
                    <a:pt x="564" y="235"/>
                  </a:lnTo>
                  <a:close/>
                  <a:moveTo>
                    <a:pt x="517" y="0"/>
                  </a:moveTo>
                  <a:lnTo>
                    <a:pt x="488" y="0"/>
                  </a:lnTo>
                  <a:lnTo>
                    <a:pt x="471" y="21"/>
                  </a:lnTo>
                  <a:lnTo>
                    <a:pt x="471" y="157"/>
                  </a:lnTo>
                  <a:lnTo>
                    <a:pt x="564" y="157"/>
                  </a:lnTo>
                  <a:lnTo>
                    <a:pt x="564" y="153"/>
                  </a:lnTo>
                  <a:lnTo>
                    <a:pt x="517" y="153"/>
                  </a:lnTo>
                  <a:lnTo>
                    <a:pt x="517" y="0"/>
                  </a:lnTo>
                  <a:close/>
                </a:path>
              </a:pathLst>
            </a:custGeom>
            <a:solidFill>
              <a:srgbClr val="FCFCFC"/>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48" name="Shape 23">
              <a:extLst>
                <a:ext uri="{FF2B5EF4-FFF2-40B4-BE49-F238E27FC236}">
                  <a16:creationId xmlns:a16="http://schemas.microsoft.com/office/drawing/2014/main" id="{1E9ECF7F-DAB3-C78A-B295-B32FB0409E13}"/>
                </a:ext>
              </a:extLst>
            </xdr:cNvPr>
            <xdr:cNvPicPr preferRelativeResize="0"/>
          </xdr:nvPicPr>
          <xdr:blipFill rotWithShape="1">
            <a:blip xmlns:r="http://schemas.openxmlformats.org/officeDocument/2006/relationships" r:embed="rId24">
              <a:alphaModFix/>
            </a:blip>
            <a:srcRect/>
            <a:stretch/>
          </xdr:blipFill>
          <xdr:spPr>
            <a:xfrm>
              <a:off x="5810" y="592"/>
              <a:ext cx="566" cy="2"/>
            </a:xfrm>
            <a:prstGeom prst="rect">
              <a:avLst/>
            </a:prstGeom>
            <a:noFill/>
            <a:ln>
              <a:noFill/>
            </a:ln>
          </xdr:spPr>
        </xdr:pic>
        <xdr:sp macro="" textlink="">
          <xdr:nvSpPr>
            <xdr:cNvPr id="49" name="Shape 24">
              <a:extLst>
                <a:ext uri="{FF2B5EF4-FFF2-40B4-BE49-F238E27FC236}">
                  <a16:creationId xmlns:a16="http://schemas.microsoft.com/office/drawing/2014/main" id="{6394B64A-5879-EA2B-6E30-635474A63DC0}"/>
                </a:ext>
              </a:extLst>
            </xdr:cNvPr>
            <xdr:cNvSpPr/>
          </xdr:nvSpPr>
          <xdr:spPr>
            <a:xfrm>
              <a:off x="5813" y="460"/>
              <a:ext cx="564" cy="242"/>
            </a:xfrm>
            <a:custGeom>
              <a:avLst/>
              <a:gdLst/>
              <a:ahLst/>
              <a:cxnLst/>
              <a:rect l="l" t="t" r="r" b="b"/>
              <a:pathLst>
                <a:path w="564" h="242" extrusionOk="0">
                  <a:moveTo>
                    <a:pt x="26" y="171"/>
                  </a:moveTo>
                  <a:lnTo>
                    <a:pt x="23" y="179"/>
                  </a:lnTo>
                  <a:lnTo>
                    <a:pt x="19" y="188"/>
                  </a:lnTo>
                  <a:lnTo>
                    <a:pt x="15" y="197"/>
                  </a:lnTo>
                  <a:lnTo>
                    <a:pt x="12" y="206"/>
                  </a:lnTo>
                  <a:lnTo>
                    <a:pt x="9" y="214"/>
                  </a:lnTo>
                  <a:lnTo>
                    <a:pt x="6" y="224"/>
                  </a:lnTo>
                  <a:lnTo>
                    <a:pt x="3" y="232"/>
                  </a:lnTo>
                  <a:lnTo>
                    <a:pt x="0" y="242"/>
                  </a:lnTo>
                  <a:lnTo>
                    <a:pt x="35" y="240"/>
                  </a:lnTo>
                  <a:lnTo>
                    <a:pt x="71" y="239"/>
                  </a:lnTo>
                  <a:lnTo>
                    <a:pt x="106" y="238"/>
                  </a:lnTo>
                  <a:lnTo>
                    <a:pt x="141" y="237"/>
                  </a:lnTo>
                  <a:lnTo>
                    <a:pt x="176" y="236"/>
                  </a:lnTo>
                  <a:lnTo>
                    <a:pt x="211" y="236"/>
                  </a:lnTo>
                  <a:lnTo>
                    <a:pt x="247" y="235"/>
                  </a:lnTo>
                  <a:lnTo>
                    <a:pt x="282" y="235"/>
                  </a:lnTo>
                  <a:lnTo>
                    <a:pt x="317" y="235"/>
                  </a:lnTo>
                  <a:lnTo>
                    <a:pt x="352" y="235"/>
                  </a:lnTo>
                  <a:lnTo>
                    <a:pt x="388" y="235"/>
                  </a:lnTo>
                  <a:lnTo>
                    <a:pt x="423" y="235"/>
                  </a:lnTo>
                  <a:lnTo>
                    <a:pt x="458" y="236"/>
                  </a:lnTo>
                  <a:lnTo>
                    <a:pt x="493" y="237"/>
                  </a:lnTo>
                  <a:lnTo>
                    <a:pt x="528" y="237"/>
                  </a:lnTo>
                  <a:lnTo>
                    <a:pt x="564" y="238"/>
                  </a:lnTo>
                  <a:lnTo>
                    <a:pt x="564" y="152"/>
                  </a:lnTo>
                  <a:lnTo>
                    <a:pt x="516" y="152"/>
                  </a:lnTo>
                  <a:lnTo>
                    <a:pt x="516" y="0"/>
                  </a:lnTo>
                  <a:lnTo>
                    <a:pt x="487" y="0"/>
                  </a:lnTo>
                  <a:lnTo>
                    <a:pt x="471" y="21"/>
                  </a:lnTo>
                  <a:lnTo>
                    <a:pt x="471" y="156"/>
                  </a:lnTo>
                  <a:lnTo>
                    <a:pt x="26" y="171"/>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50" name="Shape 25">
              <a:extLst>
                <a:ext uri="{FF2B5EF4-FFF2-40B4-BE49-F238E27FC236}">
                  <a16:creationId xmlns:a16="http://schemas.microsoft.com/office/drawing/2014/main" id="{FE4B199E-476F-ACEC-EDB9-1A4A49E54499}"/>
                </a:ext>
              </a:extLst>
            </xdr:cNvPr>
            <xdr:cNvPicPr preferRelativeResize="0"/>
          </xdr:nvPicPr>
          <xdr:blipFill rotWithShape="1">
            <a:blip xmlns:r="http://schemas.openxmlformats.org/officeDocument/2006/relationships" r:embed="rId24">
              <a:alphaModFix/>
            </a:blip>
            <a:srcRect/>
            <a:stretch/>
          </xdr:blipFill>
          <xdr:spPr>
            <a:xfrm>
              <a:off x="5813" y="592"/>
              <a:ext cx="564" cy="2"/>
            </a:xfrm>
            <a:prstGeom prst="rect">
              <a:avLst/>
            </a:prstGeom>
            <a:noFill/>
            <a:ln>
              <a:noFill/>
            </a:ln>
          </xdr:spPr>
        </xdr:pic>
        <xdr:sp macro="" textlink="">
          <xdr:nvSpPr>
            <xdr:cNvPr id="51" name="Shape 26">
              <a:extLst>
                <a:ext uri="{FF2B5EF4-FFF2-40B4-BE49-F238E27FC236}">
                  <a16:creationId xmlns:a16="http://schemas.microsoft.com/office/drawing/2014/main" id="{452B2D5F-444F-BC1A-32F9-A5B4F487534C}"/>
                </a:ext>
              </a:extLst>
            </xdr:cNvPr>
            <xdr:cNvSpPr/>
          </xdr:nvSpPr>
          <xdr:spPr>
            <a:xfrm>
              <a:off x="5809" y="713"/>
              <a:ext cx="2" cy="2"/>
            </a:xfrm>
            <a:custGeom>
              <a:avLst/>
              <a:gdLst/>
              <a:ahLst/>
              <a:cxnLst/>
              <a:rect l="l" t="t" r="r" b="b"/>
              <a:pathLst>
                <a:path w="1" h="1" extrusionOk="0">
                  <a:moveTo>
                    <a:pt x="1" y="0"/>
                  </a:moveTo>
                  <a:lnTo>
                    <a:pt x="0" y="1"/>
                  </a:lnTo>
                  <a:lnTo>
                    <a:pt x="1"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52" name="Shape 27">
              <a:extLst>
                <a:ext uri="{FF2B5EF4-FFF2-40B4-BE49-F238E27FC236}">
                  <a16:creationId xmlns:a16="http://schemas.microsoft.com/office/drawing/2014/main" id="{2DB0F95A-548B-C882-57C1-D0D7B9E98E07}"/>
                </a:ext>
              </a:extLst>
            </xdr:cNvPr>
            <xdr:cNvPicPr preferRelativeResize="0"/>
          </xdr:nvPicPr>
          <xdr:blipFill rotWithShape="1">
            <a:blip xmlns:r="http://schemas.openxmlformats.org/officeDocument/2006/relationships" r:embed="rId25">
              <a:alphaModFix/>
            </a:blip>
            <a:srcRect/>
            <a:stretch/>
          </xdr:blipFill>
          <xdr:spPr>
            <a:xfrm>
              <a:off x="5774" y="1073"/>
              <a:ext cx="1056" cy="94"/>
            </a:xfrm>
            <a:prstGeom prst="rect">
              <a:avLst/>
            </a:prstGeom>
            <a:noFill/>
            <a:ln>
              <a:noFill/>
            </a:ln>
          </xdr:spPr>
        </xdr:pic>
        <xdr:sp macro="" textlink="">
          <xdr:nvSpPr>
            <xdr:cNvPr id="53" name="Shape 28">
              <a:extLst>
                <a:ext uri="{FF2B5EF4-FFF2-40B4-BE49-F238E27FC236}">
                  <a16:creationId xmlns:a16="http://schemas.microsoft.com/office/drawing/2014/main" id="{2C1D4F13-FF64-EE27-1DD2-27761C93F18F}"/>
                </a:ext>
              </a:extLst>
            </xdr:cNvPr>
            <xdr:cNvSpPr/>
          </xdr:nvSpPr>
          <xdr:spPr>
            <a:xfrm>
              <a:off x="5839" y="528"/>
              <a:ext cx="429" cy="103"/>
            </a:xfrm>
            <a:custGeom>
              <a:avLst/>
              <a:gdLst/>
              <a:ahLst/>
              <a:cxnLst/>
              <a:rect l="l" t="t" r="r" b="b"/>
              <a:pathLst>
                <a:path w="429" h="103" extrusionOk="0">
                  <a:moveTo>
                    <a:pt x="19" y="64"/>
                  </a:moveTo>
                  <a:lnTo>
                    <a:pt x="14" y="74"/>
                  </a:lnTo>
                  <a:lnTo>
                    <a:pt x="9" y="83"/>
                  </a:lnTo>
                  <a:lnTo>
                    <a:pt x="4" y="93"/>
                  </a:lnTo>
                  <a:lnTo>
                    <a:pt x="0" y="103"/>
                  </a:lnTo>
                  <a:lnTo>
                    <a:pt x="429" y="89"/>
                  </a:lnTo>
                  <a:lnTo>
                    <a:pt x="421" y="9"/>
                  </a:lnTo>
                  <a:lnTo>
                    <a:pt x="293" y="0"/>
                  </a:lnTo>
                  <a:lnTo>
                    <a:pt x="267" y="51"/>
                  </a:lnTo>
                  <a:lnTo>
                    <a:pt x="19" y="64"/>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54" name="Shape 29">
              <a:extLst>
                <a:ext uri="{FF2B5EF4-FFF2-40B4-BE49-F238E27FC236}">
                  <a16:creationId xmlns:a16="http://schemas.microsoft.com/office/drawing/2014/main" id="{6818DE14-FB2D-7298-D914-12D857B79FCD}"/>
                </a:ext>
              </a:extLst>
            </xdr:cNvPr>
            <xdr:cNvPicPr preferRelativeResize="0"/>
          </xdr:nvPicPr>
          <xdr:blipFill rotWithShape="1">
            <a:blip xmlns:r="http://schemas.openxmlformats.org/officeDocument/2006/relationships" r:embed="rId26">
              <a:alphaModFix/>
            </a:blip>
            <a:srcRect/>
            <a:stretch/>
          </xdr:blipFill>
          <xdr:spPr>
            <a:xfrm>
              <a:off x="5839" y="659"/>
              <a:ext cx="499" cy="2"/>
            </a:xfrm>
            <a:prstGeom prst="rect">
              <a:avLst/>
            </a:prstGeom>
            <a:noFill/>
            <a:ln>
              <a:noFill/>
            </a:ln>
          </xdr:spPr>
        </xdr:pic>
        <xdr:sp macro="" textlink="">
          <xdr:nvSpPr>
            <xdr:cNvPr id="55" name="Shape 30">
              <a:extLst>
                <a:ext uri="{FF2B5EF4-FFF2-40B4-BE49-F238E27FC236}">
                  <a16:creationId xmlns:a16="http://schemas.microsoft.com/office/drawing/2014/main" id="{CDBD4CE8-EC8F-D523-3C51-82E2F1385EA8}"/>
                </a:ext>
              </a:extLst>
            </xdr:cNvPr>
            <xdr:cNvSpPr/>
          </xdr:nvSpPr>
          <xdr:spPr>
            <a:xfrm>
              <a:off x="5799" y="880"/>
              <a:ext cx="1036" cy="188"/>
            </a:xfrm>
            <a:custGeom>
              <a:avLst/>
              <a:gdLst/>
              <a:ahLst/>
              <a:cxnLst/>
              <a:rect l="l" t="t" r="r" b="b"/>
              <a:pathLst>
                <a:path w="1036" h="188" extrusionOk="0">
                  <a:moveTo>
                    <a:pt x="1028" y="115"/>
                  </a:moveTo>
                  <a:lnTo>
                    <a:pt x="445" y="115"/>
                  </a:lnTo>
                  <a:lnTo>
                    <a:pt x="566" y="119"/>
                  </a:lnTo>
                  <a:lnTo>
                    <a:pt x="597" y="122"/>
                  </a:lnTo>
                  <a:lnTo>
                    <a:pt x="627" y="124"/>
                  </a:lnTo>
                  <a:lnTo>
                    <a:pt x="658" y="127"/>
                  </a:lnTo>
                  <a:lnTo>
                    <a:pt x="688" y="131"/>
                  </a:lnTo>
                  <a:lnTo>
                    <a:pt x="719" y="134"/>
                  </a:lnTo>
                  <a:lnTo>
                    <a:pt x="750" y="139"/>
                  </a:lnTo>
                  <a:lnTo>
                    <a:pt x="780" y="143"/>
                  </a:lnTo>
                  <a:lnTo>
                    <a:pt x="811" y="148"/>
                  </a:lnTo>
                  <a:lnTo>
                    <a:pt x="904" y="166"/>
                  </a:lnTo>
                  <a:lnTo>
                    <a:pt x="967" y="180"/>
                  </a:lnTo>
                  <a:lnTo>
                    <a:pt x="998" y="188"/>
                  </a:lnTo>
                  <a:lnTo>
                    <a:pt x="1001" y="184"/>
                  </a:lnTo>
                  <a:lnTo>
                    <a:pt x="1007" y="172"/>
                  </a:lnTo>
                  <a:lnTo>
                    <a:pt x="1017" y="148"/>
                  </a:lnTo>
                  <a:lnTo>
                    <a:pt x="1025" y="124"/>
                  </a:lnTo>
                  <a:lnTo>
                    <a:pt x="1028" y="115"/>
                  </a:lnTo>
                  <a:close/>
                  <a:moveTo>
                    <a:pt x="409" y="0"/>
                  </a:moveTo>
                  <a:lnTo>
                    <a:pt x="312" y="3"/>
                  </a:lnTo>
                  <a:lnTo>
                    <a:pt x="249" y="7"/>
                  </a:lnTo>
                  <a:lnTo>
                    <a:pt x="185" y="13"/>
                  </a:lnTo>
                  <a:lnTo>
                    <a:pt x="154" y="17"/>
                  </a:lnTo>
                  <a:lnTo>
                    <a:pt x="92" y="27"/>
                  </a:lnTo>
                  <a:lnTo>
                    <a:pt x="0" y="45"/>
                  </a:lnTo>
                  <a:lnTo>
                    <a:pt x="2" y="60"/>
                  </a:lnTo>
                  <a:lnTo>
                    <a:pt x="8" y="88"/>
                  </a:lnTo>
                  <a:lnTo>
                    <a:pt x="12" y="101"/>
                  </a:lnTo>
                  <a:lnTo>
                    <a:pt x="20" y="129"/>
                  </a:lnTo>
                  <a:lnTo>
                    <a:pt x="30" y="155"/>
                  </a:lnTo>
                  <a:lnTo>
                    <a:pt x="59" y="149"/>
                  </a:lnTo>
                  <a:lnTo>
                    <a:pt x="118" y="139"/>
                  </a:lnTo>
                  <a:lnTo>
                    <a:pt x="177" y="131"/>
                  </a:lnTo>
                  <a:lnTo>
                    <a:pt x="266" y="122"/>
                  </a:lnTo>
                  <a:lnTo>
                    <a:pt x="325" y="118"/>
                  </a:lnTo>
                  <a:lnTo>
                    <a:pt x="415" y="115"/>
                  </a:lnTo>
                  <a:lnTo>
                    <a:pt x="1028" y="115"/>
                  </a:lnTo>
                  <a:lnTo>
                    <a:pt x="1033" y="98"/>
                  </a:lnTo>
                  <a:lnTo>
                    <a:pt x="1036" y="86"/>
                  </a:lnTo>
                  <a:lnTo>
                    <a:pt x="1003" y="77"/>
                  </a:lnTo>
                  <a:lnTo>
                    <a:pt x="936" y="61"/>
                  </a:lnTo>
                  <a:lnTo>
                    <a:pt x="837" y="40"/>
                  </a:lnTo>
                  <a:lnTo>
                    <a:pt x="804" y="35"/>
                  </a:lnTo>
                  <a:lnTo>
                    <a:pt x="770" y="29"/>
                  </a:lnTo>
                  <a:lnTo>
                    <a:pt x="704" y="19"/>
                  </a:lnTo>
                  <a:lnTo>
                    <a:pt x="671" y="15"/>
                  </a:lnTo>
                  <a:lnTo>
                    <a:pt x="572" y="6"/>
                  </a:lnTo>
                  <a:lnTo>
                    <a:pt x="507" y="2"/>
                  </a:lnTo>
                  <a:lnTo>
                    <a:pt x="474" y="1"/>
                  </a:lnTo>
                  <a:lnTo>
                    <a:pt x="441" y="1"/>
                  </a:lnTo>
                  <a:lnTo>
                    <a:pt x="409" y="0"/>
                  </a:lnTo>
                  <a:close/>
                </a:path>
              </a:pathLst>
            </a:custGeom>
            <a:solidFill>
              <a:srgbClr val="FFF012"/>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56" name="Shape 31">
              <a:extLst>
                <a:ext uri="{FF2B5EF4-FFF2-40B4-BE49-F238E27FC236}">
                  <a16:creationId xmlns:a16="http://schemas.microsoft.com/office/drawing/2014/main" id="{102A0716-05B9-FCFA-4708-F166999A951A}"/>
                </a:ext>
              </a:extLst>
            </xdr:cNvPr>
            <xdr:cNvPicPr preferRelativeResize="0"/>
          </xdr:nvPicPr>
          <xdr:blipFill rotWithShape="1">
            <a:blip xmlns:r="http://schemas.openxmlformats.org/officeDocument/2006/relationships" r:embed="rId27">
              <a:alphaModFix/>
            </a:blip>
            <a:srcRect/>
            <a:stretch/>
          </xdr:blipFill>
          <xdr:spPr>
            <a:xfrm>
              <a:off x="5798" y="1012"/>
              <a:ext cx="1037" cy="2"/>
            </a:xfrm>
            <a:prstGeom prst="rect">
              <a:avLst/>
            </a:prstGeom>
            <a:noFill/>
            <a:ln>
              <a:noFill/>
            </a:ln>
          </xdr:spPr>
        </xdr:pic>
        <xdr:sp macro="" textlink="">
          <xdr:nvSpPr>
            <xdr:cNvPr id="57" name="Shape 32">
              <a:extLst>
                <a:ext uri="{FF2B5EF4-FFF2-40B4-BE49-F238E27FC236}">
                  <a16:creationId xmlns:a16="http://schemas.microsoft.com/office/drawing/2014/main" id="{FD6DB725-C468-5DB8-1145-A7A3711DAA90}"/>
                </a:ext>
              </a:extLst>
            </xdr:cNvPr>
            <xdr:cNvSpPr/>
          </xdr:nvSpPr>
          <xdr:spPr>
            <a:xfrm>
              <a:off x="5799" y="880"/>
              <a:ext cx="1036" cy="188"/>
            </a:xfrm>
            <a:custGeom>
              <a:avLst/>
              <a:gdLst/>
              <a:ahLst/>
              <a:cxnLst/>
              <a:rect l="l" t="t" r="r" b="b"/>
              <a:pathLst>
                <a:path w="1036" h="188" extrusionOk="0">
                  <a:moveTo>
                    <a:pt x="998" y="188"/>
                  </a:moveTo>
                  <a:lnTo>
                    <a:pt x="967" y="180"/>
                  </a:lnTo>
                  <a:lnTo>
                    <a:pt x="935" y="173"/>
                  </a:lnTo>
                  <a:lnTo>
                    <a:pt x="904" y="166"/>
                  </a:lnTo>
                  <a:lnTo>
                    <a:pt x="873" y="160"/>
                  </a:lnTo>
                  <a:lnTo>
                    <a:pt x="842" y="154"/>
                  </a:lnTo>
                  <a:lnTo>
                    <a:pt x="811" y="148"/>
                  </a:lnTo>
                  <a:lnTo>
                    <a:pt x="780" y="143"/>
                  </a:lnTo>
                  <a:lnTo>
                    <a:pt x="750" y="139"/>
                  </a:lnTo>
                  <a:lnTo>
                    <a:pt x="719" y="134"/>
                  </a:lnTo>
                  <a:lnTo>
                    <a:pt x="688" y="131"/>
                  </a:lnTo>
                  <a:lnTo>
                    <a:pt x="658" y="127"/>
                  </a:lnTo>
                  <a:lnTo>
                    <a:pt x="627" y="124"/>
                  </a:lnTo>
                  <a:lnTo>
                    <a:pt x="597" y="122"/>
                  </a:lnTo>
                  <a:lnTo>
                    <a:pt x="566" y="119"/>
                  </a:lnTo>
                  <a:lnTo>
                    <a:pt x="536" y="118"/>
                  </a:lnTo>
                  <a:lnTo>
                    <a:pt x="505" y="117"/>
                  </a:lnTo>
                  <a:lnTo>
                    <a:pt x="475" y="116"/>
                  </a:lnTo>
                  <a:lnTo>
                    <a:pt x="445" y="115"/>
                  </a:lnTo>
                  <a:lnTo>
                    <a:pt x="415" y="115"/>
                  </a:lnTo>
                  <a:lnTo>
                    <a:pt x="385" y="116"/>
                  </a:lnTo>
                  <a:lnTo>
                    <a:pt x="355" y="117"/>
                  </a:lnTo>
                  <a:lnTo>
                    <a:pt x="325" y="118"/>
                  </a:lnTo>
                  <a:lnTo>
                    <a:pt x="236" y="125"/>
                  </a:lnTo>
                  <a:lnTo>
                    <a:pt x="147" y="135"/>
                  </a:lnTo>
                  <a:lnTo>
                    <a:pt x="59" y="149"/>
                  </a:lnTo>
                  <a:lnTo>
                    <a:pt x="30" y="155"/>
                  </a:lnTo>
                  <a:lnTo>
                    <a:pt x="25" y="142"/>
                  </a:lnTo>
                  <a:lnTo>
                    <a:pt x="20" y="129"/>
                  </a:lnTo>
                  <a:lnTo>
                    <a:pt x="16" y="115"/>
                  </a:lnTo>
                  <a:lnTo>
                    <a:pt x="12" y="101"/>
                  </a:lnTo>
                  <a:lnTo>
                    <a:pt x="8" y="88"/>
                  </a:lnTo>
                  <a:lnTo>
                    <a:pt x="5" y="74"/>
                  </a:lnTo>
                  <a:lnTo>
                    <a:pt x="2" y="60"/>
                  </a:lnTo>
                  <a:lnTo>
                    <a:pt x="0" y="45"/>
                  </a:lnTo>
                  <a:lnTo>
                    <a:pt x="30" y="39"/>
                  </a:lnTo>
                  <a:lnTo>
                    <a:pt x="61" y="33"/>
                  </a:lnTo>
                  <a:lnTo>
                    <a:pt x="92" y="27"/>
                  </a:lnTo>
                  <a:lnTo>
                    <a:pt x="123" y="22"/>
                  </a:lnTo>
                  <a:lnTo>
                    <a:pt x="154" y="17"/>
                  </a:lnTo>
                  <a:lnTo>
                    <a:pt x="185" y="13"/>
                  </a:lnTo>
                  <a:lnTo>
                    <a:pt x="217" y="10"/>
                  </a:lnTo>
                  <a:lnTo>
                    <a:pt x="249" y="7"/>
                  </a:lnTo>
                  <a:lnTo>
                    <a:pt x="281" y="5"/>
                  </a:lnTo>
                  <a:lnTo>
                    <a:pt x="312" y="3"/>
                  </a:lnTo>
                  <a:lnTo>
                    <a:pt x="345" y="2"/>
                  </a:lnTo>
                  <a:lnTo>
                    <a:pt x="377" y="1"/>
                  </a:lnTo>
                  <a:lnTo>
                    <a:pt x="409" y="0"/>
                  </a:lnTo>
                  <a:lnTo>
                    <a:pt x="441" y="1"/>
                  </a:lnTo>
                  <a:lnTo>
                    <a:pt x="474" y="1"/>
                  </a:lnTo>
                  <a:lnTo>
                    <a:pt x="507" y="2"/>
                  </a:lnTo>
                  <a:lnTo>
                    <a:pt x="539" y="4"/>
                  </a:lnTo>
                  <a:lnTo>
                    <a:pt x="572" y="6"/>
                  </a:lnTo>
                  <a:lnTo>
                    <a:pt x="605" y="9"/>
                  </a:lnTo>
                  <a:lnTo>
                    <a:pt x="638" y="12"/>
                  </a:lnTo>
                  <a:lnTo>
                    <a:pt x="671" y="15"/>
                  </a:lnTo>
                  <a:lnTo>
                    <a:pt x="704" y="19"/>
                  </a:lnTo>
                  <a:lnTo>
                    <a:pt x="737" y="24"/>
                  </a:lnTo>
                  <a:lnTo>
                    <a:pt x="770" y="29"/>
                  </a:lnTo>
                  <a:lnTo>
                    <a:pt x="804" y="35"/>
                  </a:lnTo>
                  <a:lnTo>
                    <a:pt x="837" y="40"/>
                  </a:lnTo>
                  <a:lnTo>
                    <a:pt x="870" y="47"/>
                  </a:lnTo>
                  <a:lnTo>
                    <a:pt x="903" y="54"/>
                  </a:lnTo>
                  <a:lnTo>
                    <a:pt x="936" y="61"/>
                  </a:lnTo>
                  <a:lnTo>
                    <a:pt x="970" y="69"/>
                  </a:lnTo>
                  <a:lnTo>
                    <a:pt x="1003" y="77"/>
                  </a:lnTo>
                  <a:lnTo>
                    <a:pt x="1036" y="86"/>
                  </a:lnTo>
                  <a:lnTo>
                    <a:pt x="1033" y="98"/>
                  </a:lnTo>
                  <a:lnTo>
                    <a:pt x="1029" y="111"/>
                  </a:lnTo>
                  <a:lnTo>
                    <a:pt x="1025" y="124"/>
                  </a:lnTo>
                  <a:lnTo>
                    <a:pt x="1021" y="136"/>
                  </a:lnTo>
                  <a:lnTo>
                    <a:pt x="1017" y="148"/>
                  </a:lnTo>
                  <a:lnTo>
                    <a:pt x="1012" y="160"/>
                  </a:lnTo>
                  <a:lnTo>
                    <a:pt x="1007" y="172"/>
                  </a:lnTo>
                  <a:lnTo>
                    <a:pt x="1001" y="184"/>
                  </a:lnTo>
                  <a:lnTo>
                    <a:pt x="1000" y="186"/>
                  </a:lnTo>
                  <a:lnTo>
                    <a:pt x="998" y="188"/>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58" name="Shape 33">
              <a:extLst>
                <a:ext uri="{FF2B5EF4-FFF2-40B4-BE49-F238E27FC236}">
                  <a16:creationId xmlns:a16="http://schemas.microsoft.com/office/drawing/2014/main" id="{347243BF-831F-319A-4882-3E8535D55AFB}"/>
                </a:ext>
              </a:extLst>
            </xdr:cNvPr>
            <xdr:cNvPicPr preferRelativeResize="0"/>
          </xdr:nvPicPr>
          <xdr:blipFill rotWithShape="1">
            <a:blip xmlns:r="http://schemas.openxmlformats.org/officeDocument/2006/relationships" r:embed="rId27">
              <a:alphaModFix/>
            </a:blip>
            <a:srcRect/>
            <a:stretch/>
          </xdr:blipFill>
          <xdr:spPr>
            <a:xfrm>
              <a:off x="5798" y="1012"/>
              <a:ext cx="1037" cy="2"/>
            </a:xfrm>
            <a:prstGeom prst="rect">
              <a:avLst/>
            </a:prstGeom>
            <a:noFill/>
            <a:ln>
              <a:noFill/>
            </a:ln>
          </xdr:spPr>
        </xdr:pic>
        <xdr:pic>
          <xdr:nvPicPr>
            <xdr:cNvPr id="59" name="Shape 34">
              <a:extLst>
                <a:ext uri="{FF2B5EF4-FFF2-40B4-BE49-F238E27FC236}">
                  <a16:creationId xmlns:a16="http://schemas.microsoft.com/office/drawing/2014/main" id="{48250C5A-1BE6-7298-F6B1-05F8DB30A698}"/>
                </a:ext>
              </a:extLst>
            </xdr:cNvPr>
            <xdr:cNvPicPr preferRelativeResize="0"/>
          </xdr:nvPicPr>
          <xdr:blipFill rotWithShape="1">
            <a:blip xmlns:r="http://schemas.openxmlformats.org/officeDocument/2006/relationships" r:embed="rId28">
              <a:alphaModFix/>
            </a:blip>
            <a:srcRect/>
            <a:stretch/>
          </xdr:blipFill>
          <xdr:spPr>
            <a:xfrm>
              <a:off x="6011" y="461"/>
              <a:ext cx="352" cy="231"/>
            </a:xfrm>
            <a:prstGeom prst="rect">
              <a:avLst/>
            </a:prstGeom>
            <a:noFill/>
            <a:ln>
              <a:noFill/>
            </a:ln>
          </xdr:spPr>
        </xdr:pic>
        <xdr:pic>
          <xdr:nvPicPr>
            <xdr:cNvPr id="60" name="Shape 35">
              <a:extLst>
                <a:ext uri="{FF2B5EF4-FFF2-40B4-BE49-F238E27FC236}">
                  <a16:creationId xmlns:a16="http://schemas.microsoft.com/office/drawing/2014/main" id="{EC0E2B1A-2836-64FE-67CF-87DC0DB77AA7}"/>
                </a:ext>
              </a:extLst>
            </xdr:cNvPr>
            <xdr:cNvPicPr preferRelativeResize="0"/>
          </xdr:nvPicPr>
          <xdr:blipFill rotWithShape="1">
            <a:blip xmlns:r="http://schemas.openxmlformats.org/officeDocument/2006/relationships" r:embed="rId29">
              <a:alphaModFix/>
            </a:blip>
            <a:srcRect/>
            <a:stretch/>
          </xdr:blipFill>
          <xdr:spPr>
            <a:xfrm>
              <a:off x="6012" y="753"/>
              <a:ext cx="823" cy="14"/>
            </a:xfrm>
            <a:prstGeom prst="rect">
              <a:avLst/>
            </a:prstGeom>
            <a:noFill/>
            <a:ln>
              <a:noFill/>
            </a:ln>
          </xdr:spPr>
        </xdr:pic>
        <xdr:sp macro="" textlink="">
          <xdr:nvSpPr>
            <xdr:cNvPr id="61" name="Shape 36">
              <a:extLst>
                <a:ext uri="{FF2B5EF4-FFF2-40B4-BE49-F238E27FC236}">
                  <a16:creationId xmlns:a16="http://schemas.microsoft.com/office/drawing/2014/main" id="{545ADC94-ADF8-E350-C2A2-A5145CB04D55}"/>
                </a:ext>
              </a:extLst>
            </xdr:cNvPr>
            <xdr:cNvSpPr/>
          </xdr:nvSpPr>
          <xdr:spPr>
            <a:xfrm>
              <a:off x="6220" y="553"/>
              <a:ext cx="30" cy="26"/>
            </a:xfrm>
            <a:prstGeom prst="rect">
              <a:avLst/>
            </a:prstGeom>
            <a:noFill/>
            <a:ln w="9525" cap="flat" cmpd="sng">
              <a:solidFill>
                <a:srgbClr val="373435"/>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62" name="Shape 37">
              <a:extLst>
                <a:ext uri="{FF2B5EF4-FFF2-40B4-BE49-F238E27FC236}">
                  <a16:creationId xmlns:a16="http://schemas.microsoft.com/office/drawing/2014/main" id="{F7ACFF7E-77E6-1764-4F7C-DB911E0E8491}"/>
                </a:ext>
              </a:extLst>
            </xdr:cNvPr>
            <xdr:cNvSpPr/>
          </xdr:nvSpPr>
          <xdr:spPr>
            <a:xfrm>
              <a:off x="6182" y="549"/>
              <a:ext cx="30" cy="26"/>
            </a:xfrm>
            <a:prstGeom prst="rect">
              <a:avLst/>
            </a:prstGeom>
            <a:noFill/>
            <a:ln w="9525" cap="flat" cmpd="sng">
              <a:solidFill>
                <a:srgbClr val="373435"/>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63" name="Shape 38">
              <a:extLst>
                <a:ext uri="{FF2B5EF4-FFF2-40B4-BE49-F238E27FC236}">
                  <a16:creationId xmlns:a16="http://schemas.microsoft.com/office/drawing/2014/main" id="{6B7B78B3-D1E4-7848-687D-617A0D148F5C}"/>
                </a:ext>
              </a:extLst>
            </xdr:cNvPr>
            <xdr:cNvSpPr/>
          </xdr:nvSpPr>
          <xdr:spPr>
            <a:xfrm>
              <a:off x="6137" y="547"/>
              <a:ext cx="30" cy="25"/>
            </a:xfrm>
            <a:prstGeom prst="rect">
              <a:avLst/>
            </a:prstGeom>
            <a:noFill/>
            <a:ln w="9525" cap="flat" cmpd="sng">
              <a:solidFill>
                <a:srgbClr val="373435"/>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64" name="Shape 39">
              <a:extLst>
                <a:ext uri="{FF2B5EF4-FFF2-40B4-BE49-F238E27FC236}">
                  <a16:creationId xmlns:a16="http://schemas.microsoft.com/office/drawing/2014/main" id="{9A1B5AD3-F29C-5BB1-DB39-CE274E071766}"/>
                </a:ext>
              </a:extLst>
            </xdr:cNvPr>
            <xdr:cNvPicPr preferRelativeResize="0"/>
          </xdr:nvPicPr>
          <xdr:blipFill rotWithShape="1">
            <a:blip xmlns:r="http://schemas.openxmlformats.org/officeDocument/2006/relationships" r:embed="rId30">
              <a:alphaModFix/>
            </a:blip>
            <a:srcRect/>
            <a:stretch/>
          </xdr:blipFill>
          <xdr:spPr>
            <a:xfrm>
              <a:off x="6137" y="676"/>
              <a:ext cx="583" cy="10"/>
            </a:xfrm>
            <a:prstGeom prst="rect">
              <a:avLst/>
            </a:prstGeom>
            <a:noFill/>
            <a:ln>
              <a:noFill/>
            </a:ln>
          </xdr:spPr>
        </xdr:pic>
        <xdr:sp macro="" textlink="">
          <xdr:nvSpPr>
            <xdr:cNvPr id="65" name="Shape 40">
              <a:extLst>
                <a:ext uri="{FF2B5EF4-FFF2-40B4-BE49-F238E27FC236}">
                  <a16:creationId xmlns:a16="http://schemas.microsoft.com/office/drawing/2014/main" id="{A0CBD5A1-7F1C-4AA5-8358-8F62391E880E}"/>
                </a:ext>
              </a:extLst>
            </xdr:cNvPr>
            <xdr:cNvSpPr/>
          </xdr:nvSpPr>
          <xdr:spPr>
            <a:xfrm>
              <a:off x="6409" y="443"/>
              <a:ext cx="163" cy="345"/>
            </a:xfrm>
            <a:custGeom>
              <a:avLst/>
              <a:gdLst/>
              <a:ahLst/>
              <a:cxnLst/>
              <a:rect l="l" t="t" r="r" b="b"/>
              <a:pathLst>
                <a:path w="163" h="345" extrusionOk="0">
                  <a:moveTo>
                    <a:pt x="147" y="317"/>
                  </a:moveTo>
                  <a:lnTo>
                    <a:pt x="9" y="317"/>
                  </a:lnTo>
                  <a:lnTo>
                    <a:pt x="0" y="330"/>
                  </a:lnTo>
                  <a:lnTo>
                    <a:pt x="19" y="332"/>
                  </a:lnTo>
                  <a:lnTo>
                    <a:pt x="37" y="333"/>
                  </a:lnTo>
                  <a:lnTo>
                    <a:pt x="56" y="335"/>
                  </a:lnTo>
                  <a:lnTo>
                    <a:pt x="74" y="336"/>
                  </a:lnTo>
                  <a:lnTo>
                    <a:pt x="111" y="340"/>
                  </a:lnTo>
                  <a:lnTo>
                    <a:pt x="129" y="343"/>
                  </a:lnTo>
                  <a:lnTo>
                    <a:pt x="147" y="345"/>
                  </a:lnTo>
                  <a:lnTo>
                    <a:pt x="163" y="345"/>
                  </a:lnTo>
                  <a:lnTo>
                    <a:pt x="147" y="317"/>
                  </a:lnTo>
                  <a:close/>
                  <a:moveTo>
                    <a:pt x="122" y="296"/>
                  </a:moveTo>
                  <a:lnTo>
                    <a:pt x="32" y="296"/>
                  </a:lnTo>
                  <a:lnTo>
                    <a:pt x="19" y="317"/>
                  </a:lnTo>
                  <a:lnTo>
                    <a:pt x="136" y="317"/>
                  </a:lnTo>
                  <a:lnTo>
                    <a:pt x="122" y="296"/>
                  </a:lnTo>
                  <a:close/>
                  <a:moveTo>
                    <a:pt x="103" y="275"/>
                  </a:moveTo>
                  <a:lnTo>
                    <a:pt x="46" y="275"/>
                  </a:lnTo>
                  <a:lnTo>
                    <a:pt x="38" y="296"/>
                  </a:lnTo>
                  <a:lnTo>
                    <a:pt x="115" y="296"/>
                  </a:lnTo>
                  <a:lnTo>
                    <a:pt x="103" y="275"/>
                  </a:lnTo>
                  <a:close/>
                  <a:moveTo>
                    <a:pt x="91" y="79"/>
                  </a:moveTo>
                  <a:lnTo>
                    <a:pt x="54" y="79"/>
                  </a:lnTo>
                  <a:lnTo>
                    <a:pt x="54" y="275"/>
                  </a:lnTo>
                  <a:lnTo>
                    <a:pt x="91" y="275"/>
                  </a:lnTo>
                  <a:lnTo>
                    <a:pt x="91" y="79"/>
                  </a:lnTo>
                  <a:close/>
                  <a:moveTo>
                    <a:pt x="6" y="39"/>
                  </a:moveTo>
                  <a:lnTo>
                    <a:pt x="6" y="102"/>
                  </a:lnTo>
                  <a:lnTo>
                    <a:pt x="11" y="98"/>
                  </a:lnTo>
                  <a:lnTo>
                    <a:pt x="22" y="90"/>
                  </a:lnTo>
                  <a:lnTo>
                    <a:pt x="27" y="86"/>
                  </a:lnTo>
                  <a:lnTo>
                    <a:pt x="33" y="84"/>
                  </a:lnTo>
                  <a:lnTo>
                    <a:pt x="40" y="81"/>
                  </a:lnTo>
                  <a:lnTo>
                    <a:pt x="54" y="79"/>
                  </a:lnTo>
                  <a:lnTo>
                    <a:pt x="91" y="79"/>
                  </a:lnTo>
                  <a:lnTo>
                    <a:pt x="91" y="77"/>
                  </a:lnTo>
                  <a:lnTo>
                    <a:pt x="148" y="77"/>
                  </a:lnTo>
                  <a:lnTo>
                    <a:pt x="149" y="57"/>
                  </a:lnTo>
                  <a:lnTo>
                    <a:pt x="103" y="57"/>
                  </a:lnTo>
                  <a:lnTo>
                    <a:pt x="99" y="56"/>
                  </a:lnTo>
                  <a:lnTo>
                    <a:pt x="47" y="56"/>
                  </a:lnTo>
                  <a:lnTo>
                    <a:pt x="33" y="54"/>
                  </a:lnTo>
                  <a:lnTo>
                    <a:pt x="27" y="53"/>
                  </a:lnTo>
                  <a:lnTo>
                    <a:pt x="21" y="51"/>
                  </a:lnTo>
                  <a:lnTo>
                    <a:pt x="16" y="48"/>
                  </a:lnTo>
                  <a:lnTo>
                    <a:pt x="11" y="44"/>
                  </a:lnTo>
                  <a:lnTo>
                    <a:pt x="6" y="39"/>
                  </a:lnTo>
                  <a:close/>
                  <a:moveTo>
                    <a:pt x="148" y="77"/>
                  </a:moveTo>
                  <a:lnTo>
                    <a:pt x="106" y="77"/>
                  </a:lnTo>
                  <a:lnTo>
                    <a:pt x="114" y="78"/>
                  </a:lnTo>
                  <a:lnTo>
                    <a:pt x="120" y="80"/>
                  </a:lnTo>
                  <a:lnTo>
                    <a:pt x="134" y="88"/>
                  </a:lnTo>
                  <a:lnTo>
                    <a:pt x="141" y="94"/>
                  </a:lnTo>
                  <a:lnTo>
                    <a:pt x="148" y="101"/>
                  </a:lnTo>
                  <a:lnTo>
                    <a:pt x="148" y="77"/>
                  </a:lnTo>
                  <a:close/>
                  <a:moveTo>
                    <a:pt x="149" y="44"/>
                  </a:moveTo>
                  <a:lnTo>
                    <a:pt x="142" y="47"/>
                  </a:lnTo>
                  <a:lnTo>
                    <a:pt x="136" y="51"/>
                  </a:lnTo>
                  <a:lnTo>
                    <a:pt x="122" y="55"/>
                  </a:lnTo>
                  <a:lnTo>
                    <a:pt x="115" y="56"/>
                  </a:lnTo>
                  <a:lnTo>
                    <a:pt x="111" y="57"/>
                  </a:lnTo>
                  <a:lnTo>
                    <a:pt x="149" y="57"/>
                  </a:lnTo>
                  <a:lnTo>
                    <a:pt x="149" y="44"/>
                  </a:lnTo>
                  <a:close/>
                  <a:moveTo>
                    <a:pt x="112" y="0"/>
                  </a:moveTo>
                  <a:lnTo>
                    <a:pt x="40" y="0"/>
                  </a:lnTo>
                  <a:lnTo>
                    <a:pt x="44" y="7"/>
                  </a:lnTo>
                  <a:lnTo>
                    <a:pt x="48" y="15"/>
                  </a:lnTo>
                  <a:lnTo>
                    <a:pt x="54" y="29"/>
                  </a:lnTo>
                  <a:lnTo>
                    <a:pt x="56" y="36"/>
                  </a:lnTo>
                  <a:lnTo>
                    <a:pt x="56" y="49"/>
                  </a:lnTo>
                  <a:lnTo>
                    <a:pt x="54" y="55"/>
                  </a:lnTo>
                  <a:lnTo>
                    <a:pt x="47" y="56"/>
                  </a:lnTo>
                  <a:lnTo>
                    <a:pt x="95" y="56"/>
                  </a:lnTo>
                  <a:lnTo>
                    <a:pt x="91" y="55"/>
                  </a:lnTo>
                  <a:lnTo>
                    <a:pt x="89" y="48"/>
                  </a:lnTo>
                  <a:lnTo>
                    <a:pt x="90" y="40"/>
                  </a:lnTo>
                  <a:lnTo>
                    <a:pt x="92" y="33"/>
                  </a:lnTo>
                  <a:lnTo>
                    <a:pt x="98" y="19"/>
                  </a:lnTo>
                  <a:lnTo>
                    <a:pt x="103" y="13"/>
                  </a:lnTo>
                  <a:lnTo>
                    <a:pt x="108" y="6"/>
                  </a:lnTo>
                  <a:lnTo>
                    <a:pt x="112" y="0"/>
                  </a:lnTo>
                  <a:close/>
                </a:path>
              </a:pathLst>
            </a:custGeom>
            <a:solidFill>
              <a:srgbClr val="FCFCFC"/>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66" name="Shape 41">
              <a:extLst>
                <a:ext uri="{FF2B5EF4-FFF2-40B4-BE49-F238E27FC236}">
                  <a16:creationId xmlns:a16="http://schemas.microsoft.com/office/drawing/2014/main" id="{7259F991-6832-BD45-BB90-F19F0D253579}"/>
                </a:ext>
              </a:extLst>
            </xdr:cNvPr>
            <xdr:cNvPicPr preferRelativeResize="0"/>
          </xdr:nvPicPr>
          <xdr:blipFill rotWithShape="1">
            <a:blip xmlns:r="http://schemas.openxmlformats.org/officeDocument/2006/relationships" r:embed="rId31">
              <a:alphaModFix/>
            </a:blip>
            <a:srcRect/>
            <a:stretch/>
          </xdr:blipFill>
          <xdr:spPr>
            <a:xfrm>
              <a:off x="6410" y="573"/>
              <a:ext cx="499" cy="84"/>
            </a:xfrm>
            <a:prstGeom prst="rect">
              <a:avLst/>
            </a:prstGeom>
            <a:noFill/>
            <a:ln>
              <a:noFill/>
            </a:ln>
          </xdr:spPr>
        </xdr:pic>
        <xdr:sp macro="" textlink="">
          <xdr:nvSpPr>
            <xdr:cNvPr id="67" name="Shape 42">
              <a:extLst>
                <a:ext uri="{FF2B5EF4-FFF2-40B4-BE49-F238E27FC236}">
                  <a16:creationId xmlns:a16="http://schemas.microsoft.com/office/drawing/2014/main" id="{46637F97-129D-06D4-E47E-EC2F25A9C35F}"/>
                </a:ext>
              </a:extLst>
            </xdr:cNvPr>
            <xdr:cNvSpPr/>
          </xdr:nvSpPr>
          <xdr:spPr>
            <a:xfrm>
              <a:off x="6415" y="443"/>
              <a:ext cx="141" cy="276"/>
            </a:xfrm>
            <a:custGeom>
              <a:avLst/>
              <a:gdLst/>
              <a:ahLst/>
              <a:cxnLst/>
              <a:rect l="l" t="t" r="r" b="b"/>
              <a:pathLst>
                <a:path w="141" h="276" extrusionOk="0">
                  <a:moveTo>
                    <a:pt x="105" y="0"/>
                  </a:moveTo>
                  <a:lnTo>
                    <a:pt x="33" y="0"/>
                  </a:lnTo>
                  <a:lnTo>
                    <a:pt x="37" y="7"/>
                  </a:lnTo>
                  <a:lnTo>
                    <a:pt x="41" y="15"/>
                  </a:lnTo>
                  <a:lnTo>
                    <a:pt x="43" y="19"/>
                  </a:lnTo>
                  <a:lnTo>
                    <a:pt x="44" y="22"/>
                  </a:lnTo>
                  <a:lnTo>
                    <a:pt x="46" y="26"/>
                  </a:lnTo>
                  <a:lnTo>
                    <a:pt x="47" y="29"/>
                  </a:lnTo>
                  <a:lnTo>
                    <a:pt x="48" y="33"/>
                  </a:lnTo>
                  <a:lnTo>
                    <a:pt x="49" y="36"/>
                  </a:lnTo>
                  <a:lnTo>
                    <a:pt x="49" y="39"/>
                  </a:lnTo>
                  <a:lnTo>
                    <a:pt x="49" y="43"/>
                  </a:lnTo>
                  <a:lnTo>
                    <a:pt x="49" y="46"/>
                  </a:lnTo>
                  <a:lnTo>
                    <a:pt x="49" y="49"/>
                  </a:lnTo>
                  <a:lnTo>
                    <a:pt x="48" y="52"/>
                  </a:lnTo>
                  <a:lnTo>
                    <a:pt x="47" y="55"/>
                  </a:lnTo>
                  <a:lnTo>
                    <a:pt x="43" y="56"/>
                  </a:lnTo>
                  <a:lnTo>
                    <a:pt x="40" y="56"/>
                  </a:lnTo>
                  <a:lnTo>
                    <a:pt x="36" y="56"/>
                  </a:lnTo>
                  <a:lnTo>
                    <a:pt x="33" y="56"/>
                  </a:lnTo>
                  <a:lnTo>
                    <a:pt x="30" y="55"/>
                  </a:lnTo>
                  <a:lnTo>
                    <a:pt x="27" y="55"/>
                  </a:lnTo>
                  <a:lnTo>
                    <a:pt x="24" y="54"/>
                  </a:lnTo>
                  <a:lnTo>
                    <a:pt x="21" y="53"/>
                  </a:lnTo>
                  <a:lnTo>
                    <a:pt x="18" y="52"/>
                  </a:lnTo>
                  <a:lnTo>
                    <a:pt x="15" y="51"/>
                  </a:lnTo>
                  <a:lnTo>
                    <a:pt x="12" y="50"/>
                  </a:lnTo>
                  <a:lnTo>
                    <a:pt x="9" y="48"/>
                  </a:lnTo>
                  <a:lnTo>
                    <a:pt x="7" y="46"/>
                  </a:lnTo>
                  <a:lnTo>
                    <a:pt x="5" y="44"/>
                  </a:lnTo>
                  <a:lnTo>
                    <a:pt x="2" y="42"/>
                  </a:lnTo>
                  <a:lnTo>
                    <a:pt x="0" y="40"/>
                  </a:lnTo>
                  <a:lnTo>
                    <a:pt x="0" y="48"/>
                  </a:lnTo>
                  <a:lnTo>
                    <a:pt x="0" y="55"/>
                  </a:lnTo>
                  <a:lnTo>
                    <a:pt x="0" y="102"/>
                  </a:lnTo>
                  <a:lnTo>
                    <a:pt x="5" y="98"/>
                  </a:lnTo>
                  <a:lnTo>
                    <a:pt x="9" y="94"/>
                  </a:lnTo>
                  <a:lnTo>
                    <a:pt x="15" y="90"/>
                  </a:lnTo>
                  <a:lnTo>
                    <a:pt x="21" y="87"/>
                  </a:lnTo>
                  <a:lnTo>
                    <a:pt x="24" y="85"/>
                  </a:lnTo>
                  <a:lnTo>
                    <a:pt x="27" y="84"/>
                  </a:lnTo>
                  <a:lnTo>
                    <a:pt x="30" y="83"/>
                  </a:lnTo>
                  <a:lnTo>
                    <a:pt x="33" y="82"/>
                  </a:lnTo>
                  <a:lnTo>
                    <a:pt x="37" y="81"/>
                  </a:lnTo>
                  <a:lnTo>
                    <a:pt x="40" y="80"/>
                  </a:lnTo>
                  <a:lnTo>
                    <a:pt x="44" y="80"/>
                  </a:lnTo>
                  <a:lnTo>
                    <a:pt x="47" y="79"/>
                  </a:lnTo>
                  <a:lnTo>
                    <a:pt x="47" y="276"/>
                  </a:lnTo>
                  <a:lnTo>
                    <a:pt x="83" y="276"/>
                  </a:lnTo>
                  <a:lnTo>
                    <a:pt x="83" y="252"/>
                  </a:lnTo>
                  <a:lnTo>
                    <a:pt x="83" y="227"/>
                  </a:lnTo>
                  <a:lnTo>
                    <a:pt x="83" y="78"/>
                  </a:lnTo>
                  <a:lnTo>
                    <a:pt x="87" y="77"/>
                  </a:lnTo>
                  <a:lnTo>
                    <a:pt x="91" y="77"/>
                  </a:lnTo>
                  <a:lnTo>
                    <a:pt x="95" y="77"/>
                  </a:lnTo>
                  <a:lnTo>
                    <a:pt x="99" y="77"/>
                  </a:lnTo>
                  <a:lnTo>
                    <a:pt x="102" y="78"/>
                  </a:lnTo>
                  <a:lnTo>
                    <a:pt x="106" y="78"/>
                  </a:lnTo>
                  <a:lnTo>
                    <a:pt x="109" y="79"/>
                  </a:lnTo>
                  <a:lnTo>
                    <a:pt x="113" y="81"/>
                  </a:lnTo>
                  <a:lnTo>
                    <a:pt x="116" y="82"/>
                  </a:lnTo>
                  <a:lnTo>
                    <a:pt x="120" y="84"/>
                  </a:lnTo>
                  <a:lnTo>
                    <a:pt x="123" y="86"/>
                  </a:lnTo>
                  <a:lnTo>
                    <a:pt x="126" y="89"/>
                  </a:lnTo>
                  <a:lnTo>
                    <a:pt x="130" y="92"/>
                  </a:lnTo>
                  <a:lnTo>
                    <a:pt x="133" y="94"/>
                  </a:lnTo>
                  <a:lnTo>
                    <a:pt x="137" y="97"/>
                  </a:lnTo>
                  <a:lnTo>
                    <a:pt x="140" y="101"/>
                  </a:lnTo>
                  <a:lnTo>
                    <a:pt x="140" y="94"/>
                  </a:lnTo>
                  <a:lnTo>
                    <a:pt x="140" y="87"/>
                  </a:lnTo>
                  <a:lnTo>
                    <a:pt x="140" y="80"/>
                  </a:lnTo>
                  <a:lnTo>
                    <a:pt x="140" y="72"/>
                  </a:lnTo>
                  <a:lnTo>
                    <a:pt x="140" y="65"/>
                  </a:lnTo>
                  <a:lnTo>
                    <a:pt x="141" y="58"/>
                  </a:lnTo>
                  <a:lnTo>
                    <a:pt x="141" y="51"/>
                  </a:lnTo>
                  <a:lnTo>
                    <a:pt x="141" y="44"/>
                  </a:lnTo>
                  <a:lnTo>
                    <a:pt x="134" y="48"/>
                  </a:lnTo>
                  <a:lnTo>
                    <a:pt x="128" y="51"/>
                  </a:lnTo>
                  <a:lnTo>
                    <a:pt x="125" y="52"/>
                  </a:lnTo>
                  <a:lnTo>
                    <a:pt x="121" y="53"/>
                  </a:lnTo>
                  <a:lnTo>
                    <a:pt x="118" y="54"/>
                  </a:lnTo>
                  <a:lnTo>
                    <a:pt x="115" y="55"/>
                  </a:lnTo>
                  <a:lnTo>
                    <a:pt x="111" y="56"/>
                  </a:lnTo>
                  <a:lnTo>
                    <a:pt x="107" y="57"/>
                  </a:lnTo>
                  <a:lnTo>
                    <a:pt x="104" y="57"/>
                  </a:lnTo>
                  <a:lnTo>
                    <a:pt x="100" y="57"/>
                  </a:lnTo>
                  <a:lnTo>
                    <a:pt x="96" y="57"/>
                  </a:lnTo>
                  <a:lnTo>
                    <a:pt x="92" y="57"/>
                  </a:lnTo>
                  <a:lnTo>
                    <a:pt x="87" y="56"/>
                  </a:lnTo>
                  <a:lnTo>
                    <a:pt x="83" y="56"/>
                  </a:lnTo>
                  <a:lnTo>
                    <a:pt x="82" y="52"/>
                  </a:lnTo>
                  <a:lnTo>
                    <a:pt x="82" y="48"/>
                  </a:lnTo>
                  <a:lnTo>
                    <a:pt x="82" y="44"/>
                  </a:lnTo>
                  <a:lnTo>
                    <a:pt x="82" y="41"/>
                  </a:lnTo>
                  <a:lnTo>
                    <a:pt x="83" y="37"/>
                  </a:lnTo>
                  <a:lnTo>
                    <a:pt x="84" y="33"/>
                  </a:lnTo>
                  <a:lnTo>
                    <a:pt x="86" y="30"/>
                  </a:lnTo>
                  <a:lnTo>
                    <a:pt x="87" y="26"/>
                  </a:lnTo>
                  <a:lnTo>
                    <a:pt x="89" y="23"/>
                  </a:lnTo>
                  <a:lnTo>
                    <a:pt x="91" y="19"/>
                  </a:lnTo>
                  <a:lnTo>
                    <a:pt x="93" y="16"/>
                  </a:lnTo>
                  <a:lnTo>
                    <a:pt x="95" y="13"/>
                  </a:lnTo>
                  <a:lnTo>
                    <a:pt x="100" y="6"/>
                  </a:lnTo>
                  <a:lnTo>
                    <a:pt x="105"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68" name="Shape 43">
              <a:extLst>
                <a:ext uri="{FF2B5EF4-FFF2-40B4-BE49-F238E27FC236}">
                  <a16:creationId xmlns:a16="http://schemas.microsoft.com/office/drawing/2014/main" id="{242D33BD-528E-DFF0-D841-465D6FD18E56}"/>
                </a:ext>
              </a:extLst>
            </xdr:cNvPr>
            <xdr:cNvSpPr/>
          </xdr:nvSpPr>
          <xdr:spPr>
            <a:xfrm>
              <a:off x="6428" y="739"/>
              <a:ext cx="117" cy="20"/>
            </a:xfrm>
            <a:custGeom>
              <a:avLst/>
              <a:gdLst/>
              <a:ahLst/>
              <a:cxnLst/>
              <a:rect l="l" t="t" r="r" b="b"/>
              <a:pathLst>
                <a:path w="117" h="20" extrusionOk="0">
                  <a:moveTo>
                    <a:pt x="117" y="20"/>
                  </a:moveTo>
                  <a:lnTo>
                    <a:pt x="103" y="0"/>
                  </a:lnTo>
                  <a:lnTo>
                    <a:pt x="13" y="0"/>
                  </a:lnTo>
                  <a:lnTo>
                    <a:pt x="0" y="20"/>
                  </a:lnTo>
                  <a:lnTo>
                    <a:pt x="117" y="2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69" name="Shape 44">
              <a:extLst>
                <a:ext uri="{FF2B5EF4-FFF2-40B4-BE49-F238E27FC236}">
                  <a16:creationId xmlns:a16="http://schemas.microsoft.com/office/drawing/2014/main" id="{79F38839-F345-B167-4A17-8BAD965F5CFF}"/>
                </a:ext>
              </a:extLst>
            </xdr:cNvPr>
            <xdr:cNvSpPr/>
          </xdr:nvSpPr>
          <xdr:spPr>
            <a:xfrm>
              <a:off x="6447" y="718"/>
              <a:ext cx="78" cy="20"/>
            </a:xfrm>
            <a:custGeom>
              <a:avLst/>
              <a:gdLst/>
              <a:ahLst/>
              <a:cxnLst/>
              <a:rect l="l" t="t" r="r" b="b"/>
              <a:pathLst>
                <a:path w="78" h="20" extrusionOk="0">
                  <a:moveTo>
                    <a:pt x="0" y="20"/>
                  </a:moveTo>
                  <a:lnTo>
                    <a:pt x="8" y="0"/>
                  </a:lnTo>
                  <a:lnTo>
                    <a:pt x="65" y="0"/>
                  </a:lnTo>
                  <a:lnTo>
                    <a:pt x="78" y="20"/>
                  </a:lnTo>
                  <a:lnTo>
                    <a:pt x="0" y="2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70" name="Shape 45">
              <a:extLst>
                <a:ext uri="{FF2B5EF4-FFF2-40B4-BE49-F238E27FC236}">
                  <a16:creationId xmlns:a16="http://schemas.microsoft.com/office/drawing/2014/main" id="{B9FB768E-B8F2-45EA-D041-0484CEDC7215}"/>
                </a:ext>
              </a:extLst>
            </xdr:cNvPr>
            <xdr:cNvPicPr preferRelativeResize="0"/>
          </xdr:nvPicPr>
          <xdr:blipFill rotWithShape="1">
            <a:blip xmlns:r="http://schemas.openxmlformats.org/officeDocument/2006/relationships" r:embed="rId32">
              <a:alphaModFix/>
            </a:blip>
            <a:srcRect/>
            <a:stretch/>
          </xdr:blipFill>
          <xdr:spPr>
            <a:xfrm>
              <a:off x="6428" y="920"/>
              <a:ext cx="255" cy="123"/>
            </a:xfrm>
            <a:prstGeom prst="rect">
              <a:avLst/>
            </a:prstGeom>
            <a:noFill/>
            <a:ln>
              <a:noFill/>
            </a:ln>
          </xdr:spPr>
        </xdr:pic>
        <xdr:cxnSp macro="">
          <xdr:nvCxnSpPr>
            <xdr:cNvPr id="71" name="Shape 46">
              <a:extLst>
                <a:ext uri="{FF2B5EF4-FFF2-40B4-BE49-F238E27FC236}">
                  <a16:creationId xmlns:a16="http://schemas.microsoft.com/office/drawing/2014/main" id="{C0437E9D-8186-0B08-928C-4FCDF584A0E5}"/>
                </a:ext>
              </a:extLst>
            </xdr:cNvPr>
            <xdr:cNvCxnSpPr/>
          </xdr:nvCxnSpPr>
          <xdr:spPr>
            <a:xfrm>
              <a:off x="6227" y="969"/>
              <a:ext cx="22" cy="0"/>
            </a:xfrm>
            <a:prstGeom prst="straightConnector1">
              <a:avLst/>
            </a:prstGeom>
            <a:noFill/>
            <a:ln w="19950" cap="flat" cmpd="sng">
              <a:solidFill>
                <a:srgbClr val="373435"/>
              </a:solidFill>
              <a:prstDash val="solid"/>
              <a:round/>
              <a:headEnd type="none" w="med" len="med"/>
              <a:tailEnd type="none" w="med" len="med"/>
            </a:ln>
          </xdr:spPr>
        </xdr:cxnSp>
        <xdr:cxnSp macro="">
          <xdr:nvCxnSpPr>
            <xdr:cNvPr id="72" name="Shape 47">
              <a:extLst>
                <a:ext uri="{FF2B5EF4-FFF2-40B4-BE49-F238E27FC236}">
                  <a16:creationId xmlns:a16="http://schemas.microsoft.com/office/drawing/2014/main" id="{FA0EA1E1-080B-B300-0D4F-D4FC5D2F2C9D}"/>
                </a:ext>
              </a:extLst>
            </xdr:cNvPr>
            <xdr:cNvCxnSpPr/>
          </xdr:nvCxnSpPr>
          <xdr:spPr>
            <a:xfrm>
              <a:off x="6184" y="969"/>
              <a:ext cx="23" cy="0"/>
            </a:xfrm>
            <a:prstGeom prst="straightConnector1">
              <a:avLst/>
            </a:prstGeom>
            <a:noFill/>
            <a:ln w="19950" cap="flat" cmpd="sng">
              <a:solidFill>
                <a:srgbClr val="373435"/>
              </a:solidFill>
              <a:prstDash val="solid"/>
              <a:round/>
              <a:headEnd type="none" w="med" len="med"/>
              <a:tailEnd type="none" w="med" len="med"/>
            </a:ln>
          </xdr:spPr>
        </xdr:cxnSp>
        <xdr:sp macro="" textlink="">
          <xdr:nvSpPr>
            <xdr:cNvPr id="73" name="Shape 48">
              <a:extLst>
                <a:ext uri="{FF2B5EF4-FFF2-40B4-BE49-F238E27FC236}">
                  <a16:creationId xmlns:a16="http://schemas.microsoft.com/office/drawing/2014/main" id="{2BEE5577-1938-34F9-210D-DEFFD618AE32}"/>
                </a:ext>
              </a:extLst>
            </xdr:cNvPr>
            <xdr:cNvSpPr/>
          </xdr:nvSpPr>
          <xdr:spPr>
            <a:xfrm>
              <a:off x="6134" y="952"/>
              <a:ext cx="31" cy="46"/>
            </a:xfrm>
            <a:custGeom>
              <a:avLst/>
              <a:gdLst/>
              <a:ahLst/>
              <a:cxnLst/>
              <a:rect l="l" t="t" r="r" b="b"/>
              <a:pathLst>
                <a:path w="31" h="46" extrusionOk="0">
                  <a:moveTo>
                    <a:pt x="31" y="45"/>
                  </a:moveTo>
                  <a:lnTo>
                    <a:pt x="31" y="0"/>
                  </a:lnTo>
                  <a:lnTo>
                    <a:pt x="0" y="0"/>
                  </a:lnTo>
                  <a:lnTo>
                    <a:pt x="0" y="46"/>
                  </a:lnTo>
                  <a:lnTo>
                    <a:pt x="31" y="4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74" name="Shape 49">
              <a:extLst>
                <a:ext uri="{FF2B5EF4-FFF2-40B4-BE49-F238E27FC236}">
                  <a16:creationId xmlns:a16="http://schemas.microsoft.com/office/drawing/2014/main" id="{317BB1F0-8CFF-4D55-F594-3CE2A2A7A944}"/>
                </a:ext>
              </a:extLst>
            </xdr:cNvPr>
            <xdr:cNvSpPr/>
          </xdr:nvSpPr>
          <xdr:spPr>
            <a:xfrm>
              <a:off x="6148" y="909"/>
              <a:ext cx="134" cy="38"/>
            </a:xfrm>
            <a:custGeom>
              <a:avLst/>
              <a:gdLst/>
              <a:ahLst/>
              <a:cxnLst/>
              <a:rect l="l" t="t" r="r" b="b"/>
              <a:pathLst>
                <a:path w="134" h="38" extrusionOk="0">
                  <a:moveTo>
                    <a:pt x="0" y="0"/>
                  </a:moveTo>
                  <a:lnTo>
                    <a:pt x="91" y="0"/>
                  </a:lnTo>
                  <a:lnTo>
                    <a:pt x="134" y="37"/>
                  </a:lnTo>
                  <a:lnTo>
                    <a:pt x="43" y="38"/>
                  </a:lnTo>
                  <a:lnTo>
                    <a:pt x="0"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75" name="Shape 50">
              <a:extLst>
                <a:ext uri="{FF2B5EF4-FFF2-40B4-BE49-F238E27FC236}">
                  <a16:creationId xmlns:a16="http://schemas.microsoft.com/office/drawing/2014/main" id="{18D70D67-FF8A-F3EE-26DB-F4C7AB5AD8EF}"/>
                </a:ext>
              </a:extLst>
            </xdr:cNvPr>
            <xdr:cNvSpPr/>
          </xdr:nvSpPr>
          <xdr:spPr>
            <a:xfrm>
              <a:off x="6102" y="909"/>
              <a:ext cx="180" cy="90"/>
            </a:xfrm>
            <a:custGeom>
              <a:avLst/>
              <a:gdLst/>
              <a:ahLst/>
              <a:cxnLst/>
              <a:rect l="l" t="t" r="r" b="b"/>
              <a:pathLst>
                <a:path w="180" h="90" extrusionOk="0">
                  <a:moveTo>
                    <a:pt x="180" y="86"/>
                  </a:moveTo>
                  <a:lnTo>
                    <a:pt x="178" y="37"/>
                  </a:lnTo>
                  <a:lnTo>
                    <a:pt x="88" y="37"/>
                  </a:lnTo>
                  <a:lnTo>
                    <a:pt x="46" y="0"/>
                  </a:lnTo>
                  <a:lnTo>
                    <a:pt x="0" y="44"/>
                  </a:lnTo>
                  <a:lnTo>
                    <a:pt x="0" y="90"/>
                  </a:lnTo>
                  <a:lnTo>
                    <a:pt x="22" y="88"/>
                  </a:lnTo>
                  <a:lnTo>
                    <a:pt x="45" y="87"/>
                  </a:lnTo>
                  <a:lnTo>
                    <a:pt x="67" y="87"/>
                  </a:lnTo>
                  <a:lnTo>
                    <a:pt x="89" y="86"/>
                  </a:lnTo>
                  <a:lnTo>
                    <a:pt x="112" y="86"/>
                  </a:lnTo>
                  <a:lnTo>
                    <a:pt x="135" y="86"/>
                  </a:lnTo>
                  <a:lnTo>
                    <a:pt x="157" y="86"/>
                  </a:lnTo>
                  <a:lnTo>
                    <a:pt x="180" y="86"/>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76" name="Shape 51">
              <a:extLst>
                <a:ext uri="{FF2B5EF4-FFF2-40B4-BE49-F238E27FC236}">
                  <a16:creationId xmlns:a16="http://schemas.microsoft.com/office/drawing/2014/main" id="{033122AE-A914-2F34-A906-C13516ADEC05}"/>
                </a:ext>
              </a:extLst>
            </xdr:cNvPr>
            <xdr:cNvPicPr preferRelativeResize="0"/>
          </xdr:nvPicPr>
          <xdr:blipFill rotWithShape="1">
            <a:blip xmlns:r="http://schemas.openxmlformats.org/officeDocument/2006/relationships" r:embed="rId33">
              <a:alphaModFix/>
            </a:blip>
            <a:srcRect/>
            <a:stretch/>
          </xdr:blipFill>
          <xdr:spPr>
            <a:xfrm>
              <a:off x="5899" y="916"/>
              <a:ext cx="161" cy="107"/>
            </a:xfrm>
            <a:prstGeom prst="rect">
              <a:avLst/>
            </a:prstGeom>
            <a:noFill/>
            <a:ln>
              <a:noFill/>
            </a:ln>
          </xdr:spPr>
        </xdr:pic>
        <xdr:pic>
          <xdr:nvPicPr>
            <xdr:cNvPr id="77" name="Shape 52">
              <a:extLst>
                <a:ext uri="{FF2B5EF4-FFF2-40B4-BE49-F238E27FC236}">
                  <a16:creationId xmlns:a16="http://schemas.microsoft.com/office/drawing/2014/main" id="{CAC45FE0-22A0-C7FA-611C-DA6CBC77BA2F}"/>
                </a:ext>
              </a:extLst>
            </xdr:cNvPr>
            <xdr:cNvPicPr preferRelativeResize="0"/>
          </xdr:nvPicPr>
          <xdr:blipFill rotWithShape="1">
            <a:blip xmlns:r="http://schemas.openxmlformats.org/officeDocument/2006/relationships" r:embed="rId34">
              <a:alphaModFix/>
            </a:blip>
            <a:srcRect/>
            <a:stretch/>
          </xdr:blipFill>
          <xdr:spPr>
            <a:xfrm>
              <a:off x="5902" y="1029"/>
              <a:ext cx="1622" cy="110"/>
            </a:xfrm>
            <a:prstGeom prst="rect">
              <a:avLst/>
            </a:prstGeom>
            <a:noFill/>
            <a:ln>
              <a:noFill/>
            </a:ln>
          </xdr:spPr>
        </xdr:pic>
        <xdr:sp macro="" textlink="">
          <xdr:nvSpPr>
            <xdr:cNvPr id="78" name="Shape 53">
              <a:extLst>
                <a:ext uri="{FF2B5EF4-FFF2-40B4-BE49-F238E27FC236}">
                  <a16:creationId xmlns:a16="http://schemas.microsoft.com/office/drawing/2014/main" id="{6CA57E9B-4D3D-C384-BDBC-00F73B551E89}"/>
                </a:ext>
              </a:extLst>
            </xdr:cNvPr>
            <xdr:cNvSpPr/>
          </xdr:nvSpPr>
          <xdr:spPr>
            <a:xfrm>
              <a:off x="7025" y="898"/>
              <a:ext cx="2" cy="2"/>
            </a:xfrm>
            <a:custGeom>
              <a:avLst/>
              <a:gdLst/>
              <a:ahLst/>
              <a:cxnLst/>
              <a:rect l="l" t="t" r="r" b="b"/>
              <a:pathLst>
                <a:path w="2" h="2" extrusionOk="0">
                  <a:moveTo>
                    <a:pt x="0" y="2"/>
                  </a:moveTo>
                  <a:lnTo>
                    <a:pt x="1" y="1"/>
                  </a:lnTo>
                  <a:lnTo>
                    <a:pt x="2" y="0"/>
                  </a:lnTo>
                  <a:lnTo>
                    <a:pt x="1"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79" name="Shape 54">
              <a:extLst>
                <a:ext uri="{FF2B5EF4-FFF2-40B4-BE49-F238E27FC236}">
                  <a16:creationId xmlns:a16="http://schemas.microsoft.com/office/drawing/2014/main" id="{3673C81B-C570-931F-1C82-BCC416AF67D9}"/>
                </a:ext>
              </a:extLst>
            </xdr:cNvPr>
            <xdr:cNvSpPr/>
          </xdr:nvSpPr>
          <xdr:spPr>
            <a:xfrm>
              <a:off x="7019" y="902"/>
              <a:ext cx="2" cy="3"/>
            </a:xfrm>
            <a:custGeom>
              <a:avLst/>
              <a:gdLst/>
              <a:ahLst/>
              <a:cxnLst/>
              <a:rect l="l" t="t" r="r" b="b"/>
              <a:pathLst>
                <a:path w="2" h="3" extrusionOk="0">
                  <a:moveTo>
                    <a:pt x="0" y="3"/>
                  </a:moveTo>
                  <a:lnTo>
                    <a:pt x="1" y="2"/>
                  </a:lnTo>
                  <a:lnTo>
                    <a:pt x="2" y="0"/>
                  </a:lnTo>
                  <a:lnTo>
                    <a:pt x="1" y="2"/>
                  </a:lnTo>
                  <a:lnTo>
                    <a:pt x="0" y="3"/>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80" name="Shape 55">
              <a:extLst>
                <a:ext uri="{FF2B5EF4-FFF2-40B4-BE49-F238E27FC236}">
                  <a16:creationId xmlns:a16="http://schemas.microsoft.com/office/drawing/2014/main" id="{62A7E508-367B-777F-6991-79149FB06E70}"/>
                </a:ext>
              </a:extLst>
            </xdr:cNvPr>
            <xdr:cNvSpPr/>
          </xdr:nvSpPr>
          <xdr:spPr>
            <a:xfrm>
              <a:off x="7019" y="902"/>
              <a:ext cx="2" cy="3"/>
            </a:xfrm>
            <a:custGeom>
              <a:avLst/>
              <a:gdLst/>
              <a:ahLst/>
              <a:cxnLst/>
              <a:rect l="l" t="t" r="r" b="b"/>
              <a:pathLst>
                <a:path w="2" h="3" extrusionOk="0">
                  <a:moveTo>
                    <a:pt x="0" y="3"/>
                  </a:moveTo>
                  <a:lnTo>
                    <a:pt x="1" y="2"/>
                  </a:lnTo>
                  <a:lnTo>
                    <a:pt x="2" y="0"/>
                  </a:lnTo>
                  <a:lnTo>
                    <a:pt x="1" y="2"/>
                  </a:lnTo>
                  <a:lnTo>
                    <a:pt x="0" y="3"/>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81" name="Shape 56">
              <a:extLst>
                <a:ext uri="{FF2B5EF4-FFF2-40B4-BE49-F238E27FC236}">
                  <a16:creationId xmlns:a16="http://schemas.microsoft.com/office/drawing/2014/main" id="{0FA6B5E6-BA10-53AD-9819-8136921C6BF2}"/>
                </a:ext>
              </a:extLst>
            </xdr:cNvPr>
            <xdr:cNvSpPr/>
          </xdr:nvSpPr>
          <xdr:spPr>
            <a:xfrm>
              <a:off x="6845" y="633"/>
              <a:ext cx="315" cy="691"/>
            </a:xfrm>
            <a:custGeom>
              <a:avLst/>
              <a:gdLst/>
              <a:ahLst/>
              <a:cxnLst/>
              <a:rect l="l" t="t" r="r" b="b"/>
              <a:pathLst>
                <a:path w="315" h="691" extrusionOk="0">
                  <a:moveTo>
                    <a:pt x="135" y="293"/>
                  </a:moveTo>
                  <a:lnTo>
                    <a:pt x="128" y="315"/>
                  </a:lnTo>
                  <a:lnTo>
                    <a:pt x="121" y="335"/>
                  </a:lnTo>
                  <a:lnTo>
                    <a:pt x="115" y="355"/>
                  </a:lnTo>
                  <a:lnTo>
                    <a:pt x="108" y="374"/>
                  </a:lnTo>
                  <a:lnTo>
                    <a:pt x="101" y="392"/>
                  </a:lnTo>
                  <a:lnTo>
                    <a:pt x="94" y="409"/>
                  </a:lnTo>
                  <a:lnTo>
                    <a:pt x="86" y="425"/>
                  </a:lnTo>
                  <a:lnTo>
                    <a:pt x="83" y="433"/>
                  </a:lnTo>
                  <a:lnTo>
                    <a:pt x="79" y="440"/>
                  </a:lnTo>
                  <a:lnTo>
                    <a:pt x="71" y="455"/>
                  </a:lnTo>
                  <a:lnTo>
                    <a:pt x="50" y="500"/>
                  </a:lnTo>
                  <a:lnTo>
                    <a:pt x="44" y="516"/>
                  </a:lnTo>
                  <a:lnTo>
                    <a:pt x="38" y="531"/>
                  </a:lnTo>
                  <a:lnTo>
                    <a:pt x="33" y="547"/>
                  </a:lnTo>
                  <a:lnTo>
                    <a:pt x="27" y="563"/>
                  </a:lnTo>
                  <a:lnTo>
                    <a:pt x="22" y="578"/>
                  </a:lnTo>
                  <a:lnTo>
                    <a:pt x="14" y="610"/>
                  </a:lnTo>
                  <a:lnTo>
                    <a:pt x="11" y="626"/>
                  </a:lnTo>
                  <a:lnTo>
                    <a:pt x="7" y="642"/>
                  </a:lnTo>
                  <a:lnTo>
                    <a:pt x="4" y="658"/>
                  </a:lnTo>
                  <a:lnTo>
                    <a:pt x="2" y="675"/>
                  </a:lnTo>
                  <a:lnTo>
                    <a:pt x="0" y="691"/>
                  </a:lnTo>
                  <a:lnTo>
                    <a:pt x="8" y="691"/>
                  </a:lnTo>
                  <a:lnTo>
                    <a:pt x="16" y="690"/>
                  </a:lnTo>
                  <a:lnTo>
                    <a:pt x="44" y="690"/>
                  </a:lnTo>
                  <a:lnTo>
                    <a:pt x="45" y="675"/>
                  </a:lnTo>
                  <a:lnTo>
                    <a:pt x="47" y="660"/>
                  </a:lnTo>
                  <a:lnTo>
                    <a:pt x="50" y="645"/>
                  </a:lnTo>
                  <a:lnTo>
                    <a:pt x="56" y="613"/>
                  </a:lnTo>
                  <a:lnTo>
                    <a:pt x="60" y="597"/>
                  </a:lnTo>
                  <a:lnTo>
                    <a:pt x="70" y="563"/>
                  </a:lnTo>
                  <a:lnTo>
                    <a:pt x="76" y="546"/>
                  </a:lnTo>
                  <a:lnTo>
                    <a:pt x="82" y="528"/>
                  </a:lnTo>
                  <a:lnTo>
                    <a:pt x="89" y="510"/>
                  </a:lnTo>
                  <a:lnTo>
                    <a:pt x="105" y="472"/>
                  </a:lnTo>
                  <a:lnTo>
                    <a:pt x="114" y="453"/>
                  </a:lnTo>
                  <a:lnTo>
                    <a:pt x="123" y="433"/>
                  </a:lnTo>
                  <a:lnTo>
                    <a:pt x="134" y="412"/>
                  </a:lnTo>
                  <a:lnTo>
                    <a:pt x="138" y="404"/>
                  </a:lnTo>
                  <a:lnTo>
                    <a:pt x="162" y="350"/>
                  </a:lnTo>
                  <a:lnTo>
                    <a:pt x="165" y="340"/>
                  </a:lnTo>
                  <a:lnTo>
                    <a:pt x="165" y="336"/>
                  </a:lnTo>
                  <a:lnTo>
                    <a:pt x="130" y="336"/>
                  </a:lnTo>
                  <a:lnTo>
                    <a:pt x="134" y="314"/>
                  </a:lnTo>
                  <a:lnTo>
                    <a:pt x="135" y="303"/>
                  </a:lnTo>
                  <a:lnTo>
                    <a:pt x="135" y="293"/>
                  </a:lnTo>
                  <a:close/>
                  <a:moveTo>
                    <a:pt x="261" y="0"/>
                  </a:moveTo>
                  <a:lnTo>
                    <a:pt x="257" y="3"/>
                  </a:lnTo>
                  <a:lnTo>
                    <a:pt x="248" y="12"/>
                  </a:lnTo>
                  <a:lnTo>
                    <a:pt x="240" y="22"/>
                  </a:lnTo>
                  <a:lnTo>
                    <a:pt x="237" y="28"/>
                  </a:lnTo>
                  <a:lnTo>
                    <a:pt x="232" y="34"/>
                  </a:lnTo>
                  <a:lnTo>
                    <a:pt x="229" y="40"/>
                  </a:lnTo>
                  <a:lnTo>
                    <a:pt x="225" y="46"/>
                  </a:lnTo>
                  <a:lnTo>
                    <a:pt x="221" y="53"/>
                  </a:lnTo>
                  <a:lnTo>
                    <a:pt x="218" y="60"/>
                  </a:lnTo>
                  <a:lnTo>
                    <a:pt x="214" y="67"/>
                  </a:lnTo>
                  <a:lnTo>
                    <a:pt x="200" y="99"/>
                  </a:lnTo>
                  <a:lnTo>
                    <a:pt x="193" y="116"/>
                  </a:lnTo>
                  <a:lnTo>
                    <a:pt x="187" y="134"/>
                  </a:lnTo>
                  <a:lnTo>
                    <a:pt x="180" y="153"/>
                  </a:lnTo>
                  <a:lnTo>
                    <a:pt x="174" y="171"/>
                  </a:lnTo>
                  <a:lnTo>
                    <a:pt x="167" y="191"/>
                  </a:lnTo>
                  <a:lnTo>
                    <a:pt x="161" y="210"/>
                  </a:lnTo>
                  <a:lnTo>
                    <a:pt x="155" y="230"/>
                  </a:lnTo>
                  <a:lnTo>
                    <a:pt x="149" y="249"/>
                  </a:lnTo>
                  <a:lnTo>
                    <a:pt x="153" y="257"/>
                  </a:lnTo>
                  <a:lnTo>
                    <a:pt x="157" y="264"/>
                  </a:lnTo>
                  <a:lnTo>
                    <a:pt x="154" y="273"/>
                  </a:lnTo>
                  <a:lnTo>
                    <a:pt x="150" y="282"/>
                  </a:lnTo>
                  <a:lnTo>
                    <a:pt x="144" y="300"/>
                  </a:lnTo>
                  <a:lnTo>
                    <a:pt x="140" y="309"/>
                  </a:lnTo>
                  <a:lnTo>
                    <a:pt x="137" y="318"/>
                  </a:lnTo>
                  <a:lnTo>
                    <a:pt x="133" y="327"/>
                  </a:lnTo>
                  <a:lnTo>
                    <a:pt x="130" y="336"/>
                  </a:lnTo>
                  <a:lnTo>
                    <a:pt x="165" y="336"/>
                  </a:lnTo>
                  <a:lnTo>
                    <a:pt x="165" y="332"/>
                  </a:lnTo>
                  <a:lnTo>
                    <a:pt x="164" y="324"/>
                  </a:lnTo>
                  <a:lnTo>
                    <a:pt x="164" y="300"/>
                  </a:lnTo>
                  <a:lnTo>
                    <a:pt x="165" y="293"/>
                  </a:lnTo>
                  <a:lnTo>
                    <a:pt x="165" y="285"/>
                  </a:lnTo>
                  <a:lnTo>
                    <a:pt x="165" y="282"/>
                  </a:lnTo>
                  <a:lnTo>
                    <a:pt x="160" y="282"/>
                  </a:lnTo>
                  <a:lnTo>
                    <a:pt x="178" y="252"/>
                  </a:lnTo>
                  <a:lnTo>
                    <a:pt x="185" y="242"/>
                  </a:lnTo>
                  <a:lnTo>
                    <a:pt x="191" y="233"/>
                  </a:lnTo>
                  <a:lnTo>
                    <a:pt x="197" y="223"/>
                  </a:lnTo>
                  <a:lnTo>
                    <a:pt x="204" y="213"/>
                  </a:lnTo>
                  <a:lnTo>
                    <a:pt x="210" y="204"/>
                  </a:lnTo>
                  <a:lnTo>
                    <a:pt x="216" y="186"/>
                  </a:lnTo>
                  <a:lnTo>
                    <a:pt x="221" y="168"/>
                  </a:lnTo>
                  <a:lnTo>
                    <a:pt x="227" y="150"/>
                  </a:lnTo>
                  <a:lnTo>
                    <a:pt x="232" y="133"/>
                  </a:lnTo>
                  <a:lnTo>
                    <a:pt x="238" y="115"/>
                  </a:lnTo>
                  <a:lnTo>
                    <a:pt x="244" y="99"/>
                  </a:lnTo>
                  <a:lnTo>
                    <a:pt x="250" y="82"/>
                  </a:lnTo>
                  <a:lnTo>
                    <a:pt x="257" y="66"/>
                  </a:lnTo>
                  <a:lnTo>
                    <a:pt x="293" y="66"/>
                  </a:lnTo>
                  <a:lnTo>
                    <a:pt x="292" y="63"/>
                  </a:lnTo>
                  <a:lnTo>
                    <a:pt x="286" y="50"/>
                  </a:lnTo>
                  <a:lnTo>
                    <a:pt x="281" y="38"/>
                  </a:lnTo>
                  <a:lnTo>
                    <a:pt x="275" y="25"/>
                  </a:lnTo>
                  <a:lnTo>
                    <a:pt x="268" y="12"/>
                  </a:lnTo>
                  <a:lnTo>
                    <a:pt x="261" y="0"/>
                  </a:lnTo>
                  <a:close/>
                  <a:moveTo>
                    <a:pt x="166" y="278"/>
                  </a:moveTo>
                  <a:lnTo>
                    <a:pt x="160" y="282"/>
                  </a:lnTo>
                  <a:lnTo>
                    <a:pt x="165" y="282"/>
                  </a:lnTo>
                  <a:lnTo>
                    <a:pt x="166" y="278"/>
                  </a:lnTo>
                  <a:close/>
                  <a:moveTo>
                    <a:pt x="293" y="66"/>
                  </a:moveTo>
                  <a:lnTo>
                    <a:pt x="257" y="66"/>
                  </a:lnTo>
                  <a:lnTo>
                    <a:pt x="262" y="75"/>
                  </a:lnTo>
                  <a:lnTo>
                    <a:pt x="272" y="95"/>
                  </a:lnTo>
                  <a:lnTo>
                    <a:pt x="276" y="104"/>
                  </a:lnTo>
                  <a:lnTo>
                    <a:pt x="280" y="114"/>
                  </a:lnTo>
                  <a:lnTo>
                    <a:pt x="284" y="123"/>
                  </a:lnTo>
                  <a:lnTo>
                    <a:pt x="288" y="133"/>
                  </a:lnTo>
                  <a:lnTo>
                    <a:pt x="291" y="142"/>
                  </a:lnTo>
                  <a:lnTo>
                    <a:pt x="298" y="161"/>
                  </a:lnTo>
                  <a:lnTo>
                    <a:pt x="304" y="180"/>
                  </a:lnTo>
                  <a:lnTo>
                    <a:pt x="309" y="199"/>
                  </a:lnTo>
                  <a:lnTo>
                    <a:pt x="315" y="218"/>
                  </a:lnTo>
                  <a:lnTo>
                    <a:pt x="315" y="186"/>
                  </a:lnTo>
                  <a:lnTo>
                    <a:pt x="314" y="171"/>
                  </a:lnTo>
                  <a:lnTo>
                    <a:pt x="313" y="159"/>
                  </a:lnTo>
                  <a:lnTo>
                    <a:pt x="307" y="117"/>
                  </a:lnTo>
                  <a:lnTo>
                    <a:pt x="304" y="103"/>
                  </a:lnTo>
                  <a:lnTo>
                    <a:pt x="300" y="90"/>
                  </a:lnTo>
                  <a:lnTo>
                    <a:pt x="296" y="76"/>
                  </a:lnTo>
                  <a:lnTo>
                    <a:pt x="293" y="66"/>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82" name="Shape 57">
              <a:extLst>
                <a:ext uri="{FF2B5EF4-FFF2-40B4-BE49-F238E27FC236}">
                  <a16:creationId xmlns:a16="http://schemas.microsoft.com/office/drawing/2014/main" id="{A76B62BA-C4AE-CC12-08D0-9DD0E0F852DE}"/>
                </a:ext>
              </a:extLst>
            </xdr:cNvPr>
            <xdr:cNvPicPr preferRelativeResize="0"/>
          </xdr:nvPicPr>
          <xdr:blipFill rotWithShape="1">
            <a:blip xmlns:r="http://schemas.openxmlformats.org/officeDocument/2006/relationships" r:embed="rId35">
              <a:alphaModFix/>
            </a:blip>
            <a:srcRect/>
            <a:stretch/>
          </xdr:blipFill>
          <xdr:spPr>
            <a:xfrm>
              <a:off x="6845" y="762"/>
              <a:ext cx="499" cy="432"/>
            </a:xfrm>
            <a:prstGeom prst="rect">
              <a:avLst/>
            </a:prstGeom>
            <a:noFill/>
            <a:ln>
              <a:noFill/>
            </a:ln>
          </xdr:spPr>
        </xdr:pic>
        <xdr:sp macro="" textlink="">
          <xdr:nvSpPr>
            <xdr:cNvPr id="83" name="Shape 58">
              <a:extLst>
                <a:ext uri="{FF2B5EF4-FFF2-40B4-BE49-F238E27FC236}">
                  <a16:creationId xmlns:a16="http://schemas.microsoft.com/office/drawing/2014/main" id="{B6A1118F-62C8-5ABE-4375-F6871A7C5E02}"/>
                </a:ext>
              </a:extLst>
            </xdr:cNvPr>
            <xdr:cNvSpPr/>
          </xdr:nvSpPr>
          <xdr:spPr>
            <a:xfrm>
              <a:off x="6845" y="633"/>
              <a:ext cx="315" cy="691"/>
            </a:xfrm>
            <a:custGeom>
              <a:avLst/>
              <a:gdLst/>
              <a:ahLst/>
              <a:cxnLst/>
              <a:rect l="l" t="t" r="r" b="b"/>
              <a:pathLst>
                <a:path w="315" h="691" extrusionOk="0">
                  <a:moveTo>
                    <a:pt x="79" y="440"/>
                  </a:moveTo>
                  <a:lnTo>
                    <a:pt x="83" y="433"/>
                  </a:lnTo>
                  <a:lnTo>
                    <a:pt x="86" y="425"/>
                  </a:lnTo>
                  <a:lnTo>
                    <a:pt x="90" y="417"/>
                  </a:lnTo>
                  <a:lnTo>
                    <a:pt x="115" y="355"/>
                  </a:lnTo>
                  <a:lnTo>
                    <a:pt x="121" y="335"/>
                  </a:lnTo>
                  <a:lnTo>
                    <a:pt x="128" y="315"/>
                  </a:lnTo>
                  <a:lnTo>
                    <a:pt x="135" y="293"/>
                  </a:lnTo>
                  <a:lnTo>
                    <a:pt x="135" y="303"/>
                  </a:lnTo>
                  <a:lnTo>
                    <a:pt x="134" y="314"/>
                  </a:lnTo>
                  <a:lnTo>
                    <a:pt x="132" y="325"/>
                  </a:lnTo>
                  <a:lnTo>
                    <a:pt x="130" y="336"/>
                  </a:lnTo>
                  <a:lnTo>
                    <a:pt x="133" y="327"/>
                  </a:lnTo>
                  <a:lnTo>
                    <a:pt x="137" y="318"/>
                  </a:lnTo>
                  <a:lnTo>
                    <a:pt x="140" y="309"/>
                  </a:lnTo>
                  <a:lnTo>
                    <a:pt x="144" y="300"/>
                  </a:lnTo>
                  <a:lnTo>
                    <a:pt x="147" y="291"/>
                  </a:lnTo>
                  <a:lnTo>
                    <a:pt x="150" y="282"/>
                  </a:lnTo>
                  <a:lnTo>
                    <a:pt x="154" y="273"/>
                  </a:lnTo>
                  <a:lnTo>
                    <a:pt x="157" y="264"/>
                  </a:lnTo>
                  <a:lnTo>
                    <a:pt x="155" y="260"/>
                  </a:lnTo>
                  <a:lnTo>
                    <a:pt x="153" y="257"/>
                  </a:lnTo>
                  <a:lnTo>
                    <a:pt x="151" y="253"/>
                  </a:lnTo>
                  <a:lnTo>
                    <a:pt x="149" y="249"/>
                  </a:lnTo>
                  <a:lnTo>
                    <a:pt x="155" y="230"/>
                  </a:lnTo>
                  <a:lnTo>
                    <a:pt x="161" y="210"/>
                  </a:lnTo>
                  <a:lnTo>
                    <a:pt x="167" y="191"/>
                  </a:lnTo>
                  <a:lnTo>
                    <a:pt x="174" y="171"/>
                  </a:lnTo>
                  <a:lnTo>
                    <a:pt x="180" y="153"/>
                  </a:lnTo>
                  <a:lnTo>
                    <a:pt x="187" y="134"/>
                  </a:lnTo>
                  <a:lnTo>
                    <a:pt x="193" y="116"/>
                  </a:lnTo>
                  <a:lnTo>
                    <a:pt x="200" y="99"/>
                  </a:lnTo>
                  <a:lnTo>
                    <a:pt x="207" y="83"/>
                  </a:lnTo>
                  <a:lnTo>
                    <a:pt x="214" y="67"/>
                  </a:lnTo>
                  <a:lnTo>
                    <a:pt x="218" y="60"/>
                  </a:lnTo>
                  <a:lnTo>
                    <a:pt x="221" y="53"/>
                  </a:lnTo>
                  <a:lnTo>
                    <a:pt x="225" y="46"/>
                  </a:lnTo>
                  <a:lnTo>
                    <a:pt x="229" y="40"/>
                  </a:lnTo>
                  <a:lnTo>
                    <a:pt x="232" y="34"/>
                  </a:lnTo>
                  <a:lnTo>
                    <a:pt x="237" y="28"/>
                  </a:lnTo>
                  <a:lnTo>
                    <a:pt x="240" y="22"/>
                  </a:lnTo>
                  <a:lnTo>
                    <a:pt x="248" y="12"/>
                  </a:lnTo>
                  <a:lnTo>
                    <a:pt x="257" y="3"/>
                  </a:lnTo>
                  <a:lnTo>
                    <a:pt x="261" y="0"/>
                  </a:lnTo>
                  <a:lnTo>
                    <a:pt x="268" y="12"/>
                  </a:lnTo>
                  <a:lnTo>
                    <a:pt x="275" y="25"/>
                  </a:lnTo>
                  <a:lnTo>
                    <a:pt x="281" y="38"/>
                  </a:lnTo>
                  <a:lnTo>
                    <a:pt x="286" y="50"/>
                  </a:lnTo>
                  <a:lnTo>
                    <a:pt x="292" y="63"/>
                  </a:lnTo>
                  <a:lnTo>
                    <a:pt x="296" y="76"/>
                  </a:lnTo>
                  <a:lnTo>
                    <a:pt x="300" y="90"/>
                  </a:lnTo>
                  <a:lnTo>
                    <a:pt x="304" y="103"/>
                  </a:lnTo>
                  <a:lnTo>
                    <a:pt x="307" y="117"/>
                  </a:lnTo>
                  <a:lnTo>
                    <a:pt x="309" y="131"/>
                  </a:lnTo>
                  <a:lnTo>
                    <a:pt x="311" y="145"/>
                  </a:lnTo>
                  <a:lnTo>
                    <a:pt x="313" y="159"/>
                  </a:lnTo>
                  <a:lnTo>
                    <a:pt x="314" y="173"/>
                  </a:lnTo>
                  <a:lnTo>
                    <a:pt x="315" y="188"/>
                  </a:lnTo>
                  <a:lnTo>
                    <a:pt x="315" y="203"/>
                  </a:lnTo>
                  <a:lnTo>
                    <a:pt x="315" y="218"/>
                  </a:lnTo>
                  <a:lnTo>
                    <a:pt x="309" y="199"/>
                  </a:lnTo>
                  <a:lnTo>
                    <a:pt x="304" y="180"/>
                  </a:lnTo>
                  <a:lnTo>
                    <a:pt x="298" y="161"/>
                  </a:lnTo>
                  <a:lnTo>
                    <a:pt x="291" y="142"/>
                  </a:lnTo>
                  <a:lnTo>
                    <a:pt x="288" y="133"/>
                  </a:lnTo>
                  <a:lnTo>
                    <a:pt x="284" y="123"/>
                  </a:lnTo>
                  <a:lnTo>
                    <a:pt x="280" y="114"/>
                  </a:lnTo>
                  <a:lnTo>
                    <a:pt x="276" y="104"/>
                  </a:lnTo>
                  <a:lnTo>
                    <a:pt x="272" y="95"/>
                  </a:lnTo>
                  <a:lnTo>
                    <a:pt x="267" y="85"/>
                  </a:lnTo>
                  <a:lnTo>
                    <a:pt x="262" y="75"/>
                  </a:lnTo>
                  <a:lnTo>
                    <a:pt x="257" y="66"/>
                  </a:lnTo>
                  <a:lnTo>
                    <a:pt x="250" y="82"/>
                  </a:lnTo>
                  <a:lnTo>
                    <a:pt x="244" y="99"/>
                  </a:lnTo>
                  <a:lnTo>
                    <a:pt x="238" y="115"/>
                  </a:lnTo>
                  <a:lnTo>
                    <a:pt x="232" y="133"/>
                  </a:lnTo>
                  <a:lnTo>
                    <a:pt x="227" y="150"/>
                  </a:lnTo>
                  <a:lnTo>
                    <a:pt x="221" y="168"/>
                  </a:lnTo>
                  <a:lnTo>
                    <a:pt x="216" y="186"/>
                  </a:lnTo>
                  <a:lnTo>
                    <a:pt x="210" y="204"/>
                  </a:lnTo>
                  <a:lnTo>
                    <a:pt x="204" y="213"/>
                  </a:lnTo>
                  <a:lnTo>
                    <a:pt x="197" y="223"/>
                  </a:lnTo>
                  <a:lnTo>
                    <a:pt x="191" y="233"/>
                  </a:lnTo>
                  <a:lnTo>
                    <a:pt x="185" y="242"/>
                  </a:lnTo>
                  <a:lnTo>
                    <a:pt x="178" y="252"/>
                  </a:lnTo>
                  <a:lnTo>
                    <a:pt x="172" y="262"/>
                  </a:lnTo>
                  <a:lnTo>
                    <a:pt x="166" y="272"/>
                  </a:lnTo>
                  <a:lnTo>
                    <a:pt x="160" y="282"/>
                  </a:lnTo>
                  <a:lnTo>
                    <a:pt x="163" y="280"/>
                  </a:lnTo>
                  <a:lnTo>
                    <a:pt x="166" y="278"/>
                  </a:lnTo>
                  <a:lnTo>
                    <a:pt x="165" y="285"/>
                  </a:lnTo>
                  <a:lnTo>
                    <a:pt x="165" y="293"/>
                  </a:lnTo>
                  <a:lnTo>
                    <a:pt x="164" y="300"/>
                  </a:lnTo>
                  <a:lnTo>
                    <a:pt x="164" y="308"/>
                  </a:lnTo>
                  <a:lnTo>
                    <a:pt x="164" y="316"/>
                  </a:lnTo>
                  <a:lnTo>
                    <a:pt x="164" y="324"/>
                  </a:lnTo>
                  <a:lnTo>
                    <a:pt x="165" y="332"/>
                  </a:lnTo>
                  <a:lnTo>
                    <a:pt x="165" y="340"/>
                  </a:lnTo>
                  <a:lnTo>
                    <a:pt x="162" y="350"/>
                  </a:lnTo>
                  <a:lnTo>
                    <a:pt x="158" y="359"/>
                  </a:lnTo>
                  <a:lnTo>
                    <a:pt x="154" y="368"/>
                  </a:lnTo>
                  <a:lnTo>
                    <a:pt x="150" y="377"/>
                  </a:lnTo>
                  <a:lnTo>
                    <a:pt x="146" y="386"/>
                  </a:lnTo>
                  <a:lnTo>
                    <a:pt x="142" y="395"/>
                  </a:lnTo>
                  <a:lnTo>
                    <a:pt x="138" y="404"/>
                  </a:lnTo>
                  <a:lnTo>
                    <a:pt x="134" y="412"/>
                  </a:lnTo>
                  <a:lnTo>
                    <a:pt x="123" y="433"/>
                  </a:lnTo>
                  <a:lnTo>
                    <a:pt x="114" y="453"/>
                  </a:lnTo>
                  <a:lnTo>
                    <a:pt x="105" y="472"/>
                  </a:lnTo>
                  <a:lnTo>
                    <a:pt x="97" y="491"/>
                  </a:lnTo>
                  <a:lnTo>
                    <a:pt x="89" y="510"/>
                  </a:lnTo>
                  <a:lnTo>
                    <a:pt x="82" y="528"/>
                  </a:lnTo>
                  <a:lnTo>
                    <a:pt x="76" y="546"/>
                  </a:lnTo>
                  <a:lnTo>
                    <a:pt x="70" y="563"/>
                  </a:lnTo>
                  <a:lnTo>
                    <a:pt x="65" y="580"/>
                  </a:lnTo>
                  <a:lnTo>
                    <a:pt x="60" y="597"/>
                  </a:lnTo>
                  <a:lnTo>
                    <a:pt x="56" y="613"/>
                  </a:lnTo>
                  <a:lnTo>
                    <a:pt x="53" y="629"/>
                  </a:lnTo>
                  <a:lnTo>
                    <a:pt x="50" y="645"/>
                  </a:lnTo>
                  <a:lnTo>
                    <a:pt x="47" y="660"/>
                  </a:lnTo>
                  <a:lnTo>
                    <a:pt x="45" y="675"/>
                  </a:lnTo>
                  <a:lnTo>
                    <a:pt x="44" y="690"/>
                  </a:lnTo>
                  <a:lnTo>
                    <a:pt x="24" y="690"/>
                  </a:lnTo>
                  <a:lnTo>
                    <a:pt x="16" y="690"/>
                  </a:lnTo>
                  <a:lnTo>
                    <a:pt x="8" y="691"/>
                  </a:lnTo>
                  <a:lnTo>
                    <a:pt x="0" y="691"/>
                  </a:lnTo>
                  <a:lnTo>
                    <a:pt x="2" y="675"/>
                  </a:lnTo>
                  <a:lnTo>
                    <a:pt x="4" y="658"/>
                  </a:lnTo>
                  <a:lnTo>
                    <a:pt x="7" y="642"/>
                  </a:lnTo>
                  <a:lnTo>
                    <a:pt x="11" y="626"/>
                  </a:lnTo>
                  <a:lnTo>
                    <a:pt x="14" y="610"/>
                  </a:lnTo>
                  <a:lnTo>
                    <a:pt x="18" y="594"/>
                  </a:lnTo>
                  <a:lnTo>
                    <a:pt x="22" y="578"/>
                  </a:lnTo>
                  <a:lnTo>
                    <a:pt x="27" y="563"/>
                  </a:lnTo>
                  <a:lnTo>
                    <a:pt x="33" y="547"/>
                  </a:lnTo>
                  <a:lnTo>
                    <a:pt x="38" y="531"/>
                  </a:lnTo>
                  <a:lnTo>
                    <a:pt x="44" y="516"/>
                  </a:lnTo>
                  <a:lnTo>
                    <a:pt x="50" y="500"/>
                  </a:lnTo>
                  <a:lnTo>
                    <a:pt x="57" y="485"/>
                  </a:lnTo>
                  <a:lnTo>
                    <a:pt x="64" y="470"/>
                  </a:lnTo>
                  <a:lnTo>
                    <a:pt x="71" y="455"/>
                  </a:lnTo>
                  <a:lnTo>
                    <a:pt x="79" y="44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84" name="Shape 59">
              <a:extLst>
                <a:ext uri="{FF2B5EF4-FFF2-40B4-BE49-F238E27FC236}">
                  <a16:creationId xmlns:a16="http://schemas.microsoft.com/office/drawing/2014/main" id="{3D0B9F90-CF1B-B0E5-6F74-25CBC0697D2A}"/>
                </a:ext>
              </a:extLst>
            </xdr:cNvPr>
            <xdr:cNvPicPr preferRelativeResize="0"/>
          </xdr:nvPicPr>
          <xdr:blipFill rotWithShape="1">
            <a:blip xmlns:r="http://schemas.openxmlformats.org/officeDocument/2006/relationships" r:embed="rId35">
              <a:alphaModFix/>
            </a:blip>
            <a:srcRect/>
            <a:stretch/>
          </xdr:blipFill>
          <xdr:spPr>
            <a:xfrm>
              <a:off x="6845" y="762"/>
              <a:ext cx="499" cy="432"/>
            </a:xfrm>
            <a:prstGeom prst="rect">
              <a:avLst/>
            </a:prstGeom>
            <a:noFill/>
            <a:ln>
              <a:noFill/>
            </a:ln>
          </xdr:spPr>
        </xdr:pic>
        <xdr:sp macro="" textlink="">
          <xdr:nvSpPr>
            <xdr:cNvPr id="85" name="Shape 60">
              <a:extLst>
                <a:ext uri="{FF2B5EF4-FFF2-40B4-BE49-F238E27FC236}">
                  <a16:creationId xmlns:a16="http://schemas.microsoft.com/office/drawing/2014/main" id="{8A68B691-6F3A-378E-B5D6-662DC528259B}"/>
                </a:ext>
              </a:extLst>
            </xdr:cNvPr>
            <xdr:cNvSpPr/>
          </xdr:nvSpPr>
          <xdr:spPr>
            <a:xfrm>
              <a:off x="6984" y="1019"/>
              <a:ext cx="51" cy="214"/>
            </a:xfrm>
            <a:custGeom>
              <a:avLst/>
              <a:gdLst/>
              <a:ahLst/>
              <a:cxnLst/>
              <a:rect l="l" t="t" r="r" b="b"/>
              <a:pathLst>
                <a:path w="51" h="214" extrusionOk="0">
                  <a:moveTo>
                    <a:pt x="46" y="0"/>
                  </a:moveTo>
                  <a:lnTo>
                    <a:pt x="40" y="4"/>
                  </a:lnTo>
                  <a:lnTo>
                    <a:pt x="34" y="7"/>
                  </a:lnTo>
                  <a:lnTo>
                    <a:pt x="28" y="11"/>
                  </a:lnTo>
                  <a:lnTo>
                    <a:pt x="23" y="14"/>
                  </a:lnTo>
                  <a:lnTo>
                    <a:pt x="17" y="17"/>
                  </a:lnTo>
                  <a:lnTo>
                    <a:pt x="11" y="21"/>
                  </a:lnTo>
                  <a:lnTo>
                    <a:pt x="5" y="24"/>
                  </a:lnTo>
                  <a:lnTo>
                    <a:pt x="0" y="28"/>
                  </a:lnTo>
                  <a:lnTo>
                    <a:pt x="4" y="80"/>
                  </a:lnTo>
                  <a:lnTo>
                    <a:pt x="6" y="102"/>
                  </a:lnTo>
                  <a:lnTo>
                    <a:pt x="7" y="119"/>
                  </a:lnTo>
                  <a:lnTo>
                    <a:pt x="7" y="173"/>
                  </a:lnTo>
                  <a:lnTo>
                    <a:pt x="6" y="193"/>
                  </a:lnTo>
                  <a:lnTo>
                    <a:pt x="5" y="214"/>
                  </a:lnTo>
                  <a:lnTo>
                    <a:pt x="15" y="186"/>
                  </a:lnTo>
                  <a:lnTo>
                    <a:pt x="20" y="173"/>
                  </a:lnTo>
                  <a:lnTo>
                    <a:pt x="24" y="159"/>
                  </a:lnTo>
                  <a:lnTo>
                    <a:pt x="28" y="146"/>
                  </a:lnTo>
                  <a:lnTo>
                    <a:pt x="32" y="132"/>
                  </a:lnTo>
                  <a:lnTo>
                    <a:pt x="35" y="119"/>
                  </a:lnTo>
                  <a:lnTo>
                    <a:pt x="39" y="106"/>
                  </a:lnTo>
                  <a:lnTo>
                    <a:pt x="41" y="93"/>
                  </a:lnTo>
                  <a:lnTo>
                    <a:pt x="44" y="80"/>
                  </a:lnTo>
                  <a:lnTo>
                    <a:pt x="46" y="67"/>
                  </a:lnTo>
                  <a:lnTo>
                    <a:pt x="48" y="55"/>
                  </a:lnTo>
                  <a:lnTo>
                    <a:pt x="49" y="43"/>
                  </a:lnTo>
                  <a:lnTo>
                    <a:pt x="50" y="30"/>
                  </a:lnTo>
                  <a:lnTo>
                    <a:pt x="51" y="21"/>
                  </a:lnTo>
                  <a:lnTo>
                    <a:pt x="51" y="7"/>
                  </a:lnTo>
                  <a:lnTo>
                    <a:pt x="46"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86" name="Shape 61">
              <a:extLst>
                <a:ext uri="{FF2B5EF4-FFF2-40B4-BE49-F238E27FC236}">
                  <a16:creationId xmlns:a16="http://schemas.microsoft.com/office/drawing/2014/main" id="{F648FB71-20E0-364C-6B11-7E8523DC196F}"/>
                </a:ext>
              </a:extLst>
            </xdr:cNvPr>
            <xdr:cNvPicPr preferRelativeResize="0"/>
          </xdr:nvPicPr>
          <xdr:blipFill rotWithShape="1">
            <a:blip xmlns:r="http://schemas.openxmlformats.org/officeDocument/2006/relationships" r:embed="rId26">
              <a:alphaModFix/>
            </a:blip>
            <a:srcRect/>
            <a:stretch/>
          </xdr:blipFill>
          <xdr:spPr>
            <a:xfrm>
              <a:off x="6984" y="1149"/>
              <a:ext cx="499" cy="2"/>
            </a:xfrm>
            <a:prstGeom prst="rect">
              <a:avLst/>
            </a:prstGeom>
            <a:noFill/>
            <a:ln>
              <a:noFill/>
            </a:ln>
          </xdr:spPr>
        </xdr:pic>
        <xdr:sp macro="" textlink="">
          <xdr:nvSpPr>
            <xdr:cNvPr id="87" name="Shape 62">
              <a:extLst>
                <a:ext uri="{FF2B5EF4-FFF2-40B4-BE49-F238E27FC236}">
                  <a16:creationId xmlns:a16="http://schemas.microsoft.com/office/drawing/2014/main" id="{47BB1FEC-EC2A-6A27-AE7F-3BFBD9F75599}"/>
                </a:ext>
              </a:extLst>
            </xdr:cNvPr>
            <xdr:cNvSpPr/>
          </xdr:nvSpPr>
          <xdr:spPr>
            <a:xfrm>
              <a:off x="6984" y="1019"/>
              <a:ext cx="51" cy="214"/>
            </a:xfrm>
            <a:custGeom>
              <a:avLst/>
              <a:gdLst/>
              <a:ahLst/>
              <a:cxnLst/>
              <a:rect l="l" t="t" r="r" b="b"/>
              <a:pathLst>
                <a:path w="51" h="214" extrusionOk="0">
                  <a:moveTo>
                    <a:pt x="46" y="0"/>
                  </a:moveTo>
                  <a:lnTo>
                    <a:pt x="40" y="4"/>
                  </a:lnTo>
                  <a:lnTo>
                    <a:pt x="34" y="7"/>
                  </a:lnTo>
                  <a:lnTo>
                    <a:pt x="28" y="11"/>
                  </a:lnTo>
                  <a:lnTo>
                    <a:pt x="23" y="14"/>
                  </a:lnTo>
                  <a:lnTo>
                    <a:pt x="17" y="17"/>
                  </a:lnTo>
                  <a:lnTo>
                    <a:pt x="11" y="21"/>
                  </a:lnTo>
                  <a:lnTo>
                    <a:pt x="5" y="24"/>
                  </a:lnTo>
                  <a:lnTo>
                    <a:pt x="0" y="28"/>
                  </a:lnTo>
                  <a:lnTo>
                    <a:pt x="2" y="53"/>
                  </a:lnTo>
                  <a:lnTo>
                    <a:pt x="4" y="78"/>
                  </a:lnTo>
                  <a:lnTo>
                    <a:pt x="6" y="102"/>
                  </a:lnTo>
                  <a:lnTo>
                    <a:pt x="7" y="125"/>
                  </a:lnTo>
                  <a:lnTo>
                    <a:pt x="7" y="148"/>
                  </a:lnTo>
                  <a:lnTo>
                    <a:pt x="7" y="171"/>
                  </a:lnTo>
                  <a:lnTo>
                    <a:pt x="6" y="193"/>
                  </a:lnTo>
                  <a:lnTo>
                    <a:pt x="5" y="214"/>
                  </a:lnTo>
                  <a:lnTo>
                    <a:pt x="10" y="200"/>
                  </a:lnTo>
                  <a:lnTo>
                    <a:pt x="15" y="186"/>
                  </a:lnTo>
                  <a:lnTo>
                    <a:pt x="20" y="173"/>
                  </a:lnTo>
                  <a:lnTo>
                    <a:pt x="24" y="159"/>
                  </a:lnTo>
                  <a:lnTo>
                    <a:pt x="28" y="146"/>
                  </a:lnTo>
                  <a:lnTo>
                    <a:pt x="32" y="132"/>
                  </a:lnTo>
                  <a:lnTo>
                    <a:pt x="35" y="119"/>
                  </a:lnTo>
                  <a:lnTo>
                    <a:pt x="39" y="106"/>
                  </a:lnTo>
                  <a:lnTo>
                    <a:pt x="41" y="93"/>
                  </a:lnTo>
                  <a:lnTo>
                    <a:pt x="44" y="80"/>
                  </a:lnTo>
                  <a:lnTo>
                    <a:pt x="46" y="67"/>
                  </a:lnTo>
                  <a:lnTo>
                    <a:pt x="48" y="55"/>
                  </a:lnTo>
                  <a:lnTo>
                    <a:pt x="49" y="43"/>
                  </a:lnTo>
                  <a:lnTo>
                    <a:pt x="50" y="30"/>
                  </a:lnTo>
                  <a:lnTo>
                    <a:pt x="51" y="19"/>
                  </a:lnTo>
                  <a:lnTo>
                    <a:pt x="51" y="7"/>
                  </a:lnTo>
                  <a:lnTo>
                    <a:pt x="49" y="3"/>
                  </a:lnTo>
                  <a:lnTo>
                    <a:pt x="46"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88" name="Shape 63">
              <a:extLst>
                <a:ext uri="{FF2B5EF4-FFF2-40B4-BE49-F238E27FC236}">
                  <a16:creationId xmlns:a16="http://schemas.microsoft.com/office/drawing/2014/main" id="{3CEC4AFE-974F-5095-E0E9-5BA044152B5B}"/>
                </a:ext>
              </a:extLst>
            </xdr:cNvPr>
            <xdr:cNvPicPr preferRelativeResize="0"/>
          </xdr:nvPicPr>
          <xdr:blipFill rotWithShape="1">
            <a:blip xmlns:r="http://schemas.openxmlformats.org/officeDocument/2006/relationships" r:embed="rId26">
              <a:alphaModFix/>
            </a:blip>
            <a:srcRect/>
            <a:stretch/>
          </xdr:blipFill>
          <xdr:spPr>
            <a:xfrm>
              <a:off x="6984" y="1149"/>
              <a:ext cx="499" cy="2"/>
            </a:xfrm>
            <a:prstGeom prst="rect">
              <a:avLst/>
            </a:prstGeom>
            <a:noFill/>
            <a:ln>
              <a:noFill/>
            </a:ln>
          </xdr:spPr>
        </xdr:pic>
        <xdr:pic>
          <xdr:nvPicPr>
            <xdr:cNvPr id="89" name="Shape 64">
              <a:extLst>
                <a:ext uri="{FF2B5EF4-FFF2-40B4-BE49-F238E27FC236}">
                  <a16:creationId xmlns:a16="http://schemas.microsoft.com/office/drawing/2014/main" id="{EBEDBA80-710E-61B9-C6F2-A3BB978318D5}"/>
                </a:ext>
              </a:extLst>
            </xdr:cNvPr>
            <xdr:cNvPicPr preferRelativeResize="0"/>
          </xdr:nvPicPr>
          <xdr:blipFill rotWithShape="1">
            <a:blip xmlns:r="http://schemas.openxmlformats.org/officeDocument/2006/relationships" r:embed="rId36">
              <a:alphaModFix/>
            </a:blip>
            <a:srcRect/>
            <a:stretch/>
          </xdr:blipFill>
          <xdr:spPr>
            <a:xfrm>
              <a:off x="6858" y="259"/>
              <a:ext cx="106" cy="175"/>
            </a:xfrm>
            <a:prstGeom prst="rect">
              <a:avLst/>
            </a:prstGeom>
            <a:noFill/>
            <a:ln>
              <a:noFill/>
            </a:ln>
          </xdr:spPr>
        </xdr:pic>
        <xdr:pic>
          <xdr:nvPicPr>
            <xdr:cNvPr id="90" name="Shape 65">
              <a:extLst>
                <a:ext uri="{FF2B5EF4-FFF2-40B4-BE49-F238E27FC236}">
                  <a16:creationId xmlns:a16="http://schemas.microsoft.com/office/drawing/2014/main" id="{03EF14DA-BD56-7497-465D-F29C8B5269DB}"/>
                </a:ext>
              </a:extLst>
            </xdr:cNvPr>
            <xdr:cNvPicPr preferRelativeResize="0"/>
          </xdr:nvPicPr>
          <xdr:blipFill rotWithShape="1">
            <a:blip xmlns:r="http://schemas.openxmlformats.org/officeDocument/2006/relationships" r:embed="rId26">
              <a:alphaModFix/>
            </a:blip>
            <a:srcRect/>
            <a:stretch/>
          </xdr:blipFill>
          <xdr:spPr>
            <a:xfrm>
              <a:off x="6859" y="388"/>
              <a:ext cx="499" cy="2"/>
            </a:xfrm>
            <a:prstGeom prst="rect">
              <a:avLst/>
            </a:prstGeom>
            <a:noFill/>
            <a:ln>
              <a:noFill/>
            </a:ln>
          </xdr:spPr>
        </xdr:pic>
        <xdr:sp macro="" textlink="">
          <xdr:nvSpPr>
            <xdr:cNvPr id="91" name="Shape 66">
              <a:extLst>
                <a:ext uri="{FF2B5EF4-FFF2-40B4-BE49-F238E27FC236}">
                  <a16:creationId xmlns:a16="http://schemas.microsoft.com/office/drawing/2014/main" id="{C87D4EE4-F482-72B8-F90B-05C89394B0E8}"/>
                </a:ext>
              </a:extLst>
            </xdr:cNvPr>
            <xdr:cNvSpPr/>
          </xdr:nvSpPr>
          <xdr:spPr>
            <a:xfrm>
              <a:off x="6858" y="259"/>
              <a:ext cx="106" cy="175"/>
            </a:xfrm>
            <a:custGeom>
              <a:avLst/>
              <a:gdLst/>
              <a:ahLst/>
              <a:cxnLst/>
              <a:rect l="l" t="t" r="r" b="b"/>
              <a:pathLst>
                <a:path w="106" h="175" extrusionOk="0">
                  <a:moveTo>
                    <a:pt x="106" y="125"/>
                  </a:moveTo>
                  <a:lnTo>
                    <a:pt x="99" y="118"/>
                  </a:lnTo>
                  <a:lnTo>
                    <a:pt x="92" y="111"/>
                  </a:lnTo>
                  <a:lnTo>
                    <a:pt x="85" y="104"/>
                  </a:lnTo>
                  <a:lnTo>
                    <a:pt x="78" y="96"/>
                  </a:lnTo>
                  <a:lnTo>
                    <a:pt x="64" y="80"/>
                  </a:lnTo>
                  <a:lnTo>
                    <a:pt x="51" y="64"/>
                  </a:lnTo>
                  <a:lnTo>
                    <a:pt x="38" y="48"/>
                  </a:lnTo>
                  <a:lnTo>
                    <a:pt x="25" y="32"/>
                  </a:lnTo>
                  <a:lnTo>
                    <a:pt x="12" y="16"/>
                  </a:lnTo>
                  <a:lnTo>
                    <a:pt x="0" y="0"/>
                  </a:lnTo>
                  <a:lnTo>
                    <a:pt x="4" y="12"/>
                  </a:lnTo>
                  <a:lnTo>
                    <a:pt x="8" y="24"/>
                  </a:lnTo>
                  <a:lnTo>
                    <a:pt x="13" y="36"/>
                  </a:lnTo>
                  <a:lnTo>
                    <a:pt x="18" y="47"/>
                  </a:lnTo>
                  <a:lnTo>
                    <a:pt x="23" y="59"/>
                  </a:lnTo>
                  <a:lnTo>
                    <a:pt x="28" y="70"/>
                  </a:lnTo>
                  <a:lnTo>
                    <a:pt x="34" y="82"/>
                  </a:lnTo>
                  <a:lnTo>
                    <a:pt x="40" y="92"/>
                  </a:lnTo>
                  <a:lnTo>
                    <a:pt x="46" y="104"/>
                  </a:lnTo>
                  <a:lnTo>
                    <a:pt x="53" y="114"/>
                  </a:lnTo>
                  <a:lnTo>
                    <a:pt x="60" y="125"/>
                  </a:lnTo>
                  <a:lnTo>
                    <a:pt x="67" y="135"/>
                  </a:lnTo>
                  <a:lnTo>
                    <a:pt x="75" y="145"/>
                  </a:lnTo>
                  <a:lnTo>
                    <a:pt x="83" y="155"/>
                  </a:lnTo>
                  <a:lnTo>
                    <a:pt x="91" y="165"/>
                  </a:lnTo>
                  <a:lnTo>
                    <a:pt x="100" y="175"/>
                  </a:lnTo>
                  <a:lnTo>
                    <a:pt x="100" y="168"/>
                  </a:lnTo>
                  <a:lnTo>
                    <a:pt x="101" y="161"/>
                  </a:lnTo>
                  <a:lnTo>
                    <a:pt x="102" y="155"/>
                  </a:lnTo>
                  <a:lnTo>
                    <a:pt x="103" y="149"/>
                  </a:lnTo>
                  <a:lnTo>
                    <a:pt x="103" y="143"/>
                  </a:lnTo>
                  <a:lnTo>
                    <a:pt x="104" y="137"/>
                  </a:lnTo>
                  <a:lnTo>
                    <a:pt x="105" y="131"/>
                  </a:lnTo>
                  <a:lnTo>
                    <a:pt x="106" y="12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92" name="Shape 67">
              <a:extLst>
                <a:ext uri="{FF2B5EF4-FFF2-40B4-BE49-F238E27FC236}">
                  <a16:creationId xmlns:a16="http://schemas.microsoft.com/office/drawing/2014/main" id="{90A9B65F-26ED-EDC3-A547-D08B2907B077}"/>
                </a:ext>
              </a:extLst>
            </xdr:cNvPr>
            <xdr:cNvPicPr preferRelativeResize="0"/>
          </xdr:nvPicPr>
          <xdr:blipFill rotWithShape="1">
            <a:blip xmlns:r="http://schemas.openxmlformats.org/officeDocument/2006/relationships" r:embed="rId26">
              <a:alphaModFix/>
            </a:blip>
            <a:srcRect/>
            <a:stretch/>
          </xdr:blipFill>
          <xdr:spPr>
            <a:xfrm>
              <a:off x="6859" y="388"/>
              <a:ext cx="499" cy="2"/>
            </a:xfrm>
            <a:prstGeom prst="rect">
              <a:avLst/>
            </a:prstGeom>
            <a:noFill/>
            <a:ln>
              <a:noFill/>
            </a:ln>
          </xdr:spPr>
        </xdr:pic>
        <xdr:sp macro="" textlink="">
          <xdr:nvSpPr>
            <xdr:cNvPr id="93" name="Shape 68">
              <a:extLst>
                <a:ext uri="{FF2B5EF4-FFF2-40B4-BE49-F238E27FC236}">
                  <a16:creationId xmlns:a16="http://schemas.microsoft.com/office/drawing/2014/main" id="{CE7615E8-CDB9-2F9C-DBA9-77BBCE642801}"/>
                </a:ext>
              </a:extLst>
            </xdr:cNvPr>
            <xdr:cNvSpPr/>
          </xdr:nvSpPr>
          <xdr:spPr>
            <a:xfrm>
              <a:off x="6841" y="401"/>
              <a:ext cx="151" cy="146"/>
            </a:xfrm>
            <a:custGeom>
              <a:avLst/>
              <a:gdLst/>
              <a:ahLst/>
              <a:cxnLst/>
              <a:rect l="l" t="t" r="r" b="b"/>
              <a:pathLst>
                <a:path w="151" h="146" extrusionOk="0">
                  <a:moveTo>
                    <a:pt x="114" y="54"/>
                  </a:moveTo>
                  <a:lnTo>
                    <a:pt x="71" y="54"/>
                  </a:lnTo>
                  <a:lnTo>
                    <a:pt x="80" y="65"/>
                  </a:lnTo>
                  <a:lnTo>
                    <a:pt x="90" y="75"/>
                  </a:lnTo>
                  <a:lnTo>
                    <a:pt x="94" y="80"/>
                  </a:lnTo>
                  <a:lnTo>
                    <a:pt x="99" y="86"/>
                  </a:lnTo>
                  <a:lnTo>
                    <a:pt x="103" y="91"/>
                  </a:lnTo>
                  <a:lnTo>
                    <a:pt x="115" y="109"/>
                  </a:lnTo>
                  <a:lnTo>
                    <a:pt x="119" y="114"/>
                  </a:lnTo>
                  <a:lnTo>
                    <a:pt x="123" y="120"/>
                  </a:lnTo>
                  <a:lnTo>
                    <a:pt x="126" y="127"/>
                  </a:lnTo>
                  <a:lnTo>
                    <a:pt x="129" y="133"/>
                  </a:lnTo>
                  <a:lnTo>
                    <a:pt x="133" y="140"/>
                  </a:lnTo>
                  <a:lnTo>
                    <a:pt x="135" y="146"/>
                  </a:lnTo>
                  <a:lnTo>
                    <a:pt x="147" y="122"/>
                  </a:lnTo>
                  <a:lnTo>
                    <a:pt x="151" y="115"/>
                  </a:lnTo>
                  <a:lnTo>
                    <a:pt x="139" y="91"/>
                  </a:lnTo>
                  <a:lnTo>
                    <a:pt x="135" y="84"/>
                  </a:lnTo>
                  <a:lnTo>
                    <a:pt x="130" y="76"/>
                  </a:lnTo>
                  <a:lnTo>
                    <a:pt x="114" y="54"/>
                  </a:lnTo>
                  <a:close/>
                  <a:moveTo>
                    <a:pt x="70" y="0"/>
                  </a:moveTo>
                  <a:lnTo>
                    <a:pt x="60" y="10"/>
                  </a:lnTo>
                  <a:lnTo>
                    <a:pt x="55" y="16"/>
                  </a:lnTo>
                  <a:lnTo>
                    <a:pt x="49" y="22"/>
                  </a:lnTo>
                  <a:lnTo>
                    <a:pt x="44" y="28"/>
                  </a:lnTo>
                  <a:lnTo>
                    <a:pt x="40" y="35"/>
                  </a:lnTo>
                  <a:lnTo>
                    <a:pt x="34" y="42"/>
                  </a:lnTo>
                  <a:lnTo>
                    <a:pt x="30" y="50"/>
                  </a:lnTo>
                  <a:lnTo>
                    <a:pt x="25" y="58"/>
                  </a:lnTo>
                  <a:lnTo>
                    <a:pt x="21" y="66"/>
                  </a:lnTo>
                  <a:lnTo>
                    <a:pt x="9" y="93"/>
                  </a:lnTo>
                  <a:lnTo>
                    <a:pt x="3" y="113"/>
                  </a:lnTo>
                  <a:lnTo>
                    <a:pt x="0" y="124"/>
                  </a:lnTo>
                  <a:lnTo>
                    <a:pt x="9" y="114"/>
                  </a:lnTo>
                  <a:lnTo>
                    <a:pt x="18" y="105"/>
                  </a:lnTo>
                  <a:lnTo>
                    <a:pt x="26" y="95"/>
                  </a:lnTo>
                  <a:lnTo>
                    <a:pt x="34" y="86"/>
                  </a:lnTo>
                  <a:lnTo>
                    <a:pt x="43" y="78"/>
                  </a:lnTo>
                  <a:lnTo>
                    <a:pt x="52" y="69"/>
                  </a:lnTo>
                  <a:lnTo>
                    <a:pt x="57" y="66"/>
                  </a:lnTo>
                  <a:lnTo>
                    <a:pt x="61" y="62"/>
                  </a:lnTo>
                  <a:lnTo>
                    <a:pt x="71" y="54"/>
                  </a:lnTo>
                  <a:lnTo>
                    <a:pt x="114" y="54"/>
                  </a:lnTo>
                  <a:lnTo>
                    <a:pt x="105" y="41"/>
                  </a:lnTo>
                  <a:lnTo>
                    <a:pt x="93" y="27"/>
                  </a:lnTo>
                  <a:lnTo>
                    <a:pt x="82" y="13"/>
                  </a:lnTo>
                  <a:lnTo>
                    <a:pt x="70"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94" name="Shape 69">
              <a:extLst>
                <a:ext uri="{FF2B5EF4-FFF2-40B4-BE49-F238E27FC236}">
                  <a16:creationId xmlns:a16="http://schemas.microsoft.com/office/drawing/2014/main" id="{F8028D00-E296-CBA8-6012-7405BC11D92F}"/>
                </a:ext>
              </a:extLst>
            </xdr:cNvPr>
            <xdr:cNvPicPr preferRelativeResize="0"/>
          </xdr:nvPicPr>
          <xdr:blipFill rotWithShape="1">
            <a:blip xmlns:r="http://schemas.openxmlformats.org/officeDocument/2006/relationships" r:embed="rId37">
              <a:alphaModFix/>
            </a:blip>
            <a:srcRect/>
            <a:stretch/>
          </xdr:blipFill>
          <xdr:spPr>
            <a:xfrm>
              <a:off x="6415" y="532"/>
              <a:ext cx="926" cy="58"/>
            </a:xfrm>
            <a:prstGeom prst="rect">
              <a:avLst/>
            </a:prstGeom>
            <a:noFill/>
            <a:ln>
              <a:noFill/>
            </a:ln>
          </xdr:spPr>
        </xdr:pic>
        <xdr:sp macro="" textlink="">
          <xdr:nvSpPr>
            <xdr:cNvPr id="95" name="Shape 70">
              <a:extLst>
                <a:ext uri="{FF2B5EF4-FFF2-40B4-BE49-F238E27FC236}">
                  <a16:creationId xmlns:a16="http://schemas.microsoft.com/office/drawing/2014/main" id="{3B276D26-5632-7BF9-F152-6472F52F29A1}"/>
                </a:ext>
              </a:extLst>
            </xdr:cNvPr>
            <xdr:cNvSpPr/>
          </xdr:nvSpPr>
          <xdr:spPr>
            <a:xfrm>
              <a:off x="6841" y="401"/>
              <a:ext cx="151" cy="146"/>
            </a:xfrm>
            <a:custGeom>
              <a:avLst/>
              <a:gdLst/>
              <a:ahLst/>
              <a:cxnLst/>
              <a:rect l="l" t="t" r="r" b="b"/>
              <a:pathLst>
                <a:path w="151" h="146" extrusionOk="0">
                  <a:moveTo>
                    <a:pt x="151" y="115"/>
                  </a:moveTo>
                  <a:lnTo>
                    <a:pt x="147" y="107"/>
                  </a:lnTo>
                  <a:lnTo>
                    <a:pt x="143" y="99"/>
                  </a:lnTo>
                  <a:lnTo>
                    <a:pt x="139" y="91"/>
                  </a:lnTo>
                  <a:lnTo>
                    <a:pt x="135" y="84"/>
                  </a:lnTo>
                  <a:lnTo>
                    <a:pt x="130" y="76"/>
                  </a:lnTo>
                  <a:lnTo>
                    <a:pt x="125" y="69"/>
                  </a:lnTo>
                  <a:lnTo>
                    <a:pt x="120" y="62"/>
                  </a:lnTo>
                  <a:lnTo>
                    <a:pt x="115" y="55"/>
                  </a:lnTo>
                  <a:lnTo>
                    <a:pt x="110" y="48"/>
                  </a:lnTo>
                  <a:lnTo>
                    <a:pt x="105" y="41"/>
                  </a:lnTo>
                  <a:lnTo>
                    <a:pt x="99" y="34"/>
                  </a:lnTo>
                  <a:lnTo>
                    <a:pt x="93" y="27"/>
                  </a:lnTo>
                  <a:lnTo>
                    <a:pt x="82" y="13"/>
                  </a:lnTo>
                  <a:lnTo>
                    <a:pt x="70" y="0"/>
                  </a:lnTo>
                  <a:lnTo>
                    <a:pt x="65" y="5"/>
                  </a:lnTo>
                  <a:lnTo>
                    <a:pt x="60" y="10"/>
                  </a:lnTo>
                  <a:lnTo>
                    <a:pt x="55" y="16"/>
                  </a:lnTo>
                  <a:lnTo>
                    <a:pt x="49" y="22"/>
                  </a:lnTo>
                  <a:lnTo>
                    <a:pt x="44" y="28"/>
                  </a:lnTo>
                  <a:lnTo>
                    <a:pt x="40" y="35"/>
                  </a:lnTo>
                  <a:lnTo>
                    <a:pt x="34" y="42"/>
                  </a:lnTo>
                  <a:lnTo>
                    <a:pt x="30" y="50"/>
                  </a:lnTo>
                  <a:lnTo>
                    <a:pt x="25" y="58"/>
                  </a:lnTo>
                  <a:lnTo>
                    <a:pt x="21" y="66"/>
                  </a:lnTo>
                  <a:lnTo>
                    <a:pt x="17" y="75"/>
                  </a:lnTo>
                  <a:lnTo>
                    <a:pt x="13" y="84"/>
                  </a:lnTo>
                  <a:lnTo>
                    <a:pt x="9" y="93"/>
                  </a:lnTo>
                  <a:lnTo>
                    <a:pt x="6" y="103"/>
                  </a:lnTo>
                  <a:lnTo>
                    <a:pt x="3" y="113"/>
                  </a:lnTo>
                  <a:lnTo>
                    <a:pt x="0" y="124"/>
                  </a:lnTo>
                  <a:lnTo>
                    <a:pt x="9" y="114"/>
                  </a:lnTo>
                  <a:lnTo>
                    <a:pt x="18" y="105"/>
                  </a:lnTo>
                  <a:lnTo>
                    <a:pt x="26" y="95"/>
                  </a:lnTo>
                  <a:lnTo>
                    <a:pt x="34" y="86"/>
                  </a:lnTo>
                  <a:lnTo>
                    <a:pt x="43" y="78"/>
                  </a:lnTo>
                  <a:lnTo>
                    <a:pt x="52" y="69"/>
                  </a:lnTo>
                  <a:lnTo>
                    <a:pt x="57" y="66"/>
                  </a:lnTo>
                  <a:lnTo>
                    <a:pt x="61" y="62"/>
                  </a:lnTo>
                  <a:lnTo>
                    <a:pt x="66" y="58"/>
                  </a:lnTo>
                  <a:lnTo>
                    <a:pt x="71" y="54"/>
                  </a:lnTo>
                  <a:lnTo>
                    <a:pt x="80" y="65"/>
                  </a:lnTo>
                  <a:lnTo>
                    <a:pt x="90" y="75"/>
                  </a:lnTo>
                  <a:lnTo>
                    <a:pt x="94" y="80"/>
                  </a:lnTo>
                  <a:lnTo>
                    <a:pt x="99" y="86"/>
                  </a:lnTo>
                  <a:lnTo>
                    <a:pt x="103" y="91"/>
                  </a:lnTo>
                  <a:lnTo>
                    <a:pt x="107" y="97"/>
                  </a:lnTo>
                  <a:lnTo>
                    <a:pt x="111" y="103"/>
                  </a:lnTo>
                  <a:lnTo>
                    <a:pt x="115" y="109"/>
                  </a:lnTo>
                  <a:lnTo>
                    <a:pt x="119" y="114"/>
                  </a:lnTo>
                  <a:lnTo>
                    <a:pt x="123" y="120"/>
                  </a:lnTo>
                  <a:lnTo>
                    <a:pt x="126" y="127"/>
                  </a:lnTo>
                  <a:lnTo>
                    <a:pt x="129" y="133"/>
                  </a:lnTo>
                  <a:lnTo>
                    <a:pt x="133" y="140"/>
                  </a:lnTo>
                  <a:lnTo>
                    <a:pt x="135" y="146"/>
                  </a:lnTo>
                  <a:lnTo>
                    <a:pt x="139" y="138"/>
                  </a:lnTo>
                  <a:lnTo>
                    <a:pt x="143" y="130"/>
                  </a:lnTo>
                  <a:lnTo>
                    <a:pt x="147" y="122"/>
                  </a:lnTo>
                  <a:lnTo>
                    <a:pt x="151" y="11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96" name="Shape 71">
              <a:extLst>
                <a:ext uri="{FF2B5EF4-FFF2-40B4-BE49-F238E27FC236}">
                  <a16:creationId xmlns:a16="http://schemas.microsoft.com/office/drawing/2014/main" id="{3659714D-88BB-6D56-128C-19A3F09B5AEC}"/>
                </a:ext>
              </a:extLst>
            </xdr:cNvPr>
            <xdr:cNvPicPr preferRelativeResize="0"/>
          </xdr:nvPicPr>
          <xdr:blipFill rotWithShape="1">
            <a:blip xmlns:r="http://schemas.openxmlformats.org/officeDocument/2006/relationships" r:embed="rId26">
              <a:alphaModFix/>
            </a:blip>
            <a:srcRect/>
            <a:stretch/>
          </xdr:blipFill>
          <xdr:spPr>
            <a:xfrm>
              <a:off x="6842" y="532"/>
              <a:ext cx="499" cy="2"/>
            </a:xfrm>
            <a:prstGeom prst="rect">
              <a:avLst/>
            </a:prstGeom>
            <a:noFill/>
            <a:ln>
              <a:noFill/>
            </a:ln>
          </xdr:spPr>
        </xdr:pic>
        <xdr:sp macro="" textlink="">
          <xdr:nvSpPr>
            <xdr:cNvPr id="97" name="Shape 72">
              <a:extLst>
                <a:ext uri="{FF2B5EF4-FFF2-40B4-BE49-F238E27FC236}">
                  <a16:creationId xmlns:a16="http://schemas.microsoft.com/office/drawing/2014/main" id="{B5C67274-3FFC-E6B1-F638-A9F290FB1B5A}"/>
                </a:ext>
              </a:extLst>
            </xdr:cNvPr>
            <xdr:cNvSpPr/>
          </xdr:nvSpPr>
          <xdr:spPr>
            <a:xfrm>
              <a:off x="6956" y="264"/>
              <a:ext cx="65" cy="253"/>
            </a:xfrm>
            <a:custGeom>
              <a:avLst/>
              <a:gdLst/>
              <a:ahLst/>
              <a:cxnLst/>
              <a:rect l="l" t="t" r="r" b="b"/>
              <a:pathLst>
                <a:path w="65" h="253" extrusionOk="0">
                  <a:moveTo>
                    <a:pt x="65" y="0"/>
                  </a:moveTo>
                  <a:lnTo>
                    <a:pt x="59" y="7"/>
                  </a:lnTo>
                  <a:lnTo>
                    <a:pt x="47" y="23"/>
                  </a:lnTo>
                  <a:lnTo>
                    <a:pt x="37" y="41"/>
                  </a:lnTo>
                  <a:lnTo>
                    <a:pt x="31" y="50"/>
                  </a:lnTo>
                  <a:lnTo>
                    <a:pt x="27" y="61"/>
                  </a:lnTo>
                  <a:lnTo>
                    <a:pt x="22" y="72"/>
                  </a:lnTo>
                  <a:lnTo>
                    <a:pt x="14" y="96"/>
                  </a:lnTo>
                  <a:lnTo>
                    <a:pt x="12" y="103"/>
                  </a:lnTo>
                  <a:lnTo>
                    <a:pt x="10" y="109"/>
                  </a:lnTo>
                  <a:lnTo>
                    <a:pt x="9" y="117"/>
                  </a:lnTo>
                  <a:lnTo>
                    <a:pt x="7" y="124"/>
                  </a:lnTo>
                  <a:lnTo>
                    <a:pt x="6" y="132"/>
                  </a:lnTo>
                  <a:lnTo>
                    <a:pt x="4" y="140"/>
                  </a:lnTo>
                  <a:lnTo>
                    <a:pt x="2" y="156"/>
                  </a:lnTo>
                  <a:lnTo>
                    <a:pt x="2" y="165"/>
                  </a:lnTo>
                  <a:lnTo>
                    <a:pt x="1" y="174"/>
                  </a:lnTo>
                  <a:lnTo>
                    <a:pt x="0" y="184"/>
                  </a:lnTo>
                  <a:lnTo>
                    <a:pt x="0" y="193"/>
                  </a:lnTo>
                  <a:lnTo>
                    <a:pt x="10" y="207"/>
                  </a:lnTo>
                  <a:lnTo>
                    <a:pt x="15" y="215"/>
                  </a:lnTo>
                  <a:lnTo>
                    <a:pt x="19" y="222"/>
                  </a:lnTo>
                  <a:lnTo>
                    <a:pt x="24" y="230"/>
                  </a:lnTo>
                  <a:lnTo>
                    <a:pt x="28" y="237"/>
                  </a:lnTo>
                  <a:lnTo>
                    <a:pt x="36" y="253"/>
                  </a:lnTo>
                  <a:lnTo>
                    <a:pt x="42" y="242"/>
                  </a:lnTo>
                  <a:lnTo>
                    <a:pt x="47" y="231"/>
                  </a:lnTo>
                  <a:lnTo>
                    <a:pt x="59" y="211"/>
                  </a:lnTo>
                  <a:lnTo>
                    <a:pt x="58" y="203"/>
                  </a:lnTo>
                  <a:lnTo>
                    <a:pt x="56" y="195"/>
                  </a:lnTo>
                  <a:lnTo>
                    <a:pt x="55" y="187"/>
                  </a:lnTo>
                  <a:lnTo>
                    <a:pt x="53" y="180"/>
                  </a:lnTo>
                  <a:lnTo>
                    <a:pt x="51" y="165"/>
                  </a:lnTo>
                  <a:lnTo>
                    <a:pt x="50" y="150"/>
                  </a:lnTo>
                  <a:lnTo>
                    <a:pt x="49" y="136"/>
                  </a:lnTo>
                  <a:lnTo>
                    <a:pt x="49" y="109"/>
                  </a:lnTo>
                  <a:lnTo>
                    <a:pt x="50" y="96"/>
                  </a:lnTo>
                  <a:lnTo>
                    <a:pt x="51" y="84"/>
                  </a:lnTo>
                  <a:lnTo>
                    <a:pt x="52" y="71"/>
                  </a:lnTo>
                  <a:lnTo>
                    <a:pt x="60" y="23"/>
                  </a:lnTo>
                  <a:lnTo>
                    <a:pt x="63" y="11"/>
                  </a:lnTo>
                  <a:lnTo>
                    <a:pt x="65"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98" name="Shape 73">
              <a:extLst>
                <a:ext uri="{FF2B5EF4-FFF2-40B4-BE49-F238E27FC236}">
                  <a16:creationId xmlns:a16="http://schemas.microsoft.com/office/drawing/2014/main" id="{304B605E-8186-5CF9-EE6A-F81CABC94C81}"/>
                </a:ext>
              </a:extLst>
            </xdr:cNvPr>
            <xdr:cNvPicPr preferRelativeResize="0"/>
          </xdr:nvPicPr>
          <xdr:blipFill rotWithShape="1">
            <a:blip xmlns:r="http://schemas.openxmlformats.org/officeDocument/2006/relationships" r:embed="rId26">
              <a:alphaModFix/>
            </a:blip>
            <a:srcRect/>
            <a:stretch/>
          </xdr:blipFill>
          <xdr:spPr>
            <a:xfrm>
              <a:off x="6958" y="393"/>
              <a:ext cx="499" cy="2"/>
            </a:xfrm>
            <a:prstGeom prst="rect">
              <a:avLst/>
            </a:prstGeom>
            <a:noFill/>
            <a:ln>
              <a:noFill/>
            </a:ln>
          </xdr:spPr>
        </xdr:pic>
        <xdr:sp macro="" textlink="">
          <xdr:nvSpPr>
            <xdr:cNvPr id="99" name="Shape 74">
              <a:extLst>
                <a:ext uri="{FF2B5EF4-FFF2-40B4-BE49-F238E27FC236}">
                  <a16:creationId xmlns:a16="http://schemas.microsoft.com/office/drawing/2014/main" id="{3C7ED92A-C7CE-9726-4FA6-2CBEE1E95958}"/>
                </a:ext>
              </a:extLst>
            </xdr:cNvPr>
            <xdr:cNvSpPr/>
          </xdr:nvSpPr>
          <xdr:spPr>
            <a:xfrm>
              <a:off x="6956" y="264"/>
              <a:ext cx="65" cy="253"/>
            </a:xfrm>
            <a:custGeom>
              <a:avLst/>
              <a:gdLst/>
              <a:ahLst/>
              <a:cxnLst/>
              <a:rect l="l" t="t" r="r" b="b"/>
              <a:pathLst>
                <a:path w="65" h="253" extrusionOk="0">
                  <a:moveTo>
                    <a:pt x="0" y="193"/>
                  </a:moveTo>
                  <a:lnTo>
                    <a:pt x="0" y="184"/>
                  </a:lnTo>
                  <a:lnTo>
                    <a:pt x="1" y="174"/>
                  </a:lnTo>
                  <a:lnTo>
                    <a:pt x="2" y="165"/>
                  </a:lnTo>
                  <a:lnTo>
                    <a:pt x="2" y="156"/>
                  </a:lnTo>
                  <a:lnTo>
                    <a:pt x="3" y="148"/>
                  </a:lnTo>
                  <a:lnTo>
                    <a:pt x="4" y="140"/>
                  </a:lnTo>
                  <a:lnTo>
                    <a:pt x="6" y="132"/>
                  </a:lnTo>
                  <a:lnTo>
                    <a:pt x="7" y="124"/>
                  </a:lnTo>
                  <a:lnTo>
                    <a:pt x="9" y="117"/>
                  </a:lnTo>
                  <a:lnTo>
                    <a:pt x="10" y="109"/>
                  </a:lnTo>
                  <a:lnTo>
                    <a:pt x="12" y="103"/>
                  </a:lnTo>
                  <a:lnTo>
                    <a:pt x="14" y="96"/>
                  </a:lnTo>
                  <a:lnTo>
                    <a:pt x="16" y="90"/>
                  </a:lnTo>
                  <a:lnTo>
                    <a:pt x="18" y="84"/>
                  </a:lnTo>
                  <a:lnTo>
                    <a:pt x="20" y="78"/>
                  </a:lnTo>
                  <a:lnTo>
                    <a:pt x="22" y="72"/>
                  </a:lnTo>
                  <a:lnTo>
                    <a:pt x="27" y="61"/>
                  </a:lnTo>
                  <a:lnTo>
                    <a:pt x="31" y="50"/>
                  </a:lnTo>
                  <a:lnTo>
                    <a:pt x="37" y="41"/>
                  </a:lnTo>
                  <a:lnTo>
                    <a:pt x="42" y="32"/>
                  </a:lnTo>
                  <a:lnTo>
                    <a:pt x="47" y="23"/>
                  </a:lnTo>
                  <a:lnTo>
                    <a:pt x="53" y="15"/>
                  </a:lnTo>
                  <a:lnTo>
                    <a:pt x="59" y="7"/>
                  </a:lnTo>
                  <a:lnTo>
                    <a:pt x="65" y="0"/>
                  </a:lnTo>
                  <a:lnTo>
                    <a:pt x="63" y="11"/>
                  </a:lnTo>
                  <a:lnTo>
                    <a:pt x="60" y="23"/>
                  </a:lnTo>
                  <a:lnTo>
                    <a:pt x="58" y="35"/>
                  </a:lnTo>
                  <a:lnTo>
                    <a:pt x="56" y="47"/>
                  </a:lnTo>
                  <a:lnTo>
                    <a:pt x="54" y="59"/>
                  </a:lnTo>
                  <a:lnTo>
                    <a:pt x="52" y="71"/>
                  </a:lnTo>
                  <a:lnTo>
                    <a:pt x="51" y="84"/>
                  </a:lnTo>
                  <a:lnTo>
                    <a:pt x="50" y="96"/>
                  </a:lnTo>
                  <a:lnTo>
                    <a:pt x="49" y="109"/>
                  </a:lnTo>
                  <a:lnTo>
                    <a:pt x="49" y="123"/>
                  </a:lnTo>
                  <a:lnTo>
                    <a:pt x="49" y="136"/>
                  </a:lnTo>
                  <a:lnTo>
                    <a:pt x="50" y="150"/>
                  </a:lnTo>
                  <a:lnTo>
                    <a:pt x="51" y="165"/>
                  </a:lnTo>
                  <a:lnTo>
                    <a:pt x="53" y="180"/>
                  </a:lnTo>
                  <a:lnTo>
                    <a:pt x="55" y="187"/>
                  </a:lnTo>
                  <a:lnTo>
                    <a:pt x="56" y="195"/>
                  </a:lnTo>
                  <a:lnTo>
                    <a:pt x="58" y="203"/>
                  </a:lnTo>
                  <a:lnTo>
                    <a:pt x="59" y="211"/>
                  </a:lnTo>
                  <a:lnTo>
                    <a:pt x="53" y="221"/>
                  </a:lnTo>
                  <a:lnTo>
                    <a:pt x="47" y="231"/>
                  </a:lnTo>
                  <a:lnTo>
                    <a:pt x="42" y="242"/>
                  </a:lnTo>
                  <a:lnTo>
                    <a:pt x="36" y="253"/>
                  </a:lnTo>
                  <a:lnTo>
                    <a:pt x="32" y="245"/>
                  </a:lnTo>
                  <a:lnTo>
                    <a:pt x="28" y="237"/>
                  </a:lnTo>
                  <a:lnTo>
                    <a:pt x="24" y="230"/>
                  </a:lnTo>
                  <a:lnTo>
                    <a:pt x="19" y="222"/>
                  </a:lnTo>
                  <a:lnTo>
                    <a:pt x="15" y="215"/>
                  </a:lnTo>
                  <a:lnTo>
                    <a:pt x="10" y="207"/>
                  </a:lnTo>
                  <a:lnTo>
                    <a:pt x="5" y="200"/>
                  </a:lnTo>
                  <a:lnTo>
                    <a:pt x="0" y="193"/>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00" name="Shape 75">
              <a:extLst>
                <a:ext uri="{FF2B5EF4-FFF2-40B4-BE49-F238E27FC236}">
                  <a16:creationId xmlns:a16="http://schemas.microsoft.com/office/drawing/2014/main" id="{811BA15A-488A-FA24-2B13-36656E2C5AA3}"/>
                </a:ext>
              </a:extLst>
            </xdr:cNvPr>
            <xdr:cNvPicPr preferRelativeResize="0"/>
          </xdr:nvPicPr>
          <xdr:blipFill rotWithShape="1">
            <a:blip xmlns:r="http://schemas.openxmlformats.org/officeDocument/2006/relationships" r:embed="rId26">
              <a:alphaModFix/>
            </a:blip>
            <a:srcRect/>
            <a:stretch/>
          </xdr:blipFill>
          <xdr:spPr>
            <a:xfrm>
              <a:off x="6958" y="393"/>
              <a:ext cx="499" cy="2"/>
            </a:xfrm>
            <a:prstGeom prst="rect">
              <a:avLst/>
            </a:prstGeom>
            <a:noFill/>
            <a:ln>
              <a:noFill/>
            </a:ln>
          </xdr:spPr>
        </xdr:pic>
        <xdr:sp macro="" textlink="">
          <xdr:nvSpPr>
            <xdr:cNvPr id="101" name="Shape 76">
              <a:extLst>
                <a:ext uri="{FF2B5EF4-FFF2-40B4-BE49-F238E27FC236}">
                  <a16:creationId xmlns:a16="http://schemas.microsoft.com/office/drawing/2014/main" id="{26C59334-D42E-6EDB-644E-3F5C6AE36F6D}"/>
                </a:ext>
              </a:extLst>
            </xdr:cNvPr>
            <xdr:cNvSpPr/>
          </xdr:nvSpPr>
          <xdr:spPr>
            <a:xfrm>
              <a:off x="6874" y="509"/>
              <a:ext cx="131" cy="174"/>
            </a:xfrm>
            <a:custGeom>
              <a:avLst/>
              <a:gdLst/>
              <a:ahLst/>
              <a:cxnLst/>
              <a:rect l="l" t="t" r="r" b="b"/>
              <a:pathLst>
                <a:path w="131" h="174" extrusionOk="0">
                  <a:moveTo>
                    <a:pt x="41" y="0"/>
                  </a:moveTo>
                  <a:lnTo>
                    <a:pt x="31" y="18"/>
                  </a:lnTo>
                  <a:lnTo>
                    <a:pt x="26" y="28"/>
                  </a:lnTo>
                  <a:lnTo>
                    <a:pt x="18" y="48"/>
                  </a:lnTo>
                  <a:lnTo>
                    <a:pt x="15" y="59"/>
                  </a:lnTo>
                  <a:lnTo>
                    <a:pt x="12" y="69"/>
                  </a:lnTo>
                  <a:lnTo>
                    <a:pt x="6" y="91"/>
                  </a:lnTo>
                  <a:lnTo>
                    <a:pt x="2" y="113"/>
                  </a:lnTo>
                  <a:lnTo>
                    <a:pt x="0" y="137"/>
                  </a:lnTo>
                  <a:lnTo>
                    <a:pt x="0" y="174"/>
                  </a:lnTo>
                  <a:lnTo>
                    <a:pt x="4" y="161"/>
                  </a:lnTo>
                  <a:lnTo>
                    <a:pt x="9" y="148"/>
                  </a:lnTo>
                  <a:lnTo>
                    <a:pt x="13" y="134"/>
                  </a:lnTo>
                  <a:lnTo>
                    <a:pt x="18" y="121"/>
                  </a:lnTo>
                  <a:lnTo>
                    <a:pt x="24" y="108"/>
                  </a:lnTo>
                  <a:lnTo>
                    <a:pt x="29" y="95"/>
                  </a:lnTo>
                  <a:lnTo>
                    <a:pt x="32" y="89"/>
                  </a:lnTo>
                  <a:lnTo>
                    <a:pt x="35" y="82"/>
                  </a:lnTo>
                  <a:lnTo>
                    <a:pt x="39" y="76"/>
                  </a:lnTo>
                  <a:lnTo>
                    <a:pt x="42" y="70"/>
                  </a:lnTo>
                  <a:lnTo>
                    <a:pt x="100" y="70"/>
                  </a:lnTo>
                  <a:lnTo>
                    <a:pt x="99" y="68"/>
                  </a:lnTo>
                  <a:lnTo>
                    <a:pt x="87" y="51"/>
                  </a:lnTo>
                  <a:lnTo>
                    <a:pt x="82" y="43"/>
                  </a:lnTo>
                  <a:lnTo>
                    <a:pt x="76" y="36"/>
                  </a:lnTo>
                  <a:lnTo>
                    <a:pt x="71" y="29"/>
                  </a:lnTo>
                  <a:lnTo>
                    <a:pt x="65" y="22"/>
                  </a:lnTo>
                  <a:lnTo>
                    <a:pt x="47" y="4"/>
                  </a:lnTo>
                  <a:lnTo>
                    <a:pt x="41" y="0"/>
                  </a:lnTo>
                  <a:close/>
                  <a:moveTo>
                    <a:pt x="100" y="70"/>
                  </a:moveTo>
                  <a:lnTo>
                    <a:pt x="42" y="70"/>
                  </a:lnTo>
                  <a:lnTo>
                    <a:pt x="49" y="74"/>
                  </a:lnTo>
                  <a:lnTo>
                    <a:pt x="54" y="78"/>
                  </a:lnTo>
                  <a:lnTo>
                    <a:pt x="60" y="82"/>
                  </a:lnTo>
                  <a:lnTo>
                    <a:pt x="66" y="87"/>
                  </a:lnTo>
                  <a:lnTo>
                    <a:pt x="72" y="91"/>
                  </a:lnTo>
                  <a:lnTo>
                    <a:pt x="77" y="96"/>
                  </a:lnTo>
                  <a:lnTo>
                    <a:pt x="82" y="102"/>
                  </a:lnTo>
                  <a:lnTo>
                    <a:pt x="92" y="112"/>
                  </a:lnTo>
                  <a:lnTo>
                    <a:pt x="107" y="130"/>
                  </a:lnTo>
                  <a:lnTo>
                    <a:pt x="116" y="142"/>
                  </a:lnTo>
                  <a:lnTo>
                    <a:pt x="125" y="155"/>
                  </a:lnTo>
                  <a:lnTo>
                    <a:pt x="127" y="147"/>
                  </a:lnTo>
                  <a:lnTo>
                    <a:pt x="128" y="138"/>
                  </a:lnTo>
                  <a:lnTo>
                    <a:pt x="130" y="130"/>
                  </a:lnTo>
                  <a:lnTo>
                    <a:pt x="131" y="122"/>
                  </a:lnTo>
                  <a:lnTo>
                    <a:pt x="120" y="103"/>
                  </a:lnTo>
                  <a:lnTo>
                    <a:pt x="109" y="85"/>
                  </a:lnTo>
                  <a:lnTo>
                    <a:pt x="100" y="7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02" name="Shape 77">
              <a:extLst>
                <a:ext uri="{FF2B5EF4-FFF2-40B4-BE49-F238E27FC236}">
                  <a16:creationId xmlns:a16="http://schemas.microsoft.com/office/drawing/2014/main" id="{9276162A-EFC9-A6FF-60F5-2617BFDC7C08}"/>
                </a:ext>
              </a:extLst>
            </xdr:cNvPr>
            <xdr:cNvPicPr preferRelativeResize="0"/>
          </xdr:nvPicPr>
          <xdr:blipFill rotWithShape="1">
            <a:blip xmlns:r="http://schemas.openxmlformats.org/officeDocument/2006/relationships" r:embed="rId26">
              <a:alphaModFix/>
            </a:blip>
            <a:srcRect/>
            <a:stretch/>
          </xdr:blipFill>
          <xdr:spPr>
            <a:xfrm>
              <a:off x="6874" y="640"/>
              <a:ext cx="499" cy="2"/>
            </a:xfrm>
            <a:prstGeom prst="rect">
              <a:avLst/>
            </a:prstGeom>
            <a:noFill/>
            <a:ln>
              <a:noFill/>
            </a:ln>
          </xdr:spPr>
        </xdr:pic>
        <xdr:sp macro="" textlink="">
          <xdr:nvSpPr>
            <xdr:cNvPr id="103" name="Shape 78">
              <a:extLst>
                <a:ext uri="{FF2B5EF4-FFF2-40B4-BE49-F238E27FC236}">
                  <a16:creationId xmlns:a16="http://schemas.microsoft.com/office/drawing/2014/main" id="{E21540A3-E2F2-3438-4273-ADAF41100F02}"/>
                </a:ext>
              </a:extLst>
            </xdr:cNvPr>
            <xdr:cNvSpPr/>
          </xdr:nvSpPr>
          <xdr:spPr>
            <a:xfrm>
              <a:off x="6874" y="509"/>
              <a:ext cx="131" cy="174"/>
            </a:xfrm>
            <a:custGeom>
              <a:avLst/>
              <a:gdLst/>
              <a:ahLst/>
              <a:cxnLst/>
              <a:rect l="l" t="t" r="r" b="b"/>
              <a:pathLst>
                <a:path w="131" h="174" extrusionOk="0">
                  <a:moveTo>
                    <a:pt x="125" y="155"/>
                  </a:moveTo>
                  <a:lnTo>
                    <a:pt x="116" y="142"/>
                  </a:lnTo>
                  <a:lnTo>
                    <a:pt x="107" y="130"/>
                  </a:lnTo>
                  <a:lnTo>
                    <a:pt x="102" y="124"/>
                  </a:lnTo>
                  <a:lnTo>
                    <a:pt x="97" y="118"/>
                  </a:lnTo>
                  <a:lnTo>
                    <a:pt x="92" y="112"/>
                  </a:lnTo>
                  <a:lnTo>
                    <a:pt x="87" y="107"/>
                  </a:lnTo>
                  <a:lnTo>
                    <a:pt x="82" y="102"/>
                  </a:lnTo>
                  <a:lnTo>
                    <a:pt x="77" y="96"/>
                  </a:lnTo>
                  <a:lnTo>
                    <a:pt x="72" y="91"/>
                  </a:lnTo>
                  <a:lnTo>
                    <a:pt x="66" y="87"/>
                  </a:lnTo>
                  <a:lnTo>
                    <a:pt x="60" y="82"/>
                  </a:lnTo>
                  <a:lnTo>
                    <a:pt x="54" y="78"/>
                  </a:lnTo>
                  <a:lnTo>
                    <a:pt x="49" y="74"/>
                  </a:lnTo>
                  <a:lnTo>
                    <a:pt x="42" y="70"/>
                  </a:lnTo>
                  <a:lnTo>
                    <a:pt x="39" y="76"/>
                  </a:lnTo>
                  <a:lnTo>
                    <a:pt x="35" y="82"/>
                  </a:lnTo>
                  <a:lnTo>
                    <a:pt x="32" y="89"/>
                  </a:lnTo>
                  <a:lnTo>
                    <a:pt x="29" y="95"/>
                  </a:lnTo>
                  <a:lnTo>
                    <a:pt x="24" y="108"/>
                  </a:lnTo>
                  <a:lnTo>
                    <a:pt x="18" y="121"/>
                  </a:lnTo>
                  <a:lnTo>
                    <a:pt x="13" y="134"/>
                  </a:lnTo>
                  <a:lnTo>
                    <a:pt x="9" y="148"/>
                  </a:lnTo>
                  <a:lnTo>
                    <a:pt x="4" y="161"/>
                  </a:lnTo>
                  <a:lnTo>
                    <a:pt x="0" y="174"/>
                  </a:lnTo>
                  <a:lnTo>
                    <a:pt x="0" y="162"/>
                  </a:lnTo>
                  <a:lnTo>
                    <a:pt x="0" y="149"/>
                  </a:lnTo>
                  <a:lnTo>
                    <a:pt x="0" y="137"/>
                  </a:lnTo>
                  <a:lnTo>
                    <a:pt x="1" y="125"/>
                  </a:lnTo>
                  <a:lnTo>
                    <a:pt x="2" y="113"/>
                  </a:lnTo>
                  <a:lnTo>
                    <a:pt x="15" y="59"/>
                  </a:lnTo>
                  <a:lnTo>
                    <a:pt x="18" y="48"/>
                  </a:lnTo>
                  <a:lnTo>
                    <a:pt x="22" y="38"/>
                  </a:lnTo>
                  <a:lnTo>
                    <a:pt x="26" y="28"/>
                  </a:lnTo>
                  <a:lnTo>
                    <a:pt x="31" y="18"/>
                  </a:lnTo>
                  <a:lnTo>
                    <a:pt x="36" y="9"/>
                  </a:lnTo>
                  <a:lnTo>
                    <a:pt x="41" y="0"/>
                  </a:lnTo>
                  <a:lnTo>
                    <a:pt x="47" y="4"/>
                  </a:lnTo>
                  <a:lnTo>
                    <a:pt x="76" y="36"/>
                  </a:lnTo>
                  <a:lnTo>
                    <a:pt x="82" y="43"/>
                  </a:lnTo>
                  <a:lnTo>
                    <a:pt x="87" y="51"/>
                  </a:lnTo>
                  <a:lnTo>
                    <a:pt x="99" y="68"/>
                  </a:lnTo>
                  <a:lnTo>
                    <a:pt x="109" y="85"/>
                  </a:lnTo>
                  <a:lnTo>
                    <a:pt x="120" y="103"/>
                  </a:lnTo>
                  <a:lnTo>
                    <a:pt x="131" y="122"/>
                  </a:lnTo>
                  <a:lnTo>
                    <a:pt x="130" y="130"/>
                  </a:lnTo>
                  <a:lnTo>
                    <a:pt x="128" y="138"/>
                  </a:lnTo>
                  <a:lnTo>
                    <a:pt x="127" y="147"/>
                  </a:lnTo>
                  <a:lnTo>
                    <a:pt x="125" y="15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04" name="Shape 79">
              <a:extLst>
                <a:ext uri="{FF2B5EF4-FFF2-40B4-BE49-F238E27FC236}">
                  <a16:creationId xmlns:a16="http://schemas.microsoft.com/office/drawing/2014/main" id="{66699900-0475-D0E0-7497-94ED450DD7D6}"/>
                </a:ext>
              </a:extLst>
            </xdr:cNvPr>
            <xdr:cNvPicPr preferRelativeResize="0"/>
          </xdr:nvPicPr>
          <xdr:blipFill rotWithShape="1">
            <a:blip xmlns:r="http://schemas.openxmlformats.org/officeDocument/2006/relationships" r:embed="rId26">
              <a:alphaModFix/>
            </a:blip>
            <a:srcRect/>
            <a:stretch/>
          </xdr:blipFill>
          <xdr:spPr>
            <a:xfrm>
              <a:off x="6874" y="640"/>
              <a:ext cx="499" cy="2"/>
            </a:xfrm>
            <a:prstGeom prst="rect">
              <a:avLst/>
            </a:prstGeom>
            <a:noFill/>
            <a:ln>
              <a:noFill/>
            </a:ln>
          </xdr:spPr>
        </xdr:pic>
        <xdr:sp macro="" textlink="">
          <xdr:nvSpPr>
            <xdr:cNvPr id="105" name="Shape 80">
              <a:extLst>
                <a:ext uri="{FF2B5EF4-FFF2-40B4-BE49-F238E27FC236}">
                  <a16:creationId xmlns:a16="http://schemas.microsoft.com/office/drawing/2014/main" id="{344D5A2D-F393-49B0-3F3B-AA18E05B5A29}"/>
                </a:ext>
              </a:extLst>
            </xdr:cNvPr>
            <xdr:cNvSpPr/>
          </xdr:nvSpPr>
          <xdr:spPr>
            <a:xfrm>
              <a:off x="6966" y="407"/>
              <a:ext cx="174" cy="222"/>
            </a:xfrm>
            <a:custGeom>
              <a:avLst/>
              <a:gdLst/>
              <a:ahLst/>
              <a:cxnLst/>
              <a:rect l="l" t="t" r="r" b="b"/>
              <a:pathLst>
                <a:path w="174" h="222" extrusionOk="0">
                  <a:moveTo>
                    <a:pt x="96" y="0"/>
                  </a:moveTo>
                  <a:lnTo>
                    <a:pt x="90" y="6"/>
                  </a:lnTo>
                  <a:lnTo>
                    <a:pt x="84" y="13"/>
                  </a:lnTo>
                  <a:lnTo>
                    <a:pt x="78" y="21"/>
                  </a:lnTo>
                  <a:lnTo>
                    <a:pt x="72" y="30"/>
                  </a:lnTo>
                  <a:lnTo>
                    <a:pt x="66" y="38"/>
                  </a:lnTo>
                  <a:lnTo>
                    <a:pt x="60" y="47"/>
                  </a:lnTo>
                  <a:lnTo>
                    <a:pt x="42" y="77"/>
                  </a:lnTo>
                  <a:lnTo>
                    <a:pt x="24" y="110"/>
                  </a:lnTo>
                  <a:lnTo>
                    <a:pt x="12" y="134"/>
                  </a:lnTo>
                  <a:lnTo>
                    <a:pt x="0" y="160"/>
                  </a:lnTo>
                  <a:lnTo>
                    <a:pt x="5" y="167"/>
                  </a:lnTo>
                  <a:lnTo>
                    <a:pt x="9" y="174"/>
                  </a:lnTo>
                  <a:lnTo>
                    <a:pt x="14" y="181"/>
                  </a:lnTo>
                  <a:lnTo>
                    <a:pt x="19" y="189"/>
                  </a:lnTo>
                  <a:lnTo>
                    <a:pt x="23" y="197"/>
                  </a:lnTo>
                  <a:lnTo>
                    <a:pt x="28" y="204"/>
                  </a:lnTo>
                  <a:lnTo>
                    <a:pt x="38" y="220"/>
                  </a:lnTo>
                  <a:lnTo>
                    <a:pt x="39" y="222"/>
                  </a:lnTo>
                  <a:lnTo>
                    <a:pt x="44" y="203"/>
                  </a:lnTo>
                  <a:lnTo>
                    <a:pt x="48" y="188"/>
                  </a:lnTo>
                  <a:lnTo>
                    <a:pt x="50" y="181"/>
                  </a:lnTo>
                  <a:lnTo>
                    <a:pt x="51" y="175"/>
                  </a:lnTo>
                  <a:lnTo>
                    <a:pt x="55" y="161"/>
                  </a:lnTo>
                  <a:lnTo>
                    <a:pt x="58" y="154"/>
                  </a:lnTo>
                  <a:lnTo>
                    <a:pt x="61" y="146"/>
                  </a:lnTo>
                  <a:lnTo>
                    <a:pt x="70" y="128"/>
                  </a:lnTo>
                  <a:lnTo>
                    <a:pt x="76" y="117"/>
                  </a:lnTo>
                  <a:lnTo>
                    <a:pt x="82" y="105"/>
                  </a:lnTo>
                  <a:lnTo>
                    <a:pt x="90" y="92"/>
                  </a:lnTo>
                  <a:lnTo>
                    <a:pt x="99" y="76"/>
                  </a:lnTo>
                  <a:lnTo>
                    <a:pt x="142" y="76"/>
                  </a:lnTo>
                  <a:lnTo>
                    <a:pt x="138" y="64"/>
                  </a:lnTo>
                  <a:lnTo>
                    <a:pt x="133" y="51"/>
                  </a:lnTo>
                  <a:lnTo>
                    <a:pt x="128" y="40"/>
                  </a:lnTo>
                  <a:lnTo>
                    <a:pt x="124" y="30"/>
                  </a:lnTo>
                  <a:lnTo>
                    <a:pt x="119" y="22"/>
                  </a:lnTo>
                  <a:lnTo>
                    <a:pt x="111" y="10"/>
                  </a:lnTo>
                  <a:lnTo>
                    <a:pt x="107" y="6"/>
                  </a:lnTo>
                  <a:lnTo>
                    <a:pt x="101" y="2"/>
                  </a:lnTo>
                  <a:lnTo>
                    <a:pt x="96" y="0"/>
                  </a:lnTo>
                  <a:close/>
                  <a:moveTo>
                    <a:pt x="142" y="76"/>
                  </a:moveTo>
                  <a:lnTo>
                    <a:pt x="99" y="76"/>
                  </a:lnTo>
                  <a:lnTo>
                    <a:pt x="108" y="89"/>
                  </a:lnTo>
                  <a:lnTo>
                    <a:pt x="118" y="102"/>
                  </a:lnTo>
                  <a:lnTo>
                    <a:pt x="127" y="115"/>
                  </a:lnTo>
                  <a:lnTo>
                    <a:pt x="137" y="128"/>
                  </a:lnTo>
                  <a:lnTo>
                    <a:pt x="155" y="156"/>
                  </a:lnTo>
                  <a:lnTo>
                    <a:pt x="165" y="170"/>
                  </a:lnTo>
                  <a:lnTo>
                    <a:pt x="174" y="186"/>
                  </a:lnTo>
                  <a:lnTo>
                    <a:pt x="167" y="160"/>
                  </a:lnTo>
                  <a:lnTo>
                    <a:pt x="161" y="136"/>
                  </a:lnTo>
                  <a:lnTo>
                    <a:pt x="154" y="115"/>
                  </a:lnTo>
                  <a:lnTo>
                    <a:pt x="148" y="96"/>
                  </a:lnTo>
                  <a:lnTo>
                    <a:pt x="143" y="79"/>
                  </a:lnTo>
                  <a:lnTo>
                    <a:pt x="142" y="76"/>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06" name="Shape 81">
              <a:extLst>
                <a:ext uri="{FF2B5EF4-FFF2-40B4-BE49-F238E27FC236}">
                  <a16:creationId xmlns:a16="http://schemas.microsoft.com/office/drawing/2014/main" id="{9776DC44-266D-FEAC-5DC5-1F82222DAE16}"/>
                </a:ext>
              </a:extLst>
            </xdr:cNvPr>
            <xdr:cNvPicPr preferRelativeResize="0"/>
          </xdr:nvPicPr>
          <xdr:blipFill rotWithShape="1">
            <a:blip xmlns:r="http://schemas.openxmlformats.org/officeDocument/2006/relationships" r:embed="rId26">
              <a:alphaModFix/>
            </a:blip>
            <a:srcRect/>
            <a:stretch/>
          </xdr:blipFill>
          <xdr:spPr>
            <a:xfrm>
              <a:off x="6967" y="537"/>
              <a:ext cx="499" cy="2"/>
            </a:xfrm>
            <a:prstGeom prst="rect">
              <a:avLst/>
            </a:prstGeom>
            <a:noFill/>
            <a:ln>
              <a:noFill/>
            </a:ln>
          </xdr:spPr>
        </xdr:pic>
        <xdr:sp macro="" textlink="">
          <xdr:nvSpPr>
            <xdr:cNvPr id="107" name="Shape 82">
              <a:extLst>
                <a:ext uri="{FF2B5EF4-FFF2-40B4-BE49-F238E27FC236}">
                  <a16:creationId xmlns:a16="http://schemas.microsoft.com/office/drawing/2014/main" id="{117AFC8D-2D80-2E35-AC69-2326A7FA3A5A}"/>
                </a:ext>
              </a:extLst>
            </xdr:cNvPr>
            <xdr:cNvSpPr/>
          </xdr:nvSpPr>
          <xdr:spPr>
            <a:xfrm>
              <a:off x="6966" y="407"/>
              <a:ext cx="174" cy="222"/>
            </a:xfrm>
            <a:custGeom>
              <a:avLst/>
              <a:gdLst/>
              <a:ahLst/>
              <a:cxnLst/>
              <a:rect l="l" t="t" r="r" b="b"/>
              <a:pathLst>
                <a:path w="174" h="222" extrusionOk="0">
                  <a:moveTo>
                    <a:pt x="0" y="160"/>
                  </a:moveTo>
                  <a:lnTo>
                    <a:pt x="12" y="134"/>
                  </a:lnTo>
                  <a:lnTo>
                    <a:pt x="24" y="110"/>
                  </a:lnTo>
                  <a:lnTo>
                    <a:pt x="30" y="99"/>
                  </a:lnTo>
                  <a:lnTo>
                    <a:pt x="36" y="88"/>
                  </a:lnTo>
                  <a:lnTo>
                    <a:pt x="42" y="77"/>
                  </a:lnTo>
                  <a:lnTo>
                    <a:pt x="48" y="67"/>
                  </a:lnTo>
                  <a:lnTo>
                    <a:pt x="54" y="57"/>
                  </a:lnTo>
                  <a:lnTo>
                    <a:pt x="60" y="47"/>
                  </a:lnTo>
                  <a:lnTo>
                    <a:pt x="66" y="38"/>
                  </a:lnTo>
                  <a:lnTo>
                    <a:pt x="72" y="30"/>
                  </a:lnTo>
                  <a:lnTo>
                    <a:pt x="78" y="21"/>
                  </a:lnTo>
                  <a:lnTo>
                    <a:pt x="84" y="13"/>
                  </a:lnTo>
                  <a:lnTo>
                    <a:pt x="90" y="6"/>
                  </a:lnTo>
                  <a:lnTo>
                    <a:pt x="96" y="0"/>
                  </a:lnTo>
                  <a:lnTo>
                    <a:pt x="97" y="0"/>
                  </a:lnTo>
                  <a:lnTo>
                    <a:pt x="99" y="1"/>
                  </a:lnTo>
                  <a:lnTo>
                    <a:pt x="101" y="2"/>
                  </a:lnTo>
                  <a:lnTo>
                    <a:pt x="103" y="3"/>
                  </a:lnTo>
                  <a:lnTo>
                    <a:pt x="105" y="4"/>
                  </a:lnTo>
                  <a:lnTo>
                    <a:pt x="107" y="6"/>
                  </a:lnTo>
                  <a:lnTo>
                    <a:pt x="109" y="8"/>
                  </a:lnTo>
                  <a:lnTo>
                    <a:pt x="111" y="10"/>
                  </a:lnTo>
                  <a:lnTo>
                    <a:pt x="113" y="13"/>
                  </a:lnTo>
                  <a:lnTo>
                    <a:pt x="115" y="16"/>
                  </a:lnTo>
                  <a:lnTo>
                    <a:pt x="117" y="19"/>
                  </a:lnTo>
                  <a:lnTo>
                    <a:pt x="119" y="22"/>
                  </a:lnTo>
                  <a:lnTo>
                    <a:pt x="124" y="30"/>
                  </a:lnTo>
                  <a:lnTo>
                    <a:pt x="128" y="40"/>
                  </a:lnTo>
                  <a:lnTo>
                    <a:pt x="133" y="51"/>
                  </a:lnTo>
                  <a:lnTo>
                    <a:pt x="138" y="64"/>
                  </a:lnTo>
                  <a:lnTo>
                    <a:pt x="143" y="79"/>
                  </a:lnTo>
                  <a:lnTo>
                    <a:pt x="148" y="96"/>
                  </a:lnTo>
                  <a:lnTo>
                    <a:pt x="154" y="115"/>
                  </a:lnTo>
                  <a:lnTo>
                    <a:pt x="161" y="136"/>
                  </a:lnTo>
                  <a:lnTo>
                    <a:pt x="167" y="160"/>
                  </a:lnTo>
                  <a:lnTo>
                    <a:pt x="174" y="186"/>
                  </a:lnTo>
                  <a:lnTo>
                    <a:pt x="165" y="170"/>
                  </a:lnTo>
                  <a:lnTo>
                    <a:pt x="155" y="156"/>
                  </a:lnTo>
                  <a:lnTo>
                    <a:pt x="146" y="142"/>
                  </a:lnTo>
                  <a:lnTo>
                    <a:pt x="137" y="128"/>
                  </a:lnTo>
                  <a:lnTo>
                    <a:pt x="127" y="115"/>
                  </a:lnTo>
                  <a:lnTo>
                    <a:pt x="118" y="102"/>
                  </a:lnTo>
                  <a:lnTo>
                    <a:pt x="108" y="89"/>
                  </a:lnTo>
                  <a:lnTo>
                    <a:pt x="99" y="76"/>
                  </a:lnTo>
                  <a:lnTo>
                    <a:pt x="90" y="92"/>
                  </a:lnTo>
                  <a:lnTo>
                    <a:pt x="82" y="105"/>
                  </a:lnTo>
                  <a:lnTo>
                    <a:pt x="76" y="117"/>
                  </a:lnTo>
                  <a:lnTo>
                    <a:pt x="70" y="128"/>
                  </a:lnTo>
                  <a:lnTo>
                    <a:pt x="65" y="138"/>
                  </a:lnTo>
                  <a:lnTo>
                    <a:pt x="61" y="146"/>
                  </a:lnTo>
                  <a:lnTo>
                    <a:pt x="58" y="154"/>
                  </a:lnTo>
                  <a:lnTo>
                    <a:pt x="55" y="161"/>
                  </a:lnTo>
                  <a:lnTo>
                    <a:pt x="53" y="168"/>
                  </a:lnTo>
                  <a:lnTo>
                    <a:pt x="51" y="175"/>
                  </a:lnTo>
                  <a:lnTo>
                    <a:pt x="50" y="181"/>
                  </a:lnTo>
                  <a:lnTo>
                    <a:pt x="48" y="188"/>
                  </a:lnTo>
                  <a:lnTo>
                    <a:pt x="44" y="203"/>
                  </a:lnTo>
                  <a:lnTo>
                    <a:pt x="39" y="222"/>
                  </a:lnTo>
                  <a:lnTo>
                    <a:pt x="38" y="221"/>
                  </a:lnTo>
                  <a:lnTo>
                    <a:pt x="38" y="220"/>
                  </a:lnTo>
                  <a:lnTo>
                    <a:pt x="33" y="212"/>
                  </a:lnTo>
                  <a:lnTo>
                    <a:pt x="28" y="204"/>
                  </a:lnTo>
                  <a:lnTo>
                    <a:pt x="23" y="197"/>
                  </a:lnTo>
                  <a:lnTo>
                    <a:pt x="19" y="189"/>
                  </a:lnTo>
                  <a:lnTo>
                    <a:pt x="14" y="181"/>
                  </a:lnTo>
                  <a:lnTo>
                    <a:pt x="9" y="174"/>
                  </a:lnTo>
                  <a:lnTo>
                    <a:pt x="5" y="167"/>
                  </a:lnTo>
                  <a:lnTo>
                    <a:pt x="0" y="16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08" name="Shape 83">
              <a:extLst>
                <a:ext uri="{FF2B5EF4-FFF2-40B4-BE49-F238E27FC236}">
                  <a16:creationId xmlns:a16="http://schemas.microsoft.com/office/drawing/2014/main" id="{B83BAEED-1212-B3D9-9822-D499E4383361}"/>
                </a:ext>
              </a:extLst>
            </xdr:cNvPr>
            <xdr:cNvPicPr preferRelativeResize="0"/>
          </xdr:nvPicPr>
          <xdr:blipFill rotWithShape="1">
            <a:blip xmlns:r="http://schemas.openxmlformats.org/officeDocument/2006/relationships" r:embed="rId26">
              <a:alphaModFix/>
            </a:blip>
            <a:srcRect/>
            <a:stretch/>
          </xdr:blipFill>
          <xdr:spPr>
            <a:xfrm>
              <a:off x="6967" y="537"/>
              <a:ext cx="499" cy="2"/>
            </a:xfrm>
            <a:prstGeom prst="rect">
              <a:avLst/>
            </a:prstGeom>
            <a:noFill/>
            <a:ln>
              <a:noFill/>
            </a:ln>
          </xdr:spPr>
        </xdr:pic>
        <xdr:sp macro="" textlink="">
          <xdr:nvSpPr>
            <xdr:cNvPr id="109" name="Shape 84">
              <a:extLst>
                <a:ext uri="{FF2B5EF4-FFF2-40B4-BE49-F238E27FC236}">
                  <a16:creationId xmlns:a16="http://schemas.microsoft.com/office/drawing/2014/main" id="{AF810EE7-2A65-A9FE-2FBD-6B90C0258298}"/>
                </a:ext>
              </a:extLst>
            </xdr:cNvPr>
            <xdr:cNvSpPr/>
          </xdr:nvSpPr>
          <xdr:spPr>
            <a:xfrm>
              <a:off x="6997" y="616"/>
              <a:ext cx="2" cy="2"/>
            </a:xfrm>
            <a:custGeom>
              <a:avLst/>
              <a:gdLst/>
              <a:ahLst/>
              <a:cxnLst/>
              <a:rect l="l" t="t" r="r" b="b"/>
              <a:pathLst>
                <a:path w="1" h="2" extrusionOk="0">
                  <a:moveTo>
                    <a:pt x="1" y="2"/>
                  </a:moveTo>
                  <a:lnTo>
                    <a:pt x="0" y="1"/>
                  </a:lnTo>
                  <a:lnTo>
                    <a:pt x="0" y="0"/>
                  </a:lnTo>
                  <a:lnTo>
                    <a:pt x="0" y="1"/>
                  </a:lnTo>
                  <a:lnTo>
                    <a:pt x="1" y="2"/>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10" name="Shape 85">
              <a:extLst>
                <a:ext uri="{FF2B5EF4-FFF2-40B4-BE49-F238E27FC236}">
                  <a16:creationId xmlns:a16="http://schemas.microsoft.com/office/drawing/2014/main" id="{03B67450-9BB3-ED17-4412-548084F855FA}"/>
                </a:ext>
              </a:extLst>
            </xdr:cNvPr>
            <xdr:cNvSpPr/>
          </xdr:nvSpPr>
          <xdr:spPr>
            <a:xfrm>
              <a:off x="6997" y="616"/>
              <a:ext cx="2" cy="2"/>
            </a:xfrm>
            <a:custGeom>
              <a:avLst/>
              <a:gdLst/>
              <a:ahLst/>
              <a:cxnLst/>
              <a:rect l="l" t="t" r="r" b="b"/>
              <a:pathLst>
                <a:path w="1" h="2" extrusionOk="0">
                  <a:moveTo>
                    <a:pt x="1" y="2"/>
                  </a:moveTo>
                  <a:lnTo>
                    <a:pt x="0" y="1"/>
                  </a:lnTo>
                  <a:lnTo>
                    <a:pt x="0" y="0"/>
                  </a:lnTo>
                  <a:lnTo>
                    <a:pt x="0" y="1"/>
                  </a:lnTo>
                  <a:lnTo>
                    <a:pt x="1"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11" name="Shape 86">
              <a:extLst>
                <a:ext uri="{FF2B5EF4-FFF2-40B4-BE49-F238E27FC236}">
                  <a16:creationId xmlns:a16="http://schemas.microsoft.com/office/drawing/2014/main" id="{A76612C4-0795-DCCD-0E8D-751190B2F333}"/>
                </a:ext>
              </a:extLst>
            </xdr:cNvPr>
            <xdr:cNvSpPr/>
          </xdr:nvSpPr>
          <xdr:spPr>
            <a:xfrm>
              <a:off x="6998" y="620"/>
              <a:ext cx="3" cy="3"/>
            </a:xfrm>
            <a:custGeom>
              <a:avLst/>
              <a:gdLst/>
              <a:ahLst/>
              <a:cxnLst/>
              <a:rect l="l" t="t" r="r" b="b"/>
              <a:pathLst>
                <a:path w="3" h="3" extrusionOk="0">
                  <a:moveTo>
                    <a:pt x="3" y="3"/>
                  </a:moveTo>
                  <a:lnTo>
                    <a:pt x="2" y="1"/>
                  </a:lnTo>
                  <a:lnTo>
                    <a:pt x="0" y="0"/>
                  </a:lnTo>
                </a:path>
              </a:pathLst>
            </a:custGeom>
            <a:noFill/>
            <a:ln w="9525" cap="flat" cmpd="sng">
              <a:solidFill>
                <a:srgbClr val="373435"/>
              </a:solidFill>
              <a:prstDash val="solid"/>
              <a:round/>
              <a:headEnd type="none" w="med" len="med"/>
              <a:tailEnd type="none" w="med" len="med"/>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12" name="Shape 87">
              <a:extLst>
                <a:ext uri="{FF2B5EF4-FFF2-40B4-BE49-F238E27FC236}">
                  <a16:creationId xmlns:a16="http://schemas.microsoft.com/office/drawing/2014/main" id="{9922990C-F0C1-C719-6CF4-7AA1DAEB4C6D}"/>
                </a:ext>
              </a:extLst>
            </xdr:cNvPr>
            <xdr:cNvPicPr preferRelativeResize="0"/>
          </xdr:nvPicPr>
          <xdr:blipFill rotWithShape="1">
            <a:blip xmlns:r="http://schemas.openxmlformats.org/officeDocument/2006/relationships" r:embed="rId26">
              <a:alphaModFix/>
            </a:blip>
            <a:srcRect/>
            <a:stretch/>
          </xdr:blipFill>
          <xdr:spPr>
            <a:xfrm>
              <a:off x="6998" y="745"/>
              <a:ext cx="499" cy="7"/>
            </a:xfrm>
            <a:prstGeom prst="rect">
              <a:avLst/>
            </a:prstGeom>
            <a:noFill/>
            <a:ln>
              <a:noFill/>
            </a:ln>
          </xdr:spPr>
        </xdr:pic>
        <xdr:sp macro="" textlink="">
          <xdr:nvSpPr>
            <xdr:cNvPr id="113" name="Shape 88">
              <a:extLst>
                <a:ext uri="{FF2B5EF4-FFF2-40B4-BE49-F238E27FC236}">
                  <a16:creationId xmlns:a16="http://schemas.microsoft.com/office/drawing/2014/main" id="{803A2302-C09E-405D-9E60-2EC84A7DC6BE}"/>
                </a:ext>
              </a:extLst>
            </xdr:cNvPr>
            <xdr:cNvSpPr/>
          </xdr:nvSpPr>
          <xdr:spPr>
            <a:xfrm>
              <a:off x="7017" y="790"/>
              <a:ext cx="5" cy="18"/>
            </a:xfrm>
            <a:custGeom>
              <a:avLst/>
              <a:gdLst/>
              <a:ahLst/>
              <a:cxnLst/>
              <a:rect l="l" t="t" r="r" b="b"/>
              <a:pathLst>
                <a:path w="5" h="18" extrusionOk="0">
                  <a:moveTo>
                    <a:pt x="5" y="0"/>
                  </a:moveTo>
                  <a:lnTo>
                    <a:pt x="2" y="8"/>
                  </a:lnTo>
                  <a:lnTo>
                    <a:pt x="0" y="16"/>
                  </a:lnTo>
                  <a:lnTo>
                    <a:pt x="0" y="18"/>
                  </a:lnTo>
                  <a:lnTo>
                    <a:pt x="1" y="14"/>
                  </a:lnTo>
                  <a:lnTo>
                    <a:pt x="3" y="9"/>
                  </a:lnTo>
                  <a:lnTo>
                    <a:pt x="4" y="5"/>
                  </a:lnTo>
                  <a:lnTo>
                    <a:pt x="5"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14" name="Shape 89">
              <a:extLst>
                <a:ext uri="{FF2B5EF4-FFF2-40B4-BE49-F238E27FC236}">
                  <a16:creationId xmlns:a16="http://schemas.microsoft.com/office/drawing/2014/main" id="{D800DB07-4AF4-6F4B-6392-1EB5E611654F}"/>
                </a:ext>
              </a:extLst>
            </xdr:cNvPr>
            <xdr:cNvSpPr/>
          </xdr:nvSpPr>
          <xdr:spPr>
            <a:xfrm>
              <a:off x="7017" y="790"/>
              <a:ext cx="5" cy="18"/>
            </a:xfrm>
            <a:custGeom>
              <a:avLst/>
              <a:gdLst/>
              <a:ahLst/>
              <a:cxnLst/>
              <a:rect l="l" t="t" r="r" b="b"/>
              <a:pathLst>
                <a:path w="5" h="18" extrusionOk="0">
                  <a:moveTo>
                    <a:pt x="5" y="0"/>
                  </a:moveTo>
                  <a:lnTo>
                    <a:pt x="4" y="4"/>
                  </a:lnTo>
                  <a:lnTo>
                    <a:pt x="2" y="8"/>
                  </a:lnTo>
                  <a:lnTo>
                    <a:pt x="1" y="12"/>
                  </a:lnTo>
                  <a:lnTo>
                    <a:pt x="0" y="15"/>
                  </a:lnTo>
                  <a:lnTo>
                    <a:pt x="0" y="16"/>
                  </a:lnTo>
                  <a:lnTo>
                    <a:pt x="0" y="18"/>
                  </a:lnTo>
                  <a:lnTo>
                    <a:pt x="1" y="14"/>
                  </a:lnTo>
                  <a:lnTo>
                    <a:pt x="3" y="9"/>
                  </a:lnTo>
                  <a:lnTo>
                    <a:pt x="4" y="5"/>
                  </a:lnTo>
                  <a:lnTo>
                    <a:pt x="5"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15" name="Shape 90">
              <a:extLst>
                <a:ext uri="{FF2B5EF4-FFF2-40B4-BE49-F238E27FC236}">
                  <a16:creationId xmlns:a16="http://schemas.microsoft.com/office/drawing/2014/main" id="{B745DA13-8F66-2175-3348-4BF6D3263330}"/>
                </a:ext>
              </a:extLst>
            </xdr:cNvPr>
            <xdr:cNvSpPr/>
          </xdr:nvSpPr>
          <xdr:spPr>
            <a:xfrm>
              <a:off x="6973" y="544"/>
              <a:ext cx="69" cy="219"/>
            </a:xfrm>
            <a:custGeom>
              <a:avLst/>
              <a:gdLst/>
              <a:ahLst/>
              <a:cxnLst/>
              <a:rect l="l" t="t" r="r" b="b"/>
              <a:pathLst>
                <a:path w="69" h="219" extrusionOk="0">
                  <a:moveTo>
                    <a:pt x="0" y="84"/>
                  </a:moveTo>
                  <a:lnTo>
                    <a:pt x="1" y="89"/>
                  </a:lnTo>
                  <a:lnTo>
                    <a:pt x="2" y="95"/>
                  </a:lnTo>
                  <a:lnTo>
                    <a:pt x="4" y="100"/>
                  </a:lnTo>
                  <a:lnTo>
                    <a:pt x="5" y="106"/>
                  </a:lnTo>
                  <a:lnTo>
                    <a:pt x="15" y="121"/>
                  </a:lnTo>
                  <a:lnTo>
                    <a:pt x="24" y="136"/>
                  </a:lnTo>
                  <a:lnTo>
                    <a:pt x="28" y="144"/>
                  </a:lnTo>
                  <a:lnTo>
                    <a:pt x="33" y="151"/>
                  </a:lnTo>
                  <a:lnTo>
                    <a:pt x="36" y="158"/>
                  </a:lnTo>
                  <a:lnTo>
                    <a:pt x="40" y="165"/>
                  </a:lnTo>
                  <a:lnTo>
                    <a:pt x="52" y="193"/>
                  </a:lnTo>
                  <a:lnTo>
                    <a:pt x="54" y="199"/>
                  </a:lnTo>
                  <a:lnTo>
                    <a:pt x="58" y="213"/>
                  </a:lnTo>
                  <a:lnTo>
                    <a:pt x="60" y="219"/>
                  </a:lnTo>
                  <a:lnTo>
                    <a:pt x="66" y="201"/>
                  </a:lnTo>
                  <a:lnTo>
                    <a:pt x="69" y="195"/>
                  </a:lnTo>
                  <a:lnTo>
                    <a:pt x="65" y="181"/>
                  </a:lnTo>
                  <a:lnTo>
                    <a:pt x="63" y="167"/>
                  </a:lnTo>
                  <a:lnTo>
                    <a:pt x="60" y="153"/>
                  </a:lnTo>
                  <a:lnTo>
                    <a:pt x="59" y="139"/>
                  </a:lnTo>
                  <a:lnTo>
                    <a:pt x="57" y="125"/>
                  </a:lnTo>
                  <a:lnTo>
                    <a:pt x="57" y="119"/>
                  </a:lnTo>
                  <a:lnTo>
                    <a:pt x="26" y="119"/>
                  </a:lnTo>
                  <a:lnTo>
                    <a:pt x="14" y="101"/>
                  </a:lnTo>
                  <a:lnTo>
                    <a:pt x="7" y="93"/>
                  </a:lnTo>
                  <a:lnTo>
                    <a:pt x="0" y="84"/>
                  </a:lnTo>
                  <a:close/>
                  <a:moveTo>
                    <a:pt x="58" y="0"/>
                  </a:moveTo>
                  <a:lnTo>
                    <a:pt x="53" y="12"/>
                  </a:lnTo>
                  <a:lnTo>
                    <a:pt x="49" y="22"/>
                  </a:lnTo>
                  <a:lnTo>
                    <a:pt x="46" y="32"/>
                  </a:lnTo>
                  <a:lnTo>
                    <a:pt x="43" y="41"/>
                  </a:lnTo>
                  <a:lnTo>
                    <a:pt x="41" y="50"/>
                  </a:lnTo>
                  <a:lnTo>
                    <a:pt x="39" y="61"/>
                  </a:lnTo>
                  <a:lnTo>
                    <a:pt x="36" y="72"/>
                  </a:lnTo>
                  <a:lnTo>
                    <a:pt x="32" y="85"/>
                  </a:lnTo>
                  <a:lnTo>
                    <a:pt x="32" y="86"/>
                  </a:lnTo>
                  <a:lnTo>
                    <a:pt x="31" y="95"/>
                  </a:lnTo>
                  <a:lnTo>
                    <a:pt x="29" y="103"/>
                  </a:lnTo>
                  <a:lnTo>
                    <a:pt x="28" y="111"/>
                  </a:lnTo>
                  <a:lnTo>
                    <a:pt x="26" y="119"/>
                  </a:lnTo>
                  <a:lnTo>
                    <a:pt x="57" y="119"/>
                  </a:lnTo>
                  <a:lnTo>
                    <a:pt x="56" y="111"/>
                  </a:lnTo>
                  <a:lnTo>
                    <a:pt x="56" y="95"/>
                  </a:lnTo>
                  <a:lnTo>
                    <a:pt x="55" y="84"/>
                  </a:lnTo>
                  <a:lnTo>
                    <a:pt x="57" y="77"/>
                  </a:lnTo>
                  <a:lnTo>
                    <a:pt x="59" y="71"/>
                  </a:lnTo>
                  <a:lnTo>
                    <a:pt x="61" y="64"/>
                  </a:lnTo>
                  <a:lnTo>
                    <a:pt x="62" y="59"/>
                  </a:lnTo>
                  <a:lnTo>
                    <a:pt x="63" y="53"/>
                  </a:lnTo>
                  <a:lnTo>
                    <a:pt x="63" y="22"/>
                  </a:lnTo>
                  <a:lnTo>
                    <a:pt x="62" y="18"/>
                  </a:lnTo>
                  <a:lnTo>
                    <a:pt x="60" y="8"/>
                  </a:lnTo>
                  <a:lnTo>
                    <a:pt x="58"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16" name="Shape 91">
              <a:extLst>
                <a:ext uri="{FF2B5EF4-FFF2-40B4-BE49-F238E27FC236}">
                  <a16:creationId xmlns:a16="http://schemas.microsoft.com/office/drawing/2014/main" id="{000C8904-35B9-D6A7-53EE-93D4BE650B9A}"/>
                </a:ext>
              </a:extLst>
            </xdr:cNvPr>
            <xdr:cNvPicPr preferRelativeResize="0"/>
          </xdr:nvPicPr>
          <xdr:blipFill rotWithShape="1">
            <a:blip xmlns:r="http://schemas.openxmlformats.org/officeDocument/2006/relationships" r:embed="rId26">
              <a:alphaModFix/>
            </a:blip>
            <a:srcRect/>
            <a:stretch/>
          </xdr:blipFill>
          <xdr:spPr>
            <a:xfrm>
              <a:off x="6974" y="673"/>
              <a:ext cx="499" cy="2"/>
            </a:xfrm>
            <a:prstGeom prst="rect">
              <a:avLst/>
            </a:prstGeom>
            <a:noFill/>
            <a:ln>
              <a:noFill/>
            </a:ln>
          </xdr:spPr>
        </xdr:pic>
        <xdr:sp macro="" textlink="">
          <xdr:nvSpPr>
            <xdr:cNvPr id="117" name="Shape 92">
              <a:extLst>
                <a:ext uri="{FF2B5EF4-FFF2-40B4-BE49-F238E27FC236}">
                  <a16:creationId xmlns:a16="http://schemas.microsoft.com/office/drawing/2014/main" id="{5E33F53A-B86E-FF9C-E03C-ABDC4B0D4D96}"/>
                </a:ext>
              </a:extLst>
            </xdr:cNvPr>
            <xdr:cNvSpPr/>
          </xdr:nvSpPr>
          <xdr:spPr>
            <a:xfrm>
              <a:off x="6973" y="544"/>
              <a:ext cx="69" cy="219"/>
            </a:xfrm>
            <a:custGeom>
              <a:avLst/>
              <a:gdLst/>
              <a:ahLst/>
              <a:cxnLst/>
              <a:rect l="l" t="t" r="r" b="b"/>
              <a:pathLst>
                <a:path w="69" h="219" extrusionOk="0">
                  <a:moveTo>
                    <a:pt x="69" y="195"/>
                  </a:moveTo>
                  <a:lnTo>
                    <a:pt x="65" y="181"/>
                  </a:lnTo>
                  <a:lnTo>
                    <a:pt x="63" y="167"/>
                  </a:lnTo>
                  <a:lnTo>
                    <a:pt x="60" y="153"/>
                  </a:lnTo>
                  <a:lnTo>
                    <a:pt x="59" y="139"/>
                  </a:lnTo>
                  <a:lnTo>
                    <a:pt x="57" y="125"/>
                  </a:lnTo>
                  <a:lnTo>
                    <a:pt x="56" y="111"/>
                  </a:lnTo>
                  <a:lnTo>
                    <a:pt x="56" y="97"/>
                  </a:lnTo>
                  <a:lnTo>
                    <a:pt x="55" y="84"/>
                  </a:lnTo>
                  <a:lnTo>
                    <a:pt x="57" y="77"/>
                  </a:lnTo>
                  <a:lnTo>
                    <a:pt x="59" y="71"/>
                  </a:lnTo>
                  <a:lnTo>
                    <a:pt x="61" y="64"/>
                  </a:lnTo>
                  <a:lnTo>
                    <a:pt x="62" y="59"/>
                  </a:lnTo>
                  <a:lnTo>
                    <a:pt x="63" y="53"/>
                  </a:lnTo>
                  <a:lnTo>
                    <a:pt x="63" y="47"/>
                  </a:lnTo>
                  <a:lnTo>
                    <a:pt x="64" y="42"/>
                  </a:lnTo>
                  <a:lnTo>
                    <a:pt x="64" y="37"/>
                  </a:lnTo>
                  <a:lnTo>
                    <a:pt x="63" y="32"/>
                  </a:lnTo>
                  <a:lnTo>
                    <a:pt x="63" y="27"/>
                  </a:lnTo>
                  <a:lnTo>
                    <a:pt x="63" y="22"/>
                  </a:lnTo>
                  <a:lnTo>
                    <a:pt x="62" y="18"/>
                  </a:lnTo>
                  <a:lnTo>
                    <a:pt x="60" y="8"/>
                  </a:lnTo>
                  <a:lnTo>
                    <a:pt x="58" y="0"/>
                  </a:lnTo>
                  <a:lnTo>
                    <a:pt x="53" y="12"/>
                  </a:lnTo>
                  <a:lnTo>
                    <a:pt x="49" y="22"/>
                  </a:lnTo>
                  <a:lnTo>
                    <a:pt x="46" y="32"/>
                  </a:lnTo>
                  <a:lnTo>
                    <a:pt x="43" y="41"/>
                  </a:lnTo>
                  <a:lnTo>
                    <a:pt x="41" y="50"/>
                  </a:lnTo>
                  <a:lnTo>
                    <a:pt x="39" y="61"/>
                  </a:lnTo>
                  <a:lnTo>
                    <a:pt x="36" y="72"/>
                  </a:lnTo>
                  <a:lnTo>
                    <a:pt x="32" y="85"/>
                  </a:lnTo>
                  <a:lnTo>
                    <a:pt x="31" y="84"/>
                  </a:lnTo>
                  <a:lnTo>
                    <a:pt x="32" y="86"/>
                  </a:lnTo>
                  <a:lnTo>
                    <a:pt x="31" y="95"/>
                  </a:lnTo>
                  <a:lnTo>
                    <a:pt x="29" y="103"/>
                  </a:lnTo>
                  <a:lnTo>
                    <a:pt x="28" y="111"/>
                  </a:lnTo>
                  <a:lnTo>
                    <a:pt x="26" y="119"/>
                  </a:lnTo>
                  <a:lnTo>
                    <a:pt x="20" y="110"/>
                  </a:lnTo>
                  <a:lnTo>
                    <a:pt x="14" y="101"/>
                  </a:lnTo>
                  <a:lnTo>
                    <a:pt x="7" y="93"/>
                  </a:lnTo>
                  <a:lnTo>
                    <a:pt x="0" y="84"/>
                  </a:lnTo>
                  <a:lnTo>
                    <a:pt x="1" y="89"/>
                  </a:lnTo>
                  <a:lnTo>
                    <a:pt x="2" y="95"/>
                  </a:lnTo>
                  <a:lnTo>
                    <a:pt x="4" y="100"/>
                  </a:lnTo>
                  <a:lnTo>
                    <a:pt x="5" y="106"/>
                  </a:lnTo>
                  <a:lnTo>
                    <a:pt x="15" y="121"/>
                  </a:lnTo>
                  <a:lnTo>
                    <a:pt x="24" y="136"/>
                  </a:lnTo>
                  <a:lnTo>
                    <a:pt x="28" y="144"/>
                  </a:lnTo>
                  <a:lnTo>
                    <a:pt x="33" y="151"/>
                  </a:lnTo>
                  <a:lnTo>
                    <a:pt x="36" y="158"/>
                  </a:lnTo>
                  <a:lnTo>
                    <a:pt x="40" y="165"/>
                  </a:lnTo>
                  <a:lnTo>
                    <a:pt x="43" y="172"/>
                  </a:lnTo>
                  <a:lnTo>
                    <a:pt x="46" y="179"/>
                  </a:lnTo>
                  <a:lnTo>
                    <a:pt x="49" y="186"/>
                  </a:lnTo>
                  <a:lnTo>
                    <a:pt x="52" y="193"/>
                  </a:lnTo>
                  <a:lnTo>
                    <a:pt x="54" y="199"/>
                  </a:lnTo>
                  <a:lnTo>
                    <a:pt x="56" y="206"/>
                  </a:lnTo>
                  <a:lnTo>
                    <a:pt x="58" y="213"/>
                  </a:lnTo>
                  <a:lnTo>
                    <a:pt x="60" y="219"/>
                  </a:lnTo>
                  <a:lnTo>
                    <a:pt x="62" y="213"/>
                  </a:lnTo>
                  <a:lnTo>
                    <a:pt x="64" y="207"/>
                  </a:lnTo>
                  <a:lnTo>
                    <a:pt x="66" y="201"/>
                  </a:lnTo>
                  <a:lnTo>
                    <a:pt x="69" y="19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18" name="Shape 93">
              <a:extLst>
                <a:ext uri="{FF2B5EF4-FFF2-40B4-BE49-F238E27FC236}">
                  <a16:creationId xmlns:a16="http://schemas.microsoft.com/office/drawing/2014/main" id="{F8B48C9C-C248-C879-01F8-103858B53083}"/>
                </a:ext>
              </a:extLst>
            </xdr:cNvPr>
            <xdr:cNvPicPr preferRelativeResize="0"/>
          </xdr:nvPicPr>
          <xdr:blipFill rotWithShape="1">
            <a:blip xmlns:r="http://schemas.openxmlformats.org/officeDocument/2006/relationships" r:embed="rId26">
              <a:alphaModFix/>
            </a:blip>
            <a:srcRect/>
            <a:stretch/>
          </xdr:blipFill>
          <xdr:spPr>
            <a:xfrm>
              <a:off x="6974" y="673"/>
              <a:ext cx="499" cy="2"/>
            </a:xfrm>
            <a:prstGeom prst="rect">
              <a:avLst/>
            </a:prstGeom>
            <a:noFill/>
            <a:ln>
              <a:noFill/>
            </a:ln>
          </xdr:spPr>
        </xdr:pic>
        <xdr:sp macro="" textlink="">
          <xdr:nvSpPr>
            <xdr:cNvPr id="119" name="Shape 94">
              <a:extLst>
                <a:ext uri="{FF2B5EF4-FFF2-40B4-BE49-F238E27FC236}">
                  <a16:creationId xmlns:a16="http://schemas.microsoft.com/office/drawing/2014/main" id="{0A46E3A7-C6C0-7C66-BB93-C94D8C738400}"/>
                </a:ext>
              </a:extLst>
            </xdr:cNvPr>
            <xdr:cNvSpPr/>
          </xdr:nvSpPr>
          <xdr:spPr>
            <a:xfrm>
              <a:off x="6897" y="629"/>
              <a:ext cx="137" cy="201"/>
            </a:xfrm>
            <a:custGeom>
              <a:avLst/>
              <a:gdLst/>
              <a:ahLst/>
              <a:cxnLst/>
              <a:rect l="l" t="t" r="r" b="b"/>
              <a:pathLst>
                <a:path w="137" h="201" extrusionOk="0">
                  <a:moveTo>
                    <a:pt x="118" y="83"/>
                  </a:moveTo>
                  <a:lnTo>
                    <a:pt x="66" y="83"/>
                  </a:lnTo>
                  <a:lnTo>
                    <a:pt x="69" y="88"/>
                  </a:lnTo>
                  <a:lnTo>
                    <a:pt x="73" y="93"/>
                  </a:lnTo>
                  <a:lnTo>
                    <a:pt x="76" y="98"/>
                  </a:lnTo>
                  <a:lnTo>
                    <a:pt x="82" y="110"/>
                  </a:lnTo>
                  <a:lnTo>
                    <a:pt x="85" y="117"/>
                  </a:lnTo>
                  <a:lnTo>
                    <a:pt x="88" y="123"/>
                  </a:lnTo>
                  <a:lnTo>
                    <a:pt x="91" y="131"/>
                  </a:lnTo>
                  <a:lnTo>
                    <a:pt x="93" y="139"/>
                  </a:lnTo>
                  <a:lnTo>
                    <a:pt x="96" y="147"/>
                  </a:lnTo>
                  <a:lnTo>
                    <a:pt x="98" y="155"/>
                  </a:lnTo>
                  <a:lnTo>
                    <a:pt x="101" y="164"/>
                  </a:lnTo>
                  <a:lnTo>
                    <a:pt x="105" y="182"/>
                  </a:lnTo>
                  <a:lnTo>
                    <a:pt x="109" y="201"/>
                  </a:lnTo>
                  <a:lnTo>
                    <a:pt x="113" y="193"/>
                  </a:lnTo>
                  <a:lnTo>
                    <a:pt x="116" y="185"/>
                  </a:lnTo>
                  <a:lnTo>
                    <a:pt x="120" y="177"/>
                  </a:lnTo>
                  <a:lnTo>
                    <a:pt x="123" y="168"/>
                  </a:lnTo>
                  <a:lnTo>
                    <a:pt x="127" y="160"/>
                  </a:lnTo>
                  <a:lnTo>
                    <a:pt x="130" y="152"/>
                  </a:lnTo>
                  <a:lnTo>
                    <a:pt x="134" y="144"/>
                  </a:lnTo>
                  <a:lnTo>
                    <a:pt x="137" y="136"/>
                  </a:lnTo>
                  <a:lnTo>
                    <a:pt x="135" y="128"/>
                  </a:lnTo>
                  <a:lnTo>
                    <a:pt x="133" y="121"/>
                  </a:lnTo>
                  <a:lnTo>
                    <a:pt x="131" y="113"/>
                  </a:lnTo>
                  <a:lnTo>
                    <a:pt x="125" y="97"/>
                  </a:lnTo>
                  <a:lnTo>
                    <a:pt x="121" y="89"/>
                  </a:lnTo>
                  <a:lnTo>
                    <a:pt x="118" y="83"/>
                  </a:lnTo>
                  <a:close/>
                  <a:moveTo>
                    <a:pt x="68" y="0"/>
                  </a:moveTo>
                  <a:lnTo>
                    <a:pt x="64" y="6"/>
                  </a:lnTo>
                  <a:lnTo>
                    <a:pt x="60" y="13"/>
                  </a:lnTo>
                  <a:lnTo>
                    <a:pt x="56" y="21"/>
                  </a:lnTo>
                  <a:lnTo>
                    <a:pt x="52" y="30"/>
                  </a:lnTo>
                  <a:lnTo>
                    <a:pt x="44" y="50"/>
                  </a:lnTo>
                  <a:lnTo>
                    <a:pt x="36" y="74"/>
                  </a:lnTo>
                  <a:lnTo>
                    <a:pt x="28" y="100"/>
                  </a:lnTo>
                  <a:lnTo>
                    <a:pt x="19" y="129"/>
                  </a:lnTo>
                  <a:lnTo>
                    <a:pt x="10" y="159"/>
                  </a:lnTo>
                  <a:lnTo>
                    <a:pt x="0" y="190"/>
                  </a:lnTo>
                  <a:lnTo>
                    <a:pt x="10" y="178"/>
                  </a:lnTo>
                  <a:lnTo>
                    <a:pt x="14" y="171"/>
                  </a:lnTo>
                  <a:lnTo>
                    <a:pt x="19" y="165"/>
                  </a:lnTo>
                  <a:lnTo>
                    <a:pt x="24" y="158"/>
                  </a:lnTo>
                  <a:lnTo>
                    <a:pt x="28" y="152"/>
                  </a:lnTo>
                  <a:lnTo>
                    <a:pt x="32" y="145"/>
                  </a:lnTo>
                  <a:lnTo>
                    <a:pt x="36" y="139"/>
                  </a:lnTo>
                  <a:lnTo>
                    <a:pt x="44" y="125"/>
                  </a:lnTo>
                  <a:lnTo>
                    <a:pt x="52" y="112"/>
                  </a:lnTo>
                  <a:lnTo>
                    <a:pt x="59" y="98"/>
                  </a:lnTo>
                  <a:lnTo>
                    <a:pt x="66" y="83"/>
                  </a:lnTo>
                  <a:lnTo>
                    <a:pt x="118" y="83"/>
                  </a:lnTo>
                  <a:lnTo>
                    <a:pt x="117" y="80"/>
                  </a:lnTo>
                  <a:lnTo>
                    <a:pt x="113" y="72"/>
                  </a:lnTo>
                  <a:lnTo>
                    <a:pt x="108" y="63"/>
                  </a:lnTo>
                  <a:lnTo>
                    <a:pt x="104" y="55"/>
                  </a:lnTo>
                  <a:lnTo>
                    <a:pt x="98" y="46"/>
                  </a:lnTo>
                  <a:lnTo>
                    <a:pt x="93" y="37"/>
                  </a:lnTo>
                  <a:lnTo>
                    <a:pt x="81" y="19"/>
                  </a:lnTo>
                  <a:lnTo>
                    <a:pt x="75" y="9"/>
                  </a:lnTo>
                  <a:lnTo>
                    <a:pt x="68"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20" name="Shape 95">
              <a:extLst>
                <a:ext uri="{FF2B5EF4-FFF2-40B4-BE49-F238E27FC236}">
                  <a16:creationId xmlns:a16="http://schemas.microsoft.com/office/drawing/2014/main" id="{9D2DC59E-BEE8-E53F-4E20-265BB0EFAB6C}"/>
                </a:ext>
              </a:extLst>
            </xdr:cNvPr>
            <xdr:cNvPicPr preferRelativeResize="0"/>
          </xdr:nvPicPr>
          <xdr:blipFill rotWithShape="1">
            <a:blip xmlns:r="http://schemas.openxmlformats.org/officeDocument/2006/relationships" r:embed="rId26">
              <a:alphaModFix/>
            </a:blip>
            <a:srcRect/>
            <a:stretch/>
          </xdr:blipFill>
          <xdr:spPr>
            <a:xfrm>
              <a:off x="6898" y="760"/>
              <a:ext cx="499" cy="2"/>
            </a:xfrm>
            <a:prstGeom prst="rect">
              <a:avLst/>
            </a:prstGeom>
            <a:noFill/>
            <a:ln>
              <a:noFill/>
            </a:ln>
          </xdr:spPr>
        </xdr:pic>
        <xdr:sp macro="" textlink="">
          <xdr:nvSpPr>
            <xdr:cNvPr id="121" name="Shape 96">
              <a:extLst>
                <a:ext uri="{FF2B5EF4-FFF2-40B4-BE49-F238E27FC236}">
                  <a16:creationId xmlns:a16="http://schemas.microsoft.com/office/drawing/2014/main" id="{75B0CE0E-8852-F123-B46E-E71999529AAE}"/>
                </a:ext>
              </a:extLst>
            </xdr:cNvPr>
            <xdr:cNvSpPr/>
          </xdr:nvSpPr>
          <xdr:spPr>
            <a:xfrm>
              <a:off x="6897" y="629"/>
              <a:ext cx="137" cy="201"/>
            </a:xfrm>
            <a:custGeom>
              <a:avLst/>
              <a:gdLst/>
              <a:ahLst/>
              <a:cxnLst/>
              <a:rect l="l" t="t" r="r" b="b"/>
              <a:pathLst>
                <a:path w="137" h="201" extrusionOk="0">
                  <a:moveTo>
                    <a:pt x="137" y="136"/>
                  </a:moveTo>
                  <a:lnTo>
                    <a:pt x="135" y="128"/>
                  </a:lnTo>
                  <a:lnTo>
                    <a:pt x="133" y="121"/>
                  </a:lnTo>
                  <a:lnTo>
                    <a:pt x="131" y="113"/>
                  </a:lnTo>
                  <a:lnTo>
                    <a:pt x="128" y="105"/>
                  </a:lnTo>
                  <a:lnTo>
                    <a:pt x="125" y="97"/>
                  </a:lnTo>
                  <a:lnTo>
                    <a:pt x="121" y="89"/>
                  </a:lnTo>
                  <a:lnTo>
                    <a:pt x="117" y="80"/>
                  </a:lnTo>
                  <a:lnTo>
                    <a:pt x="113" y="72"/>
                  </a:lnTo>
                  <a:lnTo>
                    <a:pt x="108" y="63"/>
                  </a:lnTo>
                  <a:lnTo>
                    <a:pt x="104" y="55"/>
                  </a:lnTo>
                  <a:lnTo>
                    <a:pt x="98" y="46"/>
                  </a:lnTo>
                  <a:lnTo>
                    <a:pt x="93" y="37"/>
                  </a:lnTo>
                  <a:lnTo>
                    <a:pt x="87" y="28"/>
                  </a:lnTo>
                  <a:lnTo>
                    <a:pt x="81" y="19"/>
                  </a:lnTo>
                  <a:lnTo>
                    <a:pt x="75" y="9"/>
                  </a:lnTo>
                  <a:lnTo>
                    <a:pt x="68" y="0"/>
                  </a:lnTo>
                  <a:lnTo>
                    <a:pt x="66" y="3"/>
                  </a:lnTo>
                  <a:lnTo>
                    <a:pt x="62" y="9"/>
                  </a:lnTo>
                  <a:lnTo>
                    <a:pt x="60" y="13"/>
                  </a:lnTo>
                  <a:lnTo>
                    <a:pt x="56" y="21"/>
                  </a:lnTo>
                  <a:lnTo>
                    <a:pt x="52" y="30"/>
                  </a:lnTo>
                  <a:lnTo>
                    <a:pt x="48" y="40"/>
                  </a:lnTo>
                  <a:lnTo>
                    <a:pt x="44" y="50"/>
                  </a:lnTo>
                  <a:lnTo>
                    <a:pt x="40" y="62"/>
                  </a:lnTo>
                  <a:lnTo>
                    <a:pt x="36" y="74"/>
                  </a:lnTo>
                  <a:lnTo>
                    <a:pt x="28" y="100"/>
                  </a:lnTo>
                  <a:lnTo>
                    <a:pt x="19" y="129"/>
                  </a:lnTo>
                  <a:lnTo>
                    <a:pt x="10" y="159"/>
                  </a:lnTo>
                  <a:lnTo>
                    <a:pt x="0" y="190"/>
                  </a:lnTo>
                  <a:lnTo>
                    <a:pt x="5" y="184"/>
                  </a:lnTo>
                  <a:lnTo>
                    <a:pt x="10" y="178"/>
                  </a:lnTo>
                  <a:lnTo>
                    <a:pt x="14" y="171"/>
                  </a:lnTo>
                  <a:lnTo>
                    <a:pt x="19" y="165"/>
                  </a:lnTo>
                  <a:lnTo>
                    <a:pt x="24" y="158"/>
                  </a:lnTo>
                  <a:lnTo>
                    <a:pt x="28" y="152"/>
                  </a:lnTo>
                  <a:lnTo>
                    <a:pt x="32" y="145"/>
                  </a:lnTo>
                  <a:lnTo>
                    <a:pt x="36" y="139"/>
                  </a:lnTo>
                  <a:lnTo>
                    <a:pt x="44" y="125"/>
                  </a:lnTo>
                  <a:lnTo>
                    <a:pt x="52" y="112"/>
                  </a:lnTo>
                  <a:lnTo>
                    <a:pt x="59" y="98"/>
                  </a:lnTo>
                  <a:lnTo>
                    <a:pt x="66" y="83"/>
                  </a:lnTo>
                  <a:lnTo>
                    <a:pt x="69" y="88"/>
                  </a:lnTo>
                  <a:lnTo>
                    <a:pt x="73" y="93"/>
                  </a:lnTo>
                  <a:lnTo>
                    <a:pt x="76" y="98"/>
                  </a:lnTo>
                  <a:lnTo>
                    <a:pt x="79" y="104"/>
                  </a:lnTo>
                  <a:lnTo>
                    <a:pt x="82" y="110"/>
                  </a:lnTo>
                  <a:lnTo>
                    <a:pt x="85" y="117"/>
                  </a:lnTo>
                  <a:lnTo>
                    <a:pt x="88" y="123"/>
                  </a:lnTo>
                  <a:lnTo>
                    <a:pt x="91" y="131"/>
                  </a:lnTo>
                  <a:lnTo>
                    <a:pt x="93" y="139"/>
                  </a:lnTo>
                  <a:lnTo>
                    <a:pt x="96" y="147"/>
                  </a:lnTo>
                  <a:lnTo>
                    <a:pt x="98" y="155"/>
                  </a:lnTo>
                  <a:lnTo>
                    <a:pt x="101" y="164"/>
                  </a:lnTo>
                  <a:lnTo>
                    <a:pt x="105" y="182"/>
                  </a:lnTo>
                  <a:lnTo>
                    <a:pt x="109" y="201"/>
                  </a:lnTo>
                  <a:lnTo>
                    <a:pt x="113" y="193"/>
                  </a:lnTo>
                  <a:lnTo>
                    <a:pt x="116" y="185"/>
                  </a:lnTo>
                  <a:lnTo>
                    <a:pt x="120" y="177"/>
                  </a:lnTo>
                  <a:lnTo>
                    <a:pt x="123" y="168"/>
                  </a:lnTo>
                  <a:lnTo>
                    <a:pt x="127" y="160"/>
                  </a:lnTo>
                  <a:lnTo>
                    <a:pt x="130" y="152"/>
                  </a:lnTo>
                  <a:lnTo>
                    <a:pt x="134" y="144"/>
                  </a:lnTo>
                  <a:lnTo>
                    <a:pt x="137" y="136"/>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22" name="Shape 97">
              <a:extLst>
                <a:ext uri="{FF2B5EF4-FFF2-40B4-BE49-F238E27FC236}">
                  <a16:creationId xmlns:a16="http://schemas.microsoft.com/office/drawing/2014/main" id="{1CE7491A-34B9-575D-D390-E55BA59DA976}"/>
                </a:ext>
              </a:extLst>
            </xdr:cNvPr>
            <xdr:cNvPicPr preferRelativeResize="0"/>
          </xdr:nvPicPr>
          <xdr:blipFill rotWithShape="1">
            <a:blip xmlns:r="http://schemas.openxmlformats.org/officeDocument/2006/relationships" r:embed="rId26">
              <a:alphaModFix/>
            </a:blip>
            <a:srcRect/>
            <a:stretch/>
          </xdr:blipFill>
          <xdr:spPr>
            <a:xfrm>
              <a:off x="6898" y="760"/>
              <a:ext cx="499" cy="2"/>
            </a:xfrm>
            <a:prstGeom prst="rect">
              <a:avLst/>
            </a:prstGeom>
            <a:noFill/>
            <a:ln>
              <a:noFill/>
            </a:ln>
          </xdr:spPr>
        </xdr:pic>
        <xdr:sp macro="" textlink="">
          <xdr:nvSpPr>
            <xdr:cNvPr id="123" name="Shape 98">
              <a:extLst>
                <a:ext uri="{FF2B5EF4-FFF2-40B4-BE49-F238E27FC236}">
                  <a16:creationId xmlns:a16="http://schemas.microsoft.com/office/drawing/2014/main" id="{EB6778B9-E785-4BC4-D869-0FC410FC719C}"/>
                </a:ext>
              </a:extLst>
            </xdr:cNvPr>
            <xdr:cNvSpPr/>
          </xdr:nvSpPr>
          <xdr:spPr>
            <a:xfrm>
              <a:off x="6858" y="790"/>
              <a:ext cx="143" cy="188"/>
            </a:xfrm>
            <a:custGeom>
              <a:avLst/>
              <a:gdLst/>
              <a:ahLst/>
              <a:cxnLst/>
              <a:rect l="l" t="t" r="r" b="b"/>
              <a:pathLst>
                <a:path w="143" h="188" extrusionOk="0">
                  <a:moveTo>
                    <a:pt x="108" y="0"/>
                  </a:moveTo>
                  <a:lnTo>
                    <a:pt x="94" y="25"/>
                  </a:lnTo>
                  <a:lnTo>
                    <a:pt x="81" y="51"/>
                  </a:lnTo>
                  <a:lnTo>
                    <a:pt x="55" y="99"/>
                  </a:lnTo>
                  <a:lnTo>
                    <a:pt x="27" y="145"/>
                  </a:lnTo>
                  <a:lnTo>
                    <a:pt x="14" y="167"/>
                  </a:lnTo>
                  <a:lnTo>
                    <a:pt x="0" y="188"/>
                  </a:lnTo>
                  <a:lnTo>
                    <a:pt x="8" y="184"/>
                  </a:lnTo>
                  <a:lnTo>
                    <a:pt x="15" y="181"/>
                  </a:lnTo>
                  <a:lnTo>
                    <a:pt x="23" y="176"/>
                  </a:lnTo>
                  <a:lnTo>
                    <a:pt x="31" y="172"/>
                  </a:lnTo>
                  <a:lnTo>
                    <a:pt x="45" y="162"/>
                  </a:lnTo>
                  <a:lnTo>
                    <a:pt x="59" y="150"/>
                  </a:lnTo>
                  <a:lnTo>
                    <a:pt x="66" y="143"/>
                  </a:lnTo>
                  <a:lnTo>
                    <a:pt x="78" y="129"/>
                  </a:lnTo>
                  <a:lnTo>
                    <a:pt x="90" y="113"/>
                  </a:lnTo>
                  <a:lnTo>
                    <a:pt x="96" y="104"/>
                  </a:lnTo>
                  <a:lnTo>
                    <a:pt x="102" y="94"/>
                  </a:lnTo>
                  <a:lnTo>
                    <a:pt x="107" y="84"/>
                  </a:lnTo>
                  <a:lnTo>
                    <a:pt x="132" y="84"/>
                  </a:lnTo>
                  <a:lnTo>
                    <a:pt x="129" y="79"/>
                  </a:lnTo>
                  <a:lnTo>
                    <a:pt x="125" y="67"/>
                  </a:lnTo>
                  <a:lnTo>
                    <a:pt x="122" y="60"/>
                  </a:lnTo>
                  <a:lnTo>
                    <a:pt x="118" y="46"/>
                  </a:lnTo>
                  <a:lnTo>
                    <a:pt x="115" y="30"/>
                  </a:lnTo>
                  <a:lnTo>
                    <a:pt x="111" y="15"/>
                  </a:lnTo>
                  <a:lnTo>
                    <a:pt x="108" y="0"/>
                  </a:lnTo>
                  <a:close/>
                  <a:moveTo>
                    <a:pt x="132" y="84"/>
                  </a:moveTo>
                  <a:lnTo>
                    <a:pt x="107" y="84"/>
                  </a:lnTo>
                  <a:lnTo>
                    <a:pt x="113" y="92"/>
                  </a:lnTo>
                  <a:lnTo>
                    <a:pt x="115" y="97"/>
                  </a:lnTo>
                  <a:lnTo>
                    <a:pt x="117" y="101"/>
                  </a:lnTo>
                  <a:lnTo>
                    <a:pt x="118" y="107"/>
                  </a:lnTo>
                  <a:lnTo>
                    <a:pt x="120" y="117"/>
                  </a:lnTo>
                  <a:lnTo>
                    <a:pt x="121" y="123"/>
                  </a:lnTo>
                  <a:lnTo>
                    <a:pt x="121" y="150"/>
                  </a:lnTo>
                  <a:lnTo>
                    <a:pt x="120" y="156"/>
                  </a:lnTo>
                  <a:lnTo>
                    <a:pt x="119" y="164"/>
                  </a:lnTo>
                  <a:lnTo>
                    <a:pt x="118" y="171"/>
                  </a:lnTo>
                  <a:lnTo>
                    <a:pt x="116" y="179"/>
                  </a:lnTo>
                  <a:lnTo>
                    <a:pt x="120" y="170"/>
                  </a:lnTo>
                  <a:lnTo>
                    <a:pt x="123" y="161"/>
                  </a:lnTo>
                  <a:lnTo>
                    <a:pt x="127" y="152"/>
                  </a:lnTo>
                  <a:lnTo>
                    <a:pt x="130" y="143"/>
                  </a:lnTo>
                  <a:lnTo>
                    <a:pt x="133" y="133"/>
                  </a:lnTo>
                  <a:lnTo>
                    <a:pt x="137" y="125"/>
                  </a:lnTo>
                  <a:lnTo>
                    <a:pt x="140" y="115"/>
                  </a:lnTo>
                  <a:lnTo>
                    <a:pt x="143" y="106"/>
                  </a:lnTo>
                  <a:lnTo>
                    <a:pt x="137" y="96"/>
                  </a:lnTo>
                  <a:lnTo>
                    <a:pt x="135" y="91"/>
                  </a:lnTo>
                  <a:lnTo>
                    <a:pt x="132" y="84"/>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24" name="Shape 99">
              <a:extLst>
                <a:ext uri="{FF2B5EF4-FFF2-40B4-BE49-F238E27FC236}">
                  <a16:creationId xmlns:a16="http://schemas.microsoft.com/office/drawing/2014/main" id="{67F86F8D-528E-8664-17CA-1170F80A918F}"/>
                </a:ext>
              </a:extLst>
            </xdr:cNvPr>
            <xdr:cNvPicPr preferRelativeResize="0"/>
          </xdr:nvPicPr>
          <xdr:blipFill rotWithShape="1">
            <a:blip xmlns:r="http://schemas.openxmlformats.org/officeDocument/2006/relationships" r:embed="rId38">
              <a:alphaModFix/>
            </a:blip>
            <a:srcRect/>
            <a:stretch/>
          </xdr:blipFill>
          <xdr:spPr>
            <a:xfrm>
              <a:off x="6859" y="921"/>
              <a:ext cx="658" cy="2"/>
            </a:xfrm>
            <a:prstGeom prst="rect">
              <a:avLst/>
            </a:prstGeom>
            <a:noFill/>
            <a:ln>
              <a:noFill/>
            </a:ln>
          </xdr:spPr>
        </xdr:pic>
        <xdr:pic>
          <xdr:nvPicPr>
            <xdr:cNvPr id="125" name="Shape 100">
              <a:extLst>
                <a:ext uri="{FF2B5EF4-FFF2-40B4-BE49-F238E27FC236}">
                  <a16:creationId xmlns:a16="http://schemas.microsoft.com/office/drawing/2014/main" id="{1A43EA62-02D2-8719-806F-01FBEAB7DF0F}"/>
                </a:ext>
              </a:extLst>
            </xdr:cNvPr>
            <xdr:cNvPicPr preferRelativeResize="0"/>
          </xdr:nvPicPr>
          <xdr:blipFill rotWithShape="1">
            <a:blip xmlns:r="http://schemas.openxmlformats.org/officeDocument/2006/relationships" r:embed="rId39">
              <a:alphaModFix/>
            </a:blip>
            <a:srcRect/>
            <a:stretch/>
          </xdr:blipFill>
          <xdr:spPr>
            <a:xfrm>
              <a:off x="6856" y="789"/>
              <a:ext cx="146" cy="191"/>
            </a:xfrm>
            <a:prstGeom prst="rect">
              <a:avLst/>
            </a:prstGeom>
            <a:noFill/>
            <a:ln>
              <a:noFill/>
            </a:ln>
          </xdr:spPr>
        </xdr:pic>
        <xdr:pic>
          <xdr:nvPicPr>
            <xdr:cNvPr id="126" name="Shape 101">
              <a:extLst>
                <a:ext uri="{FF2B5EF4-FFF2-40B4-BE49-F238E27FC236}">
                  <a16:creationId xmlns:a16="http://schemas.microsoft.com/office/drawing/2014/main" id="{09154CE8-5E1F-4FF8-0B74-23FAAE092DB2}"/>
                </a:ext>
              </a:extLst>
            </xdr:cNvPr>
            <xdr:cNvPicPr preferRelativeResize="0"/>
          </xdr:nvPicPr>
          <xdr:blipFill rotWithShape="1">
            <a:blip xmlns:r="http://schemas.openxmlformats.org/officeDocument/2006/relationships" r:embed="rId26">
              <a:alphaModFix/>
            </a:blip>
            <a:srcRect/>
            <a:stretch/>
          </xdr:blipFill>
          <xdr:spPr>
            <a:xfrm>
              <a:off x="6859" y="921"/>
              <a:ext cx="499" cy="2"/>
            </a:xfrm>
            <a:prstGeom prst="rect">
              <a:avLst/>
            </a:prstGeom>
            <a:noFill/>
            <a:ln>
              <a:noFill/>
            </a:ln>
          </xdr:spPr>
        </xdr:pic>
        <xdr:sp macro="" textlink="">
          <xdr:nvSpPr>
            <xdr:cNvPr id="127" name="Shape 102">
              <a:extLst>
                <a:ext uri="{FF2B5EF4-FFF2-40B4-BE49-F238E27FC236}">
                  <a16:creationId xmlns:a16="http://schemas.microsoft.com/office/drawing/2014/main" id="{D0DFDE60-C6A5-055E-6471-393B2EC05D0F}"/>
                </a:ext>
              </a:extLst>
            </xdr:cNvPr>
            <xdr:cNvSpPr/>
          </xdr:nvSpPr>
          <xdr:spPr>
            <a:xfrm>
              <a:off x="7005" y="791"/>
              <a:ext cx="97" cy="239"/>
            </a:xfrm>
            <a:custGeom>
              <a:avLst/>
              <a:gdLst/>
              <a:ahLst/>
              <a:cxnLst/>
              <a:rect l="l" t="t" r="r" b="b"/>
              <a:pathLst>
                <a:path w="97" h="239" extrusionOk="0">
                  <a:moveTo>
                    <a:pt x="97" y="87"/>
                  </a:moveTo>
                  <a:lnTo>
                    <a:pt x="56" y="87"/>
                  </a:lnTo>
                  <a:lnTo>
                    <a:pt x="56" y="108"/>
                  </a:lnTo>
                  <a:lnTo>
                    <a:pt x="57" y="116"/>
                  </a:lnTo>
                  <a:lnTo>
                    <a:pt x="57" y="126"/>
                  </a:lnTo>
                  <a:lnTo>
                    <a:pt x="58" y="135"/>
                  </a:lnTo>
                  <a:lnTo>
                    <a:pt x="60" y="145"/>
                  </a:lnTo>
                  <a:lnTo>
                    <a:pt x="61" y="155"/>
                  </a:lnTo>
                  <a:lnTo>
                    <a:pt x="63" y="164"/>
                  </a:lnTo>
                  <a:lnTo>
                    <a:pt x="65" y="174"/>
                  </a:lnTo>
                  <a:lnTo>
                    <a:pt x="67" y="183"/>
                  </a:lnTo>
                  <a:lnTo>
                    <a:pt x="69" y="193"/>
                  </a:lnTo>
                  <a:lnTo>
                    <a:pt x="72" y="202"/>
                  </a:lnTo>
                  <a:lnTo>
                    <a:pt x="74" y="212"/>
                  </a:lnTo>
                  <a:lnTo>
                    <a:pt x="77" y="221"/>
                  </a:lnTo>
                  <a:lnTo>
                    <a:pt x="81" y="230"/>
                  </a:lnTo>
                  <a:lnTo>
                    <a:pt x="84" y="239"/>
                  </a:lnTo>
                  <a:lnTo>
                    <a:pt x="87" y="225"/>
                  </a:lnTo>
                  <a:lnTo>
                    <a:pt x="89" y="211"/>
                  </a:lnTo>
                  <a:lnTo>
                    <a:pt x="93" y="181"/>
                  </a:lnTo>
                  <a:lnTo>
                    <a:pt x="95" y="167"/>
                  </a:lnTo>
                  <a:lnTo>
                    <a:pt x="97" y="137"/>
                  </a:lnTo>
                  <a:lnTo>
                    <a:pt x="97" y="90"/>
                  </a:lnTo>
                  <a:lnTo>
                    <a:pt x="97" y="87"/>
                  </a:lnTo>
                  <a:close/>
                  <a:moveTo>
                    <a:pt x="88" y="0"/>
                  </a:moveTo>
                  <a:lnTo>
                    <a:pt x="76" y="14"/>
                  </a:lnTo>
                  <a:lnTo>
                    <a:pt x="69" y="21"/>
                  </a:lnTo>
                  <a:lnTo>
                    <a:pt x="64" y="29"/>
                  </a:lnTo>
                  <a:lnTo>
                    <a:pt x="57" y="36"/>
                  </a:lnTo>
                  <a:lnTo>
                    <a:pt x="52" y="44"/>
                  </a:lnTo>
                  <a:lnTo>
                    <a:pt x="46" y="51"/>
                  </a:lnTo>
                  <a:lnTo>
                    <a:pt x="41" y="59"/>
                  </a:lnTo>
                  <a:lnTo>
                    <a:pt x="30" y="75"/>
                  </a:lnTo>
                  <a:lnTo>
                    <a:pt x="10" y="107"/>
                  </a:lnTo>
                  <a:lnTo>
                    <a:pt x="0" y="124"/>
                  </a:lnTo>
                  <a:lnTo>
                    <a:pt x="7" y="118"/>
                  </a:lnTo>
                  <a:lnTo>
                    <a:pt x="13" y="113"/>
                  </a:lnTo>
                  <a:lnTo>
                    <a:pt x="21" y="108"/>
                  </a:lnTo>
                  <a:lnTo>
                    <a:pt x="27" y="103"/>
                  </a:lnTo>
                  <a:lnTo>
                    <a:pt x="34" y="98"/>
                  </a:lnTo>
                  <a:lnTo>
                    <a:pt x="48" y="90"/>
                  </a:lnTo>
                  <a:lnTo>
                    <a:pt x="56" y="87"/>
                  </a:lnTo>
                  <a:lnTo>
                    <a:pt x="97" y="87"/>
                  </a:lnTo>
                  <a:lnTo>
                    <a:pt x="94" y="44"/>
                  </a:lnTo>
                  <a:lnTo>
                    <a:pt x="93" y="31"/>
                  </a:lnTo>
                  <a:lnTo>
                    <a:pt x="91" y="16"/>
                  </a:lnTo>
                  <a:lnTo>
                    <a:pt x="88"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28" name="Shape 103">
              <a:extLst>
                <a:ext uri="{FF2B5EF4-FFF2-40B4-BE49-F238E27FC236}">
                  <a16:creationId xmlns:a16="http://schemas.microsoft.com/office/drawing/2014/main" id="{81045883-9324-016F-3900-188CCB9AB610}"/>
                </a:ext>
              </a:extLst>
            </xdr:cNvPr>
            <xdr:cNvPicPr preferRelativeResize="0"/>
          </xdr:nvPicPr>
          <xdr:blipFill rotWithShape="1">
            <a:blip xmlns:r="http://schemas.openxmlformats.org/officeDocument/2006/relationships" r:embed="rId26">
              <a:alphaModFix/>
            </a:blip>
            <a:srcRect/>
            <a:stretch/>
          </xdr:blipFill>
          <xdr:spPr>
            <a:xfrm>
              <a:off x="7006" y="921"/>
              <a:ext cx="499" cy="2"/>
            </a:xfrm>
            <a:prstGeom prst="rect">
              <a:avLst/>
            </a:prstGeom>
            <a:noFill/>
            <a:ln>
              <a:noFill/>
            </a:ln>
          </xdr:spPr>
        </xdr:pic>
        <xdr:sp macro="" textlink="">
          <xdr:nvSpPr>
            <xdr:cNvPr id="129" name="Shape 104">
              <a:extLst>
                <a:ext uri="{FF2B5EF4-FFF2-40B4-BE49-F238E27FC236}">
                  <a16:creationId xmlns:a16="http://schemas.microsoft.com/office/drawing/2014/main" id="{E94B5549-B657-F42D-3F4F-FEB5C02EC166}"/>
                </a:ext>
              </a:extLst>
            </xdr:cNvPr>
            <xdr:cNvSpPr/>
          </xdr:nvSpPr>
          <xdr:spPr>
            <a:xfrm>
              <a:off x="7005" y="791"/>
              <a:ext cx="97" cy="239"/>
            </a:xfrm>
            <a:custGeom>
              <a:avLst/>
              <a:gdLst/>
              <a:ahLst/>
              <a:cxnLst/>
              <a:rect l="l" t="t" r="r" b="b"/>
              <a:pathLst>
                <a:path w="97" h="239" extrusionOk="0">
                  <a:moveTo>
                    <a:pt x="0" y="124"/>
                  </a:moveTo>
                  <a:lnTo>
                    <a:pt x="10" y="107"/>
                  </a:lnTo>
                  <a:lnTo>
                    <a:pt x="20" y="91"/>
                  </a:lnTo>
                  <a:lnTo>
                    <a:pt x="30" y="75"/>
                  </a:lnTo>
                  <a:lnTo>
                    <a:pt x="41" y="59"/>
                  </a:lnTo>
                  <a:lnTo>
                    <a:pt x="46" y="51"/>
                  </a:lnTo>
                  <a:lnTo>
                    <a:pt x="52" y="44"/>
                  </a:lnTo>
                  <a:lnTo>
                    <a:pt x="57" y="36"/>
                  </a:lnTo>
                  <a:lnTo>
                    <a:pt x="64" y="29"/>
                  </a:lnTo>
                  <a:lnTo>
                    <a:pt x="69" y="21"/>
                  </a:lnTo>
                  <a:lnTo>
                    <a:pt x="76" y="14"/>
                  </a:lnTo>
                  <a:lnTo>
                    <a:pt x="82" y="7"/>
                  </a:lnTo>
                  <a:lnTo>
                    <a:pt x="88" y="0"/>
                  </a:lnTo>
                  <a:lnTo>
                    <a:pt x="91" y="16"/>
                  </a:lnTo>
                  <a:lnTo>
                    <a:pt x="93" y="31"/>
                  </a:lnTo>
                  <a:lnTo>
                    <a:pt x="94" y="47"/>
                  </a:lnTo>
                  <a:lnTo>
                    <a:pt x="95" y="62"/>
                  </a:lnTo>
                  <a:lnTo>
                    <a:pt x="96" y="77"/>
                  </a:lnTo>
                  <a:lnTo>
                    <a:pt x="97" y="92"/>
                  </a:lnTo>
                  <a:lnTo>
                    <a:pt x="97" y="107"/>
                  </a:lnTo>
                  <a:lnTo>
                    <a:pt x="97" y="122"/>
                  </a:lnTo>
                  <a:lnTo>
                    <a:pt x="97" y="137"/>
                  </a:lnTo>
                  <a:lnTo>
                    <a:pt x="96" y="152"/>
                  </a:lnTo>
                  <a:lnTo>
                    <a:pt x="95" y="167"/>
                  </a:lnTo>
                  <a:lnTo>
                    <a:pt x="93" y="181"/>
                  </a:lnTo>
                  <a:lnTo>
                    <a:pt x="91" y="196"/>
                  </a:lnTo>
                  <a:lnTo>
                    <a:pt x="89" y="211"/>
                  </a:lnTo>
                  <a:lnTo>
                    <a:pt x="87" y="225"/>
                  </a:lnTo>
                  <a:lnTo>
                    <a:pt x="84" y="239"/>
                  </a:lnTo>
                  <a:lnTo>
                    <a:pt x="81" y="230"/>
                  </a:lnTo>
                  <a:lnTo>
                    <a:pt x="77" y="221"/>
                  </a:lnTo>
                  <a:lnTo>
                    <a:pt x="74" y="212"/>
                  </a:lnTo>
                  <a:lnTo>
                    <a:pt x="72" y="202"/>
                  </a:lnTo>
                  <a:lnTo>
                    <a:pt x="69" y="193"/>
                  </a:lnTo>
                  <a:lnTo>
                    <a:pt x="67" y="183"/>
                  </a:lnTo>
                  <a:lnTo>
                    <a:pt x="65" y="174"/>
                  </a:lnTo>
                  <a:lnTo>
                    <a:pt x="63" y="164"/>
                  </a:lnTo>
                  <a:lnTo>
                    <a:pt x="61" y="155"/>
                  </a:lnTo>
                  <a:lnTo>
                    <a:pt x="60" y="145"/>
                  </a:lnTo>
                  <a:lnTo>
                    <a:pt x="58" y="135"/>
                  </a:lnTo>
                  <a:lnTo>
                    <a:pt x="57" y="126"/>
                  </a:lnTo>
                  <a:lnTo>
                    <a:pt x="57" y="116"/>
                  </a:lnTo>
                  <a:lnTo>
                    <a:pt x="56" y="106"/>
                  </a:lnTo>
                  <a:lnTo>
                    <a:pt x="56" y="96"/>
                  </a:lnTo>
                  <a:lnTo>
                    <a:pt x="56" y="87"/>
                  </a:lnTo>
                  <a:lnTo>
                    <a:pt x="48" y="90"/>
                  </a:lnTo>
                  <a:lnTo>
                    <a:pt x="41" y="94"/>
                  </a:lnTo>
                  <a:lnTo>
                    <a:pt x="34" y="98"/>
                  </a:lnTo>
                  <a:lnTo>
                    <a:pt x="27" y="103"/>
                  </a:lnTo>
                  <a:lnTo>
                    <a:pt x="21" y="108"/>
                  </a:lnTo>
                  <a:lnTo>
                    <a:pt x="13" y="113"/>
                  </a:lnTo>
                  <a:lnTo>
                    <a:pt x="7" y="118"/>
                  </a:lnTo>
                  <a:lnTo>
                    <a:pt x="0" y="124"/>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30" name="Shape 105">
              <a:extLst>
                <a:ext uri="{FF2B5EF4-FFF2-40B4-BE49-F238E27FC236}">
                  <a16:creationId xmlns:a16="http://schemas.microsoft.com/office/drawing/2014/main" id="{D27A92D1-9E0E-B11B-FAD4-0B6C705B5FE3}"/>
                </a:ext>
              </a:extLst>
            </xdr:cNvPr>
            <xdr:cNvPicPr preferRelativeResize="0"/>
          </xdr:nvPicPr>
          <xdr:blipFill rotWithShape="1">
            <a:blip xmlns:r="http://schemas.openxmlformats.org/officeDocument/2006/relationships" r:embed="rId26">
              <a:alphaModFix/>
            </a:blip>
            <a:srcRect/>
            <a:stretch/>
          </xdr:blipFill>
          <xdr:spPr>
            <a:xfrm>
              <a:off x="7006" y="921"/>
              <a:ext cx="499" cy="2"/>
            </a:xfrm>
            <a:prstGeom prst="rect">
              <a:avLst/>
            </a:prstGeom>
            <a:noFill/>
            <a:ln>
              <a:noFill/>
            </a:ln>
          </xdr:spPr>
        </xdr:pic>
        <xdr:sp macro="" textlink="">
          <xdr:nvSpPr>
            <xdr:cNvPr id="131" name="Shape 106">
              <a:extLst>
                <a:ext uri="{FF2B5EF4-FFF2-40B4-BE49-F238E27FC236}">
                  <a16:creationId xmlns:a16="http://schemas.microsoft.com/office/drawing/2014/main" id="{937A89E9-88CF-8C5A-49E4-39B851CEBE7D}"/>
                </a:ext>
              </a:extLst>
            </xdr:cNvPr>
            <xdr:cNvSpPr/>
          </xdr:nvSpPr>
          <xdr:spPr>
            <a:xfrm>
              <a:off x="7009" y="877"/>
              <a:ext cx="52" cy="137"/>
            </a:xfrm>
            <a:custGeom>
              <a:avLst/>
              <a:gdLst/>
              <a:ahLst/>
              <a:cxnLst/>
              <a:rect l="l" t="t" r="r" b="b"/>
              <a:pathLst>
                <a:path w="52" h="137" extrusionOk="0">
                  <a:moveTo>
                    <a:pt x="51" y="0"/>
                  </a:moveTo>
                  <a:lnTo>
                    <a:pt x="45" y="3"/>
                  </a:lnTo>
                  <a:lnTo>
                    <a:pt x="38" y="7"/>
                  </a:lnTo>
                  <a:lnTo>
                    <a:pt x="20" y="19"/>
                  </a:lnTo>
                  <a:lnTo>
                    <a:pt x="14" y="24"/>
                  </a:lnTo>
                  <a:lnTo>
                    <a:pt x="7" y="28"/>
                  </a:lnTo>
                  <a:lnTo>
                    <a:pt x="1" y="33"/>
                  </a:lnTo>
                  <a:lnTo>
                    <a:pt x="0" y="45"/>
                  </a:lnTo>
                  <a:lnTo>
                    <a:pt x="0" y="84"/>
                  </a:lnTo>
                  <a:lnTo>
                    <a:pt x="3" y="123"/>
                  </a:lnTo>
                  <a:lnTo>
                    <a:pt x="5" y="137"/>
                  </a:lnTo>
                  <a:lnTo>
                    <a:pt x="10" y="122"/>
                  </a:lnTo>
                  <a:lnTo>
                    <a:pt x="16" y="107"/>
                  </a:lnTo>
                  <a:lnTo>
                    <a:pt x="34" y="65"/>
                  </a:lnTo>
                  <a:lnTo>
                    <a:pt x="40" y="52"/>
                  </a:lnTo>
                  <a:lnTo>
                    <a:pt x="52" y="28"/>
                  </a:lnTo>
                  <a:lnTo>
                    <a:pt x="52" y="21"/>
                  </a:lnTo>
                  <a:lnTo>
                    <a:pt x="51" y="14"/>
                  </a:lnTo>
                  <a:lnTo>
                    <a:pt x="51"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32" name="Shape 107">
              <a:extLst>
                <a:ext uri="{FF2B5EF4-FFF2-40B4-BE49-F238E27FC236}">
                  <a16:creationId xmlns:a16="http://schemas.microsoft.com/office/drawing/2014/main" id="{D97A4D26-40EF-C0D7-C0EF-720823DA5DF5}"/>
                </a:ext>
              </a:extLst>
            </xdr:cNvPr>
            <xdr:cNvPicPr preferRelativeResize="0"/>
          </xdr:nvPicPr>
          <xdr:blipFill rotWithShape="1">
            <a:blip xmlns:r="http://schemas.openxmlformats.org/officeDocument/2006/relationships" r:embed="rId26">
              <a:alphaModFix/>
            </a:blip>
            <a:srcRect/>
            <a:stretch/>
          </xdr:blipFill>
          <xdr:spPr>
            <a:xfrm>
              <a:off x="7010" y="1007"/>
              <a:ext cx="499" cy="2"/>
            </a:xfrm>
            <a:prstGeom prst="rect">
              <a:avLst/>
            </a:prstGeom>
            <a:noFill/>
            <a:ln>
              <a:noFill/>
            </a:ln>
          </xdr:spPr>
        </xdr:pic>
        <xdr:sp macro="" textlink="">
          <xdr:nvSpPr>
            <xdr:cNvPr id="133" name="Shape 108">
              <a:extLst>
                <a:ext uri="{FF2B5EF4-FFF2-40B4-BE49-F238E27FC236}">
                  <a16:creationId xmlns:a16="http://schemas.microsoft.com/office/drawing/2014/main" id="{0EC386E1-077F-12EE-1250-AA94C174DEBF}"/>
                </a:ext>
              </a:extLst>
            </xdr:cNvPr>
            <xdr:cNvSpPr/>
          </xdr:nvSpPr>
          <xdr:spPr>
            <a:xfrm>
              <a:off x="7009" y="877"/>
              <a:ext cx="52" cy="137"/>
            </a:xfrm>
            <a:custGeom>
              <a:avLst/>
              <a:gdLst/>
              <a:ahLst/>
              <a:cxnLst/>
              <a:rect l="l" t="t" r="r" b="b"/>
              <a:pathLst>
                <a:path w="52" h="137" extrusionOk="0">
                  <a:moveTo>
                    <a:pt x="52" y="28"/>
                  </a:moveTo>
                  <a:lnTo>
                    <a:pt x="46" y="40"/>
                  </a:lnTo>
                  <a:lnTo>
                    <a:pt x="40" y="52"/>
                  </a:lnTo>
                  <a:lnTo>
                    <a:pt x="34" y="65"/>
                  </a:lnTo>
                  <a:lnTo>
                    <a:pt x="28" y="79"/>
                  </a:lnTo>
                  <a:lnTo>
                    <a:pt x="22" y="93"/>
                  </a:lnTo>
                  <a:lnTo>
                    <a:pt x="16" y="107"/>
                  </a:lnTo>
                  <a:lnTo>
                    <a:pt x="10" y="122"/>
                  </a:lnTo>
                  <a:lnTo>
                    <a:pt x="5" y="137"/>
                  </a:lnTo>
                  <a:lnTo>
                    <a:pt x="3" y="123"/>
                  </a:lnTo>
                  <a:lnTo>
                    <a:pt x="2" y="110"/>
                  </a:lnTo>
                  <a:lnTo>
                    <a:pt x="1" y="97"/>
                  </a:lnTo>
                  <a:lnTo>
                    <a:pt x="0" y="84"/>
                  </a:lnTo>
                  <a:lnTo>
                    <a:pt x="0" y="71"/>
                  </a:lnTo>
                  <a:lnTo>
                    <a:pt x="0" y="58"/>
                  </a:lnTo>
                  <a:lnTo>
                    <a:pt x="0" y="45"/>
                  </a:lnTo>
                  <a:lnTo>
                    <a:pt x="1" y="33"/>
                  </a:lnTo>
                  <a:lnTo>
                    <a:pt x="7" y="28"/>
                  </a:lnTo>
                  <a:lnTo>
                    <a:pt x="14" y="24"/>
                  </a:lnTo>
                  <a:lnTo>
                    <a:pt x="20" y="19"/>
                  </a:lnTo>
                  <a:lnTo>
                    <a:pt x="26" y="15"/>
                  </a:lnTo>
                  <a:lnTo>
                    <a:pt x="32" y="11"/>
                  </a:lnTo>
                  <a:lnTo>
                    <a:pt x="38" y="7"/>
                  </a:lnTo>
                  <a:lnTo>
                    <a:pt x="45" y="3"/>
                  </a:lnTo>
                  <a:lnTo>
                    <a:pt x="51" y="0"/>
                  </a:lnTo>
                  <a:lnTo>
                    <a:pt x="51" y="7"/>
                  </a:lnTo>
                  <a:lnTo>
                    <a:pt x="51" y="14"/>
                  </a:lnTo>
                  <a:lnTo>
                    <a:pt x="52" y="21"/>
                  </a:lnTo>
                  <a:lnTo>
                    <a:pt x="52" y="28"/>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34" name="Shape 109">
              <a:extLst>
                <a:ext uri="{FF2B5EF4-FFF2-40B4-BE49-F238E27FC236}">
                  <a16:creationId xmlns:a16="http://schemas.microsoft.com/office/drawing/2014/main" id="{95EBF1A9-BCA6-F69D-48D9-475455AA7F34}"/>
                </a:ext>
              </a:extLst>
            </xdr:cNvPr>
            <xdr:cNvPicPr preferRelativeResize="0"/>
          </xdr:nvPicPr>
          <xdr:blipFill rotWithShape="1">
            <a:blip xmlns:r="http://schemas.openxmlformats.org/officeDocument/2006/relationships" r:embed="rId26">
              <a:alphaModFix/>
            </a:blip>
            <a:srcRect/>
            <a:stretch/>
          </xdr:blipFill>
          <xdr:spPr>
            <a:xfrm>
              <a:off x="7010" y="1007"/>
              <a:ext cx="499" cy="2"/>
            </a:xfrm>
            <a:prstGeom prst="rect">
              <a:avLst/>
            </a:prstGeom>
            <a:noFill/>
            <a:ln>
              <a:noFill/>
            </a:ln>
          </xdr:spPr>
        </xdr:pic>
        <xdr:sp macro="" textlink="">
          <xdr:nvSpPr>
            <xdr:cNvPr id="135" name="Shape 110">
              <a:extLst>
                <a:ext uri="{FF2B5EF4-FFF2-40B4-BE49-F238E27FC236}">
                  <a16:creationId xmlns:a16="http://schemas.microsoft.com/office/drawing/2014/main" id="{017651EB-FFAE-F667-F453-76B6B6369BEE}"/>
                </a:ext>
              </a:extLst>
            </xdr:cNvPr>
            <xdr:cNvSpPr/>
          </xdr:nvSpPr>
          <xdr:spPr>
            <a:xfrm>
              <a:off x="7030" y="991"/>
              <a:ext cx="52" cy="194"/>
            </a:xfrm>
            <a:custGeom>
              <a:avLst/>
              <a:gdLst/>
              <a:ahLst/>
              <a:cxnLst/>
              <a:rect l="l" t="t" r="r" b="b"/>
              <a:pathLst>
                <a:path w="52" h="194" extrusionOk="0">
                  <a:moveTo>
                    <a:pt x="45" y="0"/>
                  </a:moveTo>
                  <a:lnTo>
                    <a:pt x="39" y="4"/>
                  </a:lnTo>
                  <a:lnTo>
                    <a:pt x="34" y="7"/>
                  </a:lnTo>
                  <a:lnTo>
                    <a:pt x="28" y="11"/>
                  </a:lnTo>
                  <a:lnTo>
                    <a:pt x="22" y="14"/>
                  </a:lnTo>
                  <a:lnTo>
                    <a:pt x="17" y="18"/>
                  </a:lnTo>
                  <a:lnTo>
                    <a:pt x="5" y="24"/>
                  </a:lnTo>
                  <a:lnTo>
                    <a:pt x="0" y="28"/>
                  </a:lnTo>
                  <a:lnTo>
                    <a:pt x="5" y="34"/>
                  </a:lnTo>
                  <a:lnTo>
                    <a:pt x="8" y="38"/>
                  </a:lnTo>
                  <a:lnTo>
                    <a:pt x="10" y="42"/>
                  </a:lnTo>
                  <a:lnTo>
                    <a:pt x="12" y="47"/>
                  </a:lnTo>
                  <a:lnTo>
                    <a:pt x="13" y="51"/>
                  </a:lnTo>
                  <a:lnTo>
                    <a:pt x="15" y="56"/>
                  </a:lnTo>
                  <a:lnTo>
                    <a:pt x="16" y="61"/>
                  </a:lnTo>
                  <a:lnTo>
                    <a:pt x="17" y="67"/>
                  </a:lnTo>
                  <a:lnTo>
                    <a:pt x="18" y="72"/>
                  </a:lnTo>
                  <a:lnTo>
                    <a:pt x="18" y="103"/>
                  </a:lnTo>
                  <a:lnTo>
                    <a:pt x="17" y="110"/>
                  </a:lnTo>
                  <a:lnTo>
                    <a:pt x="15" y="131"/>
                  </a:lnTo>
                  <a:lnTo>
                    <a:pt x="15" y="163"/>
                  </a:lnTo>
                  <a:lnTo>
                    <a:pt x="16" y="173"/>
                  </a:lnTo>
                  <a:lnTo>
                    <a:pt x="18" y="184"/>
                  </a:lnTo>
                  <a:lnTo>
                    <a:pt x="19" y="194"/>
                  </a:lnTo>
                  <a:lnTo>
                    <a:pt x="22" y="183"/>
                  </a:lnTo>
                  <a:lnTo>
                    <a:pt x="26" y="173"/>
                  </a:lnTo>
                  <a:lnTo>
                    <a:pt x="29" y="162"/>
                  </a:lnTo>
                  <a:lnTo>
                    <a:pt x="31" y="152"/>
                  </a:lnTo>
                  <a:lnTo>
                    <a:pt x="34" y="141"/>
                  </a:lnTo>
                  <a:lnTo>
                    <a:pt x="36" y="131"/>
                  </a:lnTo>
                  <a:lnTo>
                    <a:pt x="38" y="120"/>
                  </a:lnTo>
                  <a:lnTo>
                    <a:pt x="41" y="110"/>
                  </a:lnTo>
                  <a:lnTo>
                    <a:pt x="43" y="99"/>
                  </a:lnTo>
                  <a:lnTo>
                    <a:pt x="44" y="88"/>
                  </a:lnTo>
                  <a:lnTo>
                    <a:pt x="46" y="78"/>
                  </a:lnTo>
                  <a:lnTo>
                    <a:pt x="47" y="67"/>
                  </a:lnTo>
                  <a:lnTo>
                    <a:pt x="50" y="45"/>
                  </a:lnTo>
                  <a:lnTo>
                    <a:pt x="52" y="24"/>
                  </a:lnTo>
                  <a:lnTo>
                    <a:pt x="48" y="12"/>
                  </a:lnTo>
                  <a:lnTo>
                    <a:pt x="47" y="6"/>
                  </a:lnTo>
                  <a:lnTo>
                    <a:pt x="45"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36" name="Shape 111">
              <a:extLst>
                <a:ext uri="{FF2B5EF4-FFF2-40B4-BE49-F238E27FC236}">
                  <a16:creationId xmlns:a16="http://schemas.microsoft.com/office/drawing/2014/main" id="{369DC07D-F067-5171-A107-0774CB05A287}"/>
                </a:ext>
              </a:extLst>
            </xdr:cNvPr>
            <xdr:cNvPicPr preferRelativeResize="0"/>
          </xdr:nvPicPr>
          <xdr:blipFill rotWithShape="1">
            <a:blip xmlns:r="http://schemas.openxmlformats.org/officeDocument/2006/relationships" r:embed="rId26">
              <a:alphaModFix/>
            </a:blip>
            <a:srcRect/>
            <a:stretch/>
          </xdr:blipFill>
          <xdr:spPr>
            <a:xfrm>
              <a:off x="7030" y="1122"/>
              <a:ext cx="499" cy="2"/>
            </a:xfrm>
            <a:prstGeom prst="rect">
              <a:avLst/>
            </a:prstGeom>
            <a:noFill/>
            <a:ln>
              <a:noFill/>
            </a:ln>
          </xdr:spPr>
        </xdr:pic>
        <xdr:sp macro="" textlink="">
          <xdr:nvSpPr>
            <xdr:cNvPr id="137" name="Shape 112">
              <a:extLst>
                <a:ext uri="{FF2B5EF4-FFF2-40B4-BE49-F238E27FC236}">
                  <a16:creationId xmlns:a16="http://schemas.microsoft.com/office/drawing/2014/main" id="{EB598489-59EB-758A-221A-DA4713914A21}"/>
                </a:ext>
              </a:extLst>
            </xdr:cNvPr>
            <xdr:cNvSpPr/>
          </xdr:nvSpPr>
          <xdr:spPr>
            <a:xfrm>
              <a:off x="7030" y="991"/>
              <a:ext cx="52" cy="194"/>
            </a:xfrm>
            <a:custGeom>
              <a:avLst/>
              <a:gdLst/>
              <a:ahLst/>
              <a:cxnLst/>
              <a:rect l="l" t="t" r="r" b="b"/>
              <a:pathLst>
                <a:path w="52" h="194" extrusionOk="0">
                  <a:moveTo>
                    <a:pt x="0" y="28"/>
                  </a:moveTo>
                  <a:lnTo>
                    <a:pt x="3" y="31"/>
                  </a:lnTo>
                  <a:lnTo>
                    <a:pt x="5" y="34"/>
                  </a:lnTo>
                  <a:lnTo>
                    <a:pt x="8" y="38"/>
                  </a:lnTo>
                  <a:lnTo>
                    <a:pt x="10" y="42"/>
                  </a:lnTo>
                  <a:lnTo>
                    <a:pt x="12" y="47"/>
                  </a:lnTo>
                  <a:lnTo>
                    <a:pt x="13" y="51"/>
                  </a:lnTo>
                  <a:lnTo>
                    <a:pt x="15" y="56"/>
                  </a:lnTo>
                  <a:lnTo>
                    <a:pt x="16" y="61"/>
                  </a:lnTo>
                  <a:lnTo>
                    <a:pt x="17" y="67"/>
                  </a:lnTo>
                  <a:lnTo>
                    <a:pt x="18" y="72"/>
                  </a:lnTo>
                  <a:lnTo>
                    <a:pt x="18" y="103"/>
                  </a:lnTo>
                  <a:lnTo>
                    <a:pt x="17" y="110"/>
                  </a:lnTo>
                  <a:lnTo>
                    <a:pt x="16" y="121"/>
                  </a:lnTo>
                  <a:lnTo>
                    <a:pt x="15" y="132"/>
                  </a:lnTo>
                  <a:lnTo>
                    <a:pt x="15" y="142"/>
                  </a:lnTo>
                  <a:lnTo>
                    <a:pt x="15" y="153"/>
                  </a:lnTo>
                  <a:lnTo>
                    <a:pt x="15" y="163"/>
                  </a:lnTo>
                  <a:lnTo>
                    <a:pt x="16" y="173"/>
                  </a:lnTo>
                  <a:lnTo>
                    <a:pt x="18" y="184"/>
                  </a:lnTo>
                  <a:lnTo>
                    <a:pt x="19" y="194"/>
                  </a:lnTo>
                  <a:lnTo>
                    <a:pt x="22" y="183"/>
                  </a:lnTo>
                  <a:lnTo>
                    <a:pt x="26" y="173"/>
                  </a:lnTo>
                  <a:lnTo>
                    <a:pt x="29" y="162"/>
                  </a:lnTo>
                  <a:lnTo>
                    <a:pt x="31" y="152"/>
                  </a:lnTo>
                  <a:lnTo>
                    <a:pt x="34" y="141"/>
                  </a:lnTo>
                  <a:lnTo>
                    <a:pt x="36" y="131"/>
                  </a:lnTo>
                  <a:lnTo>
                    <a:pt x="38" y="120"/>
                  </a:lnTo>
                  <a:lnTo>
                    <a:pt x="41" y="110"/>
                  </a:lnTo>
                  <a:lnTo>
                    <a:pt x="43" y="99"/>
                  </a:lnTo>
                  <a:lnTo>
                    <a:pt x="44" y="88"/>
                  </a:lnTo>
                  <a:lnTo>
                    <a:pt x="46" y="78"/>
                  </a:lnTo>
                  <a:lnTo>
                    <a:pt x="47" y="67"/>
                  </a:lnTo>
                  <a:lnTo>
                    <a:pt x="50" y="45"/>
                  </a:lnTo>
                  <a:lnTo>
                    <a:pt x="52" y="24"/>
                  </a:lnTo>
                  <a:lnTo>
                    <a:pt x="50" y="18"/>
                  </a:lnTo>
                  <a:lnTo>
                    <a:pt x="48" y="12"/>
                  </a:lnTo>
                  <a:lnTo>
                    <a:pt x="47" y="6"/>
                  </a:lnTo>
                  <a:lnTo>
                    <a:pt x="45" y="0"/>
                  </a:lnTo>
                  <a:lnTo>
                    <a:pt x="39" y="4"/>
                  </a:lnTo>
                  <a:lnTo>
                    <a:pt x="34" y="7"/>
                  </a:lnTo>
                  <a:lnTo>
                    <a:pt x="28" y="11"/>
                  </a:lnTo>
                  <a:lnTo>
                    <a:pt x="22" y="14"/>
                  </a:lnTo>
                  <a:lnTo>
                    <a:pt x="17" y="18"/>
                  </a:lnTo>
                  <a:lnTo>
                    <a:pt x="11" y="21"/>
                  </a:lnTo>
                  <a:lnTo>
                    <a:pt x="5" y="24"/>
                  </a:lnTo>
                  <a:lnTo>
                    <a:pt x="0" y="28"/>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38" name="Shape 113">
              <a:extLst>
                <a:ext uri="{FF2B5EF4-FFF2-40B4-BE49-F238E27FC236}">
                  <a16:creationId xmlns:a16="http://schemas.microsoft.com/office/drawing/2014/main" id="{0FB2D283-DA20-258C-EB66-CCD7ECBFFF6A}"/>
                </a:ext>
              </a:extLst>
            </xdr:cNvPr>
            <xdr:cNvPicPr preferRelativeResize="0"/>
          </xdr:nvPicPr>
          <xdr:blipFill rotWithShape="1">
            <a:blip xmlns:r="http://schemas.openxmlformats.org/officeDocument/2006/relationships" r:embed="rId26">
              <a:alphaModFix/>
            </a:blip>
            <a:srcRect/>
            <a:stretch/>
          </xdr:blipFill>
          <xdr:spPr>
            <a:xfrm>
              <a:off x="7030" y="1122"/>
              <a:ext cx="499" cy="2"/>
            </a:xfrm>
            <a:prstGeom prst="rect">
              <a:avLst/>
            </a:prstGeom>
            <a:noFill/>
            <a:ln>
              <a:noFill/>
            </a:ln>
          </xdr:spPr>
        </xdr:pic>
        <xdr:pic>
          <xdr:nvPicPr>
            <xdr:cNvPr id="139" name="Shape 114">
              <a:extLst>
                <a:ext uri="{FF2B5EF4-FFF2-40B4-BE49-F238E27FC236}">
                  <a16:creationId xmlns:a16="http://schemas.microsoft.com/office/drawing/2014/main" id="{5D5FF08F-2FA7-0638-EF75-B85ABFCC096D}"/>
                </a:ext>
              </a:extLst>
            </xdr:cNvPr>
            <xdr:cNvPicPr preferRelativeResize="0"/>
          </xdr:nvPicPr>
          <xdr:blipFill rotWithShape="1">
            <a:blip xmlns:r="http://schemas.openxmlformats.org/officeDocument/2006/relationships" r:embed="rId40">
              <a:alphaModFix/>
            </a:blip>
            <a:srcRect/>
            <a:stretch/>
          </xdr:blipFill>
          <xdr:spPr>
            <a:xfrm>
              <a:off x="5498" y="583"/>
              <a:ext cx="572" cy="198"/>
            </a:xfrm>
            <a:prstGeom prst="rect">
              <a:avLst/>
            </a:prstGeom>
            <a:noFill/>
            <a:ln>
              <a:noFill/>
            </a:ln>
          </xdr:spPr>
        </xdr:pic>
        <xdr:sp macro="" textlink="">
          <xdr:nvSpPr>
            <xdr:cNvPr id="140" name="Shape 115">
              <a:extLst>
                <a:ext uri="{FF2B5EF4-FFF2-40B4-BE49-F238E27FC236}">
                  <a16:creationId xmlns:a16="http://schemas.microsoft.com/office/drawing/2014/main" id="{B1B4D28C-53DF-84B4-DB20-4B86F39C7772}"/>
                </a:ext>
              </a:extLst>
            </xdr:cNvPr>
            <xdr:cNvSpPr/>
          </xdr:nvSpPr>
          <xdr:spPr>
            <a:xfrm>
              <a:off x="5521" y="680"/>
              <a:ext cx="43" cy="42"/>
            </a:xfrm>
            <a:custGeom>
              <a:avLst/>
              <a:gdLst/>
              <a:ahLst/>
              <a:cxnLst/>
              <a:rect l="l" t="t" r="r" b="b"/>
              <a:pathLst>
                <a:path w="43" h="42" extrusionOk="0">
                  <a:moveTo>
                    <a:pt x="26" y="0"/>
                  </a:moveTo>
                  <a:lnTo>
                    <a:pt x="17" y="0"/>
                  </a:lnTo>
                  <a:lnTo>
                    <a:pt x="13" y="1"/>
                  </a:lnTo>
                  <a:lnTo>
                    <a:pt x="3" y="9"/>
                  </a:lnTo>
                  <a:lnTo>
                    <a:pt x="1" y="15"/>
                  </a:lnTo>
                  <a:lnTo>
                    <a:pt x="0" y="19"/>
                  </a:lnTo>
                  <a:lnTo>
                    <a:pt x="0" y="23"/>
                  </a:lnTo>
                  <a:lnTo>
                    <a:pt x="1" y="27"/>
                  </a:lnTo>
                  <a:lnTo>
                    <a:pt x="3" y="33"/>
                  </a:lnTo>
                  <a:lnTo>
                    <a:pt x="13" y="41"/>
                  </a:lnTo>
                  <a:lnTo>
                    <a:pt x="17" y="42"/>
                  </a:lnTo>
                  <a:lnTo>
                    <a:pt x="26" y="42"/>
                  </a:lnTo>
                  <a:lnTo>
                    <a:pt x="30" y="41"/>
                  </a:lnTo>
                  <a:lnTo>
                    <a:pt x="40" y="33"/>
                  </a:lnTo>
                  <a:lnTo>
                    <a:pt x="43" y="27"/>
                  </a:lnTo>
                  <a:lnTo>
                    <a:pt x="43" y="15"/>
                  </a:lnTo>
                  <a:lnTo>
                    <a:pt x="41" y="11"/>
                  </a:lnTo>
                  <a:lnTo>
                    <a:pt x="37" y="6"/>
                  </a:lnTo>
                  <a:lnTo>
                    <a:pt x="32" y="2"/>
                  </a:lnTo>
                  <a:lnTo>
                    <a:pt x="26"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41" name="Shape 116">
              <a:extLst>
                <a:ext uri="{FF2B5EF4-FFF2-40B4-BE49-F238E27FC236}">
                  <a16:creationId xmlns:a16="http://schemas.microsoft.com/office/drawing/2014/main" id="{37F4FD9E-340B-3576-4556-7C1DB0D442C8}"/>
                </a:ext>
              </a:extLst>
            </xdr:cNvPr>
            <xdr:cNvSpPr/>
          </xdr:nvSpPr>
          <xdr:spPr>
            <a:xfrm>
              <a:off x="5521" y="680"/>
              <a:ext cx="43" cy="42"/>
            </a:xfrm>
            <a:custGeom>
              <a:avLst/>
              <a:gdLst/>
              <a:ahLst/>
              <a:cxnLst/>
              <a:rect l="l" t="t" r="r" b="b"/>
              <a:pathLst>
                <a:path w="43" h="42" extrusionOk="0">
                  <a:moveTo>
                    <a:pt x="21" y="42"/>
                  </a:moveTo>
                  <a:lnTo>
                    <a:pt x="24" y="42"/>
                  </a:lnTo>
                  <a:lnTo>
                    <a:pt x="26" y="42"/>
                  </a:lnTo>
                  <a:lnTo>
                    <a:pt x="28" y="41"/>
                  </a:lnTo>
                  <a:lnTo>
                    <a:pt x="30" y="41"/>
                  </a:lnTo>
                  <a:lnTo>
                    <a:pt x="32" y="40"/>
                  </a:lnTo>
                  <a:lnTo>
                    <a:pt x="34" y="39"/>
                  </a:lnTo>
                  <a:lnTo>
                    <a:pt x="35" y="37"/>
                  </a:lnTo>
                  <a:lnTo>
                    <a:pt x="37" y="36"/>
                  </a:lnTo>
                  <a:lnTo>
                    <a:pt x="38" y="35"/>
                  </a:lnTo>
                  <a:lnTo>
                    <a:pt x="40" y="33"/>
                  </a:lnTo>
                  <a:lnTo>
                    <a:pt x="41" y="31"/>
                  </a:lnTo>
                  <a:lnTo>
                    <a:pt x="42" y="29"/>
                  </a:lnTo>
                  <a:lnTo>
                    <a:pt x="43" y="27"/>
                  </a:lnTo>
                  <a:lnTo>
                    <a:pt x="43" y="15"/>
                  </a:lnTo>
                  <a:lnTo>
                    <a:pt x="42" y="13"/>
                  </a:lnTo>
                  <a:lnTo>
                    <a:pt x="35" y="5"/>
                  </a:lnTo>
                  <a:lnTo>
                    <a:pt x="34" y="3"/>
                  </a:lnTo>
                  <a:lnTo>
                    <a:pt x="32" y="2"/>
                  </a:lnTo>
                  <a:lnTo>
                    <a:pt x="30" y="1"/>
                  </a:lnTo>
                  <a:lnTo>
                    <a:pt x="28" y="1"/>
                  </a:lnTo>
                  <a:lnTo>
                    <a:pt x="26" y="0"/>
                  </a:lnTo>
                  <a:lnTo>
                    <a:pt x="24" y="0"/>
                  </a:lnTo>
                  <a:lnTo>
                    <a:pt x="21" y="0"/>
                  </a:lnTo>
                  <a:lnTo>
                    <a:pt x="19" y="0"/>
                  </a:lnTo>
                  <a:lnTo>
                    <a:pt x="17" y="0"/>
                  </a:lnTo>
                  <a:lnTo>
                    <a:pt x="15" y="1"/>
                  </a:lnTo>
                  <a:lnTo>
                    <a:pt x="13" y="1"/>
                  </a:lnTo>
                  <a:lnTo>
                    <a:pt x="11" y="2"/>
                  </a:lnTo>
                  <a:lnTo>
                    <a:pt x="9" y="3"/>
                  </a:lnTo>
                  <a:lnTo>
                    <a:pt x="8" y="5"/>
                  </a:lnTo>
                  <a:lnTo>
                    <a:pt x="6" y="6"/>
                  </a:lnTo>
                  <a:lnTo>
                    <a:pt x="5" y="7"/>
                  </a:lnTo>
                  <a:lnTo>
                    <a:pt x="3" y="9"/>
                  </a:lnTo>
                  <a:lnTo>
                    <a:pt x="2" y="11"/>
                  </a:lnTo>
                  <a:lnTo>
                    <a:pt x="1" y="13"/>
                  </a:lnTo>
                  <a:lnTo>
                    <a:pt x="1" y="15"/>
                  </a:lnTo>
                  <a:lnTo>
                    <a:pt x="0" y="17"/>
                  </a:lnTo>
                  <a:lnTo>
                    <a:pt x="0" y="19"/>
                  </a:lnTo>
                  <a:lnTo>
                    <a:pt x="0" y="21"/>
                  </a:lnTo>
                  <a:lnTo>
                    <a:pt x="0" y="23"/>
                  </a:lnTo>
                  <a:lnTo>
                    <a:pt x="0" y="25"/>
                  </a:lnTo>
                  <a:lnTo>
                    <a:pt x="1" y="27"/>
                  </a:lnTo>
                  <a:lnTo>
                    <a:pt x="1" y="29"/>
                  </a:lnTo>
                  <a:lnTo>
                    <a:pt x="2" y="31"/>
                  </a:lnTo>
                  <a:lnTo>
                    <a:pt x="3" y="33"/>
                  </a:lnTo>
                  <a:lnTo>
                    <a:pt x="5" y="35"/>
                  </a:lnTo>
                  <a:lnTo>
                    <a:pt x="6" y="36"/>
                  </a:lnTo>
                  <a:lnTo>
                    <a:pt x="8" y="37"/>
                  </a:lnTo>
                  <a:lnTo>
                    <a:pt x="9" y="39"/>
                  </a:lnTo>
                  <a:lnTo>
                    <a:pt x="11" y="40"/>
                  </a:lnTo>
                  <a:lnTo>
                    <a:pt x="13" y="41"/>
                  </a:lnTo>
                  <a:lnTo>
                    <a:pt x="15" y="41"/>
                  </a:lnTo>
                  <a:lnTo>
                    <a:pt x="17" y="42"/>
                  </a:lnTo>
                  <a:lnTo>
                    <a:pt x="19" y="42"/>
                  </a:lnTo>
                  <a:lnTo>
                    <a:pt x="21" y="4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42" name="Shape 117">
              <a:extLst>
                <a:ext uri="{FF2B5EF4-FFF2-40B4-BE49-F238E27FC236}">
                  <a16:creationId xmlns:a16="http://schemas.microsoft.com/office/drawing/2014/main" id="{86071046-52B3-1FA0-0AB9-1FA6E8DCC52A}"/>
                </a:ext>
              </a:extLst>
            </xdr:cNvPr>
            <xdr:cNvSpPr/>
          </xdr:nvSpPr>
          <xdr:spPr>
            <a:xfrm>
              <a:off x="5556" y="690"/>
              <a:ext cx="39" cy="41"/>
            </a:xfrm>
            <a:custGeom>
              <a:avLst/>
              <a:gdLst/>
              <a:ahLst/>
              <a:cxnLst/>
              <a:rect l="l" t="t" r="r" b="b"/>
              <a:pathLst>
                <a:path w="39" h="41" extrusionOk="0">
                  <a:moveTo>
                    <a:pt x="29" y="0"/>
                  </a:moveTo>
                  <a:lnTo>
                    <a:pt x="23" y="0"/>
                  </a:lnTo>
                  <a:lnTo>
                    <a:pt x="17" y="2"/>
                  </a:lnTo>
                  <a:lnTo>
                    <a:pt x="9" y="2"/>
                  </a:lnTo>
                  <a:lnTo>
                    <a:pt x="8" y="8"/>
                  </a:lnTo>
                  <a:lnTo>
                    <a:pt x="8" y="15"/>
                  </a:lnTo>
                  <a:lnTo>
                    <a:pt x="7" y="19"/>
                  </a:lnTo>
                  <a:lnTo>
                    <a:pt x="4" y="24"/>
                  </a:lnTo>
                  <a:lnTo>
                    <a:pt x="0" y="28"/>
                  </a:lnTo>
                  <a:lnTo>
                    <a:pt x="0" y="32"/>
                  </a:lnTo>
                  <a:lnTo>
                    <a:pt x="6" y="38"/>
                  </a:lnTo>
                  <a:lnTo>
                    <a:pt x="12" y="40"/>
                  </a:lnTo>
                  <a:lnTo>
                    <a:pt x="17" y="41"/>
                  </a:lnTo>
                  <a:lnTo>
                    <a:pt x="22" y="40"/>
                  </a:lnTo>
                  <a:lnTo>
                    <a:pt x="39" y="21"/>
                  </a:lnTo>
                  <a:lnTo>
                    <a:pt x="39" y="15"/>
                  </a:lnTo>
                  <a:lnTo>
                    <a:pt x="37" y="9"/>
                  </a:lnTo>
                  <a:lnTo>
                    <a:pt x="34" y="4"/>
                  </a:lnTo>
                  <a:lnTo>
                    <a:pt x="29"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43" name="Shape 118">
              <a:extLst>
                <a:ext uri="{FF2B5EF4-FFF2-40B4-BE49-F238E27FC236}">
                  <a16:creationId xmlns:a16="http://schemas.microsoft.com/office/drawing/2014/main" id="{BD5338AF-DB29-41F5-CF2E-503D3F3970C6}"/>
                </a:ext>
              </a:extLst>
            </xdr:cNvPr>
            <xdr:cNvSpPr/>
          </xdr:nvSpPr>
          <xdr:spPr>
            <a:xfrm>
              <a:off x="5554" y="688"/>
              <a:ext cx="41" cy="43"/>
            </a:xfrm>
            <a:custGeom>
              <a:avLst/>
              <a:gdLst/>
              <a:ahLst/>
              <a:cxnLst/>
              <a:rect l="l" t="t" r="r" b="b"/>
              <a:pathLst>
                <a:path w="41" h="43" extrusionOk="0">
                  <a:moveTo>
                    <a:pt x="19" y="43"/>
                  </a:moveTo>
                  <a:lnTo>
                    <a:pt x="22" y="43"/>
                  </a:lnTo>
                  <a:lnTo>
                    <a:pt x="24" y="42"/>
                  </a:lnTo>
                  <a:lnTo>
                    <a:pt x="26" y="42"/>
                  </a:lnTo>
                  <a:lnTo>
                    <a:pt x="35" y="36"/>
                  </a:lnTo>
                  <a:lnTo>
                    <a:pt x="36" y="35"/>
                  </a:lnTo>
                  <a:lnTo>
                    <a:pt x="38" y="33"/>
                  </a:lnTo>
                  <a:lnTo>
                    <a:pt x="39" y="31"/>
                  </a:lnTo>
                  <a:lnTo>
                    <a:pt x="40" y="29"/>
                  </a:lnTo>
                  <a:lnTo>
                    <a:pt x="40" y="27"/>
                  </a:lnTo>
                  <a:lnTo>
                    <a:pt x="41" y="25"/>
                  </a:lnTo>
                  <a:lnTo>
                    <a:pt x="41" y="23"/>
                  </a:lnTo>
                  <a:lnTo>
                    <a:pt x="41" y="21"/>
                  </a:lnTo>
                  <a:lnTo>
                    <a:pt x="41" y="17"/>
                  </a:lnTo>
                  <a:lnTo>
                    <a:pt x="40" y="14"/>
                  </a:lnTo>
                  <a:lnTo>
                    <a:pt x="39" y="11"/>
                  </a:lnTo>
                  <a:lnTo>
                    <a:pt x="38" y="8"/>
                  </a:lnTo>
                  <a:lnTo>
                    <a:pt x="36" y="6"/>
                  </a:lnTo>
                  <a:lnTo>
                    <a:pt x="34" y="4"/>
                  </a:lnTo>
                  <a:lnTo>
                    <a:pt x="31" y="2"/>
                  </a:lnTo>
                  <a:lnTo>
                    <a:pt x="28" y="0"/>
                  </a:lnTo>
                  <a:lnTo>
                    <a:pt x="25" y="2"/>
                  </a:lnTo>
                  <a:lnTo>
                    <a:pt x="22" y="3"/>
                  </a:lnTo>
                  <a:lnTo>
                    <a:pt x="19" y="4"/>
                  </a:lnTo>
                  <a:lnTo>
                    <a:pt x="15" y="5"/>
                  </a:lnTo>
                  <a:lnTo>
                    <a:pt x="11" y="4"/>
                  </a:lnTo>
                  <a:lnTo>
                    <a:pt x="8" y="3"/>
                  </a:lnTo>
                  <a:lnTo>
                    <a:pt x="9" y="6"/>
                  </a:lnTo>
                  <a:lnTo>
                    <a:pt x="10" y="8"/>
                  </a:lnTo>
                  <a:lnTo>
                    <a:pt x="10" y="10"/>
                  </a:lnTo>
                  <a:lnTo>
                    <a:pt x="10" y="13"/>
                  </a:lnTo>
                  <a:lnTo>
                    <a:pt x="10" y="16"/>
                  </a:lnTo>
                  <a:lnTo>
                    <a:pt x="10" y="19"/>
                  </a:lnTo>
                  <a:lnTo>
                    <a:pt x="9" y="21"/>
                  </a:lnTo>
                  <a:lnTo>
                    <a:pt x="7" y="24"/>
                  </a:lnTo>
                  <a:lnTo>
                    <a:pt x="6" y="26"/>
                  </a:lnTo>
                  <a:lnTo>
                    <a:pt x="4" y="28"/>
                  </a:lnTo>
                  <a:lnTo>
                    <a:pt x="2" y="30"/>
                  </a:lnTo>
                  <a:lnTo>
                    <a:pt x="0" y="32"/>
                  </a:lnTo>
                  <a:lnTo>
                    <a:pt x="2" y="34"/>
                  </a:lnTo>
                  <a:lnTo>
                    <a:pt x="4" y="36"/>
                  </a:lnTo>
                  <a:lnTo>
                    <a:pt x="6" y="38"/>
                  </a:lnTo>
                  <a:lnTo>
                    <a:pt x="8" y="40"/>
                  </a:lnTo>
                  <a:lnTo>
                    <a:pt x="11" y="41"/>
                  </a:lnTo>
                  <a:lnTo>
                    <a:pt x="14" y="42"/>
                  </a:lnTo>
                  <a:lnTo>
                    <a:pt x="16" y="43"/>
                  </a:lnTo>
                  <a:lnTo>
                    <a:pt x="19" y="43"/>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44" name="Shape 119">
              <a:extLst>
                <a:ext uri="{FF2B5EF4-FFF2-40B4-BE49-F238E27FC236}">
                  <a16:creationId xmlns:a16="http://schemas.microsoft.com/office/drawing/2014/main" id="{37455936-2353-1009-CA7C-DB04AA4B67EF}"/>
                </a:ext>
              </a:extLst>
            </xdr:cNvPr>
            <xdr:cNvPicPr preferRelativeResize="0"/>
          </xdr:nvPicPr>
          <xdr:blipFill rotWithShape="1">
            <a:blip xmlns:r="http://schemas.openxmlformats.org/officeDocument/2006/relationships" r:embed="rId41">
              <a:alphaModFix/>
            </a:blip>
            <a:srcRect/>
            <a:stretch/>
          </xdr:blipFill>
          <xdr:spPr>
            <a:xfrm>
              <a:off x="5522" y="810"/>
              <a:ext cx="530" cy="10"/>
            </a:xfrm>
            <a:prstGeom prst="rect">
              <a:avLst/>
            </a:prstGeom>
            <a:noFill/>
            <a:ln>
              <a:noFill/>
            </a:ln>
          </xdr:spPr>
        </xdr:pic>
        <xdr:pic>
          <xdr:nvPicPr>
            <xdr:cNvPr id="145" name="Shape 120">
              <a:extLst>
                <a:ext uri="{FF2B5EF4-FFF2-40B4-BE49-F238E27FC236}">
                  <a16:creationId xmlns:a16="http://schemas.microsoft.com/office/drawing/2014/main" id="{D1E44AD8-3979-97A1-D8C3-C8AE8E735E83}"/>
                </a:ext>
              </a:extLst>
            </xdr:cNvPr>
            <xdr:cNvPicPr preferRelativeResize="0"/>
          </xdr:nvPicPr>
          <xdr:blipFill rotWithShape="1">
            <a:blip xmlns:r="http://schemas.openxmlformats.org/officeDocument/2006/relationships" r:embed="rId42">
              <a:alphaModFix/>
            </a:blip>
            <a:srcRect/>
            <a:stretch/>
          </xdr:blipFill>
          <xdr:spPr>
            <a:xfrm>
              <a:off x="5295" y="683"/>
              <a:ext cx="204" cy="306"/>
            </a:xfrm>
            <a:prstGeom prst="rect">
              <a:avLst/>
            </a:prstGeom>
            <a:noFill/>
            <a:ln>
              <a:noFill/>
            </a:ln>
          </xdr:spPr>
        </xdr:pic>
        <xdr:pic>
          <xdr:nvPicPr>
            <xdr:cNvPr id="146" name="Shape 121">
              <a:extLst>
                <a:ext uri="{FF2B5EF4-FFF2-40B4-BE49-F238E27FC236}">
                  <a16:creationId xmlns:a16="http://schemas.microsoft.com/office/drawing/2014/main" id="{E5206BDB-98AE-CC1E-75C8-DD75DD587164}"/>
                </a:ext>
              </a:extLst>
            </xdr:cNvPr>
            <xdr:cNvPicPr preferRelativeResize="0"/>
          </xdr:nvPicPr>
          <xdr:blipFill rotWithShape="1">
            <a:blip xmlns:r="http://schemas.openxmlformats.org/officeDocument/2006/relationships" r:embed="rId43">
              <a:alphaModFix/>
            </a:blip>
            <a:srcRect/>
            <a:stretch/>
          </xdr:blipFill>
          <xdr:spPr>
            <a:xfrm>
              <a:off x="5297" y="395"/>
              <a:ext cx="569" cy="463"/>
            </a:xfrm>
            <a:prstGeom prst="rect">
              <a:avLst/>
            </a:prstGeom>
            <a:noFill/>
            <a:ln>
              <a:noFill/>
            </a:ln>
          </xdr:spPr>
        </xdr:pic>
        <xdr:pic>
          <xdr:nvPicPr>
            <xdr:cNvPr id="147" name="Shape 122">
              <a:extLst>
                <a:ext uri="{FF2B5EF4-FFF2-40B4-BE49-F238E27FC236}">
                  <a16:creationId xmlns:a16="http://schemas.microsoft.com/office/drawing/2014/main" id="{10EC095D-D65A-87A8-651B-2D7460C97225}"/>
                </a:ext>
              </a:extLst>
            </xdr:cNvPr>
            <xdr:cNvPicPr preferRelativeResize="0"/>
          </xdr:nvPicPr>
          <xdr:blipFill rotWithShape="1">
            <a:blip xmlns:r="http://schemas.openxmlformats.org/officeDocument/2006/relationships" r:embed="rId44">
              <a:alphaModFix/>
            </a:blip>
            <a:srcRect/>
            <a:stretch/>
          </xdr:blipFill>
          <xdr:spPr>
            <a:xfrm>
              <a:off x="5295" y="264"/>
              <a:ext cx="572" cy="725"/>
            </a:xfrm>
            <a:prstGeom prst="rect">
              <a:avLst/>
            </a:prstGeom>
            <a:noFill/>
            <a:ln>
              <a:noFill/>
            </a:ln>
          </xdr:spPr>
        </xdr:pic>
        <xdr:pic>
          <xdr:nvPicPr>
            <xdr:cNvPr id="148" name="Shape 123">
              <a:extLst>
                <a:ext uri="{FF2B5EF4-FFF2-40B4-BE49-F238E27FC236}">
                  <a16:creationId xmlns:a16="http://schemas.microsoft.com/office/drawing/2014/main" id="{0B8D9E74-AE67-7451-FCDF-99F6E52FAA15}"/>
                </a:ext>
              </a:extLst>
            </xdr:cNvPr>
            <xdr:cNvPicPr preferRelativeResize="0"/>
          </xdr:nvPicPr>
          <xdr:blipFill rotWithShape="1">
            <a:blip xmlns:r="http://schemas.openxmlformats.org/officeDocument/2006/relationships" r:embed="rId43">
              <a:alphaModFix/>
            </a:blip>
            <a:srcRect/>
            <a:stretch/>
          </xdr:blipFill>
          <xdr:spPr>
            <a:xfrm>
              <a:off x="5297" y="395"/>
              <a:ext cx="569" cy="463"/>
            </a:xfrm>
            <a:prstGeom prst="rect">
              <a:avLst/>
            </a:prstGeom>
            <a:noFill/>
            <a:ln>
              <a:noFill/>
            </a:ln>
          </xdr:spPr>
        </xdr:pic>
        <xdr:sp macro="" textlink="">
          <xdr:nvSpPr>
            <xdr:cNvPr id="149" name="Shape 124">
              <a:extLst>
                <a:ext uri="{FF2B5EF4-FFF2-40B4-BE49-F238E27FC236}">
                  <a16:creationId xmlns:a16="http://schemas.microsoft.com/office/drawing/2014/main" id="{172C9572-51D2-93D2-B449-9F45E03E5164}"/>
                </a:ext>
              </a:extLst>
            </xdr:cNvPr>
            <xdr:cNvSpPr/>
          </xdr:nvSpPr>
          <xdr:spPr>
            <a:xfrm>
              <a:off x="5520" y="719"/>
              <a:ext cx="125" cy="604"/>
            </a:xfrm>
            <a:custGeom>
              <a:avLst/>
              <a:gdLst/>
              <a:ahLst/>
              <a:cxnLst/>
              <a:rect l="l" t="t" r="r" b="b"/>
              <a:pathLst>
                <a:path w="125" h="604" extrusionOk="0">
                  <a:moveTo>
                    <a:pt x="34" y="0"/>
                  </a:moveTo>
                  <a:lnTo>
                    <a:pt x="30" y="2"/>
                  </a:lnTo>
                  <a:lnTo>
                    <a:pt x="24" y="3"/>
                  </a:lnTo>
                  <a:lnTo>
                    <a:pt x="22" y="3"/>
                  </a:lnTo>
                  <a:lnTo>
                    <a:pt x="16" y="39"/>
                  </a:lnTo>
                  <a:lnTo>
                    <a:pt x="14" y="57"/>
                  </a:lnTo>
                  <a:lnTo>
                    <a:pt x="12" y="74"/>
                  </a:lnTo>
                  <a:lnTo>
                    <a:pt x="4" y="146"/>
                  </a:lnTo>
                  <a:lnTo>
                    <a:pt x="2" y="182"/>
                  </a:lnTo>
                  <a:lnTo>
                    <a:pt x="1" y="201"/>
                  </a:lnTo>
                  <a:lnTo>
                    <a:pt x="1" y="219"/>
                  </a:lnTo>
                  <a:lnTo>
                    <a:pt x="0" y="237"/>
                  </a:lnTo>
                  <a:lnTo>
                    <a:pt x="0" y="274"/>
                  </a:lnTo>
                  <a:lnTo>
                    <a:pt x="2" y="312"/>
                  </a:lnTo>
                  <a:lnTo>
                    <a:pt x="3" y="330"/>
                  </a:lnTo>
                  <a:lnTo>
                    <a:pt x="5" y="349"/>
                  </a:lnTo>
                  <a:lnTo>
                    <a:pt x="6" y="368"/>
                  </a:lnTo>
                  <a:lnTo>
                    <a:pt x="9" y="387"/>
                  </a:lnTo>
                  <a:lnTo>
                    <a:pt x="11" y="406"/>
                  </a:lnTo>
                  <a:lnTo>
                    <a:pt x="14" y="426"/>
                  </a:lnTo>
                  <a:lnTo>
                    <a:pt x="18" y="445"/>
                  </a:lnTo>
                  <a:lnTo>
                    <a:pt x="21" y="464"/>
                  </a:lnTo>
                  <a:lnTo>
                    <a:pt x="26" y="484"/>
                  </a:lnTo>
                  <a:lnTo>
                    <a:pt x="30" y="504"/>
                  </a:lnTo>
                  <a:lnTo>
                    <a:pt x="40" y="544"/>
                  </a:lnTo>
                  <a:lnTo>
                    <a:pt x="52" y="584"/>
                  </a:lnTo>
                  <a:lnTo>
                    <a:pt x="59" y="604"/>
                  </a:lnTo>
                  <a:lnTo>
                    <a:pt x="67" y="604"/>
                  </a:lnTo>
                  <a:lnTo>
                    <a:pt x="75" y="603"/>
                  </a:lnTo>
                  <a:lnTo>
                    <a:pt x="125" y="603"/>
                  </a:lnTo>
                  <a:lnTo>
                    <a:pt x="119" y="588"/>
                  </a:lnTo>
                  <a:lnTo>
                    <a:pt x="113" y="571"/>
                  </a:lnTo>
                  <a:lnTo>
                    <a:pt x="108" y="554"/>
                  </a:lnTo>
                  <a:lnTo>
                    <a:pt x="102" y="536"/>
                  </a:lnTo>
                  <a:lnTo>
                    <a:pt x="98" y="519"/>
                  </a:lnTo>
                  <a:lnTo>
                    <a:pt x="93" y="502"/>
                  </a:lnTo>
                  <a:lnTo>
                    <a:pt x="88" y="484"/>
                  </a:lnTo>
                  <a:lnTo>
                    <a:pt x="84" y="466"/>
                  </a:lnTo>
                  <a:lnTo>
                    <a:pt x="80" y="449"/>
                  </a:lnTo>
                  <a:lnTo>
                    <a:pt x="77" y="431"/>
                  </a:lnTo>
                  <a:lnTo>
                    <a:pt x="73" y="413"/>
                  </a:lnTo>
                  <a:lnTo>
                    <a:pt x="70" y="395"/>
                  </a:lnTo>
                  <a:lnTo>
                    <a:pt x="67" y="376"/>
                  </a:lnTo>
                  <a:lnTo>
                    <a:pt x="63" y="340"/>
                  </a:lnTo>
                  <a:lnTo>
                    <a:pt x="59" y="302"/>
                  </a:lnTo>
                  <a:lnTo>
                    <a:pt x="57" y="284"/>
                  </a:lnTo>
                  <a:lnTo>
                    <a:pt x="56" y="265"/>
                  </a:lnTo>
                  <a:lnTo>
                    <a:pt x="54" y="246"/>
                  </a:lnTo>
                  <a:lnTo>
                    <a:pt x="53" y="227"/>
                  </a:lnTo>
                  <a:lnTo>
                    <a:pt x="53" y="208"/>
                  </a:lnTo>
                  <a:lnTo>
                    <a:pt x="52" y="188"/>
                  </a:lnTo>
                  <a:lnTo>
                    <a:pt x="52" y="130"/>
                  </a:lnTo>
                  <a:lnTo>
                    <a:pt x="53" y="110"/>
                  </a:lnTo>
                  <a:lnTo>
                    <a:pt x="53" y="91"/>
                  </a:lnTo>
                  <a:lnTo>
                    <a:pt x="56" y="31"/>
                  </a:lnTo>
                  <a:lnTo>
                    <a:pt x="58" y="11"/>
                  </a:lnTo>
                  <a:lnTo>
                    <a:pt x="53" y="11"/>
                  </a:lnTo>
                  <a:lnTo>
                    <a:pt x="47" y="10"/>
                  </a:lnTo>
                  <a:lnTo>
                    <a:pt x="42" y="8"/>
                  </a:lnTo>
                  <a:lnTo>
                    <a:pt x="38" y="5"/>
                  </a:lnTo>
                  <a:lnTo>
                    <a:pt x="34" y="0"/>
                  </a:lnTo>
                  <a:close/>
                  <a:moveTo>
                    <a:pt x="125" y="603"/>
                  </a:moveTo>
                  <a:lnTo>
                    <a:pt x="109" y="603"/>
                  </a:lnTo>
                  <a:lnTo>
                    <a:pt x="117" y="604"/>
                  </a:lnTo>
                  <a:lnTo>
                    <a:pt x="125" y="604"/>
                  </a:lnTo>
                  <a:lnTo>
                    <a:pt x="125" y="603"/>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50" name="Shape 125">
              <a:extLst>
                <a:ext uri="{FF2B5EF4-FFF2-40B4-BE49-F238E27FC236}">
                  <a16:creationId xmlns:a16="http://schemas.microsoft.com/office/drawing/2014/main" id="{438AEF8C-DA49-5755-57E4-379AEB3099D1}"/>
                </a:ext>
              </a:extLst>
            </xdr:cNvPr>
            <xdr:cNvPicPr preferRelativeResize="0"/>
          </xdr:nvPicPr>
          <xdr:blipFill rotWithShape="1">
            <a:blip xmlns:r="http://schemas.openxmlformats.org/officeDocument/2006/relationships" r:embed="rId45">
              <a:alphaModFix/>
            </a:blip>
            <a:srcRect/>
            <a:stretch/>
          </xdr:blipFill>
          <xdr:spPr>
            <a:xfrm>
              <a:off x="5520" y="849"/>
              <a:ext cx="499" cy="346"/>
            </a:xfrm>
            <a:prstGeom prst="rect">
              <a:avLst/>
            </a:prstGeom>
            <a:noFill/>
            <a:ln>
              <a:noFill/>
            </a:ln>
          </xdr:spPr>
        </xdr:pic>
        <xdr:sp macro="" textlink="">
          <xdr:nvSpPr>
            <xdr:cNvPr id="151" name="Shape 126">
              <a:extLst>
                <a:ext uri="{FF2B5EF4-FFF2-40B4-BE49-F238E27FC236}">
                  <a16:creationId xmlns:a16="http://schemas.microsoft.com/office/drawing/2014/main" id="{2ED6EBFE-155F-B325-950B-22413C5BAE81}"/>
                </a:ext>
              </a:extLst>
            </xdr:cNvPr>
            <xdr:cNvSpPr/>
          </xdr:nvSpPr>
          <xdr:spPr>
            <a:xfrm>
              <a:off x="5520" y="718"/>
              <a:ext cx="125" cy="605"/>
            </a:xfrm>
            <a:custGeom>
              <a:avLst/>
              <a:gdLst/>
              <a:ahLst/>
              <a:cxnLst/>
              <a:rect l="l" t="t" r="r" b="b"/>
              <a:pathLst>
                <a:path w="125" h="605" extrusionOk="0">
                  <a:moveTo>
                    <a:pt x="22" y="4"/>
                  </a:moveTo>
                  <a:lnTo>
                    <a:pt x="19" y="22"/>
                  </a:lnTo>
                  <a:lnTo>
                    <a:pt x="16" y="40"/>
                  </a:lnTo>
                  <a:lnTo>
                    <a:pt x="14" y="58"/>
                  </a:lnTo>
                  <a:lnTo>
                    <a:pt x="12" y="75"/>
                  </a:lnTo>
                  <a:lnTo>
                    <a:pt x="10" y="93"/>
                  </a:lnTo>
                  <a:lnTo>
                    <a:pt x="8" y="111"/>
                  </a:lnTo>
                  <a:lnTo>
                    <a:pt x="6" y="129"/>
                  </a:lnTo>
                  <a:lnTo>
                    <a:pt x="4" y="147"/>
                  </a:lnTo>
                  <a:lnTo>
                    <a:pt x="3" y="165"/>
                  </a:lnTo>
                  <a:lnTo>
                    <a:pt x="2" y="183"/>
                  </a:lnTo>
                  <a:lnTo>
                    <a:pt x="1" y="202"/>
                  </a:lnTo>
                  <a:lnTo>
                    <a:pt x="1" y="220"/>
                  </a:lnTo>
                  <a:lnTo>
                    <a:pt x="0" y="238"/>
                  </a:lnTo>
                  <a:lnTo>
                    <a:pt x="0" y="256"/>
                  </a:lnTo>
                  <a:lnTo>
                    <a:pt x="0" y="275"/>
                  </a:lnTo>
                  <a:lnTo>
                    <a:pt x="1" y="294"/>
                  </a:lnTo>
                  <a:lnTo>
                    <a:pt x="2" y="313"/>
                  </a:lnTo>
                  <a:lnTo>
                    <a:pt x="3" y="331"/>
                  </a:lnTo>
                  <a:lnTo>
                    <a:pt x="5" y="350"/>
                  </a:lnTo>
                  <a:lnTo>
                    <a:pt x="6" y="369"/>
                  </a:lnTo>
                  <a:lnTo>
                    <a:pt x="9" y="388"/>
                  </a:lnTo>
                  <a:lnTo>
                    <a:pt x="11" y="407"/>
                  </a:lnTo>
                  <a:lnTo>
                    <a:pt x="14" y="427"/>
                  </a:lnTo>
                  <a:lnTo>
                    <a:pt x="18" y="446"/>
                  </a:lnTo>
                  <a:lnTo>
                    <a:pt x="21" y="465"/>
                  </a:lnTo>
                  <a:lnTo>
                    <a:pt x="26" y="485"/>
                  </a:lnTo>
                  <a:lnTo>
                    <a:pt x="30" y="505"/>
                  </a:lnTo>
                  <a:lnTo>
                    <a:pt x="35" y="525"/>
                  </a:lnTo>
                  <a:lnTo>
                    <a:pt x="40" y="545"/>
                  </a:lnTo>
                  <a:lnTo>
                    <a:pt x="46" y="565"/>
                  </a:lnTo>
                  <a:lnTo>
                    <a:pt x="52" y="585"/>
                  </a:lnTo>
                  <a:lnTo>
                    <a:pt x="59" y="605"/>
                  </a:lnTo>
                  <a:lnTo>
                    <a:pt x="67" y="605"/>
                  </a:lnTo>
                  <a:lnTo>
                    <a:pt x="75" y="604"/>
                  </a:lnTo>
                  <a:lnTo>
                    <a:pt x="84" y="604"/>
                  </a:lnTo>
                  <a:lnTo>
                    <a:pt x="92" y="604"/>
                  </a:lnTo>
                  <a:lnTo>
                    <a:pt x="101" y="604"/>
                  </a:lnTo>
                  <a:lnTo>
                    <a:pt x="109" y="604"/>
                  </a:lnTo>
                  <a:lnTo>
                    <a:pt x="117" y="605"/>
                  </a:lnTo>
                  <a:lnTo>
                    <a:pt x="125" y="605"/>
                  </a:lnTo>
                  <a:lnTo>
                    <a:pt x="119" y="589"/>
                  </a:lnTo>
                  <a:lnTo>
                    <a:pt x="113" y="572"/>
                  </a:lnTo>
                  <a:lnTo>
                    <a:pt x="108" y="555"/>
                  </a:lnTo>
                  <a:lnTo>
                    <a:pt x="102" y="537"/>
                  </a:lnTo>
                  <a:lnTo>
                    <a:pt x="98" y="520"/>
                  </a:lnTo>
                  <a:lnTo>
                    <a:pt x="93" y="503"/>
                  </a:lnTo>
                  <a:lnTo>
                    <a:pt x="88" y="485"/>
                  </a:lnTo>
                  <a:lnTo>
                    <a:pt x="84" y="467"/>
                  </a:lnTo>
                  <a:lnTo>
                    <a:pt x="80" y="450"/>
                  </a:lnTo>
                  <a:lnTo>
                    <a:pt x="77" y="432"/>
                  </a:lnTo>
                  <a:lnTo>
                    <a:pt x="73" y="414"/>
                  </a:lnTo>
                  <a:lnTo>
                    <a:pt x="70" y="396"/>
                  </a:lnTo>
                  <a:lnTo>
                    <a:pt x="67" y="377"/>
                  </a:lnTo>
                  <a:lnTo>
                    <a:pt x="65" y="359"/>
                  </a:lnTo>
                  <a:lnTo>
                    <a:pt x="63" y="341"/>
                  </a:lnTo>
                  <a:lnTo>
                    <a:pt x="61" y="322"/>
                  </a:lnTo>
                  <a:lnTo>
                    <a:pt x="59" y="303"/>
                  </a:lnTo>
                  <a:lnTo>
                    <a:pt x="57" y="285"/>
                  </a:lnTo>
                  <a:lnTo>
                    <a:pt x="56" y="266"/>
                  </a:lnTo>
                  <a:lnTo>
                    <a:pt x="54" y="247"/>
                  </a:lnTo>
                  <a:lnTo>
                    <a:pt x="53" y="228"/>
                  </a:lnTo>
                  <a:lnTo>
                    <a:pt x="53" y="209"/>
                  </a:lnTo>
                  <a:lnTo>
                    <a:pt x="52" y="189"/>
                  </a:lnTo>
                  <a:lnTo>
                    <a:pt x="52" y="170"/>
                  </a:lnTo>
                  <a:lnTo>
                    <a:pt x="52" y="150"/>
                  </a:lnTo>
                  <a:lnTo>
                    <a:pt x="52" y="131"/>
                  </a:lnTo>
                  <a:lnTo>
                    <a:pt x="53" y="111"/>
                  </a:lnTo>
                  <a:lnTo>
                    <a:pt x="53" y="92"/>
                  </a:lnTo>
                  <a:lnTo>
                    <a:pt x="54" y="72"/>
                  </a:lnTo>
                  <a:lnTo>
                    <a:pt x="55" y="52"/>
                  </a:lnTo>
                  <a:lnTo>
                    <a:pt x="56" y="32"/>
                  </a:lnTo>
                  <a:lnTo>
                    <a:pt x="58" y="12"/>
                  </a:lnTo>
                  <a:lnTo>
                    <a:pt x="55" y="12"/>
                  </a:lnTo>
                  <a:lnTo>
                    <a:pt x="53" y="12"/>
                  </a:lnTo>
                  <a:lnTo>
                    <a:pt x="50" y="12"/>
                  </a:lnTo>
                  <a:lnTo>
                    <a:pt x="47" y="11"/>
                  </a:lnTo>
                  <a:lnTo>
                    <a:pt x="45" y="10"/>
                  </a:lnTo>
                  <a:lnTo>
                    <a:pt x="42" y="9"/>
                  </a:lnTo>
                  <a:lnTo>
                    <a:pt x="40" y="7"/>
                  </a:lnTo>
                  <a:lnTo>
                    <a:pt x="38" y="6"/>
                  </a:lnTo>
                  <a:lnTo>
                    <a:pt x="36" y="3"/>
                  </a:lnTo>
                  <a:lnTo>
                    <a:pt x="34" y="1"/>
                  </a:lnTo>
                  <a:lnTo>
                    <a:pt x="35" y="1"/>
                  </a:lnTo>
                  <a:lnTo>
                    <a:pt x="36" y="0"/>
                  </a:lnTo>
                  <a:lnTo>
                    <a:pt x="33" y="2"/>
                  </a:lnTo>
                  <a:lnTo>
                    <a:pt x="30" y="3"/>
                  </a:lnTo>
                  <a:lnTo>
                    <a:pt x="28" y="4"/>
                  </a:lnTo>
                  <a:lnTo>
                    <a:pt x="26" y="4"/>
                  </a:lnTo>
                  <a:lnTo>
                    <a:pt x="24" y="4"/>
                  </a:lnTo>
                  <a:lnTo>
                    <a:pt x="22" y="4"/>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52" name="Shape 127">
              <a:extLst>
                <a:ext uri="{FF2B5EF4-FFF2-40B4-BE49-F238E27FC236}">
                  <a16:creationId xmlns:a16="http://schemas.microsoft.com/office/drawing/2014/main" id="{A32F159D-37F1-3C1D-BD88-C7C2F153E576}"/>
                </a:ext>
              </a:extLst>
            </xdr:cNvPr>
            <xdr:cNvSpPr/>
          </xdr:nvSpPr>
          <xdr:spPr>
            <a:xfrm>
              <a:off x="6605" y="837"/>
              <a:ext cx="63" cy="75"/>
            </a:xfrm>
            <a:custGeom>
              <a:avLst/>
              <a:gdLst/>
              <a:ahLst/>
              <a:cxnLst/>
              <a:rect l="l" t="t" r="r" b="b"/>
              <a:pathLst>
                <a:path w="63" h="75" extrusionOk="0">
                  <a:moveTo>
                    <a:pt x="52" y="13"/>
                  </a:moveTo>
                  <a:lnTo>
                    <a:pt x="41" y="13"/>
                  </a:lnTo>
                  <a:lnTo>
                    <a:pt x="46" y="44"/>
                  </a:lnTo>
                  <a:lnTo>
                    <a:pt x="47" y="54"/>
                  </a:lnTo>
                  <a:lnTo>
                    <a:pt x="50" y="73"/>
                  </a:lnTo>
                  <a:lnTo>
                    <a:pt x="63" y="75"/>
                  </a:lnTo>
                  <a:lnTo>
                    <a:pt x="52" y="13"/>
                  </a:lnTo>
                  <a:close/>
                  <a:moveTo>
                    <a:pt x="37" y="0"/>
                  </a:moveTo>
                  <a:lnTo>
                    <a:pt x="0" y="63"/>
                  </a:lnTo>
                  <a:lnTo>
                    <a:pt x="12" y="66"/>
                  </a:lnTo>
                  <a:lnTo>
                    <a:pt x="21" y="49"/>
                  </a:lnTo>
                  <a:lnTo>
                    <a:pt x="41" y="13"/>
                  </a:lnTo>
                  <a:lnTo>
                    <a:pt x="52" y="13"/>
                  </a:lnTo>
                  <a:lnTo>
                    <a:pt x="50" y="3"/>
                  </a:lnTo>
                  <a:lnTo>
                    <a:pt x="37"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53" name="Shape 128">
              <a:extLst>
                <a:ext uri="{FF2B5EF4-FFF2-40B4-BE49-F238E27FC236}">
                  <a16:creationId xmlns:a16="http://schemas.microsoft.com/office/drawing/2014/main" id="{41DD69EF-E423-27CA-0E70-9BA9509AD0D0}"/>
                </a:ext>
              </a:extLst>
            </xdr:cNvPr>
            <xdr:cNvSpPr/>
          </xdr:nvSpPr>
          <xdr:spPr>
            <a:xfrm>
              <a:off x="6626" y="877"/>
              <a:ext cx="26" cy="14"/>
            </a:xfrm>
            <a:custGeom>
              <a:avLst/>
              <a:gdLst/>
              <a:ahLst/>
              <a:cxnLst/>
              <a:rect l="l" t="t" r="r" b="b"/>
              <a:pathLst>
                <a:path w="26" h="14" extrusionOk="0">
                  <a:moveTo>
                    <a:pt x="5" y="0"/>
                  </a:moveTo>
                  <a:lnTo>
                    <a:pt x="0" y="9"/>
                  </a:lnTo>
                  <a:lnTo>
                    <a:pt x="26" y="14"/>
                  </a:lnTo>
                  <a:lnTo>
                    <a:pt x="25" y="4"/>
                  </a:lnTo>
                  <a:lnTo>
                    <a:pt x="5"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54" name="Shape 129">
              <a:extLst>
                <a:ext uri="{FF2B5EF4-FFF2-40B4-BE49-F238E27FC236}">
                  <a16:creationId xmlns:a16="http://schemas.microsoft.com/office/drawing/2014/main" id="{76CEA387-F264-1D62-09D5-BA9BBEAFF175}"/>
                </a:ext>
              </a:extLst>
            </xdr:cNvPr>
            <xdr:cNvSpPr/>
          </xdr:nvSpPr>
          <xdr:spPr>
            <a:xfrm>
              <a:off x="6636" y="819"/>
              <a:ext cx="31" cy="10"/>
            </a:xfrm>
            <a:custGeom>
              <a:avLst/>
              <a:gdLst/>
              <a:ahLst/>
              <a:cxnLst/>
              <a:rect l="l" t="t" r="r" b="b"/>
              <a:pathLst>
                <a:path w="31" h="10" extrusionOk="0">
                  <a:moveTo>
                    <a:pt x="27" y="7"/>
                  </a:moveTo>
                  <a:lnTo>
                    <a:pt x="12" y="7"/>
                  </a:lnTo>
                  <a:lnTo>
                    <a:pt x="19" y="10"/>
                  </a:lnTo>
                  <a:lnTo>
                    <a:pt x="24" y="10"/>
                  </a:lnTo>
                  <a:lnTo>
                    <a:pt x="27" y="7"/>
                  </a:lnTo>
                  <a:close/>
                  <a:moveTo>
                    <a:pt x="12" y="0"/>
                  </a:moveTo>
                  <a:lnTo>
                    <a:pt x="8" y="0"/>
                  </a:lnTo>
                  <a:lnTo>
                    <a:pt x="2" y="4"/>
                  </a:lnTo>
                  <a:lnTo>
                    <a:pt x="0" y="8"/>
                  </a:lnTo>
                  <a:lnTo>
                    <a:pt x="5" y="9"/>
                  </a:lnTo>
                  <a:lnTo>
                    <a:pt x="8" y="7"/>
                  </a:lnTo>
                  <a:lnTo>
                    <a:pt x="27" y="7"/>
                  </a:lnTo>
                  <a:lnTo>
                    <a:pt x="28" y="6"/>
                  </a:lnTo>
                  <a:lnTo>
                    <a:pt x="30" y="3"/>
                  </a:lnTo>
                  <a:lnTo>
                    <a:pt x="19" y="3"/>
                  </a:lnTo>
                  <a:lnTo>
                    <a:pt x="14" y="1"/>
                  </a:lnTo>
                  <a:lnTo>
                    <a:pt x="12" y="0"/>
                  </a:lnTo>
                  <a:close/>
                  <a:moveTo>
                    <a:pt x="26" y="1"/>
                  </a:moveTo>
                  <a:lnTo>
                    <a:pt x="24" y="3"/>
                  </a:lnTo>
                  <a:lnTo>
                    <a:pt x="30" y="3"/>
                  </a:lnTo>
                  <a:lnTo>
                    <a:pt x="31" y="2"/>
                  </a:lnTo>
                  <a:lnTo>
                    <a:pt x="26" y="1"/>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55" name="Shape 130">
              <a:extLst>
                <a:ext uri="{FF2B5EF4-FFF2-40B4-BE49-F238E27FC236}">
                  <a16:creationId xmlns:a16="http://schemas.microsoft.com/office/drawing/2014/main" id="{B4A7EF5F-D543-B4F4-2655-8A679A655C73}"/>
                </a:ext>
              </a:extLst>
            </xdr:cNvPr>
            <xdr:cNvSpPr/>
          </xdr:nvSpPr>
          <xdr:spPr>
            <a:xfrm>
              <a:off x="6698" y="903"/>
              <a:ext cx="19" cy="21"/>
            </a:xfrm>
            <a:custGeom>
              <a:avLst/>
              <a:gdLst/>
              <a:ahLst/>
              <a:cxnLst/>
              <a:rect l="l" t="t" r="r" b="b"/>
              <a:pathLst>
                <a:path w="19" h="21" extrusionOk="0">
                  <a:moveTo>
                    <a:pt x="0" y="0"/>
                  </a:moveTo>
                  <a:lnTo>
                    <a:pt x="5" y="18"/>
                  </a:lnTo>
                  <a:lnTo>
                    <a:pt x="12" y="20"/>
                  </a:lnTo>
                  <a:lnTo>
                    <a:pt x="19" y="21"/>
                  </a:lnTo>
                  <a:lnTo>
                    <a:pt x="14" y="10"/>
                  </a:lnTo>
                  <a:lnTo>
                    <a:pt x="10" y="9"/>
                  </a:lnTo>
                  <a:lnTo>
                    <a:pt x="4" y="5"/>
                  </a:lnTo>
                  <a:lnTo>
                    <a:pt x="0"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56" name="Shape 131">
              <a:extLst>
                <a:ext uri="{FF2B5EF4-FFF2-40B4-BE49-F238E27FC236}">
                  <a16:creationId xmlns:a16="http://schemas.microsoft.com/office/drawing/2014/main" id="{24523B09-E6DC-B33B-0B54-E3AC892E184B}"/>
                </a:ext>
              </a:extLst>
            </xdr:cNvPr>
            <xdr:cNvSpPr/>
          </xdr:nvSpPr>
          <xdr:spPr>
            <a:xfrm>
              <a:off x="6684" y="851"/>
              <a:ext cx="67" cy="73"/>
            </a:xfrm>
            <a:custGeom>
              <a:avLst/>
              <a:gdLst/>
              <a:ahLst/>
              <a:cxnLst/>
              <a:rect l="l" t="t" r="r" b="b"/>
              <a:pathLst>
                <a:path w="67" h="73" extrusionOk="0">
                  <a:moveTo>
                    <a:pt x="28" y="62"/>
                  </a:moveTo>
                  <a:lnTo>
                    <a:pt x="33" y="73"/>
                  </a:lnTo>
                  <a:lnTo>
                    <a:pt x="40" y="73"/>
                  </a:lnTo>
                  <a:lnTo>
                    <a:pt x="46" y="71"/>
                  </a:lnTo>
                  <a:lnTo>
                    <a:pt x="52" y="68"/>
                  </a:lnTo>
                  <a:lnTo>
                    <a:pt x="57" y="63"/>
                  </a:lnTo>
                  <a:lnTo>
                    <a:pt x="33" y="63"/>
                  </a:lnTo>
                  <a:lnTo>
                    <a:pt x="28" y="62"/>
                  </a:lnTo>
                  <a:close/>
                  <a:moveTo>
                    <a:pt x="38" y="0"/>
                  </a:moveTo>
                  <a:lnTo>
                    <a:pt x="31" y="0"/>
                  </a:lnTo>
                  <a:lnTo>
                    <a:pt x="24" y="1"/>
                  </a:lnTo>
                  <a:lnTo>
                    <a:pt x="19" y="4"/>
                  </a:lnTo>
                  <a:lnTo>
                    <a:pt x="13" y="7"/>
                  </a:lnTo>
                  <a:lnTo>
                    <a:pt x="9" y="12"/>
                  </a:lnTo>
                  <a:lnTo>
                    <a:pt x="5" y="18"/>
                  </a:lnTo>
                  <a:lnTo>
                    <a:pt x="2" y="25"/>
                  </a:lnTo>
                  <a:lnTo>
                    <a:pt x="0" y="33"/>
                  </a:lnTo>
                  <a:lnTo>
                    <a:pt x="0" y="45"/>
                  </a:lnTo>
                  <a:lnTo>
                    <a:pt x="1" y="51"/>
                  </a:lnTo>
                  <a:lnTo>
                    <a:pt x="4" y="57"/>
                  </a:lnTo>
                  <a:lnTo>
                    <a:pt x="8" y="62"/>
                  </a:lnTo>
                  <a:lnTo>
                    <a:pt x="13" y="67"/>
                  </a:lnTo>
                  <a:lnTo>
                    <a:pt x="19" y="70"/>
                  </a:lnTo>
                  <a:lnTo>
                    <a:pt x="14" y="52"/>
                  </a:lnTo>
                  <a:lnTo>
                    <a:pt x="13" y="48"/>
                  </a:lnTo>
                  <a:lnTo>
                    <a:pt x="12" y="44"/>
                  </a:lnTo>
                  <a:lnTo>
                    <a:pt x="12" y="36"/>
                  </a:lnTo>
                  <a:lnTo>
                    <a:pt x="14" y="26"/>
                  </a:lnTo>
                  <a:lnTo>
                    <a:pt x="17" y="22"/>
                  </a:lnTo>
                  <a:lnTo>
                    <a:pt x="19" y="18"/>
                  </a:lnTo>
                  <a:lnTo>
                    <a:pt x="24" y="13"/>
                  </a:lnTo>
                  <a:lnTo>
                    <a:pt x="30" y="11"/>
                  </a:lnTo>
                  <a:lnTo>
                    <a:pt x="35" y="10"/>
                  </a:lnTo>
                  <a:lnTo>
                    <a:pt x="58" y="10"/>
                  </a:lnTo>
                  <a:lnTo>
                    <a:pt x="55" y="6"/>
                  </a:lnTo>
                  <a:lnTo>
                    <a:pt x="49" y="3"/>
                  </a:lnTo>
                  <a:lnTo>
                    <a:pt x="42" y="1"/>
                  </a:lnTo>
                  <a:lnTo>
                    <a:pt x="38" y="0"/>
                  </a:lnTo>
                  <a:close/>
                  <a:moveTo>
                    <a:pt x="58" y="10"/>
                  </a:moveTo>
                  <a:lnTo>
                    <a:pt x="35" y="10"/>
                  </a:lnTo>
                  <a:lnTo>
                    <a:pt x="40" y="11"/>
                  </a:lnTo>
                  <a:lnTo>
                    <a:pt x="46" y="13"/>
                  </a:lnTo>
                  <a:lnTo>
                    <a:pt x="51" y="18"/>
                  </a:lnTo>
                  <a:lnTo>
                    <a:pt x="54" y="23"/>
                  </a:lnTo>
                  <a:lnTo>
                    <a:pt x="56" y="33"/>
                  </a:lnTo>
                  <a:lnTo>
                    <a:pt x="55" y="38"/>
                  </a:lnTo>
                  <a:lnTo>
                    <a:pt x="54" y="44"/>
                  </a:lnTo>
                  <a:lnTo>
                    <a:pt x="52" y="49"/>
                  </a:lnTo>
                  <a:lnTo>
                    <a:pt x="48" y="56"/>
                  </a:lnTo>
                  <a:lnTo>
                    <a:pt x="43" y="60"/>
                  </a:lnTo>
                  <a:lnTo>
                    <a:pt x="37" y="62"/>
                  </a:lnTo>
                  <a:lnTo>
                    <a:pt x="33" y="63"/>
                  </a:lnTo>
                  <a:lnTo>
                    <a:pt x="57" y="63"/>
                  </a:lnTo>
                  <a:lnTo>
                    <a:pt x="61" y="58"/>
                  </a:lnTo>
                  <a:lnTo>
                    <a:pt x="64" y="51"/>
                  </a:lnTo>
                  <a:lnTo>
                    <a:pt x="66" y="44"/>
                  </a:lnTo>
                  <a:lnTo>
                    <a:pt x="67" y="37"/>
                  </a:lnTo>
                  <a:lnTo>
                    <a:pt x="67" y="29"/>
                  </a:lnTo>
                  <a:lnTo>
                    <a:pt x="66" y="22"/>
                  </a:lnTo>
                  <a:lnTo>
                    <a:pt x="63" y="16"/>
                  </a:lnTo>
                  <a:lnTo>
                    <a:pt x="58" y="1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57" name="Shape 132">
              <a:extLst>
                <a:ext uri="{FF2B5EF4-FFF2-40B4-BE49-F238E27FC236}">
                  <a16:creationId xmlns:a16="http://schemas.microsoft.com/office/drawing/2014/main" id="{47FE38BA-E9C1-552B-1D5B-A645DEE640A8}"/>
                </a:ext>
              </a:extLst>
            </xdr:cNvPr>
            <xdr:cNvSpPr/>
          </xdr:nvSpPr>
          <xdr:spPr>
            <a:xfrm>
              <a:off x="5955" y="810"/>
              <a:ext cx="63" cy="72"/>
            </a:xfrm>
            <a:custGeom>
              <a:avLst/>
              <a:gdLst/>
              <a:ahLst/>
              <a:cxnLst/>
              <a:rect l="l" t="t" r="r" b="b"/>
              <a:pathLst>
                <a:path w="63" h="72" extrusionOk="0">
                  <a:moveTo>
                    <a:pt x="30" y="0"/>
                  </a:moveTo>
                  <a:lnTo>
                    <a:pt x="17" y="1"/>
                  </a:lnTo>
                  <a:lnTo>
                    <a:pt x="0" y="72"/>
                  </a:lnTo>
                  <a:lnTo>
                    <a:pt x="12" y="71"/>
                  </a:lnTo>
                  <a:lnTo>
                    <a:pt x="16" y="53"/>
                  </a:lnTo>
                  <a:lnTo>
                    <a:pt x="18" y="43"/>
                  </a:lnTo>
                  <a:lnTo>
                    <a:pt x="25" y="12"/>
                  </a:lnTo>
                  <a:lnTo>
                    <a:pt x="36" y="12"/>
                  </a:lnTo>
                  <a:lnTo>
                    <a:pt x="30" y="0"/>
                  </a:lnTo>
                  <a:close/>
                  <a:moveTo>
                    <a:pt x="36" y="12"/>
                  </a:moveTo>
                  <a:lnTo>
                    <a:pt x="25" y="12"/>
                  </a:lnTo>
                  <a:lnTo>
                    <a:pt x="38" y="41"/>
                  </a:lnTo>
                  <a:lnTo>
                    <a:pt x="43" y="50"/>
                  </a:lnTo>
                  <a:lnTo>
                    <a:pt x="51" y="67"/>
                  </a:lnTo>
                  <a:lnTo>
                    <a:pt x="63" y="65"/>
                  </a:lnTo>
                  <a:lnTo>
                    <a:pt x="36" y="12"/>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58" name="Shape 133">
              <a:extLst>
                <a:ext uri="{FF2B5EF4-FFF2-40B4-BE49-F238E27FC236}">
                  <a16:creationId xmlns:a16="http://schemas.microsoft.com/office/drawing/2014/main" id="{6C868199-BDC9-A48B-2800-968785DE4C12}"/>
                </a:ext>
              </a:extLst>
            </xdr:cNvPr>
            <xdr:cNvSpPr/>
          </xdr:nvSpPr>
          <xdr:spPr>
            <a:xfrm>
              <a:off x="5971" y="851"/>
              <a:ext cx="27" cy="12"/>
            </a:xfrm>
            <a:custGeom>
              <a:avLst/>
              <a:gdLst/>
              <a:ahLst/>
              <a:cxnLst/>
              <a:rect l="l" t="t" r="r" b="b"/>
              <a:pathLst>
                <a:path w="27" h="12" extrusionOk="0">
                  <a:moveTo>
                    <a:pt x="22" y="0"/>
                  </a:moveTo>
                  <a:lnTo>
                    <a:pt x="2" y="2"/>
                  </a:lnTo>
                  <a:lnTo>
                    <a:pt x="0" y="12"/>
                  </a:lnTo>
                  <a:lnTo>
                    <a:pt x="27" y="9"/>
                  </a:lnTo>
                  <a:lnTo>
                    <a:pt x="22"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59" name="Shape 134">
              <a:extLst>
                <a:ext uri="{FF2B5EF4-FFF2-40B4-BE49-F238E27FC236}">
                  <a16:creationId xmlns:a16="http://schemas.microsoft.com/office/drawing/2014/main" id="{807EA058-5B7E-E8AC-B206-F2EA05A12393}"/>
                </a:ext>
              </a:extLst>
            </xdr:cNvPr>
            <xdr:cNvSpPr/>
          </xdr:nvSpPr>
          <xdr:spPr>
            <a:xfrm>
              <a:off x="6026" y="800"/>
              <a:ext cx="72" cy="74"/>
            </a:xfrm>
            <a:custGeom>
              <a:avLst/>
              <a:gdLst/>
              <a:ahLst/>
              <a:cxnLst/>
              <a:rect l="l" t="t" r="r" b="b"/>
              <a:pathLst>
                <a:path w="72" h="74" extrusionOk="0">
                  <a:moveTo>
                    <a:pt x="17" y="4"/>
                  </a:moveTo>
                  <a:lnTo>
                    <a:pt x="0" y="6"/>
                  </a:lnTo>
                  <a:lnTo>
                    <a:pt x="5" y="74"/>
                  </a:lnTo>
                  <a:lnTo>
                    <a:pt x="16" y="73"/>
                  </a:lnTo>
                  <a:lnTo>
                    <a:pt x="11" y="16"/>
                  </a:lnTo>
                  <a:lnTo>
                    <a:pt x="21" y="16"/>
                  </a:lnTo>
                  <a:lnTo>
                    <a:pt x="17" y="4"/>
                  </a:lnTo>
                  <a:close/>
                  <a:moveTo>
                    <a:pt x="21" y="16"/>
                  </a:moveTo>
                  <a:lnTo>
                    <a:pt x="11" y="16"/>
                  </a:lnTo>
                  <a:lnTo>
                    <a:pt x="33" y="72"/>
                  </a:lnTo>
                  <a:lnTo>
                    <a:pt x="44" y="71"/>
                  </a:lnTo>
                  <a:lnTo>
                    <a:pt x="47" y="58"/>
                  </a:lnTo>
                  <a:lnTo>
                    <a:pt x="37" y="58"/>
                  </a:lnTo>
                  <a:lnTo>
                    <a:pt x="21" y="16"/>
                  </a:lnTo>
                  <a:close/>
                  <a:moveTo>
                    <a:pt x="67" y="13"/>
                  </a:moveTo>
                  <a:lnTo>
                    <a:pt x="56" y="13"/>
                  </a:lnTo>
                  <a:lnTo>
                    <a:pt x="61" y="70"/>
                  </a:lnTo>
                  <a:lnTo>
                    <a:pt x="72" y="69"/>
                  </a:lnTo>
                  <a:lnTo>
                    <a:pt x="67" y="13"/>
                  </a:lnTo>
                  <a:close/>
                  <a:moveTo>
                    <a:pt x="66" y="0"/>
                  </a:moveTo>
                  <a:lnTo>
                    <a:pt x="50" y="2"/>
                  </a:lnTo>
                  <a:lnTo>
                    <a:pt x="37" y="58"/>
                  </a:lnTo>
                  <a:lnTo>
                    <a:pt x="47" y="58"/>
                  </a:lnTo>
                  <a:lnTo>
                    <a:pt x="56" y="13"/>
                  </a:lnTo>
                  <a:lnTo>
                    <a:pt x="67" y="13"/>
                  </a:lnTo>
                  <a:lnTo>
                    <a:pt x="66"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60" name="Shape 135">
              <a:extLst>
                <a:ext uri="{FF2B5EF4-FFF2-40B4-BE49-F238E27FC236}">
                  <a16:creationId xmlns:a16="http://schemas.microsoft.com/office/drawing/2014/main" id="{65CFAD54-8F66-5AD2-ECAD-836BE5F9D819}"/>
                </a:ext>
              </a:extLst>
            </xdr:cNvPr>
            <xdr:cNvSpPr/>
          </xdr:nvSpPr>
          <xdr:spPr>
            <a:xfrm>
              <a:off x="6130" y="849"/>
              <a:ext cx="15" cy="20"/>
            </a:xfrm>
            <a:custGeom>
              <a:avLst/>
              <a:gdLst/>
              <a:ahLst/>
              <a:cxnLst/>
              <a:rect l="l" t="t" r="r" b="b"/>
              <a:pathLst>
                <a:path w="15" h="20" extrusionOk="0">
                  <a:moveTo>
                    <a:pt x="0" y="0"/>
                  </a:moveTo>
                  <a:lnTo>
                    <a:pt x="2" y="17"/>
                  </a:lnTo>
                  <a:lnTo>
                    <a:pt x="8" y="19"/>
                  </a:lnTo>
                  <a:lnTo>
                    <a:pt x="15" y="20"/>
                  </a:lnTo>
                  <a:lnTo>
                    <a:pt x="9" y="8"/>
                  </a:lnTo>
                  <a:lnTo>
                    <a:pt x="4" y="5"/>
                  </a:lnTo>
                  <a:lnTo>
                    <a:pt x="0"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61" name="Shape 136">
              <a:extLst>
                <a:ext uri="{FF2B5EF4-FFF2-40B4-BE49-F238E27FC236}">
                  <a16:creationId xmlns:a16="http://schemas.microsoft.com/office/drawing/2014/main" id="{6AF72BF3-0EFE-0398-7706-A3E89A4F4DF1}"/>
                </a:ext>
              </a:extLst>
            </xdr:cNvPr>
            <xdr:cNvSpPr/>
          </xdr:nvSpPr>
          <xdr:spPr>
            <a:xfrm>
              <a:off x="6115" y="796"/>
              <a:ext cx="66" cy="73"/>
            </a:xfrm>
            <a:custGeom>
              <a:avLst/>
              <a:gdLst/>
              <a:ahLst/>
              <a:cxnLst/>
              <a:rect l="l" t="t" r="r" b="b"/>
              <a:pathLst>
                <a:path w="66" h="73" extrusionOk="0">
                  <a:moveTo>
                    <a:pt x="24" y="61"/>
                  </a:moveTo>
                  <a:lnTo>
                    <a:pt x="30" y="73"/>
                  </a:lnTo>
                  <a:lnTo>
                    <a:pt x="38" y="73"/>
                  </a:lnTo>
                  <a:lnTo>
                    <a:pt x="50" y="69"/>
                  </a:lnTo>
                  <a:lnTo>
                    <a:pt x="55" y="65"/>
                  </a:lnTo>
                  <a:lnTo>
                    <a:pt x="57" y="63"/>
                  </a:lnTo>
                  <a:lnTo>
                    <a:pt x="29" y="63"/>
                  </a:lnTo>
                  <a:lnTo>
                    <a:pt x="24" y="61"/>
                  </a:lnTo>
                  <a:close/>
                  <a:moveTo>
                    <a:pt x="32" y="0"/>
                  </a:moveTo>
                  <a:lnTo>
                    <a:pt x="28" y="0"/>
                  </a:lnTo>
                  <a:lnTo>
                    <a:pt x="21" y="2"/>
                  </a:lnTo>
                  <a:lnTo>
                    <a:pt x="15" y="4"/>
                  </a:lnTo>
                  <a:lnTo>
                    <a:pt x="10" y="8"/>
                  </a:lnTo>
                  <a:lnTo>
                    <a:pt x="6" y="13"/>
                  </a:lnTo>
                  <a:lnTo>
                    <a:pt x="3" y="19"/>
                  </a:lnTo>
                  <a:lnTo>
                    <a:pt x="1" y="26"/>
                  </a:lnTo>
                  <a:lnTo>
                    <a:pt x="0" y="31"/>
                  </a:lnTo>
                  <a:lnTo>
                    <a:pt x="0" y="43"/>
                  </a:lnTo>
                  <a:lnTo>
                    <a:pt x="1" y="49"/>
                  </a:lnTo>
                  <a:lnTo>
                    <a:pt x="4" y="56"/>
                  </a:lnTo>
                  <a:lnTo>
                    <a:pt x="7" y="61"/>
                  </a:lnTo>
                  <a:lnTo>
                    <a:pt x="12" y="66"/>
                  </a:lnTo>
                  <a:lnTo>
                    <a:pt x="17" y="70"/>
                  </a:lnTo>
                  <a:lnTo>
                    <a:pt x="15" y="53"/>
                  </a:lnTo>
                  <a:lnTo>
                    <a:pt x="13" y="48"/>
                  </a:lnTo>
                  <a:lnTo>
                    <a:pt x="12" y="43"/>
                  </a:lnTo>
                  <a:lnTo>
                    <a:pt x="11" y="37"/>
                  </a:lnTo>
                  <a:lnTo>
                    <a:pt x="12" y="32"/>
                  </a:lnTo>
                  <a:lnTo>
                    <a:pt x="12" y="26"/>
                  </a:lnTo>
                  <a:lnTo>
                    <a:pt x="14" y="22"/>
                  </a:lnTo>
                  <a:lnTo>
                    <a:pt x="18" y="16"/>
                  </a:lnTo>
                  <a:lnTo>
                    <a:pt x="23" y="12"/>
                  </a:lnTo>
                  <a:lnTo>
                    <a:pt x="27" y="11"/>
                  </a:lnTo>
                  <a:lnTo>
                    <a:pt x="32" y="10"/>
                  </a:lnTo>
                  <a:lnTo>
                    <a:pt x="57" y="10"/>
                  </a:lnTo>
                  <a:lnTo>
                    <a:pt x="56" y="9"/>
                  </a:lnTo>
                  <a:lnTo>
                    <a:pt x="51" y="5"/>
                  </a:lnTo>
                  <a:lnTo>
                    <a:pt x="46" y="2"/>
                  </a:lnTo>
                  <a:lnTo>
                    <a:pt x="32" y="0"/>
                  </a:lnTo>
                  <a:close/>
                  <a:moveTo>
                    <a:pt x="57" y="10"/>
                  </a:moveTo>
                  <a:lnTo>
                    <a:pt x="37" y="10"/>
                  </a:lnTo>
                  <a:lnTo>
                    <a:pt x="47" y="15"/>
                  </a:lnTo>
                  <a:lnTo>
                    <a:pt x="51" y="20"/>
                  </a:lnTo>
                  <a:lnTo>
                    <a:pt x="53" y="25"/>
                  </a:lnTo>
                  <a:lnTo>
                    <a:pt x="54" y="28"/>
                  </a:lnTo>
                  <a:lnTo>
                    <a:pt x="54" y="43"/>
                  </a:lnTo>
                  <a:lnTo>
                    <a:pt x="53" y="47"/>
                  </a:lnTo>
                  <a:lnTo>
                    <a:pt x="51" y="52"/>
                  </a:lnTo>
                  <a:lnTo>
                    <a:pt x="48" y="57"/>
                  </a:lnTo>
                  <a:lnTo>
                    <a:pt x="43" y="61"/>
                  </a:lnTo>
                  <a:lnTo>
                    <a:pt x="38" y="63"/>
                  </a:lnTo>
                  <a:lnTo>
                    <a:pt x="57" y="63"/>
                  </a:lnTo>
                  <a:lnTo>
                    <a:pt x="60" y="60"/>
                  </a:lnTo>
                  <a:lnTo>
                    <a:pt x="63" y="54"/>
                  </a:lnTo>
                  <a:lnTo>
                    <a:pt x="65" y="47"/>
                  </a:lnTo>
                  <a:lnTo>
                    <a:pt x="66" y="40"/>
                  </a:lnTo>
                  <a:lnTo>
                    <a:pt x="66" y="32"/>
                  </a:lnTo>
                  <a:lnTo>
                    <a:pt x="65" y="28"/>
                  </a:lnTo>
                  <a:lnTo>
                    <a:pt x="63" y="21"/>
                  </a:lnTo>
                  <a:lnTo>
                    <a:pt x="60" y="14"/>
                  </a:lnTo>
                  <a:lnTo>
                    <a:pt x="57" y="1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62" name="Shape 137">
              <a:extLst>
                <a:ext uri="{FF2B5EF4-FFF2-40B4-BE49-F238E27FC236}">
                  <a16:creationId xmlns:a16="http://schemas.microsoft.com/office/drawing/2014/main" id="{DCD7E2F9-C209-BE94-08B3-DFCB074FDD3B}"/>
                </a:ext>
              </a:extLst>
            </xdr:cNvPr>
            <xdr:cNvSpPr/>
          </xdr:nvSpPr>
          <xdr:spPr>
            <a:xfrm>
              <a:off x="6199" y="797"/>
              <a:ext cx="31" cy="69"/>
            </a:xfrm>
            <a:custGeom>
              <a:avLst/>
              <a:gdLst/>
              <a:ahLst/>
              <a:cxnLst/>
              <a:rect l="l" t="t" r="r" b="b"/>
              <a:pathLst>
                <a:path w="31" h="69" extrusionOk="0">
                  <a:moveTo>
                    <a:pt x="31" y="0"/>
                  </a:moveTo>
                  <a:lnTo>
                    <a:pt x="1" y="0"/>
                  </a:lnTo>
                  <a:lnTo>
                    <a:pt x="0" y="69"/>
                  </a:lnTo>
                  <a:lnTo>
                    <a:pt x="12" y="69"/>
                  </a:lnTo>
                  <a:lnTo>
                    <a:pt x="12" y="41"/>
                  </a:lnTo>
                  <a:lnTo>
                    <a:pt x="29" y="31"/>
                  </a:lnTo>
                  <a:lnTo>
                    <a:pt x="12" y="31"/>
                  </a:lnTo>
                  <a:lnTo>
                    <a:pt x="12" y="10"/>
                  </a:lnTo>
                  <a:lnTo>
                    <a:pt x="31"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63" name="Shape 138">
              <a:extLst>
                <a:ext uri="{FF2B5EF4-FFF2-40B4-BE49-F238E27FC236}">
                  <a16:creationId xmlns:a16="http://schemas.microsoft.com/office/drawing/2014/main" id="{9AD7DF46-D800-5FD0-24FC-86E075419B9A}"/>
                </a:ext>
              </a:extLst>
            </xdr:cNvPr>
            <xdr:cNvSpPr/>
          </xdr:nvSpPr>
          <xdr:spPr>
            <a:xfrm>
              <a:off x="6211" y="797"/>
              <a:ext cx="44" cy="69"/>
            </a:xfrm>
            <a:custGeom>
              <a:avLst/>
              <a:gdLst/>
              <a:ahLst/>
              <a:cxnLst/>
              <a:rect l="l" t="t" r="r" b="b"/>
              <a:pathLst>
                <a:path w="44" h="69" extrusionOk="0">
                  <a:moveTo>
                    <a:pt x="25" y="0"/>
                  </a:moveTo>
                  <a:lnTo>
                    <a:pt x="19" y="0"/>
                  </a:lnTo>
                  <a:lnTo>
                    <a:pt x="0" y="10"/>
                  </a:lnTo>
                  <a:lnTo>
                    <a:pt x="20" y="10"/>
                  </a:lnTo>
                  <a:lnTo>
                    <a:pt x="25" y="11"/>
                  </a:lnTo>
                  <a:lnTo>
                    <a:pt x="29" y="15"/>
                  </a:lnTo>
                  <a:lnTo>
                    <a:pt x="30" y="20"/>
                  </a:lnTo>
                  <a:lnTo>
                    <a:pt x="28" y="27"/>
                  </a:lnTo>
                  <a:lnTo>
                    <a:pt x="23" y="30"/>
                  </a:lnTo>
                  <a:lnTo>
                    <a:pt x="17" y="31"/>
                  </a:lnTo>
                  <a:lnTo>
                    <a:pt x="0" y="41"/>
                  </a:lnTo>
                  <a:lnTo>
                    <a:pt x="17" y="41"/>
                  </a:lnTo>
                  <a:lnTo>
                    <a:pt x="24" y="42"/>
                  </a:lnTo>
                  <a:lnTo>
                    <a:pt x="27" y="46"/>
                  </a:lnTo>
                  <a:lnTo>
                    <a:pt x="28" y="52"/>
                  </a:lnTo>
                  <a:lnTo>
                    <a:pt x="29" y="59"/>
                  </a:lnTo>
                  <a:lnTo>
                    <a:pt x="29" y="64"/>
                  </a:lnTo>
                  <a:lnTo>
                    <a:pt x="30" y="69"/>
                  </a:lnTo>
                  <a:lnTo>
                    <a:pt x="44" y="69"/>
                  </a:lnTo>
                  <a:lnTo>
                    <a:pt x="42" y="64"/>
                  </a:lnTo>
                  <a:lnTo>
                    <a:pt x="41" y="59"/>
                  </a:lnTo>
                  <a:lnTo>
                    <a:pt x="40" y="49"/>
                  </a:lnTo>
                  <a:lnTo>
                    <a:pt x="39" y="43"/>
                  </a:lnTo>
                  <a:lnTo>
                    <a:pt x="37" y="38"/>
                  </a:lnTo>
                  <a:lnTo>
                    <a:pt x="34" y="34"/>
                  </a:lnTo>
                  <a:lnTo>
                    <a:pt x="39" y="29"/>
                  </a:lnTo>
                  <a:lnTo>
                    <a:pt x="41" y="25"/>
                  </a:lnTo>
                  <a:lnTo>
                    <a:pt x="42" y="19"/>
                  </a:lnTo>
                  <a:lnTo>
                    <a:pt x="41" y="13"/>
                  </a:lnTo>
                  <a:lnTo>
                    <a:pt x="39" y="8"/>
                  </a:lnTo>
                  <a:lnTo>
                    <a:pt x="35" y="4"/>
                  </a:lnTo>
                  <a:lnTo>
                    <a:pt x="30" y="1"/>
                  </a:lnTo>
                  <a:lnTo>
                    <a:pt x="25"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64" name="Shape 139">
              <a:extLst>
                <a:ext uri="{FF2B5EF4-FFF2-40B4-BE49-F238E27FC236}">
                  <a16:creationId xmlns:a16="http://schemas.microsoft.com/office/drawing/2014/main" id="{5E70FC6B-B6F9-7873-A559-36F862061289}"/>
                </a:ext>
              </a:extLst>
            </xdr:cNvPr>
            <xdr:cNvSpPr/>
          </xdr:nvSpPr>
          <xdr:spPr>
            <a:xfrm>
              <a:off x="6317" y="799"/>
              <a:ext cx="54" cy="73"/>
            </a:xfrm>
            <a:custGeom>
              <a:avLst/>
              <a:gdLst/>
              <a:ahLst/>
              <a:cxnLst/>
              <a:rect l="l" t="t" r="r" b="b"/>
              <a:pathLst>
                <a:path w="54" h="73" extrusionOk="0">
                  <a:moveTo>
                    <a:pt x="5" y="0"/>
                  </a:moveTo>
                  <a:lnTo>
                    <a:pt x="0" y="69"/>
                  </a:lnTo>
                  <a:lnTo>
                    <a:pt x="51" y="73"/>
                  </a:lnTo>
                  <a:lnTo>
                    <a:pt x="52" y="62"/>
                  </a:lnTo>
                  <a:lnTo>
                    <a:pt x="12" y="60"/>
                  </a:lnTo>
                  <a:lnTo>
                    <a:pt x="14" y="39"/>
                  </a:lnTo>
                  <a:lnTo>
                    <a:pt x="49" y="39"/>
                  </a:lnTo>
                  <a:lnTo>
                    <a:pt x="50" y="31"/>
                  </a:lnTo>
                  <a:lnTo>
                    <a:pt x="14" y="29"/>
                  </a:lnTo>
                  <a:lnTo>
                    <a:pt x="16" y="11"/>
                  </a:lnTo>
                  <a:lnTo>
                    <a:pt x="54" y="11"/>
                  </a:lnTo>
                  <a:lnTo>
                    <a:pt x="54" y="4"/>
                  </a:lnTo>
                  <a:lnTo>
                    <a:pt x="5" y="0"/>
                  </a:lnTo>
                  <a:close/>
                  <a:moveTo>
                    <a:pt x="49" y="39"/>
                  </a:moveTo>
                  <a:lnTo>
                    <a:pt x="14" y="39"/>
                  </a:lnTo>
                  <a:lnTo>
                    <a:pt x="49" y="41"/>
                  </a:lnTo>
                  <a:lnTo>
                    <a:pt x="49" y="39"/>
                  </a:lnTo>
                  <a:close/>
                  <a:moveTo>
                    <a:pt x="54" y="11"/>
                  </a:moveTo>
                  <a:lnTo>
                    <a:pt x="16" y="11"/>
                  </a:lnTo>
                  <a:lnTo>
                    <a:pt x="54" y="14"/>
                  </a:lnTo>
                  <a:lnTo>
                    <a:pt x="54" y="11"/>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65" name="Shape 140">
              <a:extLst>
                <a:ext uri="{FF2B5EF4-FFF2-40B4-BE49-F238E27FC236}">
                  <a16:creationId xmlns:a16="http://schemas.microsoft.com/office/drawing/2014/main" id="{AC385725-8C13-08E8-2C8E-4A0C31CBE22F}"/>
                </a:ext>
              </a:extLst>
            </xdr:cNvPr>
            <xdr:cNvSpPr/>
          </xdr:nvSpPr>
          <xdr:spPr>
            <a:xfrm>
              <a:off x="6433" y="808"/>
              <a:ext cx="59" cy="74"/>
            </a:xfrm>
            <a:custGeom>
              <a:avLst/>
              <a:gdLst/>
              <a:ahLst/>
              <a:cxnLst/>
              <a:rect l="l" t="t" r="r" b="b"/>
              <a:pathLst>
                <a:path w="59" h="74" extrusionOk="0">
                  <a:moveTo>
                    <a:pt x="5" y="0"/>
                  </a:moveTo>
                  <a:lnTo>
                    <a:pt x="0" y="43"/>
                  </a:lnTo>
                  <a:lnTo>
                    <a:pt x="0" y="55"/>
                  </a:lnTo>
                  <a:lnTo>
                    <a:pt x="2" y="61"/>
                  </a:lnTo>
                  <a:lnTo>
                    <a:pt x="5" y="65"/>
                  </a:lnTo>
                  <a:lnTo>
                    <a:pt x="10" y="69"/>
                  </a:lnTo>
                  <a:lnTo>
                    <a:pt x="15" y="72"/>
                  </a:lnTo>
                  <a:lnTo>
                    <a:pt x="27" y="74"/>
                  </a:lnTo>
                  <a:lnTo>
                    <a:pt x="33" y="74"/>
                  </a:lnTo>
                  <a:lnTo>
                    <a:pt x="43" y="70"/>
                  </a:lnTo>
                  <a:lnTo>
                    <a:pt x="48" y="65"/>
                  </a:lnTo>
                  <a:lnTo>
                    <a:pt x="50" y="63"/>
                  </a:lnTo>
                  <a:lnTo>
                    <a:pt x="23" y="63"/>
                  </a:lnTo>
                  <a:lnTo>
                    <a:pt x="18" y="61"/>
                  </a:lnTo>
                  <a:lnTo>
                    <a:pt x="13" y="57"/>
                  </a:lnTo>
                  <a:lnTo>
                    <a:pt x="11" y="52"/>
                  </a:lnTo>
                  <a:lnTo>
                    <a:pt x="11" y="43"/>
                  </a:lnTo>
                  <a:lnTo>
                    <a:pt x="16" y="2"/>
                  </a:lnTo>
                  <a:lnTo>
                    <a:pt x="5" y="0"/>
                  </a:lnTo>
                  <a:close/>
                  <a:moveTo>
                    <a:pt x="48" y="5"/>
                  </a:moveTo>
                  <a:lnTo>
                    <a:pt x="43" y="48"/>
                  </a:lnTo>
                  <a:lnTo>
                    <a:pt x="42" y="52"/>
                  </a:lnTo>
                  <a:lnTo>
                    <a:pt x="41" y="55"/>
                  </a:lnTo>
                  <a:lnTo>
                    <a:pt x="39" y="59"/>
                  </a:lnTo>
                  <a:lnTo>
                    <a:pt x="34" y="63"/>
                  </a:lnTo>
                  <a:lnTo>
                    <a:pt x="50" y="63"/>
                  </a:lnTo>
                  <a:lnTo>
                    <a:pt x="51" y="61"/>
                  </a:lnTo>
                  <a:lnTo>
                    <a:pt x="53" y="56"/>
                  </a:lnTo>
                  <a:lnTo>
                    <a:pt x="54" y="49"/>
                  </a:lnTo>
                  <a:lnTo>
                    <a:pt x="59" y="6"/>
                  </a:lnTo>
                  <a:lnTo>
                    <a:pt x="48" y="5"/>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66" name="Shape 141">
              <a:extLst>
                <a:ext uri="{FF2B5EF4-FFF2-40B4-BE49-F238E27FC236}">
                  <a16:creationId xmlns:a16="http://schemas.microsoft.com/office/drawing/2014/main" id="{7D5D104F-6D51-0A71-9835-A5C674F92FDC}"/>
                </a:ext>
              </a:extLst>
            </xdr:cNvPr>
            <xdr:cNvSpPr/>
          </xdr:nvSpPr>
          <xdr:spPr>
            <a:xfrm>
              <a:off x="6505" y="817"/>
              <a:ext cx="64" cy="76"/>
            </a:xfrm>
            <a:custGeom>
              <a:avLst/>
              <a:gdLst/>
              <a:ahLst/>
              <a:cxnLst/>
              <a:rect l="l" t="t" r="r" b="b"/>
              <a:pathLst>
                <a:path w="64" h="76" extrusionOk="0">
                  <a:moveTo>
                    <a:pt x="29" y="19"/>
                  </a:moveTo>
                  <a:lnTo>
                    <a:pt x="18" y="19"/>
                  </a:lnTo>
                  <a:lnTo>
                    <a:pt x="43" y="74"/>
                  </a:lnTo>
                  <a:lnTo>
                    <a:pt x="55" y="76"/>
                  </a:lnTo>
                  <a:lnTo>
                    <a:pt x="58" y="57"/>
                  </a:lnTo>
                  <a:lnTo>
                    <a:pt x="46" y="57"/>
                  </a:lnTo>
                  <a:lnTo>
                    <a:pt x="29" y="19"/>
                  </a:lnTo>
                  <a:close/>
                  <a:moveTo>
                    <a:pt x="9" y="0"/>
                  </a:moveTo>
                  <a:lnTo>
                    <a:pt x="0" y="68"/>
                  </a:lnTo>
                  <a:lnTo>
                    <a:pt x="11" y="70"/>
                  </a:lnTo>
                  <a:lnTo>
                    <a:pt x="18" y="19"/>
                  </a:lnTo>
                  <a:lnTo>
                    <a:pt x="29" y="19"/>
                  </a:lnTo>
                  <a:lnTo>
                    <a:pt x="21" y="2"/>
                  </a:lnTo>
                  <a:lnTo>
                    <a:pt x="9" y="0"/>
                  </a:lnTo>
                  <a:close/>
                  <a:moveTo>
                    <a:pt x="53" y="6"/>
                  </a:moveTo>
                  <a:lnTo>
                    <a:pt x="46" y="57"/>
                  </a:lnTo>
                  <a:lnTo>
                    <a:pt x="58" y="57"/>
                  </a:lnTo>
                  <a:lnTo>
                    <a:pt x="64" y="8"/>
                  </a:lnTo>
                  <a:lnTo>
                    <a:pt x="53" y="6"/>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67" name="Shape 142">
              <a:extLst>
                <a:ext uri="{FF2B5EF4-FFF2-40B4-BE49-F238E27FC236}">
                  <a16:creationId xmlns:a16="http://schemas.microsoft.com/office/drawing/2014/main" id="{8ED9DE77-D89C-1F61-3AFC-4DBDDFF96DCB}"/>
                </a:ext>
              </a:extLst>
            </xdr:cNvPr>
            <xdr:cNvSpPr/>
          </xdr:nvSpPr>
          <xdr:spPr>
            <a:xfrm>
              <a:off x="6580" y="828"/>
              <a:ext cx="23" cy="70"/>
            </a:xfrm>
            <a:custGeom>
              <a:avLst/>
              <a:gdLst/>
              <a:ahLst/>
              <a:cxnLst/>
              <a:rect l="l" t="t" r="r" b="b"/>
              <a:pathLst>
                <a:path w="23" h="70" extrusionOk="0">
                  <a:moveTo>
                    <a:pt x="12" y="0"/>
                  </a:moveTo>
                  <a:lnTo>
                    <a:pt x="0" y="68"/>
                  </a:lnTo>
                  <a:lnTo>
                    <a:pt x="12" y="70"/>
                  </a:lnTo>
                  <a:lnTo>
                    <a:pt x="23" y="2"/>
                  </a:lnTo>
                  <a:lnTo>
                    <a:pt x="12"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68" name="Shape 143">
              <a:extLst>
                <a:ext uri="{FF2B5EF4-FFF2-40B4-BE49-F238E27FC236}">
                  <a16:creationId xmlns:a16="http://schemas.microsoft.com/office/drawing/2014/main" id="{4C0A3278-4BE3-8B01-3C1C-20D3027B42C3}"/>
                </a:ext>
              </a:extLst>
            </xdr:cNvPr>
            <xdr:cNvPicPr preferRelativeResize="0"/>
          </xdr:nvPicPr>
          <xdr:blipFill rotWithShape="1">
            <a:blip xmlns:r="http://schemas.openxmlformats.org/officeDocument/2006/relationships" r:embed="rId46">
              <a:alphaModFix/>
            </a:blip>
            <a:srcRect/>
            <a:stretch/>
          </xdr:blipFill>
          <xdr:spPr>
            <a:xfrm>
              <a:off x="5954" y="928"/>
              <a:ext cx="797" cy="2"/>
            </a:xfrm>
            <a:prstGeom prst="rect">
              <a:avLst/>
            </a:prstGeom>
            <a:noFill/>
            <a:ln>
              <a:noFill/>
            </a:ln>
          </xdr:spPr>
        </xdr:pic>
        <xdr:pic>
          <xdr:nvPicPr>
            <xdr:cNvPr id="169" name="Shape 144">
              <a:extLst>
                <a:ext uri="{FF2B5EF4-FFF2-40B4-BE49-F238E27FC236}">
                  <a16:creationId xmlns:a16="http://schemas.microsoft.com/office/drawing/2014/main" id="{70959C52-3B96-E4FE-74A2-5AC1B10F8DD0}"/>
                </a:ext>
              </a:extLst>
            </xdr:cNvPr>
            <xdr:cNvPicPr preferRelativeResize="0"/>
          </xdr:nvPicPr>
          <xdr:blipFill rotWithShape="1">
            <a:blip xmlns:r="http://schemas.openxmlformats.org/officeDocument/2006/relationships" r:embed="rId47">
              <a:alphaModFix/>
            </a:blip>
            <a:srcRect/>
            <a:stretch/>
          </xdr:blipFill>
          <xdr:spPr>
            <a:xfrm>
              <a:off x="5878" y="1072"/>
              <a:ext cx="924" cy="223"/>
            </a:xfrm>
            <a:prstGeom prst="rect">
              <a:avLst/>
            </a:prstGeom>
            <a:noFill/>
            <a:ln>
              <a:noFill/>
            </a:ln>
          </xdr:spPr>
        </xdr:pic>
      </xdr:grpSp>
    </xdr:grpSp>
    <xdr:clientData fLocksWithSheet="0"/>
  </xdr:oneCellAnchor>
  <xdr:twoCellAnchor>
    <xdr:from>
      <xdr:col>10</xdr:col>
      <xdr:colOff>157843</xdr:colOff>
      <xdr:row>47</xdr:row>
      <xdr:rowOff>276225</xdr:rowOff>
    </xdr:from>
    <xdr:to>
      <xdr:col>10</xdr:col>
      <xdr:colOff>681718</xdr:colOff>
      <xdr:row>47</xdr:row>
      <xdr:rowOff>552450</xdr:rowOff>
    </xdr:to>
    <xdr:sp macro="" textlink="">
      <xdr:nvSpPr>
        <xdr:cNvPr id="170" name="Retângulo: Cantos Arredondados 169">
          <a:hlinkClick xmlns:r="http://schemas.openxmlformats.org/officeDocument/2006/relationships" r:id="rId48"/>
          <a:extLst>
            <a:ext uri="{FF2B5EF4-FFF2-40B4-BE49-F238E27FC236}">
              <a16:creationId xmlns:a16="http://schemas.microsoft.com/office/drawing/2014/main" id="{2B36EE79-23D5-4FCD-BA36-40F0CEABE682}"/>
            </a:ext>
          </a:extLst>
        </xdr:cNvPr>
        <xdr:cNvSpPr/>
      </xdr:nvSpPr>
      <xdr:spPr>
        <a:xfrm>
          <a:off x="13971814" y="32987796"/>
          <a:ext cx="523875" cy="276225"/>
        </a:xfrm>
        <a:prstGeom prst="roundRect">
          <a:avLst/>
        </a:prstGeom>
        <a:ln>
          <a:solidFill>
            <a:srgbClr val="00206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pt-BR" sz="1100" b="1">
              <a:solidFill>
                <a:schemeClr val="bg1"/>
              </a:solidFill>
              <a:latin typeface="Times New Roman" panose="02020603050405020304" pitchFamily="18" charset="0"/>
              <a:cs typeface="Times New Roman" panose="02020603050405020304" pitchFamily="18" charset="0"/>
            </a:rPr>
            <a:t>IR</a:t>
          </a:r>
        </a:p>
      </xdr:txBody>
    </xdr:sp>
    <xdr:clientData/>
  </xdr:twoCellAnchor>
  <xdr:twoCellAnchor>
    <xdr:from>
      <xdr:col>13</xdr:col>
      <xdr:colOff>38100</xdr:colOff>
      <xdr:row>47</xdr:row>
      <xdr:rowOff>323850</xdr:rowOff>
    </xdr:from>
    <xdr:to>
      <xdr:col>13</xdr:col>
      <xdr:colOff>561975</xdr:colOff>
      <xdr:row>47</xdr:row>
      <xdr:rowOff>600075</xdr:rowOff>
    </xdr:to>
    <xdr:sp macro="" textlink="">
      <xdr:nvSpPr>
        <xdr:cNvPr id="171" name="Retângulo: Cantos Arredondados 170">
          <a:hlinkClick xmlns:r="http://schemas.openxmlformats.org/officeDocument/2006/relationships" r:id="rId49"/>
          <a:extLst>
            <a:ext uri="{FF2B5EF4-FFF2-40B4-BE49-F238E27FC236}">
              <a16:creationId xmlns:a16="http://schemas.microsoft.com/office/drawing/2014/main" id="{FF043E9E-565C-4877-B48F-823E46EBD718}"/>
            </a:ext>
          </a:extLst>
        </xdr:cNvPr>
        <xdr:cNvSpPr/>
      </xdr:nvSpPr>
      <xdr:spPr>
        <a:xfrm>
          <a:off x="16964025" y="32775525"/>
          <a:ext cx="523875" cy="276225"/>
        </a:xfrm>
        <a:prstGeom prst="roundRect">
          <a:avLst/>
        </a:prstGeom>
        <a:ln>
          <a:solidFill>
            <a:srgbClr val="00206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pt-BR" sz="1100" b="1">
              <a:solidFill>
                <a:schemeClr val="bg1"/>
              </a:solidFill>
              <a:latin typeface="Times New Roman" panose="02020603050405020304" pitchFamily="18" charset="0"/>
              <a:cs typeface="Times New Roman" panose="02020603050405020304" pitchFamily="18" charset="0"/>
            </a:rPr>
            <a:t>IR</a:t>
          </a:r>
        </a:p>
      </xdr:txBody>
    </xdr:sp>
    <xdr:clientData/>
  </xdr:twoCellAnchor>
  <xdr:twoCellAnchor>
    <xdr:from>
      <xdr:col>10</xdr:col>
      <xdr:colOff>157843</xdr:colOff>
      <xdr:row>51</xdr:row>
      <xdr:rowOff>308883</xdr:rowOff>
    </xdr:from>
    <xdr:to>
      <xdr:col>10</xdr:col>
      <xdr:colOff>681718</xdr:colOff>
      <xdr:row>51</xdr:row>
      <xdr:rowOff>585108</xdr:rowOff>
    </xdr:to>
    <xdr:sp macro="" textlink="">
      <xdr:nvSpPr>
        <xdr:cNvPr id="172" name="Retângulo: Cantos Arredondados 171">
          <a:hlinkClick xmlns:r="http://schemas.openxmlformats.org/officeDocument/2006/relationships" r:id="rId50"/>
          <a:extLst>
            <a:ext uri="{FF2B5EF4-FFF2-40B4-BE49-F238E27FC236}">
              <a16:creationId xmlns:a16="http://schemas.microsoft.com/office/drawing/2014/main" id="{7923DD9C-1A1B-43CA-A6B7-4A3D00065CE6}"/>
            </a:ext>
          </a:extLst>
        </xdr:cNvPr>
        <xdr:cNvSpPr/>
      </xdr:nvSpPr>
      <xdr:spPr>
        <a:xfrm>
          <a:off x="13971814" y="35556826"/>
          <a:ext cx="523875" cy="276225"/>
        </a:xfrm>
        <a:prstGeom prst="roundRect">
          <a:avLst/>
        </a:prstGeom>
        <a:ln>
          <a:solidFill>
            <a:srgbClr val="00206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pt-BR" sz="1100" b="1">
              <a:solidFill>
                <a:schemeClr val="bg1"/>
              </a:solidFill>
              <a:latin typeface="Times New Roman" panose="02020603050405020304" pitchFamily="18" charset="0"/>
              <a:cs typeface="Times New Roman" panose="02020603050405020304" pitchFamily="18" charset="0"/>
            </a:rPr>
            <a:t>IR</a:t>
          </a:r>
        </a:p>
      </xdr:txBody>
    </xdr:sp>
    <xdr:clientData/>
  </xdr:twoCellAnchor>
  <xdr:twoCellAnchor>
    <xdr:from>
      <xdr:col>13</xdr:col>
      <xdr:colOff>38100</xdr:colOff>
      <xdr:row>51</xdr:row>
      <xdr:rowOff>323850</xdr:rowOff>
    </xdr:from>
    <xdr:to>
      <xdr:col>13</xdr:col>
      <xdr:colOff>561975</xdr:colOff>
      <xdr:row>51</xdr:row>
      <xdr:rowOff>600075</xdr:rowOff>
    </xdr:to>
    <xdr:sp macro="" textlink="">
      <xdr:nvSpPr>
        <xdr:cNvPr id="173" name="Retângulo: Cantos Arredondados 172">
          <a:hlinkClick xmlns:r="http://schemas.openxmlformats.org/officeDocument/2006/relationships" r:id="rId51"/>
          <a:extLst>
            <a:ext uri="{FF2B5EF4-FFF2-40B4-BE49-F238E27FC236}">
              <a16:creationId xmlns:a16="http://schemas.microsoft.com/office/drawing/2014/main" id="{6E1245FE-9630-4FD7-9E5A-B40BB1571574}"/>
            </a:ext>
          </a:extLst>
        </xdr:cNvPr>
        <xdr:cNvSpPr/>
      </xdr:nvSpPr>
      <xdr:spPr>
        <a:xfrm>
          <a:off x="16954500" y="35789507"/>
          <a:ext cx="523875" cy="276225"/>
        </a:xfrm>
        <a:prstGeom prst="roundRect">
          <a:avLst/>
        </a:prstGeom>
        <a:ln>
          <a:solidFill>
            <a:srgbClr val="00206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pt-BR" sz="1100" b="1">
              <a:solidFill>
                <a:schemeClr val="bg1"/>
              </a:solidFill>
              <a:latin typeface="Times New Roman" panose="02020603050405020304" pitchFamily="18" charset="0"/>
              <a:cs typeface="Times New Roman" panose="02020603050405020304" pitchFamily="18" charset="0"/>
            </a:rPr>
            <a:t>IR</a:t>
          </a:r>
        </a:p>
      </xdr:txBody>
    </xdr:sp>
    <xdr:clientData/>
  </xdr:twoCellAnchor>
  <xdr:twoCellAnchor>
    <xdr:from>
      <xdr:col>10</xdr:col>
      <xdr:colOff>32658</xdr:colOff>
      <xdr:row>7</xdr:row>
      <xdr:rowOff>533401</xdr:rowOff>
    </xdr:from>
    <xdr:to>
      <xdr:col>10</xdr:col>
      <xdr:colOff>805544</xdr:colOff>
      <xdr:row>7</xdr:row>
      <xdr:rowOff>816429</xdr:rowOff>
    </xdr:to>
    <xdr:sp macro="" textlink="">
      <xdr:nvSpPr>
        <xdr:cNvPr id="174" name="Retângulo: Cantos Arredondados 173">
          <a:hlinkClick xmlns:r="http://schemas.openxmlformats.org/officeDocument/2006/relationships" r:id="rId52"/>
          <a:extLst>
            <a:ext uri="{FF2B5EF4-FFF2-40B4-BE49-F238E27FC236}">
              <a16:creationId xmlns:a16="http://schemas.microsoft.com/office/drawing/2014/main" id="{63321BB2-F6A8-46A1-947B-339C126AAE89}"/>
            </a:ext>
          </a:extLst>
        </xdr:cNvPr>
        <xdr:cNvSpPr/>
      </xdr:nvSpPr>
      <xdr:spPr>
        <a:xfrm>
          <a:off x="13846629" y="4778830"/>
          <a:ext cx="772886" cy="283028"/>
        </a:xfrm>
        <a:prstGeom prst="roundRect">
          <a:avLst/>
        </a:prstGeom>
        <a:ln>
          <a:solidFill>
            <a:srgbClr val="00206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pt-BR" sz="1100" b="1">
              <a:solidFill>
                <a:schemeClr val="bg1"/>
              </a:solidFill>
              <a:latin typeface="Times New Roman" panose="02020603050405020304" pitchFamily="18" charset="0"/>
              <a:cs typeface="Times New Roman" panose="02020603050405020304" pitchFamily="18" charset="0"/>
            </a:rPr>
            <a:t>Reajuste</a:t>
          </a:r>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6</xdr:col>
      <xdr:colOff>1043940</xdr:colOff>
      <xdr:row>0</xdr:row>
      <xdr:rowOff>45721</xdr:rowOff>
    </xdr:from>
    <xdr:ext cx="1036320" cy="434340"/>
    <xdr:grpSp>
      <xdr:nvGrpSpPr>
        <xdr:cNvPr id="2" name="Shape 2">
          <a:extLst>
            <a:ext uri="{FF2B5EF4-FFF2-40B4-BE49-F238E27FC236}">
              <a16:creationId xmlns:a16="http://schemas.microsoft.com/office/drawing/2014/main" id="{E220CDDA-AAAB-42D1-94A8-724DA75124A9}"/>
            </a:ext>
          </a:extLst>
        </xdr:cNvPr>
        <xdr:cNvGrpSpPr/>
      </xdr:nvGrpSpPr>
      <xdr:grpSpPr>
        <a:xfrm>
          <a:off x="11346180" y="45721"/>
          <a:ext cx="1036320" cy="434340"/>
          <a:chOff x="4822125" y="3546638"/>
          <a:chExt cx="1047750" cy="466725"/>
        </a:xfrm>
      </xdr:grpSpPr>
      <xdr:grpSp>
        <xdr:nvGrpSpPr>
          <xdr:cNvPr id="3" name="Shape 3">
            <a:extLst>
              <a:ext uri="{FF2B5EF4-FFF2-40B4-BE49-F238E27FC236}">
                <a16:creationId xmlns:a16="http://schemas.microsoft.com/office/drawing/2014/main" id="{D3CCDF71-1AC9-9162-3066-515B5247F803}"/>
              </a:ext>
            </a:extLst>
          </xdr:cNvPr>
          <xdr:cNvGrpSpPr/>
        </xdr:nvGrpSpPr>
        <xdr:grpSpPr>
          <a:xfrm>
            <a:off x="4822125" y="3546638"/>
            <a:ext cx="1047750" cy="466725"/>
            <a:chOff x="5295" y="259"/>
            <a:chExt cx="2234" cy="1109"/>
          </a:xfrm>
        </xdr:grpSpPr>
        <xdr:sp macro="" textlink="">
          <xdr:nvSpPr>
            <xdr:cNvPr id="4" name="Shape 4">
              <a:extLst>
                <a:ext uri="{FF2B5EF4-FFF2-40B4-BE49-F238E27FC236}">
                  <a16:creationId xmlns:a16="http://schemas.microsoft.com/office/drawing/2014/main" id="{639A8A6E-C37C-29F2-190F-008BDFD60E01}"/>
                </a:ext>
              </a:extLst>
            </xdr:cNvPr>
            <xdr:cNvSpPr/>
          </xdr:nvSpPr>
          <xdr:spPr>
            <a:xfrm>
              <a:off x="5295" y="259"/>
              <a:ext cx="2225" cy="1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5" name="Shape 5">
              <a:extLst>
                <a:ext uri="{FF2B5EF4-FFF2-40B4-BE49-F238E27FC236}">
                  <a16:creationId xmlns:a16="http://schemas.microsoft.com/office/drawing/2014/main" id="{6EC13611-F1F5-2919-384A-140847B4970D}"/>
                </a:ext>
              </a:extLst>
            </xdr:cNvPr>
            <xdr:cNvSpPr/>
          </xdr:nvSpPr>
          <xdr:spPr>
            <a:xfrm>
              <a:off x="5792" y="320"/>
              <a:ext cx="1057" cy="1048"/>
            </a:xfrm>
            <a:custGeom>
              <a:avLst/>
              <a:gdLst/>
              <a:ahLst/>
              <a:cxnLst/>
              <a:rect l="l" t="t" r="r" b="b"/>
              <a:pathLst>
                <a:path w="1057" h="1048" extrusionOk="0">
                  <a:moveTo>
                    <a:pt x="528" y="1048"/>
                  </a:moveTo>
                  <a:lnTo>
                    <a:pt x="635" y="1037"/>
                  </a:lnTo>
                  <a:lnTo>
                    <a:pt x="734" y="1007"/>
                  </a:lnTo>
                  <a:lnTo>
                    <a:pt x="824" y="959"/>
                  </a:lnTo>
                  <a:lnTo>
                    <a:pt x="902" y="895"/>
                  </a:lnTo>
                  <a:lnTo>
                    <a:pt x="967" y="817"/>
                  </a:lnTo>
                  <a:lnTo>
                    <a:pt x="1015" y="728"/>
                  </a:lnTo>
                  <a:lnTo>
                    <a:pt x="1046" y="630"/>
                  </a:lnTo>
                  <a:lnTo>
                    <a:pt x="1057" y="524"/>
                  </a:lnTo>
                  <a:lnTo>
                    <a:pt x="1056" y="497"/>
                  </a:lnTo>
                  <a:lnTo>
                    <a:pt x="1040" y="393"/>
                  </a:lnTo>
                  <a:lnTo>
                    <a:pt x="1005" y="297"/>
                  </a:lnTo>
                  <a:lnTo>
                    <a:pt x="952" y="211"/>
                  </a:lnTo>
                  <a:lnTo>
                    <a:pt x="884" y="136"/>
                  </a:lnTo>
                  <a:lnTo>
                    <a:pt x="802" y="76"/>
                  </a:lnTo>
                  <a:lnTo>
                    <a:pt x="710" y="32"/>
                  </a:lnTo>
                  <a:lnTo>
                    <a:pt x="609" y="6"/>
                  </a:lnTo>
                  <a:lnTo>
                    <a:pt x="528" y="0"/>
                  </a:lnTo>
                  <a:lnTo>
                    <a:pt x="501" y="1"/>
                  </a:lnTo>
                  <a:lnTo>
                    <a:pt x="396" y="17"/>
                  </a:lnTo>
                  <a:lnTo>
                    <a:pt x="299" y="52"/>
                  </a:lnTo>
                  <a:lnTo>
                    <a:pt x="212" y="104"/>
                  </a:lnTo>
                  <a:lnTo>
                    <a:pt x="137" y="172"/>
                  </a:lnTo>
                  <a:lnTo>
                    <a:pt x="76" y="253"/>
                  </a:lnTo>
                  <a:lnTo>
                    <a:pt x="32" y="344"/>
                  </a:lnTo>
                  <a:lnTo>
                    <a:pt x="6" y="445"/>
                  </a:lnTo>
                  <a:lnTo>
                    <a:pt x="0" y="497"/>
                  </a:lnTo>
                  <a:lnTo>
                    <a:pt x="0" y="524"/>
                  </a:lnTo>
                  <a:lnTo>
                    <a:pt x="0" y="551"/>
                  </a:lnTo>
                  <a:lnTo>
                    <a:pt x="16" y="655"/>
                  </a:lnTo>
                  <a:lnTo>
                    <a:pt x="52" y="752"/>
                  </a:lnTo>
                  <a:lnTo>
                    <a:pt x="105" y="838"/>
                  </a:lnTo>
                  <a:lnTo>
                    <a:pt x="173" y="912"/>
                  </a:lnTo>
                  <a:lnTo>
                    <a:pt x="254" y="972"/>
                  </a:lnTo>
                  <a:lnTo>
                    <a:pt x="346" y="1017"/>
                  </a:lnTo>
                  <a:lnTo>
                    <a:pt x="448" y="1042"/>
                  </a:lnTo>
                  <a:lnTo>
                    <a:pt x="501" y="1047"/>
                  </a:lnTo>
                  <a:lnTo>
                    <a:pt x="528" y="1048"/>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6" name="Shape 6">
              <a:extLst>
                <a:ext uri="{FF2B5EF4-FFF2-40B4-BE49-F238E27FC236}">
                  <a16:creationId xmlns:a16="http://schemas.microsoft.com/office/drawing/2014/main" id="{F197D4A2-C9EB-A06F-8476-4DB50CD85524}"/>
                </a:ext>
              </a:extLst>
            </xdr:cNvPr>
            <xdr:cNvPicPr preferRelativeResize="0"/>
          </xdr:nvPicPr>
          <xdr:blipFill rotWithShape="1">
            <a:blip xmlns:r="http://schemas.openxmlformats.org/officeDocument/2006/relationships" r:embed="rId1">
              <a:alphaModFix/>
            </a:blip>
            <a:srcRect/>
            <a:stretch/>
          </xdr:blipFill>
          <xdr:spPr>
            <a:xfrm>
              <a:off x="5794" y="450"/>
              <a:ext cx="1056" cy="790"/>
            </a:xfrm>
            <a:prstGeom prst="rect">
              <a:avLst/>
            </a:prstGeom>
            <a:noFill/>
            <a:ln>
              <a:noFill/>
            </a:ln>
          </xdr:spPr>
        </xdr:pic>
        <xdr:sp macro="" textlink="">
          <xdr:nvSpPr>
            <xdr:cNvPr id="7" name="Shape 7">
              <a:extLst>
                <a:ext uri="{FF2B5EF4-FFF2-40B4-BE49-F238E27FC236}">
                  <a16:creationId xmlns:a16="http://schemas.microsoft.com/office/drawing/2014/main" id="{B50D7D94-B76A-1491-2490-B272380FFCE2}"/>
                </a:ext>
              </a:extLst>
            </xdr:cNvPr>
            <xdr:cNvSpPr/>
          </xdr:nvSpPr>
          <xdr:spPr>
            <a:xfrm>
              <a:off x="5878" y="1103"/>
              <a:ext cx="854" cy="264"/>
            </a:xfrm>
            <a:custGeom>
              <a:avLst/>
              <a:gdLst/>
              <a:ahLst/>
              <a:cxnLst/>
              <a:rect l="l" t="t" r="r" b="b"/>
              <a:pathLst>
                <a:path w="854" h="264" extrusionOk="0">
                  <a:moveTo>
                    <a:pt x="179" y="0"/>
                  </a:moveTo>
                  <a:lnTo>
                    <a:pt x="140" y="0"/>
                  </a:lnTo>
                  <a:lnTo>
                    <a:pt x="101" y="3"/>
                  </a:lnTo>
                  <a:lnTo>
                    <a:pt x="89" y="5"/>
                  </a:lnTo>
                  <a:lnTo>
                    <a:pt x="76" y="7"/>
                  </a:lnTo>
                  <a:lnTo>
                    <a:pt x="63" y="10"/>
                  </a:lnTo>
                  <a:lnTo>
                    <a:pt x="50" y="12"/>
                  </a:lnTo>
                  <a:lnTo>
                    <a:pt x="37" y="15"/>
                  </a:lnTo>
                  <a:lnTo>
                    <a:pt x="25" y="18"/>
                  </a:lnTo>
                  <a:lnTo>
                    <a:pt x="12" y="22"/>
                  </a:lnTo>
                  <a:lnTo>
                    <a:pt x="0" y="26"/>
                  </a:lnTo>
                  <a:lnTo>
                    <a:pt x="8" y="39"/>
                  </a:lnTo>
                  <a:lnTo>
                    <a:pt x="28" y="65"/>
                  </a:lnTo>
                  <a:lnTo>
                    <a:pt x="38" y="77"/>
                  </a:lnTo>
                  <a:lnTo>
                    <a:pt x="60" y="101"/>
                  </a:lnTo>
                  <a:lnTo>
                    <a:pt x="83" y="123"/>
                  </a:lnTo>
                  <a:lnTo>
                    <a:pt x="107" y="145"/>
                  </a:lnTo>
                  <a:lnTo>
                    <a:pt x="133" y="164"/>
                  </a:lnTo>
                  <a:lnTo>
                    <a:pt x="159" y="182"/>
                  </a:lnTo>
                  <a:lnTo>
                    <a:pt x="187" y="199"/>
                  </a:lnTo>
                  <a:lnTo>
                    <a:pt x="216" y="213"/>
                  </a:lnTo>
                  <a:lnTo>
                    <a:pt x="246" y="226"/>
                  </a:lnTo>
                  <a:lnTo>
                    <a:pt x="277" y="238"/>
                  </a:lnTo>
                  <a:lnTo>
                    <a:pt x="309" y="247"/>
                  </a:lnTo>
                  <a:lnTo>
                    <a:pt x="341" y="255"/>
                  </a:lnTo>
                  <a:lnTo>
                    <a:pt x="375" y="260"/>
                  </a:lnTo>
                  <a:lnTo>
                    <a:pt x="408" y="263"/>
                  </a:lnTo>
                  <a:lnTo>
                    <a:pt x="425" y="264"/>
                  </a:lnTo>
                  <a:lnTo>
                    <a:pt x="458" y="264"/>
                  </a:lnTo>
                  <a:lnTo>
                    <a:pt x="489" y="262"/>
                  </a:lnTo>
                  <a:lnTo>
                    <a:pt x="519" y="259"/>
                  </a:lnTo>
                  <a:lnTo>
                    <a:pt x="578" y="247"/>
                  </a:lnTo>
                  <a:lnTo>
                    <a:pt x="606" y="238"/>
                  </a:lnTo>
                  <a:lnTo>
                    <a:pt x="648" y="223"/>
                  </a:lnTo>
                  <a:lnTo>
                    <a:pt x="674" y="211"/>
                  </a:lnTo>
                  <a:lnTo>
                    <a:pt x="688" y="205"/>
                  </a:lnTo>
                  <a:lnTo>
                    <a:pt x="700" y="198"/>
                  </a:lnTo>
                  <a:lnTo>
                    <a:pt x="713" y="190"/>
                  </a:lnTo>
                  <a:lnTo>
                    <a:pt x="725" y="183"/>
                  </a:lnTo>
                  <a:lnTo>
                    <a:pt x="738" y="175"/>
                  </a:lnTo>
                  <a:lnTo>
                    <a:pt x="749" y="167"/>
                  </a:lnTo>
                  <a:lnTo>
                    <a:pt x="773" y="149"/>
                  </a:lnTo>
                  <a:lnTo>
                    <a:pt x="795" y="131"/>
                  </a:lnTo>
                  <a:lnTo>
                    <a:pt x="805" y="121"/>
                  </a:lnTo>
                  <a:lnTo>
                    <a:pt x="816" y="111"/>
                  </a:lnTo>
                  <a:lnTo>
                    <a:pt x="826" y="101"/>
                  </a:lnTo>
                  <a:lnTo>
                    <a:pt x="836" y="90"/>
                  </a:lnTo>
                  <a:lnTo>
                    <a:pt x="842" y="83"/>
                  </a:lnTo>
                  <a:lnTo>
                    <a:pt x="428" y="83"/>
                  </a:lnTo>
                  <a:lnTo>
                    <a:pt x="413" y="74"/>
                  </a:lnTo>
                  <a:lnTo>
                    <a:pt x="398" y="66"/>
                  </a:lnTo>
                  <a:lnTo>
                    <a:pt x="384" y="58"/>
                  </a:lnTo>
                  <a:lnTo>
                    <a:pt x="370" y="51"/>
                  </a:lnTo>
                  <a:lnTo>
                    <a:pt x="355" y="44"/>
                  </a:lnTo>
                  <a:lnTo>
                    <a:pt x="341" y="38"/>
                  </a:lnTo>
                  <a:lnTo>
                    <a:pt x="328" y="32"/>
                  </a:lnTo>
                  <a:lnTo>
                    <a:pt x="313" y="27"/>
                  </a:lnTo>
                  <a:lnTo>
                    <a:pt x="300" y="22"/>
                  </a:lnTo>
                  <a:lnTo>
                    <a:pt x="272" y="14"/>
                  </a:lnTo>
                  <a:lnTo>
                    <a:pt x="259" y="11"/>
                  </a:lnTo>
                  <a:lnTo>
                    <a:pt x="245" y="8"/>
                  </a:lnTo>
                  <a:lnTo>
                    <a:pt x="232" y="6"/>
                  </a:lnTo>
                  <a:lnTo>
                    <a:pt x="218" y="4"/>
                  </a:lnTo>
                  <a:lnTo>
                    <a:pt x="205" y="2"/>
                  </a:lnTo>
                  <a:lnTo>
                    <a:pt x="179" y="0"/>
                  </a:lnTo>
                  <a:close/>
                  <a:moveTo>
                    <a:pt x="690" y="43"/>
                  </a:moveTo>
                  <a:lnTo>
                    <a:pt x="622" y="43"/>
                  </a:lnTo>
                  <a:lnTo>
                    <a:pt x="583" y="46"/>
                  </a:lnTo>
                  <a:lnTo>
                    <a:pt x="557" y="50"/>
                  </a:lnTo>
                  <a:lnTo>
                    <a:pt x="545" y="52"/>
                  </a:lnTo>
                  <a:lnTo>
                    <a:pt x="532" y="54"/>
                  </a:lnTo>
                  <a:lnTo>
                    <a:pt x="520" y="56"/>
                  </a:lnTo>
                  <a:lnTo>
                    <a:pt x="484" y="65"/>
                  </a:lnTo>
                  <a:lnTo>
                    <a:pt x="473" y="68"/>
                  </a:lnTo>
                  <a:lnTo>
                    <a:pt x="461" y="71"/>
                  </a:lnTo>
                  <a:lnTo>
                    <a:pt x="428" y="83"/>
                  </a:lnTo>
                  <a:lnTo>
                    <a:pt x="842" y="83"/>
                  </a:lnTo>
                  <a:lnTo>
                    <a:pt x="845" y="79"/>
                  </a:lnTo>
                  <a:lnTo>
                    <a:pt x="854" y="69"/>
                  </a:lnTo>
                  <a:lnTo>
                    <a:pt x="839" y="65"/>
                  </a:lnTo>
                  <a:lnTo>
                    <a:pt x="823" y="61"/>
                  </a:lnTo>
                  <a:lnTo>
                    <a:pt x="808" y="58"/>
                  </a:lnTo>
                  <a:lnTo>
                    <a:pt x="792" y="55"/>
                  </a:lnTo>
                  <a:lnTo>
                    <a:pt x="777" y="53"/>
                  </a:lnTo>
                  <a:lnTo>
                    <a:pt x="762" y="50"/>
                  </a:lnTo>
                  <a:lnTo>
                    <a:pt x="747" y="48"/>
                  </a:lnTo>
                  <a:lnTo>
                    <a:pt x="733" y="47"/>
                  </a:lnTo>
                  <a:lnTo>
                    <a:pt x="718" y="45"/>
                  </a:lnTo>
                  <a:lnTo>
                    <a:pt x="690" y="43"/>
                  </a:lnTo>
                  <a:close/>
                </a:path>
              </a:pathLst>
            </a:custGeom>
            <a:solidFill>
              <a:srgbClr val="FCFCFC"/>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8" name="Shape 8">
              <a:extLst>
                <a:ext uri="{FF2B5EF4-FFF2-40B4-BE49-F238E27FC236}">
                  <a16:creationId xmlns:a16="http://schemas.microsoft.com/office/drawing/2014/main" id="{6CE693B0-DE68-3523-4084-BF143066CA44}"/>
                </a:ext>
              </a:extLst>
            </xdr:cNvPr>
            <xdr:cNvPicPr preferRelativeResize="0"/>
          </xdr:nvPicPr>
          <xdr:blipFill rotWithShape="1">
            <a:blip xmlns:r="http://schemas.openxmlformats.org/officeDocument/2006/relationships" r:embed="rId2">
              <a:alphaModFix/>
            </a:blip>
            <a:srcRect/>
            <a:stretch/>
          </xdr:blipFill>
          <xdr:spPr>
            <a:xfrm>
              <a:off x="5878" y="1233"/>
              <a:ext cx="871" cy="5"/>
            </a:xfrm>
            <a:prstGeom prst="rect">
              <a:avLst/>
            </a:prstGeom>
            <a:noFill/>
            <a:ln>
              <a:noFill/>
            </a:ln>
          </xdr:spPr>
        </xdr:pic>
        <xdr:sp macro="" textlink="">
          <xdr:nvSpPr>
            <xdr:cNvPr id="9" name="Shape 9">
              <a:extLst>
                <a:ext uri="{FF2B5EF4-FFF2-40B4-BE49-F238E27FC236}">
                  <a16:creationId xmlns:a16="http://schemas.microsoft.com/office/drawing/2014/main" id="{618EC7F4-AB13-76E3-3FBB-3D2C16BAA1AE}"/>
                </a:ext>
              </a:extLst>
            </xdr:cNvPr>
            <xdr:cNvSpPr/>
          </xdr:nvSpPr>
          <xdr:spPr>
            <a:xfrm>
              <a:off x="5878" y="1103"/>
              <a:ext cx="854" cy="264"/>
            </a:xfrm>
            <a:custGeom>
              <a:avLst/>
              <a:gdLst/>
              <a:ahLst/>
              <a:cxnLst/>
              <a:rect l="l" t="t" r="r" b="b"/>
              <a:pathLst>
                <a:path w="854" h="264" extrusionOk="0">
                  <a:moveTo>
                    <a:pt x="443" y="264"/>
                  </a:moveTo>
                  <a:lnTo>
                    <a:pt x="458" y="264"/>
                  </a:lnTo>
                  <a:lnTo>
                    <a:pt x="473" y="263"/>
                  </a:lnTo>
                  <a:lnTo>
                    <a:pt x="489" y="262"/>
                  </a:lnTo>
                  <a:lnTo>
                    <a:pt x="504" y="261"/>
                  </a:lnTo>
                  <a:lnTo>
                    <a:pt x="519" y="259"/>
                  </a:lnTo>
                  <a:lnTo>
                    <a:pt x="534" y="256"/>
                  </a:lnTo>
                  <a:lnTo>
                    <a:pt x="549" y="253"/>
                  </a:lnTo>
                  <a:lnTo>
                    <a:pt x="563" y="250"/>
                  </a:lnTo>
                  <a:lnTo>
                    <a:pt x="578" y="247"/>
                  </a:lnTo>
                  <a:lnTo>
                    <a:pt x="592" y="243"/>
                  </a:lnTo>
                  <a:lnTo>
                    <a:pt x="606" y="238"/>
                  </a:lnTo>
                  <a:lnTo>
                    <a:pt x="620" y="233"/>
                  </a:lnTo>
                  <a:lnTo>
                    <a:pt x="634" y="228"/>
                  </a:lnTo>
                  <a:lnTo>
                    <a:pt x="700" y="198"/>
                  </a:lnTo>
                  <a:lnTo>
                    <a:pt x="713" y="190"/>
                  </a:lnTo>
                  <a:lnTo>
                    <a:pt x="725" y="183"/>
                  </a:lnTo>
                  <a:lnTo>
                    <a:pt x="737" y="175"/>
                  </a:lnTo>
                  <a:lnTo>
                    <a:pt x="749" y="167"/>
                  </a:lnTo>
                  <a:lnTo>
                    <a:pt x="761" y="158"/>
                  </a:lnTo>
                  <a:lnTo>
                    <a:pt x="772" y="149"/>
                  </a:lnTo>
                  <a:lnTo>
                    <a:pt x="784" y="140"/>
                  </a:lnTo>
                  <a:lnTo>
                    <a:pt x="794" y="131"/>
                  </a:lnTo>
                  <a:lnTo>
                    <a:pt x="805" y="121"/>
                  </a:lnTo>
                  <a:lnTo>
                    <a:pt x="815" y="111"/>
                  </a:lnTo>
                  <a:lnTo>
                    <a:pt x="826" y="101"/>
                  </a:lnTo>
                  <a:lnTo>
                    <a:pt x="835" y="90"/>
                  </a:lnTo>
                  <a:lnTo>
                    <a:pt x="845" y="79"/>
                  </a:lnTo>
                  <a:lnTo>
                    <a:pt x="854" y="69"/>
                  </a:lnTo>
                  <a:lnTo>
                    <a:pt x="838" y="65"/>
                  </a:lnTo>
                  <a:lnTo>
                    <a:pt x="823" y="61"/>
                  </a:lnTo>
                  <a:lnTo>
                    <a:pt x="807" y="58"/>
                  </a:lnTo>
                  <a:lnTo>
                    <a:pt x="792" y="55"/>
                  </a:lnTo>
                  <a:lnTo>
                    <a:pt x="777" y="53"/>
                  </a:lnTo>
                  <a:lnTo>
                    <a:pt x="762" y="50"/>
                  </a:lnTo>
                  <a:lnTo>
                    <a:pt x="747" y="48"/>
                  </a:lnTo>
                  <a:lnTo>
                    <a:pt x="732" y="47"/>
                  </a:lnTo>
                  <a:lnTo>
                    <a:pt x="718" y="45"/>
                  </a:lnTo>
                  <a:lnTo>
                    <a:pt x="704" y="44"/>
                  </a:lnTo>
                  <a:lnTo>
                    <a:pt x="690" y="43"/>
                  </a:lnTo>
                  <a:lnTo>
                    <a:pt x="676" y="43"/>
                  </a:lnTo>
                  <a:lnTo>
                    <a:pt x="662" y="42"/>
                  </a:lnTo>
                  <a:lnTo>
                    <a:pt x="648" y="42"/>
                  </a:lnTo>
                  <a:lnTo>
                    <a:pt x="635" y="43"/>
                  </a:lnTo>
                  <a:lnTo>
                    <a:pt x="621" y="43"/>
                  </a:lnTo>
                  <a:lnTo>
                    <a:pt x="608" y="44"/>
                  </a:lnTo>
                  <a:lnTo>
                    <a:pt x="595" y="45"/>
                  </a:lnTo>
                  <a:lnTo>
                    <a:pt x="582" y="46"/>
                  </a:lnTo>
                  <a:lnTo>
                    <a:pt x="569" y="48"/>
                  </a:lnTo>
                  <a:lnTo>
                    <a:pt x="557" y="50"/>
                  </a:lnTo>
                  <a:lnTo>
                    <a:pt x="544" y="52"/>
                  </a:lnTo>
                  <a:lnTo>
                    <a:pt x="532" y="54"/>
                  </a:lnTo>
                  <a:lnTo>
                    <a:pt x="520" y="56"/>
                  </a:lnTo>
                  <a:lnTo>
                    <a:pt x="508" y="59"/>
                  </a:lnTo>
                  <a:lnTo>
                    <a:pt x="496" y="62"/>
                  </a:lnTo>
                  <a:lnTo>
                    <a:pt x="484" y="65"/>
                  </a:lnTo>
                  <a:lnTo>
                    <a:pt x="472" y="68"/>
                  </a:lnTo>
                  <a:lnTo>
                    <a:pt x="461" y="71"/>
                  </a:lnTo>
                  <a:lnTo>
                    <a:pt x="450" y="75"/>
                  </a:lnTo>
                  <a:lnTo>
                    <a:pt x="438" y="79"/>
                  </a:lnTo>
                  <a:lnTo>
                    <a:pt x="427" y="83"/>
                  </a:lnTo>
                  <a:lnTo>
                    <a:pt x="413" y="74"/>
                  </a:lnTo>
                  <a:lnTo>
                    <a:pt x="398" y="66"/>
                  </a:lnTo>
                  <a:lnTo>
                    <a:pt x="384" y="58"/>
                  </a:lnTo>
                  <a:lnTo>
                    <a:pt x="369" y="51"/>
                  </a:lnTo>
                  <a:lnTo>
                    <a:pt x="355" y="44"/>
                  </a:lnTo>
                  <a:lnTo>
                    <a:pt x="341" y="38"/>
                  </a:lnTo>
                  <a:lnTo>
                    <a:pt x="327" y="32"/>
                  </a:lnTo>
                  <a:lnTo>
                    <a:pt x="313" y="27"/>
                  </a:lnTo>
                  <a:lnTo>
                    <a:pt x="245" y="8"/>
                  </a:lnTo>
                  <a:lnTo>
                    <a:pt x="218" y="4"/>
                  </a:lnTo>
                  <a:lnTo>
                    <a:pt x="205" y="2"/>
                  </a:lnTo>
                  <a:lnTo>
                    <a:pt x="192" y="1"/>
                  </a:lnTo>
                  <a:lnTo>
                    <a:pt x="179" y="0"/>
                  </a:lnTo>
                  <a:lnTo>
                    <a:pt x="166" y="0"/>
                  </a:lnTo>
                  <a:lnTo>
                    <a:pt x="153" y="0"/>
                  </a:lnTo>
                  <a:lnTo>
                    <a:pt x="140" y="0"/>
                  </a:lnTo>
                  <a:lnTo>
                    <a:pt x="127" y="1"/>
                  </a:lnTo>
                  <a:lnTo>
                    <a:pt x="63" y="10"/>
                  </a:lnTo>
                  <a:lnTo>
                    <a:pt x="50" y="12"/>
                  </a:lnTo>
                  <a:lnTo>
                    <a:pt x="37" y="15"/>
                  </a:lnTo>
                  <a:lnTo>
                    <a:pt x="25" y="18"/>
                  </a:lnTo>
                  <a:lnTo>
                    <a:pt x="12" y="22"/>
                  </a:lnTo>
                  <a:lnTo>
                    <a:pt x="0" y="26"/>
                  </a:lnTo>
                  <a:lnTo>
                    <a:pt x="8" y="39"/>
                  </a:lnTo>
                  <a:lnTo>
                    <a:pt x="18" y="52"/>
                  </a:lnTo>
                  <a:lnTo>
                    <a:pt x="28" y="65"/>
                  </a:lnTo>
                  <a:lnTo>
                    <a:pt x="38" y="77"/>
                  </a:lnTo>
                  <a:lnTo>
                    <a:pt x="49" y="89"/>
                  </a:lnTo>
                  <a:lnTo>
                    <a:pt x="60" y="101"/>
                  </a:lnTo>
                  <a:lnTo>
                    <a:pt x="71" y="112"/>
                  </a:lnTo>
                  <a:lnTo>
                    <a:pt x="83" y="123"/>
                  </a:lnTo>
                  <a:lnTo>
                    <a:pt x="95" y="134"/>
                  </a:lnTo>
                  <a:lnTo>
                    <a:pt x="107" y="145"/>
                  </a:lnTo>
                  <a:lnTo>
                    <a:pt x="120" y="155"/>
                  </a:lnTo>
                  <a:lnTo>
                    <a:pt x="132" y="164"/>
                  </a:lnTo>
                  <a:lnTo>
                    <a:pt x="146" y="173"/>
                  </a:lnTo>
                  <a:lnTo>
                    <a:pt x="159" y="182"/>
                  </a:lnTo>
                  <a:lnTo>
                    <a:pt x="173" y="191"/>
                  </a:lnTo>
                  <a:lnTo>
                    <a:pt x="187" y="199"/>
                  </a:lnTo>
                  <a:lnTo>
                    <a:pt x="201" y="206"/>
                  </a:lnTo>
                  <a:lnTo>
                    <a:pt x="216" y="213"/>
                  </a:lnTo>
                  <a:lnTo>
                    <a:pt x="231" y="220"/>
                  </a:lnTo>
                  <a:lnTo>
                    <a:pt x="246" y="226"/>
                  </a:lnTo>
                  <a:lnTo>
                    <a:pt x="261" y="232"/>
                  </a:lnTo>
                  <a:lnTo>
                    <a:pt x="277" y="238"/>
                  </a:lnTo>
                  <a:lnTo>
                    <a:pt x="293" y="243"/>
                  </a:lnTo>
                  <a:lnTo>
                    <a:pt x="308" y="247"/>
                  </a:lnTo>
                  <a:lnTo>
                    <a:pt x="325" y="251"/>
                  </a:lnTo>
                  <a:lnTo>
                    <a:pt x="341" y="255"/>
                  </a:lnTo>
                  <a:lnTo>
                    <a:pt x="357" y="257"/>
                  </a:lnTo>
                  <a:lnTo>
                    <a:pt x="374" y="260"/>
                  </a:lnTo>
                  <a:lnTo>
                    <a:pt x="391" y="262"/>
                  </a:lnTo>
                  <a:lnTo>
                    <a:pt x="408" y="263"/>
                  </a:lnTo>
                  <a:lnTo>
                    <a:pt x="425" y="264"/>
                  </a:lnTo>
                  <a:lnTo>
                    <a:pt x="443" y="264"/>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0" name="Shape 10">
              <a:extLst>
                <a:ext uri="{FF2B5EF4-FFF2-40B4-BE49-F238E27FC236}">
                  <a16:creationId xmlns:a16="http://schemas.microsoft.com/office/drawing/2014/main" id="{F35DB3BA-37AD-4BB8-7899-E225819612B6}"/>
                </a:ext>
              </a:extLst>
            </xdr:cNvPr>
            <xdr:cNvSpPr/>
          </xdr:nvSpPr>
          <xdr:spPr>
            <a:xfrm>
              <a:off x="6734" y="1169"/>
              <a:ext cx="2" cy="2"/>
            </a:xfrm>
            <a:custGeom>
              <a:avLst/>
              <a:gdLst/>
              <a:ahLst/>
              <a:cxnLst/>
              <a:rect l="l" t="t" r="r" b="b"/>
              <a:pathLst>
                <a:path w="1" h="2" extrusionOk="0">
                  <a:moveTo>
                    <a:pt x="0" y="2"/>
                  </a:moveTo>
                  <a:lnTo>
                    <a:pt x="1" y="1"/>
                  </a:lnTo>
                  <a:lnTo>
                    <a:pt x="1" y="0"/>
                  </a:lnTo>
                  <a:lnTo>
                    <a:pt x="1"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1" name="Shape 11">
              <a:extLst>
                <a:ext uri="{FF2B5EF4-FFF2-40B4-BE49-F238E27FC236}">
                  <a16:creationId xmlns:a16="http://schemas.microsoft.com/office/drawing/2014/main" id="{36C1D356-0FD4-46C8-F801-777121110BFA}"/>
                </a:ext>
              </a:extLst>
            </xdr:cNvPr>
            <xdr:cNvSpPr/>
          </xdr:nvSpPr>
          <xdr:spPr>
            <a:xfrm>
              <a:off x="6738" y="1164"/>
              <a:ext cx="2" cy="2"/>
            </a:xfrm>
            <a:custGeom>
              <a:avLst/>
              <a:gdLst/>
              <a:ahLst/>
              <a:cxnLst/>
              <a:rect l="l" t="t" r="r" b="b"/>
              <a:pathLst>
                <a:path w="1" h="2" extrusionOk="0">
                  <a:moveTo>
                    <a:pt x="0" y="2"/>
                  </a:moveTo>
                  <a:lnTo>
                    <a:pt x="0" y="1"/>
                  </a:lnTo>
                  <a:lnTo>
                    <a:pt x="1" y="0"/>
                  </a:lnTo>
                  <a:lnTo>
                    <a:pt x="0"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2" name="Shape 12">
              <a:extLst>
                <a:ext uri="{FF2B5EF4-FFF2-40B4-BE49-F238E27FC236}">
                  <a16:creationId xmlns:a16="http://schemas.microsoft.com/office/drawing/2014/main" id="{8CE8B707-8CC0-9A63-3208-82ED983274B1}"/>
                </a:ext>
              </a:extLst>
            </xdr:cNvPr>
            <xdr:cNvSpPr/>
          </xdr:nvSpPr>
          <xdr:spPr>
            <a:xfrm>
              <a:off x="6743" y="1157"/>
              <a:ext cx="2" cy="2"/>
            </a:xfrm>
            <a:custGeom>
              <a:avLst/>
              <a:gdLst/>
              <a:ahLst/>
              <a:cxnLst/>
              <a:rect l="l" t="t" r="r" b="b"/>
              <a:pathLst>
                <a:path w="1" h="2" extrusionOk="0">
                  <a:moveTo>
                    <a:pt x="0" y="2"/>
                  </a:moveTo>
                  <a:lnTo>
                    <a:pt x="1" y="1"/>
                  </a:lnTo>
                  <a:lnTo>
                    <a:pt x="1" y="0"/>
                  </a:lnTo>
                  <a:lnTo>
                    <a:pt x="1"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 name="Shape 13">
              <a:extLst>
                <a:ext uri="{FF2B5EF4-FFF2-40B4-BE49-F238E27FC236}">
                  <a16:creationId xmlns:a16="http://schemas.microsoft.com/office/drawing/2014/main" id="{B1F735F8-90C1-024F-51B3-C747DDE99748}"/>
                </a:ext>
              </a:extLst>
            </xdr:cNvPr>
            <xdr:cNvSpPr/>
          </xdr:nvSpPr>
          <xdr:spPr>
            <a:xfrm>
              <a:off x="6747" y="1152"/>
              <a:ext cx="2" cy="2"/>
            </a:xfrm>
            <a:custGeom>
              <a:avLst/>
              <a:gdLst/>
              <a:ahLst/>
              <a:cxnLst/>
              <a:rect l="l" t="t" r="r" b="b"/>
              <a:pathLst>
                <a:path w="1" h="2" extrusionOk="0">
                  <a:moveTo>
                    <a:pt x="0" y="2"/>
                  </a:moveTo>
                  <a:lnTo>
                    <a:pt x="1" y="1"/>
                  </a:lnTo>
                  <a:lnTo>
                    <a:pt x="1" y="0"/>
                  </a:lnTo>
                  <a:lnTo>
                    <a:pt x="1"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4" name="Shape 14">
              <a:extLst>
                <a:ext uri="{FF2B5EF4-FFF2-40B4-BE49-F238E27FC236}">
                  <a16:creationId xmlns:a16="http://schemas.microsoft.com/office/drawing/2014/main" id="{8A48811E-0C62-33C2-9DEE-4725E19BADE6}"/>
                </a:ext>
              </a:extLst>
            </xdr:cNvPr>
            <xdr:cNvSpPr/>
          </xdr:nvSpPr>
          <xdr:spPr>
            <a:xfrm>
              <a:off x="5792" y="693"/>
              <a:ext cx="1057" cy="493"/>
            </a:xfrm>
            <a:custGeom>
              <a:avLst/>
              <a:gdLst/>
              <a:ahLst/>
              <a:cxnLst/>
              <a:rect l="l" t="t" r="r" b="b"/>
              <a:pathLst>
                <a:path w="1057" h="493" extrusionOk="0">
                  <a:moveTo>
                    <a:pt x="987" y="410"/>
                  </a:moveTo>
                  <a:lnTo>
                    <a:pt x="264" y="410"/>
                  </a:lnTo>
                  <a:lnTo>
                    <a:pt x="291" y="412"/>
                  </a:lnTo>
                  <a:lnTo>
                    <a:pt x="317" y="416"/>
                  </a:lnTo>
                  <a:lnTo>
                    <a:pt x="331" y="418"/>
                  </a:lnTo>
                  <a:lnTo>
                    <a:pt x="344" y="421"/>
                  </a:lnTo>
                  <a:lnTo>
                    <a:pt x="358" y="424"/>
                  </a:lnTo>
                  <a:lnTo>
                    <a:pt x="371" y="428"/>
                  </a:lnTo>
                  <a:lnTo>
                    <a:pt x="385" y="432"/>
                  </a:lnTo>
                  <a:lnTo>
                    <a:pt x="413" y="442"/>
                  </a:lnTo>
                  <a:lnTo>
                    <a:pt x="441" y="454"/>
                  </a:lnTo>
                  <a:lnTo>
                    <a:pt x="455" y="461"/>
                  </a:lnTo>
                  <a:lnTo>
                    <a:pt x="470" y="468"/>
                  </a:lnTo>
                  <a:lnTo>
                    <a:pt x="484" y="476"/>
                  </a:lnTo>
                  <a:lnTo>
                    <a:pt x="499" y="485"/>
                  </a:lnTo>
                  <a:lnTo>
                    <a:pt x="513" y="493"/>
                  </a:lnTo>
                  <a:lnTo>
                    <a:pt x="535" y="485"/>
                  </a:lnTo>
                  <a:lnTo>
                    <a:pt x="547" y="482"/>
                  </a:lnTo>
                  <a:lnTo>
                    <a:pt x="558" y="478"/>
                  </a:lnTo>
                  <a:lnTo>
                    <a:pt x="606" y="466"/>
                  </a:lnTo>
                  <a:lnTo>
                    <a:pt x="630" y="462"/>
                  </a:lnTo>
                  <a:lnTo>
                    <a:pt x="643" y="460"/>
                  </a:lnTo>
                  <a:lnTo>
                    <a:pt x="655" y="458"/>
                  </a:lnTo>
                  <a:lnTo>
                    <a:pt x="668" y="456"/>
                  </a:lnTo>
                  <a:lnTo>
                    <a:pt x="707" y="453"/>
                  </a:lnTo>
                  <a:lnTo>
                    <a:pt x="960" y="453"/>
                  </a:lnTo>
                  <a:lnTo>
                    <a:pt x="978" y="426"/>
                  </a:lnTo>
                  <a:lnTo>
                    <a:pt x="984" y="416"/>
                  </a:lnTo>
                  <a:lnTo>
                    <a:pt x="987" y="410"/>
                  </a:lnTo>
                  <a:close/>
                  <a:moveTo>
                    <a:pt x="960" y="453"/>
                  </a:moveTo>
                  <a:lnTo>
                    <a:pt x="775" y="453"/>
                  </a:lnTo>
                  <a:lnTo>
                    <a:pt x="804" y="455"/>
                  </a:lnTo>
                  <a:lnTo>
                    <a:pt x="818" y="457"/>
                  </a:lnTo>
                  <a:lnTo>
                    <a:pt x="833" y="458"/>
                  </a:lnTo>
                  <a:lnTo>
                    <a:pt x="848" y="460"/>
                  </a:lnTo>
                  <a:lnTo>
                    <a:pt x="863" y="463"/>
                  </a:lnTo>
                  <a:lnTo>
                    <a:pt x="878" y="465"/>
                  </a:lnTo>
                  <a:lnTo>
                    <a:pt x="893" y="468"/>
                  </a:lnTo>
                  <a:lnTo>
                    <a:pt x="909" y="471"/>
                  </a:lnTo>
                  <a:lnTo>
                    <a:pt x="924" y="475"/>
                  </a:lnTo>
                  <a:lnTo>
                    <a:pt x="940" y="479"/>
                  </a:lnTo>
                  <a:lnTo>
                    <a:pt x="947" y="470"/>
                  </a:lnTo>
                  <a:lnTo>
                    <a:pt x="953" y="462"/>
                  </a:lnTo>
                  <a:lnTo>
                    <a:pt x="960" y="453"/>
                  </a:lnTo>
                  <a:close/>
                  <a:moveTo>
                    <a:pt x="340" y="0"/>
                  </a:moveTo>
                  <a:lnTo>
                    <a:pt x="148" y="3"/>
                  </a:lnTo>
                  <a:lnTo>
                    <a:pt x="84" y="5"/>
                  </a:lnTo>
                  <a:lnTo>
                    <a:pt x="20" y="8"/>
                  </a:lnTo>
                  <a:lnTo>
                    <a:pt x="17" y="16"/>
                  </a:lnTo>
                  <a:lnTo>
                    <a:pt x="15" y="25"/>
                  </a:lnTo>
                  <a:lnTo>
                    <a:pt x="13" y="33"/>
                  </a:lnTo>
                  <a:lnTo>
                    <a:pt x="9" y="51"/>
                  </a:lnTo>
                  <a:lnTo>
                    <a:pt x="8" y="60"/>
                  </a:lnTo>
                  <a:lnTo>
                    <a:pt x="6" y="69"/>
                  </a:lnTo>
                  <a:lnTo>
                    <a:pt x="5" y="78"/>
                  </a:lnTo>
                  <a:lnTo>
                    <a:pt x="4" y="86"/>
                  </a:lnTo>
                  <a:lnTo>
                    <a:pt x="2" y="96"/>
                  </a:lnTo>
                  <a:lnTo>
                    <a:pt x="2" y="105"/>
                  </a:lnTo>
                  <a:lnTo>
                    <a:pt x="0" y="123"/>
                  </a:lnTo>
                  <a:lnTo>
                    <a:pt x="0" y="180"/>
                  </a:lnTo>
                  <a:lnTo>
                    <a:pt x="1" y="190"/>
                  </a:lnTo>
                  <a:lnTo>
                    <a:pt x="2" y="199"/>
                  </a:lnTo>
                  <a:lnTo>
                    <a:pt x="4" y="219"/>
                  </a:lnTo>
                  <a:lnTo>
                    <a:pt x="5" y="228"/>
                  </a:lnTo>
                  <a:lnTo>
                    <a:pt x="7" y="238"/>
                  </a:lnTo>
                  <a:lnTo>
                    <a:pt x="8" y="247"/>
                  </a:lnTo>
                  <a:lnTo>
                    <a:pt x="12" y="265"/>
                  </a:lnTo>
                  <a:lnTo>
                    <a:pt x="15" y="275"/>
                  </a:lnTo>
                  <a:lnTo>
                    <a:pt x="19" y="293"/>
                  </a:lnTo>
                  <a:lnTo>
                    <a:pt x="28" y="320"/>
                  </a:lnTo>
                  <a:lnTo>
                    <a:pt x="31" y="328"/>
                  </a:lnTo>
                  <a:lnTo>
                    <a:pt x="34" y="337"/>
                  </a:lnTo>
                  <a:lnTo>
                    <a:pt x="38" y="346"/>
                  </a:lnTo>
                  <a:lnTo>
                    <a:pt x="41" y="354"/>
                  </a:lnTo>
                  <a:lnTo>
                    <a:pt x="45" y="363"/>
                  </a:lnTo>
                  <a:lnTo>
                    <a:pt x="49" y="371"/>
                  </a:lnTo>
                  <a:lnTo>
                    <a:pt x="53" y="380"/>
                  </a:lnTo>
                  <a:lnTo>
                    <a:pt x="57" y="388"/>
                  </a:lnTo>
                  <a:lnTo>
                    <a:pt x="62" y="396"/>
                  </a:lnTo>
                  <a:lnTo>
                    <a:pt x="70" y="412"/>
                  </a:lnTo>
                  <a:lnTo>
                    <a:pt x="85" y="436"/>
                  </a:lnTo>
                  <a:lnTo>
                    <a:pt x="98" y="432"/>
                  </a:lnTo>
                  <a:lnTo>
                    <a:pt x="110" y="428"/>
                  </a:lnTo>
                  <a:lnTo>
                    <a:pt x="136" y="422"/>
                  </a:lnTo>
                  <a:lnTo>
                    <a:pt x="148" y="420"/>
                  </a:lnTo>
                  <a:lnTo>
                    <a:pt x="161" y="417"/>
                  </a:lnTo>
                  <a:lnTo>
                    <a:pt x="187" y="413"/>
                  </a:lnTo>
                  <a:lnTo>
                    <a:pt x="225" y="410"/>
                  </a:lnTo>
                  <a:lnTo>
                    <a:pt x="987" y="410"/>
                  </a:lnTo>
                  <a:lnTo>
                    <a:pt x="989" y="407"/>
                  </a:lnTo>
                  <a:lnTo>
                    <a:pt x="995" y="397"/>
                  </a:lnTo>
                  <a:lnTo>
                    <a:pt x="999" y="388"/>
                  </a:lnTo>
                  <a:lnTo>
                    <a:pt x="1014" y="358"/>
                  </a:lnTo>
                  <a:lnTo>
                    <a:pt x="1022" y="338"/>
                  </a:lnTo>
                  <a:lnTo>
                    <a:pt x="1026" y="327"/>
                  </a:lnTo>
                  <a:lnTo>
                    <a:pt x="1030" y="317"/>
                  </a:lnTo>
                  <a:lnTo>
                    <a:pt x="1033" y="306"/>
                  </a:lnTo>
                  <a:lnTo>
                    <a:pt x="1036" y="296"/>
                  </a:lnTo>
                  <a:lnTo>
                    <a:pt x="1039" y="285"/>
                  </a:lnTo>
                  <a:lnTo>
                    <a:pt x="1042" y="275"/>
                  </a:lnTo>
                  <a:lnTo>
                    <a:pt x="1045" y="264"/>
                  </a:lnTo>
                  <a:lnTo>
                    <a:pt x="1051" y="231"/>
                  </a:lnTo>
                  <a:lnTo>
                    <a:pt x="1052" y="219"/>
                  </a:lnTo>
                  <a:lnTo>
                    <a:pt x="1054" y="208"/>
                  </a:lnTo>
                  <a:lnTo>
                    <a:pt x="1055" y="197"/>
                  </a:lnTo>
                  <a:lnTo>
                    <a:pt x="1056" y="185"/>
                  </a:lnTo>
                  <a:lnTo>
                    <a:pt x="1056" y="174"/>
                  </a:lnTo>
                  <a:lnTo>
                    <a:pt x="1057" y="162"/>
                  </a:lnTo>
                  <a:lnTo>
                    <a:pt x="1057" y="136"/>
                  </a:lnTo>
                  <a:lnTo>
                    <a:pt x="1056" y="121"/>
                  </a:lnTo>
                  <a:lnTo>
                    <a:pt x="1055" y="105"/>
                  </a:lnTo>
                  <a:lnTo>
                    <a:pt x="1054" y="92"/>
                  </a:lnTo>
                  <a:lnTo>
                    <a:pt x="1050" y="64"/>
                  </a:lnTo>
                  <a:lnTo>
                    <a:pt x="1044" y="36"/>
                  </a:lnTo>
                  <a:lnTo>
                    <a:pt x="1012" y="32"/>
                  </a:lnTo>
                  <a:lnTo>
                    <a:pt x="948" y="26"/>
                  </a:lnTo>
                  <a:lnTo>
                    <a:pt x="916" y="24"/>
                  </a:lnTo>
                  <a:lnTo>
                    <a:pt x="852" y="18"/>
                  </a:lnTo>
                  <a:lnTo>
                    <a:pt x="724" y="10"/>
                  </a:lnTo>
                  <a:lnTo>
                    <a:pt x="692" y="9"/>
                  </a:lnTo>
                  <a:lnTo>
                    <a:pt x="660" y="7"/>
                  </a:lnTo>
                  <a:lnTo>
                    <a:pt x="500" y="2"/>
                  </a:lnTo>
                  <a:lnTo>
                    <a:pt x="468" y="2"/>
                  </a:lnTo>
                  <a:lnTo>
                    <a:pt x="436" y="1"/>
                  </a:lnTo>
                  <a:lnTo>
                    <a:pt x="404" y="1"/>
                  </a:lnTo>
                  <a:lnTo>
                    <a:pt x="340" y="0"/>
                  </a:lnTo>
                  <a:close/>
                </a:path>
              </a:pathLst>
            </a:custGeom>
            <a:solidFill>
              <a:srgbClr val="006CB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5" name="Shape 15">
              <a:extLst>
                <a:ext uri="{FF2B5EF4-FFF2-40B4-BE49-F238E27FC236}">
                  <a16:creationId xmlns:a16="http://schemas.microsoft.com/office/drawing/2014/main" id="{F1FCE708-3E31-364C-CA85-093F824E3DA6}"/>
                </a:ext>
              </a:extLst>
            </xdr:cNvPr>
            <xdr:cNvPicPr preferRelativeResize="0"/>
          </xdr:nvPicPr>
          <xdr:blipFill rotWithShape="1">
            <a:blip xmlns:r="http://schemas.openxmlformats.org/officeDocument/2006/relationships" r:embed="rId3">
              <a:alphaModFix/>
            </a:blip>
            <a:srcRect/>
            <a:stretch/>
          </xdr:blipFill>
          <xdr:spPr>
            <a:xfrm>
              <a:off x="5794" y="822"/>
              <a:ext cx="1056" cy="235"/>
            </a:xfrm>
            <a:prstGeom prst="rect">
              <a:avLst/>
            </a:prstGeom>
            <a:noFill/>
            <a:ln>
              <a:noFill/>
            </a:ln>
          </xdr:spPr>
        </xdr:pic>
        <xdr:sp macro="" textlink="">
          <xdr:nvSpPr>
            <xdr:cNvPr id="16" name="Shape 16">
              <a:extLst>
                <a:ext uri="{FF2B5EF4-FFF2-40B4-BE49-F238E27FC236}">
                  <a16:creationId xmlns:a16="http://schemas.microsoft.com/office/drawing/2014/main" id="{3E191968-554C-FFD9-A03A-879D89A85E4A}"/>
                </a:ext>
              </a:extLst>
            </xdr:cNvPr>
            <xdr:cNvSpPr/>
          </xdr:nvSpPr>
          <xdr:spPr>
            <a:xfrm>
              <a:off x="5792" y="693"/>
              <a:ext cx="1057" cy="493"/>
            </a:xfrm>
            <a:custGeom>
              <a:avLst/>
              <a:gdLst/>
              <a:ahLst/>
              <a:cxnLst/>
              <a:rect l="l" t="t" r="r" b="b"/>
              <a:pathLst>
                <a:path w="1057" h="493" extrusionOk="0">
                  <a:moveTo>
                    <a:pt x="940" y="479"/>
                  </a:moveTo>
                  <a:lnTo>
                    <a:pt x="947" y="470"/>
                  </a:lnTo>
                  <a:lnTo>
                    <a:pt x="953" y="462"/>
                  </a:lnTo>
                  <a:lnTo>
                    <a:pt x="960" y="453"/>
                  </a:lnTo>
                  <a:lnTo>
                    <a:pt x="966" y="444"/>
                  </a:lnTo>
                  <a:lnTo>
                    <a:pt x="972" y="435"/>
                  </a:lnTo>
                  <a:lnTo>
                    <a:pt x="978" y="426"/>
                  </a:lnTo>
                  <a:lnTo>
                    <a:pt x="984" y="416"/>
                  </a:lnTo>
                  <a:lnTo>
                    <a:pt x="989" y="407"/>
                  </a:lnTo>
                  <a:lnTo>
                    <a:pt x="995" y="397"/>
                  </a:lnTo>
                  <a:lnTo>
                    <a:pt x="999" y="388"/>
                  </a:lnTo>
                  <a:lnTo>
                    <a:pt x="1004" y="378"/>
                  </a:lnTo>
                  <a:lnTo>
                    <a:pt x="1009" y="368"/>
                  </a:lnTo>
                  <a:lnTo>
                    <a:pt x="1014" y="358"/>
                  </a:lnTo>
                  <a:lnTo>
                    <a:pt x="1018" y="348"/>
                  </a:lnTo>
                  <a:lnTo>
                    <a:pt x="1022" y="338"/>
                  </a:lnTo>
                  <a:lnTo>
                    <a:pt x="1026" y="327"/>
                  </a:lnTo>
                  <a:lnTo>
                    <a:pt x="1030" y="317"/>
                  </a:lnTo>
                  <a:lnTo>
                    <a:pt x="1033" y="306"/>
                  </a:lnTo>
                  <a:lnTo>
                    <a:pt x="1036" y="296"/>
                  </a:lnTo>
                  <a:lnTo>
                    <a:pt x="1039" y="285"/>
                  </a:lnTo>
                  <a:lnTo>
                    <a:pt x="1042" y="275"/>
                  </a:lnTo>
                  <a:lnTo>
                    <a:pt x="1045" y="264"/>
                  </a:lnTo>
                  <a:lnTo>
                    <a:pt x="1047" y="253"/>
                  </a:lnTo>
                  <a:lnTo>
                    <a:pt x="1049" y="242"/>
                  </a:lnTo>
                  <a:lnTo>
                    <a:pt x="1051" y="231"/>
                  </a:lnTo>
                  <a:lnTo>
                    <a:pt x="1052" y="219"/>
                  </a:lnTo>
                  <a:lnTo>
                    <a:pt x="1054" y="208"/>
                  </a:lnTo>
                  <a:lnTo>
                    <a:pt x="1055" y="197"/>
                  </a:lnTo>
                  <a:lnTo>
                    <a:pt x="1056" y="185"/>
                  </a:lnTo>
                  <a:lnTo>
                    <a:pt x="1056" y="174"/>
                  </a:lnTo>
                  <a:lnTo>
                    <a:pt x="1057" y="162"/>
                  </a:lnTo>
                  <a:lnTo>
                    <a:pt x="1057" y="151"/>
                  </a:lnTo>
                  <a:lnTo>
                    <a:pt x="1057" y="136"/>
                  </a:lnTo>
                  <a:lnTo>
                    <a:pt x="1056" y="121"/>
                  </a:lnTo>
                  <a:lnTo>
                    <a:pt x="1055" y="107"/>
                  </a:lnTo>
                  <a:lnTo>
                    <a:pt x="1054" y="92"/>
                  </a:lnTo>
                  <a:lnTo>
                    <a:pt x="1052" y="78"/>
                  </a:lnTo>
                  <a:lnTo>
                    <a:pt x="1050" y="64"/>
                  </a:lnTo>
                  <a:lnTo>
                    <a:pt x="1047" y="50"/>
                  </a:lnTo>
                  <a:lnTo>
                    <a:pt x="1044" y="36"/>
                  </a:lnTo>
                  <a:lnTo>
                    <a:pt x="1012" y="32"/>
                  </a:lnTo>
                  <a:lnTo>
                    <a:pt x="980" y="29"/>
                  </a:lnTo>
                  <a:lnTo>
                    <a:pt x="948" y="26"/>
                  </a:lnTo>
                  <a:lnTo>
                    <a:pt x="916" y="24"/>
                  </a:lnTo>
                  <a:lnTo>
                    <a:pt x="884" y="21"/>
                  </a:lnTo>
                  <a:lnTo>
                    <a:pt x="852" y="18"/>
                  </a:lnTo>
                  <a:lnTo>
                    <a:pt x="820" y="16"/>
                  </a:lnTo>
                  <a:lnTo>
                    <a:pt x="788" y="14"/>
                  </a:lnTo>
                  <a:lnTo>
                    <a:pt x="756" y="12"/>
                  </a:lnTo>
                  <a:lnTo>
                    <a:pt x="724" y="10"/>
                  </a:lnTo>
                  <a:lnTo>
                    <a:pt x="692" y="9"/>
                  </a:lnTo>
                  <a:lnTo>
                    <a:pt x="660" y="7"/>
                  </a:lnTo>
                  <a:lnTo>
                    <a:pt x="628" y="6"/>
                  </a:lnTo>
                  <a:lnTo>
                    <a:pt x="596" y="5"/>
                  </a:lnTo>
                  <a:lnTo>
                    <a:pt x="564" y="4"/>
                  </a:lnTo>
                  <a:lnTo>
                    <a:pt x="532" y="3"/>
                  </a:lnTo>
                  <a:lnTo>
                    <a:pt x="500" y="2"/>
                  </a:lnTo>
                  <a:lnTo>
                    <a:pt x="468" y="2"/>
                  </a:lnTo>
                  <a:lnTo>
                    <a:pt x="436" y="1"/>
                  </a:lnTo>
                  <a:lnTo>
                    <a:pt x="404" y="1"/>
                  </a:lnTo>
                  <a:lnTo>
                    <a:pt x="340" y="0"/>
                  </a:lnTo>
                  <a:lnTo>
                    <a:pt x="276" y="1"/>
                  </a:lnTo>
                  <a:lnTo>
                    <a:pt x="212" y="2"/>
                  </a:lnTo>
                  <a:lnTo>
                    <a:pt x="148" y="3"/>
                  </a:lnTo>
                  <a:lnTo>
                    <a:pt x="84" y="5"/>
                  </a:lnTo>
                  <a:lnTo>
                    <a:pt x="20" y="8"/>
                  </a:lnTo>
                  <a:lnTo>
                    <a:pt x="15" y="25"/>
                  </a:lnTo>
                  <a:lnTo>
                    <a:pt x="13" y="33"/>
                  </a:lnTo>
                  <a:lnTo>
                    <a:pt x="11" y="42"/>
                  </a:lnTo>
                  <a:lnTo>
                    <a:pt x="9" y="51"/>
                  </a:lnTo>
                  <a:lnTo>
                    <a:pt x="8" y="60"/>
                  </a:lnTo>
                  <a:lnTo>
                    <a:pt x="6" y="69"/>
                  </a:lnTo>
                  <a:lnTo>
                    <a:pt x="5" y="78"/>
                  </a:lnTo>
                  <a:lnTo>
                    <a:pt x="4" y="86"/>
                  </a:lnTo>
                  <a:lnTo>
                    <a:pt x="2" y="96"/>
                  </a:lnTo>
                  <a:lnTo>
                    <a:pt x="2" y="105"/>
                  </a:lnTo>
                  <a:lnTo>
                    <a:pt x="1" y="114"/>
                  </a:lnTo>
                  <a:lnTo>
                    <a:pt x="0" y="123"/>
                  </a:lnTo>
                  <a:lnTo>
                    <a:pt x="0" y="132"/>
                  </a:lnTo>
                  <a:lnTo>
                    <a:pt x="0" y="141"/>
                  </a:lnTo>
                  <a:lnTo>
                    <a:pt x="0" y="151"/>
                  </a:lnTo>
                  <a:lnTo>
                    <a:pt x="0" y="161"/>
                  </a:lnTo>
                  <a:lnTo>
                    <a:pt x="0" y="170"/>
                  </a:lnTo>
                  <a:lnTo>
                    <a:pt x="0" y="180"/>
                  </a:lnTo>
                  <a:lnTo>
                    <a:pt x="1" y="190"/>
                  </a:lnTo>
                  <a:lnTo>
                    <a:pt x="2" y="199"/>
                  </a:lnTo>
                  <a:lnTo>
                    <a:pt x="3" y="209"/>
                  </a:lnTo>
                  <a:lnTo>
                    <a:pt x="4" y="219"/>
                  </a:lnTo>
                  <a:lnTo>
                    <a:pt x="5" y="228"/>
                  </a:lnTo>
                  <a:lnTo>
                    <a:pt x="7" y="238"/>
                  </a:lnTo>
                  <a:lnTo>
                    <a:pt x="8" y="247"/>
                  </a:lnTo>
                  <a:lnTo>
                    <a:pt x="10" y="256"/>
                  </a:lnTo>
                  <a:lnTo>
                    <a:pt x="12" y="265"/>
                  </a:lnTo>
                  <a:lnTo>
                    <a:pt x="15" y="275"/>
                  </a:lnTo>
                  <a:lnTo>
                    <a:pt x="17" y="284"/>
                  </a:lnTo>
                  <a:lnTo>
                    <a:pt x="19" y="293"/>
                  </a:lnTo>
                  <a:lnTo>
                    <a:pt x="22" y="302"/>
                  </a:lnTo>
                  <a:lnTo>
                    <a:pt x="25" y="311"/>
                  </a:lnTo>
                  <a:lnTo>
                    <a:pt x="28" y="320"/>
                  </a:lnTo>
                  <a:lnTo>
                    <a:pt x="31" y="328"/>
                  </a:lnTo>
                  <a:lnTo>
                    <a:pt x="34" y="337"/>
                  </a:lnTo>
                  <a:lnTo>
                    <a:pt x="38" y="346"/>
                  </a:lnTo>
                  <a:lnTo>
                    <a:pt x="41" y="354"/>
                  </a:lnTo>
                  <a:lnTo>
                    <a:pt x="45" y="363"/>
                  </a:lnTo>
                  <a:lnTo>
                    <a:pt x="49" y="371"/>
                  </a:lnTo>
                  <a:lnTo>
                    <a:pt x="53" y="380"/>
                  </a:lnTo>
                  <a:lnTo>
                    <a:pt x="57" y="388"/>
                  </a:lnTo>
                  <a:lnTo>
                    <a:pt x="62" y="396"/>
                  </a:lnTo>
                  <a:lnTo>
                    <a:pt x="66" y="404"/>
                  </a:lnTo>
                  <a:lnTo>
                    <a:pt x="70" y="412"/>
                  </a:lnTo>
                  <a:lnTo>
                    <a:pt x="75" y="420"/>
                  </a:lnTo>
                  <a:lnTo>
                    <a:pt x="80" y="428"/>
                  </a:lnTo>
                  <a:lnTo>
                    <a:pt x="85" y="436"/>
                  </a:lnTo>
                  <a:lnTo>
                    <a:pt x="98" y="432"/>
                  </a:lnTo>
                  <a:lnTo>
                    <a:pt x="110" y="428"/>
                  </a:lnTo>
                  <a:lnTo>
                    <a:pt x="123" y="425"/>
                  </a:lnTo>
                  <a:lnTo>
                    <a:pt x="136" y="422"/>
                  </a:lnTo>
                  <a:lnTo>
                    <a:pt x="148" y="420"/>
                  </a:lnTo>
                  <a:lnTo>
                    <a:pt x="161" y="417"/>
                  </a:lnTo>
                  <a:lnTo>
                    <a:pt x="174" y="415"/>
                  </a:lnTo>
                  <a:lnTo>
                    <a:pt x="187" y="413"/>
                  </a:lnTo>
                  <a:lnTo>
                    <a:pt x="199" y="412"/>
                  </a:lnTo>
                  <a:lnTo>
                    <a:pt x="212" y="411"/>
                  </a:lnTo>
                  <a:lnTo>
                    <a:pt x="225" y="410"/>
                  </a:lnTo>
                  <a:lnTo>
                    <a:pt x="238" y="410"/>
                  </a:lnTo>
                  <a:lnTo>
                    <a:pt x="251" y="410"/>
                  </a:lnTo>
                  <a:lnTo>
                    <a:pt x="264" y="410"/>
                  </a:lnTo>
                  <a:lnTo>
                    <a:pt x="277" y="411"/>
                  </a:lnTo>
                  <a:lnTo>
                    <a:pt x="291" y="412"/>
                  </a:lnTo>
                  <a:lnTo>
                    <a:pt x="304" y="414"/>
                  </a:lnTo>
                  <a:lnTo>
                    <a:pt x="317" y="416"/>
                  </a:lnTo>
                  <a:lnTo>
                    <a:pt x="331" y="418"/>
                  </a:lnTo>
                  <a:lnTo>
                    <a:pt x="344" y="421"/>
                  </a:lnTo>
                  <a:lnTo>
                    <a:pt x="358" y="424"/>
                  </a:lnTo>
                  <a:lnTo>
                    <a:pt x="371" y="428"/>
                  </a:lnTo>
                  <a:lnTo>
                    <a:pt x="385" y="432"/>
                  </a:lnTo>
                  <a:lnTo>
                    <a:pt x="399" y="437"/>
                  </a:lnTo>
                  <a:lnTo>
                    <a:pt x="413" y="442"/>
                  </a:lnTo>
                  <a:lnTo>
                    <a:pt x="427" y="448"/>
                  </a:lnTo>
                  <a:lnTo>
                    <a:pt x="441" y="454"/>
                  </a:lnTo>
                  <a:lnTo>
                    <a:pt x="455" y="461"/>
                  </a:lnTo>
                  <a:lnTo>
                    <a:pt x="470" y="468"/>
                  </a:lnTo>
                  <a:lnTo>
                    <a:pt x="484" y="476"/>
                  </a:lnTo>
                  <a:lnTo>
                    <a:pt x="499" y="485"/>
                  </a:lnTo>
                  <a:lnTo>
                    <a:pt x="513" y="493"/>
                  </a:lnTo>
                  <a:lnTo>
                    <a:pt x="524" y="489"/>
                  </a:lnTo>
                  <a:lnTo>
                    <a:pt x="535" y="485"/>
                  </a:lnTo>
                  <a:lnTo>
                    <a:pt x="547" y="482"/>
                  </a:lnTo>
                  <a:lnTo>
                    <a:pt x="558" y="478"/>
                  </a:lnTo>
                  <a:lnTo>
                    <a:pt x="570" y="475"/>
                  </a:lnTo>
                  <a:lnTo>
                    <a:pt x="582" y="472"/>
                  </a:lnTo>
                  <a:lnTo>
                    <a:pt x="594" y="469"/>
                  </a:lnTo>
                  <a:lnTo>
                    <a:pt x="606" y="466"/>
                  </a:lnTo>
                  <a:lnTo>
                    <a:pt x="618" y="464"/>
                  </a:lnTo>
                  <a:lnTo>
                    <a:pt x="630" y="462"/>
                  </a:lnTo>
                  <a:lnTo>
                    <a:pt x="643" y="460"/>
                  </a:lnTo>
                  <a:lnTo>
                    <a:pt x="655" y="458"/>
                  </a:lnTo>
                  <a:lnTo>
                    <a:pt x="668" y="456"/>
                  </a:lnTo>
                  <a:lnTo>
                    <a:pt x="681" y="455"/>
                  </a:lnTo>
                  <a:lnTo>
                    <a:pt x="694" y="454"/>
                  </a:lnTo>
                  <a:lnTo>
                    <a:pt x="707" y="453"/>
                  </a:lnTo>
                  <a:lnTo>
                    <a:pt x="720" y="453"/>
                  </a:lnTo>
                  <a:lnTo>
                    <a:pt x="734" y="452"/>
                  </a:lnTo>
                  <a:lnTo>
                    <a:pt x="748" y="452"/>
                  </a:lnTo>
                  <a:lnTo>
                    <a:pt x="761" y="453"/>
                  </a:lnTo>
                  <a:lnTo>
                    <a:pt x="775" y="453"/>
                  </a:lnTo>
                  <a:lnTo>
                    <a:pt x="789" y="454"/>
                  </a:lnTo>
                  <a:lnTo>
                    <a:pt x="804" y="455"/>
                  </a:lnTo>
                  <a:lnTo>
                    <a:pt x="818" y="457"/>
                  </a:lnTo>
                  <a:lnTo>
                    <a:pt x="833" y="458"/>
                  </a:lnTo>
                  <a:lnTo>
                    <a:pt x="848" y="460"/>
                  </a:lnTo>
                  <a:lnTo>
                    <a:pt x="863" y="463"/>
                  </a:lnTo>
                  <a:lnTo>
                    <a:pt x="878" y="465"/>
                  </a:lnTo>
                  <a:lnTo>
                    <a:pt x="893" y="468"/>
                  </a:lnTo>
                  <a:lnTo>
                    <a:pt x="909" y="471"/>
                  </a:lnTo>
                  <a:lnTo>
                    <a:pt x="924" y="475"/>
                  </a:lnTo>
                  <a:lnTo>
                    <a:pt x="940" y="479"/>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7" name="Shape 17">
              <a:extLst>
                <a:ext uri="{FF2B5EF4-FFF2-40B4-BE49-F238E27FC236}">
                  <a16:creationId xmlns:a16="http://schemas.microsoft.com/office/drawing/2014/main" id="{9DF5C34C-0D40-9BF3-55E1-2A3C1587C805}"/>
                </a:ext>
              </a:extLst>
            </xdr:cNvPr>
            <xdr:cNvPicPr preferRelativeResize="0"/>
          </xdr:nvPicPr>
          <xdr:blipFill rotWithShape="1">
            <a:blip xmlns:r="http://schemas.openxmlformats.org/officeDocument/2006/relationships" r:embed="rId3">
              <a:alphaModFix/>
            </a:blip>
            <a:srcRect/>
            <a:stretch/>
          </xdr:blipFill>
          <xdr:spPr>
            <a:xfrm>
              <a:off x="5794" y="822"/>
              <a:ext cx="1056" cy="235"/>
            </a:xfrm>
            <a:prstGeom prst="rect">
              <a:avLst/>
            </a:prstGeom>
            <a:noFill/>
            <a:ln>
              <a:noFill/>
            </a:ln>
          </xdr:spPr>
        </xdr:pic>
        <xdr:sp macro="" textlink="">
          <xdr:nvSpPr>
            <xdr:cNvPr id="18" name="Shape 18">
              <a:extLst>
                <a:ext uri="{FF2B5EF4-FFF2-40B4-BE49-F238E27FC236}">
                  <a16:creationId xmlns:a16="http://schemas.microsoft.com/office/drawing/2014/main" id="{A36FD41A-27BF-40F8-A480-6D4E8FB994C7}"/>
                </a:ext>
              </a:extLst>
            </xdr:cNvPr>
            <xdr:cNvSpPr/>
          </xdr:nvSpPr>
          <xdr:spPr>
            <a:xfrm>
              <a:off x="5792" y="769"/>
              <a:ext cx="1057" cy="299"/>
            </a:xfrm>
            <a:custGeom>
              <a:avLst/>
              <a:gdLst/>
              <a:ahLst/>
              <a:cxnLst/>
              <a:rect l="l" t="t" r="r" b="b"/>
              <a:pathLst>
                <a:path w="1057" h="299" extrusionOk="0">
                  <a:moveTo>
                    <a:pt x="1034" y="226"/>
                  </a:moveTo>
                  <a:lnTo>
                    <a:pt x="451" y="226"/>
                  </a:lnTo>
                  <a:lnTo>
                    <a:pt x="482" y="227"/>
                  </a:lnTo>
                  <a:lnTo>
                    <a:pt x="512" y="227"/>
                  </a:lnTo>
                  <a:lnTo>
                    <a:pt x="542" y="229"/>
                  </a:lnTo>
                  <a:lnTo>
                    <a:pt x="573" y="230"/>
                  </a:lnTo>
                  <a:lnTo>
                    <a:pt x="603" y="232"/>
                  </a:lnTo>
                  <a:lnTo>
                    <a:pt x="695" y="241"/>
                  </a:lnTo>
                  <a:lnTo>
                    <a:pt x="756" y="249"/>
                  </a:lnTo>
                  <a:lnTo>
                    <a:pt x="818" y="259"/>
                  </a:lnTo>
                  <a:lnTo>
                    <a:pt x="910" y="277"/>
                  </a:lnTo>
                  <a:lnTo>
                    <a:pt x="973" y="291"/>
                  </a:lnTo>
                  <a:lnTo>
                    <a:pt x="1004" y="299"/>
                  </a:lnTo>
                  <a:lnTo>
                    <a:pt x="1008" y="295"/>
                  </a:lnTo>
                  <a:lnTo>
                    <a:pt x="1023" y="259"/>
                  </a:lnTo>
                  <a:lnTo>
                    <a:pt x="1034" y="226"/>
                  </a:lnTo>
                  <a:close/>
                  <a:moveTo>
                    <a:pt x="514" y="0"/>
                  </a:moveTo>
                  <a:lnTo>
                    <a:pt x="414" y="0"/>
                  </a:lnTo>
                  <a:lnTo>
                    <a:pt x="380" y="2"/>
                  </a:lnTo>
                  <a:lnTo>
                    <a:pt x="346" y="3"/>
                  </a:lnTo>
                  <a:lnTo>
                    <a:pt x="312" y="6"/>
                  </a:lnTo>
                  <a:lnTo>
                    <a:pt x="278" y="8"/>
                  </a:lnTo>
                  <a:lnTo>
                    <a:pt x="244" y="11"/>
                  </a:lnTo>
                  <a:lnTo>
                    <a:pt x="140" y="23"/>
                  </a:lnTo>
                  <a:lnTo>
                    <a:pt x="106" y="28"/>
                  </a:lnTo>
                  <a:lnTo>
                    <a:pt x="0" y="46"/>
                  </a:lnTo>
                  <a:lnTo>
                    <a:pt x="0" y="100"/>
                  </a:lnTo>
                  <a:lnTo>
                    <a:pt x="1" y="112"/>
                  </a:lnTo>
                  <a:lnTo>
                    <a:pt x="2" y="125"/>
                  </a:lnTo>
                  <a:lnTo>
                    <a:pt x="3" y="137"/>
                  </a:lnTo>
                  <a:lnTo>
                    <a:pt x="5" y="149"/>
                  </a:lnTo>
                  <a:lnTo>
                    <a:pt x="7" y="162"/>
                  </a:lnTo>
                  <a:lnTo>
                    <a:pt x="9" y="173"/>
                  </a:lnTo>
                  <a:lnTo>
                    <a:pt x="12" y="185"/>
                  </a:lnTo>
                  <a:lnTo>
                    <a:pt x="14" y="197"/>
                  </a:lnTo>
                  <a:lnTo>
                    <a:pt x="17" y="209"/>
                  </a:lnTo>
                  <a:lnTo>
                    <a:pt x="21" y="220"/>
                  </a:lnTo>
                  <a:lnTo>
                    <a:pt x="24" y="232"/>
                  </a:lnTo>
                  <a:lnTo>
                    <a:pt x="28" y="243"/>
                  </a:lnTo>
                  <a:lnTo>
                    <a:pt x="32" y="255"/>
                  </a:lnTo>
                  <a:lnTo>
                    <a:pt x="36" y="266"/>
                  </a:lnTo>
                  <a:lnTo>
                    <a:pt x="65" y="260"/>
                  </a:lnTo>
                  <a:lnTo>
                    <a:pt x="124" y="250"/>
                  </a:lnTo>
                  <a:lnTo>
                    <a:pt x="212" y="238"/>
                  </a:lnTo>
                  <a:lnTo>
                    <a:pt x="242" y="235"/>
                  </a:lnTo>
                  <a:lnTo>
                    <a:pt x="272" y="233"/>
                  </a:lnTo>
                  <a:lnTo>
                    <a:pt x="301" y="230"/>
                  </a:lnTo>
                  <a:lnTo>
                    <a:pt x="421" y="226"/>
                  </a:lnTo>
                  <a:lnTo>
                    <a:pt x="1034" y="226"/>
                  </a:lnTo>
                  <a:lnTo>
                    <a:pt x="1036" y="221"/>
                  </a:lnTo>
                  <a:lnTo>
                    <a:pt x="1046" y="182"/>
                  </a:lnTo>
                  <a:lnTo>
                    <a:pt x="1053" y="142"/>
                  </a:lnTo>
                  <a:lnTo>
                    <a:pt x="1057" y="88"/>
                  </a:lnTo>
                  <a:lnTo>
                    <a:pt x="1054" y="82"/>
                  </a:lnTo>
                  <a:lnTo>
                    <a:pt x="993" y="64"/>
                  </a:lnTo>
                  <a:lnTo>
                    <a:pt x="962" y="56"/>
                  </a:lnTo>
                  <a:lnTo>
                    <a:pt x="900" y="42"/>
                  </a:lnTo>
                  <a:lnTo>
                    <a:pt x="837" y="30"/>
                  </a:lnTo>
                  <a:lnTo>
                    <a:pt x="774" y="20"/>
                  </a:lnTo>
                  <a:lnTo>
                    <a:pt x="709" y="12"/>
                  </a:lnTo>
                  <a:lnTo>
                    <a:pt x="645" y="6"/>
                  </a:lnTo>
                  <a:lnTo>
                    <a:pt x="579" y="2"/>
                  </a:lnTo>
                  <a:lnTo>
                    <a:pt x="514" y="0"/>
                  </a:lnTo>
                  <a:close/>
                </a:path>
              </a:pathLst>
            </a:custGeom>
            <a:solidFill>
              <a:srgbClr val="FCFCFC"/>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9" name="Shape 19">
              <a:extLst>
                <a:ext uri="{FF2B5EF4-FFF2-40B4-BE49-F238E27FC236}">
                  <a16:creationId xmlns:a16="http://schemas.microsoft.com/office/drawing/2014/main" id="{4429518B-889C-D173-68E6-BE984D28D8C4}"/>
                </a:ext>
              </a:extLst>
            </xdr:cNvPr>
            <xdr:cNvSpPr/>
          </xdr:nvSpPr>
          <xdr:spPr>
            <a:xfrm>
              <a:off x="5792" y="769"/>
              <a:ext cx="1057" cy="299"/>
            </a:xfrm>
            <a:custGeom>
              <a:avLst/>
              <a:gdLst/>
              <a:ahLst/>
              <a:cxnLst/>
              <a:rect l="l" t="t" r="r" b="b"/>
              <a:pathLst>
                <a:path w="1057" h="299" extrusionOk="0">
                  <a:moveTo>
                    <a:pt x="1004" y="299"/>
                  </a:moveTo>
                  <a:lnTo>
                    <a:pt x="942" y="284"/>
                  </a:lnTo>
                  <a:lnTo>
                    <a:pt x="879" y="271"/>
                  </a:lnTo>
                  <a:lnTo>
                    <a:pt x="848" y="265"/>
                  </a:lnTo>
                  <a:lnTo>
                    <a:pt x="818" y="259"/>
                  </a:lnTo>
                  <a:lnTo>
                    <a:pt x="787" y="254"/>
                  </a:lnTo>
                  <a:lnTo>
                    <a:pt x="756" y="249"/>
                  </a:lnTo>
                  <a:lnTo>
                    <a:pt x="725" y="245"/>
                  </a:lnTo>
                  <a:lnTo>
                    <a:pt x="695" y="241"/>
                  </a:lnTo>
                  <a:lnTo>
                    <a:pt x="664" y="238"/>
                  </a:lnTo>
                  <a:lnTo>
                    <a:pt x="633" y="235"/>
                  </a:lnTo>
                  <a:lnTo>
                    <a:pt x="603" y="232"/>
                  </a:lnTo>
                  <a:lnTo>
                    <a:pt x="573" y="230"/>
                  </a:lnTo>
                  <a:lnTo>
                    <a:pt x="542" y="229"/>
                  </a:lnTo>
                  <a:lnTo>
                    <a:pt x="512" y="227"/>
                  </a:lnTo>
                  <a:lnTo>
                    <a:pt x="482" y="227"/>
                  </a:lnTo>
                  <a:lnTo>
                    <a:pt x="451" y="226"/>
                  </a:lnTo>
                  <a:lnTo>
                    <a:pt x="421" y="226"/>
                  </a:lnTo>
                  <a:lnTo>
                    <a:pt x="391" y="227"/>
                  </a:lnTo>
                  <a:lnTo>
                    <a:pt x="361" y="228"/>
                  </a:lnTo>
                  <a:lnTo>
                    <a:pt x="331" y="229"/>
                  </a:lnTo>
                  <a:lnTo>
                    <a:pt x="301" y="230"/>
                  </a:lnTo>
                  <a:lnTo>
                    <a:pt x="272" y="233"/>
                  </a:lnTo>
                  <a:lnTo>
                    <a:pt x="242" y="235"/>
                  </a:lnTo>
                  <a:lnTo>
                    <a:pt x="212" y="238"/>
                  </a:lnTo>
                  <a:lnTo>
                    <a:pt x="183" y="242"/>
                  </a:lnTo>
                  <a:lnTo>
                    <a:pt x="153" y="246"/>
                  </a:lnTo>
                  <a:lnTo>
                    <a:pt x="124" y="250"/>
                  </a:lnTo>
                  <a:lnTo>
                    <a:pt x="95" y="255"/>
                  </a:lnTo>
                  <a:lnTo>
                    <a:pt x="65" y="260"/>
                  </a:lnTo>
                  <a:lnTo>
                    <a:pt x="36" y="266"/>
                  </a:lnTo>
                  <a:lnTo>
                    <a:pt x="32" y="255"/>
                  </a:lnTo>
                  <a:lnTo>
                    <a:pt x="28" y="243"/>
                  </a:lnTo>
                  <a:lnTo>
                    <a:pt x="24" y="232"/>
                  </a:lnTo>
                  <a:lnTo>
                    <a:pt x="21" y="220"/>
                  </a:lnTo>
                  <a:lnTo>
                    <a:pt x="17" y="209"/>
                  </a:lnTo>
                  <a:lnTo>
                    <a:pt x="14" y="197"/>
                  </a:lnTo>
                  <a:lnTo>
                    <a:pt x="12" y="185"/>
                  </a:lnTo>
                  <a:lnTo>
                    <a:pt x="9" y="173"/>
                  </a:lnTo>
                  <a:lnTo>
                    <a:pt x="7" y="162"/>
                  </a:lnTo>
                  <a:lnTo>
                    <a:pt x="5" y="149"/>
                  </a:lnTo>
                  <a:lnTo>
                    <a:pt x="3" y="137"/>
                  </a:lnTo>
                  <a:lnTo>
                    <a:pt x="2" y="125"/>
                  </a:lnTo>
                  <a:lnTo>
                    <a:pt x="1" y="112"/>
                  </a:lnTo>
                  <a:lnTo>
                    <a:pt x="0" y="100"/>
                  </a:lnTo>
                  <a:lnTo>
                    <a:pt x="0" y="87"/>
                  </a:lnTo>
                  <a:lnTo>
                    <a:pt x="0" y="75"/>
                  </a:lnTo>
                  <a:lnTo>
                    <a:pt x="0" y="68"/>
                  </a:lnTo>
                  <a:lnTo>
                    <a:pt x="0" y="53"/>
                  </a:lnTo>
                  <a:lnTo>
                    <a:pt x="36" y="40"/>
                  </a:lnTo>
                  <a:lnTo>
                    <a:pt x="71" y="34"/>
                  </a:lnTo>
                  <a:lnTo>
                    <a:pt x="106" y="28"/>
                  </a:lnTo>
                  <a:lnTo>
                    <a:pt x="140" y="23"/>
                  </a:lnTo>
                  <a:lnTo>
                    <a:pt x="175" y="19"/>
                  </a:lnTo>
                  <a:lnTo>
                    <a:pt x="210" y="15"/>
                  </a:lnTo>
                  <a:lnTo>
                    <a:pt x="244" y="11"/>
                  </a:lnTo>
                  <a:lnTo>
                    <a:pt x="278" y="8"/>
                  </a:lnTo>
                  <a:lnTo>
                    <a:pt x="312" y="6"/>
                  </a:lnTo>
                  <a:lnTo>
                    <a:pt x="346" y="3"/>
                  </a:lnTo>
                  <a:lnTo>
                    <a:pt x="380" y="2"/>
                  </a:lnTo>
                  <a:lnTo>
                    <a:pt x="414" y="0"/>
                  </a:lnTo>
                  <a:lnTo>
                    <a:pt x="447" y="0"/>
                  </a:lnTo>
                  <a:lnTo>
                    <a:pt x="480" y="0"/>
                  </a:lnTo>
                  <a:lnTo>
                    <a:pt x="514" y="0"/>
                  </a:lnTo>
                  <a:lnTo>
                    <a:pt x="547" y="1"/>
                  </a:lnTo>
                  <a:lnTo>
                    <a:pt x="579" y="2"/>
                  </a:lnTo>
                  <a:lnTo>
                    <a:pt x="612" y="4"/>
                  </a:lnTo>
                  <a:lnTo>
                    <a:pt x="645" y="6"/>
                  </a:lnTo>
                  <a:lnTo>
                    <a:pt x="677" y="9"/>
                  </a:lnTo>
                  <a:lnTo>
                    <a:pt x="709" y="12"/>
                  </a:lnTo>
                  <a:lnTo>
                    <a:pt x="742" y="16"/>
                  </a:lnTo>
                  <a:lnTo>
                    <a:pt x="774" y="20"/>
                  </a:lnTo>
                  <a:lnTo>
                    <a:pt x="805" y="25"/>
                  </a:lnTo>
                  <a:lnTo>
                    <a:pt x="837" y="30"/>
                  </a:lnTo>
                  <a:lnTo>
                    <a:pt x="868" y="36"/>
                  </a:lnTo>
                  <a:lnTo>
                    <a:pt x="900" y="42"/>
                  </a:lnTo>
                  <a:lnTo>
                    <a:pt x="931" y="49"/>
                  </a:lnTo>
                  <a:lnTo>
                    <a:pt x="993" y="64"/>
                  </a:lnTo>
                  <a:lnTo>
                    <a:pt x="1054" y="82"/>
                  </a:lnTo>
                  <a:lnTo>
                    <a:pt x="1055" y="85"/>
                  </a:lnTo>
                  <a:lnTo>
                    <a:pt x="1057" y="88"/>
                  </a:lnTo>
                  <a:lnTo>
                    <a:pt x="1056" y="102"/>
                  </a:lnTo>
                  <a:lnTo>
                    <a:pt x="1055" y="115"/>
                  </a:lnTo>
                  <a:lnTo>
                    <a:pt x="1054" y="129"/>
                  </a:lnTo>
                  <a:lnTo>
                    <a:pt x="1053" y="142"/>
                  </a:lnTo>
                  <a:lnTo>
                    <a:pt x="1051" y="156"/>
                  </a:lnTo>
                  <a:lnTo>
                    <a:pt x="1048" y="169"/>
                  </a:lnTo>
                  <a:lnTo>
                    <a:pt x="1046" y="182"/>
                  </a:lnTo>
                  <a:lnTo>
                    <a:pt x="1043" y="195"/>
                  </a:lnTo>
                  <a:lnTo>
                    <a:pt x="1039" y="209"/>
                  </a:lnTo>
                  <a:lnTo>
                    <a:pt x="1036" y="221"/>
                  </a:lnTo>
                  <a:lnTo>
                    <a:pt x="1032" y="234"/>
                  </a:lnTo>
                  <a:lnTo>
                    <a:pt x="1028" y="246"/>
                  </a:lnTo>
                  <a:lnTo>
                    <a:pt x="1023" y="259"/>
                  </a:lnTo>
                  <a:lnTo>
                    <a:pt x="1018" y="271"/>
                  </a:lnTo>
                  <a:lnTo>
                    <a:pt x="1013" y="283"/>
                  </a:lnTo>
                  <a:lnTo>
                    <a:pt x="1008" y="295"/>
                  </a:lnTo>
                  <a:lnTo>
                    <a:pt x="1006" y="297"/>
                  </a:lnTo>
                  <a:lnTo>
                    <a:pt x="1004" y="299"/>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0" name="Shape 20">
              <a:extLst>
                <a:ext uri="{FF2B5EF4-FFF2-40B4-BE49-F238E27FC236}">
                  <a16:creationId xmlns:a16="http://schemas.microsoft.com/office/drawing/2014/main" id="{BCB64218-E3D3-733C-3CB1-AE6536AE8EB0}"/>
                </a:ext>
              </a:extLst>
            </xdr:cNvPr>
            <xdr:cNvSpPr/>
          </xdr:nvSpPr>
          <xdr:spPr>
            <a:xfrm>
              <a:off x="5813" y="320"/>
              <a:ext cx="1025" cy="413"/>
            </a:xfrm>
            <a:custGeom>
              <a:avLst/>
              <a:gdLst/>
              <a:ahLst/>
              <a:cxnLst/>
              <a:rect l="l" t="t" r="r" b="b"/>
              <a:pathLst>
                <a:path w="1025" h="413" extrusionOk="0">
                  <a:moveTo>
                    <a:pt x="1014" y="374"/>
                  </a:moveTo>
                  <a:lnTo>
                    <a:pt x="384" y="374"/>
                  </a:lnTo>
                  <a:lnTo>
                    <a:pt x="416" y="375"/>
                  </a:lnTo>
                  <a:lnTo>
                    <a:pt x="448" y="375"/>
                  </a:lnTo>
                  <a:lnTo>
                    <a:pt x="480" y="376"/>
                  </a:lnTo>
                  <a:lnTo>
                    <a:pt x="512" y="376"/>
                  </a:lnTo>
                  <a:lnTo>
                    <a:pt x="576" y="378"/>
                  </a:lnTo>
                  <a:lnTo>
                    <a:pt x="608" y="380"/>
                  </a:lnTo>
                  <a:lnTo>
                    <a:pt x="672" y="382"/>
                  </a:lnTo>
                  <a:lnTo>
                    <a:pt x="832" y="392"/>
                  </a:lnTo>
                  <a:lnTo>
                    <a:pt x="896" y="398"/>
                  </a:lnTo>
                  <a:lnTo>
                    <a:pt x="928" y="400"/>
                  </a:lnTo>
                  <a:lnTo>
                    <a:pt x="992" y="406"/>
                  </a:lnTo>
                  <a:lnTo>
                    <a:pt x="1024" y="410"/>
                  </a:lnTo>
                  <a:lnTo>
                    <a:pt x="1025" y="413"/>
                  </a:lnTo>
                  <a:lnTo>
                    <a:pt x="1019" y="391"/>
                  </a:lnTo>
                  <a:lnTo>
                    <a:pt x="1014" y="374"/>
                  </a:lnTo>
                  <a:close/>
                  <a:moveTo>
                    <a:pt x="508" y="0"/>
                  </a:moveTo>
                  <a:lnTo>
                    <a:pt x="486" y="1"/>
                  </a:lnTo>
                  <a:lnTo>
                    <a:pt x="442" y="5"/>
                  </a:lnTo>
                  <a:lnTo>
                    <a:pt x="398" y="12"/>
                  </a:lnTo>
                  <a:lnTo>
                    <a:pt x="357" y="22"/>
                  </a:lnTo>
                  <a:lnTo>
                    <a:pt x="316" y="36"/>
                  </a:lnTo>
                  <a:lnTo>
                    <a:pt x="277" y="53"/>
                  </a:lnTo>
                  <a:lnTo>
                    <a:pt x="240" y="73"/>
                  </a:lnTo>
                  <a:lnTo>
                    <a:pt x="205" y="96"/>
                  </a:lnTo>
                  <a:lnTo>
                    <a:pt x="171" y="122"/>
                  </a:lnTo>
                  <a:lnTo>
                    <a:pt x="140" y="150"/>
                  </a:lnTo>
                  <a:lnTo>
                    <a:pt x="111" y="180"/>
                  </a:lnTo>
                  <a:lnTo>
                    <a:pt x="85" y="212"/>
                  </a:lnTo>
                  <a:lnTo>
                    <a:pt x="61" y="246"/>
                  </a:lnTo>
                  <a:lnTo>
                    <a:pt x="40" y="283"/>
                  </a:lnTo>
                  <a:lnTo>
                    <a:pt x="21" y="321"/>
                  </a:lnTo>
                  <a:lnTo>
                    <a:pt x="0" y="381"/>
                  </a:lnTo>
                  <a:lnTo>
                    <a:pt x="128" y="377"/>
                  </a:lnTo>
                  <a:lnTo>
                    <a:pt x="320" y="374"/>
                  </a:lnTo>
                  <a:lnTo>
                    <a:pt x="1014" y="374"/>
                  </a:lnTo>
                  <a:lnTo>
                    <a:pt x="1006" y="349"/>
                  </a:lnTo>
                  <a:lnTo>
                    <a:pt x="989" y="307"/>
                  </a:lnTo>
                  <a:lnTo>
                    <a:pt x="969" y="268"/>
                  </a:lnTo>
                  <a:lnTo>
                    <a:pt x="946" y="231"/>
                  </a:lnTo>
                  <a:lnTo>
                    <a:pt x="919" y="196"/>
                  </a:lnTo>
                  <a:lnTo>
                    <a:pt x="890" y="163"/>
                  </a:lnTo>
                  <a:lnTo>
                    <a:pt x="858" y="133"/>
                  </a:lnTo>
                  <a:lnTo>
                    <a:pt x="824" y="105"/>
                  </a:lnTo>
                  <a:lnTo>
                    <a:pt x="788" y="80"/>
                  </a:lnTo>
                  <a:lnTo>
                    <a:pt x="749" y="58"/>
                  </a:lnTo>
                  <a:lnTo>
                    <a:pt x="709" y="40"/>
                  </a:lnTo>
                  <a:lnTo>
                    <a:pt x="667" y="24"/>
                  </a:lnTo>
                  <a:lnTo>
                    <a:pt x="623" y="13"/>
                  </a:lnTo>
                  <a:lnTo>
                    <a:pt x="578" y="5"/>
                  </a:lnTo>
                  <a:lnTo>
                    <a:pt x="532" y="1"/>
                  </a:lnTo>
                  <a:lnTo>
                    <a:pt x="508" y="0"/>
                  </a:lnTo>
                  <a:close/>
                </a:path>
              </a:pathLst>
            </a:custGeom>
            <a:solidFill>
              <a:srgbClr val="91D6F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1" name="Shape 21">
              <a:extLst>
                <a:ext uri="{FF2B5EF4-FFF2-40B4-BE49-F238E27FC236}">
                  <a16:creationId xmlns:a16="http://schemas.microsoft.com/office/drawing/2014/main" id="{A1E3A455-8ED5-F59F-2E29-294B856A4918}"/>
                </a:ext>
              </a:extLst>
            </xdr:cNvPr>
            <xdr:cNvPicPr preferRelativeResize="0"/>
          </xdr:nvPicPr>
          <xdr:blipFill rotWithShape="1">
            <a:blip xmlns:r="http://schemas.openxmlformats.org/officeDocument/2006/relationships" r:embed="rId4">
              <a:alphaModFix/>
            </a:blip>
            <a:srcRect/>
            <a:stretch/>
          </xdr:blipFill>
          <xdr:spPr>
            <a:xfrm>
              <a:off x="5813" y="450"/>
              <a:ext cx="1027" cy="170"/>
            </a:xfrm>
            <a:prstGeom prst="rect">
              <a:avLst/>
            </a:prstGeom>
            <a:noFill/>
            <a:ln>
              <a:noFill/>
            </a:ln>
          </xdr:spPr>
        </xdr:pic>
        <xdr:sp macro="" textlink="">
          <xdr:nvSpPr>
            <xdr:cNvPr id="22" name="Shape 22">
              <a:extLst>
                <a:ext uri="{FF2B5EF4-FFF2-40B4-BE49-F238E27FC236}">
                  <a16:creationId xmlns:a16="http://schemas.microsoft.com/office/drawing/2014/main" id="{D216327C-4CED-A003-1961-937AB2E665E5}"/>
                </a:ext>
              </a:extLst>
            </xdr:cNvPr>
            <xdr:cNvSpPr/>
          </xdr:nvSpPr>
          <xdr:spPr>
            <a:xfrm>
              <a:off x="5812" y="460"/>
              <a:ext cx="564" cy="242"/>
            </a:xfrm>
            <a:custGeom>
              <a:avLst/>
              <a:gdLst/>
              <a:ahLst/>
              <a:cxnLst/>
              <a:rect l="l" t="t" r="r" b="b"/>
              <a:pathLst>
                <a:path w="564" h="242" extrusionOk="0">
                  <a:moveTo>
                    <a:pt x="320" y="68"/>
                  </a:moveTo>
                  <a:lnTo>
                    <a:pt x="294" y="120"/>
                  </a:lnTo>
                  <a:lnTo>
                    <a:pt x="46" y="133"/>
                  </a:lnTo>
                  <a:lnTo>
                    <a:pt x="41" y="142"/>
                  </a:lnTo>
                  <a:lnTo>
                    <a:pt x="36" y="152"/>
                  </a:lnTo>
                  <a:lnTo>
                    <a:pt x="31" y="161"/>
                  </a:lnTo>
                  <a:lnTo>
                    <a:pt x="26" y="171"/>
                  </a:lnTo>
                  <a:lnTo>
                    <a:pt x="23" y="180"/>
                  </a:lnTo>
                  <a:lnTo>
                    <a:pt x="19" y="189"/>
                  </a:lnTo>
                  <a:lnTo>
                    <a:pt x="15" y="197"/>
                  </a:lnTo>
                  <a:lnTo>
                    <a:pt x="0" y="242"/>
                  </a:lnTo>
                  <a:lnTo>
                    <a:pt x="35" y="241"/>
                  </a:lnTo>
                  <a:lnTo>
                    <a:pt x="71" y="239"/>
                  </a:lnTo>
                  <a:lnTo>
                    <a:pt x="141" y="237"/>
                  </a:lnTo>
                  <a:lnTo>
                    <a:pt x="176" y="237"/>
                  </a:lnTo>
                  <a:lnTo>
                    <a:pt x="247" y="235"/>
                  </a:lnTo>
                  <a:lnTo>
                    <a:pt x="564" y="235"/>
                  </a:lnTo>
                  <a:lnTo>
                    <a:pt x="564" y="157"/>
                  </a:lnTo>
                  <a:lnTo>
                    <a:pt x="456" y="157"/>
                  </a:lnTo>
                  <a:lnTo>
                    <a:pt x="448" y="77"/>
                  </a:lnTo>
                  <a:lnTo>
                    <a:pt x="320" y="68"/>
                  </a:lnTo>
                  <a:close/>
                  <a:moveTo>
                    <a:pt x="564" y="235"/>
                  </a:moveTo>
                  <a:lnTo>
                    <a:pt x="423" y="235"/>
                  </a:lnTo>
                  <a:lnTo>
                    <a:pt x="564" y="239"/>
                  </a:lnTo>
                  <a:lnTo>
                    <a:pt x="564" y="235"/>
                  </a:lnTo>
                  <a:close/>
                  <a:moveTo>
                    <a:pt x="517" y="0"/>
                  </a:moveTo>
                  <a:lnTo>
                    <a:pt x="488" y="0"/>
                  </a:lnTo>
                  <a:lnTo>
                    <a:pt x="471" y="21"/>
                  </a:lnTo>
                  <a:lnTo>
                    <a:pt x="471" y="157"/>
                  </a:lnTo>
                  <a:lnTo>
                    <a:pt x="564" y="157"/>
                  </a:lnTo>
                  <a:lnTo>
                    <a:pt x="564" y="153"/>
                  </a:lnTo>
                  <a:lnTo>
                    <a:pt x="517" y="153"/>
                  </a:lnTo>
                  <a:lnTo>
                    <a:pt x="517" y="0"/>
                  </a:lnTo>
                  <a:close/>
                </a:path>
              </a:pathLst>
            </a:custGeom>
            <a:solidFill>
              <a:srgbClr val="FCFCFC"/>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3" name="Shape 23">
              <a:extLst>
                <a:ext uri="{FF2B5EF4-FFF2-40B4-BE49-F238E27FC236}">
                  <a16:creationId xmlns:a16="http://schemas.microsoft.com/office/drawing/2014/main" id="{2311ED3B-E319-86E6-50C3-E73423CD90F9}"/>
                </a:ext>
              </a:extLst>
            </xdr:cNvPr>
            <xdr:cNvPicPr preferRelativeResize="0"/>
          </xdr:nvPicPr>
          <xdr:blipFill rotWithShape="1">
            <a:blip xmlns:r="http://schemas.openxmlformats.org/officeDocument/2006/relationships" r:embed="rId5">
              <a:alphaModFix/>
            </a:blip>
            <a:srcRect/>
            <a:stretch/>
          </xdr:blipFill>
          <xdr:spPr>
            <a:xfrm>
              <a:off x="5810" y="592"/>
              <a:ext cx="566" cy="2"/>
            </a:xfrm>
            <a:prstGeom prst="rect">
              <a:avLst/>
            </a:prstGeom>
            <a:noFill/>
            <a:ln>
              <a:noFill/>
            </a:ln>
          </xdr:spPr>
        </xdr:pic>
        <xdr:sp macro="" textlink="">
          <xdr:nvSpPr>
            <xdr:cNvPr id="24" name="Shape 24">
              <a:extLst>
                <a:ext uri="{FF2B5EF4-FFF2-40B4-BE49-F238E27FC236}">
                  <a16:creationId xmlns:a16="http://schemas.microsoft.com/office/drawing/2014/main" id="{495F1B41-F3D0-E2CD-DCEC-9A3BEE82CEA4}"/>
                </a:ext>
              </a:extLst>
            </xdr:cNvPr>
            <xdr:cNvSpPr/>
          </xdr:nvSpPr>
          <xdr:spPr>
            <a:xfrm>
              <a:off x="5813" y="460"/>
              <a:ext cx="564" cy="242"/>
            </a:xfrm>
            <a:custGeom>
              <a:avLst/>
              <a:gdLst/>
              <a:ahLst/>
              <a:cxnLst/>
              <a:rect l="l" t="t" r="r" b="b"/>
              <a:pathLst>
                <a:path w="564" h="242" extrusionOk="0">
                  <a:moveTo>
                    <a:pt x="26" y="171"/>
                  </a:moveTo>
                  <a:lnTo>
                    <a:pt x="23" y="179"/>
                  </a:lnTo>
                  <a:lnTo>
                    <a:pt x="19" y="188"/>
                  </a:lnTo>
                  <a:lnTo>
                    <a:pt x="15" y="197"/>
                  </a:lnTo>
                  <a:lnTo>
                    <a:pt x="12" y="206"/>
                  </a:lnTo>
                  <a:lnTo>
                    <a:pt x="9" y="214"/>
                  </a:lnTo>
                  <a:lnTo>
                    <a:pt x="6" y="224"/>
                  </a:lnTo>
                  <a:lnTo>
                    <a:pt x="3" y="232"/>
                  </a:lnTo>
                  <a:lnTo>
                    <a:pt x="0" y="242"/>
                  </a:lnTo>
                  <a:lnTo>
                    <a:pt x="35" y="240"/>
                  </a:lnTo>
                  <a:lnTo>
                    <a:pt x="71" y="239"/>
                  </a:lnTo>
                  <a:lnTo>
                    <a:pt x="106" y="238"/>
                  </a:lnTo>
                  <a:lnTo>
                    <a:pt x="141" y="237"/>
                  </a:lnTo>
                  <a:lnTo>
                    <a:pt x="176" y="236"/>
                  </a:lnTo>
                  <a:lnTo>
                    <a:pt x="211" y="236"/>
                  </a:lnTo>
                  <a:lnTo>
                    <a:pt x="247" y="235"/>
                  </a:lnTo>
                  <a:lnTo>
                    <a:pt x="282" y="235"/>
                  </a:lnTo>
                  <a:lnTo>
                    <a:pt x="317" y="235"/>
                  </a:lnTo>
                  <a:lnTo>
                    <a:pt x="352" y="235"/>
                  </a:lnTo>
                  <a:lnTo>
                    <a:pt x="388" y="235"/>
                  </a:lnTo>
                  <a:lnTo>
                    <a:pt x="423" y="235"/>
                  </a:lnTo>
                  <a:lnTo>
                    <a:pt x="458" y="236"/>
                  </a:lnTo>
                  <a:lnTo>
                    <a:pt x="493" y="237"/>
                  </a:lnTo>
                  <a:lnTo>
                    <a:pt x="528" y="237"/>
                  </a:lnTo>
                  <a:lnTo>
                    <a:pt x="564" y="238"/>
                  </a:lnTo>
                  <a:lnTo>
                    <a:pt x="564" y="152"/>
                  </a:lnTo>
                  <a:lnTo>
                    <a:pt x="516" y="152"/>
                  </a:lnTo>
                  <a:lnTo>
                    <a:pt x="516" y="0"/>
                  </a:lnTo>
                  <a:lnTo>
                    <a:pt x="487" y="0"/>
                  </a:lnTo>
                  <a:lnTo>
                    <a:pt x="471" y="21"/>
                  </a:lnTo>
                  <a:lnTo>
                    <a:pt x="471" y="156"/>
                  </a:lnTo>
                  <a:lnTo>
                    <a:pt x="26" y="171"/>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5" name="Shape 25">
              <a:extLst>
                <a:ext uri="{FF2B5EF4-FFF2-40B4-BE49-F238E27FC236}">
                  <a16:creationId xmlns:a16="http://schemas.microsoft.com/office/drawing/2014/main" id="{3B597FEB-2A20-D83F-63A9-A3FB3856B919}"/>
                </a:ext>
              </a:extLst>
            </xdr:cNvPr>
            <xdr:cNvPicPr preferRelativeResize="0"/>
          </xdr:nvPicPr>
          <xdr:blipFill rotWithShape="1">
            <a:blip xmlns:r="http://schemas.openxmlformats.org/officeDocument/2006/relationships" r:embed="rId5">
              <a:alphaModFix/>
            </a:blip>
            <a:srcRect/>
            <a:stretch/>
          </xdr:blipFill>
          <xdr:spPr>
            <a:xfrm>
              <a:off x="5813" y="592"/>
              <a:ext cx="564" cy="2"/>
            </a:xfrm>
            <a:prstGeom prst="rect">
              <a:avLst/>
            </a:prstGeom>
            <a:noFill/>
            <a:ln>
              <a:noFill/>
            </a:ln>
          </xdr:spPr>
        </xdr:pic>
        <xdr:sp macro="" textlink="">
          <xdr:nvSpPr>
            <xdr:cNvPr id="26" name="Shape 26">
              <a:extLst>
                <a:ext uri="{FF2B5EF4-FFF2-40B4-BE49-F238E27FC236}">
                  <a16:creationId xmlns:a16="http://schemas.microsoft.com/office/drawing/2014/main" id="{7367B1F3-50B4-1591-A307-55785107EA1B}"/>
                </a:ext>
              </a:extLst>
            </xdr:cNvPr>
            <xdr:cNvSpPr/>
          </xdr:nvSpPr>
          <xdr:spPr>
            <a:xfrm>
              <a:off x="5809" y="713"/>
              <a:ext cx="2" cy="2"/>
            </a:xfrm>
            <a:custGeom>
              <a:avLst/>
              <a:gdLst/>
              <a:ahLst/>
              <a:cxnLst/>
              <a:rect l="l" t="t" r="r" b="b"/>
              <a:pathLst>
                <a:path w="1" h="1" extrusionOk="0">
                  <a:moveTo>
                    <a:pt x="1" y="0"/>
                  </a:moveTo>
                  <a:lnTo>
                    <a:pt x="0" y="1"/>
                  </a:lnTo>
                  <a:lnTo>
                    <a:pt x="1"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7" name="Shape 27">
              <a:extLst>
                <a:ext uri="{FF2B5EF4-FFF2-40B4-BE49-F238E27FC236}">
                  <a16:creationId xmlns:a16="http://schemas.microsoft.com/office/drawing/2014/main" id="{7F1A9EEC-00D5-321D-3F0E-627D6BCFFCFF}"/>
                </a:ext>
              </a:extLst>
            </xdr:cNvPr>
            <xdr:cNvPicPr preferRelativeResize="0"/>
          </xdr:nvPicPr>
          <xdr:blipFill rotWithShape="1">
            <a:blip xmlns:r="http://schemas.openxmlformats.org/officeDocument/2006/relationships" r:embed="rId6">
              <a:alphaModFix/>
            </a:blip>
            <a:srcRect/>
            <a:stretch/>
          </xdr:blipFill>
          <xdr:spPr>
            <a:xfrm>
              <a:off x="5774" y="1073"/>
              <a:ext cx="1056" cy="94"/>
            </a:xfrm>
            <a:prstGeom prst="rect">
              <a:avLst/>
            </a:prstGeom>
            <a:noFill/>
            <a:ln>
              <a:noFill/>
            </a:ln>
          </xdr:spPr>
        </xdr:pic>
        <xdr:sp macro="" textlink="">
          <xdr:nvSpPr>
            <xdr:cNvPr id="28" name="Shape 28">
              <a:extLst>
                <a:ext uri="{FF2B5EF4-FFF2-40B4-BE49-F238E27FC236}">
                  <a16:creationId xmlns:a16="http://schemas.microsoft.com/office/drawing/2014/main" id="{12CDB4D1-23C8-3707-F0DA-9E7BC339BDCF}"/>
                </a:ext>
              </a:extLst>
            </xdr:cNvPr>
            <xdr:cNvSpPr/>
          </xdr:nvSpPr>
          <xdr:spPr>
            <a:xfrm>
              <a:off x="5839" y="528"/>
              <a:ext cx="429" cy="103"/>
            </a:xfrm>
            <a:custGeom>
              <a:avLst/>
              <a:gdLst/>
              <a:ahLst/>
              <a:cxnLst/>
              <a:rect l="l" t="t" r="r" b="b"/>
              <a:pathLst>
                <a:path w="429" h="103" extrusionOk="0">
                  <a:moveTo>
                    <a:pt x="19" y="64"/>
                  </a:moveTo>
                  <a:lnTo>
                    <a:pt x="14" y="74"/>
                  </a:lnTo>
                  <a:lnTo>
                    <a:pt x="9" y="83"/>
                  </a:lnTo>
                  <a:lnTo>
                    <a:pt x="4" y="93"/>
                  </a:lnTo>
                  <a:lnTo>
                    <a:pt x="0" y="103"/>
                  </a:lnTo>
                  <a:lnTo>
                    <a:pt x="429" y="89"/>
                  </a:lnTo>
                  <a:lnTo>
                    <a:pt x="421" y="9"/>
                  </a:lnTo>
                  <a:lnTo>
                    <a:pt x="293" y="0"/>
                  </a:lnTo>
                  <a:lnTo>
                    <a:pt x="267" y="51"/>
                  </a:lnTo>
                  <a:lnTo>
                    <a:pt x="19" y="64"/>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9" name="Shape 29">
              <a:extLst>
                <a:ext uri="{FF2B5EF4-FFF2-40B4-BE49-F238E27FC236}">
                  <a16:creationId xmlns:a16="http://schemas.microsoft.com/office/drawing/2014/main" id="{9FF8CCDA-E695-A421-3547-620A6B6E3BE1}"/>
                </a:ext>
              </a:extLst>
            </xdr:cNvPr>
            <xdr:cNvPicPr preferRelativeResize="0"/>
          </xdr:nvPicPr>
          <xdr:blipFill rotWithShape="1">
            <a:blip xmlns:r="http://schemas.openxmlformats.org/officeDocument/2006/relationships" r:embed="rId7">
              <a:alphaModFix/>
            </a:blip>
            <a:srcRect/>
            <a:stretch/>
          </xdr:blipFill>
          <xdr:spPr>
            <a:xfrm>
              <a:off x="5839" y="659"/>
              <a:ext cx="499" cy="2"/>
            </a:xfrm>
            <a:prstGeom prst="rect">
              <a:avLst/>
            </a:prstGeom>
            <a:noFill/>
            <a:ln>
              <a:noFill/>
            </a:ln>
          </xdr:spPr>
        </xdr:pic>
        <xdr:sp macro="" textlink="">
          <xdr:nvSpPr>
            <xdr:cNvPr id="30" name="Shape 30">
              <a:extLst>
                <a:ext uri="{FF2B5EF4-FFF2-40B4-BE49-F238E27FC236}">
                  <a16:creationId xmlns:a16="http://schemas.microsoft.com/office/drawing/2014/main" id="{CFB432A9-F9F3-D65A-71E3-EBD87C49E3DE}"/>
                </a:ext>
              </a:extLst>
            </xdr:cNvPr>
            <xdr:cNvSpPr/>
          </xdr:nvSpPr>
          <xdr:spPr>
            <a:xfrm>
              <a:off x="5799" y="880"/>
              <a:ext cx="1036" cy="188"/>
            </a:xfrm>
            <a:custGeom>
              <a:avLst/>
              <a:gdLst/>
              <a:ahLst/>
              <a:cxnLst/>
              <a:rect l="l" t="t" r="r" b="b"/>
              <a:pathLst>
                <a:path w="1036" h="188" extrusionOk="0">
                  <a:moveTo>
                    <a:pt x="1028" y="115"/>
                  </a:moveTo>
                  <a:lnTo>
                    <a:pt x="445" y="115"/>
                  </a:lnTo>
                  <a:lnTo>
                    <a:pt x="566" y="119"/>
                  </a:lnTo>
                  <a:lnTo>
                    <a:pt x="597" y="122"/>
                  </a:lnTo>
                  <a:lnTo>
                    <a:pt x="627" y="124"/>
                  </a:lnTo>
                  <a:lnTo>
                    <a:pt x="658" y="127"/>
                  </a:lnTo>
                  <a:lnTo>
                    <a:pt x="688" y="131"/>
                  </a:lnTo>
                  <a:lnTo>
                    <a:pt x="719" y="134"/>
                  </a:lnTo>
                  <a:lnTo>
                    <a:pt x="750" y="139"/>
                  </a:lnTo>
                  <a:lnTo>
                    <a:pt x="780" y="143"/>
                  </a:lnTo>
                  <a:lnTo>
                    <a:pt x="811" y="148"/>
                  </a:lnTo>
                  <a:lnTo>
                    <a:pt x="904" y="166"/>
                  </a:lnTo>
                  <a:lnTo>
                    <a:pt x="967" y="180"/>
                  </a:lnTo>
                  <a:lnTo>
                    <a:pt x="998" y="188"/>
                  </a:lnTo>
                  <a:lnTo>
                    <a:pt x="1001" y="184"/>
                  </a:lnTo>
                  <a:lnTo>
                    <a:pt x="1007" y="172"/>
                  </a:lnTo>
                  <a:lnTo>
                    <a:pt x="1017" y="148"/>
                  </a:lnTo>
                  <a:lnTo>
                    <a:pt x="1025" y="124"/>
                  </a:lnTo>
                  <a:lnTo>
                    <a:pt x="1028" y="115"/>
                  </a:lnTo>
                  <a:close/>
                  <a:moveTo>
                    <a:pt x="409" y="0"/>
                  </a:moveTo>
                  <a:lnTo>
                    <a:pt x="312" y="3"/>
                  </a:lnTo>
                  <a:lnTo>
                    <a:pt x="249" y="7"/>
                  </a:lnTo>
                  <a:lnTo>
                    <a:pt x="185" y="13"/>
                  </a:lnTo>
                  <a:lnTo>
                    <a:pt x="154" y="17"/>
                  </a:lnTo>
                  <a:lnTo>
                    <a:pt x="92" y="27"/>
                  </a:lnTo>
                  <a:lnTo>
                    <a:pt x="0" y="45"/>
                  </a:lnTo>
                  <a:lnTo>
                    <a:pt x="2" y="60"/>
                  </a:lnTo>
                  <a:lnTo>
                    <a:pt x="8" y="88"/>
                  </a:lnTo>
                  <a:lnTo>
                    <a:pt x="12" y="101"/>
                  </a:lnTo>
                  <a:lnTo>
                    <a:pt x="20" y="129"/>
                  </a:lnTo>
                  <a:lnTo>
                    <a:pt x="30" y="155"/>
                  </a:lnTo>
                  <a:lnTo>
                    <a:pt x="59" y="149"/>
                  </a:lnTo>
                  <a:lnTo>
                    <a:pt x="118" y="139"/>
                  </a:lnTo>
                  <a:lnTo>
                    <a:pt x="177" y="131"/>
                  </a:lnTo>
                  <a:lnTo>
                    <a:pt x="266" y="122"/>
                  </a:lnTo>
                  <a:lnTo>
                    <a:pt x="325" y="118"/>
                  </a:lnTo>
                  <a:lnTo>
                    <a:pt x="415" y="115"/>
                  </a:lnTo>
                  <a:lnTo>
                    <a:pt x="1028" y="115"/>
                  </a:lnTo>
                  <a:lnTo>
                    <a:pt x="1033" y="98"/>
                  </a:lnTo>
                  <a:lnTo>
                    <a:pt x="1036" y="86"/>
                  </a:lnTo>
                  <a:lnTo>
                    <a:pt x="1003" y="77"/>
                  </a:lnTo>
                  <a:lnTo>
                    <a:pt x="936" y="61"/>
                  </a:lnTo>
                  <a:lnTo>
                    <a:pt x="837" y="40"/>
                  </a:lnTo>
                  <a:lnTo>
                    <a:pt x="804" y="35"/>
                  </a:lnTo>
                  <a:lnTo>
                    <a:pt x="770" y="29"/>
                  </a:lnTo>
                  <a:lnTo>
                    <a:pt x="704" y="19"/>
                  </a:lnTo>
                  <a:lnTo>
                    <a:pt x="671" y="15"/>
                  </a:lnTo>
                  <a:lnTo>
                    <a:pt x="572" y="6"/>
                  </a:lnTo>
                  <a:lnTo>
                    <a:pt x="507" y="2"/>
                  </a:lnTo>
                  <a:lnTo>
                    <a:pt x="474" y="1"/>
                  </a:lnTo>
                  <a:lnTo>
                    <a:pt x="441" y="1"/>
                  </a:lnTo>
                  <a:lnTo>
                    <a:pt x="409" y="0"/>
                  </a:lnTo>
                  <a:close/>
                </a:path>
              </a:pathLst>
            </a:custGeom>
            <a:solidFill>
              <a:srgbClr val="FFF012"/>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31" name="Shape 31">
              <a:extLst>
                <a:ext uri="{FF2B5EF4-FFF2-40B4-BE49-F238E27FC236}">
                  <a16:creationId xmlns:a16="http://schemas.microsoft.com/office/drawing/2014/main" id="{56E1881C-2727-BEE1-9A6D-B522A8AD8795}"/>
                </a:ext>
              </a:extLst>
            </xdr:cNvPr>
            <xdr:cNvPicPr preferRelativeResize="0"/>
          </xdr:nvPicPr>
          <xdr:blipFill rotWithShape="1">
            <a:blip xmlns:r="http://schemas.openxmlformats.org/officeDocument/2006/relationships" r:embed="rId8">
              <a:alphaModFix/>
            </a:blip>
            <a:srcRect/>
            <a:stretch/>
          </xdr:blipFill>
          <xdr:spPr>
            <a:xfrm>
              <a:off x="5798" y="1012"/>
              <a:ext cx="1037" cy="2"/>
            </a:xfrm>
            <a:prstGeom prst="rect">
              <a:avLst/>
            </a:prstGeom>
            <a:noFill/>
            <a:ln>
              <a:noFill/>
            </a:ln>
          </xdr:spPr>
        </xdr:pic>
        <xdr:sp macro="" textlink="">
          <xdr:nvSpPr>
            <xdr:cNvPr id="32" name="Shape 32">
              <a:extLst>
                <a:ext uri="{FF2B5EF4-FFF2-40B4-BE49-F238E27FC236}">
                  <a16:creationId xmlns:a16="http://schemas.microsoft.com/office/drawing/2014/main" id="{D018081E-CF1F-F786-C365-94F574246115}"/>
                </a:ext>
              </a:extLst>
            </xdr:cNvPr>
            <xdr:cNvSpPr/>
          </xdr:nvSpPr>
          <xdr:spPr>
            <a:xfrm>
              <a:off x="5799" y="880"/>
              <a:ext cx="1036" cy="188"/>
            </a:xfrm>
            <a:custGeom>
              <a:avLst/>
              <a:gdLst/>
              <a:ahLst/>
              <a:cxnLst/>
              <a:rect l="l" t="t" r="r" b="b"/>
              <a:pathLst>
                <a:path w="1036" h="188" extrusionOk="0">
                  <a:moveTo>
                    <a:pt x="998" y="188"/>
                  </a:moveTo>
                  <a:lnTo>
                    <a:pt x="967" y="180"/>
                  </a:lnTo>
                  <a:lnTo>
                    <a:pt x="935" y="173"/>
                  </a:lnTo>
                  <a:lnTo>
                    <a:pt x="904" y="166"/>
                  </a:lnTo>
                  <a:lnTo>
                    <a:pt x="873" y="160"/>
                  </a:lnTo>
                  <a:lnTo>
                    <a:pt x="842" y="154"/>
                  </a:lnTo>
                  <a:lnTo>
                    <a:pt x="811" y="148"/>
                  </a:lnTo>
                  <a:lnTo>
                    <a:pt x="780" y="143"/>
                  </a:lnTo>
                  <a:lnTo>
                    <a:pt x="750" y="139"/>
                  </a:lnTo>
                  <a:lnTo>
                    <a:pt x="719" y="134"/>
                  </a:lnTo>
                  <a:lnTo>
                    <a:pt x="688" y="131"/>
                  </a:lnTo>
                  <a:lnTo>
                    <a:pt x="658" y="127"/>
                  </a:lnTo>
                  <a:lnTo>
                    <a:pt x="627" y="124"/>
                  </a:lnTo>
                  <a:lnTo>
                    <a:pt x="597" y="122"/>
                  </a:lnTo>
                  <a:lnTo>
                    <a:pt x="566" y="119"/>
                  </a:lnTo>
                  <a:lnTo>
                    <a:pt x="536" y="118"/>
                  </a:lnTo>
                  <a:lnTo>
                    <a:pt x="505" y="117"/>
                  </a:lnTo>
                  <a:lnTo>
                    <a:pt x="475" y="116"/>
                  </a:lnTo>
                  <a:lnTo>
                    <a:pt x="445" y="115"/>
                  </a:lnTo>
                  <a:lnTo>
                    <a:pt x="415" y="115"/>
                  </a:lnTo>
                  <a:lnTo>
                    <a:pt x="385" y="116"/>
                  </a:lnTo>
                  <a:lnTo>
                    <a:pt x="355" y="117"/>
                  </a:lnTo>
                  <a:lnTo>
                    <a:pt x="325" y="118"/>
                  </a:lnTo>
                  <a:lnTo>
                    <a:pt x="236" y="125"/>
                  </a:lnTo>
                  <a:lnTo>
                    <a:pt x="147" y="135"/>
                  </a:lnTo>
                  <a:lnTo>
                    <a:pt x="59" y="149"/>
                  </a:lnTo>
                  <a:lnTo>
                    <a:pt x="30" y="155"/>
                  </a:lnTo>
                  <a:lnTo>
                    <a:pt x="25" y="142"/>
                  </a:lnTo>
                  <a:lnTo>
                    <a:pt x="20" y="129"/>
                  </a:lnTo>
                  <a:lnTo>
                    <a:pt x="16" y="115"/>
                  </a:lnTo>
                  <a:lnTo>
                    <a:pt x="12" y="101"/>
                  </a:lnTo>
                  <a:lnTo>
                    <a:pt x="8" y="88"/>
                  </a:lnTo>
                  <a:lnTo>
                    <a:pt x="5" y="74"/>
                  </a:lnTo>
                  <a:lnTo>
                    <a:pt x="2" y="60"/>
                  </a:lnTo>
                  <a:lnTo>
                    <a:pt x="0" y="45"/>
                  </a:lnTo>
                  <a:lnTo>
                    <a:pt x="30" y="39"/>
                  </a:lnTo>
                  <a:lnTo>
                    <a:pt x="61" y="33"/>
                  </a:lnTo>
                  <a:lnTo>
                    <a:pt x="92" y="27"/>
                  </a:lnTo>
                  <a:lnTo>
                    <a:pt x="123" y="22"/>
                  </a:lnTo>
                  <a:lnTo>
                    <a:pt x="154" y="17"/>
                  </a:lnTo>
                  <a:lnTo>
                    <a:pt x="185" y="13"/>
                  </a:lnTo>
                  <a:lnTo>
                    <a:pt x="217" y="10"/>
                  </a:lnTo>
                  <a:lnTo>
                    <a:pt x="249" y="7"/>
                  </a:lnTo>
                  <a:lnTo>
                    <a:pt x="281" y="5"/>
                  </a:lnTo>
                  <a:lnTo>
                    <a:pt x="312" y="3"/>
                  </a:lnTo>
                  <a:lnTo>
                    <a:pt x="345" y="2"/>
                  </a:lnTo>
                  <a:lnTo>
                    <a:pt x="377" y="1"/>
                  </a:lnTo>
                  <a:lnTo>
                    <a:pt x="409" y="0"/>
                  </a:lnTo>
                  <a:lnTo>
                    <a:pt x="441" y="1"/>
                  </a:lnTo>
                  <a:lnTo>
                    <a:pt x="474" y="1"/>
                  </a:lnTo>
                  <a:lnTo>
                    <a:pt x="507" y="2"/>
                  </a:lnTo>
                  <a:lnTo>
                    <a:pt x="539" y="4"/>
                  </a:lnTo>
                  <a:lnTo>
                    <a:pt x="572" y="6"/>
                  </a:lnTo>
                  <a:lnTo>
                    <a:pt x="605" y="9"/>
                  </a:lnTo>
                  <a:lnTo>
                    <a:pt x="638" y="12"/>
                  </a:lnTo>
                  <a:lnTo>
                    <a:pt x="671" y="15"/>
                  </a:lnTo>
                  <a:lnTo>
                    <a:pt x="704" y="19"/>
                  </a:lnTo>
                  <a:lnTo>
                    <a:pt x="737" y="24"/>
                  </a:lnTo>
                  <a:lnTo>
                    <a:pt x="770" y="29"/>
                  </a:lnTo>
                  <a:lnTo>
                    <a:pt x="804" y="35"/>
                  </a:lnTo>
                  <a:lnTo>
                    <a:pt x="837" y="40"/>
                  </a:lnTo>
                  <a:lnTo>
                    <a:pt x="870" y="47"/>
                  </a:lnTo>
                  <a:lnTo>
                    <a:pt x="903" y="54"/>
                  </a:lnTo>
                  <a:lnTo>
                    <a:pt x="936" y="61"/>
                  </a:lnTo>
                  <a:lnTo>
                    <a:pt x="970" y="69"/>
                  </a:lnTo>
                  <a:lnTo>
                    <a:pt x="1003" y="77"/>
                  </a:lnTo>
                  <a:lnTo>
                    <a:pt x="1036" y="86"/>
                  </a:lnTo>
                  <a:lnTo>
                    <a:pt x="1033" y="98"/>
                  </a:lnTo>
                  <a:lnTo>
                    <a:pt x="1029" y="111"/>
                  </a:lnTo>
                  <a:lnTo>
                    <a:pt x="1025" y="124"/>
                  </a:lnTo>
                  <a:lnTo>
                    <a:pt x="1021" y="136"/>
                  </a:lnTo>
                  <a:lnTo>
                    <a:pt x="1017" y="148"/>
                  </a:lnTo>
                  <a:lnTo>
                    <a:pt x="1012" y="160"/>
                  </a:lnTo>
                  <a:lnTo>
                    <a:pt x="1007" y="172"/>
                  </a:lnTo>
                  <a:lnTo>
                    <a:pt x="1001" y="184"/>
                  </a:lnTo>
                  <a:lnTo>
                    <a:pt x="1000" y="186"/>
                  </a:lnTo>
                  <a:lnTo>
                    <a:pt x="998" y="188"/>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33" name="Shape 33">
              <a:extLst>
                <a:ext uri="{FF2B5EF4-FFF2-40B4-BE49-F238E27FC236}">
                  <a16:creationId xmlns:a16="http://schemas.microsoft.com/office/drawing/2014/main" id="{D44FC988-322B-6E35-82B0-29123EAEEBD2}"/>
                </a:ext>
              </a:extLst>
            </xdr:cNvPr>
            <xdr:cNvPicPr preferRelativeResize="0"/>
          </xdr:nvPicPr>
          <xdr:blipFill rotWithShape="1">
            <a:blip xmlns:r="http://schemas.openxmlformats.org/officeDocument/2006/relationships" r:embed="rId8">
              <a:alphaModFix/>
            </a:blip>
            <a:srcRect/>
            <a:stretch/>
          </xdr:blipFill>
          <xdr:spPr>
            <a:xfrm>
              <a:off x="5798" y="1012"/>
              <a:ext cx="1037" cy="2"/>
            </a:xfrm>
            <a:prstGeom prst="rect">
              <a:avLst/>
            </a:prstGeom>
            <a:noFill/>
            <a:ln>
              <a:noFill/>
            </a:ln>
          </xdr:spPr>
        </xdr:pic>
        <xdr:pic>
          <xdr:nvPicPr>
            <xdr:cNvPr id="34" name="Shape 34">
              <a:extLst>
                <a:ext uri="{FF2B5EF4-FFF2-40B4-BE49-F238E27FC236}">
                  <a16:creationId xmlns:a16="http://schemas.microsoft.com/office/drawing/2014/main" id="{15FAD10F-47CE-4E10-DED2-0B9853564094}"/>
                </a:ext>
              </a:extLst>
            </xdr:cNvPr>
            <xdr:cNvPicPr preferRelativeResize="0"/>
          </xdr:nvPicPr>
          <xdr:blipFill rotWithShape="1">
            <a:blip xmlns:r="http://schemas.openxmlformats.org/officeDocument/2006/relationships" r:embed="rId9">
              <a:alphaModFix/>
            </a:blip>
            <a:srcRect/>
            <a:stretch/>
          </xdr:blipFill>
          <xdr:spPr>
            <a:xfrm>
              <a:off x="6011" y="461"/>
              <a:ext cx="352" cy="231"/>
            </a:xfrm>
            <a:prstGeom prst="rect">
              <a:avLst/>
            </a:prstGeom>
            <a:noFill/>
            <a:ln>
              <a:noFill/>
            </a:ln>
          </xdr:spPr>
        </xdr:pic>
        <xdr:pic>
          <xdr:nvPicPr>
            <xdr:cNvPr id="35" name="Shape 35">
              <a:extLst>
                <a:ext uri="{FF2B5EF4-FFF2-40B4-BE49-F238E27FC236}">
                  <a16:creationId xmlns:a16="http://schemas.microsoft.com/office/drawing/2014/main" id="{ED4B7F09-D418-8F98-1DE4-171786F767CE}"/>
                </a:ext>
              </a:extLst>
            </xdr:cNvPr>
            <xdr:cNvPicPr preferRelativeResize="0"/>
          </xdr:nvPicPr>
          <xdr:blipFill rotWithShape="1">
            <a:blip xmlns:r="http://schemas.openxmlformats.org/officeDocument/2006/relationships" r:embed="rId10">
              <a:alphaModFix/>
            </a:blip>
            <a:srcRect/>
            <a:stretch/>
          </xdr:blipFill>
          <xdr:spPr>
            <a:xfrm>
              <a:off x="6012" y="753"/>
              <a:ext cx="823" cy="14"/>
            </a:xfrm>
            <a:prstGeom prst="rect">
              <a:avLst/>
            </a:prstGeom>
            <a:noFill/>
            <a:ln>
              <a:noFill/>
            </a:ln>
          </xdr:spPr>
        </xdr:pic>
        <xdr:sp macro="" textlink="">
          <xdr:nvSpPr>
            <xdr:cNvPr id="36" name="Shape 36">
              <a:extLst>
                <a:ext uri="{FF2B5EF4-FFF2-40B4-BE49-F238E27FC236}">
                  <a16:creationId xmlns:a16="http://schemas.microsoft.com/office/drawing/2014/main" id="{7F291383-7513-4601-8DD1-BEA393E03C80}"/>
                </a:ext>
              </a:extLst>
            </xdr:cNvPr>
            <xdr:cNvSpPr/>
          </xdr:nvSpPr>
          <xdr:spPr>
            <a:xfrm>
              <a:off x="6220" y="553"/>
              <a:ext cx="30" cy="26"/>
            </a:xfrm>
            <a:prstGeom prst="rect">
              <a:avLst/>
            </a:prstGeom>
            <a:noFill/>
            <a:ln w="9525" cap="flat" cmpd="sng">
              <a:solidFill>
                <a:srgbClr val="373435"/>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37" name="Shape 37">
              <a:extLst>
                <a:ext uri="{FF2B5EF4-FFF2-40B4-BE49-F238E27FC236}">
                  <a16:creationId xmlns:a16="http://schemas.microsoft.com/office/drawing/2014/main" id="{A71ABE58-C842-1D66-844B-FCA02309F9F4}"/>
                </a:ext>
              </a:extLst>
            </xdr:cNvPr>
            <xdr:cNvSpPr/>
          </xdr:nvSpPr>
          <xdr:spPr>
            <a:xfrm>
              <a:off x="6182" y="549"/>
              <a:ext cx="30" cy="26"/>
            </a:xfrm>
            <a:prstGeom prst="rect">
              <a:avLst/>
            </a:prstGeom>
            <a:noFill/>
            <a:ln w="9525" cap="flat" cmpd="sng">
              <a:solidFill>
                <a:srgbClr val="373435"/>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38" name="Shape 38">
              <a:extLst>
                <a:ext uri="{FF2B5EF4-FFF2-40B4-BE49-F238E27FC236}">
                  <a16:creationId xmlns:a16="http://schemas.microsoft.com/office/drawing/2014/main" id="{F894E163-336D-FD47-EDEE-6874D7C48FFE}"/>
                </a:ext>
              </a:extLst>
            </xdr:cNvPr>
            <xdr:cNvSpPr/>
          </xdr:nvSpPr>
          <xdr:spPr>
            <a:xfrm>
              <a:off x="6137" y="547"/>
              <a:ext cx="30" cy="25"/>
            </a:xfrm>
            <a:prstGeom prst="rect">
              <a:avLst/>
            </a:prstGeom>
            <a:noFill/>
            <a:ln w="9525" cap="flat" cmpd="sng">
              <a:solidFill>
                <a:srgbClr val="373435"/>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39" name="Shape 39">
              <a:extLst>
                <a:ext uri="{FF2B5EF4-FFF2-40B4-BE49-F238E27FC236}">
                  <a16:creationId xmlns:a16="http://schemas.microsoft.com/office/drawing/2014/main" id="{BECB864C-E35F-32EA-294A-C6A372484680}"/>
                </a:ext>
              </a:extLst>
            </xdr:cNvPr>
            <xdr:cNvPicPr preferRelativeResize="0"/>
          </xdr:nvPicPr>
          <xdr:blipFill rotWithShape="1">
            <a:blip xmlns:r="http://schemas.openxmlformats.org/officeDocument/2006/relationships" r:embed="rId11">
              <a:alphaModFix/>
            </a:blip>
            <a:srcRect/>
            <a:stretch/>
          </xdr:blipFill>
          <xdr:spPr>
            <a:xfrm>
              <a:off x="6137" y="676"/>
              <a:ext cx="583" cy="10"/>
            </a:xfrm>
            <a:prstGeom prst="rect">
              <a:avLst/>
            </a:prstGeom>
            <a:noFill/>
            <a:ln>
              <a:noFill/>
            </a:ln>
          </xdr:spPr>
        </xdr:pic>
        <xdr:sp macro="" textlink="">
          <xdr:nvSpPr>
            <xdr:cNvPr id="40" name="Shape 40">
              <a:extLst>
                <a:ext uri="{FF2B5EF4-FFF2-40B4-BE49-F238E27FC236}">
                  <a16:creationId xmlns:a16="http://schemas.microsoft.com/office/drawing/2014/main" id="{EE45C76C-C4BE-2AB1-B72C-04B679DDFF33}"/>
                </a:ext>
              </a:extLst>
            </xdr:cNvPr>
            <xdr:cNvSpPr/>
          </xdr:nvSpPr>
          <xdr:spPr>
            <a:xfrm>
              <a:off x="6409" y="443"/>
              <a:ext cx="163" cy="345"/>
            </a:xfrm>
            <a:custGeom>
              <a:avLst/>
              <a:gdLst/>
              <a:ahLst/>
              <a:cxnLst/>
              <a:rect l="l" t="t" r="r" b="b"/>
              <a:pathLst>
                <a:path w="163" h="345" extrusionOk="0">
                  <a:moveTo>
                    <a:pt x="147" y="317"/>
                  </a:moveTo>
                  <a:lnTo>
                    <a:pt x="9" y="317"/>
                  </a:lnTo>
                  <a:lnTo>
                    <a:pt x="0" y="330"/>
                  </a:lnTo>
                  <a:lnTo>
                    <a:pt x="19" y="332"/>
                  </a:lnTo>
                  <a:lnTo>
                    <a:pt x="37" y="333"/>
                  </a:lnTo>
                  <a:lnTo>
                    <a:pt x="56" y="335"/>
                  </a:lnTo>
                  <a:lnTo>
                    <a:pt x="74" y="336"/>
                  </a:lnTo>
                  <a:lnTo>
                    <a:pt x="111" y="340"/>
                  </a:lnTo>
                  <a:lnTo>
                    <a:pt x="129" y="343"/>
                  </a:lnTo>
                  <a:lnTo>
                    <a:pt x="147" y="345"/>
                  </a:lnTo>
                  <a:lnTo>
                    <a:pt x="163" y="345"/>
                  </a:lnTo>
                  <a:lnTo>
                    <a:pt x="147" y="317"/>
                  </a:lnTo>
                  <a:close/>
                  <a:moveTo>
                    <a:pt x="122" y="296"/>
                  </a:moveTo>
                  <a:lnTo>
                    <a:pt x="32" y="296"/>
                  </a:lnTo>
                  <a:lnTo>
                    <a:pt x="19" y="317"/>
                  </a:lnTo>
                  <a:lnTo>
                    <a:pt x="136" y="317"/>
                  </a:lnTo>
                  <a:lnTo>
                    <a:pt x="122" y="296"/>
                  </a:lnTo>
                  <a:close/>
                  <a:moveTo>
                    <a:pt x="103" y="275"/>
                  </a:moveTo>
                  <a:lnTo>
                    <a:pt x="46" y="275"/>
                  </a:lnTo>
                  <a:lnTo>
                    <a:pt x="38" y="296"/>
                  </a:lnTo>
                  <a:lnTo>
                    <a:pt x="115" y="296"/>
                  </a:lnTo>
                  <a:lnTo>
                    <a:pt x="103" y="275"/>
                  </a:lnTo>
                  <a:close/>
                  <a:moveTo>
                    <a:pt x="91" y="79"/>
                  </a:moveTo>
                  <a:lnTo>
                    <a:pt x="54" y="79"/>
                  </a:lnTo>
                  <a:lnTo>
                    <a:pt x="54" y="275"/>
                  </a:lnTo>
                  <a:lnTo>
                    <a:pt x="91" y="275"/>
                  </a:lnTo>
                  <a:lnTo>
                    <a:pt x="91" y="79"/>
                  </a:lnTo>
                  <a:close/>
                  <a:moveTo>
                    <a:pt x="6" y="39"/>
                  </a:moveTo>
                  <a:lnTo>
                    <a:pt x="6" y="102"/>
                  </a:lnTo>
                  <a:lnTo>
                    <a:pt x="11" y="98"/>
                  </a:lnTo>
                  <a:lnTo>
                    <a:pt x="22" y="90"/>
                  </a:lnTo>
                  <a:lnTo>
                    <a:pt x="27" y="86"/>
                  </a:lnTo>
                  <a:lnTo>
                    <a:pt x="33" y="84"/>
                  </a:lnTo>
                  <a:lnTo>
                    <a:pt x="40" y="81"/>
                  </a:lnTo>
                  <a:lnTo>
                    <a:pt x="54" y="79"/>
                  </a:lnTo>
                  <a:lnTo>
                    <a:pt x="91" y="79"/>
                  </a:lnTo>
                  <a:lnTo>
                    <a:pt x="91" y="77"/>
                  </a:lnTo>
                  <a:lnTo>
                    <a:pt x="148" y="77"/>
                  </a:lnTo>
                  <a:lnTo>
                    <a:pt x="149" y="57"/>
                  </a:lnTo>
                  <a:lnTo>
                    <a:pt x="103" y="57"/>
                  </a:lnTo>
                  <a:lnTo>
                    <a:pt x="99" y="56"/>
                  </a:lnTo>
                  <a:lnTo>
                    <a:pt x="47" y="56"/>
                  </a:lnTo>
                  <a:lnTo>
                    <a:pt x="33" y="54"/>
                  </a:lnTo>
                  <a:lnTo>
                    <a:pt x="27" y="53"/>
                  </a:lnTo>
                  <a:lnTo>
                    <a:pt x="21" y="51"/>
                  </a:lnTo>
                  <a:lnTo>
                    <a:pt x="16" y="48"/>
                  </a:lnTo>
                  <a:lnTo>
                    <a:pt x="11" y="44"/>
                  </a:lnTo>
                  <a:lnTo>
                    <a:pt x="6" y="39"/>
                  </a:lnTo>
                  <a:close/>
                  <a:moveTo>
                    <a:pt x="148" y="77"/>
                  </a:moveTo>
                  <a:lnTo>
                    <a:pt x="106" y="77"/>
                  </a:lnTo>
                  <a:lnTo>
                    <a:pt x="114" y="78"/>
                  </a:lnTo>
                  <a:lnTo>
                    <a:pt x="120" y="80"/>
                  </a:lnTo>
                  <a:lnTo>
                    <a:pt x="134" y="88"/>
                  </a:lnTo>
                  <a:lnTo>
                    <a:pt x="141" y="94"/>
                  </a:lnTo>
                  <a:lnTo>
                    <a:pt x="148" y="101"/>
                  </a:lnTo>
                  <a:lnTo>
                    <a:pt x="148" y="77"/>
                  </a:lnTo>
                  <a:close/>
                  <a:moveTo>
                    <a:pt x="149" y="44"/>
                  </a:moveTo>
                  <a:lnTo>
                    <a:pt x="142" y="47"/>
                  </a:lnTo>
                  <a:lnTo>
                    <a:pt x="136" y="51"/>
                  </a:lnTo>
                  <a:lnTo>
                    <a:pt x="122" y="55"/>
                  </a:lnTo>
                  <a:lnTo>
                    <a:pt x="115" y="56"/>
                  </a:lnTo>
                  <a:lnTo>
                    <a:pt x="111" y="57"/>
                  </a:lnTo>
                  <a:lnTo>
                    <a:pt x="149" y="57"/>
                  </a:lnTo>
                  <a:lnTo>
                    <a:pt x="149" y="44"/>
                  </a:lnTo>
                  <a:close/>
                  <a:moveTo>
                    <a:pt x="112" y="0"/>
                  </a:moveTo>
                  <a:lnTo>
                    <a:pt x="40" y="0"/>
                  </a:lnTo>
                  <a:lnTo>
                    <a:pt x="44" y="7"/>
                  </a:lnTo>
                  <a:lnTo>
                    <a:pt x="48" y="15"/>
                  </a:lnTo>
                  <a:lnTo>
                    <a:pt x="54" y="29"/>
                  </a:lnTo>
                  <a:lnTo>
                    <a:pt x="56" y="36"/>
                  </a:lnTo>
                  <a:lnTo>
                    <a:pt x="56" y="49"/>
                  </a:lnTo>
                  <a:lnTo>
                    <a:pt x="54" y="55"/>
                  </a:lnTo>
                  <a:lnTo>
                    <a:pt x="47" y="56"/>
                  </a:lnTo>
                  <a:lnTo>
                    <a:pt x="95" y="56"/>
                  </a:lnTo>
                  <a:lnTo>
                    <a:pt x="91" y="55"/>
                  </a:lnTo>
                  <a:lnTo>
                    <a:pt x="89" y="48"/>
                  </a:lnTo>
                  <a:lnTo>
                    <a:pt x="90" y="40"/>
                  </a:lnTo>
                  <a:lnTo>
                    <a:pt x="92" y="33"/>
                  </a:lnTo>
                  <a:lnTo>
                    <a:pt x="98" y="19"/>
                  </a:lnTo>
                  <a:lnTo>
                    <a:pt x="103" y="13"/>
                  </a:lnTo>
                  <a:lnTo>
                    <a:pt x="108" y="6"/>
                  </a:lnTo>
                  <a:lnTo>
                    <a:pt x="112" y="0"/>
                  </a:lnTo>
                  <a:close/>
                </a:path>
              </a:pathLst>
            </a:custGeom>
            <a:solidFill>
              <a:srgbClr val="FCFCFC"/>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41" name="Shape 41">
              <a:extLst>
                <a:ext uri="{FF2B5EF4-FFF2-40B4-BE49-F238E27FC236}">
                  <a16:creationId xmlns:a16="http://schemas.microsoft.com/office/drawing/2014/main" id="{4960D096-EB1F-04E2-DA49-490FBCACE8CE}"/>
                </a:ext>
              </a:extLst>
            </xdr:cNvPr>
            <xdr:cNvPicPr preferRelativeResize="0"/>
          </xdr:nvPicPr>
          <xdr:blipFill rotWithShape="1">
            <a:blip xmlns:r="http://schemas.openxmlformats.org/officeDocument/2006/relationships" r:embed="rId12">
              <a:alphaModFix/>
            </a:blip>
            <a:srcRect/>
            <a:stretch/>
          </xdr:blipFill>
          <xdr:spPr>
            <a:xfrm>
              <a:off x="6410" y="573"/>
              <a:ext cx="499" cy="84"/>
            </a:xfrm>
            <a:prstGeom prst="rect">
              <a:avLst/>
            </a:prstGeom>
            <a:noFill/>
            <a:ln>
              <a:noFill/>
            </a:ln>
          </xdr:spPr>
        </xdr:pic>
        <xdr:sp macro="" textlink="">
          <xdr:nvSpPr>
            <xdr:cNvPr id="42" name="Shape 42">
              <a:extLst>
                <a:ext uri="{FF2B5EF4-FFF2-40B4-BE49-F238E27FC236}">
                  <a16:creationId xmlns:a16="http://schemas.microsoft.com/office/drawing/2014/main" id="{72397295-6A10-5633-CDA4-9536B4FDBAC2}"/>
                </a:ext>
              </a:extLst>
            </xdr:cNvPr>
            <xdr:cNvSpPr/>
          </xdr:nvSpPr>
          <xdr:spPr>
            <a:xfrm>
              <a:off x="6415" y="443"/>
              <a:ext cx="141" cy="276"/>
            </a:xfrm>
            <a:custGeom>
              <a:avLst/>
              <a:gdLst/>
              <a:ahLst/>
              <a:cxnLst/>
              <a:rect l="l" t="t" r="r" b="b"/>
              <a:pathLst>
                <a:path w="141" h="276" extrusionOk="0">
                  <a:moveTo>
                    <a:pt x="105" y="0"/>
                  </a:moveTo>
                  <a:lnTo>
                    <a:pt x="33" y="0"/>
                  </a:lnTo>
                  <a:lnTo>
                    <a:pt x="37" y="7"/>
                  </a:lnTo>
                  <a:lnTo>
                    <a:pt x="41" y="15"/>
                  </a:lnTo>
                  <a:lnTo>
                    <a:pt x="43" y="19"/>
                  </a:lnTo>
                  <a:lnTo>
                    <a:pt x="44" y="22"/>
                  </a:lnTo>
                  <a:lnTo>
                    <a:pt x="46" y="26"/>
                  </a:lnTo>
                  <a:lnTo>
                    <a:pt x="47" y="29"/>
                  </a:lnTo>
                  <a:lnTo>
                    <a:pt x="48" y="33"/>
                  </a:lnTo>
                  <a:lnTo>
                    <a:pt x="49" y="36"/>
                  </a:lnTo>
                  <a:lnTo>
                    <a:pt x="49" y="39"/>
                  </a:lnTo>
                  <a:lnTo>
                    <a:pt x="49" y="43"/>
                  </a:lnTo>
                  <a:lnTo>
                    <a:pt x="49" y="46"/>
                  </a:lnTo>
                  <a:lnTo>
                    <a:pt x="49" y="49"/>
                  </a:lnTo>
                  <a:lnTo>
                    <a:pt x="48" y="52"/>
                  </a:lnTo>
                  <a:lnTo>
                    <a:pt x="47" y="55"/>
                  </a:lnTo>
                  <a:lnTo>
                    <a:pt x="43" y="56"/>
                  </a:lnTo>
                  <a:lnTo>
                    <a:pt x="40" y="56"/>
                  </a:lnTo>
                  <a:lnTo>
                    <a:pt x="36" y="56"/>
                  </a:lnTo>
                  <a:lnTo>
                    <a:pt x="33" y="56"/>
                  </a:lnTo>
                  <a:lnTo>
                    <a:pt x="30" y="55"/>
                  </a:lnTo>
                  <a:lnTo>
                    <a:pt x="27" y="55"/>
                  </a:lnTo>
                  <a:lnTo>
                    <a:pt x="24" y="54"/>
                  </a:lnTo>
                  <a:lnTo>
                    <a:pt x="21" y="53"/>
                  </a:lnTo>
                  <a:lnTo>
                    <a:pt x="18" y="52"/>
                  </a:lnTo>
                  <a:lnTo>
                    <a:pt x="15" y="51"/>
                  </a:lnTo>
                  <a:lnTo>
                    <a:pt x="12" y="50"/>
                  </a:lnTo>
                  <a:lnTo>
                    <a:pt x="9" y="48"/>
                  </a:lnTo>
                  <a:lnTo>
                    <a:pt x="7" y="46"/>
                  </a:lnTo>
                  <a:lnTo>
                    <a:pt x="5" y="44"/>
                  </a:lnTo>
                  <a:lnTo>
                    <a:pt x="2" y="42"/>
                  </a:lnTo>
                  <a:lnTo>
                    <a:pt x="0" y="40"/>
                  </a:lnTo>
                  <a:lnTo>
                    <a:pt x="0" y="48"/>
                  </a:lnTo>
                  <a:lnTo>
                    <a:pt x="0" y="55"/>
                  </a:lnTo>
                  <a:lnTo>
                    <a:pt x="0" y="102"/>
                  </a:lnTo>
                  <a:lnTo>
                    <a:pt x="5" y="98"/>
                  </a:lnTo>
                  <a:lnTo>
                    <a:pt x="9" y="94"/>
                  </a:lnTo>
                  <a:lnTo>
                    <a:pt x="15" y="90"/>
                  </a:lnTo>
                  <a:lnTo>
                    <a:pt x="21" y="87"/>
                  </a:lnTo>
                  <a:lnTo>
                    <a:pt x="24" y="85"/>
                  </a:lnTo>
                  <a:lnTo>
                    <a:pt x="27" y="84"/>
                  </a:lnTo>
                  <a:lnTo>
                    <a:pt x="30" y="83"/>
                  </a:lnTo>
                  <a:lnTo>
                    <a:pt x="33" y="82"/>
                  </a:lnTo>
                  <a:lnTo>
                    <a:pt x="37" y="81"/>
                  </a:lnTo>
                  <a:lnTo>
                    <a:pt x="40" y="80"/>
                  </a:lnTo>
                  <a:lnTo>
                    <a:pt x="44" y="80"/>
                  </a:lnTo>
                  <a:lnTo>
                    <a:pt x="47" y="79"/>
                  </a:lnTo>
                  <a:lnTo>
                    <a:pt x="47" y="276"/>
                  </a:lnTo>
                  <a:lnTo>
                    <a:pt x="83" y="276"/>
                  </a:lnTo>
                  <a:lnTo>
                    <a:pt x="83" y="252"/>
                  </a:lnTo>
                  <a:lnTo>
                    <a:pt x="83" y="227"/>
                  </a:lnTo>
                  <a:lnTo>
                    <a:pt x="83" y="78"/>
                  </a:lnTo>
                  <a:lnTo>
                    <a:pt x="87" y="77"/>
                  </a:lnTo>
                  <a:lnTo>
                    <a:pt x="91" y="77"/>
                  </a:lnTo>
                  <a:lnTo>
                    <a:pt x="95" y="77"/>
                  </a:lnTo>
                  <a:lnTo>
                    <a:pt x="99" y="77"/>
                  </a:lnTo>
                  <a:lnTo>
                    <a:pt x="102" y="78"/>
                  </a:lnTo>
                  <a:lnTo>
                    <a:pt x="106" y="78"/>
                  </a:lnTo>
                  <a:lnTo>
                    <a:pt x="109" y="79"/>
                  </a:lnTo>
                  <a:lnTo>
                    <a:pt x="113" y="81"/>
                  </a:lnTo>
                  <a:lnTo>
                    <a:pt x="116" y="82"/>
                  </a:lnTo>
                  <a:lnTo>
                    <a:pt x="120" y="84"/>
                  </a:lnTo>
                  <a:lnTo>
                    <a:pt x="123" y="86"/>
                  </a:lnTo>
                  <a:lnTo>
                    <a:pt x="126" y="89"/>
                  </a:lnTo>
                  <a:lnTo>
                    <a:pt x="130" y="92"/>
                  </a:lnTo>
                  <a:lnTo>
                    <a:pt x="133" y="94"/>
                  </a:lnTo>
                  <a:lnTo>
                    <a:pt x="137" y="97"/>
                  </a:lnTo>
                  <a:lnTo>
                    <a:pt x="140" y="101"/>
                  </a:lnTo>
                  <a:lnTo>
                    <a:pt x="140" y="94"/>
                  </a:lnTo>
                  <a:lnTo>
                    <a:pt x="140" y="87"/>
                  </a:lnTo>
                  <a:lnTo>
                    <a:pt x="140" y="80"/>
                  </a:lnTo>
                  <a:lnTo>
                    <a:pt x="140" y="72"/>
                  </a:lnTo>
                  <a:lnTo>
                    <a:pt x="140" y="65"/>
                  </a:lnTo>
                  <a:lnTo>
                    <a:pt x="141" y="58"/>
                  </a:lnTo>
                  <a:lnTo>
                    <a:pt x="141" y="51"/>
                  </a:lnTo>
                  <a:lnTo>
                    <a:pt x="141" y="44"/>
                  </a:lnTo>
                  <a:lnTo>
                    <a:pt x="134" y="48"/>
                  </a:lnTo>
                  <a:lnTo>
                    <a:pt x="128" y="51"/>
                  </a:lnTo>
                  <a:lnTo>
                    <a:pt x="125" y="52"/>
                  </a:lnTo>
                  <a:lnTo>
                    <a:pt x="121" y="53"/>
                  </a:lnTo>
                  <a:lnTo>
                    <a:pt x="118" y="54"/>
                  </a:lnTo>
                  <a:lnTo>
                    <a:pt x="115" y="55"/>
                  </a:lnTo>
                  <a:lnTo>
                    <a:pt x="111" y="56"/>
                  </a:lnTo>
                  <a:lnTo>
                    <a:pt x="107" y="57"/>
                  </a:lnTo>
                  <a:lnTo>
                    <a:pt x="104" y="57"/>
                  </a:lnTo>
                  <a:lnTo>
                    <a:pt x="100" y="57"/>
                  </a:lnTo>
                  <a:lnTo>
                    <a:pt x="96" y="57"/>
                  </a:lnTo>
                  <a:lnTo>
                    <a:pt x="92" y="57"/>
                  </a:lnTo>
                  <a:lnTo>
                    <a:pt x="87" y="56"/>
                  </a:lnTo>
                  <a:lnTo>
                    <a:pt x="83" y="56"/>
                  </a:lnTo>
                  <a:lnTo>
                    <a:pt x="82" y="52"/>
                  </a:lnTo>
                  <a:lnTo>
                    <a:pt x="82" y="48"/>
                  </a:lnTo>
                  <a:lnTo>
                    <a:pt x="82" y="44"/>
                  </a:lnTo>
                  <a:lnTo>
                    <a:pt x="82" y="41"/>
                  </a:lnTo>
                  <a:lnTo>
                    <a:pt x="83" y="37"/>
                  </a:lnTo>
                  <a:lnTo>
                    <a:pt x="84" y="33"/>
                  </a:lnTo>
                  <a:lnTo>
                    <a:pt x="86" y="30"/>
                  </a:lnTo>
                  <a:lnTo>
                    <a:pt x="87" y="26"/>
                  </a:lnTo>
                  <a:lnTo>
                    <a:pt x="89" y="23"/>
                  </a:lnTo>
                  <a:lnTo>
                    <a:pt x="91" y="19"/>
                  </a:lnTo>
                  <a:lnTo>
                    <a:pt x="93" y="16"/>
                  </a:lnTo>
                  <a:lnTo>
                    <a:pt x="95" y="13"/>
                  </a:lnTo>
                  <a:lnTo>
                    <a:pt x="100" y="6"/>
                  </a:lnTo>
                  <a:lnTo>
                    <a:pt x="105"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43" name="Shape 43">
              <a:extLst>
                <a:ext uri="{FF2B5EF4-FFF2-40B4-BE49-F238E27FC236}">
                  <a16:creationId xmlns:a16="http://schemas.microsoft.com/office/drawing/2014/main" id="{B1652A36-403F-24D8-F84C-9681A1464CEE}"/>
                </a:ext>
              </a:extLst>
            </xdr:cNvPr>
            <xdr:cNvSpPr/>
          </xdr:nvSpPr>
          <xdr:spPr>
            <a:xfrm>
              <a:off x="6428" y="739"/>
              <a:ext cx="117" cy="20"/>
            </a:xfrm>
            <a:custGeom>
              <a:avLst/>
              <a:gdLst/>
              <a:ahLst/>
              <a:cxnLst/>
              <a:rect l="l" t="t" r="r" b="b"/>
              <a:pathLst>
                <a:path w="117" h="20" extrusionOk="0">
                  <a:moveTo>
                    <a:pt x="117" y="20"/>
                  </a:moveTo>
                  <a:lnTo>
                    <a:pt x="103" y="0"/>
                  </a:lnTo>
                  <a:lnTo>
                    <a:pt x="13" y="0"/>
                  </a:lnTo>
                  <a:lnTo>
                    <a:pt x="0" y="20"/>
                  </a:lnTo>
                  <a:lnTo>
                    <a:pt x="117" y="2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44" name="Shape 44">
              <a:extLst>
                <a:ext uri="{FF2B5EF4-FFF2-40B4-BE49-F238E27FC236}">
                  <a16:creationId xmlns:a16="http://schemas.microsoft.com/office/drawing/2014/main" id="{87B2FD8E-E7A0-020C-62B6-D79F7BD0EA0D}"/>
                </a:ext>
              </a:extLst>
            </xdr:cNvPr>
            <xdr:cNvSpPr/>
          </xdr:nvSpPr>
          <xdr:spPr>
            <a:xfrm>
              <a:off x="6447" y="718"/>
              <a:ext cx="78" cy="20"/>
            </a:xfrm>
            <a:custGeom>
              <a:avLst/>
              <a:gdLst/>
              <a:ahLst/>
              <a:cxnLst/>
              <a:rect l="l" t="t" r="r" b="b"/>
              <a:pathLst>
                <a:path w="78" h="20" extrusionOk="0">
                  <a:moveTo>
                    <a:pt x="0" y="20"/>
                  </a:moveTo>
                  <a:lnTo>
                    <a:pt x="8" y="0"/>
                  </a:lnTo>
                  <a:lnTo>
                    <a:pt x="65" y="0"/>
                  </a:lnTo>
                  <a:lnTo>
                    <a:pt x="78" y="20"/>
                  </a:lnTo>
                  <a:lnTo>
                    <a:pt x="0" y="2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45" name="Shape 45">
              <a:extLst>
                <a:ext uri="{FF2B5EF4-FFF2-40B4-BE49-F238E27FC236}">
                  <a16:creationId xmlns:a16="http://schemas.microsoft.com/office/drawing/2014/main" id="{B3756301-0E61-3802-4C7B-C55DA9CC5497}"/>
                </a:ext>
              </a:extLst>
            </xdr:cNvPr>
            <xdr:cNvPicPr preferRelativeResize="0"/>
          </xdr:nvPicPr>
          <xdr:blipFill rotWithShape="1">
            <a:blip xmlns:r="http://schemas.openxmlformats.org/officeDocument/2006/relationships" r:embed="rId13">
              <a:alphaModFix/>
            </a:blip>
            <a:srcRect/>
            <a:stretch/>
          </xdr:blipFill>
          <xdr:spPr>
            <a:xfrm>
              <a:off x="6428" y="920"/>
              <a:ext cx="255" cy="123"/>
            </a:xfrm>
            <a:prstGeom prst="rect">
              <a:avLst/>
            </a:prstGeom>
            <a:noFill/>
            <a:ln>
              <a:noFill/>
            </a:ln>
          </xdr:spPr>
        </xdr:pic>
        <xdr:cxnSp macro="">
          <xdr:nvCxnSpPr>
            <xdr:cNvPr id="46" name="Shape 46">
              <a:extLst>
                <a:ext uri="{FF2B5EF4-FFF2-40B4-BE49-F238E27FC236}">
                  <a16:creationId xmlns:a16="http://schemas.microsoft.com/office/drawing/2014/main" id="{B6DCA878-458A-7480-F5F4-5D9760DA6C65}"/>
                </a:ext>
              </a:extLst>
            </xdr:cNvPr>
            <xdr:cNvCxnSpPr/>
          </xdr:nvCxnSpPr>
          <xdr:spPr>
            <a:xfrm>
              <a:off x="6227" y="969"/>
              <a:ext cx="22" cy="0"/>
            </a:xfrm>
            <a:prstGeom prst="straightConnector1">
              <a:avLst/>
            </a:prstGeom>
            <a:noFill/>
            <a:ln w="19950" cap="flat" cmpd="sng">
              <a:solidFill>
                <a:srgbClr val="373435"/>
              </a:solidFill>
              <a:prstDash val="solid"/>
              <a:round/>
              <a:headEnd type="none" w="med" len="med"/>
              <a:tailEnd type="none" w="med" len="med"/>
            </a:ln>
          </xdr:spPr>
        </xdr:cxnSp>
        <xdr:cxnSp macro="">
          <xdr:nvCxnSpPr>
            <xdr:cNvPr id="47" name="Shape 47">
              <a:extLst>
                <a:ext uri="{FF2B5EF4-FFF2-40B4-BE49-F238E27FC236}">
                  <a16:creationId xmlns:a16="http://schemas.microsoft.com/office/drawing/2014/main" id="{67D56FFE-5A6C-A056-092E-FC18FAC9A894}"/>
                </a:ext>
              </a:extLst>
            </xdr:cNvPr>
            <xdr:cNvCxnSpPr/>
          </xdr:nvCxnSpPr>
          <xdr:spPr>
            <a:xfrm>
              <a:off x="6184" y="969"/>
              <a:ext cx="23" cy="0"/>
            </a:xfrm>
            <a:prstGeom prst="straightConnector1">
              <a:avLst/>
            </a:prstGeom>
            <a:noFill/>
            <a:ln w="19950" cap="flat" cmpd="sng">
              <a:solidFill>
                <a:srgbClr val="373435"/>
              </a:solidFill>
              <a:prstDash val="solid"/>
              <a:round/>
              <a:headEnd type="none" w="med" len="med"/>
              <a:tailEnd type="none" w="med" len="med"/>
            </a:ln>
          </xdr:spPr>
        </xdr:cxnSp>
        <xdr:sp macro="" textlink="">
          <xdr:nvSpPr>
            <xdr:cNvPr id="48" name="Shape 48">
              <a:extLst>
                <a:ext uri="{FF2B5EF4-FFF2-40B4-BE49-F238E27FC236}">
                  <a16:creationId xmlns:a16="http://schemas.microsoft.com/office/drawing/2014/main" id="{E414F497-1885-6E36-A20E-F787BF3B2AE0}"/>
                </a:ext>
              </a:extLst>
            </xdr:cNvPr>
            <xdr:cNvSpPr/>
          </xdr:nvSpPr>
          <xdr:spPr>
            <a:xfrm>
              <a:off x="6134" y="952"/>
              <a:ext cx="31" cy="46"/>
            </a:xfrm>
            <a:custGeom>
              <a:avLst/>
              <a:gdLst/>
              <a:ahLst/>
              <a:cxnLst/>
              <a:rect l="l" t="t" r="r" b="b"/>
              <a:pathLst>
                <a:path w="31" h="46" extrusionOk="0">
                  <a:moveTo>
                    <a:pt x="31" y="45"/>
                  </a:moveTo>
                  <a:lnTo>
                    <a:pt x="31" y="0"/>
                  </a:lnTo>
                  <a:lnTo>
                    <a:pt x="0" y="0"/>
                  </a:lnTo>
                  <a:lnTo>
                    <a:pt x="0" y="46"/>
                  </a:lnTo>
                  <a:lnTo>
                    <a:pt x="31" y="4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49" name="Shape 49">
              <a:extLst>
                <a:ext uri="{FF2B5EF4-FFF2-40B4-BE49-F238E27FC236}">
                  <a16:creationId xmlns:a16="http://schemas.microsoft.com/office/drawing/2014/main" id="{46D3E079-1596-6559-7226-16B2DC8F0529}"/>
                </a:ext>
              </a:extLst>
            </xdr:cNvPr>
            <xdr:cNvSpPr/>
          </xdr:nvSpPr>
          <xdr:spPr>
            <a:xfrm>
              <a:off x="6148" y="909"/>
              <a:ext cx="134" cy="38"/>
            </a:xfrm>
            <a:custGeom>
              <a:avLst/>
              <a:gdLst/>
              <a:ahLst/>
              <a:cxnLst/>
              <a:rect l="l" t="t" r="r" b="b"/>
              <a:pathLst>
                <a:path w="134" h="38" extrusionOk="0">
                  <a:moveTo>
                    <a:pt x="0" y="0"/>
                  </a:moveTo>
                  <a:lnTo>
                    <a:pt x="91" y="0"/>
                  </a:lnTo>
                  <a:lnTo>
                    <a:pt x="134" y="37"/>
                  </a:lnTo>
                  <a:lnTo>
                    <a:pt x="43" y="38"/>
                  </a:lnTo>
                  <a:lnTo>
                    <a:pt x="0"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50" name="Shape 50">
              <a:extLst>
                <a:ext uri="{FF2B5EF4-FFF2-40B4-BE49-F238E27FC236}">
                  <a16:creationId xmlns:a16="http://schemas.microsoft.com/office/drawing/2014/main" id="{F42C1374-49FD-8383-F570-2214489C3B35}"/>
                </a:ext>
              </a:extLst>
            </xdr:cNvPr>
            <xdr:cNvSpPr/>
          </xdr:nvSpPr>
          <xdr:spPr>
            <a:xfrm>
              <a:off x="6102" y="909"/>
              <a:ext cx="180" cy="90"/>
            </a:xfrm>
            <a:custGeom>
              <a:avLst/>
              <a:gdLst/>
              <a:ahLst/>
              <a:cxnLst/>
              <a:rect l="l" t="t" r="r" b="b"/>
              <a:pathLst>
                <a:path w="180" h="90" extrusionOk="0">
                  <a:moveTo>
                    <a:pt x="180" y="86"/>
                  </a:moveTo>
                  <a:lnTo>
                    <a:pt x="178" y="37"/>
                  </a:lnTo>
                  <a:lnTo>
                    <a:pt x="88" y="37"/>
                  </a:lnTo>
                  <a:lnTo>
                    <a:pt x="46" y="0"/>
                  </a:lnTo>
                  <a:lnTo>
                    <a:pt x="0" y="44"/>
                  </a:lnTo>
                  <a:lnTo>
                    <a:pt x="0" y="90"/>
                  </a:lnTo>
                  <a:lnTo>
                    <a:pt x="22" y="88"/>
                  </a:lnTo>
                  <a:lnTo>
                    <a:pt x="45" y="87"/>
                  </a:lnTo>
                  <a:lnTo>
                    <a:pt x="67" y="87"/>
                  </a:lnTo>
                  <a:lnTo>
                    <a:pt x="89" y="86"/>
                  </a:lnTo>
                  <a:lnTo>
                    <a:pt x="112" y="86"/>
                  </a:lnTo>
                  <a:lnTo>
                    <a:pt x="135" y="86"/>
                  </a:lnTo>
                  <a:lnTo>
                    <a:pt x="157" y="86"/>
                  </a:lnTo>
                  <a:lnTo>
                    <a:pt x="180" y="86"/>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51" name="Shape 51">
              <a:extLst>
                <a:ext uri="{FF2B5EF4-FFF2-40B4-BE49-F238E27FC236}">
                  <a16:creationId xmlns:a16="http://schemas.microsoft.com/office/drawing/2014/main" id="{1048BA3E-448A-E43B-267B-D09A359C92CA}"/>
                </a:ext>
              </a:extLst>
            </xdr:cNvPr>
            <xdr:cNvPicPr preferRelativeResize="0"/>
          </xdr:nvPicPr>
          <xdr:blipFill rotWithShape="1">
            <a:blip xmlns:r="http://schemas.openxmlformats.org/officeDocument/2006/relationships" r:embed="rId14">
              <a:alphaModFix/>
            </a:blip>
            <a:srcRect/>
            <a:stretch/>
          </xdr:blipFill>
          <xdr:spPr>
            <a:xfrm>
              <a:off x="5899" y="916"/>
              <a:ext cx="161" cy="107"/>
            </a:xfrm>
            <a:prstGeom prst="rect">
              <a:avLst/>
            </a:prstGeom>
            <a:noFill/>
            <a:ln>
              <a:noFill/>
            </a:ln>
          </xdr:spPr>
        </xdr:pic>
        <xdr:pic>
          <xdr:nvPicPr>
            <xdr:cNvPr id="52" name="Shape 52">
              <a:extLst>
                <a:ext uri="{FF2B5EF4-FFF2-40B4-BE49-F238E27FC236}">
                  <a16:creationId xmlns:a16="http://schemas.microsoft.com/office/drawing/2014/main" id="{19BF8600-F222-2FAC-6BE0-F6FB9F7D8684}"/>
                </a:ext>
              </a:extLst>
            </xdr:cNvPr>
            <xdr:cNvPicPr preferRelativeResize="0"/>
          </xdr:nvPicPr>
          <xdr:blipFill rotWithShape="1">
            <a:blip xmlns:r="http://schemas.openxmlformats.org/officeDocument/2006/relationships" r:embed="rId15">
              <a:alphaModFix/>
            </a:blip>
            <a:srcRect/>
            <a:stretch/>
          </xdr:blipFill>
          <xdr:spPr>
            <a:xfrm>
              <a:off x="5902" y="1029"/>
              <a:ext cx="1622" cy="110"/>
            </a:xfrm>
            <a:prstGeom prst="rect">
              <a:avLst/>
            </a:prstGeom>
            <a:noFill/>
            <a:ln>
              <a:noFill/>
            </a:ln>
          </xdr:spPr>
        </xdr:pic>
        <xdr:sp macro="" textlink="">
          <xdr:nvSpPr>
            <xdr:cNvPr id="53" name="Shape 53">
              <a:extLst>
                <a:ext uri="{FF2B5EF4-FFF2-40B4-BE49-F238E27FC236}">
                  <a16:creationId xmlns:a16="http://schemas.microsoft.com/office/drawing/2014/main" id="{9360CFDE-F6B7-5F80-147C-18D139B71025}"/>
                </a:ext>
              </a:extLst>
            </xdr:cNvPr>
            <xdr:cNvSpPr/>
          </xdr:nvSpPr>
          <xdr:spPr>
            <a:xfrm>
              <a:off x="7025" y="898"/>
              <a:ext cx="2" cy="2"/>
            </a:xfrm>
            <a:custGeom>
              <a:avLst/>
              <a:gdLst/>
              <a:ahLst/>
              <a:cxnLst/>
              <a:rect l="l" t="t" r="r" b="b"/>
              <a:pathLst>
                <a:path w="2" h="2" extrusionOk="0">
                  <a:moveTo>
                    <a:pt x="0" y="2"/>
                  </a:moveTo>
                  <a:lnTo>
                    <a:pt x="1" y="1"/>
                  </a:lnTo>
                  <a:lnTo>
                    <a:pt x="2" y="0"/>
                  </a:lnTo>
                  <a:lnTo>
                    <a:pt x="1"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54" name="Shape 54">
              <a:extLst>
                <a:ext uri="{FF2B5EF4-FFF2-40B4-BE49-F238E27FC236}">
                  <a16:creationId xmlns:a16="http://schemas.microsoft.com/office/drawing/2014/main" id="{9F06441C-5ACE-8285-1FFF-6F7730CB0335}"/>
                </a:ext>
              </a:extLst>
            </xdr:cNvPr>
            <xdr:cNvSpPr/>
          </xdr:nvSpPr>
          <xdr:spPr>
            <a:xfrm>
              <a:off x="7019" y="902"/>
              <a:ext cx="2" cy="3"/>
            </a:xfrm>
            <a:custGeom>
              <a:avLst/>
              <a:gdLst/>
              <a:ahLst/>
              <a:cxnLst/>
              <a:rect l="l" t="t" r="r" b="b"/>
              <a:pathLst>
                <a:path w="2" h="3" extrusionOk="0">
                  <a:moveTo>
                    <a:pt x="0" y="3"/>
                  </a:moveTo>
                  <a:lnTo>
                    <a:pt x="1" y="2"/>
                  </a:lnTo>
                  <a:lnTo>
                    <a:pt x="2" y="0"/>
                  </a:lnTo>
                  <a:lnTo>
                    <a:pt x="1" y="2"/>
                  </a:lnTo>
                  <a:lnTo>
                    <a:pt x="0" y="3"/>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55" name="Shape 55">
              <a:extLst>
                <a:ext uri="{FF2B5EF4-FFF2-40B4-BE49-F238E27FC236}">
                  <a16:creationId xmlns:a16="http://schemas.microsoft.com/office/drawing/2014/main" id="{187FCE81-FD99-B7F7-2E74-21053987395F}"/>
                </a:ext>
              </a:extLst>
            </xdr:cNvPr>
            <xdr:cNvSpPr/>
          </xdr:nvSpPr>
          <xdr:spPr>
            <a:xfrm>
              <a:off x="7019" y="902"/>
              <a:ext cx="2" cy="3"/>
            </a:xfrm>
            <a:custGeom>
              <a:avLst/>
              <a:gdLst/>
              <a:ahLst/>
              <a:cxnLst/>
              <a:rect l="l" t="t" r="r" b="b"/>
              <a:pathLst>
                <a:path w="2" h="3" extrusionOk="0">
                  <a:moveTo>
                    <a:pt x="0" y="3"/>
                  </a:moveTo>
                  <a:lnTo>
                    <a:pt x="1" y="2"/>
                  </a:lnTo>
                  <a:lnTo>
                    <a:pt x="2" y="0"/>
                  </a:lnTo>
                  <a:lnTo>
                    <a:pt x="1" y="2"/>
                  </a:lnTo>
                  <a:lnTo>
                    <a:pt x="0" y="3"/>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56" name="Shape 56">
              <a:extLst>
                <a:ext uri="{FF2B5EF4-FFF2-40B4-BE49-F238E27FC236}">
                  <a16:creationId xmlns:a16="http://schemas.microsoft.com/office/drawing/2014/main" id="{72FA9A61-DE51-EC76-5CF1-9D660B24398D}"/>
                </a:ext>
              </a:extLst>
            </xdr:cNvPr>
            <xdr:cNvSpPr/>
          </xdr:nvSpPr>
          <xdr:spPr>
            <a:xfrm>
              <a:off x="6845" y="633"/>
              <a:ext cx="315" cy="691"/>
            </a:xfrm>
            <a:custGeom>
              <a:avLst/>
              <a:gdLst/>
              <a:ahLst/>
              <a:cxnLst/>
              <a:rect l="l" t="t" r="r" b="b"/>
              <a:pathLst>
                <a:path w="315" h="691" extrusionOk="0">
                  <a:moveTo>
                    <a:pt x="135" y="293"/>
                  </a:moveTo>
                  <a:lnTo>
                    <a:pt x="128" y="315"/>
                  </a:lnTo>
                  <a:lnTo>
                    <a:pt x="121" y="335"/>
                  </a:lnTo>
                  <a:lnTo>
                    <a:pt x="115" y="355"/>
                  </a:lnTo>
                  <a:lnTo>
                    <a:pt x="108" y="374"/>
                  </a:lnTo>
                  <a:lnTo>
                    <a:pt x="101" y="392"/>
                  </a:lnTo>
                  <a:lnTo>
                    <a:pt x="94" y="409"/>
                  </a:lnTo>
                  <a:lnTo>
                    <a:pt x="86" y="425"/>
                  </a:lnTo>
                  <a:lnTo>
                    <a:pt x="83" y="433"/>
                  </a:lnTo>
                  <a:lnTo>
                    <a:pt x="79" y="440"/>
                  </a:lnTo>
                  <a:lnTo>
                    <a:pt x="71" y="455"/>
                  </a:lnTo>
                  <a:lnTo>
                    <a:pt x="50" y="500"/>
                  </a:lnTo>
                  <a:lnTo>
                    <a:pt x="44" y="516"/>
                  </a:lnTo>
                  <a:lnTo>
                    <a:pt x="38" y="531"/>
                  </a:lnTo>
                  <a:lnTo>
                    <a:pt x="33" y="547"/>
                  </a:lnTo>
                  <a:lnTo>
                    <a:pt x="27" y="563"/>
                  </a:lnTo>
                  <a:lnTo>
                    <a:pt x="22" y="578"/>
                  </a:lnTo>
                  <a:lnTo>
                    <a:pt x="14" y="610"/>
                  </a:lnTo>
                  <a:lnTo>
                    <a:pt x="11" y="626"/>
                  </a:lnTo>
                  <a:lnTo>
                    <a:pt x="7" y="642"/>
                  </a:lnTo>
                  <a:lnTo>
                    <a:pt x="4" y="658"/>
                  </a:lnTo>
                  <a:lnTo>
                    <a:pt x="2" y="675"/>
                  </a:lnTo>
                  <a:lnTo>
                    <a:pt x="0" y="691"/>
                  </a:lnTo>
                  <a:lnTo>
                    <a:pt x="8" y="691"/>
                  </a:lnTo>
                  <a:lnTo>
                    <a:pt x="16" y="690"/>
                  </a:lnTo>
                  <a:lnTo>
                    <a:pt x="44" y="690"/>
                  </a:lnTo>
                  <a:lnTo>
                    <a:pt x="45" y="675"/>
                  </a:lnTo>
                  <a:lnTo>
                    <a:pt x="47" y="660"/>
                  </a:lnTo>
                  <a:lnTo>
                    <a:pt x="50" y="645"/>
                  </a:lnTo>
                  <a:lnTo>
                    <a:pt x="56" y="613"/>
                  </a:lnTo>
                  <a:lnTo>
                    <a:pt x="60" y="597"/>
                  </a:lnTo>
                  <a:lnTo>
                    <a:pt x="70" y="563"/>
                  </a:lnTo>
                  <a:lnTo>
                    <a:pt x="76" y="546"/>
                  </a:lnTo>
                  <a:lnTo>
                    <a:pt x="82" y="528"/>
                  </a:lnTo>
                  <a:lnTo>
                    <a:pt x="89" y="510"/>
                  </a:lnTo>
                  <a:lnTo>
                    <a:pt x="105" y="472"/>
                  </a:lnTo>
                  <a:lnTo>
                    <a:pt x="114" y="453"/>
                  </a:lnTo>
                  <a:lnTo>
                    <a:pt x="123" y="433"/>
                  </a:lnTo>
                  <a:lnTo>
                    <a:pt x="134" y="412"/>
                  </a:lnTo>
                  <a:lnTo>
                    <a:pt x="138" y="404"/>
                  </a:lnTo>
                  <a:lnTo>
                    <a:pt x="162" y="350"/>
                  </a:lnTo>
                  <a:lnTo>
                    <a:pt x="165" y="340"/>
                  </a:lnTo>
                  <a:lnTo>
                    <a:pt x="165" y="336"/>
                  </a:lnTo>
                  <a:lnTo>
                    <a:pt x="130" y="336"/>
                  </a:lnTo>
                  <a:lnTo>
                    <a:pt x="134" y="314"/>
                  </a:lnTo>
                  <a:lnTo>
                    <a:pt x="135" y="303"/>
                  </a:lnTo>
                  <a:lnTo>
                    <a:pt x="135" y="293"/>
                  </a:lnTo>
                  <a:close/>
                  <a:moveTo>
                    <a:pt x="261" y="0"/>
                  </a:moveTo>
                  <a:lnTo>
                    <a:pt x="257" y="3"/>
                  </a:lnTo>
                  <a:lnTo>
                    <a:pt x="248" y="12"/>
                  </a:lnTo>
                  <a:lnTo>
                    <a:pt x="240" y="22"/>
                  </a:lnTo>
                  <a:lnTo>
                    <a:pt x="237" y="28"/>
                  </a:lnTo>
                  <a:lnTo>
                    <a:pt x="232" y="34"/>
                  </a:lnTo>
                  <a:lnTo>
                    <a:pt x="229" y="40"/>
                  </a:lnTo>
                  <a:lnTo>
                    <a:pt x="225" y="46"/>
                  </a:lnTo>
                  <a:lnTo>
                    <a:pt x="221" y="53"/>
                  </a:lnTo>
                  <a:lnTo>
                    <a:pt x="218" y="60"/>
                  </a:lnTo>
                  <a:lnTo>
                    <a:pt x="214" y="67"/>
                  </a:lnTo>
                  <a:lnTo>
                    <a:pt x="200" y="99"/>
                  </a:lnTo>
                  <a:lnTo>
                    <a:pt x="193" y="116"/>
                  </a:lnTo>
                  <a:lnTo>
                    <a:pt x="187" y="134"/>
                  </a:lnTo>
                  <a:lnTo>
                    <a:pt x="180" y="153"/>
                  </a:lnTo>
                  <a:lnTo>
                    <a:pt x="174" y="171"/>
                  </a:lnTo>
                  <a:lnTo>
                    <a:pt x="167" y="191"/>
                  </a:lnTo>
                  <a:lnTo>
                    <a:pt x="161" y="210"/>
                  </a:lnTo>
                  <a:lnTo>
                    <a:pt x="155" y="230"/>
                  </a:lnTo>
                  <a:lnTo>
                    <a:pt x="149" y="249"/>
                  </a:lnTo>
                  <a:lnTo>
                    <a:pt x="153" y="257"/>
                  </a:lnTo>
                  <a:lnTo>
                    <a:pt x="157" y="264"/>
                  </a:lnTo>
                  <a:lnTo>
                    <a:pt x="154" y="273"/>
                  </a:lnTo>
                  <a:lnTo>
                    <a:pt x="150" y="282"/>
                  </a:lnTo>
                  <a:lnTo>
                    <a:pt x="144" y="300"/>
                  </a:lnTo>
                  <a:lnTo>
                    <a:pt x="140" y="309"/>
                  </a:lnTo>
                  <a:lnTo>
                    <a:pt x="137" y="318"/>
                  </a:lnTo>
                  <a:lnTo>
                    <a:pt x="133" y="327"/>
                  </a:lnTo>
                  <a:lnTo>
                    <a:pt x="130" y="336"/>
                  </a:lnTo>
                  <a:lnTo>
                    <a:pt x="165" y="336"/>
                  </a:lnTo>
                  <a:lnTo>
                    <a:pt x="165" y="332"/>
                  </a:lnTo>
                  <a:lnTo>
                    <a:pt x="164" y="324"/>
                  </a:lnTo>
                  <a:lnTo>
                    <a:pt x="164" y="300"/>
                  </a:lnTo>
                  <a:lnTo>
                    <a:pt x="165" y="293"/>
                  </a:lnTo>
                  <a:lnTo>
                    <a:pt x="165" y="285"/>
                  </a:lnTo>
                  <a:lnTo>
                    <a:pt x="165" y="282"/>
                  </a:lnTo>
                  <a:lnTo>
                    <a:pt x="160" y="282"/>
                  </a:lnTo>
                  <a:lnTo>
                    <a:pt x="178" y="252"/>
                  </a:lnTo>
                  <a:lnTo>
                    <a:pt x="185" y="242"/>
                  </a:lnTo>
                  <a:lnTo>
                    <a:pt x="191" y="233"/>
                  </a:lnTo>
                  <a:lnTo>
                    <a:pt x="197" y="223"/>
                  </a:lnTo>
                  <a:lnTo>
                    <a:pt x="204" y="213"/>
                  </a:lnTo>
                  <a:lnTo>
                    <a:pt x="210" y="204"/>
                  </a:lnTo>
                  <a:lnTo>
                    <a:pt x="216" y="186"/>
                  </a:lnTo>
                  <a:lnTo>
                    <a:pt x="221" y="168"/>
                  </a:lnTo>
                  <a:lnTo>
                    <a:pt x="227" y="150"/>
                  </a:lnTo>
                  <a:lnTo>
                    <a:pt x="232" y="133"/>
                  </a:lnTo>
                  <a:lnTo>
                    <a:pt x="238" y="115"/>
                  </a:lnTo>
                  <a:lnTo>
                    <a:pt x="244" y="99"/>
                  </a:lnTo>
                  <a:lnTo>
                    <a:pt x="250" y="82"/>
                  </a:lnTo>
                  <a:lnTo>
                    <a:pt x="257" y="66"/>
                  </a:lnTo>
                  <a:lnTo>
                    <a:pt x="293" y="66"/>
                  </a:lnTo>
                  <a:lnTo>
                    <a:pt x="292" y="63"/>
                  </a:lnTo>
                  <a:lnTo>
                    <a:pt x="286" y="50"/>
                  </a:lnTo>
                  <a:lnTo>
                    <a:pt x="281" y="38"/>
                  </a:lnTo>
                  <a:lnTo>
                    <a:pt x="275" y="25"/>
                  </a:lnTo>
                  <a:lnTo>
                    <a:pt x="268" y="12"/>
                  </a:lnTo>
                  <a:lnTo>
                    <a:pt x="261" y="0"/>
                  </a:lnTo>
                  <a:close/>
                  <a:moveTo>
                    <a:pt x="166" y="278"/>
                  </a:moveTo>
                  <a:lnTo>
                    <a:pt x="160" y="282"/>
                  </a:lnTo>
                  <a:lnTo>
                    <a:pt x="165" y="282"/>
                  </a:lnTo>
                  <a:lnTo>
                    <a:pt x="166" y="278"/>
                  </a:lnTo>
                  <a:close/>
                  <a:moveTo>
                    <a:pt x="293" y="66"/>
                  </a:moveTo>
                  <a:lnTo>
                    <a:pt x="257" y="66"/>
                  </a:lnTo>
                  <a:lnTo>
                    <a:pt x="262" y="75"/>
                  </a:lnTo>
                  <a:lnTo>
                    <a:pt x="272" y="95"/>
                  </a:lnTo>
                  <a:lnTo>
                    <a:pt x="276" y="104"/>
                  </a:lnTo>
                  <a:lnTo>
                    <a:pt x="280" y="114"/>
                  </a:lnTo>
                  <a:lnTo>
                    <a:pt x="284" y="123"/>
                  </a:lnTo>
                  <a:lnTo>
                    <a:pt x="288" y="133"/>
                  </a:lnTo>
                  <a:lnTo>
                    <a:pt x="291" y="142"/>
                  </a:lnTo>
                  <a:lnTo>
                    <a:pt x="298" y="161"/>
                  </a:lnTo>
                  <a:lnTo>
                    <a:pt x="304" y="180"/>
                  </a:lnTo>
                  <a:lnTo>
                    <a:pt x="309" y="199"/>
                  </a:lnTo>
                  <a:lnTo>
                    <a:pt x="315" y="218"/>
                  </a:lnTo>
                  <a:lnTo>
                    <a:pt x="315" y="186"/>
                  </a:lnTo>
                  <a:lnTo>
                    <a:pt x="314" y="171"/>
                  </a:lnTo>
                  <a:lnTo>
                    <a:pt x="313" y="159"/>
                  </a:lnTo>
                  <a:lnTo>
                    <a:pt x="307" y="117"/>
                  </a:lnTo>
                  <a:lnTo>
                    <a:pt x="304" y="103"/>
                  </a:lnTo>
                  <a:lnTo>
                    <a:pt x="300" y="90"/>
                  </a:lnTo>
                  <a:lnTo>
                    <a:pt x="296" y="76"/>
                  </a:lnTo>
                  <a:lnTo>
                    <a:pt x="293" y="66"/>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57" name="Shape 57">
              <a:extLst>
                <a:ext uri="{FF2B5EF4-FFF2-40B4-BE49-F238E27FC236}">
                  <a16:creationId xmlns:a16="http://schemas.microsoft.com/office/drawing/2014/main" id="{8A8458A6-0067-AC22-6715-434D9FB63C58}"/>
                </a:ext>
              </a:extLst>
            </xdr:cNvPr>
            <xdr:cNvPicPr preferRelativeResize="0"/>
          </xdr:nvPicPr>
          <xdr:blipFill rotWithShape="1">
            <a:blip xmlns:r="http://schemas.openxmlformats.org/officeDocument/2006/relationships" r:embed="rId16">
              <a:alphaModFix/>
            </a:blip>
            <a:srcRect/>
            <a:stretch/>
          </xdr:blipFill>
          <xdr:spPr>
            <a:xfrm>
              <a:off x="6845" y="762"/>
              <a:ext cx="499" cy="432"/>
            </a:xfrm>
            <a:prstGeom prst="rect">
              <a:avLst/>
            </a:prstGeom>
            <a:noFill/>
            <a:ln>
              <a:noFill/>
            </a:ln>
          </xdr:spPr>
        </xdr:pic>
        <xdr:sp macro="" textlink="">
          <xdr:nvSpPr>
            <xdr:cNvPr id="58" name="Shape 58">
              <a:extLst>
                <a:ext uri="{FF2B5EF4-FFF2-40B4-BE49-F238E27FC236}">
                  <a16:creationId xmlns:a16="http://schemas.microsoft.com/office/drawing/2014/main" id="{8973C46B-FCA0-12D3-2DBC-48E2AE636CEE}"/>
                </a:ext>
              </a:extLst>
            </xdr:cNvPr>
            <xdr:cNvSpPr/>
          </xdr:nvSpPr>
          <xdr:spPr>
            <a:xfrm>
              <a:off x="6845" y="633"/>
              <a:ext cx="315" cy="691"/>
            </a:xfrm>
            <a:custGeom>
              <a:avLst/>
              <a:gdLst/>
              <a:ahLst/>
              <a:cxnLst/>
              <a:rect l="l" t="t" r="r" b="b"/>
              <a:pathLst>
                <a:path w="315" h="691" extrusionOk="0">
                  <a:moveTo>
                    <a:pt x="79" y="440"/>
                  </a:moveTo>
                  <a:lnTo>
                    <a:pt x="83" y="433"/>
                  </a:lnTo>
                  <a:lnTo>
                    <a:pt x="86" y="425"/>
                  </a:lnTo>
                  <a:lnTo>
                    <a:pt x="90" y="417"/>
                  </a:lnTo>
                  <a:lnTo>
                    <a:pt x="115" y="355"/>
                  </a:lnTo>
                  <a:lnTo>
                    <a:pt x="121" y="335"/>
                  </a:lnTo>
                  <a:lnTo>
                    <a:pt x="128" y="315"/>
                  </a:lnTo>
                  <a:lnTo>
                    <a:pt x="135" y="293"/>
                  </a:lnTo>
                  <a:lnTo>
                    <a:pt x="135" y="303"/>
                  </a:lnTo>
                  <a:lnTo>
                    <a:pt x="134" y="314"/>
                  </a:lnTo>
                  <a:lnTo>
                    <a:pt x="132" y="325"/>
                  </a:lnTo>
                  <a:lnTo>
                    <a:pt x="130" y="336"/>
                  </a:lnTo>
                  <a:lnTo>
                    <a:pt x="133" y="327"/>
                  </a:lnTo>
                  <a:lnTo>
                    <a:pt x="137" y="318"/>
                  </a:lnTo>
                  <a:lnTo>
                    <a:pt x="140" y="309"/>
                  </a:lnTo>
                  <a:lnTo>
                    <a:pt x="144" y="300"/>
                  </a:lnTo>
                  <a:lnTo>
                    <a:pt x="147" y="291"/>
                  </a:lnTo>
                  <a:lnTo>
                    <a:pt x="150" y="282"/>
                  </a:lnTo>
                  <a:lnTo>
                    <a:pt x="154" y="273"/>
                  </a:lnTo>
                  <a:lnTo>
                    <a:pt x="157" y="264"/>
                  </a:lnTo>
                  <a:lnTo>
                    <a:pt x="155" y="260"/>
                  </a:lnTo>
                  <a:lnTo>
                    <a:pt x="153" y="257"/>
                  </a:lnTo>
                  <a:lnTo>
                    <a:pt x="151" y="253"/>
                  </a:lnTo>
                  <a:lnTo>
                    <a:pt x="149" y="249"/>
                  </a:lnTo>
                  <a:lnTo>
                    <a:pt x="155" y="230"/>
                  </a:lnTo>
                  <a:lnTo>
                    <a:pt x="161" y="210"/>
                  </a:lnTo>
                  <a:lnTo>
                    <a:pt x="167" y="191"/>
                  </a:lnTo>
                  <a:lnTo>
                    <a:pt x="174" y="171"/>
                  </a:lnTo>
                  <a:lnTo>
                    <a:pt x="180" y="153"/>
                  </a:lnTo>
                  <a:lnTo>
                    <a:pt x="187" y="134"/>
                  </a:lnTo>
                  <a:lnTo>
                    <a:pt x="193" y="116"/>
                  </a:lnTo>
                  <a:lnTo>
                    <a:pt x="200" y="99"/>
                  </a:lnTo>
                  <a:lnTo>
                    <a:pt x="207" y="83"/>
                  </a:lnTo>
                  <a:lnTo>
                    <a:pt x="214" y="67"/>
                  </a:lnTo>
                  <a:lnTo>
                    <a:pt x="218" y="60"/>
                  </a:lnTo>
                  <a:lnTo>
                    <a:pt x="221" y="53"/>
                  </a:lnTo>
                  <a:lnTo>
                    <a:pt x="225" y="46"/>
                  </a:lnTo>
                  <a:lnTo>
                    <a:pt x="229" y="40"/>
                  </a:lnTo>
                  <a:lnTo>
                    <a:pt x="232" y="34"/>
                  </a:lnTo>
                  <a:lnTo>
                    <a:pt x="237" y="28"/>
                  </a:lnTo>
                  <a:lnTo>
                    <a:pt x="240" y="22"/>
                  </a:lnTo>
                  <a:lnTo>
                    <a:pt x="248" y="12"/>
                  </a:lnTo>
                  <a:lnTo>
                    <a:pt x="257" y="3"/>
                  </a:lnTo>
                  <a:lnTo>
                    <a:pt x="261" y="0"/>
                  </a:lnTo>
                  <a:lnTo>
                    <a:pt x="268" y="12"/>
                  </a:lnTo>
                  <a:lnTo>
                    <a:pt x="275" y="25"/>
                  </a:lnTo>
                  <a:lnTo>
                    <a:pt x="281" y="38"/>
                  </a:lnTo>
                  <a:lnTo>
                    <a:pt x="286" y="50"/>
                  </a:lnTo>
                  <a:lnTo>
                    <a:pt x="292" y="63"/>
                  </a:lnTo>
                  <a:lnTo>
                    <a:pt x="296" y="76"/>
                  </a:lnTo>
                  <a:lnTo>
                    <a:pt x="300" y="90"/>
                  </a:lnTo>
                  <a:lnTo>
                    <a:pt x="304" y="103"/>
                  </a:lnTo>
                  <a:lnTo>
                    <a:pt x="307" y="117"/>
                  </a:lnTo>
                  <a:lnTo>
                    <a:pt x="309" y="131"/>
                  </a:lnTo>
                  <a:lnTo>
                    <a:pt x="311" y="145"/>
                  </a:lnTo>
                  <a:lnTo>
                    <a:pt x="313" y="159"/>
                  </a:lnTo>
                  <a:lnTo>
                    <a:pt x="314" y="173"/>
                  </a:lnTo>
                  <a:lnTo>
                    <a:pt x="315" y="188"/>
                  </a:lnTo>
                  <a:lnTo>
                    <a:pt x="315" y="203"/>
                  </a:lnTo>
                  <a:lnTo>
                    <a:pt x="315" y="218"/>
                  </a:lnTo>
                  <a:lnTo>
                    <a:pt x="309" y="199"/>
                  </a:lnTo>
                  <a:lnTo>
                    <a:pt x="304" y="180"/>
                  </a:lnTo>
                  <a:lnTo>
                    <a:pt x="298" y="161"/>
                  </a:lnTo>
                  <a:lnTo>
                    <a:pt x="291" y="142"/>
                  </a:lnTo>
                  <a:lnTo>
                    <a:pt x="288" y="133"/>
                  </a:lnTo>
                  <a:lnTo>
                    <a:pt x="284" y="123"/>
                  </a:lnTo>
                  <a:lnTo>
                    <a:pt x="280" y="114"/>
                  </a:lnTo>
                  <a:lnTo>
                    <a:pt x="276" y="104"/>
                  </a:lnTo>
                  <a:lnTo>
                    <a:pt x="272" y="95"/>
                  </a:lnTo>
                  <a:lnTo>
                    <a:pt x="267" y="85"/>
                  </a:lnTo>
                  <a:lnTo>
                    <a:pt x="262" y="75"/>
                  </a:lnTo>
                  <a:lnTo>
                    <a:pt x="257" y="66"/>
                  </a:lnTo>
                  <a:lnTo>
                    <a:pt x="250" y="82"/>
                  </a:lnTo>
                  <a:lnTo>
                    <a:pt x="244" y="99"/>
                  </a:lnTo>
                  <a:lnTo>
                    <a:pt x="238" y="115"/>
                  </a:lnTo>
                  <a:lnTo>
                    <a:pt x="232" y="133"/>
                  </a:lnTo>
                  <a:lnTo>
                    <a:pt x="227" y="150"/>
                  </a:lnTo>
                  <a:lnTo>
                    <a:pt x="221" y="168"/>
                  </a:lnTo>
                  <a:lnTo>
                    <a:pt x="216" y="186"/>
                  </a:lnTo>
                  <a:lnTo>
                    <a:pt x="210" y="204"/>
                  </a:lnTo>
                  <a:lnTo>
                    <a:pt x="204" y="213"/>
                  </a:lnTo>
                  <a:lnTo>
                    <a:pt x="197" y="223"/>
                  </a:lnTo>
                  <a:lnTo>
                    <a:pt x="191" y="233"/>
                  </a:lnTo>
                  <a:lnTo>
                    <a:pt x="185" y="242"/>
                  </a:lnTo>
                  <a:lnTo>
                    <a:pt x="178" y="252"/>
                  </a:lnTo>
                  <a:lnTo>
                    <a:pt x="172" y="262"/>
                  </a:lnTo>
                  <a:lnTo>
                    <a:pt x="166" y="272"/>
                  </a:lnTo>
                  <a:lnTo>
                    <a:pt x="160" y="282"/>
                  </a:lnTo>
                  <a:lnTo>
                    <a:pt x="163" y="280"/>
                  </a:lnTo>
                  <a:lnTo>
                    <a:pt x="166" y="278"/>
                  </a:lnTo>
                  <a:lnTo>
                    <a:pt x="165" y="285"/>
                  </a:lnTo>
                  <a:lnTo>
                    <a:pt x="165" y="293"/>
                  </a:lnTo>
                  <a:lnTo>
                    <a:pt x="164" y="300"/>
                  </a:lnTo>
                  <a:lnTo>
                    <a:pt x="164" y="308"/>
                  </a:lnTo>
                  <a:lnTo>
                    <a:pt x="164" y="316"/>
                  </a:lnTo>
                  <a:lnTo>
                    <a:pt x="164" y="324"/>
                  </a:lnTo>
                  <a:lnTo>
                    <a:pt x="165" y="332"/>
                  </a:lnTo>
                  <a:lnTo>
                    <a:pt x="165" y="340"/>
                  </a:lnTo>
                  <a:lnTo>
                    <a:pt x="162" y="350"/>
                  </a:lnTo>
                  <a:lnTo>
                    <a:pt x="158" y="359"/>
                  </a:lnTo>
                  <a:lnTo>
                    <a:pt x="154" y="368"/>
                  </a:lnTo>
                  <a:lnTo>
                    <a:pt x="150" y="377"/>
                  </a:lnTo>
                  <a:lnTo>
                    <a:pt x="146" y="386"/>
                  </a:lnTo>
                  <a:lnTo>
                    <a:pt x="142" y="395"/>
                  </a:lnTo>
                  <a:lnTo>
                    <a:pt x="138" y="404"/>
                  </a:lnTo>
                  <a:lnTo>
                    <a:pt x="134" y="412"/>
                  </a:lnTo>
                  <a:lnTo>
                    <a:pt x="123" y="433"/>
                  </a:lnTo>
                  <a:lnTo>
                    <a:pt x="114" y="453"/>
                  </a:lnTo>
                  <a:lnTo>
                    <a:pt x="105" y="472"/>
                  </a:lnTo>
                  <a:lnTo>
                    <a:pt x="97" y="491"/>
                  </a:lnTo>
                  <a:lnTo>
                    <a:pt x="89" y="510"/>
                  </a:lnTo>
                  <a:lnTo>
                    <a:pt x="82" y="528"/>
                  </a:lnTo>
                  <a:lnTo>
                    <a:pt x="76" y="546"/>
                  </a:lnTo>
                  <a:lnTo>
                    <a:pt x="70" y="563"/>
                  </a:lnTo>
                  <a:lnTo>
                    <a:pt x="65" y="580"/>
                  </a:lnTo>
                  <a:lnTo>
                    <a:pt x="60" y="597"/>
                  </a:lnTo>
                  <a:lnTo>
                    <a:pt x="56" y="613"/>
                  </a:lnTo>
                  <a:lnTo>
                    <a:pt x="53" y="629"/>
                  </a:lnTo>
                  <a:lnTo>
                    <a:pt x="50" y="645"/>
                  </a:lnTo>
                  <a:lnTo>
                    <a:pt x="47" y="660"/>
                  </a:lnTo>
                  <a:lnTo>
                    <a:pt x="45" y="675"/>
                  </a:lnTo>
                  <a:lnTo>
                    <a:pt x="44" y="690"/>
                  </a:lnTo>
                  <a:lnTo>
                    <a:pt x="24" y="690"/>
                  </a:lnTo>
                  <a:lnTo>
                    <a:pt x="16" y="690"/>
                  </a:lnTo>
                  <a:lnTo>
                    <a:pt x="8" y="691"/>
                  </a:lnTo>
                  <a:lnTo>
                    <a:pt x="0" y="691"/>
                  </a:lnTo>
                  <a:lnTo>
                    <a:pt x="2" y="675"/>
                  </a:lnTo>
                  <a:lnTo>
                    <a:pt x="4" y="658"/>
                  </a:lnTo>
                  <a:lnTo>
                    <a:pt x="7" y="642"/>
                  </a:lnTo>
                  <a:lnTo>
                    <a:pt x="11" y="626"/>
                  </a:lnTo>
                  <a:lnTo>
                    <a:pt x="14" y="610"/>
                  </a:lnTo>
                  <a:lnTo>
                    <a:pt x="18" y="594"/>
                  </a:lnTo>
                  <a:lnTo>
                    <a:pt x="22" y="578"/>
                  </a:lnTo>
                  <a:lnTo>
                    <a:pt x="27" y="563"/>
                  </a:lnTo>
                  <a:lnTo>
                    <a:pt x="33" y="547"/>
                  </a:lnTo>
                  <a:lnTo>
                    <a:pt x="38" y="531"/>
                  </a:lnTo>
                  <a:lnTo>
                    <a:pt x="44" y="516"/>
                  </a:lnTo>
                  <a:lnTo>
                    <a:pt x="50" y="500"/>
                  </a:lnTo>
                  <a:lnTo>
                    <a:pt x="57" y="485"/>
                  </a:lnTo>
                  <a:lnTo>
                    <a:pt x="64" y="470"/>
                  </a:lnTo>
                  <a:lnTo>
                    <a:pt x="71" y="455"/>
                  </a:lnTo>
                  <a:lnTo>
                    <a:pt x="79" y="44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59" name="Shape 59">
              <a:extLst>
                <a:ext uri="{FF2B5EF4-FFF2-40B4-BE49-F238E27FC236}">
                  <a16:creationId xmlns:a16="http://schemas.microsoft.com/office/drawing/2014/main" id="{F491A425-9568-CCEB-D100-B6E4508C8A82}"/>
                </a:ext>
              </a:extLst>
            </xdr:cNvPr>
            <xdr:cNvPicPr preferRelativeResize="0"/>
          </xdr:nvPicPr>
          <xdr:blipFill rotWithShape="1">
            <a:blip xmlns:r="http://schemas.openxmlformats.org/officeDocument/2006/relationships" r:embed="rId16">
              <a:alphaModFix/>
            </a:blip>
            <a:srcRect/>
            <a:stretch/>
          </xdr:blipFill>
          <xdr:spPr>
            <a:xfrm>
              <a:off x="6845" y="762"/>
              <a:ext cx="499" cy="432"/>
            </a:xfrm>
            <a:prstGeom prst="rect">
              <a:avLst/>
            </a:prstGeom>
            <a:noFill/>
            <a:ln>
              <a:noFill/>
            </a:ln>
          </xdr:spPr>
        </xdr:pic>
        <xdr:sp macro="" textlink="">
          <xdr:nvSpPr>
            <xdr:cNvPr id="60" name="Shape 60">
              <a:extLst>
                <a:ext uri="{FF2B5EF4-FFF2-40B4-BE49-F238E27FC236}">
                  <a16:creationId xmlns:a16="http://schemas.microsoft.com/office/drawing/2014/main" id="{C77A9BD4-7BF2-3339-12C9-D5FFE57D965C}"/>
                </a:ext>
              </a:extLst>
            </xdr:cNvPr>
            <xdr:cNvSpPr/>
          </xdr:nvSpPr>
          <xdr:spPr>
            <a:xfrm>
              <a:off x="6984" y="1019"/>
              <a:ext cx="51" cy="214"/>
            </a:xfrm>
            <a:custGeom>
              <a:avLst/>
              <a:gdLst/>
              <a:ahLst/>
              <a:cxnLst/>
              <a:rect l="l" t="t" r="r" b="b"/>
              <a:pathLst>
                <a:path w="51" h="214" extrusionOk="0">
                  <a:moveTo>
                    <a:pt x="46" y="0"/>
                  </a:moveTo>
                  <a:lnTo>
                    <a:pt x="40" y="4"/>
                  </a:lnTo>
                  <a:lnTo>
                    <a:pt x="34" y="7"/>
                  </a:lnTo>
                  <a:lnTo>
                    <a:pt x="28" y="11"/>
                  </a:lnTo>
                  <a:lnTo>
                    <a:pt x="23" y="14"/>
                  </a:lnTo>
                  <a:lnTo>
                    <a:pt x="17" y="17"/>
                  </a:lnTo>
                  <a:lnTo>
                    <a:pt x="11" y="21"/>
                  </a:lnTo>
                  <a:lnTo>
                    <a:pt x="5" y="24"/>
                  </a:lnTo>
                  <a:lnTo>
                    <a:pt x="0" y="28"/>
                  </a:lnTo>
                  <a:lnTo>
                    <a:pt x="4" y="80"/>
                  </a:lnTo>
                  <a:lnTo>
                    <a:pt x="6" y="102"/>
                  </a:lnTo>
                  <a:lnTo>
                    <a:pt x="7" y="119"/>
                  </a:lnTo>
                  <a:lnTo>
                    <a:pt x="7" y="173"/>
                  </a:lnTo>
                  <a:lnTo>
                    <a:pt x="6" y="193"/>
                  </a:lnTo>
                  <a:lnTo>
                    <a:pt x="5" y="214"/>
                  </a:lnTo>
                  <a:lnTo>
                    <a:pt x="15" y="186"/>
                  </a:lnTo>
                  <a:lnTo>
                    <a:pt x="20" y="173"/>
                  </a:lnTo>
                  <a:lnTo>
                    <a:pt x="24" y="159"/>
                  </a:lnTo>
                  <a:lnTo>
                    <a:pt x="28" y="146"/>
                  </a:lnTo>
                  <a:lnTo>
                    <a:pt x="32" y="132"/>
                  </a:lnTo>
                  <a:lnTo>
                    <a:pt x="35" y="119"/>
                  </a:lnTo>
                  <a:lnTo>
                    <a:pt x="39" y="106"/>
                  </a:lnTo>
                  <a:lnTo>
                    <a:pt x="41" y="93"/>
                  </a:lnTo>
                  <a:lnTo>
                    <a:pt x="44" y="80"/>
                  </a:lnTo>
                  <a:lnTo>
                    <a:pt x="46" y="67"/>
                  </a:lnTo>
                  <a:lnTo>
                    <a:pt x="48" y="55"/>
                  </a:lnTo>
                  <a:lnTo>
                    <a:pt x="49" y="43"/>
                  </a:lnTo>
                  <a:lnTo>
                    <a:pt x="50" y="30"/>
                  </a:lnTo>
                  <a:lnTo>
                    <a:pt x="51" y="21"/>
                  </a:lnTo>
                  <a:lnTo>
                    <a:pt x="51" y="7"/>
                  </a:lnTo>
                  <a:lnTo>
                    <a:pt x="46"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61" name="Shape 61">
              <a:extLst>
                <a:ext uri="{FF2B5EF4-FFF2-40B4-BE49-F238E27FC236}">
                  <a16:creationId xmlns:a16="http://schemas.microsoft.com/office/drawing/2014/main" id="{C8F0FEED-72AA-E02B-8A88-D1082F28554E}"/>
                </a:ext>
              </a:extLst>
            </xdr:cNvPr>
            <xdr:cNvPicPr preferRelativeResize="0"/>
          </xdr:nvPicPr>
          <xdr:blipFill rotWithShape="1">
            <a:blip xmlns:r="http://schemas.openxmlformats.org/officeDocument/2006/relationships" r:embed="rId7">
              <a:alphaModFix/>
            </a:blip>
            <a:srcRect/>
            <a:stretch/>
          </xdr:blipFill>
          <xdr:spPr>
            <a:xfrm>
              <a:off x="6984" y="1149"/>
              <a:ext cx="499" cy="2"/>
            </a:xfrm>
            <a:prstGeom prst="rect">
              <a:avLst/>
            </a:prstGeom>
            <a:noFill/>
            <a:ln>
              <a:noFill/>
            </a:ln>
          </xdr:spPr>
        </xdr:pic>
        <xdr:sp macro="" textlink="">
          <xdr:nvSpPr>
            <xdr:cNvPr id="62" name="Shape 62">
              <a:extLst>
                <a:ext uri="{FF2B5EF4-FFF2-40B4-BE49-F238E27FC236}">
                  <a16:creationId xmlns:a16="http://schemas.microsoft.com/office/drawing/2014/main" id="{E3E60145-0A83-97CA-2EF2-1CB164CB7F43}"/>
                </a:ext>
              </a:extLst>
            </xdr:cNvPr>
            <xdr:cNvSpPr/>
          </xdr:nvSpPr>
          <xdr:spPr>
            <a:xfrm>
              <a:off x="6984" y="1019"/>
              <a:ext cx="51" cy="214"/>
            </a:xfrm>
            <a:custGeom>
              <a:avLst/>
              <a:gdLst/>
              <a:ahLst/>
              <a:cxnLst/>
              <a:rect l="l" t="t" r="r" b="b"/>
              <a:pathLst>
                <a:path w="51" h="214" extrusionOk="0">
                  <a:moveTo>
                    <a:pt x="46" y="0"/>
                  </a:moveTo>
                  <a:lnTo>
                    <a:pt x="40" y="4"/>
                  </a:lnTo>
                  <a:lnTo>
                    <a:pt x="34" y="7"/>
                  </a:lnTo>
                  <a:lnTo>
                    <a:pt x="28" y="11"/>
                  </a:lnTo>
                  <a:lnTo>
                    <a:pt x="23" y="14"/>
                  </a:lnTo>
                  <a:lnTo>
                    <a:pt x="17" y="17"/>
                  </a:lnTo>
                  <a:lnTo>
                    <a:pt x="11" y="21"/>
                  </a:lnTo>
                  <a:lnTo>
                    <a:pt x="5" y="24"/>
                  </a:lnTo>
                  <a:lnTo>
                    <a:pt x="0" y="28"/>
                  </a:lnTo>
                  <a:lnTo>
                    <a:pt x="2" y="53"/>
                  </a:lnTo>
                  <a:lnTo>
                    <a:pt x="4" y="78"/>
                  </a:lnTo>
                  <a:lnTo>
                    <a:pt x="6" y="102"/>
                  </a:lnTo>
                  <a:lnTo>
                    <a:pt x="7" y="125"/>
                  </a:lnTo>
                  <a:lnTo>
                    <a:pt x="7" y="148"/>
                  </a:lnTo>
                  <a:lnTo>
                    <a:pt x="7" y="171"/>
                  </a:lnTo>
                  <a:lnTo>
                    <a:pt x="6" y="193"/>
                  </a:lnTo>
                  <a:lnTo>
                    <a:pt x="5" y="214"/>
                  </a:lnTo>
                  <a:lnTo>
                    <a:pt x="10" y="200"/>
                  </a:lnTo>
                  <a:lnTo>
                    <a:pt x="15" y="186"/>
                  </a:lnTo>
                  <a:lnTo>
                    <a:pt x="20" y="173"/>
                  </a:lnTo>
                  <a:lnTo>
                    <a:pt x="24" y="159"/>
                  </a:lnTo>
                  <a:lnTo>
                    <a:pt x="28" y="146"/>
                  </a:lnTo>
                  <a:lnTo>
                    <a:pt x="32" y="132"/>
                  </a:lnTo>
                  <a:lnTo>
                    <a:pt x="35" y="119"/>
                  </a:lnTo>
                  <a:lnTo>
                    <a:pt x="39" y="106"/>
                  </a:lnTo>
                  <a:lnTo>
                    <a:pt x="41" y="93"/>
                  </a:lnTo>
                  <a:lnTo>
                    <a:pt x="44" y="80"/>
                  </a:lnTo>
                  <a:lnTo>
                    <a:pt x="46" y="67"/>
                  </a:lnTo>
                  <a:lnTo>
                    <a:pt x="48" y="55"/>
                  </a:lnTo>
                  <a:lnTo>
                    <a:pt x="49" y="43"/>
                  </a:lnTo>
                  <a:lnTo>
                    <a:pt x="50" y="30"/>
                  </a:lnTo>
                  <a:lnTo>
                    <a:pt x="51" y="19"/>
                  </a:lnTo>
                  <a:lnTo>
                    <a:pt x="51" y="7"/>
                  </a:lnTo>
                  <a:lnTo>
                    <a:pt x="49" y="3"/>
                  </a:lnTo>
                  <a:lnTo>
                    <a:pt x="46"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63" name="Shape 63">
              <a:extLst>
                <a:ext uri="{FF2B5EF4-FFF2-40B4-BE49-F238E27FC236}">
                  <a16:creationId xmlns:a16="http://schemas.microsoft.com/office/drawing/2014/main" id="{7B33C192-2F14-DE86-9AB4-19E91CC833F5}"/>
                </a:ext>
              </a:extLst>
            </xdr:cNvPr>
            <xdr:cNvPicPr preferRelativeResize="0"/>
          </xdr:nvPicPr>
          <xdr:blipFill rotWithShape="1">
            <a:blip xmlns:r="http://schemas.openxmlformats.org/officeDocument/2006/relationships" r:embed="rId7">
              <a:alphaModFix/>
            </a:blip>
            <a:srcRect/>
            <a:stretch/>
          </xdr:blipFill>
          <xdr:spPr>
            <a:xfrm>
              <a:off x="6984" y="1149"/>
              <a:ext cx="499" cy="2"/>
            </a:xfrm>
            <a:prstGeom prst="rect">
              <a:avLst/>
            </a:prstGeom>
            <a:noFill/>
            <a:ln>
              <a:noFill/>
            </a:ln>
          </xdr:spPr>
        </xdr:pic>
        <xdr:pic>
          <xdr:nvPicPr>
            <xdr:cNvPr id="64" name="Shape 64">
              <a:extLst>
                <a:ext uri="{FF2B5EF4-FFF2-40B4-BE49-F238E27FC236}">
                  <a16:creationId xmlns:a16="http://schemas.microsoft.com/office/drawing/2014/main" id="{66045BBD-73DF-F752-75BD-97291ADC8F05}"/>
                </a:ext>
              </a:extLst>
            </xdr:cNvPr>
            <xdr:cNvPicPr preferRelativeResize="0"/>
          </xdr:nvPicPr>
          <xdr:blipFill rotWithShape="1">
            <a:blip xmlns:r="http://schemas.openxmlformats.org/officeDocument/2006/relationships" r:embed="rId17">
              <a:alphaModFix/>
            </a:blip>
            <a:srcRect/>
            <a:stretch/>
          </xdr:blipFill>
          <xdr:spPr>
            <a:xfrm>
              <a:off x="6858" y="259"/>
              <a:ext cx="106" cy="175"/>
            </a:xfrm>
            <a:prstGeom prst="rect">
              <a:avLst/>
            </a:prstGeom>
            <a:noFill/>
            <a:ln>
              <a:noFill/>
            </a:ln>
          </xdr:spPr>
        </xdr:pic>
        <xdr:pic>
          <xdr:nvPicPr>
            <xdr:cNvPr id="65" name="Shape 65">
              <a:extLst>
                <a:ext uri="{FF2B5EF4-FFF2-40B4-BE49-F238E27FC236}">
                  <a16:creationId xmlns:a16="http://schemas.microsoft.com/office/drawing/2014/main" id="{EFF68231-A18F-1790-FB82-CF9F30EB1E71}"/>
                </a:ext>
              </a:extLst>
            </xdr:cNvPr>
            <xdr:cNvPicPr preferRelativeResize="0"/>
          </xdr:nvPicPr>
          <xdr:blipFill rotWithShape="1">
            <a:blip xmlns:r="http://schemas.openxmlformats.org/officeDocument/2006/relationships" r:embed="rId7">
              <a:alphaModFix/>
            </a:blip>
            <a:srcRect/>
            <a:stretch/>
          </xdr:blipFill>
          <xdr:spPr>
            <a:xfrm>
              <a:off x="6859" y="388"/>
              <a:ext cx="499" cy="2"/>
            </a:xfrm>
            <a:prstGeom prst="rect">
              <a:avLst/>
            </a:prstGeom>
            <a:noFill/>
            <a:ln>
              <a:noFill/>
            </a:ln>
          </xdr:spPr>
        </xdr:pic>
        <xdr:sp macro="" textlink="">
          <xdr:nvSpPr>
            <xdr:cNvPr id="66" name="Shape 66">
              <a:extLst>
                <a:ext uri="{FF2B5EF4-FFF2-40B4-BE49-F238E27FC236}">
                  <a16:creationId xmlns:a16="http://schemas.microsoft.com/office/drawing/2014/main" id="{F6D5DC3E-113F-46BC-FEE9-5F006B022FA3}"/>
                </a:ext>
              </a:extLst>
            </xdr:cNvPr>
            <xdr:cNvSpPr/>
          </xdr:nvSpPr>
          <xdr:spPr>
            <a:xfrm>
              <a:off x="6858" y="259"/>
              <a:ext cx="106" cy="175"/>
            </a:xfrm>
            <a:custGeom>
              <a:avLst/>
              <a:gdLst/>
              <a:ahLst/>
              <a:cxnLst/>
              <a:rect l="l" t="t" r="r" b="b"/>
              <a:pathLst>
                <a:path w="106" h="175" extrusionOk="0">
                  <a:moveTo>
                    <a:pt x="106" y="125"/>
                  </a:moveTo>
                  <a:lnTo>
                    <a:pt x="99" y="118"/>
                  </a:lnTo>
                  <a:lnTo>
                    <a:pt x="92" y="111"/>
                  </a:lnTo>
                  <a:lnTo>
                    <a:pt x="85" y="104"/>
                  </a:lnTo>
                  <a:lnTo>
                    <a:pt x="78" y="96"/>
                  </a:lnTo>
                  <a:lnTo>
                    <a:pt x="64" y="80"/>
                  </a:lnTo>
                  <a:lnTo>
                    <a:pt x="51" y="64"/>
                  </a:lnTo>
                  <a:lnTo>
                    <a:pt x="38" y="48"/>
                  </a:lnTo>
                  <a:lnTo>
                    <a:pt x="25" y="32"/>
                  </a:lnTo>
                  <a:lnTo>
                    <a:pt x="12" y="16"/>
                  </a:lnTo>
                  <a:lnTo>
                    <a:pt x="0" y="0"/>
                  </a:lnTo>
                  <a:lnTo>
                    <a:pt x="4" y="12"/>
                  </a:lnTo>
                  <a:lnTo>
                    <a:pt x="8" y="24"/>
                  </a:lnTo>
                  <a:lnTo>
                    <a:pt x="13" y="36"/>
                  </a:lnTo>
                  <a:lnTo>
                    <a:pt x="18" y="47"/>
                  </a:lnTo>
                  <a:lnTo>
                    <a:pt x="23" y="59"/>
                  </a:lnTo>
                  <a:lnTo>
                    <a:pt x="28" y="70"/>
                  </a:lnTo>
                  <a:lnTo>
                    <a:pt x="34" y="82"/>
                  </a:lnTo>
                  <a:lnTo>
                    <a:pt x="40" y="92"/>
                  </a:lnTo>
                  <a:lnTo>
                    <a:pt x="46" y="104"/>
                  </a:lnTo>
                  <a:lnTo>
                    <a:pt x="53" y="114"/>
                  </a:lnTo>
                  <a:lnTo>
                    <a:pt x="60" y="125"/>
                  </a:lnTo>
                  <a:lnTo>
                    <a:pt x="67" y="135"/>
                  </a:lnTo>
                  <a:lnTo>
                    <a:pt x="75" y="145"/>
                  </a:lnTo>
                  <a:lnTo>
                    <a:pt x="83" y="155"/>
                  </a:lnTo>
                  <a:lnTo>
                    <a:pt x="91" y="165"/>
                  </a:lnTo>
                  <a:lnTo>
                    <a:pt x="100" y="175"/>
                  </a:lnTo>
                  <a:lnTo>
                    <a:pt x="100" y="168"/>
                  </a:lnTo>
                  <a:lnTo>
                    <a:pt x="101" y="161"/>
                  </a:lnTo>
                  <a:lnTo>
                    <a:pt x="102" y="155"/>
                  </a:lnTo>
                  <a:lnTo>
                    <a:pt x="103" y="149"/>
                  </a:lnTo>
                  <a:lnTo>
                    <a:pt x="103" y="143"/>
                  </a:lnTo>
                  <a:lnTo>
                    <a:pt x="104" y="137"/>
                  </a:lnTo>
                  <a:lnTo>
                    <a:pt x="105" y="131"/>
                  </a:lnTo>
                  <a:lnTo>
                    <a:pt x="106" y="12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67" name="Shape 67">
              <a:extLst>
                <a:ext uri="{FF2B5EF4-FFF2-40B4-BE49-F238E27FC236}">
                  <a16:creationId xmlns:a16="http://schemas.microsoft.com/office/drawing/2014/main" id="{C07E1400-7517-9D54-9017-9F00F970DC82}"/>
                </a:ext>
              </a:extLst>
            </xdr:cNvPr>
            <xdr:cNvPicPr preferRelativeResize="0"/>
          </xdr:nvPicPr>
          <xdr:blipFill rotWithShape="1">
            <a:blip xmlns:r="http://schemas.openxmlformats.org/officeDocument/2006/relationships" r:embed="rId7">
              <a:alphaModFix/>
            </a:blip>
            <a:srcRect/>
            <a:stretch/>
          </xdr:blipFill>
          <xdr:spPr>
            <a:xfrm>
              <a:off x="6859" y="388"/>
              <a:ext cx="499" cy="2"/>
            </a:xfrm>
            <a:prstGeom prst="rect">
              <a:avLst/>
            </a:prstGeom>
            <a:noFill/>
            <a:ln>
              <a:noFill/>
            </a:ln>
          </xdr:spPr>
        </xdr:pic>
        <xdr:sp macro="" textlink="">
          <xdr:nvSpPr>
            <xdr:cNvPr id="68" name="Shape 68">
              <a:extLst>
                <a:ext uri="{FF2B5EF4-FFF2-40B4-BE49-F238E27FC236}">
                  <a16:creationId xmlns:a16="http://schemas.microsoft.com/office/drawing/2014/main" id="{65B3F35A-85B0-9AB7-3B5E-3FDE2961D35B}"/>
                </a:ext>
              </a:extLst>
            </xdr:cNvPr>
            <xdr:cNvSpPr/>
          </xdr:nvSpPr>
          <xdr:spPr>
            <a:xfrm>
              <a:off x="6841" y="401"/>
              <a:ext cx="151" cy="146"/>
            </a:xfrm>
            <a:custGeom>
              <a:avLst/>
              <a:gdLst/>
              <a:ahLst/>
              <a:cxnLst/>
              <a:rect l="l" t="t" r="r" b="b"/>
              <a:pathLst>
                <a:path w="151" h="146" extrusionOk="0">
                  <a:moveTo>
                    <a:pt x="114" y="54"/>
                  </a:moveTo>
                  <a:lnTo>
                    <a:pt x="71" y="54"/>
                  </a:lnTo>
                  <a:lnTo>
                    <a:pt x="80" y="65"/>
                  </a:lnTo>
                  <a:lnTo>
                    <a:pt x="90" y="75"/>
                  </a:lnTo>
                  <a:lnTo>
                    <a:pt x="94" y="80"/>
                  </a:lnTo>
                  <a:lnTo>
                    <a:pt x="99" y="86"/>
                  </a:lnTo>
                  <a:lnTo>
                    <a:pt x="103" y="91"/>
                  </a:lnTo>
                  <a:lnTo>
                    <a:pt x="115" y="109"/>
                  </a:lnTo>
                  <a:lnTo>
                    <a:pt x="119" y="114"/>
                  </a:lnTo>
                  <a:lnTo>
                    <a:pt x="123" y="120"/>
                  </a:lnTo>
                  <a:lnTo>
                    <a:pt x="126" y="127"/>
                  </a:lnTo>
                  <a:lnTo>
                    <a:pt x="129" y="133"/>
                  </a:lnTo>
                  <a:lnTo>
                    <a:pt x="133" y="140"/>
                  </a:lnTo>
                  <a:lnTo>
                    <a:pt x="135" y="146"/>
                  </a:lnTo>
                  <a:lnTo>
                    <a:pt x="147" y="122"/>
                  </a:lnTo>
                  <a:lnTo>
                    <a:pt x="151" y="115"/>
                  </a:lnTo>
                  <a:lnTo>
                    <a:pt x="139" y="91"/>
                  </a:lnTo>
                  <a:lnTo>
                    <a:pt x="135" y="84"/>
                  </a:lnTo>
                  <a:lnTo>
                    <a:pt x="130" y="76"/>
                  </a:lnTo>
                  <a:lnTo>
                    <a:pt x="114" y="54"/>
                  </a:lnTo>
                  <a:close/>
                  <a:moveTo>
                    <a:pt x="70" y="0"/>
                  </a:moveTo>
                  <a:lnTo>
                    <a:pt x="60" y="10"/>
                  </a:lnTo>
                  <a:lnTo>
                    <a:pt x="55" y="16"/>
                  </a:lnTo>
                  <a:lnTo>
                    <a:pt x="49" y="22"/>
                  </a:lnTo>
                  <a:lnTo>
                    <a:pt x="44" y="28"/>
                  </a:lnTo>
                  <a:lnTo>
                    <a:pt x="40" y="35"/>
                  </a:lnTo>
                  <a:lnTo>
                    <a:pt x="34" y="42"/>
                  </a:lnTo>
                  <a:lnTo>
                    <a:pt x="30" y="50"/>
                  </a:lnTo>
                  <a:lnTo>
                    <a:pt x="25" y="58"/>
                  </a:lnTo>
                  <a:lnTo>
                    <a:pt x="21" y="66"/>
                  </a:lnTo>
                  <a:lnTo>
                    <a:pt x="9" y="93"/>
                  </a:lnTo>
                  <a:lnTo>
                    <a:pt x="3" y="113"/>
                  </a:lnTo>
                  <a:lnTo>
                    <a:pt x="0" y="124"/>
                  </a:lnTo>
                  <a:lnTo>
                    <a:pt x="9" y="114"/>
                  </a:lnTo>
                  <a:lnTo>
                    <a:pt x="18" y="105"/>
                  </a:lnTo>
                  <a:lnTo>
                    <a:pt x="26" y="95"/>
                  </a:lnTo>
                  <a:lnTo>
                    <a:pt x="34" y="86"/>
                  </a:lnTo>
                  <a:lnTo>
                    <a:pt x="43" y="78"/>
                  </a:lnTo>
                  <a:lnTo>
                    <a:pt x="52" y="69"/>
                  </a:lnTo>
                  <a:lnTo>
                    <a:pt x="57" y="66"/>
                  </a:lnTo>
                  <a:lnTo>
                    <a:pt x="61" y="62"/>
                  </a:lnTo>
                  <a:lnTo>
                    <a:pt x="71" y="54"/>
                  </a:lnTo>
                  <a:lnTo>
                    <a:pt x="114" y="54"/>
                  </a:lnTo>
                  <a:lnTo>
                    <a:pt x="105" y="41"/>
                  </a:lnTo>
                  <a:lnTo>
                    <a:pt x="93" y="27"/>
                  </a:lnTo>
                  <a:lnTo>
                    <a:pt x="82" y="13"/>
                  </a:lnTo>
                  <a:lnTo>
                    <a:pt x="70"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69" name="Shape 69">
              <a:extLst>
                <a:ext uri="{FF2B5EF4-FFF2-40B4-BE49-F238E27FC236}">
                  <a16:creationId xmlns:a16="http://schemas.microsoft.com/office/drawing/2014/main" id="{9DEE425B-166E-5C0B-151E-DF5FF0C582DE}"/>
                </a:ext>
              </a:extLst>
            </xdr:cNvPr>
            <xdr:cNvPicPr preferRelativeResize="0"/>
          </xdr:nvPicPr>
          <xdr:blipFill rotWithShape="1">
            <a:blip xmlns:r="http://schemas.openxmlformats.org/officeDocument/2006/relationships" r:embed="rId18">
              <a:alphaModFix/>
            </a:blip>
            <a:srcRect/>
            <a:stretch/>
          </xdr:blipFill>
          <xdr:spPr>
            <a:xfrm>
              <a:off x="6415" y="532"/>
              <a:ext cx="926" cy="58"/>
            </a:xfrm>
            <a:prstGeom prst="rect">
              <a:avLst/>
            </a:prstGeom>
            <a:noFill/>
            <a:ln>
              <a:noFill/>
            </a:ln>
          </xdr:spPr>
        </xdr:pic>
        <xdr:sp macro="" textlink="">
          <xdr:nvSpPr>
            <xdr:cNvPr id="70" name="Shape 70">
              <a:extLst>
                <a:ext uri="{FF2B5EF4-FFF2-40B4-BE49-F238E27FC236}">
                  <a16:creationId xmlns:a16="http://schemas.microsoft.com/office/drawing/2014/main" id="{D3138FF2-68B7-B307-62B3-FD5632C77997}"/>
                </a:ext>
              </a:extLst>
            </xdr:cNvPr>
            <xdr:cNvSpPr/>
          </xdr:nvSpPr>
          <xdr:spPr>
            <a:xfrm>
              <a:off x="6841" y="401"/>
              <a:ext cx="151" cy="146"/>
            </a:xfrm>
            <a:custGeom>
              <a:avLst/>
              <a:gdLst/>
              <a:ahLst/>
              <a:cxnLst/>
              <a:rect l="l" t="t" r="r" b="b"/>
              <a:pathLst>
                <a:path w="151" h="146" extrusionOk="0">
                  <a:moveTo>
                    <a:pt x="151" y="115"/>
                  </a:moveTo>
                  <a:lnTo>
                    <a:pt x="147" y="107"/>
                  </a:lnTo>
                  <a:lnTo>
                    <a:pt x="143" y="99"/>
                  </a:lnTo>
                  <a:lnTo>
                    <a:pt x="139" y="91"/>
                  </a:lnTo>
                  <a:lnTo>
                    <a:pt x="135" y="84"/>
                  </a:lnTo>
                  <a:lnTo>
                    <a:pt x="130" y="76"/>
                  </a:lnTo>
                  <a:lnTo>
                    <a:pt x="125" y="69"/>
                  </a:lnTo>
                  <a:lnTo>
                    <a:pt x="120" y="62"/>
                  </a:lnTo>
                  <a:lnTo>
                    <a:pt x="115" y="55"/>
                  </a:lnTo>
                  <a:lnTo>
                    <a:pt x="110" y="48"/>
                  </a:lnTo>
                  <a:lnTo>
                    <a:pt x="105" y="41"/>
                  </a:lnTo>
                  <a:lnTo>
                    <a:pt x="99" y="34"/>
                  </a:lnTo>
                  <a:lnTo>
                    <a:pt x="93" y="27"/>
                  </a:lnTo>
                  <a:lnTo>
                    <a:pt x="82" y="13"/>
                  </a:lnTo>
                  <a:lnTo>
                    <a:pt x="70" y="0"/>
                  </a:lnTo>
                  <a:lnTo>
                    <a:pt x="65" y="5"/>
                  </a:lnTo>
                  <a:lnTo>
                    <a:pt x="60" y="10"/>
                  </a:lnTo>
                  <a:lnTo>
                    <a:pt x="55" y="16"/>
                  </a:lnTo>
                  <a:lnTo>
                    <a:pt x="49" y="22"/>
                  </a:lnTo>
                  <a:lnTo>
                    <a:pt x="44" y="28"/>
                  </a:lnTo>
                  <a:lnTo>
                    <a:pt x="40" y="35"/>
                  </a:lnTo>
                  <a:lnTo>
                    <a:pt x="34" y="42"/>
                  </a:lnTo>
                  <a:lnTo>
                    <a:pt x="30" y="50"/>
                  </a:lnTo>
                  <a:lnTo>
                    <a:pt x="25" y="58"/>
                  </a:lnTo>
                  <a:lnTo>
                    <a:pt x="21" y="66"/>
                  </a:lnTo>
                  <a:lnTo>
                    <a:pt x="17" y="75"/>
                  </a:lnTo>
                  <a:lnTo>
                    <a:pt x="13" y="84"/>
                  </a:lnTo>
                  <a:lnTo>
                    <a:pt x="9" y="93"/>
                  </a:lnTo>
                  <a:lnTo>
                    <a:pt x="6" y="103"/>
                  </a:lnTo>
                  <a:lnTo>
                    <a:pt x="3" y="113"/>
                  </a:lnTo>
                  <a:lnTo>
                    <a:pt x="0" y="124"/>
                  </a:lnTo>
                  <a:lnTo>
                    <a:pt x="9" y="114"/>
                  </a:lnTo>
                  <a:lnTo>
                    <a:pt x="18" y="105"/>
                  </a:lnTo>
                  <a:lnTo>
                    <a:pt x="26" y="95"/>
                  </a:lnTo>
                  <a:lnTo>
                    <a:pt x="34" y="86"/>
                  </a:lnTo>
                  <a:lnTo>
                    <a:pt x="43" y="78"/>
                  </a:lnTo>
                  <a:lnTo>
                    <a:pt x="52" y="69"/>
                  </a:lnTo>
                  <a:lnTo>
                    <a:pt x="57" y="66"/>
                  </a:lnTo>
                  <a:lnTo>
                    <a:pt x="61" y="62"/>
                  </a:lnTo>
                  <a:lnTo>
                    <a:pt x="66" y="58"/>
                  </a:lnTo>
                  <a:lnTo>
                    <a:pt x="71" y="54"/>
                  </a:lnTo>
                  <a:lnTo>
                    <a:pt x="80" y="65"/>
                  </a:lnTo>
                  <a:lnTo>
                    <a:pt x="90" y="75"/>
                  </a:lnTo>
                  <a:lnTo>
                    <a:pt x="94" y="80"/>
                  </a:lnTo>
                  <a:lnTo>
                    <a:pt x="99" y="86"/>
                  </a:lnTo>
                  <a:lnTo>
                    <a:pt x="103" y="91"/>
                  </a:lnTo>
                  <a:lnTo>
                    <a:pt x="107" y="97"/>
                  </a:lnTo>
                  <a:lnTo>
                    <a:pt x="111" y="103"/>
                  </a:lnTo>
                  <a:lnTo>
                    <a:pt x="115" y="109"/>
                  </a:lnTo>
                  <a:lnTo>
                    <a:pt x="119" y="114"/>
                  </a:lnTo>
                  <a:lnTo>
                    <a:pt x="123" y="120"/>
                  </a:lnTo>
                  <a:lnTo>
                    <a:pt x="126" y="127"/>
                  </a:lnTo>
                  <a:lnTo>
                    <a:pt x="129" y="133"/>
                  </a:lnTo>
                  <a:lnTo>
                    <a:pt x="133" y="140"/>
                  </a:lnTo>
                  <a:lnTo>
                    <a:pt x="135" y="146"/>
                  </a:lnTo>
                  <a:lnTo>
                    <a:pt x="139" y="138"/>
                  </a:lnTo>
                  <a:lnTo>
                    <a:pt x="143" y="130"/>
                  </a:lnTo>
                  <a:lnTo>
                    <a:pt x="147" y="122"/>
                  </a:lnTo>
                  <a:lnTo>
                    <a:pt x="151" y="11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71" name="Shape 71">
              <a:extLst>
                <a:ext uri="{FF2B5EF4-FFF2-40B4-BE49-F238E27FC236}">
                  <a16:creationId xmlns:a16="http://schemas.microsoft.com/office/drawing/2014/main" id="{35F9814F-131F-4939-F45D-4CFA57FF6BFF}"/>
                </a:ext>
              </a:extLst>
            </xdr:cNvPr>
            <xdr:cNvPicPr preferRelativeResize="0"/>
          </xdr:nvPicPr>
          <xdr:blipFill rotWithShape="1">
            <a:blip xmlns:r="http://schemas.openxmlformats.org/officeDocument/2006/relationships" r:embed="rId7">
              <a:alphaModFix/>
            </a:blip>
            <a:srcRect/>
            <a:stretch/>
          </xdr:blipFill>
          <xdr:spPr>
            <a:xfrm>
              <a:off x="6842" y="532"/>
              <a:ext cx="499" cy="2"/>
            </a:xfrm>
            <a:prstGeom prst="rect">
              <a:avLst/>
            </a:prstGeom>
            <a:noFill/>
            <a:ln>
              <a:noFill/>
            </a:ln>
          </xdr:spPr>
        </xdr:pic>
        <xdr:sp macro="" textlink="">
          <xdr:nvSpPr>
            <xdr:cNvPr id="72" name="Shape 72">
              <a:extLst>
                <a:ext uri="{FF2B5EF4-FFF2-40B4-BE49-F238E27FC236}">
                  <a16:creationId xmlns:a16="http://schemas.microsoft.com/office/drawing/2014/main" id="{BC2C7662-AB92-8DF8-43B1-582739C3DF96}"/>
                </a:ext>
              </a:extLst>
            </xdr:cNvPr>
            <xdr:cNvSpPr/>
          </xdr:nvSpPr>
          <xdr:spPr>
            <a:xfrm>
              <a:off x="6956" y="264"/>
              <a:ext cx="65" cy="253"/>
            </a:xfrm>
            <a:custGeom>
              <a:avLst/>
              <a:gdLst/>
              <a:ahLst/>
              <a:cxnLst/>
              <a:rect l="l" t="t" r="r" b="b"/>
              <a:pathLst>
                <a:path w="65" h="253" extrusionOk="0">
                  <a:moveTo>
                    <a:pt x="65" y="0"/>
                  </a:moveTo>
                  <a:lnTo>
                    <a:pt x="59" y="7"/>
                  </a:lnTo>
                  <a:lnTo>
                    <a:pt x="47" y="23"/>
                  </a:lnTo>
                  <a:lnTo>
                    <a:pt x="37" y="41"/>
                  </a:lnTo>
                  <a:lnTo>
                    <a:pt x="31" y="50"/>
                  </a:lnTo>
                  <a:lnTo>
                    <a:pt x="27" y="61"/>
                  </a:lnTo>
                  <a:lnTo>
                    <a:pt x="22" y="72"/>
                  </a:lnTo>
                  <a:lnTo>
                    <a:pt x="14" y="96"/>
                  </a:lnTo>
                  <a:lnTo>
                    <a:pt x="12" y="103"/>
                  </a:lnTo>
                  <a:lnTo>
                    <a:pt x="10" y="109"/>
                  </a:lnTo>
                  <a:lnTo>
                    <a:pt x="9" y="117"/>
                  </a:lnTo>
                  <a:lnTo>
                    <a:pt x="7" y="124"/>
                  </a:lnTo>
                  <a:lnTo>
                    <a:pt x="6" y="132"/>
                  </a:lnTo>
                  <a:lnTo>
                    <a:pt x="4" y="140"/>
                  </a:lnTo>
                  <a:lnTo>
                    <a:pt x="2" y="156"/>
                  </a:lnTo>
                  <a:lnTo>
                    <a:pt x="2" y="165"/>
                  </a:lnTo>
                  <a:lnTo>
                    <a:pt x="1" y="174"/>
                  </a:lnTo>
                  <a:lnTo>
                    <a:pt x="0" y="184"/>
                  </a:lnTo>
                  <a:lnTo>
                    <a:pt x="0" y="193"/>
                  </a:lnTo>
                  <a:lnTo>
                    <a:pt x="10" y="207"/>
                  </a:lnTo>
                  <a:lnTo>
                    <a:pt x="15" y="215"/>
                  </a:lnTo>
                  <a:lnTo>
                    <a:pt x="19" y="222"/>
                  </a:lnTo>
                  <a:lnTo>
                    <a:pt x="24" y="230"/>
                  </a:lnTo>
                  <a:lnTo>
                    <a:pt x="28" y="237"/>
                  </a:lnTo>
                  <a:lnTo>
                    <a:pt x="36" y="253"/>
                  </a:lnTo>
                  <a:lnTo>
                    <a:pt x="42" y="242"/>
                  </a:lnTo>
                  <a:lnTo>
                    <a:pt x="47" y="231"/>
                  </a:lnTo>
                  <a:lnTo>
                    <a:pt x="59" y="211"/>
                  </a:lnTo>
                  <a:lnTo>
                    <a:pt x="58" y="203"/>
                  </a:lnTo>
                  <a:lnTo>
                    <a:pt x="56" y="195"/>
                  </a:lnTo>
                  <a:lnTo>
                    <a:pt x="55" y="187"/>
                  </a:lnTo>
                  <a:lnTo>
                    <a:pt x="53" y="180"/>
                  </a:lnTo>
                  <a:lnTo>
                    <a:pt x="51" y="165"/>
                  </a:lnTo>
                  <a:lnTo>
                    <a:pt x="50" y="150"/>
                  </a:lnTo>
                  <a:lnTo>
                    <a:pt x="49" y="136"/>
                  </a:lnTo>
                  <a:lnTo>
                    <a:pt x="49" y="109"/>
                  </a:lnTo>
                  <a:lnTo>
                    <a:pt x="50" y="96"/>
                  </a:lnTo>
                  <a:lnTo>
                    <a:pt x="51" y="84"/>
                  </a:lnTo>
                  <a:lnTo>
                    <a:pt x="52" y="71"/>
                  </a:lnTo>
                  <a:lnTo>
                    <a:pt x="60" y="23"/>
                  </a:lnTo>
                  <a:lnTo>
                    <a:pt x="63" y="11"/>
                  </a:lnTo>
                  <a:lnTo>
                    <a:pt x="65"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73" name="Shape 73">
              <a:extLst>
                <a:ext uri="{FF2B5EF4-FFF2-40B4-BE49-F238E27FC236}">
                  <a16:creationId xmlns:a16="http://schemas.microsoft.com/office/drawing/2014/main" id="{55B8EAF5-339F-CE46-F19D-DD9657084723}"/>
                </a:ext>
              </a:extLst>
            </xdr:cNvPr>
            <xdr:cNvPicPr preferRelativeResize="0"/>
          </xdr:nvPicPr>
          <xdr:blipFill rotWithShape="1">
            <a:blip xmlns:r="http://schemas.openxmlformats.org/officeDocument/2006/relationships" r:embed="rId7">
              <a:alphaModFix/>
            </a:blip>
            <a:srcRect/>
            <a:stretch/>
          </xdr:blipFill>
          <xdr:spPr>
            <a:xfrm>
              <a:off x="6958" y="393"/>
              <a:ext cx="499" cy="2"/>
            </a:xfrm>
            <a:prstGeom prst="rect">
              <a:avLst/>
            </a:prstGeom>
            <a:noFill/>
            <a:ln>
              <a:noFill/>
            </a:ln>
          </xdr:spPr>
        </xdr:pic>
        <xdr:sp macro="" textlink="">
          <xdr:nvSpPr>
            <xdr:cNvPr id="74" name="Shape 74">
              <a:extLst>
                <a:ext uri="{FF2B5EF4-FFF2-40B4-BE49-F238E27FC236}">
                  <a16:creationId xmlns:a16="http://schemas.microsoft.com/office/drawing/2014/main" id="{481D4660-ECCF-35A9-03EA-067F51F573CC}"/>
                </a:ext>
              </a:extLst>
            </xdr:cNvPr>
            <xdr:cNvSpPr/>
          </xdr:nvSpPr>
          <xdr:spPr>
            <a:xfrm>
              <a:off x="6956" y="264"/>
              <a:ext cx="65" cy="253"/>
            </a:xfrm>
            <a:custGeom>
              <a:avLst/>
              <a:gdLst/>
              <a:ahLst/>
              <a:cxnLst/>
              <a:rect l="l" t="t" r="r" b="b"/>
              <a:pathLst>
                <a:path w="65" h="253" extrusionOk="0">
                  <a:moveTo>
                    <a:pt x="0" y="193"/>
                  </a:moveTo>
                  <a:lnTo>
                    <a:pt x="0" y="184"/>
                  </a:lnTo>
                  <a:lnTo>
                    <a:pt x="1" y="174"/>
                  </a:lnTo>
                  <a:lnTo>
                    <a:pt x="2" y="165"/>
                  </a:lnTo>
                  <a:lnTo>
                    <a:pt x="2" y="156"/>
                  </a:lnTo>
                  <a:lnTo>
                    <a:pt x="3" y="148"/>
                  </a:lnTo>
                  <a:lnTo>
                    <a:pt x="4" y="140"/>
                  </a:lnTo>
                  <a:lnTo>
                    <a:pt x="6" y="132"/>
                  </a:lnTo>
                  <a:lnTo>
                    <a:pt x="7" y="124"/>
                  </a:lnTo>
                  <a:lnTo>
                    <a:pt x="9" y="117"/>
                  </a:lnTo>
                  <a:lnTo>
                    <a:pt x="10" y="109"/>
                  </a:lnTo>
                  <a:lnTo>
                    <a:pt x="12" y="103"/>
                  </a:lnTo>
                  <a:lnTo>
                    <a:pt x="14" y="96"/>
                  </a:lnTo>
                  <a:lnTo>
                    <a:pt x="16" y="90"/>
                  </a:lnTo>
                  <a:lnTo>
                    <a:pt x="18" y="84"/>
                  </a:lnTo>
                  <a:lnTo>
                    <a:pt x="20" y="78"/>
                  </a:lnTo>
                  <a:lnTo>
                    <a:pt x="22" y="72"/>
                  </a:lnTo>
                  <a:lnTo>
                    <a:pt x="27" y="61"/>
                  </a:lnTo>
                  <a:lnTo>
                    <a:pt x="31" y="50"/>
                  </a:lnTo>
                  <a:lnTo>
                    <a:pt x="37" y="41"/>
                  </a:lnTo>
                  <a:lnTo>
                    <a:pt x="42" y="32"/>
                  </a:lnTo>
                  <a:lnTo>
                    <a:pt x="47" y="23"/>
                  </a:lnTo>
                  <a:lnTo>
                    <a:pt x="53" y="15"/>
                  </a:lnTo>
                  <a:lnTo>
                    <a:pt x="59" y="7"/>
                  </a:lnTo>
                  <a:lnTo>
                    <a:pt x="65" y="0"/>
                  </a:lnTo>
                  <a:lnTo>
                    <a:pt x="63" y="11"/>
                  </a:lnTo>
                  <a:lnTo>
                    <a:pt x="60" y="23"/>
                  </a:lnTo>
                  <a:lnTo>
                    <a:pt x="58" y="35"/>
                  </a:lnTo>
                  <a:lnTo>
                    <a:pt x="56" y="47"/>
                  </a:lnTo>
                  <a:lnTo>
                    <a:pt x="54" y="59"/>
                  </a:lnTo>
                  <a:lnTo>
                    <a:pt x="52" y="71"/>
                  </a:lnTo>
                  <a:lnTo>
                    <a:pt x="51" y="84"/>
                  </a:lnTo>
                  <a:lnTo>
                    <a:pt x="50" y="96"/>
                  </a:lnTo>
                  <a:lnTo>
                    <a:pt x="49" y="109"/>
                  </a:lnTo>
                  <a:lnTo>
                    <a:pt x="49" y="123"/>
                  </a:lnTo>
                  <a:lnTo>
                    <a:pt x="49" y="136"/>
                  </a:lnTo>
                  <a:lnTo>
                    <a:pt x="50" y="150"/>
                  </a:lnTo>
                  <a:lnTo>
                    <a:pt x="51" y="165"/>
                  </a:lnTo>
                  <a:lnTo>
                    <a:pt x="53" y="180"/>
                  </a:lnTo>
                  <a:lnTo>
                    <a:pt x="55" y="187"/>
                  </a:lnTo>
                  <a:lnTo>
                    <a:pt x="56" y="195"/>
                  </a:lnTo>
                  <a:lnTo>
                    <a:pt x="58" y="203"/>
                  </a:lnTo>
                  <a:lnTo>
                    <a:pt x="59" y="211"/>
                  </a:lnTo>
                  <a:lnTo>
                    <a:pt x="53" y="221"/>
                  </a:lnTo>
                  <a:lnTo>
                    <a:pt x="47" y="231"/>
                  </a:lnTo>
                  <a:lnTo>
                    <a:pt x="42" y="242"/>
                  </a:lnTo>
                  <a:lnTo>
                    <a:pt x="36" y="253"/>
                  </a:lnTo>
                  <a:lnTo>
                    <a:pt x="32" y="245"/>
                  </a:lnTo>
                  <a:lnTo>
                    <a:pt x="28" y="237"/>
                  </a:lnTo>
                  <a:lnTo>
                    <a:pt x="24" y="230"/>
                  </a:lnTo>
                  <a:lnTo>
                    <a:pt x="19" y="222"/>
                  </a:lnTo>
                  <a:lnTo>
                    <a:pt x="15" y="215"/>
                  </a:lnTo>
                  <a:lnTo>
                    <a:pt x="10" y="207"/>
                  </a:lnTo>
                  <a:lnTo>
                    <a:pt x="5" y="200"/>
                  </a:lnTo>
                  <a:lnTo>
                    <a:pt x="0" y="193"/>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75" name="Shape 75">
              <a:extLst>
                <a:ext uri="{FF2B5EF4-FFF2-40B4-BE49-F238E27FC236}">
                  <a16:creationId xmlns:a16="http://schemas.microsoft.com/office/drawing/2014/main" id="{160DC40A-FA74-CC6C-ACED-9911FC241DAD}"/>
                </a:ext>
              </a:extLst>
            </xdr:cNvPr>
            <xdr:cNvPicPr preferRelativeResize="0"/>
          </xdr:nvPicPr>
          <xdr:blipFill rotWithShape="1">
            <a:blip xmlns:r="http://schemas.openxmlformats.org/officeDocument/2006/relationships" r:embed="rId7">
              <a:alphaModFix/>
            </a:blip>
            <a:srcRect/>
            <a:stretch/>
          </xdr:blipFill>
          <xdr:spPr>
            <a:xfrm>
              <a:off x="6958" y="393"/>
              <a:ext cx="499" cy="2"/>
            </a:xfrm>
            <a:prstGeom prst="rect">
              <a:avLst/>
            </a:prstGeom>
            <a:noFill/>
            <a:ln>
              <a:noFill/>
            </a:ln>
          </xdr:spPr>
        </xdr:pic>
        <xdr:sp macro="" textlink="">
          <xdr:nvSpPr>
            <xdr:cNvPr id="76" name="Shape 76">
              <a:extLst>
                <a:ext uri="{FF2B5EF4-FFF2-40B4-BE49-F238E27FC236}">
                  <a16:creationId xmlns:a16="http://schemas.microsoft.com/office/drawing/2014/main" id="{C7542939-0F81-5F1A-5159-40C1267758AA}"/>
                </a:ext>
              </a:extLst>
            </xdr:cNvPr>
            <xdr:cNvSpPr/>
          </xdr:nvSpPr>
          <xdr:spPr>
            <a:xfrm>
              <a:off x="6874" y="509"/>
              <a:ext cx="131" cy="174"/>
            </a:xfrm>
            <a:custGeom>
              <a:avLst/>
              <a:gdLst/>
              <a:ahLst/>
              <a:cxnLst/>
              <a:rect l="l" t="t" r="r" b="b"/>
              <a:pathLst>
                <a:path w="131" h="174" extrusionOk="0">
                  <a:moveTo>
                    <a:pt x="41" y="0"/>
                  </a:moveTo>
                  <a:lnTo>
                    <a:pt x="31" y="18"/>
                  </a:lnTo>
                  <a:lnTo>
                    <a:pt x="26" y="28"/>
                  </a:lnTo>
                  <a:lnTo>
                    <a:pt x="18" y="48"/>
                  </a:lnTo>
                  <a:lnTo>
                    <a:pt x="15" y="59"/>
                  </a:lnTo>
                  <a:lnTo>
                    <a:pt x="12" y="69"/>
                  </a:lnTo>
                  <a:lnTo>
                    <a:pt x="6" y="91"/>
                  </a:lnTo>
                  <a:lnTo>
                    <a:pt x="2" y="113"/>
                  </a:lnTo>
                  <a:lnTo>
                    <a:pt x="0" y="137"/>
                  </a:lnTo>
                  <a:lnTo>
                    <a:pt x="0" y="174"/>
                  </a:lnTo>
                  <a:lnTo>
                    <a:pt x="4" y="161"/>
                  </a:lnTo>
                  <a:lnTo>
                    <a:pt x="9" y="148"/>
                  </a:lnTo>
                  <a:lnTo>
                    <a:pt x="13" y="134"/>
                  </a:lnTo>
                  <a:lnTo>
                    <a:pt x="18" y="121"/>
                  </a:lnTo>
                  <a:lnTo>
                    <a:pt x="24" y="108"/>
                  </a:lnTo>
                  <a:lnTo>
                    <a:pt x="29" y="95"/>
                  </a:lnTo>
                  <a:lnTo>
                    <a:pt x="32" y="89"/>
                  </a:lnTo>
                  <a:lnTo>
                    <a:pt x="35" y="82"/>
                  </a:lnTo>
                  <a:lnTo>
                    <a:pt x="39" y="76"/>
                  </a:lnTo>
                  <a:lnTo>
                    <a:pt x="42" y="70"/>
                  </a:lnTo>
                  <a:lnTo>
                    <a:pt x="100" y="70"/>
                  </a:lnTo>
                  <a:lnTo>
                    <a:pt x="99" y="68"/>
                  </a:lnTo>
                  <a:lnTo>
                    <a:pt x="87" y="51"/>
                  </a:lnTo>
                  <a:lnTo>
                    <a:pt x="82" y="43"/>
                  </a:lnTo>
                  <a:lnTo>
                    <a:pt x="76" y="36"/>
                  </a:lnTo>
                  <a:lnTo>
                    <a:pt x="71" y="29"/>
                  </a:lnTo>
                  <a:lnTo>
                    <a:pt x="65" y="22"/>
                  </a:lnTo>
                  <a:lnTo>
                    <a:pt x="47" y="4"/>
                  </a:lnTo>
                  <a:lnTo>
                    <a:pt x="41" y="0"/>
                  </a:lnTo>
                  <a:close/>
                  <a:moveTo>
                    <a:pt x="100" y="70"/>
                  </a:moveTo>
                  <a:lnTo>
                    <a:pt x="42" y="70"/>
                  </a:lnTo>
                  <a:lnTo>
                    <a:pt x="49" y="74"/>
                  </a:lnTo>
                  <a:lnTo>
                    <a:pt x="54" y="78"/>
                  </a:lnTo>
                  <a:lnTo>
                    <a:pt x="60" y="82"/>
                  </a:lnTo>
                  <a:lnTo>
                    <a:pt x="66" y="87"/>
                  </a:lnTo>
                  <a:lnTo>
                    <a:pt x="72" y="91"/>
                  </a:lnTo>
                  <a:lnTo>
                    <a:pt x="77" y="96"/>
                  </a:lnTo>
                  <a:lnTo>
                    <a:pt x="82" y="102"/>
                  </a:lnTo>
                  <a:lnTo>
                    <a:pt x="92" y="112"/>
                  </a:lnTo>
                  <a:lnTo>
                    <a:pt x="107" y="130"/>
                  </a:lnTo>
                  <a:lnTo>
                    <a:pt x="116" y="142"/>
                  </a:lnTo>
                  <a:lnTo>
                    <a:pt x="125" y="155"/>
                  </a:lnTo>
                  <a:lnTo>
                    <a:pt x="127" y="147"/>
                  </a:lnTo>
                  <a:lnTo>
                    <a:pt x="128" y="138"/>
                  </a:lnTo>
                  <a:lnTo>
                    <a:pt x="130" y="130"/>
                  </a:lnTo>
                  <a:lnTo>
                    <a:pt x="131" y="122"/>
                  </a:lnTo>
                  <a:lnTo>
                    <a:pt x="120" y="103"/>
                  </a:lnTo>
                  <a:lnTo>
                    <a:pt x="109" y="85"/>
                  </a:lnTo>
                  <a:lnTo>
                    <a:pt x="100" y="7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77" name="Shape 77">
              <a:extLst>
                <a:ext uri="{FF2B5EF4-FFF2-40B4-BE49-F238E27FC236}">
                  <a16:creationId xmlns:a16="http://schemas.microsoft.com/office/drawing/2014/main" id="{070AA5AC-142D-354D-8905-447D04A60188}"/>
                </a:ext>
              </a:extLst>
            </xdr:cNvPr>
            <xdr:cNvPicPr preferRelativeResize="0"/>
          </xdr:nvPicPr>
          <xdr:blipFill rotWithShape="1">
            <a:blip xmlns:r="http://schemas.openxmlformats.org/officeDocument/2006/relationships" r:embed="rId7">
              <a:alphaModFix/>
            </a:blip>
            <a:srcRect/>
            <a:stretch/>
          </xdr:blipFill>
          <xdr:spPr>
            <a:xfrm>
              <a:off x="6874" y="640"/>
              <a:ext cx="499" cy="2"/>
            </a:xfrm>
            <a:prstGeom prst="rect">
              <a:avLst/>
            </a:prstGeom>
            <a:noFill/>
            <a:ln>
              <a:noFill/>
            </a:ln>
          </xdr:spPr>
        </xdr:pic>
        <xdr:sp macro="" textlink="">
          <xdr:nvSpPr>
            <xdr:cNvPr id="78" name="Shape 78">
              <a:extLst>
                <a:ext uri="{FF2B5EF4-FFF2-40B4-BE49-F238E27FC236}">
                  <a16:creationId xmlns:a16="http://schemas.microsoft.com/office/drawing/2014/main" id="{53704522-AE09-22D0-9E61-18D2D560ACC4}"/>
                </a:ext>
              </a:extLst>
            </xdr:cNvPr>
            <xdr:cNvSpPr/>
          </xdr:nvSpPr>
          <xdr:spPr>
            <a:xfrm>
              <a:off x="6874" y="509"/>
              <a:ext cx="131" cy="174"/>
            </a:xfrm>
            <a:custGeom>
              <a:avLst/>
              <a:gdLst/>
              <a:ahLst/>
              <a:cxnLst/>
              <a:rect l="l" t="t" r="r" b="b"/>
              <a:pathLst>
                <a:path w="131" h="174" extrusionOk="0">
                  <a:moveTo>
                    <a:pt x="125" y="155"/>
                  </a:moveTo>
                  <a:lnTo>
                    <a:pt x="116" y="142"/>
                  </a:lnTo>
                  <a:lnTo>
                    <a:pt x="107" y="130"/>
                  </a:lnTo>
                  <a:lnTo>
                    <a:pt x="102" y="124"/>
                  </a:lnTo>
                  <a:lnTo>
                    <a:pt x="97" y="118"/>
                  </a:lnTo>
                  <a:lnTo>
                    <a:pt x="92" y="112"/>
                  </a:lnTo>
                  <a:lnTo>
                    <a:pt x="87" y="107"/>
                  </a:lnTo>
                  <a:lnTo>
                    <a:pt x="82" y="102"/>
                  </a:lnTo>
                  <a:lnTo>
                    <a:pt x="77" y="96"/>
                  </a:lnTo>
                  <a:lnTo>
                    <a:pt x="72" y="91"/>
                  </a:lnTo>
                  <a:lnTo>
                    <a:pt x="66" y="87"/>
                  </a:lnTo>
                  <a:lnTo>
                    <a:pt x="60" y="82"/>
                  </a:lnTo>
                  <a:lnTo>
                    <a:pt x="54" y="78"/>
                  </a:lnTo>
                  <a:lnTo>
                    <a:pt x="49" y="74"/>
                  </a:lnTo>
                  <a:lnTo>
                    <a:pt x="42" y="70"/>
                  </a:lnTo>
                  <a:lnTo>
                    <a:pt x="39" y="76"/>
                  </a:lnTo>
                  <a:lnTo>
                    <a:pt x="35" y="82"/>
                  </a:lnTo>
                  <a:lnTo>
                    <a:pt x="32" y="89"/>
                  </a:lnTo>
                  <a:lnTo>
                    <a:pt x="29" y="95"/>
                  </a:lnTo>
                  <a:lnTo>
                    <a:pt x="24" y="108"/>
                  </a:lnTo>
                  <a:lnTo>
                    <a:pt x="18" y="121"/>
                  </a:lnTo>
                  <a:lnTo>
                    <a:pt x="13" y="134"/>
                  </a:lnTo>
                  <a:lnTo>
                    <a:pt x="9" y="148"/>
                  </a:lnTo>
                  <a:lnTo>
                    <a:pt x="4" y="161"/>
                  </a:lnTo>
                  <a:lnTo>
                    <a:pt x="0" y="174"/>
                  </a:lnTo>
                  <a:lnTo>
                    <a:pt x="0" y="162"/>
                  </a:lnTo>
                  <a:lnTo>
                    <a:pt x="0" y="149"/>
                  </a:lnTo>
                  <a:lnTo>
                    <a:pt x="0" y="137"/>
                  </a:lnTo>
                  <a:lnTo>
                    <a:pt x="1" y="125"/>
                  </a:lnTo>
                  <a:lnTo>
                    <a:pt x="2" y="113"/>
                  </a:lnTo>
                  <a:lnTo>
                    <a:pt x="15" y="59"/>
                  </a:lnTo>
                  <a:lnTo>
                    <a:pt x="18" y="48"/>
                  </a:lnTo>
                  <a:lnTo>
                    <a:pt x="22" y="38"/>
                  </a:lnTo>
                  <a:lnTo>
                    <a:pt x="26" y="28"/>
                  </a:lnTo>
                  <a:lnTo>
                    <a:pt x="31" y="18"/>
                  </a:lnTo>
                  <a:lnTo>
                    <a:pt x="36" y="9"/>
                  </a:lnTo>
                  <a:lnTo>
                    <a:pt x="41" y="0"/>
                  </a:lnTo>
                  <a:lnTo>
                    <a:pt x="47" y="4"/>
                  </a:lnTo>
                  <a:lnTo>
                    <a:pt x="76" y="36"/>
                  </a:lnTo>
                  <a:lnTo>
                    <a:pt x="82" y="43"/>
                  </a:lnTo>
                  <a:lnTo>
                    <a:pt x="87" y="51"/>
                  </a:lnTo>
                  <a:lnTo>
                    <a:pt x="99" y="68"/>
                  </a:lnTo>
                  <a:lnTo>
                    <a:pt x="109" y="85"/>
                  </a:lnTo>
                  <a:lnTo>
                    <a:pt x="120" y="103"/>
                  </a:lnTo>
                  <a:lnTo>
                    <a:pt x="131" y="122"/>
                  </a:lnTo>
                  <a:lnTo>
                    <a:pt x="130" y="130"/>
                  </a:lnTo>
                  <a:lnTo>
                    <a:pt x="128" y="138"/>
                  </a:lnTo>
                  <a:lnTo>
                    <a:pt x="127" y="147"/>
                  </a:lnTo>
                  <a:lnTo>
                    <a:pt x="125" y="15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79" name="Shape 79">
              <a:extLst>
                <a:ext uri="{FF2B5EF4-FFF2-40B4-BE49-F238E27FC236}">
                  <a16:creationId xmlns:a16="http://schemas.microsoft.com/office/drawing/2014/main" id="{7351FA53-3A58-9E8C-04FE-AC105A6669A6}"/>
                </a:ext>
              </a:extLst>
            </xdr:cNvPr>
            <xdr:cNvPicPr preferRelativeResize="0"/>
          </xdr:nvPicPr>
          <xdr:blipFill rotWithShape="1">
            <a:blip xmlns:r="http://schemas.openxmlformats.org/officeDocument/2006/relationships" r:embed="rId7">
              <a:alphaModFix/>
            </a:blip>
            <a:srcRect/>
            <a:stretch/>
          </xdr:blipFill>
          <xdr:spPr>
            <a:xfrm>
              <a:off x="6874" y="640"/>
              <a:ext cx="499" cy="2"/>
            </a:xfrm>
            <a:prstGeom prst="rect">
              <a:avLst/>
            </a:prstGeom>
            <a:noFill/>
            <a:ln>
              <a:noFill/>
            </a:ln>
          </xdr:spPr>
        </xdr:pic>
        <xdr:sp macro="" textlink="">
          <xdr:nvSpPr>
            <xdr:cNvPr id="80" name="Shape 80">
              <a:extLst>
                <a:ext uri="{FF2B5EF4-FFF2-40B4-BE49-F238E27FC236}">
                  <a16:creationId xmlns:a16="http://schemas.microsoft.com/office/drawing/2014/main" id="{64F830EB-BCD9-F48C-D530-567B56E67F3B}"/>
                </a:ext>
              </a:extLst>
            </xdr:cNvPr>
            <xdr:cNvSpPr/>
          </xdr:nvSpPr>
          <xdr:spPr>
            <a:xfrm>
              <a:off x="6966" y="407"/>
              <a:ext cx="174" cy="222"/>
            </a:xfrm>
            <a:custGeom>
              <a:avLst/>
              <a:gdLst/>
              <a:ahLst/>
              <a:cxnLst/>
              <a:rect l="l" t="t" r="r" b="b"/>
              <a:pathLst>
                <a:path w="174" h="222" extrusionOk="0">
                  <a:moveTo>
                    <a:pt x="96" y="0"/>
                  </a:moveTo>
                  <a:lnTo>
                    <a:pt x="90" y="6"/>
                  </a:lnTo>
                  <a:lnTo>
                    <a:pt x="84" y="13"/>
                  </a:lnTo>
                  <a:lnTo>
                    <a:pt x="78" y="21"/>
                  </a:lnTo>
                  <a:lnTo>
                    <a:pt x="72" y="30"/>
                  </a:lnTo>
                  <a:lnTo>
                    <a:pt x="66" y="38"/>
                  </a:lnTo>
                  <a:lnTo>
                    <a:pt x="60" y="47"/>
                  </a:lnTo>
                  <a:lnTo>
                    <a:pt x="42" y="77"/>
                  </a:lnTo>
                  <a:lnTo>
                    <a:pt x="24" y="110"/>
                  </a:lnTo>
                  <a:lnTo>
                    <a:pt x="12" y="134"/>
                  </a:lnTo>
                  <a:lnTo>
                    <a:pt x="0" y="160"/>
                  </a:lnTo>
                  <a:lnTo>
                    <a:pt x="5" y="167"/>
                  </a:lnTo>
                  <a:lnTo>
                    <a:pt x="9" y="174"/>
                  </a:lnTo>
                  <a:lnTo>
                    <a:pt x="14" y="181"/>
                  </a:lnTo>
                  <a:lnTo>
                    <a:pt x="19" y="189"/>
                  </a:lnTo>
                  <a:lnTo>
                    <a:pt x="23" y="197"/>
                  </a:lnTo>
                  <a:lnTo>
                    <a:pt x="28" y="204"/>
                  </a:lnTo>
                  <a:lnTo>
                    <a:pt x="38" y="220"/>
                  </a:lnTo>
                  <a:lnTo>
                    <a:pt x="39" y="222"/>
                  </a:lnTo>
                  <a:lnTo>
                    <a:pt x="44" y="203"/>
                  </a:lnTo>
                  <a:lnTo>
                    <a:pt x="48" y="188"/>
                  </a:lnTo>
                  <a:lnTo>
                    <a:pt x="50" y="181"/>
                  </a:lnTo>
                  <a:lnTo>
                    <a:pt x="51" y="175"/>
                  </a:lnTo>
                  <a:lnTo>
                    <a:pt x="55" y="161"/>
                  </a:lnTo>
                  <a:lnTo>
                    <a:pt x="58" y="154"/>
                  </a:lnTo>
                  <a:lnTo>
                    <a:pt x="61" y="146"/>
                  </a:lnTo>
                  <a:lnTo>
                    <a:pt x="70" y="128"/>
                  </a:lnTo>
                  <a:lnTo>
                    <a:pt x="76" y="117"/>
                  </a:lnTo>
                  <a:lnTo>
                    <a:pt x="82" y="105"/>
                  </a:lnTo>
                  <a:lnTo>
                    <a:pt x="90" y="92"/>
                  </a:lnTo>
                  <a:lnTo>
                    <a:pt x="99" y="76"/>
                  </a:lnTo>
                  <a:lnTo>
                    <a:pt x="142" y="76"/>
                  </a:lnTo>
                  <a:lnTo>
                    <a:pt x="138" y="64"/>
                  </a:lnTo>
                  <a:lnTo>
                    <a:pt x="133" y="51"/>
                  </a:lnTo>
                  <a:lnTo>
                    <a:pt x="128" y="40"/>
                  </a:lnTo>
                  <a:lnTo>
                    <a:pt x="124" y="30"/>
                  </a:lnTo>
                  <a:lnTo>
                    <a:pt x="119" y="22"/>
                  </a:lnTo>
                  <a:lnTo>
                    <a:pt x="111" y="10"/>
                  </a:lnTo>
                  <a:lnTo>
                    <a:pt x="107" y="6"/>
                  </a:lnTo>
                  <a:lnTo>
                    <a:pt x="101" y="2"/>
                  </a:lnTo>
                  <a:lnTo>
                    <a:pt x="96" y="0"/>
                  </a:lnTo>
                  <a:close/>
                  <a:moveTo>
                    <a:pt x="142" y="76"/>
                  </a:moveTo>
                  <a:lnTo>
                    <a:pt x="99" y="76"/>
                  </a:lnTo>
                  <a:lnTo>
                    <a:pt x="108" y="89"/>
                  </a:lnTo>
                  <a:lnTo>
                    <a:pt x="118" y="102"/>
                  </a:lnTo>
                  <a:lnTo>
                    <a:pt x="127" y="115"/>
                  </a:lnTo>
                  <a:lnTo>
                    <a:pt x="137" y="128"/>
                  </a:lnTo>
                  <a:lnTo>
                    <a:pt x="155" y="156"/>
                  </a:lnTo>
                  <a:lnTo>
                    <a:pt x="165" y="170"/>
                  </a:lnTo>
                  <a:lnTo>
                    <a:pt x="174" y="186"/>
                  </a:lnTo>
                  <a:lnTo>
                    <a:pt x="167" y="160"/>
                  </a:lnTo>
                  <a:lnTo>
                    <a:pt x="161" y="136"/>
                  </a:lnTo>
                  <a:lnTo>
                    <a:pt x="154" y="115"/>
                  </a:lnTo>
                  <a:lnTo>
                    <a:pt x="148" y="96"/>
                  </a:lnTo>
                  <a:lnTo>
                    <a:pt x="143" y="79"/>
                  </a:lnTo>
                  <a:lnTo>
                    <a:pt x="142" y="76"/>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81" name="Shape 81">
              <a:extLst>
                <a:ext uri="{FF2B5EF4-FFF2-40B4-BE49-F238E27FC236}">
                  <a16:creationId xmlns:a16="http://schemas.microsoft.com/office/drawing/2014/main" id="{4DBA98E5-D5BA-FBDE-E873-A7163CA06061}"/>
                </a:ext>
              </a:extLst>
            </xdr:cNvPr>
            <xdr:cNvPicPr preferRelativeResize="0"/>
          </xdr:nvPicPr>
          <xdr:blipFill rotWithShape="1">
            <a:blip xmlns:r="http://schemas.openxmlformats.org/officeDocument/2006/relationships" r:embed="rId7">
              <a:alphaModFix/>
            </a:blip>
            <a:srcRect/>
            <a:stretch/>
          </xdr:blipFill>
          <xdr:spPr>
            <a:xfrm>
              <a:off x="6967" y="537"/>
              <a:ext cx="499" cy="2"/>
            </a:xfrm>
            <a:prstGeom prst="rect">
              <a:avLst/>
            </a:prstGeom>
            <a:noFill/>
            <a:ln>
              <a:noFill/>
            </a:ln>
          </xdr:spPr>
        </xdr:pic>
        <xdr:sp macro="" textlink="">
          <xdr:nvSpPr>
            <xdr:cNvPr id="82" name="Shape 82">
              <a:extLst>
                <a:ext uri="{FF2B5EF4-FFF2-40B4-BE49-F238E27FC236}">
                  <a16:creationId xmlns:a16="http://schemas.microsoft.com/office/drawing/2014/main" id="{5CD4874F-6980-8956-D32E-8A0519F7E05F}"/>
                </a:ext>
              </a:extLst>
            </xdr:cNvPr>
            <xdr:cNvSpPr/>
          </xdr:nvSpPr>
          <xdr:spPr>
            <a:xfrm>
              <a:off x="6966" y="407"/>
              <a:ext cx="174" cy="222"/>
            </a:xfrm>
            <a:custGeom>
              <a:avLst/>
              <a:gdLst/>
              <a:ahLst/>
              <a:cxnLst/>
              <a:rect l="l" t="t" r="r" b="b"/>
              <a:pathLst>
                <a:path w="174" h="222" extrusionOk="0">
                  <a:moveTo>
                    <a:pt x="0" y="160"/>
                  </a:moveTo>
                  <a:lnTo>
                    <a:pt x="12" y="134"/>
                  </a:lnTo>
                  <a:lnTo>
                    <a:pt x="24" y="110"/>
                  </a:lnTo>
                  <a:lnTo>
                    <a:pt x="30" y="99"/>
                  </a:lnTo>
                  <a:lnTo>
                    <a:pt x="36" y="88"/>
                  </a:lnTo>
                  <a:lnTo>
                    <a:pt x="42" y="77"/>
                  </a:lnTo>
                  <a:lnTo>
                    <a:pt x="48" y="67"/>
                  </a:lnTo>
                  <a:lnTo>
                    <a:pt x="54" y="57"/>
                  </a:lnTo>
                  <a:lnTo>
                    <a:pt x="60" y="47"/>
                  </a:lnTo>
                  <a:lnTo>
                    <a:pt x="66" y="38"/>
                  </a:lnTo>
                  <a:lnTo>
                    <a:pt x="72" y="30"/>
                  </a:lnTo>
                  <a:lnTo>
                    <a:pt x="78" y="21"/>
                  </a:lnTo>
                  <a:lnTo>
                    <a:pt x="84" y="13"/>
                  </a:lnTo>
                  <a:lnTo>
                    <a:pt x="90" y="6"/>
                  </a:lnTo>
                  <a:lnTo>
                    <a:pt x="96" y="0"/>
                  </a:lnTo>
                  <a:lnTo>
                    <a:pt x="97" y="0"/>
                  </a:lnTo>
                  <a:lnTo>
                    <a:pt x="99" y="1"/>
                  </a:lnTo>
                  <a:lnTo>
                    <a:pt x="101" y="2"/>
                  </a:lnTo>
                  <a:lnTo>
                    <a:pt x="103" y="3"/>
                  </a:lnTo>
                  <a:lnTo>
                    <a:pt x="105" y="4"/>
                  </a:lnTo>
                  <a:lnTo>
                    <a:pt x="107" y="6"/>
                  </a:lnTo>
                  <a:lnTo>
                    <a:pt x="109" y="8"/>
                  </a:lnTo>
                  <a:lnTo>
                    <a:pt x="111" y="10"/>
                  </a:lnTo>
                  <a:lnTo>
                    <a:pt x="113" y="13"/>
                  </a:lnTo>
                  <a:lnTo>
                    <a:pt x="115" y="16"/>
                  </a:lnTo>
                  <a:lnTo>
                    <a:pt x="117" y="19"/>
                  </a:lnTo>
                  <a:lnTo>
                    <a:pt x="119" y="22"/>
                  </a:lnTo>
                  <a:lnTo>
                    <a:pt x="124" y="30"/>
                  </a:lnTo>
                  <a:lnTo>
                    <a:pt x="128" y="40"/>
                  </a:lnTo>
                  <a:lnTo>
                    <a:pt x="133" y="51"/>
                  </a:lnTo>
                  <a:lnTo>
                    <a:pt x="138" y="64"/>
                  </a:lnTo>
                  <a:lnTo>
                    <a:pt x="143" y="79"/>
                  </a:lnTo>
                  <a:lnTo>
                    <a:pt x="148" y="96"/>
                  </a:lnTo>
                  <a:lnTo>
                    <a:pt x="154" y="115"/>
                  </a:lnTo>
                  <a:lnTo>
                    <a:pt x="161" y="136"/>
                  </a:lnTo>
                  <a:lnTo>
                    <a:pt x="167" y="160"/>
                  </a:lnTo>
                  <a:lnTo>
                    <a:pt x="174" y="186"/>
                  </a:lnTo>
                  <a:lnTo>
                    <a:pt x="165" y="170"/>
                  </a:lnTo>
                  <a:lnTo>
                    <a:pt x="155" y="156"/>
                  </a:lnTo>
                  <a:lnTo>
                    <a:pt x="146" y="142"/>
                  </a:lnTo>
                  <a:lnTo>
                    <a:pt x="137" y="128"/>
                  </a:lnTo>
                  <a:lnTo>
                    <a:pt x="127" y="115"/>
                  </a:lnTo>
                  <a:lnTo>
                    <a:pt x="118" y="102"/>
                  </a:lnTo>
                  <a:lnTo>
                    <a:pt x="108" y="89"/>
                  </a:lnTo>
                  <a:lnTo>
                    <a:pt x="99" y="76"/>
                  </a:lnTo>
                  <a:lnTo>
                    <a:pt x="90" y="92"/>
                  </a:lnTo>
                  <a:lnTo>
                    <a:pt x="82" y="105"/>
                  </a:lnTo>
                  <a:lnTo>
                    <a:pt x="76" y="117"/>
                  </a:lnTo>
                  <a:lnTo>
                    <a:pt x="70" y="128"/>
                  </a:lnTo>
                  <a:lnTo>
                    <a:pt x="65" y="138"/>
                  </a:lnTo>
                  <a:lnTo>
                    <a:pt x="61" y="146"/>
                  </a:lnTo>
                  <a:lnTo>
                    <a:pt x="58" y="154"/>
                  </a:lnTo>
                  <a:lnTo>
                    <a:pt x="55" y="161"/>
                  </a:lnTo>
                  <a:lnTo>
                    <a:pt x="53" y="168"/>
                  </a:lnTo>
                  <a:lnTo>
                    <a:pt x="51" y="175"/>
                  </a:lnTo>
                  <a:lnTo>
                    <a:pt x="50" y="181"/>
                  </a:lnTo>
                  <a:lnTo>
                    <a:pt x="48" y="188"/>
                  </a:lnTo>
                  <a:lnTo>
                    <a:pt x="44" y="203"/>
                  </a:lnTo>
                  <a:lnTo>
                    <a:pt x="39" y="222"/>
                  </a:lnTo>
                  <a:lnTo>
                    <a:pt x="38" y="221"/>
                  </a:lnTo>
                  <a:lnTo>
                    <a:pt x="38" y="220"/>
                  </a:lnTo>
                  <a:lnTo>
                    <a:pt x="33" y="212"/>
                  </a:lnTo>
                  <a:lnTo>
                    <a:pt x="28" y="204"/>
                  </a:lnTo>
                  <a:lnTo>
                    <a:pt x="23" y="197"/>
                  </a:lnTo>
                  <a:lnTo>
                    <a:pt x="19" y="189"/>
                  </a:lnTo>
                  <a:lnTo>
                    <a:pt x="14" y="181"/>
                  </a:lnTo>
                  <a:lnTo>
                    <a:pt x="9" y="174"/>
                  </a:lnTo>
                  <a:lnTo>
                    <a:pt x="5" y="167"/>
                  </a:lnTo>
                  <a:lnTo>
                    <a:pt x="0" y="16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83" name="Shape 83">
              <a:extLst>
                <a:ext uri="{FF2B5EF4-FFF2-40B4-BE49-F238E27FC236}">
                  <a16:creationId xmlns:a16="http://schemas.microsoft.com/office/drawing/2014/main" id="{CE28F257-C613-5BFF-8C6D-70138C072B21}"/>
                </a:ext>
              </a:extLst>
            </xdr:cNvPr>
            <xdr:cNvPicPr preferRelativeResize="0"/>
          </xdr:nvPicPr>
          <xdr:blipFill rotWithShape="1">
            <a:blip xmlns:r="http://schemas.openxmlformats.org/officeDocument/2006/relationships" r:embed="rId7">
              <a:alphaModFix/>
            </a:blip>
            <a:srcRect/>
            <a:stretch/>
          </xdr:blipFill>
          <xdr:spPr>
            <a:xfrm>
              <a:off x="6967" y="537"/>
              <a:ext cx="499" cy="2"/>
            </a:xfrm>
            <a:prstGeom prst="rect">
              <a:avLst/>
            </a:prstGeom>
            <a:noFill/>
            <a:ln>
              <a:noFill/>
            </a:ln>
          </xdr:spPr>
        </xdr:pic>
        <xdr:sp macro="" textlink="">
          <xdr:nvSpPr>
            <xdr:cNvPr id="84" name="Shape 84">
              <a:extLst>
                <a:ext uri="{FF2B5EF4-FFF2-40B4-BE49-F238E27FC236}">
                  <a16:creationId xmlns:a16="http://schemas.microsoft.com/office/drawing/2014/main" id="{EDA3877B-4923-9FA6-CEBA-5DB4BB84B884}"/>
                </a:ext>
              </a:extLst>
            </xdr:cNvPr>
            <xdr:cNvSpPr/>
          </xdr:nvSpPr>
          <xdr:spPr>
            <a:xfrm>
              <a:off x="6997" y="616"/>
              <a:ext cx="2" cy="2"/>
            </a:xfrm>
            <a:custGeom>
              <a:avLst/>
              <a:gdLst/>
              <a:ahLst/>
              <a:cxnLst/>
              <a:rect l="l" t="t" r="r" b="b"/>
              <a:pathLst>
                <a:path w="1" h="2" extrusionOk="0">
                  <a:moveTo>
                    <a:pt x="1" y="2"/>
                  </a:moveTo>
                  <a:lnTo>
                    <a:pt x="0" y="1"/>
                  </a:lnTo>
                  <a:lnTo>
                    <a:pt x="0" y="0"/>
                  </a:lnTo>
                  <a:lnTo>
                    <a:pt x="0" y="1"/>
                  </a:lnTo>
                  <a:lnTo>
                    <a:pt x="1" y="2"/>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85" name="Shape 85">
              <a:extLst>
                <a:ext uri="{FF2B5EF4-FFF2-40B4-BE49-F238E27FC236}">
                  <a16:creationId xmlns:a16="http://schemas.microsoft.com/office/drawing/2014/main" id="{748A69EF-FA6C-1079-5324-34C943B7EE95}"/>
                </a:ext>
              </a:extLst>
            </xdr:cNvPr>
            <xdr:cNvSpPr/>
          </xdr:nvSpPr>
          <xdr:spPr>
            <a:xfrm>
              <a:off x="6997" y="616"/>
              <a:ext cx="2" cy="2"/>
            </a:xfrm>
            <a:custGeom>
              <a:avLst/>
              <a:gdLst/>
              <a:ahLst/>
              <a:cxnLst/>
              <a:rect l="l" t="t" r="r" b="b"/>
              <a:pathLst>
                <a:path w="1" h="2" extrusionOk="0">
                  <a:moveTo>
                    <a:pt x="1" y="2"/>
                  </a:moveTo>
                  <a:lnTo>
                    <a:pt x="0" y="1"/>
                  </a:lnTo>
                  <a:lnTo>
                    <a:pt x="0" y="0"/>
                  </a:lnTo>
                  <a:lnTo>
                    <a:pt x="0" y="1"/>
                  </a:lnTo>
                  <a:lnTo>
                    <a:pt x="1"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86" name="Shape 86">
              <a:extLst>
                <a:ext uri="{FF2B5EF4-FFF2-40B4-BE49-F238E27FC236}">
                  <a16:creationId xmlns:a16="http://schemas.microsoft.com/office/drawing/2014/main" id="{ED3A2EE8-AE2F-4127-7D19-41B704B894F4}"/>
                </a:ext>
              </a:extLst>
            </xdr:cNvPr>
            <xdr:cNvSpPr/>
          </xdr:nvSpPr>
          <xdr:spPr>
            <a:xfrm>
              <a:off x="6998" y="620"/>
              <a:ext cx="3" cy="3"/>
            </a:xfrm>
            <a:custGeom>
              <a:avLst/>
              <a:gdLst/>
              <a:ahLst/>
              <a:cxnLst/>
              <a:rect l="l" t="t" r="r" b="b"/>
              <a:pathLst>
                <a:path w="3" h="3" extrusionOk="0">
                  <a:moveTo>
                    <a:pt x="3" y="3"/>
                  </a:moveTo>
                  <a:lnTo>
                    <a:pt x="2" y="1"/>
                  </a:lnTo>
                  <a:lnTo>
                    <a:pt x="0" y="0"/>
                  </a:lnTo>
                </a:path>
              </a:pathLst>
            </a:custGeom>
            <a:noFill/>
            <a:ln w="9525" cap="flat" cmpd="sng">
              <a:solidFill>
                <a:srgbClr val="373435"/>
              </a:solidFill>
              <a:prstDash val="solid"/>
              <a:round/>
              <a:headEnd type="none" w="med" len="med"/>
              <a:tailEnd type="none" w="med" len="med"/>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87" name="Shape 87">
              <a:extLst>
                <a:ext uri="{FF2B5EF4-FFF2-40B4-BE49-F238E27FC236}">
                  <a16:creationId xmlns:a16="http://schemas.microsoft.com/office/drawing/2014/main" id="{93D3BA96-EB35-6CA9-368E-81C175ED341A}"/>
                </a:ext>
              </a:extLst>
            </xdr:cNvPr>
            <xdr:cNvPicPr preferRelativeResize="0"/>
          </xdr:nvPicPr>
          <xdr:blipFill rotWithShape="1">
            <a:blip xmlns:r="http://schemas.openxmlformats.org/officeDocument/2006/relationships" r:embed="rId7">
              <a:alphaModFix/>
            </a:blip>
            <a:srcRect/>
            <a:stretch/>
          </xdr:blipFill>
          <xdr:spPr>
            <a:xfrm>
              <a:off x="6998" y="745"/>
              <a:ext cx="499" cy="7"/>
            </a:xfrm>
            <a:prstGeom prst="rect">
              <a:avLst/>
            </a:prstGeom>
            <a:noFill/>
            <a:ln>
              <a:noFill/>
            </a:ln>
          </xdr:spPr>
        </xdr:pic>
        <xdr:sp macro="" textlink="">
          <xdr:nvSpPr>
            <xdr:cNvPr id="88" name="Shape 88">
              <a:extLst>
                <a:ext uri="{FF2B5EF4-FFF2-40B4-BE49-F238E27FC236}">
                  <a16:creationId xmlns:a16="http://schemas.microsoft.com/office/drawing/2014/main" id="{C4D6E476-7072-A7A3-86DC-7E4827560710}"/>
                </a:ext>
              </a:extLst>
            </xdr:cNvPr>
            <xdr:cNvSpPr/>
          </xdr:nvSpPr>
          <xdr:spPr>
            <a:xfrm>
              <a:off x="7017" y="790"/>
              <a:ext cx="5" cy="18"/>
            </a:xfrm>
            <a:custGeom>
              <a:avLst/>
              <a:gdLst/>
              <a:ahLst/>
              <a:cxnLst/>
              <a:rect l="l" t="t" r="r" b="b"/>
              <a:pathLst>
                <a:path w="5" h="18" extrusionOk="0">
                  <a:moveTo>
                    <a:pt x="5" y="0"/>
                  </a:moveTo>
                  <a:lnTo>
                    <a:pt x="2" y="8"/>
                  </a:lnTo>
                  <a:lnTo>
                    <a:pt x="0" y="16"/>
                  </a:lnTo>
                  <a:lnTo>
                    <a:pt x="0" y="18"/>
                  </a:lnTo>
                  <a:lnTo>
                    <a:pt x="1" y="14"/>
                  </a:lnTo>
                  <a:lnTo>
                    <a:pt x="3" y="9"/>
                  </a:lnTo>
                  <a:lnTo>
                    <a:pt x="4" y="5"/>
                  </a:lnTo>
                  <a:lnTo>
                    <a:pt x="5"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89" name="Shape 89">
              <a:extLst>
                <a:ext uri="{FF2B5EF4-FFF2-40B4-BE49-F238E27FC236}">
                  <a16:creationId xmlns:a16="http://schemas.microsoft.com/office/drawing/2014/main" id="{A429AF02-E7A6-A618-DB94-FE34E6572394}"/>
                </a:ext>
              </a:extLst>
            </xdr:cNvPr>
            <xdr:cNvSpPr/>
          </xdr:nvSpPr>
          <xdr:spPr>
            <a:xfrm>
              <a:off x="7017" y="790"/>
              <a:ext cx="5" cy="18"/>
            </a:xfrm>
            <a:custGeom>
              <a:avLst/>
              <a:gdLst/>
              <a:ahLst/>
              <a:cxnLst/>
              <a:rect l="l" t="t" r="r" b="b"/>
              <a:pathLst>
                <a:path w="5" h="18" extrusionOk="0">
                  <a:moveTo>
                    <a:pt x="5" y="0"/>
                  </a:moveTo>
                  <a:lnTo>
                    <a:pt x="4" y="4"/>
                  </a:lnTo>
                  <a:lnTo>
                    <a:pt x="2" y="8"/>
                  </a:lnTo>
                  <a:lnTo>
                    <a:pt x="1" y="12"/>
                  </a:lnTo>
                  <a:lnTo>
                    <a:pt x="0" y="15"/>
                  </a:lnTo>
                  <a:lnTo>
                    <a:pt x="0" y="16"/>
                  </a:lnTo>
                  <a:lnTo>
                    <a:pt x="0" y="18"/>
                  </a:lnTo>
                  <a:lnTo>
                    <a:pt x="1" y="14"/>
                  </a:lnTo>
                  <a:lnTo>
                    <a:pt x="3" y="9"/>
                  </a:lnTo>
                  <a:lnTo>
                    <a:pt x="4" y="5"/>
                  </a:lnTo>
                  <a:lnTo>
                    <a:pt x="5"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90" name="Shape 90">
              <a:extLst>
                <a:ext uri="{FF2B5EF4-FFF2-40B4-BE49-F238E27FC236}">
                  <a16:creationId xmlns:a16="http://schemas.microsoft.com/office/drawing/2014/main" id="{3EE35920-FC46-1BAD-D905-A5120361FA53}"/>
                </a:ext>
              </a:extLst>
            </xdr:cNvPr>
            <xdr:cNvSpPr/>
          </xdr:nvSpPr>
          <xdr:spPr>
            <a:xfrm>
              <a:off x="6973" y="544"/>
              <a:ext cx="69" cy="219"/>
            </a:xfrm>
            <a:custGeom>
              <a:avLst/>
              <a:gdLst/>
              <a:ahLst/>
              <a:cxnLst/>
              <a:rect l="l" t="t" r="r" b="b"/>
              <a:pathLst>
                <a:path w="69" h="219" extrusionOk="0">
                  <a:moveTo>
                    <a:pt x="0" y="84"/>
                  </a:moveTo>
                  <a:lnTo>
                    <a:pt x="1" y="89"/>
                  </a:lnTo>
                  <a:lnTo>
                    <a:pt x="2" y="95"/>
                  </a:lnTo>
                  <a:lnTo>
                    <a:pt x="4" y="100"/>
                  </a:lnTo>
                  <a:lnTo>
                    <a:pt x="5" y="106"/>
                  </a:lnTo>
                  <a:lnTo>
                    <a:pt x="15" y="121"/>
                  </a:lnTo>
                  <a:lnTo>
                    <a:pt x="24" y="136"/>
                  </a:lnTo>
                  <a:lnTo>
                    <a:pt x="28" y="144"/>
                  </a:lnTo>
                  <a:lnTo>
                    <a:pt x="33" y="151"/>
                  </a:lnTo>
                  <a:lnTo>
                    <a:pt x="36" y="158"/>
                  </a:lnTo>
                  <a:lnTo>
                    <a:pt x="40" y="165"/>
                  </a:lnTo>
                  <a:lnTo>
                    <a:pt x="52" y="193"/>
                  </a:lnTo>
                  <a:lnTo>
                    <a:pt x="54" y="199"/>
                  </a:lnTo>
                  <a:lnTo>
                    <a:pt x="58" y="213"/>
                  </a:lnTo>
                  <a:lnTo>
                    <a:pt x="60" y="219"/>
                  </a:lnTo>
                  <a:lnTo>
                    <a:pt x="66" y="201"/>
                  </a:lnTo>
                  <a:lnTo>
                    <a:pt x="69" y="195"/>
                  </a:lnTo>
                  <a:lnTo>
                    <a:pt x="65" y="181"/>
                  </a:lnTo>
                  <a:lnTo>
                    <a:pt x="63" y="167"/>
                  </a:lnTo>
                  <a:lnTo>
                    <a:pt x="60" y="153"/>
                  </a:lnTo>
                  <a:lnTo>
                    <a:pt x="59" y="139"/>
                  </a:lnTo>
                  <a:lnTo>
                    <a:pt x="57" y="125"/>
                  </a:lnTo>
                  <a:lnTo>
                    <a:pt x="57" y="119"/>
                  </a:lnTo>
                  <a:lnTo>
                    <a:pt x="26" y="119"/>
                  </a:lnTo>
                  <a:lnTo>
                    <a:pt x="14" y="101"/>
                  </a:lnTo>
                  <a:lnTo>
                    <a:pt x="7" y="93"/>
                  </a:lnTo>
                  <a:lnTo>
                    <a:pt x="0" y="84"/>
                  </a:lnTo>
                  <a:close/>
                  <a:moveTo>
                    <a:pt x="58" y="0"/>
                  </a:moveTo>
                  <a:lnTo>
                    <a:pt x="53" y="12"/>
                  </a:lnTo>
                  <a:lnTo>
                    <a:pt x="49" y="22"/>
                  </a:lnTo>
                  <a:lnTo>
                    <a:pt x="46" y="32"/>
                  </a:lnTo>
                  <a:lnTo>
                    <a:pt x="43" y="41"/>
                  </a:lnTo>
                  <a:lnTo>
                    <a:pt x="41" y="50"/>
                  </a:lnTo>
                  <a:lnTo>
                    <a:pt x="39" y="61"/>
                  </a:lnTo>
                  <a:lnTo>
                    <a:pt x="36" y="72"/>
                  </a:lnTo>
                  <a:lnTo>
                    <a:pt x="32" y="85"/>
                  </a:lnTo>
                  <a:lnTo>
                    <a:pt x="32" y="86"/>
                  </a:lnTo>
                  <a:lnTo>
                    <a:pt x="31" y="95"/>
                  </a:lnTo>
                  <a:lnTo>
                    <a:pt x="29" y="103"/>
                  </a:lnTo>
                  <a:lnTo>
                    <a:pt x="28" y="111"/>
                  </a:lnTo>
                  <a:lnTo>
                    <a:pt x="26" y="119"/>
                  </a:lnTo>
                  <a:lnTo>
                    <a:pt x="57" y="119"/>
                  </a:lnTo>
                  <a:lnTo>
                    <a:pt x="56" y="111"/>
                  </a:lnTo>
                  <a:lnTo>
                    <a:pt x="56" y="95"/>
                  </a:lnTo>
                  <a:lnTo>
                    <a:pt x="55" y="84"/>
                  </a:lnTo>
                  <a:lnTo>
                    <a:pt x="57" y="77"/>
                  </a:lnTo>
                  <a:lnTo>
                    <a:pt x="59" y="71"/>
                  </a:lnTo>
                  <a:lnTo>
                    <a:pt x="61" y="64"/>
                  </a:lnTo>
                  <a:lnTo>
                    <a:pt x="62" y="59"/>
                  </a:lnTo>
                  <a:lnTo>
                    <a:pt x="63" y="53"/>
                  </a:lnTo>
                  <a:lnTo>
                    <a:pt x="63" y="22"/>
                  </a:lnTo>
                  <a:lnTo>
                    <a:pt x="62" y="18"/>
                  </a:lnTo>
                  <a:lnTo>
                    <a:pt x="60" y="8"/>
                  </a:lnTo>
                  <a:lnTo>
                    <a:pt x="58"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91" name="Shape 91">
              <a:extLst>
                <a:ext uri="{FF2B5EF4-FFF2-40B4-BE49-F238E27FC236}">
                  <a16:creationId xmlns:a16="http://schemas.microsoft.com/office/drawing/2014/main" id="{7C92E886-2080-EC6D-644B-BC4119328A91}"/>
                </a:ext>
              </a:extLst>
            </xdr:cNvPr>
            <xdr:cNvPicPr preferRelativeResize="0"/>
          </xdr:nvPicPr>
          <xdr:blipFill rotWithShape="1">
            <a:blip xmlns:r="http://schemas.openxmlformats.org/officeDocument/2006/relationships" r:embed="rId7">
              <a:alphaModFix/>
            </a:blip>
            <a:srcRect/>
            <a:stretch/>
          </xdr:blipFill>
          <xdr:spPr>
            <a:xfrm>
              <a:off x="6974" y="673"/>
              <a:ext cx="499" cy="2"/>
            </a:xfrm>
            <a:prstGeom prst="rect">
              <a:avLst/>
            </a:prstGeom>
            <a:noFill/>
            <a:ln>
              <a:noFill/>
            </a:ln>
          </xdr:spPr>
        </xdr:pic>
        <xdr:sp macro="" textlink="">
          <xdr:nvSpPr>
            <xdr:cNvPr id="92" name="Shape 92">
              <a:extLst>
                <a:ext uri="{FF2B5EF4-FFF2-40B4-BE49-F238E27FC236}">
                  <a16:creationId xmlns:a16="http://schemas.microsoft.com/office/drawing/2014/main" id="{03FD413F-22F6-9DC0-5101-DA31C3E3EFF8}"/>
                </a:ext>
              </a:extLst>
            </xdr:cNvPr>
            <xdr:cNvSpPr/>
          </xdr:nvSpPr>
          <xdr:spPr>
            <a:xfrm>
              <a:off x="6973" y="544"/>
              <a:ext cx="69" cy="219"/>
            </a:xfrm>
            <a:custGeom>
              <a:avLst/>
              <a:gdLst/>
              <a:ahLst/>
              <a:cxnLst/>
              <a:rect l="l" t="t" r="r" b="b"/>
              <a:pathLst>
                <a:path w="69" h="219" extrusionOk="0">
                  <a:moveTo>
                    <a:pt x="69" y="195"/>
                  </a:moveTo>
                  <a:lnTo>
                    <a:pt x="65" y="181"/>
                  </a:lnTo>
                  <a:lnTo>
                    <a:pt x="63" y="167"/>
                  </a:lnTo>
                  <a:lnTo>
                    <a:pt x="60" y="153"/>
                  </a:lnTo>
                  <a:lnTo>
                    <a:pt x="59" y="139"/>
                  </a:lnTo>
                  <a:lnTo>
                    <a:pt x="57" y="125"/>
                  </a:lnTo>
                  <a:lnTo>
                    <a:pt x="56" y="111"/>
                  </a:lnTo>
                  <a:lnTo>
                    <a:pt x="56" y="97"/>
                  </a:lnTo>
                  <a:lnTo>
                    <a:pt x="55" y="84"/>
                  </a:lnTo>
                  <a:lnTo>
                    <a:pt x="57" y="77"/>
                  </a:lnTo>
                  <a:lnTo>
                    <a:pt x="59" y="71"/>
                  </a:lnTo>
                  <a:lnTo>
                    <a:pt x="61" y="64"/>
                  </a:lnTo>
                  <a:lnTo>
                    <a:pt x="62" y="59"/>
                  </a:lnTo>
                  <a:lnTo>
                    <a:pt x="63" y="53"/>
                  </a:lnTo>
                  <a:lnTo>
                    <a:pt x="63" y="47"/>
                  </a:lnTo>
                  <a:lnTo>
                    <a:pt x="64" y="42"/>
                  </a:lnTo>
                  <a:lnTo>
                    <a:pt x="64" y="37"/>
                  </a:lnTo>
                  <a:lnTo>
                    <a:pt x="63" y="32"/>
                  </a:lnTo>
                  <a:lnTo>
                    <a:pt x="63" y="27"/>
                  </a:lnTo>
                  <a:lnTo>
                    <a:pt x="63" y="22"/>
                  </a:lnTo>
                  <a:lnTo>
                    <a:pt x="62" y="18"/>
                  </a:lnTo>
                  <a:lnTo>
                    <a:pt x="60" y="8"/>
                  </a:lnTo>
                  <a:lnTo>
                    <a:pt x="58" y="0"/>
                  </a:lnTo>
                  <a:lnTo>
                    <a:pt x="53" y="12"/>
                  </a:lnTo>
                  <a:lnTo>
                    <a:pt x="49" y="22"/>
                  </a:lnTo>
                  <a:lnTo>
                    <a:pt x="46" y="32"/>
                  </a:lnTo>
                  <a:lnTo>
                    <a:pt x="43" y="41"/>
                  </a:lnTo>
                  <a:lnTo>
                    <a:pt x="41" y="50"/>
                  </a:lnTo>
                  <a:lnTo>
                    <a:pt x="39" y="61"/>
                  </a:lnTo>
                  <a:lnTo>
                    <a:pt x="36" y="72"/>
                  </a:lnTo>
                  <a:lnTo>
                    <a:pt x="32" y="85"/>
                  </a:lnTo>
                  <a:lnTo>
                    <a:pt x="31" y="84"/>
                  </a:lnTo>
                  <a:lnTo>
                    <a:pt x="32" y="86"/>
                  </a:lnTo>
                  <a:lnTo>
                    <a:pt x="31" y="95"/>
                  </a:lnTo>
                  <a:lnTo>
                    <a:pt x="29" y="103"/>
                  </a:lnTo>
                  <a:lnTo>
                    <a:pt x="28" y="111"/>
                  </a:lnTo>
                  <a:lnTo>
                    <a:pt x="26" y="119"/>
                  </a:lnTo>
                  <a:lnTo>
                    <a:pt x="20" y="110"/>
                  </a:lnTo>
                  <a:lnTo>
                    <a:pt x="14" y="101"/>
                  </a:lnTo>
                  <a:lnTo>
                    <a:pt x="7" y="93"/>
                  </a:lnTo>
                  <a:lnTo>
                    <a:pt x="0" y="84"/>
                  </a:lnTo>
                  <a:lnTo>
                    <a:pt x="1" y="89"/>
                  </a:lnTo>
                  <a:lnTo>
                    <a:pt x="2" y="95"/>
                  </a:lnTo>
                  <a:lnTo>
                    <a:pt x="4" y="100"/>
                  </a:lnTo>
                  <a:lnTo>
                    <a:pt x="5" y="106"/>
                  </a:lnTo>
                  <a:lnTo>
                    <a:pt x="15" y="121"/>
                  </a:lnTo>
                  <a:lnTo>
                    <a:pt x="24" y="136"/>
                  </a:lnTo>
                  <a:lnTo>
                    <a:pt x="28" y="144"/>
                  </a:lnTo>
                  <a:lnTo>
                    <a:pt x="33" y="151"/>
                  </a:lnTo>
                  <a:lnTo>
                    <a:pt x="36" y="158"/>
                  </a:lnTo>
                  <a:lnTo>
                    <a:pt x="40" y="165"/>
                  </a:lnTo>
                  <a:lnTo>
                    <a:pt x="43" y="172"/>
                  </a:lnTo>
                  <a:lnTo>
                    <a:pt x="46" y="179"/>
                  </a:lnTo>
                  <a:lnTo>
                    <a:pt x="49" y="186"/>
                  </a:lnTo>
                  <a:lnTo>
                    <a:pt x="52" y="193"/>
                  </a:lnTo>
                  <a:lnTo>
                    <a:pt x="54" y="199"/>
                  </a:lnTo>
                  <a:lnTo>
                    <a:pt x="56" y="206"/>
                  </a:lnTo>
                  <a:lnTo>
                    <a:pt x="58" y="213"/>
                  </a:lnTo>
                  <a:lnTo>
                    <a:pt x="60" y="219"/>
                  </a:lnTo>
                  <a:lnTo>
                    <a:pt x="62" y="213"/>
                  </a:lnTo>
                  <a:lnTo>
                    <a:pt x="64" y="207"/>
                  </a:lnTo>
                  <a:lnTo>
                    <a:pt x="66" y="201"/>
                  </a:lnTo>
                  <a:lnTo>
                    <a:pt x="69" y="19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93" name="Shape 93">
              <a:extLst>
                <a:ext uri="{FF2B5EF4-FFF2-40B4-BE49-F238E27FC236}">
                  <a16:creationId xmlns:a16="http://schemas.microsoft.com/office/drawing/2014/main" id="{FCC0DCFA-7E8D-7D46-0AC8-AF401F30C62F}"/>
                </a:ext>
              </a:extLst>
            </xdr:cNvPr>
            <xdr:cNvPicPr preferRelativeResize="0"/>
          </xdr:nvPicPr>
          <xdr:blipFill rotWithShape="1">
            <a:blip xmlns:r="http://schemas.openxmlformats.org/officeDocument/2006/relationships" r:embed="rId7">
              <a:alphaModFix/>
            </a:blip>
            <a:srcRect/>
            <a:stretch/>
          </xdr:blipFill>
          <xdr:spPr>
            <a:xfrm>
              <a:off x="6974" y="673"/>
              <a:ext cx="499" cy="2"/>
            </a:xfrm>
            <a:prstGeom prst="rect">
              <a:avLst/>
            </a:prstGeom>
            <a:noFill/>
            <a:ln>
              <a:noFill/>
            </a:ln>
          </xdr:spPr>
        </xdr:pic>
        <xdr:sp macro="" textlink="">
          <xdr:nvSpPr>
            <xdr:cNvPr id="94" name="Shape 94">
              <a:extLst>
                <a:ext uri="{FF2B5EF4-FFF2-40B4-BE49-F238E27FC236}">
                  <a16:creationId xmlns:a16="http://schemas.microsoft.com/office/drawing/2014/main" id="{16523AC3-F6C1-94AD-0D07-E0C6F5EECB6F}"/>
                </a:ext>
              </a:extLst>
            </xdr:cNvPr>
            <xdr:cNvSpPr/>
          </xdr:nvSpPr>
          <xdr:spPr>
            <a:xfrm>
              <a:off x="6897" y="629"/>
              <a:ext cx="137" cy="201"/>
            </a:xfrm>
            <a:custGeom>
              <a:avLst/>
              <a:gdLst/>
              <a:ahLst/>
              <a:cxnLst/>
              <a:rect l="l" t="t" r="r" b="b"/>
              <a:pathLst>
                <a:path w="137" h="201" extrusionOk="0">
                  <a:moveTo>
                    <a:pt x="118" y="83"/>
                  </a:moveTo>
                  <a:lnTo>
                    <a:pt x="66" y="83"/>
                  </a:lnTo>
                  <a:lnTo>
                    <a:pt x="69" y="88"/>
                  </a:lnTo>
                  <a:lnTo>
                    <a:pt x="73" y="93"/>
                  </a:lnTo>
                  <a:lnTo>
                    <a:pt x="76" y="98"/>
                  </a:lnTo>
                  <a:lnTo>
                    <a:pt x="82" y="110"/>
                  </a:lnTo>
                  <a:lnTo>
                    <a:pt x="85" y="117"/>
                  </a:lnTo>
                  <a:lnTo>
                    <a:pt x="88" y="123"/>
                  </a:lnTo>
                  <a:lnTo>
                    <a:pt x="91" y="131"/>
                  </a:lnTo>
                  <a:lnTo>
                    <a:pt x="93" y="139"/>
                  </a:lnTo>
                  <a:lnTo>
                    <a:pt x="96" y="147"/>
                  </a:lnTo>
                  <a:lnTo>
                    <a:pt x="98" y="155"/>
                  </a:lnTo>
                  <a:lnTo>
                    <a:pt x="101" y="164"/>
                  </a:lnTo>
                  <a:lnTo>
                    <a:pt x="105" y="182"/>
                  </a:lnTo>
                  <a:lnTo>
                    <a:pt x="109" y="201"/>
                  </a:lnTo>
                  <a:lnTo>
                    <a:pt x="113" y="193"/>
                  </a:lnTo>
                  <a:lnTo>
                    <a:pt x="116" y="185"/>
                  </a:lnTo>
                  <a:lnTo>
                    <a:pt x="120" y="177"/>
                  </a:lnTo>
                  <a:lnTo>
                    <a:pt x="123" y="168"/>
                  </a:lnTo>
                  <a:lnTo>
                    <a:pt x="127" y="160"/>
                  </a:lnTo>
                  <a:lnTo>
                    <a:pt x="130" y="152"/>
                  </a:lnTo>
                  <a:lnTo>
                    <a:pt x="134" y="144"/>
                  </a:lnTo>
                  <a:lnTo>
                    <a:pt x="137" y="136"/>
                  </a:lnTo>
                  <a:lnTo>
                    <a:pt x="135" y="128"/>
                  </a:lnTo>
                  <a:lnTo>
                    <a:pt x="133" y="121"/>
                  </a:lnTo>
                  <a:lnTo>
                    <a:pt x="131" y="113"/>
                  </a:lnTo>
                  <a:lnTo>
                    <a:pt x="125" y="97"/>
                  </a:lnTo>
                  <a:lnTo>
                    <a:pt x="121" y="89"/>
                  </a:lnTo>
                  <a:lnTo>
                    <a:pt x="118" y="83"/>
                  </a:lnTo>
                  <a:close/>
                  <a:moveTo>
                    <a:pt x="68" y="0"/>
                  </a:moveTo>
                  <a:lnTo>
                    <a:pt x="64" y="6"/>
                  </a:lnTo>
                  <a:lnTo>
                    <a:pt x="60" y="13"/>
                  </a:lnTo>
                  <a:lnTo>
                    <a:pt x="56" y="21"/>
                  </a:lnTo>
                  <a:lnTo>
                    <a:pt x="52" y="30"/>
                  </a:lnTo>
                  <a:lnTo>
                    <a:pt x="44" y="50"/>
                  </a:lnTo>
                  <a:lnTo>
                    <a:pt x="36" y="74"/>
                  </a:lnTo>
                  <a:lnTo>
                    <a:pt x="28" y="100"/>
                  </a:lnTo>
                  <a:lnTo>
                    <a:pt x="19" y="129"/>
                  </a:lnTo>
                  <a:lnTo>
                    <a:pt x="10" y="159"/>
                  </a:lnTo>
                  <a:lnTo>
                    <a:pt x="0" y="190"/>
                  </a:lnTo>
                  <a:lnTo>
                    <a:pt x="10" y="178"/>
                  </a:lnTo>
                  <a:lnTo>
                    <a:pt x="14" y="171"/>
                  </a:lnTo>
                  <a:lnTo>
                    <a:pt x="19" y="165"/>
                  </a:lnTo>
                  <a:lnTo>
                    <a:pt x="24" y="158"/>
                  </a:lnTo>
                  <a:lnTo>
                    <a:pt x="28" y="152"/>
                  </a:lnTo>
                  <a:lnTo>
                    <a:pt x="32" y="145"/>
                  </a:lnTo>
                  <a:lnTo>
                    <a:pt x="36" y="139"/>
                  </a:lnTo>
                  <a:lnTo>
                    <a:pt x="44" y="125"/>
                  </a:lnTo>
                  <a:lnTo>
                    <a:pt x="52" y="112"/>
                  </a:lnTo>
                  <a:lnTo>
                    <a:pt x="59" y="98"/>
                  </a:lnTo>
                  <a:lnTo>
                    <a:pt x="66" y="83"/>
                  </a:lnTo>
                  <a:lnTo>
                    <a:pt x="118" y="83"/>
                  </a:lnTo>
                  <a:lnTo>
                    <a:pt x="117" y="80"/>
                  </a:lnTo>
                  <a:lnTo>
                    <a:pt x="113" y="72"/>
                  </a:lnTo>
                  <a:lnTo>
                    <a:pt x="108" y="63"/>
                  </a:lnTo>
                  <a:lnTo>
                    <a:pt x="104" y="55"/>
                  </a:lnTo>
                  <a:lnTo>
                    <a:pt x="98" y="46"/>
                  </a:lnTo>
                  <a:lnTo>
                    <a:pt x="93" y="37"/>
                  </a:lnTo>
                  <a:lnTo>
                    <a:pt x="81" y="19"/>
                  </a:lnTo>
                  <a:lnTo>
                    <a:pt x="75" y="9"/>
                  </a:lnTo>
                  <a:lnTo>
                    <a:pt x="68"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95" name="Shape 95">
              <a:extLst>
                <a:ext uri="{FF2B5EF4-FFF2-40B4-BE49-F238E27FC236}">
                  <a16:creationId xmlns:a16="http://schemas.microsoft.com/office/drawing/2014/main" id="{B7BBC9B3-34D7-A811-98BC-0F272198A1D6}"/>
                </a:ext>
              </a:extLst>
            </xdr:cNvPr>
            <xdr:cNvPicPr preferRelativeResize="0"/>
          </xdr:nvPicPr>
          <xdr:blipFill rotWithShape="1">
            <a:blip xmlns:r="http://schemas.openxmlformats.org/officeDocument/2006/relationships" r:embed="rId7">
              <a:alphaModFix/>
            </a:blip>
            <a:srcRect/>
            <a:stretch/>
          </xdr:blipFill>
          <xdr:spPr>
            <a:xfrm>
              <a:off x="6898" y="760"/>
              <a:ext cx="499" cy="2"/>
            </a:xfrm>
            <a:prstGeom prst="rect">
              <a:avLst/>
            </a:prstGeom>
            <a:noFill/>
            <a:ln>
              <a:noFill/>
            </a:ln>
          </xdr:spPr>
        </xdr:pic>
        <xdr:sp macro="" textlink="">
          <xdr:nvSpPr>
            <xdr:cNvPr id="96" name="Shape 96">
              <a:extLst>
                <a:ext uri="{FF2B5EF4-FFF2-40B4-BE49-F238E27FC236}">
                  <a16:creationId xmlns:a16="http://schemas.microsoft.com/office/drawing/2014/main" id="{C2311306-2961-2DAF-19DC-BE4C18099A5F}"/>
                </a:ext>
              </a:extLst>
            </xdr:cNvPr>
            <xdr:cNvSpPr/>
          </xdr:nvSpPr>
          <xdr:spPr>
            <a:xfrm>
              <a:off x="6897" y="629"/>
              <a:ext cx="137" cy="201"/>
            </a:xfrm>
            <a:custGeom>
              <a:avLst/>
              <a:gdLst/>
              <a:ahLst/>
              <a:cxnLst/>
              <a:rect l="l" t="t" r="r" b="b"/>
              <a:pathLst>
                <a:path w="137" h="201" extrusionOk="0">
                  <a:moveTo>
                    <a:pt x="137" y="136"/>
                  </a:moveTo>
                  <a:lnTo>
                    <a:pt x="135" y="128"/>
                  </a:lnTo>
                  <a:lnTo>
                    <a:pt x="133" y="121"/>
                  </a:lnTo>
                  <a:lnTo>
                    <a:pt x="131" y="113"/>
                  </a:lnTo>
                  <a:lnTo>
                    <a:pt x="128" y="105"/>
                  </a:lnTo>
                  <a:lnTo>
                    <a:pt x="125" y="97"/>
                  </a:lnTo>
                  <a:lnTo>
                    <a:pt x="121" y="89"/>
                  </a:lnTo>
                  <a:lnTo>
                    <a:pt x="117" y="80"/>
                  </a:lnTo>
                  <a:lnTo>
                    <a:pt x="113" y="72"/>
                  </a:lnTo>
                  <a:lnTo>
                    <a:pt x="108" y="63"/>
                  </a:lnTo>
                  <a:lnTo>
                    <a:pt x="104" y="55"/>
                  </a:lnTo>
                  <a:lnTo>
                    <a:pt x="98" y="46"/>
                  </a:lnTo>
                  <a:lnTo>
                    <a:pt x="93" y="37"/>
                  </a:lnTo>
                  <a:lnTo>
                    <a:pt x="87" y="28"/>
                  </a:lnTo>
                  <a:lnTo>
                    <a:pt x="81" y="19"/>
                  </a:lnTo>
                  <a:lnTo>
                    <a:pt x="75" y="9"/>
                  </a:lnTo>
                  <a:lnTo>
                    <a:pt x="68" y="0"/>
                  </a:lnTo>
                  <a:lnTo>
                    <a:pt x="66" y="3"/>
                  </a:lnTo>
                  <a:lnTo>
                    <a:pt x="62" y="9"/>
                  </a:lnTo>
                  <a:lnTo>
                    <a:pt x="60" y="13"/>
                  </a:lnTo>
                  <a:lnTo>
                    <a:pt x="56" y="21"/>
                  </a:lnTo>
                  <a:lnTo>
                    <a:pt x="52" y="30"/>
                  </a:lnTo>
                  <a:lnTo>
                    <a:pt x="48" y="40"/>
                  </a:lnTo>
                  <a:lnTo>
                    <a:pt x="44" y="50"/>
                  </a:lnTo>
                  <a:lnTo>
                    <a:pt x="40" y="62"/>
                  </a:lnTo>
                  <a:lnTo>
                    <a:pt x="36" y="74"/>
                  </a:lnTo>
                  <a:lnTo>
                    <a:pt x="28" y="100"/>
                  </a:lnTo>
                  <a:lnTo>
                    <a:pt x="19" y="129"/>
                  </a:lnTo>
                  <a:lnTo>
                    <a:pt x="10" y="159"/>
                  </a:lnTo>
                  <a:lnTo>
                    <a:pt x="0" y="190"/>
                  </a:lnTo>
                  <a:lnTo>
                    <a:pt x="5" y="184"/>
                  </a:lnTo>
                  <a:lnTo>
                    <a:pt x="10" y="178"/>
                  </a:lnTo>
                  <a:lnTo>
                    <a:pt x="14" y="171"/>
                  </a:lnTo>
                  <a:lnTo>
                    <a:pt x="19" y="165"/>
                  </a:lnTo>
                  <a:lnTo>
                    <a:pt x="24" y="158"/>
                  </a:lnTo>
                  <a:lnTo>
                    <a:pt x="28" y="152"/>
                  </a:lnTo>
                  <a:lnTo>
                    <a:pt x="32" y="145"/>
                  </a:lnTo>
                  <a:lnTo>
                    <a:pt x="36" y="139"/>
                  </a:lnTo>
                  <a:lnTo>
                    <a:pt x="44" y="125"/>
                  </a:lnTo>
                  <a:lnTo>
                    <a:pt x="52" y="112"/>
                  </a:lnTo>
                  <a:lnTo>
                    <a:pt x="59" y="98"/>
                  </a:lnTo>
                  <a:lnTo>
                    <a:pt x="66" y="83"/>
                  </a:lnTo>
                  <a:lnTo>
                    <a:pt x="69" y="88"/>
                  </a:lnTo>
                  <a:lnTo>
                    <a:pt x="73" y="93"/>
                  </a:lnTo>
                  <a:lnTo>
                    <a:pt x="76" y="98"/>
                  </a:lnTo>
                  <a:lnTo>
                    <a:pt x="79" y="104"/>
                  </a:lnTo>
                  <a:lnTo>
                    <a:pt x="82" y="110"/>
                  </a:lnTo>
                  <a:lnTo>
                    <a:pt x="85" y="117"/>
                  </a:lnTo>
                  <a:lnTo>
                    <a:pt x="88" y="123"/>
                  </a:lnTo>
                  <a:lnTo>
                    <a:pt x="91" y="131"/>
                  </a:lnTo>
                  <a:lnTo>
                    <a:pt x="93" y="139"/>
                  </a:lnTo>
                  <a:lnTo>
                    <a:pt x="96" y="147"/>
                  </a:lnTo>
                  <a:lnTo>
                    <a:pt x="98" y="155"/>
                  </a:lnTo>
                  <a:lnTo>
                    <a:pt x="101" y="164"/>
                  </a:lnTo>
                  <a:lnTo>
                    <a:pt x="105" y="182"/>
                  </a:lnTo>
                  <a:lnTo>
                    <a:pt x="109" y="201"/>
                  </a:lnTo>
                  <a:lnTo>
                    <a:pt x="113" y="193"/>
                  </a:lnTo>
                  <a:lnTo>
                    <a:pt x="116" y="185"/>
                  </a:lnTo>
                  <a:lnTo>
                    <a:pt x="120" y="177"/>
                  </a:lnTo>
                  <a:lnTo>
                    <a:pt x="123" y="168"/>
                  </a:lnTo>
                  <a:lnTo>
                    <a:pt x="127" y="160"/>
                  </a:lnTo>
                  <a:lnTo>
                    <a:pt x="130" y="152"/>
                  </a:lnTo>
                  <a:lnTo>
                    <a:pt x="134" y="144"/>
                  </a:lnTo>
                  <a:lnTo>
                    <a:pt x="137" y="136"/>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97" name="Shape 97">
              <a:extLst>
                <a:ext uri="{FF2B5EF4-FFF2-40B4-BE49-F238E27FC236}">
                  <a16:creationId xmlns:a16="http://schemas.microsoft.com/office/drawing/2014/main" id="{7F35A0AF-15D7-8083-B4B1-F63C7F856F45}"/>
                </a:ext>
              </a:extLst>
            </xdr:cNvPr>
            <xdr:cNvPicPr preferRelativeResize="0"/>
          </xdr:nvPicPr>
          <xdr:blipFill rotWithShape="1">
            <a:blip xmlns:r="http://schemas.openxmlformats.org/officeDocument/2006/relationships" r:embed="rId7">
              <a:alphaModFix/>
            </a:blip>
            <a:srcRect/>
            <a:stretch/>
          </xdr:blipFill>
          <xdr:spPr>
            <a:xfrm>
              <a:off x="6898" y="760"/>
              <a:ext cx="499" cy="2"/>
            </a:xfrm>
            <a:prstGeom prst="rect">
              <a:avLst/>
            </a:prstGeom>
            <a:noFill/>
            <a:ln>
              <a:noFill/>
            </a:ln>
          </xdr:spPr>
        </xdr:pic>
        <xdr:sp macro="" textlink="">
          <xdr:nvSpPr>
            <xdr:cNvPr id="98" name="Shape 98">
              <a:extLst>
                <a:ext uri="{FF2B5EF4-FFF2-40B4-BE49-F238E27FC236}">
                  <a16:creationId xmlns:a16="http://schemas.microsoft.com/office/drawing/2014/main" id="{BF829F7E-903F-E3AA-FB06-BC99EA8F7499}"/>
                </a:ext>
              </a:extLst>
            </xdr:cNvPr>
            <xdr:cNvSpPr/>
          </xdr:nvSpPr>
          <xdr:spPr>
            <a:xfrm>
              <a:off x="6858" y="790"/>
              <a:ext cx="143" cy="188"/>
            </a:xfrm>
            <a:custGeom>
              <a:avLst/>
              <a:gdLst/>
              <a:ahLst/>
              <a:cxnLst/>
              <a:rect l="l" t="t" r="r" b="b"/>
              <a:pathLst>
                <a:path w="143" h="188" extrusionOk="0">
                  <a:moveTo>
                    <a:pt x="108" y="0"/>
                  </a:moveTo>
                  <a:lnTo>
                    <a:pt x="94" y="25"/>
                  </a:lnTo>
                  <a:lnTo>
                    <a:pt x="81" y="51"/>
                  </a:lnTo>
                  <a:lnTo>
                    <a:pt x="55" y="99"/>
                  </a:lnTo>
                  <a:lnTo>
                    <a:pt x="27" y="145"/>
                  </a:lnTo>
                  <a:lnTo>
                    <a:pt x="14" y="167"/>
                  </a:lnTo>
                  <a:lnTo>
                    <a:pt x="0" y="188"/>
                  </a:lnTo>
                  <a:lnTo>
                    <a:pt x="8" y="184"/>
                  </a:lnTo>
                  <a:lnTo>
                    <a:pt x="15" y="181"/>
                  </a:lnTo>
                  <a:lnTo>
                    <a:pt x="23" y="176"/>
                  </a:lnTo>
                  <a:lnTo>
                    <a:pt x="31" y="172"/>
                  </a:lnTo>
                  <a:lnTo>
                    <a:pt x="45" y="162"/>
                  </a:lnTo>
                  <a:lnTo>
                    <a:pt x="59" y="150"/>
                  </a:lnTo>
                  <a:lnTo>
                    <a:pt x="66" y="143"/>
                  </a:lnTo>
                  <a:lnTo>
                    <a:pt x="78" y="129"/>
                  </a:lnTo>
                  <a:lnTo>
                    <a:pt x="90" y="113"/>
                  </a:lnTo>
                  <a:lnTo>
                    <a:pt x="96" y="104"/>
                  </a:lnTo>
                  <a:lnTo>
                    <a:pt x="102" y="94"/>
                  </a:lnTo>
                  <a:lnTo>
                    <a:pt x="107" y="84"/>
                  </a:lnTo>
                  <a:lnTo>
                    <a:pt x="132" y="84"/>
                  </a:lnTo>
                  <a:lnTo>
                    <a:pt x="129" y="79"/>
                  </a:lnTo>
                  <a:lnTo>
                    <a:pt x="125" y="67"/>
                  </a:lnTo>
                  <a:lnTo>
                    <a:pt x="122" y="60"/>
                  </a:lnTo>
                  <a:lnTo>
                    <a:pt x="118" y="46"/>
                  </a:lnTo>
                  <a:lnTo>
                    <a:pt x="115" y="30"/>
                  </a:lnTo>
                  <a:lnTo>
                    <a:pt x="111" y="15"/>
                  </a:lnTo>
                  <a:lnTo>
                    <a:pt x="108" y="0"/>
                  </a:lnTo>
                  <a:close/>
                  <a:moveTo>
                    <a:pt x="132" y="84"/>
                  </a:moveTo>
                  <a:lnTo>
                    <a:pt x="107" y="84"/>
                  </a:lnTo>
                  <a:lnTo>
                    <a:pt x="113" y="92"/>
                  </a:lnTo>
                  <a:lnTo>
                    <a:pt x="115" y="97"/>
                  </a:lnTo>
                  <a:lnTo>
                    <a:pt x="117" y="101"/>
                  </a:lnTo>
                  <a:lnTo>
                    <a:pt x="118" y="107"/>
                  </a:lnTo>
                  <a:lnTo>
                    <a:pt x="120" y="117"/>
                  </a:lnTo>
                  <a:lnTo>
                    <a:pt x="121" y="123"/>
                  </a:lnTo>
                  <a:lnTo>
                    <a:pt x="121" y="150"/>
                  </a:lnTo>
                  <a:lnTo>
                    <a:pt x="120" y="156"/>
                  </a:lnTo>
                  <a:lnTo>
                    <a:pt x="119" y="164"/>
                  </a:lnTo>
                  <a:lnTo>
                    <a:pt x="118" y="171"/>
                  </a:lnTo>
                  <a:lnTo>
                    <a:pt x="116" y="179"/>
                  </a:lnTo>
                  <a:lnTo>
                    <a:pt x="120" y="170"/>
                  </a:lnTo>
                  <a:lnTo>
                    <a:pt x="123" y="161"/>
                  </a:lnTo>
                  <a:lnTo>
                    <a:pt x="127" y="152"/>
                  </a:lnTo>
                  <a:lnTo>
                    <a:pt x="130" y="143"/>
                  </a:lnTo>
                  <a:lnTo>
                    <a:pt x="133" y="133"/>
                  </a:lnTo>
                  <a:lnTo>
                    <a:pt x="137" y="125"/>
                  </a:lnTo>
                  <a:lnTo>
                    <a:pt x="140" y="115"/>
                  </a:lnTo>
                  <a:lnTo>
                    <a:pt x="143" y="106"/>
                  </a:lnTo>
                  <a:lnTo>
                    <a:pt x="137" y="96"/>
                  </a:lnTo>
                  <a:lnTo>
                    <a:pt x="135" y="91"/>
                  </a:lnTo>
                  <a:lnTo>
                    <a:pt x="132" y="84"/>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99" name="Shape 99">
              <a:extLst>
                <a:ext uri="{FF2B5EF4-FFF2-40B4-BE49-F238E27FC236}">
                  <a16:creationId xmlns:a16="http://schemas.microsoft.com/office/drawing/2014/main" id="{70E62F23-B9B9-3985-6674-7E82AB0A039A}"/>
                </a:ext>
              </a:extLst>
            </xdr:cNvPr>
            <xdr:cNvPicPr preferRelativeResize="0"/>
          </xdr:nvPicPr>
          <xdr:blipFill rotWithShape="1">
            <a:blip xmlns:r="http://schemas.openxmlformats.org/officeDocument/2006/relationships" r:embed="rId19">
              <a:alphaModFix/>
            </a:blip>
            <a:srcRect/>
            <a:stretch/>
          </xdr:blipFill>
          <xdr:spPr>
            <a:xfrm>
              <a:off x="6859" y="921"/>
              <a:ext cx="658" cy="2"/>
            </a:xfrm>
            <a:prstGeom prst="rect">
              <a:avLst/>
            </a:prstGeom>
            <a:noFill/>
            <a:ln>
              <a:noFill/>
            </a:ln>
          </xdr:spPr>
        </xdr:pic>
        <xdr:pic>
          <xdr:nvPicPr>
            <xdr:cNvPr id="100" name="Shape 100">
              <a:extLst>
                <a:ext uri="{FF2B5EF4-FFF2-40B4-BE49-F238E27FC236}">
                  <a16:creationId xmlns:a16="http://schemas.microsoft.com/office/drawing/2014/main" id="{B6D4FE75-1864-40AD-DD20-3E0566C2146A}"/>
                </a:ext>
              </a:extLst>
            </xdr:cNvPr>
            <xdr:cNvPicPr preferRelativeResize="0"/>
          </xdr:nvPicPr>
          <xdr:blipFill rotWithShape="1">
            <a:blip xmlns:r="http://schemas.openxmlformats.org/officeDocument/2006/relationships" r:embed="rId20">
              <a:alphaModFix/>
            </a:blip>
            <a:srcRect/>
            <a:stretch/>
          </xdr:blipFill>
          <xdr:spPr>
            <a:xfrm>
              <a:off x="6856" y="789"/>
              <a:ext cx="146" cy="191"/>
            </a:xfrm>
            <a:prstGeom prst="rect">
              <a:avLst/>
            </a:prstGeom>
            <a:noFill/>
            <a:ln>
              <a:noFill/>
            </a:ln>
          </xdr:spPr>
        </xdr:pic>
        <xdr:pic>
          <xdr:nvPicPr>
            <xdr:cNvPr id="101" name="Shape 101">
              <a:extLst>
                <a:ext uri="{FF2B5EF4-FFF2-40B4-BE49-F238E27FC236}">
                  <a16:creationId xmlns:a16="http://schemas.microsoft.com/office/drawing/2014/main" id="{C8A7C21A-925B-E731-52B8-553B50E8D570}"/>
                </a:ext>
              </a:extLst>
            </xdr:cNvPr>
            <xdr:cNvPicPr preferRelativeResize="0"/>
          </xdr:nvPicPr>
          <xdr:blipFill rotWithShape="1">
            <a:blip xmlns:r="http://schemas.openxmlformats.org/officeDocument/2006/relationships" r:embed="rId7">
              <a:alphaModFix/>
            </a:blip>
            <a:srcRect/>
            <a:stretch/>
          </xdr:blipFill>
          <xdr:spPr>
            <a:xfrm>
              <a:off x="6859" y="921"/>
              <a:ext cx="499" cy="2"/>
            </a:xfrm>
            <a:prstGeom prst="rect">
              <a:avLst/>
            </a:prstGeom>
            <a:noFill/>
            <a:ln>
              <a:noFill/>
            </a:ln>
          </xdr:spPr>
        </xdr:pic>
        <xdr:sp macro="" textlink="">
          <xdr:nvSpPr>
            <xdr:cNvPr id="102" name="Shape 102">
              <a:extLst>
                <a:ext uri="{FF2B5EF4-FFF2-40B4-BE49-F238E27FC236}">
                  <a16:creationId xmlns:a16="http://schemas.microsoft.com/office/drawing/2014/main" id="{27057FF5-B2D5-42E8-040A-3E1D56213135}"/>
                </a:ext>
              </a:extLst>
            </xdr:cNvPr>
            <xdr:cNvSpPr/>
          </xdr:nvSpPr>
          <xdr:spPr>
            <a:xfrm>
              <a:off x="7005" y="791"/>
              <a:ext cx="97" cy="239"/>
            </a:xfrm>
            <a:custGeom>
              <a:avLst/>
              <a:gdLst/>
              <a:ahLst/>
              <a:cxnLst/>
              <a:rect l="l" t="t" r="r" b="b"/>
              <a:pathLst>
                <a:path w="97" h="239" extrusionOk="0">
                  <a:moveTo>
                    <a:pt x="97" y="87"/>
                  </a:moveTo>
                  <a:lnTo>
                    <a:pt x="56" y="87"/>
                  </a:lnTo>
                  <a:lnTo>
                    <a:pt x="56" y="108"/>
                  </a:lnTo>
                  <a:lnTo>
                    <a:pt x="57" y="116"/>
                  </a:lnTo>
                  <a:lnTo>
                    <a:pt x="57" y="126"/>
                  </a:lnTo>
                  <a:lnTo>
                    <a:pt x="58" y="135"/>
                  </a:lnTo>
                  <a:lnTo>
                    <a:pt x="60" y="145"/>
                  </a:lnTo>
                  <a:lnTo>
                    <a:pt x="61" y="155"/>
                  </a:lnTo>
                  <a:lnTo>
                    <a:pt x="63" y="164"/>
                  </a:lnTo>
                  <a:lnTo>
                    <a:pt x="65" y="174"/>
                  </a:lnTo>
                  <a:lnTo>
                    <a:pt x="67" y="183"/>
                  </a:lnTo>
                  <a:lnTo>
                    <a:pt x="69" y="193"/>
                  </a:lnTo>
                  <a:lnTo>
                    <a:pt x="72" y="202"/>
                  </a:lnTo>
                  <a:lnTo>
                    <a:pt x="74" y="212"/>
                  </a:lnTo>
                  <a:lnTo>
                    <a:pt x="77" y="221"/>
                  </a:lnTo>
                  <a:lnTo>
                    <a:pt x="81" y="230"/>
                  </a:lnTo>
                  <a:lnTo>
                    <a:pt x="84" y="239"/>
                  </a:lnTo>
                  <a:lnTo>
                    <a:pt x="87" y="225"/>
                  </a:lnTo>
                  <a:lnTo>
                    <a:pt x="89" y="211"/>
                  </a:lnTo>
                  <a:lnTo>
                    <a:pt x="93" y="181"/>
                  </a:lnTo>
                  <a:lnTo>
                    <a:pt x="95" y="167"/>
                  </a:lnTo>
                  <a:lnTo>
                    <a:pt x="97" y="137"/>
                  </a:lnTo>
                  <a:lnTo>
                    <a:pt x="97" y="90"/>
                  </a:lnTo>
                  <a:lnTo>
                    <a:pt x="97" y="87"/>
                  </a:lnTo>
                  <a:close/>
                  <a:moveTo>
                    <a:pt x="88" y="0"/>
                  </a:moveTo>
                  <a:lnTo>
                    <a:pt x="76" y="14"/>
                  </a:lnTo>
                  <a:lnTo>
                    <a:pt x="69" y="21"/>
                  </a:lnTo>
                  <a:lnTo>
                    <a:pt x="64" y="29"/>
                  </a:lnTo>
                  <a:lnTo>
                    <a:pt x="57" y="36"/>
                  </a:lnTo>
                  <a:lnTo>
                    <a:pt x="52" y="44"/>
                  </a:lnTo>
                  <a:lnTo>
                    <a:pt x="46" y="51"/>
                  </a:lnTo>
                  <a:lnTo>
                    <a:pt x="41" y="59"/>
                  </a:lnTo>
                  <a:lnTo>
                    <a:pt x="30" y="75"/>
                  </a:lnTo>
                  <a:lnTo>
                    <a:pt x="10" y="107"/>
                  </a:lnTo>
                  <a:lnTo>
                    <a:pt x="0" y="124"/>
                  </a:lnTo>
                  <a:lnTo>
                    <a:pt x="7" y="118"/>
                  </a:lnTo>
                  <a:lnTo>
                    <a:pt x="13" y="113"/>
                  </a:lnTo>
                  <a:lnTo>
                    <a:pt x="21" y="108"/>
                  </a:lnTo>
                  <a:lnTo>
                    <a:pt x="27" y="103"/>
                  </a:lnTo>
                  <a:lnTo>
                    <a:pt x="34" y="98"/>
                  </a:lnTo>
                  <a:lnTo>
                    <a:pt x="48" y="90"/>
                  </a:lnTo>
                  <a:lnTo>
                    <a:pt x="56" y="87"/>
                  </a:lnTo>
                  <a:lnTo>
                    <a:pt x="97" y="87"/>
                  </a:lnTo>
                  <a:lnTo>
                    <a:pt x="94" y="44"/>
                  </a:lnTo>
                  <a:lnTo>
                    <a:pt x="93" y="31"/>
                  </a:lnTo>
                  <a:lnTo>
                    <a:pt x="91" y="16"/>
                  </a:lnTo>
                  <a:lnTo>
                    <a:pt x="88"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03" name="Shape 103">
              <a:extLst>
                <a:ext uri="{FF2B5EF4-FFF2-40B4-BE49-F238E27FC236}">
                  <a16:creationId xmlns:a16="http://schemas.microsoft.com/office/drawing/2014/main" id="{71BE46D9-0C84-D4AB-424E-109529A96F5D}"/>
                </a:ext>
              </a:extLst>
            </xdr:cNvPr>
            <xdr:cNvPicPr preferRelativeResize="0"/>
          </xdr:nvPicPr>
          <xdr:blipFill rotWithShape="1">
            <a:blip xmlns:r="http://schemas.openxmlformats.org/officeDocument/2006/relationships" r:embed="rId7">
              <a:alphaModFix/>
            </a:blip>
            <a:srcRect/>
            <a:stretch/>
          </xdr:blipFill>
          <xdr:spPr>
            <a:xfrm>
              <a:off x="7006" y="921"/>
              <a:ext cx="499" cy="2"/>
            </a:xfrm>
            <a:prstGeom prst="rect">
              <a:avLst/>
            </a:prstGeom>
            <a:noFill/>
            <a:ln>
              <a:noFill/>
            </a:ln>
          </xdr:spPr>
        </xdr:pic>
        <xdr:sp macro="" textlink="">
          <xdr:nvSpPr>
            <xdr:cNvPr id="104" name="Shape 104">
              <a:extLst>
                <a:ext uri="{FF2B5EF4-FFF2-40B4-BE49-F238E27FC236}">
                  <a16:creationId xmlns:a16="http://schemas.microsoft.com/office/drawing/2014/main" id="{DFCC67AA-04CC-B0DB-EA73-A88D55D9A2B7}"/>
                </a:ext>
              </a:extLst>
            </xdr:cNvPr>
            <xdr:cNvSpPr/>
          </xdr:nvSpPr>
          <xdr:spPr>
            <a:xfrm>
              <a:off x="7005" y="791"/>
              <a:ext cx="97" cy="239"/>
            </a:xfrm>
            <a:custGeom>
              <a:avLst/>
              <a:gdLst/>
              <a:ahLst/>
              <a:cxnLst/>
              <a:rect l="l" t="t" r="r" b="b"/>
              <a:pathLst>
                <a:path w="97" h="239" extrusionOk="0">
                  <a:moveTo>
                    <a:pt x="0" y="124"/>
                  </a:moveTo>
                  <a:lnTo>
                    <a:pt x="10" y="107"/>
                  </a:lnTo>
                  <a:lnTo>
                    <a:pt x="20" y="91"/>
                  </a:lnTo>
                  <a:lnTo>
                    <a:pt x="30" y="75"/>
                  </a:lnTo>
                  <a:lnTo>
                    <a:pt x="41" y="59"/>
                  </a:lnTo>
                  <a:lnTo>
                    <a:pt x="46" y="51"/>
                  </a:lnTo>
                  <a:lnTo>
                    <a:pt x="52" y="44"/>
                  </a:lnTo>
                  <a:lnTo>
                    <a:pt x="57" y="36"/>
                  </a:lnTo>
                  <a:lnTo>
                    <a:pt x="64" y="29"/>
                  </a:lnTo>
                  <a:lnTo>
                    <a:pt x="69" y="21"/>
                  </a:lnTo>
                  <a:lnTo>
                    <a:pt x="76" y="14"/>
                  </a:lnTo>
                  <a:lnTo>
                    <a:pt x="82" y="7"/>
                  </a:lnTo>
                  <a:lnTo>
                    <a:pt x="88" y="0"/>
                  </a:lnTo>
                  <a:lnTo>
                    <a:pt x="91" y="16"/>
                  </a:lnTo>
                  <a:lnTo>
                    <a:pt x="93" y="31"/>
                  </a:lnTo>
                  <a:lnTo>
                    <a:pt x="94" y="47"/>
                  </a:lnTo>
                  <a:lnTo>
                    <a:pt x="95" y="62"/>
                  </a:lnTo>
                  <a:lnTo>
                    <a:pt x="96" y="77"/>
                  </a:lnTo>
                  <a:lnTo>
                    <a:pt x="97" y="92"/>
                  </a:lnTo>
                  <a:lnTo>
                    <a:pt x="97" y="107"/>
                  </a:lnTo>
                  <a:lnTo>
                    <a:pt x="97" y="122"/>
                  </a:lnTo>
                  <a:lnTo>
                    <a:pt x="97" y="137"/>
                  </a:lnTo>
                  <a:lnTo>
                    <a:pt x="96" y="152"/>
                  </a:lnTo>
                  <a:lnTo>
                    <a:pt x="95" y="167"/>
                  </a:lnTo>
                  <a:lnTo>
                    <a:pt x="93" y="181"/>
                  </a:lnTo>
                  <a:lnTo>
                    <a:pt x="91" y="196"/>
                  </a:lnTo>
                  <a:lnTo>
                    <a:pt x="89" y="211"/>
                  </a:lnTo>
                  <a:lnTo>
                    <a:pt x="87" y="225"/>
                  </a:lnTo>
                  <a:lnTo>
                    <a:pt x="84" y="239"/>
                  </a:lnTo>
                  <a:lnTo>
                    <a:pt x="81" y="230"/>
                  </a:lnTo>
                  <a:lnTo>
                    <a:pt x="77" y="221"/>
                  </a:lnTo>
                  <a:lnTo>
                    <a:pt x="74" y="212"/>
                  </a:lnTo>
                  <a:lnTo>
                    <a:pt x="72" y="202"/>
                  </a:lnTo>
                  <a:lnTo>
                    <a:pt x="69" y="193"/>
                  </a:lnTo>
                  <a:lnTo>
                    <a:pt x="67" y="183"/>
                  </a:lnTo>
                  <a:lnTo>
                    <a:pt x="65" y="174"/>
                  </a:lnTo>
                  <a:lnTo>
                    <a:pt x="63" y="164"/>
                  </a:lnTo>
                  <a:lnTo>
                    <a:pt x="61" y="155"/>
                  </a:lnTo>
                  <a:lnTo>
                    <a:pt x="60" y="145"/>
                  </a:lnTo>
                  <a:lnTo>
                    <a:pt x="58" y="135"/>
                  </a:lnTo>
                  <a:lnTo>
                    <a:pt x="57" y="126"/>
                  </a:lnTo>
                  <a:lnTo>
                    <a:pt x="57" y="116"/>
                  </a:lnTo>
                  <a:lnTo>
                    <a:pt x="56" y="106"/>
                  </a:lnTo>
                  <a:lnTo>
                    <a:pt x="56" y="96"/>
                  </a:lnTo>
                  <a:lnTo>
                    <a:pt x="56" y="87"/>
                  </a:lnTo>
                  <a:lnTo>
                    <a:pt x="48" y="90"/>
                  </a:lnTo>
                  <a:lnTo>
                    <a:pt x="41" y="94"/>
                  </a:lnTo>
                  <a:lnTo>
                    <a:pt x="34" y="98"/>
                  </a:lnTo>
                  <a:lnTo>
                    <a:pt x="27" y="103"/>
                  </a:lnTo>
                  <a:lnTo>
                    <a:pt x="21" y="108"/>
                  </a:lnTo>
                  <a:lnTo>
                    <a:pt x="13" y="113"/>
                  </a:lnTo>
                  <a:lnTo>
                    <a:pt x="7" y="118"/>
                  </a:lnTo>
                  <a:lnTo>
                    <a:pt x="0" y="124"/>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05" name="Shape 105">
              <a:extLst>
                <a:ext uri="{FF2B5EF4-FFF2-40B4-BE49-F238E27FC236}">
                  <a16:creationId xmlns:a16="http://schemas.microsoft.com/office/drawing/2014/main" id="{5F2EBFF3-F03D-2989-24DC-CE1B084251AF}"/>
                </a:ext>
              </a:extLst>
            </xdr:cNvPr>
            <xdr:cNvPicPr preferRelativeResize="0"/>
          </xdr:nvPicPr>
          <xdr:blipFill rotWithShape="1">
            <a:blip xmlns:r="http://schemas.openxmlformats.org/officeDocument/2006/relationships" r:embed="rId7">
              <a:alphaModFix/>
            </a:blip>
            <a:srcRect/>
            <a:stretch/>
          </xdr:blipFill>
          <xdr:spPr>
            <a:xfrm>
              <a:off x="7006" y="921"/>
              <a:ext cx="499" cy="2"/>
            </a:xfrm>
            <a:prstGeom prst="rect">
              <a:avLst/>
            </a:prstGeom>
            <a:noFill/>
            <a:ln>
              <a:noFill/>
            </a:ln>
          </xdr:spPr>
        </xdr:pic>
        <xdr:sp macro="" textlink="">
          <xdr:nvSpPr>
            <xdr:cNvPr id="106" name="Shape 106">
              <a:extLst>
                <a:ext uri="{FF2B5EF4-FFF2-40B4-BE49-F238E27FC236}">
                  <a16:creationId xmlns:a16="http://schemas.microsoft.com/office/drawing/2014/main" id="{790D1F39-CCDC-B53E-0F3A-E13285702DB2}"/>
                </a:ext>
              </a:extLst>
            </xdr:cNvPr>
            <xdr:cNvSpPr/>
          </xdr:nvSpPr>
          <xdr:spPr>
            <a:xfrm>
              <a:off x="7009" y="877"/>
              <a:ext cx="52" cy="137"/>
            </a:xfrm>
            <a:custGeom>
              <a:avLst/>
              <a:gdLst/>
              <a:ahLst/>
              <a:cxnLst/>
              <a:rect l="l" t="t" r="r" b="b"/>
              <a:pathLst>
                <a:path w="52" h="137" extrusionOk="0">
                  <a:moveTo>
                    <a:pt x="51" y="0"/>
                  </a:moveTo>
                  <a:lnTo>
                    <a:pt x="45" y="3"/>
                  </a:lnTo>
                  <a:lnTo>
                    <a:pt x="38" y="7"/>
                  </a:lnTo>
                  <a:lnTo>
                    <a:pt x="20" y="19"/>
                  </a:lnTo>
                  <a:lnTo>
                    <a:pt x="14" y="24"/>
                  </a:lnTo>
                  <a:lnTo>
                    <a:pt x="7" y="28"/>
                  </a:lnTo>
                  <a:lnTo>
                    <a:pt x="1" y="33"/>
                  </a:lnTo>
                  <a:lnTo>
                    <a:pt x="0" y="45"/>
                  </a:lnTo>
                  <a:lnTo>
                    <a:pt x="0" y="84"/>
                  </a:lnTo>
                  <a:lnTo>
                    <a:pt x="3" y="123"/>
                  </a:lnTo>
                  <a:lnTo>
                    <a:pt x="5" y="137"/>
                  </a:lnTo>
                  <a:lnTo>
                    <a:pt x="10" y="122"/>
                  </a:lnTo>
                  <a:lnTo>
                    <a:pt x="16" y="107"/>
                  </a:lnTo>
                  <a:lnTo>
                    <a:pt x="34" y="65"/>
                  </a:lnTo>
                  <a:lnTo>
                    <a:pt x="40" y="52"/>
                  </a:lnTo>
                  <a:lnTo>
                    <a:pt x="52" y="28"/>
                  </a:lnTo>
                  <a:lnTo>
                    <a:pt x="52" y="21"/>
                  </a:lnTo>
                  <a:lnTo>
                    <a:pt x="51" y="14"/>
                  </a:lnTo>
                  <a:lnTo>
                    <a:pt x="51"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07" name="Shape 107">
              <a:extLst>
                <a:ext uri="{FF2B5EF4-FFF2-40B4-BE49-F238E27FC236}">
                  <a16:creationId xmlns:a16="http://schemas.microsoft.com/office/drawing/2014/main" id="{0292AC85-CD33-BDBE-06B7-C3D070AD5CD3}"/>
                </a:ext>
              </a:extLst>
            </xdr:cNvPr>
            <xdr:cNvPicPr preferRelativeResize="0"/>
          </xdr:nvPicPr>
          <xdr:blipFill rotWithShape="1">
            <a:blip xmlns:r="http://schemas.openxmlformats.org/officeDocument/2006/relationships" r:embed="rId7">
              <a:alphaModFix/>
            </a:blip>
            <a:srcRect/>
            <a:stretch/>
          </xdr:blipFill>
          <xdr:spPr>
            <a:xfrm>
              <a:off x="7010" y="1007"/>
              <a:ext cx="499" cy="2"/>
            </a:xfrm>
            <a:prstGeom prst="rect">
              <a:avLst/>
            </a:prstGeom>
            <a:noFill/>
            <a:ln>
              <a:noFill/>
            </a:ln>
          </xdr:spPr>
        </xdr:pic>
        <xdr:sp macro="" textlink="">
          <xdr:nvSpPr>
            <xdr:cNvPr id="108" name="Shape 108">
              <a:extLst>
                <a:ext uri="{FF2B5EF4-FFF2-40B4-BE49-F238E27FC236}">
                  <a16:creationId xmlns:a16="http://schemas.microsoft.com/office/drawing/2014/main" id="{F81F4704-5C3A-53F8-9B3B-D48D18E425B4}"/>
                </a:ext>
              </a:extLst>
            </xdr:cNvPr>
            <xdr:cNvSpPr/>
          </xdr:nvSpPr>
          <xdr:spPr>
            <a:xfrm>
              <a:off x="7009" y="877"/>
              <a:ext cx="52" cy="137"/>
            </a:xfrm>
            <a:custGeom>
              <a:avLst/>
              <a:gdLst/>
              <a:ahLst/>
              <a:cxnLst/>
              <a:rect l="l" t="t" r="r" b="b"/>
              <a:pathLst>
                <a:path w="52" h="137" extrusionOk="0">
                  <a:moveTo>
                    <a:pt x="52" y="28"/>
                  </a:moveTo>
                  <a:lnTo>
                    <a:pt x="46" y="40"/>
                  </a:lnTo>
                  <a:lnTo>
                    <a:pt x="40" y="52"/>
                  </a:lnTo>
                  <a:lnTo>
                    <a:pt x="34" y="65"/>
                  </a:lnTo>
                  <a:lnTo>
                    <a:pt x="28" y="79"/>
                  </a:lnTo>
                  <a:lnTo>
                    <a:pt x="22" y="93"/>
                  </a:lnTo>
                  <a:lnTo>
                    <a:pt x="16" y="107"/>
                  </a:lnTo>
                  <a:lnTo>
                    <a:pt x="10" y="122"/>
                  </a:lnTo>
                  <a:lnTo>
                    <a:pt x="5" y="137"/>
                  </a:lnTo>
                  <a:lnTo>
                    <a:pt x="3" y="123"/>
                  </a:lnTo>
                  <a:lnTo>
                    <a:pt x="2" y="110"/>
                  </a:lnTo>
                  <a:lnTo>
                    <a:pt x="1" y="97"/>
                  </a:lnTo>
                  <a:lnTo>
                    <a:pt x="0" y="84"/>
                  </a:lnTo>
                  <a:lnTo>
                    <a:pt x="0" y="71"/>
                  </a:lnTo>
                  <a:lnTo>
                    <a:pt x="0" y="58"/>
                  </a:lnTo>
                  <a:lnTo>
                    <a:pt x="0" y="45"/>
                  </a:lnTo>
                  <a:lnTo>
                    <a:pt x="1" y="33"/>
                  </a:lnTo>
                  <a:lnTo>
                    <a:pt x="7" y="28"/>
                  </a:lnTo>
                  <a:lnTo>
                    <a:pt x="14" y="24"/>
                  </a:lnTo>
                  <a:lnTo>
                    <a:pt x="20" y="19"/>
                  </a:lnTo>
                  <a:lnTo>
                    <a:pt x="26" y="15"/>
                  </a:lnTo>
                  <a:lnTo>
                    <a:pt x="32" y="11"/>
                  </a:lnTo>
                  <a:lnTo>
                    <a:pt x="38" y="7"/>
                  </a:lnTo>
                  <a:lnTo>
                    <a:pt x="45" y="3"/>
                  </a:lnTo>
                  <a:lnTo>
                    <a:pt x="51" y="0"/>
                  </a:lnTo>
                  <a:lnTo>
                    <a:pt x="51" y="7"/>
                  </a:lnTo>
                  <a:lnTo>
                    <a:pt x="51" y="14"/>
                  </a:lnTo>
                  <a:lnTo>
                    <a:pt x="52" y="21"/>
                  </a:lnTo>
                  <a:lnTo>
                    <a:pt x="52" y="28"/>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09" name="Shape 109">
              <a:extLst>
                <a:ext uri="{FF2B5EF4-FFF2-40B4-BE49-F238E27FC236}">
                  <a16:creationId xmlns:a16="http://schemas.microsoft.com/office/drawing/2014/main" id="{6F3332BB-5226-07F5-3396-646A0DBF7344}"/>
                </a:ext>
              </a:extLst>
            </xdr:cNvPr>
            <xdr:cNvPicPr preferRelativeResize="0"/>
          </xdr:nvPicPr>
          <xdr:blipFill rotWithShape="1">
            <a:blip xmlns:r="http://schemas.openxmlformats.org/officeDocument/2006/relationships" r:embed="rId7">
              <a:alphaModFix/>
            </a:blip>
            <a:srcRect/>
            <a:stretch/>
          </xdr:blipFill>
          <xdr:spPr>
            <a:xfrm>
              <a:off x="7010" y="1007"/>
              <a:ext cx="499" cy="2"/>
            </a:xfrm>
            <a:prstGeom prst="rect">
              <a:avLst/>
            </a:prstGeom>
            <a:noFill/>
            <a:ln>
              <a:noFill/>
            </a:ln>
          </xdr:spPr>
        </xdr:pic>
        <xdr:sp macro="" textlink="">
          <xdr:nvSpPr>
            <xdr:cNvPr id="110" name="Shape 110">
              <a:extLst>
                <a:ext uri="{FF2B5EF4-FFF2-40B4-BE49-F238E27FC236}">
                  <a16:creationId xmlns:a16="http://schemas.microsoft.com/office/drawing/2014/main" id="{09AC2434-928F-0C46-8175-94AB367575B3}"/>
                </a:ext>
              </a:extLst>
            </xdr:cNvPr>
            <xdr:cNvSpPr/>
          </xdr:nvSpPr>
          <xdr:spPr>
            <a:xfrm>
              <a:off x="7030" y="991"/>
              <a:ext cx="52" cy="194"/>
            </a:xfrm>
            <a:custGeom>
              <a:avLst/>
              <a:gdLst/>
              <a:ahLst/>
              <a:cxnLst/>
              <a:rect l="l" t="t" r="r" b="b"/>
              <a:pathLst>
                <a:path w="52" h="194" extrusionOk="0">
                  <a:moveTo>
                    <a:pt x="45" y="0"/>
                  </a:moveTo>
                  <a:lnTo>
                    <a:pt x="39" y="4"/>
                  </a:lnTo>
                  <a:lnTo>
                    <a:pt x="34" y="7"/>
                  </a:lnTo>
                  <a:lnTo>
                    <a:pt x="28" y="11"/>
                  </a:lnTo>
                  <a:lnTo>
                    <a:pt x="22" y="14"/>
                  </a:lnTo>
                  <a:lnTo>
                    <a:pt x="17" y="18"/>
                  </a:lnTo>
                  <a:lnTo>
                    <a:pt x="5" y="24"/>
                  </a:lnTo>
                  <a:lnTo>
                    <a:pt x="0" y="28"/>
                  </a:lnTo>
                  <a:lnTo>
                    <a:pt x="5" y="34"/>
                  </a:lnTo>
                  <a:lnTo>
                    <a:pt x="8" y="38"/>
                  </a:lnTo>
                  <a:lnTo>
                    <a:pt x="10" y="42"/>
                  </a:lnTo>
                  <a:lnTo>
                    <a:pt x="12" y="47"/>
                  </a:lnTo>
                  <a:lnTo>
                    <a:pt x="13" y="51"/>
                  </a:lnTo>
                  <a:lnTo>
                    <a:pt x="15" y="56"/>
                  </a:lnTo>
                  <a:lnTo>
                    <a:pt x="16" y="61"/>
                  </a:lnTo>
                  <a:lnTo>
                    <a:pt x="17" y="67"/>
                  </a:lnTo>
                  <a:lnTo>
                    <a:pt x="18" y="72"/>
                  </a:lnTo>
                  <a:lnTo>
                    <a:pt x="18" y="103"/>
                  </a:lnTo>
                  <a:lnTo>
                    <a:pt x="17" y="110"/>
                  </a:lnTo>
                  <a:lnTo>
                    <a:pt x="15" y="131"/>
                  </a:lnTo>
                  <a:lnTo>
                    <a:pt x="15" y="163"/>
                  </a:lnTo>
                  <a:lnTo>
                    <a:pt x="16" y="173"/>
                  </a:lnTo>
                  <a:lnTo>
                    <a:pt x="18" y="184"/>
                  </a:lnTo>
                  <a:lnTo>
                    <a:pt x="19" y="194"/>
                  </a:lnTo>
                  <a:lnTo>
                    <a:pt x="22" y="183"/>
                  </a:lnTo>
                  <a:lnTo>
                    <a:pt x="26" y="173"/>
                  </a:lnTo>
                  <a:lnTo>
                    <a:pt x="29" y="162"/>
                  </a:lnTo>
                  <a:lnTo>
                    <a:pt x="31" y="152"/>
                  </a:lnTo>
                  <a:lnTo>
                    <a:pt x="34" y="141"/>
                  </a:lnTo>
                  <a:lnTo>
                    <a:pt x="36" y="131"/>
                  </a:lnTo>
                  <a:lnTo>
                    <a:pt x="38" y="120"/>
                  </a:lnTo>
                  <a:lnTo>
                    <a:pt x="41" y="110"/>
                  </a:lnTo>
                  <a:lnTo>
                    <a:pt x="43" y="99"/>
                  </a:lnTo>
                  <a:lnTo>
                    <a:pt x="44" y="88"/>
                  </a:lnTo>
                  <a:lnTo>
                    <a:pt x="46" y="78"/>
                  </a:lnTo>
                  <a:lnTo>
                    <a:pt x="47" y="67"/>
                  </a:lnTo>
                  <a:lnTo>
                    <a:pt x="50" y="45"/>
                  </a:lnTo>
                  <a:lnTo>
                    <a:pt x="52" y="24"/>
                  </a:lnTo>
                  <a:lnTo>
                    <a:pt x="48" y="12"/>
                  </a:lnTo>
                  <a:lnTo>
                    <a:pt x="47" y="6"/>
                  </a:lnTo>
                  <a:lnTo>
                    <a:pt x="45"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11" name="Shape 111">
              <a:extLst>
                <a:ext uri="{FF2B5EF4-FFF2-40B4-BE49-F238E27FC236}">
                  <a16:creationId xmlns:a16="http://schemas.microsoft.com/office/drawing/2014/main" id="{29AFED87-369A-FC5D-B2A3-2D6EBAA3B328}"/>
                </a:ext>
              </a:extLst>
            </xdr:cNvPr>
            <xdr:cNvPicPr preferRelativeResize="0"/>
          </xdr:nvPicPr>
          <xdr:blipFill rotWithShape="1">
            <a:blip xmlns:r="http://schemas.openxmlformats.org/officeDocument/2006/relationships" r:embed="rId7">
              <a:alphaModFix/>
            </a:blip>
            <a:srcRect/>
            <a:stretch/>
          </xdr:blipFill>
          <xdr:spPr>
            <a:xfrm>
              <a:off x="7030" y="1122"/>
              <a:ext cx="499" cy="2"/>
            </a:xfrm>
            <a:prstGeom prst="rect">
              <a:avLst/>
            </a:prstGeom>
            <a:noFill/>
            <a:ln>
              <a:noFill/>
            </a:ln>
          </xdr:spPr>
        </xdr:pic>
        <xdr:sp macro="" textlink="">
          <xdr:nvSpPr>
            <xdr:cNvPr id="112" name="Shape 112">
              <a:extLst>
                <a:ext uri="{FF2B5EF4-FFF2-40B4-BE49-F238E27FC236}">
                  <a16:creationId xmlns:a16="http://schemas.microsoft.com/office/drawing/2014/main" id="{57A10C72-8B75-4DB9-05CA-0F2A6D30C3E4}"/>
                </a:ext>
              </a:extLst>
            </xdr:cNvPr>
            <xdr:cNvSpPr/>
          </xdr:nvSpPr>
          <xdr:spPr>
            <a:xfrm>
              <a:off x="7030" y="991"/>
              <a:ext cx="52" cy="194"/>
            </a:xfrm>
            <a:custGeom>
              <a:avLst/>
              <a:gdLst/>
              <a:ahLst/>
              <a:cxnLst/>
              <a:rect l="l" t="t" r="r" b="b"/>
              <a:pathLst>
                <a:path w="52" h="194" extrusionOk="0">
                  <a:moveTo>
                    <a:pt x="0" y="28"/>
                  </a:moveTo>
                  <a:lnTo>
                    <a:pt x="3" y="31"/>
                  </a:lnTo>
                  <a:lnTo>
                    <a:pt x="5" y="34"/>
                  </a:lnTo>
                  <a:lnTo>
                    <a:pt x="8" y="38"/>
                  </a:lnTo>
                  <a:lnTo>
                    <a:pt x="10" y="42"/>
                  </a:lnTo>
                  <a:lnTo>
                    <a:pt x="12" y="47"/>
                  </a:lnTo>
                  <a:lnTo>
                    <a:pt x="13" y="51"/>
                  </a:lnTo>
                  <a:lnTo>
                    <a:pt x="15" y="56"/>
                  </a:lnTo>
                  <a:lnTo>
                    <a:pt x="16" y="61"/>
                  </a:lnTo>
                  <a:lnTo>
                    <a:pt x="17" y="67"/>
                  </a:lnTo>
                  <a:lnTo>
                    <a:pt x="18" y="72"/>
                  </a:lnTo>
                  <a:lnTo>
                    <a:pt x="18" y="103"/>
                  </a:lnTo>
                  <a:lnTo>
                    <a:pt x="17" y="110"/>
                  </a:lnTo>
                  <a:lnTo>
                    <a:pt x="16" y="121"/>
                  </a:lnTo>
                  <a:lnTo>
                    <a:pt x="15" y="132"/>
                  </a:lnTo>
                  <a:lnTo>
                    <a:pt x="15" y="142"/>
                  </a:lnTo>
                  <a:lnTo>
                    <a:pt x="15" y="153"/>
                  </a:lnTo>
                  <a:lnTo>
                    <a:pt x="15" y="163"/>
                  </a:lnTo>
                  <a:lnTo>
                    <a:pt x="16" y="173"/>
                  </a:lnTo>
                  <a:lnTo>
                    <a:pt x="18" y="184"/>
                  </a:lnTo>
                  <a:lnTo>
                    <a:pt x="19" y="194"/>
                  </a:lnTo>
                  <a:lnTo>
                    <a:pt x="22" y="183"/>
                  </a:lnTo>
                  <a:lnTo>
                    <a:pt x="26" y="173"/>
                  </a:lnTo>
                  <a:lnTo>
                    <a:pt x="29" y="162"/>
                  </a:lnTo>
                  <a:lnTo>
                    <a:pt x="31" y="152"/>
                  </a:lnTo>
                  <a:lnTo>
                    <a:pt x="34" y="141"/>
                  </a:lnTo>
                  <a:lnTo>
                    <a:pt x="36" y="131"/>
                  </a:lnTo>
                  <a:lnTo>
                    <a:pt x="38" y="120"/>
                  </a:lnTo>
                  <a:lnTo>
                    <a:pt x="41" y="110"/>
                  </a:lnTo>
                  <a:lnTo>
                    <a:pt x="43" y="99"/>
                  </a:lnTo>
                  <a:lnTo>
                    <a:pt x="44" y="88"/>
                  </a:lnTo>
                  <a:lnTo>
                    <a:pt x="46" y="78"/>
                  </a:lnTo>
                  <a:lnTo>
                    <a:pt x="47" y="67"/>
                  </a:lnTo>
                  <a:lnTo>
                    <a:pt x="50" y="45"/>
                  </a:lnTo>
                  <a:lnTo>
                    <a:pt x="52" y="24"/>
                  </a:lnTo>
                  <a:lnTo>
                    <a:pt x="50" y="18"/>
                  </a:lnTo>
                  <a:lnTo>
                    <a:pt x="48" y="12"/>
                  </a:lnTo>
                  <a:lnTo>
                    <a:pt x="47" y="6"/>
                  </a:lnTo>
                  <a:lnTo>
                    <a:pt x="45" y="0"/>
                  </a:lnTo>
                  <a:lnTo>
                    <a:pt x="39" y="4"/>
                  </a:lnTo>
                  <a:lnTo>
                    <a:pt x="34" y="7"/>
                  </a:lnTo>
                  <a:lnTo>
                    <a:pt x="28" y="11"/>
                  </a:lnTo>
                  <a:lnTo>
                    <a:pt x="22" y="14"/>
                  </a:lnTo>
                  <a:lnTo>
                    <a:pt x="17" y="18"/>
                  </a:lnTo>
                  <a:lnTo>
                    <a:pt x="11" y="21"/>
                  </a:lnTo>
                  <a:lnTo>
                    <a:pt x="5" y="24"/>
                  </a:lnTo>
                  <a:lnTo>
                    <a:pt x="0" y="28"/>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13" name="Shape 113">
              <a:extLst>
                <a:ext uri="{FF2B5EF4-FFF2-40B4-BE49-F238E27FC236}">
                  <a16:creationId xmlns:a16="http://schemas.microsoft.com/office/drawing/2014/main" id="{CD608FFC-0F84-CC30-C1F1-ED2E725C32D7}"/>
                </a:ext>
              </a:extLst>
            </xdr:cNvPr>
            <xdr:cNvPicPr preferRelativeResize="0"/>
          </xdr:nvPicPr>
          <xdr:blipFill rotWithShape="1">
            <a:blip xmlns:r="http://schemas.openxmlformats.org/officeDocument/2006/relationships" r:embed="rId7">
              <a:alphaModFix/>
            </a:blip>
            <a:srcRect/>
            <a:stretch/>
          </xdr:blipFill>
          <xdr:spPr>
            <a:xfrm>
              <a:off x="7030" y="1122"/>
              <a:ext cx="499" cy="2"/>
            </a:xfrm>
            <a:prstGeom prst="rect">
              <a:avLst/>
            </a:prstGeom>
            <a:noFill/>
            <a:ln>
              <a:noFill/>
            </a:ln>
          </xdr:spPr>
        </xdr:pic>
        <xdr:pic>
          <xdr:nvPicPr>
            <xdr:cNvPr id="114" name="Shape 114">
              <a:extLst>
                <a:ext uri="{FF2B5EF4-FFF2-40B4-BE49-F238E27FC236}">
                  <a16:creationId xmlns:a16="http://schemas.microsoft.com/office/drawing/2014/main" id="{0D8AA243-35F5-FA19-5556-33F9A280553F}"/>
                </a:ext>
              </a:extLst>
            </xdr:cNvPr>
            <xdr:cNvPicPr preferRelativeResize="0"/>
          </xdr:nvPicPr>
          <xdr:blipFill rotWithShape="1">
            <a:blip xmlns:r="http://schemas.openxmlformats.org/officeDocument/2006/relationships" r:embed="rId21">
              <a:alphaModFix/>
            </a:blip>
            <a:srcRect/>
            <a:stretch/>
          </xdr:blipFill>
          <xdr:spPr>
            <a:xfrm>
              <a:off x="5498" y="583"/>
              <a:ext cx="572" cy="198"/>
            </a:xfrm>
            <a:prstGeom prst="rect">
              <a:avLst/>
            </a:prstGeom>
            <a:noFill/>
            <a:ln>
              <a:noFill/>
            </a:ln>
          </xdr:spPr>
        </xdr:pic>
        <xdr:sp macro="" textlink="">
          <xdr:nvSpPr>
            <xdr:cNvPr id="115" name="Shape 115">
              <a:extLst>
                <a:ext uri="{FF2B5EF4-FFF2-40B4-BE49-F238E27FC236}">
                  <a16:creationId xmlns:a16="http://schemas.microsoft.com/office/drawing/2014/main" id="{B4852376-33E4-302D-E79A-F48870AD16C6}"/>
                </a:ext>
              </a:extLst>
            </xdr:cNvPr>
            <xdr:cNvSpPr/>
          </xdr:nvSpPr>
          <xdr:spPr>
            <a:xfrm>
              <a:off x="5521" y="680"/>
              <a:ext cx="43" cy="42"/>
            </a:xfrm>
            <a:custGeom>
              <a:avLst/>
              <a:gdLst/>
              <a:ahLst/>
              <a:cxnLst/>
              <a:rect l="l" t="t" r="r" b="b"/>
              <a:pathLst>
                <a:path w="43" h="42" extrusionOk="0">
                  <a:moveTo>
                    <a:pt x="26" y="0"/>
                  </a:moveTo>
                  <a:lnTo>
                    <a:pt x="17" y="0"/>
                  </a:lnTo>
                  <a:lnTo>
                    <a:pt x="13" y="1"/>
                  </a:lnTo>
                  <a:lnTo>
                    <a:pt x="3" y="9"/>
                  </a:lnTo>
                  <a:lnTo>
                    <a:pt x="1" y="15"/>
                  </a:lnTo>
                  <a:lnTo>
                    <a:pt x="0" y="19"/>
                  </a:lnTo>
                  <a:lnTo>
                    <a:pt x="0" y="23"/>
                  </a:lnTo>
                  <a:lnTo>
                    <a:pt x="1" y="27"/>
                  </a:lnTo>
                  <a:lnTo>
                    <a:pt x="3" y="33"/>
                  </a:lnTo>
                  <a:lnTo>
                    <a:pt x="13" y="41"/>
                  </a:lnTo>
                  <a:lnTo>
                    <a:pt x="17" y="42"/>
                  </a:lnTo>
                  <a:lnTo>
                    <a:pt x="26" y="42"/>
                  </a:lnTo>
                  <a:lnTo>
                    <a:pt x="30" y="41"/>
                  </a:lnTo>
                  <a:lnTo>
                    <a:pt x="40" y="33"/>
                  </a:lnTo>
                  <a:lnTo>
                    <a:pt x="43" y="27"/>
                  </a:lnTo>
                  <a:lnTo>
                    <a:pt x="43" y="15"/>
                  </a:lnTo>
                  <a:lnTo>
                    <a:pt x="41" y="11"/>
                  </a:lnTo>
                  <a:lnTo>
                    <a:pt x="37" y="6"/>
                  </a:lnTo>
                  <a:lnTo>
                    <a:pt x="32" y="2"/>
                  </a:lnTo>
                  <a:lnTo>
                    <a:pt x="26"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16" name="Shape 116">
              <a:extLst>
                <a:ext uri="{FF2B5EF4-FFF2-40B4-BE49-F238E27FC236}">
                  <a16:creationId xmlns:a16="http://schemas.microsoft.com/office/drawing/2014/main" id="{BBDD7C1D-041B-6B3C-B64B-23019E32F270}"/>
                </a:ext>
              </a:extLst>
            </xdr:cNvPr>
            <xdr:cNvSpPr/>
          </xdr:nvSpPr>
          <xdr:spPr>
            <a:xfrm>
              <a:off x="5521" y="680"/>
              <a:ext cx="43" cy="42"/>
            </a:xfrm>
            <a:custGeom>
              <a:avLst/>
              <a:gdLst/>
              <a:ahLst/>
              <a:cxnLst/>
              <a:rect l="l" t="t" r="r" b="b"/>
              <a:pathLst>
                <a:path w="43" h="42" extrusionOk="0">
                  <a:moveTo>
                    <a:pt x="21" y="42"/>
                  </a:moveTo>
                  <a:lnTo>
                    <a:pt x="24" y="42"/>
                  </a:lnTo>
                  <a:lnTo>
                    <a:pt x="26" y="42"/>
                  </a:lnTo>
                  <a:lnTo>
                    <a:pt x="28" y="41"/>
                  </a:lnTo>
                  <a:lnTo>
                    <a:pt x="30" y="41"/>
                  </a:lnTo>
                  <a:lnTo>
                    <a:pt x="32" y="40"/>
                  </a:lnTo>
                  <a:lnTo>
                    <a:pt x="34" y="39"/>
                  </a:lnTo>
                  <a:lnTo>
                    <a:pt x="35" y="37"/>
                  </a:lnTo>
                  <a:lnTo>
                    <a:pt x="37" y="36"/>
                  </a:lnTo>
                  <a:lnTo>
                    <a:pt x="38" y="35"/>
                  </a:lnTo>
                  <a:lnTo>
                    <a:pt x="40" y="33"/>
                  </a:lnTo>
                  <a:lnTo>
                    <a:pt x="41" y="31"/>
                  </a:lnTo>
                  <a:lnTo>
                    <a:pt x="42" y="29"/>
                  </a:lnTo>
                  <a:lnTo>
                    <a:pt x="43" y="27"/>
                  </a:lnTo>
                  <a:lnTo>
                    <a:pt x="43" y="15"/>
                  </a:lnTo>
                  <a:lnTo>
                    <a:pt x="42" y="13"/>
                  </a:lnTo>
                  <a:lnTo>
                    <a:pt x="35" y="5"/>
                  </a:lnTo>
                  <a:lnTo>
                    <a:pt x="34" y="3"/>
                  </a:lnTo>
                  <a:lnTo>
                    <a:pt x="32" y="2"/>
                  </a:lnTo>
                  <a:lnTo>
                    <a:pt x="30" y="1"/>
                  </a:lnTo>
                  <a:lnTo>
                    <a:pt x="28" y="1"/>
                  </a:lnTo>
                  <a:lnTo>
                    <a:pt x="26" y="0"/>
                  </a:lnTo>
                  <a:lnTo>
                    <a:pt x="24" y="0"/>
                  </a:lnTo>
                  <a:lnTo>
                    <a:pt x="21" y="0"/>
                  </a:lnTo>
                  <a:lnTo>
                    <a:pt x="19" y="0"/>
                  </a:lnTo>
                  <a:lnTo>
                    <a:pt x="17" y="0"/>
                  </a:lnTo>
                  <a:lnTo>
                    <a:pt x="15" y="1"/>
                  </a:lnTo>
                  <a:lnTo>
                    <a:pt x="13" y="1"/>
                  </a:lnTo>
                  <a:lnTo>
                    <a:pt x="11" y="2"/>
                  </a:lnTo>
                  <a:lnTo>
                    <a:pt x="9" y="3"/>
                  </a:lnTo>
                  <a:lnTo>
                    <a:pt x="8" y="5"/>
                  </a:lnTo>
                  <a:lnTo>
                    <a:pt x="6" y="6"/>
                  </a:lnTo>
                  <a:lnTo>
                    <a:pt x="5" y="7"/>
                  </a:lnTo>
                  <a:lnTo>
                    <a:pt x="3" y="9"/>
                  </a:lnTo>
                  <a:lnTo>
                    <a:pt x="2" y="11"/>
                  </a:lnTo>
                  <a:lnTo>
                    <a:pt x="1" y="13"/>
                  </a:lnTo>
                  <a:lnTo>
                    <a:pt x="1" y="15"/>
                  </a:lnTo>
                  <a:lnTo>
                    <a:pt x="0" y="17"/>
                  </a:lnTo>
                  <a:lnTo>
                    <a:pt x="0" y="19"/>
                  </a:lnTo>
                  <a:lnTo>
                    <a:pt x="0" y="21"/>
                  </a:lnTo>
                  <a:lnTo>
                    <a:pt x="0" y="23"/>
                  </a:lnTo>
                  <a:lnTo>
                    <a:pt x="0" y="25"/>
                  </a:lnTo>
                  <a:lnTo>
                    <a:pt x="1" y="27"/>
                  </a:lnTo>
                  <a:lnTo>
                    <a:pt x="1" y="29"/>
                  </a:lnTo>
                  <a:lnTo>
                    <a:pt x="2" y="31"/>
                  </a:lnTo>
                  <a:lnTo>
                    <a:pt x="3" y="33"/>
                  </a:lnTo>
                  <a:lnTo>
                    <a:pt x="5" y="35"/>
                  </a:lnTo>
                  <a:lnTo>
                    <a:pt x="6" y="36"/>
                  </a:lnTo>
                  <a:lnTo>
                    <a:pt x="8" y="37"/>
                  </a:lnTo>
                  <a:lnTo>
                    <a:pt x="9" y="39"/>
                  </a:lnTo>
                  <a:lnTo>
                    <a:pt x="11" y="40"/>
                  </a:lnTo>
                  <a:lnTo>
                    <a:pt x="13" y="41"/>
                  </a:lnTo>
                  <a:lnTo>
                    <a:pt x="15" y="41"/>
                  </a:lnTo>
                  <a:lnTo>
                    <a:pt x="17" y="42"/>
                  </a:lnTo>
                  <a:lnTo>
                    <a:pt x="19" y="42"/>
                  </a:lnTo>
                  <a:lnTo>
                    <a:pt x="21" y="4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17" name="Shape 117">
              <a:extLst>
                <a:ext uri="{FF2B5EF4-FFF2-40B4-BE49-F238E27FC236}">
                  <a16:creationId xmlns:a16="http://schemas.microsoft.com/office/drawing/2014/main" id="{D916C0D8-DB7D-A6D6-4294-931D68E2F343}"/>
                </a:ext>
              </a:extLst>
            </xdr:cNvPr>
            <xdr:cNvSpPr/>
          </xdr:nvSpPr>
          <xdr:spPr>
            <a:xfrm>
              <a:off x="5556" y="690"/>
              <a:ext cx="39" cy="41"/>
            </a:xfrm>
            <a:custGeom>
              <a:avLst/>
              <a:gdLst/>
              <a:ahLst/>
              <a:cxnLst/>
              <a:rect l="l" t="t" r="r" b="b"/>
              <a:pathLst>
                <a:path w="39" h="41" extrusionOk="0">
                  <a:moveTo>
                    <a:pt x="29" y="0"/>
                  </a:moveTo>
                  <a:lnTo>
                    <a:pt x="23" y="0"/>
                  </a:lnTo>
                  <a:lnTo>
                    <a:pt x="17" y="2"/>
                  </a:lnTo>
                  <a:lnTo>
                    <a:pt x="9" y="2"/>
                  </a:lnTo>
                  <a:lnTo>
                    <a:pt x="8" y="8"/>
                  </a:lnTo>
                  <a:lnTo>
                    <a:pt x="8" y="15"/>
                  </a:lnTo>
                  <a:lnTo>
                    <a:pt x="7" y="19"/>
                  </a:lnTo>
                  <a:lnTo>
                    <a:pt x="4" y="24"/>
                  </a:lnTo>
                  <a:lnTo>
                    <a:pt x="0" y="28"/>
                  </a:lnTo>
                  <a:lnTo>
                    <a:pt x="0" y="32"/>
                  </a:lnTo>
                  <a:lnTo>
                    <a:pt x="6" y="38"/>
                  </a:lnTo>
                  <a:lnTo>
                    <a:pt x="12" y="40"/>
                  </a:lnTo>
                  <a:lnTo>
                    <a:pt x="17" y="41"/>
                  </a:lnTo>
                  <a:lnTo>
                    <a:pt x="22" y="40"/>
                  </a:lnTo>
                  <a:lnTo>
                    <a:pt x="39" y="21"/>
                  </a:lnTo>
                  <a:lnTo>
                    <a:pt x="39" y="15"/>
                  </a:lnTo>
                  <a:lnTo>
                    <a:pt x="37" y="9"/>
                  </a:lnTo>
                  <a:lnTo>
                    <a:pt x="34" y="4"/>
                  </a:lnTo>
                  <a:lnTo>
                    <a:pt x="29"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18" name="Shape 118">
              <a:extLst>
                <a:ext uri="{FF2B5EF4-FFF2-40B4-BE49-F238E27FC236}">
                  <a16:creationId xmlns:a16="http://schemas.microsoft.com/office/drawing/2014/main" id="{CD9EE98F-7E35-4CA3-2027-B4FD5FAE03EC}"/>
                </a:ext>
              </a:extLst>
            </xdr:cNvPr>
            <xdr:cNvSpPr/>
          </xdr:nvSpPr>
          <xdr:spPr>
            <a:xfrm>
              <a:off x="5554" y="688"/>
              <a:ext cx="41" cy="43"/>
            </a:xfrm>
            <a:custGeom>
              <a:avLst/>
              <a:gdLst/>
              <a:ahLst/>
              <a:cxnLst/>
              <a:rect l="l" t="t" r="r" b="b"/>
              <a:pathLst>
                <a:path w="41" h="43" extrusionOk="0">
                  <a:moveTo>
                    <a:pt x="19" y="43"/>
                  </a:moveTo>
                  <a:lnTo>
                    <a:pt x="22" y="43"/>
                  </a:lnTo>
                  <a:lnTo>
                    <a:pt x="24" y="42"/>
                  </a:lnTo>
                  <a:lnTo>
                    <a:pt x="26" y="42"/>
                  </a:lnTo>
                  <a:lnTo>
                    <a:pt x="35" y="36"/>
                  </a:lnTo>
                  <a:lnTo>
                    <a:pt x="36" y="35"/>
                  </a:lnTo>
                  <a:lnTo>
                    <a:pt x="38" y="33"/>
                  </a:lnTo>
                  <a:lnTo>
                    <a:pt x="39" y="31"/>
                  </a:lnTo>
                  <a:lnTo>
                    <a:pt x="40" y="29"/>
                  </a:lnTo>
                  <a:lnTo>
                    <a:pt x="40" y="27"/>
                  </a:lnTo>
                  <a:lnTo>
                    <a:pt x="41" y="25"/>
                  </a:lnTo>
                  <a:lnTo>
                    <a:pt x="41" y="23"/>
                  </a:lnTo>
                  <a:lnTo>
                    <a:pt x="41" y="21"/>
                  </a:lnTo>
                  <a:lnTo>
                    <a:pt x="41" y="17"/>
                  </a:lnTo>
                  <a:lnTo>
                    <a:pt x="40" y="14"/>
                  </a:lnTo>
                  <a:lnTo>
                    <a:pt x="39" y="11"/>
                  </a:lnTo>
                  <a:lnTo>
                    <a:pt x="38" y="8"/>
                  </a:lnTo>
                  <a:lnTo>
                    <a:pt x="36" y="6"/>
                  </a:lnTo>
                  <a:lnTo>
                    <a:pt x="34" y="4"/>
                  </a:lnTo>
                  <a:lnTo>
                    <a:pt x="31" y="2"/>
                  </a:lnTo>
                  <a:lnTo>
                    <a:pt x="28" y="0"/>
                  </a:lnTo>
                  <a:lnTo>
                    <a:pt x="25" y="2"/>
                  </a:lnTo>
                  <a:lnTo>
                    <a:pt x="22" y="3"/>
                  </a:lnTo>
                  <a:lnTo>
                    <a:pt x="19" y="4"/>
                  </a:lnTo>
                  <a:lnTo>
                    <a:pt x="15" y="5"/>
                  </a:lnTo>
                  <a:lnTo>
                    <a:pt x="11" y="4"/>
                  </a:lnTo>
                  <a:lnTo>
                    <a:pt x="8" y="3"/>
                  </a:lnTo>
                  <a:lnTo>
                    <a:pt x="9" y="6"/>
                  </a:lnTo>
                  <a:lnTo>
                    <a:pt x="10" y="8"/>
                  </a:lnTo>
                  <a:lnTo>
                    <a:pt x="10" y="10"/>
                  </a:lnTo>
                  <a:lnTo>
                    <a:pt x="10" y="13"/>
                  </a:lnTo>
                  <a:lnTo>
                    <a:pt x="10" y="16"/>
                  </a:lnTo>
                  <a:lnTo>
                    <a:pt x="10" y="19"/>
                  </a:lnTo>
                  <a:lnTo>
                    <a:pt x="9" y="21"/>
                  </a:lnTo>
                  <a:lnTo>
                    <a:pt x="7" y="24"/>
                  </a:lnTo>
                  <a:lnTo>
                    <a:pt x="6" y="26"/>
                  </a:lnTo>
                  <a:lnTo>
                    <a:pt x="4" y="28"/>
                  </a:lnTo>
                  <a:lnTo>
                    <a:pt x="2" y="30"/>
                  </a:lnTo>
                  <a:lnTo>
                    <a:pt x="0" y="32"/>
                  </a:lnTo>
                  <a:lnTo>
                    <a:pt x="2" y="34"/>
                  </a:lnTo>
                  <a:lnTo>
                    <a:pt x="4" y="36"/>
                  </a:lnTo>
                  <a:lnTo>
                    <a:pt x="6" y="38"/>
                  </a:lnTo>
                  <a:lnTo>
                    <a:pt x="8" y="40"/>
                  </a:lnTo>
                  <a:lnTo>
                    <a:pt x="11" y="41"/>
                  </a:lnTo>
                  <a:lnTo>
                    <a:pt x="14" y="42"/>
                  </a:lnTo>
                  <a:lnTo>
                    <a:pt x="16" y="43"/>
                  </a:lnTo>
                  <a:lnTo>
                    <a:pt x="19" y="43"/>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19" name="Shape 119">
              <a:extLst>
                <a:ext uri="{FF2B5EF4-FFF2-40B4-BE49-F238E27FC236}">
                  <a16:creationId xmlns:a16="http://schemas.microsoft.com/office/drawing/2014/main" id="{AA52164F-4E8A-841D-3A80-1EC95F211929}"/>
                </a:ext>
              </a:extLst>
            </xdr:cNvPr>
            <xdr:cNvPicPr preferRelativeResize="0"/>
          </xdr:nvPicPr>
          <xdr:blipFill rotWithShape="1">
            <a:blip xmlns:r="http://schemas.openxmlformats.org/officeDocument/2006/relationships" r:embed="rId22">
              <a:alphaModFix/>
            </a:blip>
            <a:srcRect/>
            <a:stretch/>
          </xdr:blipFill>
          <xdr:spPr>
            <a:xfrm>
              <a:off x="5522" y="810"/>
              <a:ext cx="530" cy="10"/>
            </a:xfrm>
            <a:prstGeom prst="rect">
              <a:avLst/>
            </a:prstGeom>
            <a:noFill/>
            <a:ln>
              <a:noFill/>
            </a:ln>
          </xdr:spPr>
        </xdr:pic>
        <xdr:pic>
          <xdr:nvPicPr>
            <xdr:cNvPr id="120" name="Shape 120">
              <a:extLst>
                <a:ext uri="{FF2B5EF4-FFF2-40B4-BE49-F238E27FC236}">
                  <a16:creationId xmlns:a16="http://schemas.microsoft.com/office/drawing/2014/main" id="{40BE9F9D-4280-F11B-D63D-1F0740D1F1AA}"/>
                </a:ext>
              </a:extLst>
            </xdr:cNvPr>
            <xdr:cNvPicPr preferRelativeResize="0"/>
          </xdr:nvPicPr>
          <xdr:blipFill rotWithShape="1">
            <a:blip xmlns:r="http://schemas.openxmlformats.org/officeDocument/2006/relationships" r:embed="rId23">
              <a:alphaModFix/>
            </a:blip>
            <a:srcRect/>
            <a:stretch/>
          </xdr:blipFill>
          <xdr:spPr>
            <a:xfrm>
              <a:off x="5295" y="683"/>
              <a:ext cx="204" cy="306"/>
            </a:xfrm>
            <a:prstGeom prst="rect">
              <a:avLst/>
            </a:prstGeom>
            <a:noFill/>
            <a:ln>
              <a:noFill/>
            </a:ln>
          </xdr:spPr>
        </xdr:pic>
        <xdr:pic>
          <xdr:nvPicPr>
            <xdr:cNvPr id="121" name="Shape 121">
              <a:extLst>
                <a:ext uri="{FF2B5EF4-FFF2-40B4-BE49-F238E27FC236}">
                  <a16:creationId xmlns:a16="http://schemas.microsoft.com/office/drawing/2014/main" id="{C866646A-4AD0-8FD0-7640-F6950D5BA365}"/>
                </a:ext>
              </a:extLst>
            </xdr:cNvPr>
            <xdr:cNvPicPr preferRelativeResize="0"/>
          </xdr:nvPicPr>
          <xdr:blipFill rotWithShape="1">
            <a:blip xmlns:r="http://schemas.openxmlformats.org/officeDocument/2006/relationships" r:embed="rId24">
              <a:alphaModFix/>
            </a:blip>
            <a:srcRect/>
            <a:stretch/>
          </xdr:blipFill>
          <xdr:spPr>
            <a:xfrm>
              <a:off x="5297" y="395"/>
              <a:ext cx="569" cy="463"/>
            </a:xfrm>
            <a:prstGeom prst="rect">
              <a:avLst/>
            </a:prstGeom>
            <a:noFill/>
            <a:ln>
              <a:noFill/>
            </a:ln>
          </xdr:spPr>
        </xdr:pic>
        <xdr:pic>
          <xdr:nvPicPr>
            <xdr:cNvPr id="122" name="Shape 122">
              <a:extLst>
                <a:ext uri="{FF2B5EF4-FFF2-40B4-BE49-F238E27FC236}">
                  <a16:creationId xmlns:a16="http://schemas.microsoft.com/office/drawing/2014/main" id="{2D83E255-731F-791A-AA5C-581D79596D80}"/>
                </a:ext>
              </a:extLst>
            </xdr:cNvPr>
            <xdr:cNvPicPr preferRelativeResize="0"/>
          </xdr:nvPicPr>
          <xdr:blipFill rotWithShape="1">
            <a:blip xmlns:r="http://schemas.openxmlformats.org/officeDocument/2006/relationships" r:embed="rId25">
              <a:alphaModFix/>
            </a:blip>
            <a:srcRect/>
            <a:stretch/>
          </xdr:blipFill>
          <xdr:spPr>
            <a:xfrm>
              <a:off x="5295" y="264"/>
              <a:ext cx="572" cy="725"/>
            </a:xfrm>
            <a:prstGeom prst="rect">
              <a:avLst/>
            </a:prstGeom>
            <a:noFill/>
            <a:ln>
              <a:noFill/>
            </a:ln>
          </xdr:spPr>
        </xdr:pic>
        <xdr:pic>
          <xdr:nvPicPr>
            <xdr:cNvPr id="123" name="Shape 123">
              <a:extLst>
                <a:ext uri="{FF2B5EF4-FFF2-40B4-BE49-F238E27FC236}">
                  <a16:creationId xmlns:a16="http://schemas.microsoft.com/office/drawing/2014/main" id="{FF4D04FA-6703-92E5-BC22-8DF3530AB329}"/>
                </a:ext>
              </a:extLst>
            </xdr:cNvPr>
            <xdr:cNvPicPr preferRelativeResize="0"/>
          </xdr:nvPicPr>
          <xdr:blipFill rotWithShape="1">
            <a:blip xmlns:r="http://schemas.openxmlformats.org/officeDocument/2006/relationships" r:embed="rId24">
              <a:alphaModFix/>
            </a:blip>
            <a:srcRect/>
            <a:stretch/>
          </xdr:blipFill>
          <xdr:spPr>
            <a:xfrm>
              <a:off x="5297" y="395"/>
              <a:ext cx="569" cy="463"/>
            </a:xfrm>
            <a:prstGeom prst="rect">
              <a:avLst/>
            </a:prstGeom>
            <a:noFill/>
            <a:ln>
              <a:noFill/>
            </a:ln>
          </xdr:spPr>
        </xdr:pic>
        <xdr:sp macro="" textlink="">
          <xdr:nvSpPr>
            <xdr:cNvPr id="124" name="Shape 124">
              <a:extLst>
                <a:ext uri="{FF2B5EF4-FFF2-40B4-BE49-F238E27FC236}">
                  <a16:creationId xmlns:a16="http://schemas.microsoft.com/office/drawing/2014/main" id="{17680276-B2B3-998E-4C54-753CD8A69992}"/>
                </a:ext>
              </a:extLst>
            </xdr:cNvPr>
            <xdr:cNvSpPr/>
          </xdr:nvSpPr>
          <xdr:spPr>
            <a:xfrm>
              <a:off x="5520" y="719"/>
              <a:ext cx="125" cy="604"/>
            </a:xfrm>
            <a:custGeom>
              <a:avLst/>
              <a:gdLst/>
              <a:ahLst/>
              <a:cxnLst/>
              <a:rect l="l" t="t" r="r" b="b"/>
              <a:pathLst>
                <a:path w="125" h="604" extrusionOk="0">
                  <a:moveTo>
                    <a:pt x="34" y="0"/>
                  </a:moveTo>
                  <a:lnTo>
                    <a:pt x="30" y="2"/>
                  </a:lnTo>
                  <a:lnTo>
                    <a:pt x="24" y="3"/>
                  </a:lnTo>
                  <a:lnTo>
                    <a:pt x="22" y="3"/>
                  </a:lnTo>
                  <a:lnTo>
                    <a:pt x="16" y="39"/>
                  </a:lnTo>
                  <a:lnTo>
                    <a:pt x="14" y="57"/>
                  </a:lnTo>
                  <a:lnTo>
                    <a:pt x="12" y="74"/>
                  </a:lnTo>
                  <a:lnTo>
                    <a:pt x="4" y="146"/>
                  </a:lnTo>
                  <a:lnTo>
                    <a:pt x="2" y="182"/>
                  </a:lnTo>
                  <a:lnTo>
                    <a:pt x="1" y="201"/>
                  </a:lnTo>
                  <a:lnTo>
                    <a:pt x="1" y="219"/>
                  </a:lnTo>
                  <a:lnTo>
                    <a:pt x="0" y="237"/>
                  </a:lnTo>
                  <a:lnTo>
                    <a:pt x="0" y="274"/>
                  </a:lnTo>
                  <a:lnTo>
                    <a:pt x="2" y="312"/>
                  </a:lnTo>
                  <a:lnTo>
                    <a:pt x="3" y="330"/>
                  </a:lnTo>
                  <a:lnTo>
                    <a:pt x="5" y="349"/>
                  </a:lnTo>
                  <a:lnTo>
                    <a:pt x="6" y="368"/>
                  </a:lnTo>
                  <a:lnTo>
                    <a:pt x="9" y="387"/>
                  </a:lnTo>
                  <a:lnTo>
                    <a:pt x="11" y="406"/>
                  </a:lnTo>
                  <a:lnTo>
                    <a:pt x="14" y="426"/>
                  </a:lnTo>
                  <a:lnTo>
                    <a:pt x="18" y="445"/>
                  </a:lnTo>
                  <a:lnTo>
                    <a:pt x="21" y="464"/>
                  </a:lnTo>
                  <a:lnTo>
                    <a:pt x="26" y="484"/>
                  </a:lnTo>
                  <a:lnTo>
                    <a:pt x="30" y="504"/>
                  </a:lnTo>
                  <a:lnTo>
                    <a:pt x="40" y="544"/>
                  </a:lnTo>
                  <a:lnTo>
                    <a:pt x="52" y="584"/>
                  </a:lnTo>
                  <a:lnTo>
                    <a:pt x="59" y="604"/>
                  </a:lnTo>
                  <a:lnTo>
                    <a:pt x="67" y="604"/>
                  </a:lnTo>
                  <a:lnTo>
                    <a:pt x="75" y="603"/>
                  </a:lnTo>
                  <a:lnTo>
                    <a:pt x="125" y="603"/>
                  </a:lnTo>
                  <a:lnTo>
                    <a:pt x="119" y="588"/>
                  </a:lnTo>
                  <a:lnTo>
                    <a:pt x="113" y="571"/>
                  </a:lnTo>
                  <a:lnTo>
                    <a:pt x="108" y="554"/>
                  </a:lnTo>
                  <a:lnTo>
                    <a:pt x="102" y="536"/>
                  </a:lnTo>
                  <a:lnTo>
                    <a:pt x="98" y="519"/>
                  </a:lnTo>
                  <a:lnTo>
                    <a:pt x="93" y="502"/>
                  </a:lnTo>
                  <a:lnTo>
                    <a:pt x="88" y="484"/>
                  </a:lnTo>
                  <a:lnTo>
                    <a:pt x="84" y="466"/>
                  </a:lnTo>
                  <a:lnTo>
                    <a:pt x="80" y="449"/>
                  </a:lnTo>
                  <a:lnTo>
                    <a:pt x="77" y="431"/>
                  </a:lnTo>
                  <a:lnTo>
                    <a:pt x="73" y="413"/>
                  </a:lnTo>
                  <a:lnTo>
                    <a:pt x="70" y="395"/>
                  </a:lnTo>
                  <a:lnTo>
                    <a:pt x="67" y="376"/>
                  </a:lnTo>
                  <a:lnTo>
                    <a:pt x="63" y="340"/>
                  </a:lnTo>
                  <a:lnTo>
                    <a:pt x="59" y="302"/>
                  </a:lnTo>
                  <a:lnTo>
                    <a:pt x="57" y="284"/>
                  </a:lnTo>
                  <a:lnTo>
                    <a:pt x="56" y="265"/>
                  </a:lnTo>
                  <a:lnTo>
                    <a:pt x="54" y="246"/>
                  </a:lnTo>
                  <a:lnTo>
                    <a:pt x="53" y="227"/>
                  </a:lnTo>
                  <a:lnTo>
                    <a:pt x="53" y="208"/>
                  </a:lnTo>
                  <a:lnTo>
                    <a:pt x="52" y="188"/>
                  </a:lnTo>
                  <a:lnTo>
                    <a:pt x="52" y="130"/>
                  </a:lnTo>
                  <a:lnTo>
                    <a:pt x="53" y="110"/>
                  </a:lnTo>
                  <a:lnTo>
                    <a:pt x="53" y="91"/>
                  </a:lnTo>
                  <a:lnTo>
                    <a:pt x="56" y="31"/>
                  </a:lnTo>
                  <a:lnTo>
                    <a:pt x="58" y="11"/>
                  </a:lnTo>
                  <a:lnTo>
                    <a:pt x="53" y="11"/>
                  </a:lnTo>
                  <a:lnTo>
                    <a:pt x="47" y="10"/>
                  </a:lnTo>
                  <a:lnTo>
                    <a:pt x="42" y="8"/>
                  </a:lnTo>
                  <a:lnTo>
                    <a:pt x="38" y="5"/>
                  </a:lnTo>
                  <a:lnTo>
                    <a:pt x="34" y="0"/>
                  </a:lnTo>
                  <a:close/>
                  <a:moveTo>
                    <a:pt x="125" y="603"/>
                  </a:moveTo>
                  <a:lnTo>
                    <a:pt x="109" y="603"/>
                  </a:lnTo>
                  <a:lnTo>
                    <a:pt x="117" y="604"/>
                  </a:lnTo>
                  <a:lnTo>
                    <a:pt x="125" y="604"/>
                  </a:lnTo>
                  <a:lnTo>
                    <a:pt x="125" y="603"/>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25" name="Shape 125">
              <a:extLst>
                <a:ext uri="{FF2B5EF4-FFF2-40B4-BE49-F238E27FC236}">
                  <a16:creationId xmlns:a16="http://schemas.microsoft.com/office/drawing/2014/main" id="{D42C9486-79B5-50C5-3066-7FDBF4316A14}"/>
                </a:ext>
              </a:extLst>
            </xdr:cNvPr>
            <xdr:cNvPicPr preferRelativeResize="0"/>
          </xdr:nvPicPr>
          <xdr:blipFill rotWithShape="1">
            <a:blip xmlns:r="http://schemas.openxmlformats.org/officeDocument/2006/relationships" r:embed="rId26">
              <a:alphaModFix/>
            </a:blip>
            <a:srcRect/>
            <a:stretch/>
          </xdr:blipFill>
          <xdr:spPr>
            <a:xfrm>
              <a:off x="5520" y="849"/>
              <a:ext cx="499" cy="346"/>
            </a:xfrm>
            <a:prstGeom prst="rect">
              <a:avLst/>
            </a:prstGeom>
            <a:noFill/>
            <a:ln>
              <a:noFill/>
            </a:ln>
          </xdr:spPr>
        </xdr:pic>
        <xdr:sp macro="" textlink="">
          <xdr:nvSpPr>
            <xdr:cNvPr id="126" name="Shape 126">
              <a:extLst>
                <a:ext uri="{FF2B5EF4-FFF2-40B4-BE49-F238E27FC236}">
                  <a16:creationId xmlns:a16="http://schemas.microsoft.com/office/drawing/2014/main" id="{8D8E08CF-3655-1508-30D5-432990B60E98}"/>
                </a:ext>
              </a:extLst>
            </xdr:cNvPr>
            <xdr:cNvSpPr/>
          </xdr:nvSpPr>
          <xdr:spPr>
            <a:xfrm>
              <a:off x="5520" y="718"/>
              <a:ext cx="125" cy="605"/>
            </a:xfrm>
            <a:custGeom>
              <a:avLst/>
              <a:gdLst/>
              <a:ahLst/>
              <a:cxnLst/>
              <a:rect l="l" t="t" r="r" b="b"/>
              <a:pathLst>
                <a:path w="125" h="605" extrusionOk="0">
                  <a:moveTo>
                    <a:pt x="22" y="4"/>
                  </a:moveTo>
                  <a:lnTo>
                    <a:pt x="19" y="22"/>
                  </a:lnTo>
                  <a:lnTo>
                    <a:pt x="16" y="40"/>
                  </a:lnTo>
                  <a:lnTo>
                    <a:pt x="14" y="58"/>
                  </a:lnTo>
                  <a:lnTo>
                    <a:pt x="12" y="75"/>
                  </a:lnTo>
                  <a:lnTo>
                    <a:pt x="10" y="93"/>
                  </a:lnTo>
                  <a:lnTo>
                    <a:pt x="8" y="111"/>
                  </a:lnTo>
                  <a:lnTo>
                    <a:pt x="6" y="129"/>
                  </a:lnTo>
                  <a:lnTo>
                    <a:pt x="4" y="147"/>
                  </a:lnTo>
                  <a:lnTo>
                    <a:pt x="3" y="165"/>
                  </a:lnTo>
                  <a:lnTo>
                    <a:pt x="2" y="183"/>
                  </a:lnTo>
                  <a:lnTo>
                    <a:pt x="1" y="202"/>
                  </a:lnTo>
                  <a:lnTo>
                    <a:pt x="1" y="220"/>
                  </a:lnTo>
                  <a:lnTo>
                    <a:pt x="0" y="238"/>
                  </a:lnTo>
                  <a:lnTo>
                    <a:pt x="0" y="256"/>
                  </a:lnTo>
                  <a:lnTo>
                    <a:pt x="0" y="275"/>
                  </a:lnTo>
                  <a:lnTo>
                    <a:pt x="1" y="294"/>
                  </a:lnTo>
                  <a:lnTo>
                    <a:pt x="2" y="313"/>
                  </a:lnTo>
                  <a:lnTo>
                    <a:pt x="3" y="331"/>
                  </a:lnTo>
                  <a:lnTo>
                    <a:pt x="5" y="350"/>
                  </a:lnTo>
                  <a:lnTo>
                    <a:pt x="6" y="369"/>
                  </a:lnTo>
                  <a:lnTo>
                    <a:pt x="9" y="388"/>
                  </a:lnTo>
                  <a:lnTo>
                    <a:pt x="11" y="407"/>
                  </a:lnTo>
                  <a:lnTo>
                    <a:pt x="14" y="427"/>
                  </a:lnTo>
                  <a:lnTo>
                    <a:pt x="18" y="446"/>
                  </a:lnTo>
                  <a:lnTo>
                    <a:pt x="21" y="465"/>
                  </a:lnTo>
                  <a:lnTo>
                    <a:pt x="26" y="485"/>
                  </a:lnTo>
                  <a:lnTo>
                    <a:pt x="30" y="505"/>
                  </a:lnTo>
                  <a:lnTo>
                    <a:pt x="35" y="525"/>
                  </a:lnTo>
                  <a:lnTo>
                    <a:pt x="40" y="545"/>
                  </a:lnTo>
                  <a:lnTo>
                    <a:pt x="46" y="565"/>
                  </a:lnTo>
                  <a:lnTo>
                    <a:pt x="52" y="585"/>
                  </a:lnTo>
                  <a:lnTo>
                    <a:pt x="59" y="605"/>
                  </a:lnTo>
                  <a:lnTo>
                    <a:pt x="67" y="605"/>
                  </a:lnTo>
                  <a:lnTo>
                    <a:pt x="75" y="604"/>
                  </a:lnTo>
                  <a:lnTo>
                    <a:pt x="84" y="604"/>
                  </a:lnTo>
                  <a:lnTo>
                    <a:pt x="92" y="604"/>
                  </a:lnTo>
                  <a:lnTo>
                    <a:pt x="101" y="604"/>
                  </a:lnTo>
                  <a:lnTo>
                    <a:pt x="109" y="604"/>
                  </a:lnTo>
                  <a:lnTo>
                    <a:pt x="117" y="605"/>
                  </a:lnTo>
                  <a:lnTo>
                    <a:pt x="125" y="605"/>
                  </a:lnTo>
                  <a:lnTo>
                    <a:pt x="119" y="589"/>
                  </a:lnTo>
                  <a:lnTo>
                    <a:pt x="113" y="572"/>
                  </a:lnTo>
                  <a:lnTo>
                    <a:pt x="108" y="555"/>
                  </a:lnTo>
                  <a:lnTo>
                    <a:pt x="102" y="537"/>
                  </a:lnTo>
                  <a:lnTo>
                    <a:pt x="98" y="520"/>
                  </a:lnTo>
                  <a:lnTo>
                    <a:pt x="93" y="503"/>
                  </a:lnTo>
                  <a:lnTo>
                    <a:pt x="88" y="485"/>
                  </a:lnTo>
                  <a:lnTo>
                    <a:pt x="84" y="467"/>
                  </a:lnTo>
                  <a:lnTo>
                    <a:pt x="80" y="450"/>
                  </a:lnTo>
                  <a:lnTo>
                    <a:pt x="77" y="432"/>
                  </a:lnTo>
                  <a:lnTo>
                    <a:pt x="73" y="414"/>
                  </a:lnTo>
                  <a:lnTo>
                    <a:pt x="70" y="396"/>
                  </a:lnTo>
                  <a:lnTo>
                    <a:pt x="67" y="377"/>
                  </a:lnTo>
                  <a:lnTo>
                    <a:pt x="65" y="359"/>
                  </a:lnTo>
                  <a:lnTo>
                    <a:pt x="63" y="341"/>
                  </a:lnTo>
                  <a:lnTo>
                    <a:pt x="61" y="322"/>
                  </a:lnTo>
                  <a:lnTo>
                    <a:pt x="59" y="303"/>
                  </a:lnTo>
                  <a:lnTo>
                    <a:pt x="57" y="285"/>
                  </a:lnTo>
                  <a:lnTo>
                    <a:pt x="56" y="266"/>
                  </a:lnTo>
                  <a:lnTo>
                    <a:pt x="54" y="247"/>
                  </a:lnTo>
                  <a:lnTo>
                    <a:pt x="53" y="228"/>
                  </a:lnTo>
                  <a:lnTo>
                    <a:pt x="53" y="209"/>
                  </a:lnTo>
                  <a:lnTo>
                    <a:pt x="52" y="189"/>
                  </a:lnTo>
                  <a:lnTo>
                    <a:pt x="52" y="170"/>
                  </a:lnTo>
                  <a:lnTo>
                    <a:pt x="52" y="150"/>
                  </a:lnTo>
                  <a:lnTo>
                    <a:pt x="52" y="131"/>
                  </a:lnTo>
                  <a:lnTo>
                    <a:pt x="53" y="111"/>
                  </a:lnTo>
                  <a:lnTo>
                    <a:pt x="53" y="92"/>
                  </a:lnTo>
                  <a:lnTo>
                    <a:pt x="54" y="72"/>
                  </a:lnTo>
                  <a:lnTo>
                    <a:pt x="55" y="52"/>
                  </a:lnTo>
                  <a:lnTo>
                    <a:pt x="56" y="32"/>
                  </a:lnTo>
                  <a:lnTo>
                    <a:pt x="58" y="12"/>
                  </a:lnTo>
                  <a:lnTo>
                    <a:pt x="55" y="12"/>
                  </a:lnTo>
                  <a:lnTo>
                    <a:pt x="53" y="12"/>
                  </a:lnTo>
                  <a:lnTo>
                    <a:pt x="50" y="12"/>
                  </a:lnTo>
                  <a:lnTo>
                    <a:pt x="47" y="11"/>
                  </a:lnTo>
                  <a:lnTo>
                    <a:pt x="45" y="10"/>
                  </a:lnTo>
                  <a:lnTo>
                    <a:pt x="42" y="9"/>
                  </a:lnTo>
                  <a:lnTo>
                    <a:pt x="40" y="7"/>
                  </a:lnTo>
                  <a:lnTo>
                    <a:pt x="38" y="6"/>
                  </a:lnTo>
                  <a:lnTo>
                    <a:pt x="36" y="3"/>
                  </a:lnTo>
                  <a:lnTo>
                    <a:pt x="34" y="1"/>
                  </a:lnTo>
                  <a:lnTo>
                    <a:pt x="35" y="1"/>
                  </a:lnTo>
                  <a:lnTo>
                    <a:pt x="36" y="0"/>
                  </a:lnTo>
                  <a:lnTo>
                    <a:pt x="33" y="2"/>
                  </a:lnTo>
                  <a:lnTo>
                    <a:pt x="30" y="3"/>
                  </a:lnTo>
                  <a:lnTo>
                    <a:pt x="28" y="4"/>
                  </a:lnTo>
                  <a:lnTo>
                    <a:pt x="26" y="4"/>
                  </a:lnTo>
                  <a:lnTo>
                    <a:pt x="24" y="4"/>
                  </a:lnTo>
                  <a:lnTo>
                    <a:pt x="22" y="4"/>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27" name="Shape 127">
              <a:extLst>
                <a:ext uri="{FF2B5EF4-FFF2-40B4-BE49-F238E27FC236}">
                  <a16:creationId xmlns:a16="http://schemas.microsoft.com/office/drawing/2014/main" id="{B53ACF7E-4A5B-B1A2-B368-ECDF13486151}"/>
                </a:ext>
              </a:extLst>
            </xdr:cNvPr>
            <xdr:cNvSpPr/>
          </xdr:nvSpPr>
          <xdr:spPr>
            <a:xfrm>
              <a:off x="6605" y="837"/>
              <a:ext cx="63" cy="75"/>
            </a:xfrm>
            <a:custGeom>
              <a:avLst/>
              <a:gdLst/>
              <a:ahLst/>
              <a:cxnLst/>
              <a:rect l="l" t="t" r="r" b="b"/>
              <a:pathLst>
                <a:path w="63" h="75" extrusionOk="0">
                  <a:moveTo>
                    <a:pt x="52" y="13"/>
                  </a:moveTo>
                  <a:lnTo>
                    <a:pt x="41" y="13"/>
                  </a:lnTo>
                  <a:lnTo>
                    <a:pt x="46" y="44"/>
                  </a:lnTo>
                  <a:lnTo>
                    <a:pt x="47" y="54"/>
                  </a:lnTo>
                  <a:lnTo>
                    <a:pt x="50" y="73"/>
                  </a:lnTo>
                  <a:lnTo>
                    <a:pt x="63" y="75"/>
                  </a:lnTo>
                  <a:lnTo>
                    <a:pt x="52" y="13"/>
                  </a:lnTo>
                  <a:close/>
                  <a:moveTo>
                    <a:pt x="37" y="0"/>
                  </a:moveTo>
                  <a:lnTo>
                    <a:pt x="0" y="63"/>
                  </a:lnTo>
                  <a:lnTo>
                    <a:pt x="12" y="66"/>
                  </a:lnTo>
                  <a:lnTo>
                    <a:pt x="21" y="49"/>
                  </a:lnTo>
                  <a:lnTo>
                    <a:pt x="41" y="13"/>
                  </a:lnTo>
                  <a:lnTo>
                    <a:pt x="52" y="13"/>
                  </a:lnTo>
                  <a:lnTo>
                    <a:pt x="50" y="3"/>
                  </a:lnTo>
                  <a:lnTo>
                    <a:pt x="37"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28" name="Shape 128">
              <a:extLst>
                <a:ext uri="{FF2B5EF4-FFF2-40B4-BE49-F238E27FC236}">
                  <a16:creationId xmlns:a16="http://schemas.microsoft.com/office/drawing/2014/main" id="{5242DB50-4165-A9FF-17E2-6C691ECEB056}"/>
                </a:ext>
              </a:extLst>
            </xdr:cNvPr>
            <xdr:cNvSpPr/>
          </xdr:nvSpPr>
          <xdr:spPr>
            <a:xfrm>
              <a:off x="6626" y="877"/>
              <a:ext cx="26" cy="14"/>
            </a:xfrm>
            <a:custGeom>
              <a:avLst/>
              <a:gdLst/>
              <a:ahLst/>
              <a:cxnLst/>
              <a:rect l="l" t="t" r="r" b="b"/>
              <a:pathLst>
                <a:path w="26" h="14" extrusionOk="0">
                  <a:moveTo>
                    <a:pt x="5" y="0"/>
                  </a:moveTo>
                  <a:lnTo>
                    <a:pt x="0" y="9"/>
                  </a:lnTo>
                  <a:lnTo>
                    <a:pt x="26" y="14"/>
                  </a:lnTo>
                  <a:lnTo>
                    <a:pt x="25" y="4"/>
                  </a:lnTo>
                  <a:lnTo>
                    <a:pt x="5"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29" name="Shape 129">
              <a:extLst>
                <a:ext uri="{FF2B5EF4-FFF2-40B4-BE49-F238E27FC236}">
                  <a16:creationId xmlns:a16="http://schemas.microsoft.com/office/drawing/2014/main" id="{F308DBE2-CB7A-911D-835E-C9D1599E8EBE}"/>
                </a:ext>
              </a:extLst>
            </xdr:cNvPr>
            <xdr:cNvSpPr/>
          </xdr:nvSpPr>
          <xdr:spPr>
            <a:xfrm>
              <a:off x="6636" y="819"/>
              <a:ext cx="31" cy="10"/>
            </a:xfrm>
            <a:custGeom>
              <a:avLst/>
              <a:gdLst/>
              <a:ahLst/>
              <a:cxnLst/>
              <a:rect l="l" t="t" r="r" b="b"/>
              <a:pathLst>
                <a:path w="31" h="10" extrusionOk="0">
                  <a:moveTo>
                    <a:pt x="27" y="7"/>
                  </a:moveTo>
                  <a:lnTo>
                    <a:pt x="12" y="7"/>
                  </a:lnTo>
                  <a:lnTo>
                    <a:pt x="19" y="10"/>
                  </a:lnTo>
                  <a:lnTo>
                    <a:pt x="24" y="10"/>
                  </a:lnTo>
                  <a:lnTo>
                    <a:pt x="27" y="7"/>
                  </a:lnTo>
                  <a:close/>
                  <a:moveTo>
                    <a:pt x="12" y="0"/>
                  </a:moveTo>
                  <a:lnTo>
                    <a:pt x="8" y="0"/>
                  </a:lnTo>
                  <a:lnTo>
                    <a:pt x="2" y="4"/>
                  </a:lnTo>
                  <a:lnTo>
                    <a:pt x="0" y="8"/>
                  </a:lnTo>
                  <a:lnTo>
                    <a:pt x="5" y="9"/>
                  </a:lnTo>
                  <a:lnTo>
                    <a:pt x="8" y="7"/>
                  </a:lnTo>
                  <a:lnTo>
                    <a:pt x="27" y="7"/>
                  </a:lnTo>
                  <a:lnTo>
                    <a:pt x="28" y="6"/>
                  </a:lnTo>
                  <a:lnTo>
                    <a:pt x="30" y="3"/>
                  </a:lnTo>
                  <a:lnTo>
                    <a:pt x="19" y="3"/>
                  </a:lnTo>
                  <a:lnTo>
                    <a:pt x="14" y="1"/>
                  </a:lnTo>
                  <a:lnTo>
                    <a:pt x="12" y="0"/>
                  </a:lnTo>
                  <a:close/>
                  <a:moveTo>
                    <a:pt x="26" y="1"/>
                  </a:moveTo>
                  <a:lnTo>
                    <a:pt x="24" y="3"/>
                  </a:lnTo>
                  <a:lnTo>
                    <a:pt x="30" y="3"/>
                  </a:lnTo>
                  <a:lnTo>
                    <a:pt x="31" y="2"/>
                  </a:lnTo>
                  <a:lnTo>
                    <a:pt x="26" y="1"/>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0" name="Shape 130">
              <a:extLst>
                <a:ext uri="{FF2B5EF4-FFF2-40B4-BE49-F238E27FC236}">
                  <a16:creationId xmlns:a16="http://schemas.microsoft.com/office/drawing/2014/main" id="{A8F2C828-C0C5-E406-F8E0-B0DCEDB1E748}"/>
                </a:ext>
              </a:extLst>
            </xdr:cNvPr>
            <xdr:cNvSpPr/>
          </xdr:nvSpPr>
          <xdr:spPr>
            <a:xfrm>
              <a:off x="6698" y="903"/>
              <a:ext cx="19" cy="21"/>
            </a:xfrm>
            <a:custGeom>
              <a:avLst/>
              <a:gdLst/>
              <a:ahLst/>
              <a:cxnLst/>
              <a:rect l="l" t="t" r="r" b="b"/>
              <a:pathLst>
                <a:path w="19" h="21" extrusionOk="0">
                  <a:moveTo>
                    <a:pt x="0" y="0"/>
                  </a:moveTo>
                  <a:lnTo>
                    <a:pt x="5" y="18"/>
                  </a:lnTo>
                  <a:lnTo>
                    <a:pt x="12" y="20"/>
                  </a:lnTo>
                  <a:lnTo>
                    <a:pt x="19" y="21"/>
                  </a:lnTo>
                  <a:lnTo>
                    <a:pt x="14" y="10"/>
                  </a:lnTo>
                  <a:lnTo>
                    <a:pt x="10" y="9"/>
                  </a:lnTo>
                  <a:lnTo>
                    <a:pt x="4" y="5"/>
                  </a:lnTo>
                  <a:lnTo>
                    <a:pt x="0"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1" name="Shape 131">
              <a:extLst>
                <a:ext uri="{FF2B5EF4-FFF2-40B4-BE49-F238E27FC236}">
                  <a16:creationId xmlns:a16="http://schemas.microsoft.com/office/drawing/2014/main" id="{8040730E-4B4B-FAB5-3BD4-253987FA9FAD}"/>
                </a:ext>
              </a:extLst>
            </xdr:cNvPr>
            <xdr:cNvSpPr/>
          </xdr:nvSpPr>
          <xdr:spPr>
            <a:xfrm>
              <a:off x="6684" y="851"/>
              <a:ext cx="67" cy="73"/>
            </a:xfrm>
            <a:custGeom>
              <a:avLst/>
              <a:gdLst/>
              <a:ahLst/>
              <a:cxnLst/>
              <a:rect l="l" t="t" r="r" b="b"/>
              <a:pathLst>
                <a:path w="67" h="73" extrusionOk="0">
                  <a:moveTo>
                    <a:pt x="28" y="62"/>
                  </a:moveTo>
                  <a:lnTo>
                    <a:pt x="33" y="73"/>
                  </a:lnTo>
                  <a:lnTo>
                    <a:pt x="40" y="73"/>
                  </a:lnTo>
                  <a:lnTo>
                    <a:pt x="46" y="71"/>
                  </a:lnTo>
                  <a:lnTo>
                    <a:pt x="52" y="68"/>
                  </a:lnTo>
                  <a:lnTo>
                    <a:pt x="57" y="63"/>
                  </a:lnTo>
                  <a:lnTo>
                    <a:pt x="33" y="63"/>
                  </a:lnTo>
                  <a:lnTo>
                    <a:pt x="28" y="62"/>
                  </a:lnTo>
                  <a:close/>
                  <a:moveTo>
                    <a:pt x="38" y="0"/>
                  </a:moveTo>
                  <a:lnTo>
                    <a:pt x="31" y="0"/>
                  </a:lnTo>
                  <a:lnTo>
                    <a:pt x="24" y="1"/>
                  </a:lnTo>
                  <a:lnTo>
                    <a:pt x="19" y="4"/>
                  </a:lnTo>
                  <a:lnTo>
                    <a:pt x="13" y="7"/>
                  </a:lnTo>
                  <a:lnTo>
                    <a:pt x="9" y="12"/>
                  </a:lnTo>
                  <a:lnTo>
                    <a:pt x="5" y="18"/>
                  </a:lnTo>
                  <a:lnTo>
                    <a:pt x="2" y="25"/>
                  </a:lnTo>
                  <a:lnTo>
                    <a:pt x="0" y="33"/>
                  </a:lnTo>
                  <a:lnTo>
                    <a:pt x="0" y="45"/>
                  </a:lnTo>
                  <a:lnTo>
                    <a:pt x="1" y="51"/>
                  </a:lnTo>
                  <a:lnTo>
                    <a:pt x="4" y="57"/>
                  </a:lnTo>
                  <a:lnTo>
                    <a:pt x="8" y="62"/>
                  </a:lnTo>
                  <a:lnTo>
                    <a:pt x="13" y="67"/>
                  </a:lnTo>
                  <a:lnTo>
                    <a:pt x="19" y="70"/>
                  </a:lnTo>
                  <a:lnTo>
                    <a:pt x="14" y="52"/>
                  </a:lnTo>
                  <a:lnTo>
                    <a:pt x="13" y="48"/>
                  </a:lnTo>
                  <a:lnTo>
                    <a:pt x="12" y="44"/>
                  </a:lnTo>
                  <a:lnTo>
                    <a:pt x="12" y="36"/>
                  </a:lnTo>
                  <a:lnTo>
                    <a:pt x="14" y="26"/>
                  </a:lnTo>
                  <a:lnTo>
                    <a:pt x="17" y="22"/>
                  </a:lnTo>
                  <a:lnTo>
                    <a:pt x="19" y="18"/>
                  </a:lnTo>
                  <a:lnTo>
                    <a:pt x="24" y="13"/>
                  </a:lnTo>
                  <a:lnTo>
                    <a:pt x="30" y="11"/>
                  </a:lnTo>
                  <a:lnTo>
                    <a:pt x="35" y="10"/>
                  </a:lnTo>
                  <a:lnTo>
                    <a:pt x="58" y="10"/>
                  </a:lnTo>
                  <a:lnTo>
                    <a:pt x="55" y="6"/>
                  </a:lnTo>
                  <a:lnTo>
                    <a:pt x="49" y="3"/>
                  </a:lnTo>
                  <a:lnTo>
                    <a:pt x="42" y="1"/>
                  </a:lnTo>
                  <a:lnTo>
                    <a:pt x="38" y="0"/>
                  </a:lnTo>
                  <a:close/>
                  <a:moveTo>
                    <a:pt x="58" y="10"/>
                  </a:moveTo>
                  <a:lnTo>
                    <a:pt x="35" y="10"/>
                  </a:lnTo>
                  <a:lnTo>
                    <a:pt x="40" y="11"/>
                  </a:lnTo>
                  <a:lnTo>
                    <a:pt x="46" y="13"/>
                  </a:lnTo>
                  <a:lnTo>
                    <a:pt x="51" y="18"/>
                  </a:lnTo>
                  <a:lnTo>
                    <a:pt x="54" y="23"/>
                  </a:lnTo>
                  <a:lnTo>
                    <a:pt x="56" y="33"/>
                  </a:lnTo>
                  <a:lnTo>
                    <a:pt x="55" y="38"/>
                  </a:lnTo>
                  <a:lnTo>
                    <a:pt x="54" y="44"/>
                  </a:lnTo>
                  <a:lnTo>
                    <a:pt x="52" y="49"/>
                  </a:lnTo>
                  <a:lnTo>
                    <a:pt x="48" y="56"/>
                  </a:lnTo>
                  <a:lnTo>
                    <a:pt x="43" y="60"/>
                  </a:lnTo>
                  <a:lnTo>
                    <a:pt x="37" y="62"/>
                  </a:lnTo>
                  <a:lnTo>
                    <a:pt x="33" y="63"/>
                  </a:lnTo>
                  <a:lnTo>
                    <a:pt x="57" y="63"/>
                  </a:lnTo>
                  <a:lnTo>
                    <a:pt x="61" y="58"/>
                  </a:lnTo>
                  <a:lnTo>
                    <a:pt x="64" y="51"/>
                  </a:lnTo>
                  <a:lnTo>
                    <a:pt x="66" y="44"/>
                  </a:lnTo>
                  <a:lnTo>
                    <a:pt x="67" y="37"/>
                  </a:lnTo>
                  <a:lnTo>
                    <a:pt x="67" y="29"/>
                  </a:lnTo>
                  <a:lnTo>
                    <a:pt x="66" y="22"/>
                  </a:lnTo>
                  <a:lnTo>
                    <a:pt x="63" y="16"/>
                  </a:lnTo>
                  <a:lnTo>
                    <a:pt x="58" y="1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2" name="Shape 132">
              <a:extLst>
                <a:ext uri="{FF2B5EF4-FFF2-40B4-BE49-F238E27FC236}">
                  <a16:creationId xmlns:a16="http://schemas.microsoft.com/office/drawing/2014/main" id="{EF5C21EB-C381-A53D-5FA6-8A761FA63B81}"/>
                </a:ext>
              </a:extLst>
            </xdr:cNvPr>
            <xdr:cNvSpPr/>
          </xdr:nvSpPr>
          <xdr:spPr>
            <a:xfrm>
              <a:off x="5955" y="810"/>
              <a:ext cx="63" cy="72"/>
            </a:xfrm>
            <a:custGeom>
              <a:avLst/>
              <a:gdLst/>
              <a:ahLst/>
              <a:cxnLst/>
              <a:rect l="l" t="t" r="r" b="b"/>
              <a:pathLst>
                <a:path w="63" h="72" extrusionOk="0">
                  <a:moveTo>
                    <a:pt x="30" y="0"/>
                  </a:moveTo>
                  <a:lnTo>
                    <a:pt x="17" y="1"/>
                  </a:lnTo>
                  <a:lnTo>
                    <a:pt x="0" y="72"/>
                  </a:lnTo>
                  <a:lnTo>
                    <a:pt x="12" y="71"/>
                  </a:lnTo>
                  <a:lnTo>
                    <a:pt x="16" y="53"/>
                  </a:lnTo>
                  <a:lnTo>
                    <a:pt x="18" y="43"/>
                  </a:lnTo>
                  <a:lnTo>
                    <a:pt x="25" y="12"/>
                  </a:lnTo>
                  <a:lnTo>
                    <a:pt x="36" y="12"/>
                  </a:lnTo>
                  <a:lnTo>
                    <a:pt x="30" y="0"/>
                  </a:lnTo>
                  <a:close/>
                  <a:moveTo>
                    <a:pt x="36" y="12"/>
                  </a:moveTo>
                  <a:lnTo>
                    <a:pt x="25" y="12"/>
                  </a:lnTo>
                  <a:lnTo>
                    <a:pt x="38" y="41"/>
                  </a:lnTo>
                  <a:lnTo>
                    <a:pt x="43" y="50"/>
                  </a:lnTo>
                  <a:lnTo>
                    <a:pt x="51" y="67"/>
                  </a:lnTo>
                  <a:lnTo>
                    <a:pt x="63" y="65"/>
                  </a:lnTo>
                  <a:lnTo>
                    <a:pt x="36" y="12"/>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3" name="Shape 133">
              <a:extLst>
                <a:ext uri="{FF2B5EF4-FFF2-40B4-BE49-F238E27FC236}">
                  <a16:creationId xmlns:a16="http://schemas.microsoft.com/office/drawing/2014/main" id="{A19DF2A6-2654-D937-7ECC-95680930C1E3}"/>
                </a:ext>
              </a:extLst>
            </xdr:cNvPr>
            <xdr:cNvSpPr/>
          </xdr:nvSpPr>
          <xdr:spPr>
            <a:xfrm>
              <a:off x="5971" y="851"/>
              <a:ext cx="27" cy="12"/>
            </a:xfrm>
            <a:custGeom>
              <a:avLst/>
              <a:gdLst/>
              <a:ahLst/>
              <a:cxnLst/>
              <a:rect l="l" t="t" r="r" b="b"/>
              <a:pathLst>
                <a:path w="27" h="12" extrusionOk="0">
                  <a:moveTo>
                    <a:pt x="22" y="0"/>
                  </a:moveTo>
                  <a:lnTo>
                    <a:pt x="2" y="2"/>
                  </a:lnTo>
                  <a:lnTo>
                    <a:pt x="0" y="12"/>
                  </a:lnTo>
                  <a:lnTo>
                    <a:pt x="27" y="9"/>
                  </a:lnTo>
                  <a:lnTo>
                    <a:pt x="22"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4" name="Shape 134">
              <a:extLst>
                <a:ext uri="{FF2B5EF4-FFF2-40B4-BE49-F238E27FC236}">
                  <a16:creationId xmlns:a16="http://schemas.microsoft.com/office/drawing/2014/main" id="{962BCAD1-B768-304E-8B26-1E76E9461704}"/>
                </a:ext>
              </a:extLst>
            </xdr:cNvPr>
            <xdr:cNvSpPr/>
          </xdr:nvSpPr>
          <xdr:spPr>
            <a:xfrm>
              <a:off x="6026" y="800"/>
              <a:ext cx="72" cy="74"/>
            </a:xfrm>
            <a:custGeom>
              <a:avLst/>
              <a:gdLst/>
              <a:ahLst/>
              <a:cxnLst/>
              <a:rect l="l" t="t" r="r" b="b"/>
              <a:pathLst>
                <a:path w="72" h="74" extrusionOk="0">
                  <a:moveTo>
                    <a:pt x="17" y="4"/>
                  </a:moveTo>
                  <a:lnTo>
                    <a:pt x="0" y="6"/>
                  </a:lnTo>
                  <a:lnTo>
                    <a:pt x="5" y="74"/>
                  </a:lnTo>
                  <a:lnTo>
                    <a:pt x="16" y="73"/>
                  </a:lnTo>
                  <a:lnTo>
                    <a:pt x="11" y="16"/>
                  </a:lnTo>
                  <a:lnTo>
                    <a:pt x="21" y="16"/>
                  </a:lnTo>
                  <a:lnTo>
                    <a:pt x="17" y="4"/>
                  </a:lnTo>
                  <a:close/>
                  <a:moveTo>
                    <a:pt x="21" y="16"/>
                  </a:moveTo>
                  <a:lnTo>
                    <a:pt x="11" y="16"/>
                  </a:lnTo>
                  <a:lnTo>
                    <a:pt x="33" y="72"/>
                  </a:lnTo>
                  <a:lnTo>
                    <a:pt x="44" y="71"/>
                  </a:lnTo>
                  <a:lnTo>
                    <a:pt x="47" y="58"/>
                  </a:lnTo>
                  <a:lnTo>
                    <a:pt x="37" y="58"/>
                  </a:lnTo>
                  <a:lnTo>
                    <a:pt x="21" y="16"/>
                  </a:lnTo>
                  <a:close/>
                  <a:moveTo>
                    <a:pt x="67" y="13"/>
                  </a:moveTo>
                  <a:lnTo>
                    <a:pt x="56" y="13"/>
                  </a:lnTo>
                  <a:lnTo>
                    <a:pt x="61" y="70"/>
                  </a:lnTo>
                  <a:lnTo>
                    <a:pt x="72" y="69"/>
                  </a:lnTo>
                  <a:lnTo>
                    <a:pt x="67" y="13"/>
                  </a:lnTo>
                  <a:close/>
                  <a:moveTo>
                    <a:pt x="66" y="0"/>
                  </a:moveTo>
                  <a:lnTo>
                    <a:pt x="50" y="2"/>
                  </a:lnTo>
                  <a:lnTo>
                    <a:pt x="37" y="58"/>
                  </a:lnTo>
                  <a:lnTo>
                    <a:pt x="47" y="58"/>
                  </a:lnTo>
                  <a:lnTo>
                    <a:pt x="56" y="13"/>
                  </a:lnTo>
                  <a:lnTo>
                    <a:pt x="67" y="13"/>
                  </a:lnTo>
                  <a:lnTo>
                    <a:pt x="66"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5" name="Shape 135">
              <a:extLst>
                <a:ext uri="{FF2B5EF4-FFF2-40B4-BE49-F238E27FC236}">
                  <a16:creationId xmlns:a16="http://schemas.microsoft.com/office/drawing/2014/main" id="{57D7E89C-82EE-660D-87F0-4F48DF010622}"/>
                </a:ext>
              </a:extLst>
            </xdr:cNvPr>
            <xdr:cNvSpPr/>
          </xdr:nvSpPr>
          <xdr:spPr>
            <a:xfrm>
              <a:off x="6130" y="849"/>
              <a:ext cx="15" cy="20"/>
            </a:xfrm>
            <a:custGeom>
              <a:avLst/>
              <a:gdLst/>
              <a:ahLst/>
              <a:cxnLst/>
              <a:rect l="l" t="t" r="r" b="b"/>
              <a:pathLst>
                <a:path w="15" h="20" extrusionOk="0">
                  <a:moveTo>
                    <a:pt x="0" y="0"/>
                  </a:moveTo>
                  <a:lnTo>
                    <a:pt x="2" y="17"/>
                  </a:lnTo>
                  <a:lnTo>
                    <a:pt x="8" y="19"/>
                  </a:lnTo>
                  <a:lnTo>
                    <a:pt x="15" y="20"/>
                  </a:lnTo>
                  <a:lnTo>
                    <a:pt x="9" y="8"/>
                  </a:lnTo>
                  <a:lnTo>
                    <a:pt x="4" y="5"/>
                  </a:lnTo>
                  <a:lnTo>
                    <a:pt x="0"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6" name="Shape 136">
              <a:extLst>
                <a:ext uri="{FF2B5EF4-FFF2-40B4-BE49-F238E27FC236}">
                  <a16:creationId xmlns:a16="http://schemas.microsoft.com/office/drawing/2014/main" id="{46718752-0A09-0C16-E0F2-31D12E8450F9}"/>
                </a:ext>
              </a:extLst>
            </xdr:cNvPr>
            <xdr:cNvSpPr/>
          </xdr:nvSpPr>
          <xdr:spPr>
            <a:xfrm>
              <a:off x="6115" y="796"/>
              <a:ext cx="66" cy="73"/>
            </a:xfrm>
            <a:custGeom>
              <a:avLst/>
              <a:gdLst/>
              <a:ahLst/>
              <a:cxnLst/>
              <a:rect l="l" t="t" r="r" b="b"/>
              <a:pathLst>
                <a:path w="66" h="73" extrusionOk="0">
                  <a:moveTo>
                    <a:pt x="24" y="61"/>
                  </a:moveTo>
                  <a:lnTo>
                    <a:pt x="30" y="73"/>
                  </a:lnTo>
                  <a:lnTo>
                    <a:pt x="38" y="73"/>
                  </a:lnTo>
                  <a:lnTo>
                    <a:pt x="50" y="69"/>
                  </a:lnTo>
                  <a:lnTo>
                    <a:pt x="55" y="65"/>
                  </a:lnTo>
                  <a:lnTo>
                    <a:pt x="57" y="63"/>
                  </a:lnTo>
                  <a:lnTo>
                    <a:pt x="29" y="63"/>
                  </a:lnTo>
                  <a:lnTo>
                    <a:pt x="24" y="61"/>
                  </a:lnTo>
                  <a:close/>
                  <a:moveTo>
                    <a:pt x="32" y="0"/>
                  </a:moveTo>
                  <a:lnTo>
                    <a:pt x="28" y="0"/>
                  </a:lnTo>
                  <a:lnTo>
                    <a:pt x="21" y="2"/>
                  </a:lnTo>
                  <a:lnTo>
                    <a:pt x="15" y="4"/>
                  </a:lnTo>
                  <a:lnTo>
                    <a:pt x="10" y="8"/>
                  </a:lnTo>
                  <a:lnTo>
                    <a:pt x="6" y="13"/>
                  </a:lnTo>
                  <a:lnTo>
                    <a:pt x="3" y="19"/>
                  </a:lnTo>
                  <a:lnTo>
                    <a:pt x="1" y="26"/>
                  </a:lnTo>
                  <a:lnTo>
                    <a:pt x="0" y="31"/>
                  </a:lnTo>
                  <a:lnTo>
                    <a:pt x="0" y="43"/>
                  </a:lnTo>
                  <a:lnTo>
                    <a:pt x="1" y="49"/>
                  </a:lnTo>
                  <a:lnTo>
                    <a:pt x="4" y="56"/>
                  </a:lnTo>
                  <a:lnTo>
                    <a:pt x="7" y="61"/>
                  </a:lnTo>
                  <a:lnTo>
                    <a:pt x="12" y="66"/>
                  </a:lnTo>
                  <a:lnTo>
                    <a:pt x="17" y="70"/>
                  </a:lnTo>
                  <a:lnTo>
                    <a:pt x="15" y="53"/>
                  </a:lnTo>
                  <a:lnTo>
                    <a:pt x="13" y="48"/>
                  </a:lnTo>
                  <a:lnTo>
                    <a:pt x="12" y="43"/>
                  </a:lnTo>
                  <a:lnTo>
                    <a:pt x="11" y="37"/>
                  </a:lnTo>
                  <a:lnTo>
                    <a:pt x="12" y="32"/>
                  </a:lnTo>
                  <a:lnTo>
                    <a:pt x="12" y="26"/>
                  </a:lnTo>
                  <a:lnTo>
                    <a:pt x="14" y="22"/>
                  </a:lnTo>
                  <a:lnTo>
                    <a:pt x="18" y="16"/>
                  </a:lnTo>
                  <a:lnTo>
                    <a:pt x="23" y="12"/>
                  </a:lnTo>
                  <a:lnTo>
                    <a:pt x="27" y="11"/>
                  </a:lnTo>
                  <a:lnTo>
                    <a:pt x="32" y="10"/>
                  </a:lnTo>
                  <a:lnTo>
                    <a:pt x="57" y="10"/>
                  </a:lnTo>
                  <a:lnTo>
                    <a:pt x="56" y="9"/>
                  </a:lnTo>
                  <a:lnTo>
                    <a:pt x="51" y="5"/>
                  </a:lnTo>
                  <a:lnTo>
                    <a:pt x="46" y="2"/>
                  </a:lnTo>
                  <a:lnTo>
                    <a:pt x="32" y="0"/>
                  </a:lnTo>
                  <a:close/>
                  <a:moveTo>
                    <a:pt x="57" y="10"/>
                  </a:moveTo>
                  <a:lnTo>
                    <a:pt x="37" y="10"/>
                  </a:lnTo>
                  <a:lnTo>
                    <a:pt x="47" y="15"/>
                  </a:lnTo>
                  <a:lnTo>
                    <a:pt x="51" y="20"/>
                  </a:lnTo>
                  <a:lnTo>
                    <a:pt x="53" y="25"/>
                  </a:lnTo>
                  <a:lnTo>
                    <a:pt x="54" y="28"/>
                  </a:lnTo>
                  <a:lnTo>
                    <a:pt x="54" y="43"/>
                  </a:lnTo>
                  <a:lnTo>
                    <a:pt x="53" y="47"/>
                  </a:lnTo>
                  <a:lnTo>
                    <a:pt x="51" y="52"/>
                  </a:lnTo>
                  <a:lnTo>
                    <a:pt x="48" y="57"/>
                  </a:lnTo>
                  <a:lnTo>
                    <a:pt x="43" y="61"/>
                  </a:lnTo>
                  <a:lnTo>
                    <a:pt x="38" y="63"/>
                  </a:lnTo>
                  <a:lnTo>
                    <a:pt x="57" y="63"/>
                  </a:lnTo>
                  <a:lnTo>
                    <a:pt x="60" y="60"/>
                  </a:lnTo>
                  <a:lnTo>
                    <a:pt x="63" y="54"/>
                  </a:lnTo>
                  <a:lnTo>
                    <a:pt x="65" y="47"/>
                  </a:lnTo>
                  <a:lnTo>
                    <a:pt x="66" y="40"/>
                  </a:lnTo>
                  <a:lnTo>
                    <a:pt x="66" y="32"/>
                  </a:lnTo>
                  <a:lnTo>
                    <a:pt x="65" y="28"/>
                  </a:lnTo>
                  <a:lnTo>
                    <a:pt x="63" y="21"/>
                  </a:lnTo>
                  <a:lnTo>
                    <a:pt x="60" y="14"/>
                  </a:lnTo>
                  <a:lnTo>
                    <a:pt x="57" y="1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7" name="Shape 137">
              <a:extLst>
                <a:ext uri="{FF2B5EF4-FFF2-40B4-BE49-F238E27FC236}">
                  <a16:creationId xmlns:a16="http://schemas.microsoft.com/office/drawing/2014/main" id="{967B3793-9D07-4567-4456-2D6A873F23CA}"/>
                </a:ext>
              </a:extLst>
            </xdr:cNvPr>
            <xdr:cNvSpPr/>
          </xdr:nvSpPr>
          <xdr:spPr>
            <a:xfrm>
              <a:off x="6199" y="797"/>
              <a:ext cx="31" cy="69"/>
            </a:xfrm>
            <a:custGeom>
              <a:avLst/>
              <a:gdLst/>
              <a:ahLst/>
              <a:cxnLst/>
              <a:rect l="l" t="t" r="r" b="b"/>
              <a:pathLst>
                <a:path w="31" h="69" extrusionOk="0">
                  <a:moveTo>
                    <a:pt x="31" y="0"/>
                  </a:moveTo>
                  <a:lnTo>
                    <a:pt x="1" y="0"/>
                  </a:lnTo>
                  <a:lnTo>
                    <a:pt x="0" y="69"/>
                  </a:lnTo>
                  <a:lnTo>
                    <a:pt x="12" y="69"/>
                  </a:lnTo>
                  <a:lnTo>
                    <a:pt x="12" y="41"/>
                  </a:lnTo>
                  <a:lnTo>
                    <a:pt x="29" y="31"/>
                  </a:lnTo>
                  <a:lnTo>
                    <a:pt x="12" y="31"/>
                  </a:lnTo>
                  <a:lnTo>
                    <a:pt x="12" y="10"/>
                  </a:lnTo>
                  <a:lnTo>
                    <a:pt x="31"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8" name="Shape 138">
              <a:extLst>
                <a:ext uri="{FF2B5EF4-FFF2-40B4-BE49-F238E27FC236}">
                  <a16:creationId xmlns:a16="http://schemas.microsoft.com/office/drawing/2014/main" id="{AE0716D8-3D52-5751-A7F3-ED525BC3B133}"/>
                </a:ext>
              </a:extLst>
            </xdr:cNvPr>
            <xdr:cNvSpPr/>
          </xdr:nvSpPr>
          <xdr:spPr>
            <a:xfrm>
              <a:off x="6211" y="797"/>
              <a:ext cx="44" cy="69"/>
            </a:xfrm>
            <a:custGeom>
              <a:avLst/>
              <a:gdLst/>
              <a:ahLst/>
              <a:cxnLst/>
              <a:rect l="l" t="t" r="r" b="b"/>
              <a:pathLst>
                <a:path w="44" h="69" extrusionOk="0">
                  <a:moveTo>
                    <a:pt x="25" y="0"/>
                  </a:moveTo>
                  <a:lnTo>
                    <a:pt x="19" y="0"/>
                  </a:lnTo>
                  <a:lnTo>
                    <a:pt x="0" y="10"/>
                  </a:lnTo>
                  <a:lnTo>
                    <a:pt x="20" y="10"/>
                  </a:lnTo>
                  <a:lnTo>
                    <a:pt x="25" y="11"/>
                  </a:lnTo>
                  <a:lnTo>
                    <a:pt x="29" y="15"/>
                  </a:lnTo>
                  <a:lnTo>
                    <a:pt x="30" y="20"/>
                  </a:lnTo>
                  <a:lnTo>
                    <a:pt x="28" y="27"/>
                  </a:lnTo>
                  <a:lnTo>
                    <a:pt x="23" y="30"/>
                  </a:lnTo>
                  <a:lnTo>
                    <a:pt x="17" y="31"/>
                  </a:lnTo>
                  <a:lnTo>
                    <a:pt x="0" y="41"/>
                  </a:lnTo>
                  <a:lnTo>
                    <a:pt x="17" y="41"/>
                  </a:lnTo>
                  <a:lnTo>
                    <a:pt x="24" y="42"/>
                  </a:lnTo>
                  <a:lnTo>
                    <a:pt x="27" y="46"/>
                  </a:lnTo>
                  <a:lnTo>
                    <a:pt x="28" y="52"/>
                  </a:lnTo>
                  <a:lnTo>
                    <a:pt x="29" y="59"/>
                  </a:lnTo>
                  <a:lnTo>
                    <a:pt x="29" y="64"/>
                  </a:lnTo>
                  <a:lnTo>
                    <a:pt x="30" y="69"/>
                  </a:lnTo>
                  <a:lnTo>
                    <a:pt x="44" y="69"/>
                  </a:lnTo>
                  <a:lnTo>
                    <a:pt x="42" y="64"/>
                  </a:lnTo>
                  <a:lnTo>
                    <a:pt x="41" y="59"/>
                  </a:lnTo>
                  <a:lnTo>
                    <a:pt x="40" y="49"/>
                  </a:lnTo>
                  <a:lnTo>
                    <a:pt x="39" y="43"/>
                  </a:lnTo>
                  <a:lnTo>
                    <a:pt x="37" y="38"/>
                  </a:lnTo>
                  <a:lnTo>
                    <a:pt x="34" y="34"/>
                  </a:lnTo>
                  <a:lnTo>
                    <a:pt x="39" y="29"/>
                  </a:lnTo>
                  <a:lnTo>
                    <a:pt x="41" y="25"/>
                  </a:lnTo>
                  <a:lnTo>
                    <a:pt x="42" y="19"/>
                  </a:lnTo>
                  <a:lnTo>
                    <a:pt x="41" y="13"/>
                  </a:lnTo>
                  <a:lnTo>
                    <a:pt x="39" y="8"/>
                  </a:lnTo>
                  <a:lnTo>
                    <a:pt x="35" y="4"/>
                  </a:lnTo>
                  <a:lnTo>
                    <a:pt x="30" y="1"/>
                  </a:lnTo>
                  <a:lnTo>
                    <a:pt x="25"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9" name="Shape 139">
              <a:extLst>
                <a:ext uri="{FF2B5EF4-FFF2-40B4-BE49-F238E27FC236}">
                  <a16:creationId xmlns:a16="http://schemas.microsoft.com/office/drawing/2014/main" id="{495EFE27-6420-56A4-3D43-9D24E946C123}"/>
                </a:ext>
              </a:extLst>
            </xdr:cNvPr>
            <xdr:cNvSpPr/>
          </xdr:nvSpPr>
          <xdr:spPr>
            <a:xfrm>
              <a:off x="6317" y="799"/>
              <a:ext cx="54" cy="73"/>
            </a:xfrm>
            <a:custGeom>
              <a:avLst/>
              <a:gdLst/>
              <a:ahLst/>
              <a:cxnLst/>
              <a:rect l="l" t="t" r="r" b="b"/>
              <a:pathLst>
                <a:path w="54" h="73" extrusionOk="0">
                  <a:moveTo>
                    <a:pt x="5" y="0"/>
                  </a:moveTo>
                  <a:lnTo>
                    <a:pt x="0" y="69"/>
                  </a:lnTo>
                  <a:lnTo>
                    <a:pt x="51" y="73"/>
                  </a:lnTo>
                  <a:lnTo>
                    <a:pt x="52" y="62"/>
                  </a:lnTo>
                  <a:lnTo>
                    <a:pt x="12" y="60"/>
                  </a:lnTo>
                  <a:lnTo>
                    <a:pt x="14" y="39"/>
                  </a:lnTo>
                  <a:lnTo>
                    <a:pt x="49" y="39"/>
                  </a:lnTo>
                  <a:lnTo>
                    <a:pt x="50" y="31"/>
                  </a:lnTo>
                  <a:lnTo>
                    <a:pt x="14" y="29"/>
                  </a:lnTo>
                  <a:lnTo>
                    <a:pt x="16" y="11"/>
                  </a:lnTo>
                  <a:lnTo>
                    <a:pt x="54" y="11"/>
                  </a:lnTo>
                  <a:lnTo>
                    <a:pt x="54" y="4"/>
                  </a:lnTo>
                  <a:lnTo>
                    <a:pt x="5" y="0"/>
                  </a:lnTo>
                  <a:close/>
                  <a:moveTo>
                    <a:pt x="49" y="39"/>
                  </a:moveTo>
                  <a:lnTo>
                    <a:pt x="14" y="39"/>
                  </a:lnTo>
                  <a:lnTo>
                    <a:pt x="49" y="41"/>
                  </a:lnTo>
                  <a:lnTo>
                    <a:pt x="49" y="39"/>
                  </a:lnTo>
                  <a:close/>
                  <a:moveTo>
                    <a:pt x="54" y="11"/>
                  </a:moveTo>
                  <a:lnTo>
                    <a:pt x="16" y="11"/>
                  </a:lnTo>
                  <a:lnTo>
                    <a:pt x="54" y="14"/>
                  </a:lnTo>
                  <a:lnTo>
                    <a:pt x="54" y="11"/>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40" name="Shape 140">
              <a:extLst>
                <a:ext uri="{FF2B5EF4-FFF2-40B4-BE49-F238E27FC236}">
                  <a16:creationId xmlns:a16="http://schemas.microsoft.com/office/drawing/2014/main" id="{F7677351-7941-D23E-DAC2-C23AD7F72833}"/>
                </a:ext>
              </a:extLst>
            </xdr:cNvPr>
            <xdr:cNvSpPr/>
          </xdr:nvSpPr>
          <xdr:spPr>
            <a:xfrm>
              <a:off x="6433" y="808"/>
              <a:ext cx="59" cy="74"/>
            </a:xfrm>
            <a:custGeom>
              <a:avLst/>
              <a:gdLst/>
              <a:ahLst/>
              <a:cxnLst/>
              <a:rect l="l" t="t" r="r" b="b"/>
              <a:pathLst>
                <a:path w="59" h="74" extrusionOk="0">
                  <a:moveTo>
                    <a:pt x="5" y="0"/>
                  </a:moveTo>
                  <a:lnTo>
                    <a:pt x="0" y="43"/>
                  </a:lnTo>
                  <a:lnTo>
                    <a:pt x="0" y="55"/>
                  </a:lnTo>
                  <a:lnTo>
                    <a:pt x="2" y="61"/>
                  </a:lnTo>
                  <a:lnTo>
                    <a:pt x="5" y="65"/>
                  </a:lnTo>
                  <a:lnTo>
                    <a:pt x="10" y="69"/>
                  </a:lnTo>
                  <a:lnTo>
                    <a:pt x="15" y="72"/>
                  </a:lnTo>
                  <a:lnTo>
                    <a:pt x="27" y="74"/>
                  </a:lnTo>
                  <a:lnTo>
                    <a:pt x="33" y="74"/>
                  </a:lnTo>
                  <a:lnTo>
                    <a:pt x="43" y="70"/>
                  </a:lnTo>
                  <a:lnTo>
                    <a:pt x="48" y="65"/>
                  </a:lnTo>
                  <a:lnTo>
                    <a:pt x="50" y="63"/>
                  </a:lnTo>
                  <a:lnTo>
                    <a:pt x="23" y="63"/>
                  </a:lnTo>
                  <a:lnTo>
                    <a:pt x="18" y="61"/>
                  </a:lnTo>
                  <a:lnTo>
                    <a:pt x="13" y="57"/>
                  </a:lnTo>
                  <a:lnTo>
                    <a:pt x="11" y="52"/>
                  </a:lnTo>
                  <a:lnTo>
                    <a:pt x="11" y="43"/>
                  </a:lnTo>
                  <a:lnTo>
                    <a:pt x="16" y="2"/>
                  </a:lnTo>
                  <a:lnTo>
                    <a:pt x="5" y="0"/>
                  </a:lnTo>
                  <a:close/>
                  <a:moveTo>
                    <a:pt x="48" y="5"/>
                  </a:moveTo>
                  <a:lnTo>
                    <a:pt x="43" y="48"/>
                  </a:lnTo>
                  <a:lnTo>
                    <a:pt x="42" y="52"/>
                  </a:lnTo>
                  <a:lnTo>
                    <a:pt x="41" y="55"/>
                  </a:lnTo>
                  <a:lnTo>
                    <a:pt x="39" y="59"/>
                  </a:lnTo>
                  <a:lnTo>
                    <a:pt x="34" y="63"/>
                  </a:lnTo>
                  <a:lnTo>
                    <a:pt x="50" y="63"/>
                  </a:lnTo>
                  <a:lnTo>
                    <a:pt x="51" y="61"/>
                  </a:lnTo>
                  <a:lnTo>
                    <a:pt x="53" y="56"/>
                  </a:lnTo>
                  <a:lnTo>
                    <a:pt x="54" y="49"/>
                  </a:lnTo>
                  <a:lnTo>
                    <a:pt x="59" y="6"/>
                  </a:lnTo>
                  <a:lnTo>
                    <a:pt x="48" y="5"/>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41" name="Shape 141">
              <a:extLst>
                <a:ext uri="{FF2B5EF4-FFF2-40B4-BE49-F238E27FC236}">
                  <a16:creationId xmlns:a16="http://schemas.microsoft.com/office/drawing/2014/main" id="{6F1FD977-BFDF-5355-7F02-D2195979AE0A}"/>
                </a:ext>
              </a:extLst>
            </xdr:cNvPr>
            <xdr:cNvSpPr/>
          </xdr:nvSpPr>
          <xdr:spPr>
            <a:xfrm>
              <a:off x="6505" y="817"/>
              <a:ext cx="64" cy="76"/>
            </a:xfrm>
            <a:custGeom>
              <a:avLst/>
              <a:gdLst/>
              <a:ahLst/>
              <a:cxnLst/>
              <a:rect l="l" t="t" r="r" b="b"/>
              <a:pathLst>
                <a:path w="64" h="76" extrusionOk="0">
                  <a:moveTo>
                    <a:pt x="29" y="19"/>
                  </a:moveTo>
                  <a:lnTo>
                    <a:pt x="18" y="19"/>
                  </a:lnTo>
                  <a:lnTo>
                    <a:pt x="43" y="74"/>
                  </a:lnTo>
                  <a:lnTo>
                    <a:pt x="55" y="76"/>
                  </a:lnTo>
                  <a:lnTo>
                    <a:pt x="58" y="57"/>
                  </a:lnTo>
                  <a:lnTo>
                    <a:pt x="46" y="57"/>
                  </a:lnTo>
                  <a:lnTo>
                    <a:pt x="29" y="19"/>
                  </a:lnTo>
                  <a:close/>
                  <a:moveTo>
                    <a:pt x="9" y="0"/>
                  </a:moveTo>
                  <a:lnTo>
                    <a:pt x="0" y="68"/>
                  </a:lnTo>
                  <a:lnTo>
                    <a:pt x="11" y="70"/>
                  </a:lnTo>
                  <a:lnTo>
                    <a:pt x="18" y="19"/>
                  </a:lnTo>
                  <a:lnTo>
                    <a:pt x="29" y="19"/>
                  </a:lnTo>
                  <a:lnTo>
                    <a:pt x="21" y="2"/>
                  </a:lnTo>
                  <a:lnTo>
                    <a:pt x="9" y="0"/>
                  </a:lnTo>
                  <a:close/>
                  <a:moveTo>
                    <a:pt x="53" y="6"/>
                  </a:moveTo>
                  <a:lnTo>
                    <a:pt x="46" y="57"/>
                  </a:lnTo>
                  <a:lnTo>
                    <a:pt x="58" y="57"/>
                  </a:lnTo>
                  <a:lnTo>
                    <a:pt x="64" y="8"/>
                  </a:lnTo>
                  <a:lnTo>
                    <a:pt x="53" y="6"/>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42" name="Shape 142">
              <a:extLst>
                <a:ext uri="{FF2B5EF4-FFF2-40B4-BE49-F238E27FC236}">
                  <a16:creationId xmlns:a16="http://schemas.microsoft.com/office/drawing/2014/main" id="{EAEE7037-257A-D249-90A4-7DF4CFC0ED37}"/>
                </a:ext>
              </a:extLst>
            </xdr:cNvPr>
            <xdr:cNvSpPr/>
          </xdr:nvSpPr>
          <xdr:spPr>
            <a:xfrm>
              <a:off x="6580" y="828"/>
              <a:ext cx="23" cy="70"/>
            </a:xfrm>
            <a:custGeom>
              <a:avLst/>
              <a:gdLst/>
              <a:ahLst/>
              <a:cxnLst/>
              <a:rect l="l" t="t" r="r" b="b"/>
              <a:pathLst>
                <a:path w="23" h="70" extrusionOk="0">
                  <a:moveTo>
                    <a:pt x="12" y="0"/>
                  </a:moveTo>
                  <a:lnTo>
                    <a:pt x="0" y="68"/>
                  </a:lnTo>
                  <a:lnTo>
                    <a:pt x="12" y="70"/>
                  </a:lnTo>
                  <a:lnTo>
                    <a:pt x="23" y="2"/>
                  </a:lnTo>
                  <a:lnTo>
                    <a:pt x="12"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43" name="Shape 143">
              <a:extLst>
                <a:ext uri="{FF2B5EF4-FFF2-40B4-BE49-F238E27FC236}">
                  <a16:creationId xmlns:a16="http://schemas.microsoft.com/office/drawing/2014/main" id="{2039A5D0-06E9-FC1B-50FB-043BC629C1FC}"/>
                </a:ext>
              </a:extLst>
            </xdr:cNvPr>
            <xdr:cNvPicPr preferRelativeResize="0"/>
          </xdr:nvPicPr>
          <xdr:blipFill rotWithShape="1">
            <a:blip xmlns:r="http://schemas.openxmlformats.org/officeDocument/2006/relationships" r:embed="rId27">
              <a:alphaModFix/>
            </a:blip>
            <a:srcRect/>
            <a:stretch/>
          </xdr:blipFill>
          <xdr:spPr>
            <a:xfrm>
              <a:off x="5954" y="928"/>
              <a:ext cx="797" cy="2"/>
            </a:xfrm>
            <a:prstGeom prst="rect">
              <a:avLst/>
            </a:prstGeom>
            <a:noFill/>
            <a:ln>
              <a:noFill/>
            </a:ln>
          </xdr:spPr>
        </xdr:pic>
        <xdr:pic>
          <xdr:nvPicPr>
            <xdr:cNvPr id="144" name="Shape 144">
              <a:extLst>
                <a:ext uri="{FF2B5EF4-FFF2-40B4-BE49-F238E27FC236}">
                  <a16:creationId xmlns:a16="http://schemas.microsoft.com/office/drawing/2014/main" id="{17473AFF-FC66-28A1-B624-2A3022425115}"/>
                </a:ext>
              </a:extLst>
            </xdr:cNvPr>
            <xdr:cNvPicPr preferRelativeResize="0"/>
          </xdr:nvPicPr>
          <xdr:blipFill rotWithShape="1">
            <a:blip xmlns:r="http://schemas.openxmlformats.org/officeDocument/2006/relationships" r:embed="rId28">
              <a:alphaModFix/>
            </a:blip>
            <a:srcRect/>
            <a:stretch/>
          </xdr:blipFill>
          <xdr:spPr>
            <a:xfrm>
              <a:off x="5878" y="1072"/>
              <a:ext cx="924" cy="223"/>
            </a:xfrm>
            <a:prstGeom prst="rect">
              <a:avLst/>
            </a:prstGeom>
            <a:noFill/>
            <a:ln>
              <a:noFill/>
            </a:ln>
          </xdr:spPr>
        </xdr:pic>
      </xdr:grpSp>
    </xdr:grpSp>
    <xdr:clientData fLocksWithSheet="0"/>
  </xdr:oneCellAnchor>
  <xdr:twoCellAnchor editAs="oneCell">
    <xdr:from>
      <xdr:col>0</xdr:col>
      <xdr:colOff>114300</xdr:colOff>
      <xdr:row>0</xdr:row>
      <xdr:rowOff>76200</xdr:rowOff>
    </xdr:from>
    <xdr:to>
      <xdr:col>1</xdr:col>
      <xdr:colOff>152400</xdr:colOff>
      <xdr:row>2</xdr:row>
      <xdr:rowOff>175260</xdr:rowOff>
    </xdr:to>
    <xdr:pic>
      <xdr:nvPicPr>
        <xdr:cNvPr id="145" name="Image 23">
          <a:extLst>
            <a:ext uri="{FF2B5EF4-FFF2-40B4-BE49-F238E27FC236}">
              <a16:creationId xmlns:a16="http://schemas.microsoft.com/office/drawing/2014/main" id="{EE90D120-5C60-415C-96BB-293A27794E50}"/>
            </a:ext>
          </a:extLst>
        </xdr:cNvPr>
        <xdr:cNvPicPr>
          <a:picLocks/>
        </xdr:cNvPicPr>
      </xdr:nvPicPr>
      <xdr:blipFill>
        <a:blip xmlns:r="http://schemas.openxmlformats.org/officeDocument/2006/relationships" r:embed="rId29" cstate="print">
          <a:lum bright="70000" contrast="-70000"/>
        </a:blip>
        <a:stretch>
          <a:fillRect/>
        </a:stretch>
      </xdr:blipFill>
      <xdr:spPr>
        <a:xfrm>
          <a:off x="114300" y="76200"/>
          <a:ext cx="1546860" cy="464820"/>
        </a:xfrm>
        <a:prstGeom prst="rect">
          <a:avLst/>
        </a:prstGeom>
      </xdr:spPr>
    </xdr:pic>
    <xdr:clientData/>
  </xdr:twoCellAnchor>
  <xdr:twoCellAnchor>
    <xdr:from>
      <xdr:col>5</xdr:col>
      <xdr:colOff>1737360</xdr:colOff>
      <xdr:row>0</xdr:row>
      <xdr:rowOff>129540</xdr:rowOff>
    </xdr:from>
    <xdr:to>
      <xdr:col>6</xdr:col>
      <xdr:colOff>653415</xdr:colOff>
      <xdr:row>2</xdr:row>
      <xdr:rowOff>22860</xdr:rowOff>
    </xdr:to>
    <xdr:sp macro="" textlink="">
      <xdr:nvSpPr>
        <xdr:cNvPr id="146" name="Retângulo: Cantos Arredondados 145">
          <a:hlinkClick xmlns:r="http://schemas.openxmlformats.org/officeDocument/2006/relationships" r:id="rId30"/>
          <a:extLst>
            <a:ext uri="{FF2B5EF4-FFF2-40B4-BE49-F238E27FC236}">
              <a16:creationId xmlns:a16="http://schemas.microsoft.com/office/drawing/2014/main" id="{23BA10FC-ED40-4BC8-9480-C7D520D0D7C9}"/>
            </a:ext>
          </a:extLst>
        </xdr:cNvPr>
        <xdr:cNvSpPr/>
      </xdr:nvSpPr>
      <xdr:spPr>
        <a:xfrm>
          <a:off x="9906000" y="129540"/>
          <a:ext cx="1049655" cy="274320"/>
        </a:xfrm>
        <a:prstGeom prst="roundRect">
          <a:avLst/>
        </a:prstGeom>
        <a:ln>
          <a:solidFill>
            <a:srgbClr val="00206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pt-BR" sz="1100" b="1">
              <a:solidFill>
                <a:schemeClr val="bg1"/>
              </a:solidFill>
              <a:latin typeface="Times New Roman" panose="02020603050405020304" pitchFamily="18" charset="0"/>
              <a:cs typeface="Times New Roman" panose="02020603050405020304" pitchFamily="18" charset="0"/>
            </a:rPr>
            <a:t>VOLTAR</a:t>
          </a:r>
        </a:p>
      </xdr:txBody>
    </xdr:sp>
    <xdr:clientData/>
  </xdr:twoCellAnchor>
</xdr:wsDr>
</file>

<file path=xl/drawings/drawing11.xml><?xml version="1.0" encoding="utf-8"?>
<xdr:wsDr xmlns:xdr="http://schemas.openxmlformats.org/drawingml/2006/spreadsheetDrawing" xmlns:a="http://schemas.openxmlformats.org/drawingml/2006/main">
  <xdr:oneCellAnchor>
    <xdr:from>
      <xdr:col>6</xdr:col>
      <xdr:colOff>1043940</xdr:colOff>
      <xdr:row>0</xdr:row>
      <xdr:rowOff>45721</xdr:rowOff>
    </xdr:from>
    <xdr:ext cx="1036320" cy="434340"/>
    <xdr:grpSp>
      <xdr:nvGrpSpPr>
        <xdr:cNvPr id="2" name="Shape 2">
          <a:extLst>
            <a:ext uri="{FF2B5EF4-FFF2-40B4-BE49-F238E27FC236}">
              <a16:creationId xmlns:a16="http://schemas.microsoft.com/office/drawing/2014/main" id="{FA749667-7AA0-4D39-AF66-ABC39C5720B1}"/>
            </a:ext>
          </a:extLst>
        </xdr:cNvPr>
        <xdr:cNvGrpSpPr/>
      </xdr:nvGrpSpPr>
      <xdr:grpSpPr>
        <a:xfrm>
          <a:off x="11346180" y="45721"/>
          <a:ext cx="1036320" cy="434340"/>
          <a:chOff x="4822125" y="3546638"/>
          <a:chExt cx="1047750" cy="466725"/>
        </a:xfrm>
      </xdr:grpSpPr>
      <xdr:grpSp>
        <xdr:nvGrpSpPr>
          <xdr:cNvPr id="3" name="Shape 3">
            <a:extLst>
              <a:ext uri="{FF2B5EF4-FFF2-40B4-BE49-F238E27FC236}">
                <a16:creationId xmlns:a16="http://schemas.microsoft.com/office/drawing/2014/main" id="{82681009-5EF7-9A4D-0563-B245ABA55B7F}"/>
              </a:ext>
            </a:extLst>
          </xdr:cNvPr>
          <xdr:cNvGrpSpPr/>
        </xdr:nvGrpSpPr>
        <xdr:grpSpPr>
          <a:xfrm>
            <a:off x="4822125" y="3546638"/>
            <a:ext cx="1047750" cy="466725"/>
            <a:chOff x="5295" y="259"/>
            <a:chExt cx="2234" cy="1109"/>
          </a:xfrm>
        </xdr:grpSpPr>
        <xdr:sp macro="" textlink="">
          <xdr:nvSpPr>
            <xdr:cNvPr id="4" name="Shape 4">
              <a:extLst>
                <a:ext uri="{FF2B5EF4-FFF2-40B4-BE49-F238E27FC236}">
                  <a16:creationId xmlns:a16="http://schemas.microsoft.com/office/drawing/2014/main" id="{FC1570B3-87F2-E5D7-09DA-CD3B0029BC45}"/>
                </a:ext>
              </a:extLst>
            </xdr:cNvPr>
            <xdr:cNvSpPr/>
          </xdr:nvSpPr>
          <xdr:spPr>
            <a:xfrm>
              <a:off x="5295" y="259"/>
              <a:ext cx="2225" cy="1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5" name="Shape 5">
              <a:extLst>
                <a:ext uri="{FF2B5EF4-FFF2-40B4-BE49-F238E27FC236}">
                  <a16:creationId xmlns:a16="http://schemas.microsoft.com/office/drawing/2014/main" id="{9B96C029-E028-C733-4FCE-A7CBF48695FE}"/>
                </a:ext>
              </a:extLst>
            </xdr:cNvPr>
            <xdr:cNvSpPr/>
          </xdr:nvSpPr>
          <xdr:spPr>
            <a:xfrm>
              <a:off x="5792" y="320"/>
              <a:ext cx="1057" cy="1048"/>
            </a:xfrm>
            <a:custGeom>
              <a:avLst/>
              <a:gdLst/>
              <a:ahLst/>
              <a:cxnLst/>
              <a:rect l="l" t="t" r="r" b="b"/>
              <a:pathLst>
                <a:path w="1057" h="1048" extrusionOk="0">
                  <a:moveTo>
                    <a:pt x="528" y="1048"/>
                  </a:moveTo>
                  <a:lnTo>
                    <a:pt x="635" y="1037"/>
                  </a:lnTo>
                  <a:lnTo>
                    <a:pt x="734" y="1007"/>
                  </a:lnTo>
                  <a:lnTo>
                    <a:pt x="824" y="959"/>
                  </a:lnTo>
                  <a:lnTo>
                    <a:pt x="902" y="895"/>
                  </a:lnTo>
                  <a:lnTo>
                    <a:pt x="967" y="817"/>
                  </a:lnTo>
                  <a:lnTo>
                    <a:pt x="1015" y="728"/>
                  </a:lnTo>
                  <a:lnTo>
                    <a:pt x="1046" y="630"/>
                  </a:lnTo>
                  <a:lnTo>
                    <a:pt x="1057" y="524"/>
                  </a:lnTo>
                  <a:lnTo>
                    <a:pt x="1056" y="497"/>
                  </a:lnTo>
                  <a:lnTo>
                    <a:pt x="1040" y="393"/>
                  </a:lnTo>
                  <a:lnTo>
                    <a:pt x="1005" y="297"/>
                  </a:lnTo>
                  <a:lnTo>
                    <a:pt x="952" y="211"/>
                  </a:lnTo>
                  <a:lnTo>
                    <a:pt x="884" y="136"/>
                  </a:lnTo>
                  <a:lnTo>
                    <a:pt x="802" y="76"/>
                  </a:lnTo>
                  <a:lnTo>
                    <a:pt x="710" y="32"/>
                  </a:lnTo>
                  <a:lnTo>
                    <a:pt x="609" y="6"/>
                  </a:lnTo>
                  <a:lnTo>
                    <a:pt x="528" y="0"/>
                  </a:lnTo>
                  <a:lnTo>
                    <a:pt x="501" y="1"/>
                  </a:lnTo>
                  <a:lnTo>
                    <a:pt x="396" y="17"/>
                  </a:lnTo>
                  <a:lnTo>
                    <a:pt x="299" y="52"/>
                  </a:lnTo>
                  <a:lnTo>
                    <a:pt x="212" y="104"/>
                  </a:lnTo>
                  <a:lnTo>
                    <a:pt x="137" y="172"/>
                  </a:lnTo>
                  <a:lnTo>
                    <a:pt x="76" y="253"/>
                  </a:lnTo>
                  <a:lnTo>
                    <a:pt x="32" y="344"/>
                  </a:lnTo>
                  <a:lnTo>
                    <a:pt x="6" y="445"/>
                  </a:lnTo>
                  <a:lnTo>
                    <a:pt x="0" y="497"/>
                  </a:lnTo>
                  <a:lnTo>
                    <a:pt x="0" y="524"/>
                  </a:lnTo>
                  <a:lnTo>
                    <a:pt x="0" y="551"/>
                  </a:lnTo>
                  <a:lnTo>
                    <a:pt x="16" y="655"/>
                  </a:lnTo>
                  <a:lnTo>
                    <a:pt x="52" y="752"/>
                  </a:lnTo>
                  <a:lnTo>
                    <a:pt x="105" y="838"/>
                  </a:lnTo>
                  <a:lnTo>
                    <a:pt x="173" y="912"/>
                  </a:lnTo>
                  <a:lnTo>
                    <a:pt x="254" y="972"/>
                  </a:lnTo>
                  <a:lnTo>
                    <a:pt x="346" y="1017"/>
                  </a:lnTo>
                  <a:lnTo>
                    <a:pt x="448" y="1042"/>
                  </a:lnTo>
                  <a:lnTo>
                    <a:pt x="501" y="1047"/>
                  </a:lnTo>
                  <a:lnTo>
                    <a:pt x="528" y="1048"/>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6" name="Shape 6">
              <a:extLst>
                <a:ext uri="{FF2B5EF4-FFF2-40B4-BE49-F238E27FC236}">
                  <a16:creationId xmlns:a16="http://schemas.microsoft.com/office/drawing/2014/main" id="{B41F09AE-0050-675F-0678-98481CA0643F}"/>
                </a:ext>
              </a:extLst>
            </xdr:cNvPr>
            <xdr:cNvPicPr preferRelativeResize="0"/>
          </xdr:nvPicPr>
          <xdr:blipFill rotWithShape="1">
            <a:blip xmlns:r="http://schemas.openxmlformats.org/officeDocument/2006/relationships" r:embed="rId1">
              <a:alphaModFix/>
            </a:blip>
            <a:srcRect/>
            <a:stretch/>
          </xdr:blipFill>
          <xdr:spPr>
            <a:xfrm>
              <a:off x="5794" y="450"/>
              <a:ext cx="1056" cy="790"/>
            </a:xfrm>
            <a:prstGeom prst="rect">
              <a:avLst/>
            </a:prstGeom>
            <a:noFill/>
            <a:ln>
              <a:noFill/>
            </a:ln>
          </xdr:spPr>
        </xdr:pic>
        <xdr:sp macro="" textlink="">
          <xdr:nvSpPr>
            <xdr:cNvPr id="7" name="Shape 7">
              <a:extLst>
                <a:ext uri="{FF2B5EF4-FFF2-40B4-BE49-F238E27FC236}">
                  <a16:creationId xmlns:a16="http://schemas.microsoft.com/office/drawing/2014/main" id="{140ACE31-522A-61FA-B572-1B1783ECC59A}"/>
                </a:ext>
              </a:extLst>
            </xdr:cNvPr>
            <xdr:cNvSpPr/>
          </xdr:nvSpPr>
          <xdr:spPr>
            <a:xfrm>
              <a:off x="5878" y="1103"/>
              <a:ext cx="854" cy="264"/>
            </a:xfrm>
            <a:custGeom>
              <a:avLst/>
              <a:gdLst/>
              <a:ahLst/>
              <a:cxnLst/>
              <a:rect l="l" t="t" r="r" b="b"/>
              <a:pathLst>
                <a:path w="854" h="264" extrusionOk="0">
                  <a:moveTo>
                    <a:pt x="179" y="0"/>
                  </a:moveTo>
                  <a:lnTo>
                    <a:pt x="140" y="0"/>
                  </a:lnTo>
                  <a:lnTo>
                    <a:pt x="101" y="3"/>
                  </a:lnTo>
                  <a:lnTo>
                    <a:pt x="89" y="5"/>
                  </a:lnTo>
                  <a:lnTo>
                    <a:pt x="76" y="7"/>
                  </a:lnTo>
                  <a:lnTo>
                    <a:pt x="63" y="10"/>
                  </a:lnTo>
                  <a:lnTo>
                    <a:pt x="50" y="12"/>
                  </a:lnTo>
                  <a:lnTo>
                    <a:pt x="37" y="15"/>
                  </a:lnTo>
                  <a:lnTo>
                    <a:pt x="25" y="18"/>
                  </a:lnTo>
                  <a:lnTo>
                    <a:pt x="12" y="22"/>
                  </a:lnTo>
                  <a:lnTo>
                    <a:pt x="0" y="26"/>
                  </a:lnTo>
                  <a:lnTo>
                    <a:pt x="8" y="39"/>
                  </a:lnTo>
                  <a:lnTo>
                    <a:pt x="28" y="65"/>
                  </a:lnTo>
                  <a:lnTo>
                    <a:pt x="38" y="77"/>
                  </a:lnTo>
                  <a:lnTo>
                    <a:pt x="60" y="101"/>
                  </a:lnTo>
                  <a:lnTo>
                    <a:pt x="83" y="123"/>
                  </a:lnTo>
                  <a:lnTo>
                    <a:pt x="107" y="145"/>
                  </a:lnTo>
                  <a:lnTo>
                    <a:pt x="133" y="164"/>
                  </a:lnTo>
                  <a:lnTo>
                    <a:pt x="159" y="182"/>
                  </a:lnTo>
                  <a:lnTo>
                    <a:pt x="187" y="199"/>
                  </a:lnTo>
                  <a:lnTo>
                    <a:pt x="216" y="213"/>
                  </a:lnTo>
                  <a:lnTo>
                    <a:pt x="246" y="226"/>
                  </a:lnTo>
                  <a:lnTo>
                    <a:pt x="277" y="238"/>
                  </a:lnTo>
                  <a:lnTo>
                    <a:pt x="309" y="247"/>
                  </a:lnTo>
                  <a:lnTo>
                    <a:pt x="341" y="255"/>
                  </a:lnTo>
                  <a:lnTo>
                    <a:pt x="375" y="260"/>
                  </a:lnTo>
                  <a:lnTo>
                    <a:pt x="408" y="263"/>
                  </a:lnTo>
                  <a:lnTo>
                    <a:pt x="425" y="264"/>
                  </a:lnTo>
                  <a:lnTo>
                    <a:pt x="458" y="264"/>
                  </a:lnTo>
                  <a:lnTo>
                    <a:pt x="489" y="262"/>
                  </a:lnTo>
                  <a:lnTo>
                    <a:pt x="519" y="259"/>
                  </a:lnTo>
                  <a:lnTo>
                    <a:pt x="578" y="247"/>
                  </a:lnTo>
                  <a:lnTo>
                    <a:pt x="606" y="238"/>
                  </a:lnTo>
                  <a:lnTo>
                    <a:pt x="648" y="223"/>
                  </a:lnTo>
                  <a:lnTo>
                    <a:pt x="674" y="211"/>
                  </a:lnTo>
                  <a:lnTo>
                    <a:pt x="688" y="205"/>
                  </a:lnTo>
                  <a:lnTo>
                    <a:pt x="700" y="198"/>
                  </a:lnTo>
                  <a:lnTo>
                    <a:pt x="713" y="190"/>
                  </a:lnTo>
                  <a:lnTo>
                    <a:pt x="725" y="183"/>
                  </a:lnTo>
                  <a:lnTo>
                    <a:pt x="738" y="175"/>
                  </a:lnTo>
                  <a:lnTo>
                    <a:pt x="749" y="167"/>
                  </a:lnTo>
                  <a:lnTo>
                    <a:pt x="773" y="149"/>
                  </a:lnTo>
                  <a:lnTo>
                    <a:pt x="795" y="131"/>
                  </a:lnTo>
                  <a:lnTo>
                    <a:pt x="805" y="121"/>
                  </a:lnTo>
                  <a:lnTo>
                    <a:pt x="816" y="111"/>
                  </a:lnTo>
                  <a:lnTo>
                    <a:pt x="826" y="101"/>
                  </a:lnTo>
                  <a:lnTo>
                    <a:pt x="836" y="90"/>
                  </a:lnTo>
                  <a:lnTo>
                    <a:pt x="842" y="83"/>
                  </a:lnTo>
                  <a:lnTo>
                    <a:pt x="428" y="83"/>
                  </a:lnTo>
                  <a:lnTo>
                    <a:pt x="413" y="74"/>
                  </a:lnTo>
                  <a:lnTo>
                    <a:pt x="398" y="66"/>
                  </a:lnTo>
                  <a:lnTo>
                    <a:pt x="384" y="58"/>
                  </a:lnTo>
                  <a:lnTo>
                    <a:pt x="370" y="51"/>
                  </a:lnTo>
                  <a:lnTo>
                    <a:pt x="355" y="44"/>
                  </a:lnTo>
                  <a:lnTo>
                    <a:pt x="341" y="38"/>
                  </a:lnTo>
                  <a:lnTo>
                    <a:pt x="328" y="32"/>
                  </a:lnTo>
                  <a:lnTo>
                    <a:pt x="313" y="27"/>
                  </a:lnTo>
                  <a:lnTo>
                    <a:pt x="300" y="22"/>
                  </a:lnTo>
                  <a:lnTo>
                    <a:pt x="272" y="14"/>
                  </a:lnTo>
                  <a:lnTo>
                    <a:pt x="259" y="11"/>
                  </a:lnTo>
                  <a:lnTo>
                    <a:pt x="245" y="8"/>
                  </a:lnTo>
                  <a:lnTo>
                    <a:pt x="232" y="6"/>
                  </a:lnTo>
                  <a:lnTo>
                    <a:pt x="218" y="4"/>
                  </a:lnTo>
                  <a:lnTo>
                    <a:pt x="205" y="2"/>
                  </a:lnTo>
                  <a:lnTo>
                    <a:pt x="179" y="0"/>
                  </a:lnTo>
                  <a:close/>
                  <a:moveTo>
                    <a:pt x="690" y="43"/>
                  </a:moveTo>
                  <a:lnTo>
                    <a:pt x="622" y="43"/>
                  </a:lnTo>
                  <a:lnTo>
                    <a:pt x="583" y="46"/>
                  </a:lnTo>
                  <a:lnTo>
                    <a:pt x="557" y="50"/>
                  </a:lnTo>
                  <a:lnTo>
                    <a:pt x="545" y="52"/>
                  </a:lnTo>
                  <a:lnTo>
                    <a:pt x="532" y="54"/>
                  </a:lnTo>
                  <a:lnTo>
                    <a:pt x="520" y="56"/>
                  </a:lnTo>
                  <a:lnTo>
                    <a:pt x="484" y="65"/>
                  </a:lnTo>
                  <a:lnTo>
                    <a:pt x="473" y="68"/>
                  </a:lnTo>
                  <a:lnTo>
                    <a:pt x="461" y="71"/>
                  </a:lnTo>
                  <a:lnTo>
                    <a:pt x="428" y="83"/>
                  </a:lnTo>
                  <a:lnTo>
                    <a:pt x="842" y="83"/>
                  </a:lnTo>
                  <a:lnTo>
                    <a:pt x="845" y="79"/>
                  </a:lnTo>
                  <a:lnTo>
                    <a:pt x="854" y="69"/>
                  </a:lnTo>
                  <a:lnTo>
                    <a:pt x="839" y="65"/>
                  </a:lnTo>
                  <a:lnTo>
                    <a:pt x="823" y="61"/>
                  </a:lnTo>
                  <a:lnTo>
                    <a:pt x="808" y="58"/>
                  </a:lnTo>
                  <a:lnTo>
                    <a:pt x="792" y="55"/>
                  </a:lnTo>
                  <a:lnTo>
                    <a:pt x="777" y="53"/>
                  </a:lnTo>
                  <a:lnTo>
                    <a:pt x="762" y="50"/>
                  </a:lnTo>
                  <a:lnTo>
                    <a:pt x="747" y="48"/>
                  </a:lnTo>
                  <a:lnTo>
                    <a:pt x="733" y="47"/>
                  </a:lnTo>
                  <a:lnTo>
                    <a:pt x="718" y="45"/>
                  </a:lnTo>
                  <a:lnTo>
                    <a:pt x="690" y="43"/>
                  </a:lnTo>
                  <a:close/>
                </a:path>
              </a:pathLst>
            </a:custGeom>
            <a:solidFill>
              <a:srgbClr val="FCFCFC"/>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8" name="Shape 8">
              <a:extLst>
                <a:ext uri="{FF2B5EF4-FFF2-40B4-BE49-F238E27FC236}">
                  <a16:creationId xmlns:a16="http://schemas.microsoft.com/office/drawing/2014/main" id="{6222DB1E-760F-F19C-B38F-A0DB86E2C669}"/>
                </a:ext>
              </a:extLst>
            </xdr:cNvPr>
            <xdr:cNvPicPr preferRelativeResize="0"/>
          </xdr:nvPicPr>
          <xdr:blipFill rotWithShape="1">
            <a:blip xmlns:r="http://schemas.openxmlformats.org/officeDocument/2006/relationships" r:embed="rId2">
              <a:alphaModFix/>
            </a:blip>
            <a:srcRect/>
            <a:stretch/>
          </xdr:blipFill>
          <xdr:spPr>
            <a:xfrm>
              <a:off x="5878" y="1233"/>
              <a:ext cx="871" cy="5"/>
            </a:xfrm>
            <a:prstGeom prst="rect">
              <a:avLst/>
            </a:prstGeom>
            <a:noFill/>
            <a:ln>
              <a:noFill/>
            </a:ln>
          </xdr:spPr>
        </xdr:pic>
        <xdr:sp macro="" textlink="">
          <xdr:nvSpPr>
            <xdr:cNvPr id="9" name="Shape 9">
              <a:extLst>
                <a:ext uri="{FF2B5EF4-FFF2-40B4-BE49-F238E27FC236}">
                  <a16:creationId xmlns:a16="http://schemas.microsoft.com/office/drawing/2014/main" id="{B6358BDD-C073-FEB6-485B-658CEA2EBF1E}"/>
                </a:ext>
              </a:extLst>
            </xdr:cNvPr>
            <xdr:cNvSpPr/>
          </xdr:nvSpPr>
          <xdr:spPr>
            <a:xfrm>
              <a:off x="5878" y="1103"/>
              <a:ext cx="854" cy="264"/>
            </a:xfrm>
            <a:custGeom>
              <a:avLst/>
              <a:gdLst/>
              <a:ahLst/>
              <a:cxnLst/>
              <a:rect l="l" t="t" r="r" b="b"/>
              <a:pathLst>
                <a:path w="854" h="264" extrusionOk="0">
                  <a:moveTo>
                    <a:pt x="443" y="264"/>
                  </a:moveTo>
                  <a:lnTo>
                    <a:pt x="458" y="264"/>
                  </a:lnTo>
                  <a:lnTo>
                    <a:pt x="473" y="263"/>
                  </a:lnTo>
                  <a:lnTo>
                    <a:pt x="489" y="262"/>
                  </a:lnTo>
                  <a:lnTo>
                    <a:pt x="504" y="261"/>
                  </a:lnTo>
                  <a:lnTo>
                    <a:pt x="519" y="259"/>
                  </a:lnTo>
                  <a:lnTo>
                    <a:pt x="534" y="256"/>
                  </a:lnTo>
                  <a:lnTo>
                    <a:pt x="549" y="253"/>
                  </a:lnTo>
                  <a:lnTo>
                    <a:pt x="563" y="250"/>
                  </a:lnTo>
                  <a:lnTo>
                    <a:pt x="578" y="247"/>
                  </a:lnTo>
                  <a:lnTo>
                    <a:pt x="592" y="243"/>
                  </a:lnTo>
                  <a:lnTo>
                    <a:pt x="606" y="238"/>
                  </a:lnTo>
                  <a:lnTo>
                    <a:pt x="620" y="233"/>
                  </a:lnTo>
                  <a:lnTo>
                    <a:pt x="634" y="228"/>
                  </a:lnTo>
                  <a:lnTo>
                    <a:pt x="700" y="198"/>
                  </a:lnTo>
                  <a:lnTo>
                    <a:pt x="713" y="190"/>
                  </a:lnTo>
                  <a:lnTo>
                    <a:pt x="725" y="183"/>
                  </a:lnTo>
                  <a:lnTo>
                    <a:pt x="737" y="175"/>
                  </a:lnTo>
                  <a:lnTo>
                    <a:pt x="749" y="167"/>
                  </a:lnTo>
                  <a:lnTo>
                    <a:pt x="761" y="158"/>
                  </a:lnTo>
                  <a:lnTo>
                    <a:pt x="772" y="149"/>
                  </a:lnTo>
                  <a:lnTo>
                    <a:pt x="784" y="140"/>
                  </a:lnTo>
                  <a:lnTo>
                    <a:pt x="794" y="131"/>
                  </a:lnTo>
                  <a:lnTo>
                    <a:pt x="805" y="121"/>
                  </a:lnTo>
                  <a:lnTo>
                    <a:pt x="815" y="111"/>
                  </a:lnTo>
                  <a:lnTo>
                    <a:pt x="826" y="101"/>
                  </a:lnTo>
                  <a:lnTo>
                    <a:pt x="835" y="90"/>
                  </a:lnTo>
                  <a:lnTo>
                    <a:pt x="845" y="79"/>
                  </a:lnTo>
                  <a:lnTo>
                    <a:pt x="854" y="69"/>
                  </a:lnTo>
                  <a:lnTo>
                    <a:pt x="838" y="65"/>
                  </a:lnTo>
                  <a:lnTo>
                    <a:pt x="823" y="61"/>
                  </a:lnTo>
                  <a:lnTo>
                    <a:pt x="807" y="58"/>
                  </a:lnTo>
                  <a:lnTo>
                    <a:pt x="792" y="55"/>
                  </a:lnTo>
                  <a:lnTo>
                    <a:pt x="777" y="53"/>
                  </a:lnTo>
                  <a:lnTo>
                    <a:pt x="762" y="50"/>
                  </a:lnTo>
                  <a:lnTo>
                    <a:pt x="747" y="48"/>
                  </a:lnTo>
                  <a:lnTo>
                    <a:pt x="732" y="47"/>
                  </a:lnTo>
                  <a:lnTo>
                    <a:pt x="718" y="45"/>
                  </a:lnTo>
                  <a:lnTo>
                    <a:pt x="704" y="44"/>
                  </a:lnTo>
                  <a:lnTo>
                    <a:pt x="690" y="43"/>
                  </a:lnTo>
                  <a:lnTo>
                    <a:pt x="676" y="43"/>
                  </a:lnTo>
                  <a:lnTo>
                    <a:pt x="662" y="42"/>
                  </a:lnTo>
                  <a:lnTo>
                    <a:pt x="648" y="42"/>
                  </a:lnTo>
                  <a:lnTo>
                    <a:pt x="635" y="43"/>
                  </a:lnTo>
                  <a:lnTo>
                    <a:pt x="621" y="43"/>
                  </a:lnTo>
                  <a:lnTo>
                    <a:pt x="608" y="44"/>
                  </a:lnTo>
                  <a:lnTo>
                    <a:pt x="595" y="45"/>
                  </a:lnTo>
                  <a:lnTo>
                    <a:pt x="582" y="46"/>
                  </a:lnTo>
                  <a:lnTo>
                    <a:pt x="569" y="48"/>
                  </a:lnTo>
                  <a:lnTo>
                    <a:pt x="557" y="50"/>
                  </a:lnTo>
                  <a:lnTo>
                    <a:pt x="544" y="52"/>
                  </a:lnTo>
                  <a:lnTo>
                    <a:pt x="532" y="54"/>
                  </a:lnTo>
                  <a:lnTo>
                    <a:pt x="520" y="56"/>
                  </a:lnTo>
                  <a:lnTo>
                    <a:pt x="508" y="59"/>
                  </a:lnTo>
                  <a:lnTo>
                    <a:pt x="496" y="62"/>
                  </a:lnTo>
                  <a:lnTo>
                    <a:pt x="484" y="65"/>
                  </a:lnTo>
                  <a:lnTo>
                    <a:pt x="472" y="68"/>
                  </a:lnTo>
                  <a:lnTo>
                    <a:pt x="461" y="71"/>
                  </a:lnTo>
                  <a:lnTo>
                    <a:pt x="450" y="75"/>
                  </a:lnTo>
                  <a:lnTo>
                    <a:pt x="438" y="79"/>
                  </a:lnTo>
                  <a:lnTo>
                    <a:pt x="427" y="83"/>
                  </a:lnTo>
                  <a:lnTo>
                    <a:pt x="413" y="74"/>
                  </a:lnTo>
                  <a:lnTo>
                    <a:pt x="398" y="66"/>
                  </a:lnTo>
                  <a:lnTo>
                    <a:pt x="384" y="58"/>
                  </a:lnTo>
                  <a:lnTo>
                    <a:pt x="369" y="51"/>
                  </a:lnTo>
                  <a:lnTo>
                    <a:pt x="355" y="44"/>
                  </a:lnTo>
                  <a:lnTo>
                    <a:pt x="341" y="38"/>
                  </a:lnTo>
                  <a:lnTo>
                    <a:pt x="327" y="32"/>
                  </a:lnTo>
                  <a:lnTo>
                    <a:pt x="313" y="27"/>
                  </a:lnTo>
                  <a:lnTo>
                    <a:pt x="245" y="8"/>
                  </a:lnTo>
                  <a:lnTo>
                    <a:pt x="218" y="4"/>
                  </a:lnTo>
                  <a:lnTo>
                    <a:pt x="205" y="2"/>
                  </a:lnTo>
                  <a:lnTo>
                    <a:pt x="192" y="1"/>
                  </a:lnTo>
                  <a:lnTo>
                    <a:pt x="179" y="0"/>
                  </a:lnTo>
                  <a:lnTo>
                    <a:pt x="166" y="0"/>
                  </a:lnTo>
                  <a:lnTo>
                    <a:pt x="153" y="0"/>
                  </a:lnTo>
                  <a:lnTo>
                    <a:pt x="140" y="0"/>
                  </a:lnTo>
                  <a:lnTo>
                    <a:pt x="127" y="1"/>
                  </a:lnTo>
                  <a:lnTo>
                    <a:pt x="63" y="10"/>
                  </a:lnTo>
                  <a:lnTo>
                    <a:pt x="50" y="12"/>
                  </a:lnTo>
                  <a:lnTo>
                    <a:pt x="37" y="15"/>
                  </a:lnTo>
                  <a:lnTo>
                    <a:pt x="25" y="18"/>
                  </a:lnTo>
                  <a:lnTo>
                    <a:pt x="12" y="22"/>
                  </a:lnTo>
                  <a:lnTo>
                    <a:pt x="0" y="26"/>
                  </a:lnTo>
                  <a:lnTo>
                    <a:pt x="8" y="39"/>
                  </a:lnTo>
                  <a:lnTo>
                    <a:pt x="18" y="52"/>
                  </a:lnTo>
                  <a:lnTo>
                    <a:pt x="28" y="65"/>
                  </a:lnTo>
                  <a:lnTo>
                    <a:pt x="38" y="77"/>
                  </a:lnTo>
                  <a:lnTo>
                    <a:pt x="49" y="89"/>
                  </a:lnTo>
                  <a:lnTo>
                    <a:pt x="60" y="101"/>
                  </a:lnTo>
                  <a:lnTo>
                    <a:pt x="71" y="112"/>
                  </a:lnTo>
                  <a:lnTo>
                    <a:pt x="83" y="123"/>
                  </a:lnTo>
                  <a:lnTo>
                    <a:pt x="95" y="134"/>
                  </a:lnTo>
                  <a:lnTo>
                    <a:pt x="107" y="145"/>
                  </a:lnTo>
                  <a:lnTo>
                    <a:pt x="120" y="155"/>
                  </a:lnTo>
                  <a:lnTo>
                    <a:pt x="132" y="164"/>
                  </a:lnTo>
                  <a:lnTo>
                    <a:pt x="146" y="173"/>
                  </a:lnTo>
                  <a:lnTo>
                    <a:pt x="159" y="182"/>
                  </a:lnTo>
                  <a:lnTo>
                    <a:pt x="173" y="191"/>
                  </a:lnTo>
                  <a:lnTo>
                    <a:pt x="187" y="199"/>
                  </a:lnTo>
                  <a:lnTo>
                    <a:pt x="201" y="206"/>
                  </a:lnTo>
                  <a:lnTo>
                    <a:pt x="216" y="213"/>
                  </a:lnTo>
                  <a:lnTo>
                    <a:pt x="231" y="220"/>
                  </a:lnTo>
                  <a:lnTo>
                    <a:pt x="246" y="226"/>
                  </a:lnTo>
                  <a:lnTo>
                    <a:pt x="261" y="232"/>
                  </a:lnTo>
                  <a:lnTo>
                    <a:pt x="277" y="238"/>
                  </a:lnTo>
                  <a:lnTo>
                    <a:pt x="293" y="243"/>
                  </a:lnTo>
                  <a:lnTo>
                    <a:pt x="308" y="247"/>
                  </a:lnTo>
                  <a:lnTo>
                    <a:pt x="325" y="251"/>
                  </a:lnTo>
                  <a:lnTo>
                    <a:pt x="341" y="255"/>
                  </a:lnTo>
                  <a:lnTo>
                    <a:pt x="357" y="257"/>
                  </a:lnTo>
                  <a:lnTo>
                    <a:pt x="374" y="260"/>
                  </a:lnTo>
                  <a:lnTo>
                    <a:pt x="391" y="262"/>
                  </a:lnTo>
                  <a:lnTo>
                    <a:pt x="408" y="263"/>
                  </a:lnTo>
                  <a:lnTo>
                    <a:pt x="425" y="264"/>
                  </a:lnTo>
                  <a:lnTo>
                    <a:pt x="443" y="264"/>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0" name="Shape 10">
              <a:extLst>
                <a:ext uri="{FF2B5EF4-FFF2-40B4-BE49-F238E27FC236}">
                  <a16:creationId xmlns:a16="http://schemas.microsoft.com/office/drawing/2014/main" id="{F9D81D20-356C-6498-4B94-D5BC3958D3FB}"/>
                </a:ext>
              </a:extLst>
            </xdr:cNvPr>
            <xdr:cNvSpPr/>
          </xdr:nvSpPr>
          <xdr:spPr>
            <a:xfrm>
              <a:off x="6734" y="1169"/>
              <a:ext cx="2" cy="2"/>
            </a:xfrm>
            <a:custGeom>
              <a:avLst/>
              <a:gdLst/>
              <a:ahLst/>
              <a:cxnLst/>
              <a:rect l="l" t="t" r="r" b="b"/>
              <a:pathLst>
                <a:path w="1" h="2" extrusionOk="0">
                  <a:moveTo>
                    <a:pt x="0" y="2"/>
                  </a:moveTo>
                  <a:lnTo>
                    <a:pt x="1" y="1"/>
                  </a:lnTo>
                  <a:lnTo>
                    <a:pt x="1" y="0"/>
                  </a:lnTo>
                  <a:lnTo>
                    <a:pt x="1"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1" name="Shape 11">
              <a:extLst>
                <a:ext uri="{FF2B5EF4-FFF2-40B4-BE49-F238E27FC236}">
                  <a16:creationId xmlns:a16="http://schemas.microsoft.com/office/drawing/2014/main" id="{92720BB9-548B-3CA3-C3A1-23855148F6E8}"/>
                </a:ext>
              </a:extLst>
            </xdr:cNvPr>
            <xdr:cNvSpPr/>
          </xdr:nvSpPr>
          <xdr:spPr>
            <a:xfrm>
              <a:off x="6738" y="1164"/>
              <a:ext cx="2" cy="2"/>
            </a:xfrm>
            <a:custGeom>
              <a:avLst/>
              <a:gdLst/>
              <a:ahLst/>
              <a:cxnLst/>
              <a:rect l="l" t="t" r="r" b="b"/>
              <a:pathLst>
                <a:path w="1" h="2" extrusionOk="0">
                  <a:moveTo>
                    <a:pt x="0" y="2"/>
                  </a:moveTo>
                  <a:lnTo>
                    <a:pt x="0" y="1"/>
                  </a:lnTo>
                  <a:lnTo>
                    <a:pt x="1" y="0"/>
                  </a:lnTo>
                  <a:lnTo>
                    <a:pt x="0"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2" name="Shape 12">
              <a:extLst>
                <a:ext uri="{FF2B5EF4-FFF2-40B4-BE49-F238E27FC236}">
                  <a16:creationId xmlns:a16="http://schemas.microsoft.com/office/drawing/2014/main" id="{9CF1A6E9-F4D4-C167-0222-EE8CBBE78104}"/>
                </a:ext>
              </a:extLst>
            </xdr:cNvPr>
            <xdr:cNvSpPr/>
          </xdr:nvSpPr>
          <xdr:spPr>
            <a:xfrm>
              <a:off x="6743" y="1157"/>
              <a:ext cx="2" cy="2"/>
            </a:xfrm>
            <a:custGeom>
              <a:avLst/>
              <a:gdLst/>
              <a:ahLst/>
              <a:cxnLst/>
              <a:rect l="l" t="t" r="r" b="b"/>
              <a:pathLst>
                <a:path w="1" h="2" extrusionOk="0">
                  <a:moveTo>
                    <a:pt x="0" y="2"/>
                  </a:moveTo>
                  <a:lnTo>
                    <a:pt x="1" y="1"/>
                  </a:lnTo>
                  <a:lnTo>
                    <a:pt x="1" y="0"/>
                  </a:lnTo>
                  <a:lnTo>
                    <a:pt x="1"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 name="Shape 13">
              <a:extLst>
                <a:ext uri="{FF2B5EF4-FFF2-40B4-BE49-F238E27FC236}">
                  <a16:creationId xmlns:a16="http://schemas.microsoft.com/office/drawing/2014/main" id="{A928D01B-74BD-E88D-8C3E-ED9AFDBFFFD6}"/>
                </a:ext>
              </a:extLst>
            </xdr:cNvPr>
            <xdr:cNvSpPr/>
          </xdr:nvSpPr>
          <xdr:spPr>
            <a:xfrm>
              <a:off x="6747" y="1152"/>
              <a:ext cx="2" cy="2"/>
            </a:xfrm>
            <a:custGeom>
              <a:avLst/>
              <a:gdLst/>
              <a:ahLst/>
              <a:cxnLst/>
              <a:rect l="l" t="t" r="r" b="b"/>
              <a:pathLst>
                <a:path w="1" h="2" extrusionOk="0">
                  <a:moveTo>
                    <a:pt x="0" y="2"/>
                  </a:moveTo>
                  <a:lnTo>
                    <a:pt x="1" y="1"/>
                  </a:lnTo>
                  <a:lnTo>
                    <a:pt x="1" y="0"/>
                  </a:lnTo>
                  <a:lnTo>
                    <a:pt x="1"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4" name="Shape 14">
              <a:extLst>
                <a:ext uri="{FF2B5EF4-FFF2-40B4-BE49-F238E27FC236}">
                  <a16:creationId xmlns:a16="http://schemas.microsoft.com/office/drawing/2014/main" id="{C9DCED04-501C-113D-E093-AB7504DC0E78}"/>
                </a:ext>
              </a:extLst>
            </xdr:cNvPr>
            <xdr:cNvSpPr/>
          </xdr:nvSpPr>
          <xdr:spPr>
            <a:xfrm>
              <a:off x="5792" y="693"/>
              <a:ext cx="1057" cy="493"/>
            </a:xfrm>
            <a:custGeom>
              <a:avLst/>
              <a:gdLst/>
              <a:ahLst/>
              <a:cxnLst/>
              <a:rect l="l" t="t" r="r" b="b"/>
              <a:pathLst>
                <a:path w="1057" h="493" extrusionOk="0">
                  <a:moveTo>
                    <a:pt x="987" y="410"/>
                  </a:moveTo>
                  <a:lnTo>
                    <a:pt x="264" y="410"/>
                  </a:lnTo>
                  <a:lnTo>
                    <a:pt x="291" y="412"/>
                  </a:lnTo>
                  <a:lnTo>
                    <a:pt x="317" y="416"/>
                  </a:lnTo>
                  <a:lnTo>
                    <a:pt x="331" y="418"/>
                  </a:lnTo>
                  <a:lnTo>
                    <a:pt x="344" y="421"/>
                  </a:lnTo>
                  <a:lnTo>
                    <a:pt x="358" y="424"/>
                  </a:lnTo>
                  <a:lnTo>
                    <a:pt x="371" y="428"/>
                  </a:lnTo>
                  <a:lnTo>
                    <a:pt x="385" y="432"/>
                  </a:lnTo>
                  <a:lnTo>
                    <a:pt x="413" y="442"/>
                  </a:lnTo>
                  <a:lnTo>
                    <a:pt x="441" y="454"/>
                  </a:lnTo>
                  <a:lnTo>
                    <a:pt x="455" y="461"/>
                  </a:lnTo>
                  <a:lnTo>
                    <a:pt x="470" y="468"/>
                  </a:lnTo>
                  <a:lnTo>
                    <a:pt x="484" y="476"/>
                  </a:lnTo>
                  <a:lnTo>
                    <a:pt x="499" y="485"/>
                  </a:lnTo>
                  <a:lnTo>
                    <a:pt x="513" y="493"/>
                  </a:lnTo>
                  <a:lnTo>
                    <a:pt x="535" y="485"/>
                  </a:lnTo>
                  <a:lnTo>
                    <a:pt x="547" y="482"/>
                  </a:lnTo>
                  <a:lnTo>
                    <a:pt x="558" y="478"/>
                  </a:lnTo>
                  <a:lnTo>
                    <a:pt x="606" y="466"/>
                  </a:lnTo>
                  <a:lnTo>
                    <a:pt x="630" y="462"/>
                  </a:lnTo>
                  <a:lnTo>
                    <a:pt x="643" y="460"/>
                  </a:lnTo>
                  <a:lnTo>
                    <a:pt x="655" y="458"/>
                  </a:lnTo>
                  <a:lnTo>
                    <a:pt x="668" y="456"/>
                  </a:lnTo>
                  <a:lnTo>
                    <a:pt x="707" y="453"/>
                  </a:lnTo>
                  <a:lnTo>
                    <a:pt x="960" y="453"/>
                  </a:lnTo>
                  <a:lnTo>
                    <a:pt x="978" y="426"/>
                  </a:lnTo>
                  <a:lnTo>
                    <a:pt x="984" y="416"/>
                  </a:lnTo>
                  <a:lnTo>
                    <a:pt x="987" y="410"/>
                  </a:lnTo>
                  <a:close/>
                  <a:moveTo>
                    <a:pt x="960" y="453"/>
                  </a:moveTo>
                  <a:lnTo>
                    <a:pt x="775" y="453"/>
                  </a:lnTo>
                  <a:lnTo>
                    <a:pt x="804" y="455"/>
                  </a:lnTo>
                  <a:lnTo>
                    <a:pt x="818" y="457"/>
                  </a:lnTo>
                  <a:lnTo>
                    <a:pt x="833" y="458"/>
                  </a:lnTo>
                  <a:lnTo>
                    <a:pt x="848" y="460"/>
                  </a:lnTo>
                  <a:lnTo>
                    <a:pt x="863" y="463"/>
                  </a:lnTo>
                  <a:lnTo>
                    <a:pt x="878" y="465"/>
                  </a:lnTo>
                  <a:lnTo>
                    <a:pt x="893" y="468"/>
                  </a:lnTo>
                  <a:lnTo>
                    <a:pt x="909" y="471"/>
                  </a:lnTo>
                  <a:lnTo>
                    <a:pt x="924" y="475"/>
                  </a:lnTo>
                  <a:lnTo>
                    <a:pt x="940" y="479"/>
                  </a:lnTo>
                  <a:lnTo>
                    <a:pt x="947" y="470"/>
                  </a:lnTo>
                  <a:lnTo>
                    <a:pt x="953" y="462"/>
                  </a:lnTo>
                  <a:lnTo>
                    <a:pt x="960" y="453"/>
                  </a:lnTo>
                  <a:close/>
                  <a:moveTo>
                    <a:pt x="340" y="0"/>
                  </a:moveTo>
                  <a:lnTo>
                    <a:pt x="148" y="3"/>
                  </a:lnTo>
                  <a:lnTo>
                    <a:pt x="84" y="5"/>
                  </a:lnTo>
                  <a:lnTo>
                    <a:pt x="20" y="8"/>
                  </a:lnTo>
                  <a:lnTo>
                    <a:pt x="17" y="16"/>
                  </a:lnTo>
                  <a:lnTo>
                    <a:pt x="15" y="25"/>
                  </a:lnTo>
                  <a:lnTo>
                    <a:pt x="13" y="33"/>
                  </a:lnTo>
                  <a:lnTo>
                    <a:pt x="9" y="51"/>
                  </a:lnTo>
                  <a:lnTo>
                    <a:pt x="8" y="60"/>
                  </a:lnTo>
                  <a:lnTo>
                    <a:pt x="6" y="69"/>
                  </a:lnTo>
                  <a:lnTo>
                    <a:pt x="5" y="78"/>
                  </a:lnTo>
                  <a:lnTo>
                    <a:pt x="4" y="86"/>
                  </a:lnTo>
                  <a:lnTo>
                    <a:pt x="2" y="96"/>
                  </a:lnTo>
                  <a:lnTo>
                    <a:pt x="2" y="105"/>
                  </a:lnTo>
                  <a:lnTo>
                    <a:pt x="0" y="123"/>
                  </a:lnTo>
                  <a:lnTo>
                    <a:pt x="0" y="180"/>
                  </a:lnTo>
                  <a:lnTo>
                    <a:pt x="1" y="190"/>
                  </a:lnTo>
                  <a:lnTo>
                    <a:pt x="2" y="199"/>
                  </a:lnTo>
                  <a:lnTo>
                    <a:pt x="4" y="219"/>
                  </a:lnTo>
                  <a:lnTo>
                    <a:pt x="5" y="228"/>
                  </a:lnTo>
                  <a:lnTo>
                    <a:pt x="7" y="238"/>
                  </a:lnTo>
                  <a:lnTo>
                    <a:pt x="8" y="247"/>
                  </a:lnTo>
                  <a:lnTo>
                    <a:pt x="12" y="265"/>
                  </a:lnTo>
                  <a:lnTo>
                    <a:pt x="15" y="275"/>
                  </a:lnTo>
                  <a:lnTo>
                    <a:pt x="19" y="293"/>
                  </a:lnTo>
                  <a:lnTo>
                    <a:pt x="28" y="320"/>
                  </a:lnTo>
                  <a:lnTo>
                    <a:pt x="31" y="328"/>
                  </a:lnTo>
                  <a:lnTo>
                    <a:pt x="34" y="337"/>
                  </a:lnTo>
                  <a:lnTo>
                    <a:pt x="38" y="346"/>
                  </a:lnTo>
                  <a:lnTo>
                    <a:pt x="41" y="354"/>
                  </a:lnTo>
                  <a:lnTo>
                    <a:pt x="45" y="363"/>
                  </a:lnTo>
                  <a:lnTo>
                    <a:pt x="49" y="371"/>
                  </a:lnTo>
                  <a:lnTo>
                    <a:pt x="53" y="380"/>
                  </a:lnTo>
                  <a:lnTo>
                    <a:pt x="57" y="388"/>
                  </a:lnTo>
                  <a:lnTo>
                    <a:pt x="62" y="396"/>
                  </a:lnTo>
                  <a:lnTo>
                    <a:pt x="70" y="412"/>
                  </a:lnTo>
                  <a:lnTo>
                    <a:pt x="85" y="436"/>
                  </a:lnTo>
                  <a:lnTo>
                    <a:pt x="98" y="432"/>
                  </a:lnTo>
                  <a:lnTo>
                    <a:pt x="110" y="428"/>
                  </a:lnTo>
                  <a:lnTo>
                    <a:pt x="136" y="422"/>
                  </a:lnTo>
                  <a:lnTo>
                    <a:pt x="148" y="420"/>
                  </a:lnTo>
                  <a:lnTo>
                    <a:pt x="161" y="417"/>
                  </a:lnTo>
                  <a:lnTo>
                    <a:pt x="187" y="413"/>
                  </a:lnTo>
                  <a:lnTo>
                    <a:pt x="225" y="410"/>
                  </a:lnTo>
                  <a:lnTo>
                    <a:pt x="987" y="410"/>
                  </a:lnTo>
                  <a:lnTo>
                    <a:pt x="989" y="407"/>
                  </a:lnTo>
                  <a:lnTo>
                    <a:pt x="995" y="397"/>
                  </a:lnTo>
                  <a:lnTo>
                    <a:pt x="999" y="388"/>
                  </a:lnTo>
                  <a:lnTo>
                    <a:pt x="1014" y="358"/>
                  </a:lnTo>
                  <a:lnTo>
                    <a:pt x="1022" y="338"/>
                  </a:lnTo>
                  <a:lnTo>
                    <a:pt x="1026" y="327"/>
                  </a:lnTo>
                  <a:lnTo>
                    <a:pt x="1030" y="317"/>
                  </a:lnTo>
                  <a:lnTo>
                    <a:pt x="1033" y="306"/>
                  </a:lnTo>
                  <a:lnTo>
                    <a:pt x="1036" y="296"/>
                  </a:lnTo>
                  <a:lnTo>
                    <a:pt x="1039" y="285"/>
                  </a:lnTo>
                  <a:lnTo>
                    <a:pt x="1042" y="275"/>
                  </a:lnTo>
                  <a:lnTo>
                    <a:pt x="1045" y="264"/>
                  </a:lnTo>
                  <a:lnTo>
                    <a:pt x="1051" y="231"/>
                  </a:lnTo>
                  <a:lnTo>
                    <a:pt x="1052" y="219"/>
                  </a:lnTo>
                  <a:lnTo>
                    <a:pt x="1054" y="208"/>
                  </a:lnTo>
                  <a:lnTo>
                    <a:pt x="1055" y="197"/>
                  </a:lnTo>
                  <a:lnTo>
                    <a:pt x="1056" y="185"/>
                  </a:lnTo>
                  <a:lnTo>
                    <a:pt x="1056" y="174"/>
                  </a:lnTo>
                  <a:lnTo>
                    <a:pt x="1057" y="162"/>
                  </a:lnTo>
                  <a:lnTo>
                    <a:pt x="1057" y="136"/>
                  </a:lnTo>
                  <a:lnTo>
                    <a:pt x="1056" y="121"/>
                  </a:lnTo>
                  <a:lnTo>
                    <a:pt x="1055" y="105"/>
                  </a:lnTo>
                  <a:lnTo>
                    <a:pt x="1054" y="92"/>
                  </a:lnTo>
                  <a:lnTo>
                    <a:pt x="1050" y="64"/>
                  </a:lnTo>
                  <a:lnTo>
                    <a:pt x="1044" y="36"/>
                  </a:lnTo>
                  <a:lnTo>
                    <a:pt x="1012" y="32"/>
                  </a:lnTo>
                  <a:lnTo>
                    <a:pt x="948" y="26"/>
                  </a:lnTo>
                  <a:lnTo>
                    <a:pt x="916" y="24"/>
                  </a:lnTo>
                  <a:lnTo>
                    <a:pt x="852" y="18"/>
                  </a:lnTo>
                  <a:lnTo>
                    <a:pt x="724" y="10"/>
                  </a:lnTo>
                  <a:lnTo>
                    <a:pt x="692" y="9"/>
                  </a:lnTo>
                  <a:lnTo>
                    <a:pt x="660" y="7"/>
                  </a:lnTo>
                  <a:lnTo>
                    <a:pt x="500" y="2"/>
                  </a:lnTo>
                  <a:lnTo>
                    <a:pt x="468" y="2"/>
                  </a:lnTo>
                  <a:lnTo>
                    <a:pt x="436" y="1"/>
                  </a:lnTo>
                  <a:lnTo>
                    <a:pt x="404" y="1"/>
                  </a:lnTo>
                  <a:lnTo>
                    <a:pt x="340" y="0"/>
                  </a:lnTo>
                  <a:close/>
                </a:path>
              </a:pathLst>
            </a:custGeom>
            <a:solidFill>
              <a:srgbClr val="006CB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5" name="Shape 15">
              <a:extLst>
                <a:ext uri="{FF2B5EF4-FFF2-40B4-BE49-F238E27FC236}">
                  <a16:creationId xmlns:a16="http://schemas.microsoft.com/office/drawing/2014/main" id="{81CC95A9-9FF8-524C-D18C-1E26D1BADE06}"/>
                </a:ext>
              </a:extLst>
            </xdr:cNvPr>
            <xdr:cNvPicPr preferRelativeResize="0"/>
          </xdr:nvPicPr>
          <xdr:blipFill rotWithShape="1">
            <a:blip xmlns:r="http://schemas.openxmlformats.org/officeDocument/2006/relationships" r:embed="rId3">
              <a:alphaModFix/>
            </a:blip>
            <a:srcRect/>
            <a:stretch/>
          </xdr:blipFill>
          <xdr:spPr>
            <a:xfrm>
              <a:off x="5794" y="822"/>
              <a:ext cx="1056" cy="235"/>
            </a:xfrm>
            <a:prstGeom prst="rect">
              <a:avLst/>
            </a:prstGeom>
            <a:noFill/>
            <a:ln>
              <a:noFill/>
            </a:ln>
          </xdr:spPr>
        </xdr:pic>
        <xdr:sp macro="" textlink="">
          <xdr:nvSpPr>
            <xdr:cNvPr id="16" name="Shape 16">
              <a:extLst>
                <a:ext uri="{FF2B5EF4-FFF2-40B4-BE49-F238E27FC236}">
                  <a16:creationId xmlns:a16="http://schemas.microsoft.com/office/drawing/2014/main" id="{797CB38A-E913-40E4-13EF-A9CADCF09EE7}"/>
                </a:ext>
              </a:extLst>
            </xdr:cNvPr>
            <xdr:cNvSpPr/>
          </xdr:nvSpPr>
          <xdr:spPr>
            <a:xfrm>
              <a:off x="5792" y="693"/>
              <a:ext cx="1057" cy="493"/>
            </a:xfrm>
            <a:custGeom>
              <a:avLst/>
              <a:gdLst/>
              <a:ahLst/>
              <a:cxnLst/>
              <a:rect l="l" t="t" r="r" b="b"/>
              <a:pathLst>
                <a:path w="1057" h="493" extrusionOk="0">
                  <a:moveTo>
                    <a:pt x="940" y="479"/>
                  </a:moveTo>
                  <a:lnTo>
                    <a:pt x="947" y="470"/>
                  </a:lnTo>
                  <a:lnTo>
                    <a:pt x="953" y="462"/>
                  </a:lnTo>
                  <a:lnTo>
                    <a:pt x="960" y="453"/>
                  </a:lnTo>
                  <a:lnTo>
                    <a:pt x="966" y="444"/>
                  </a:lnTo>
                  <a:lnTo>
                    <a:pt x="972" y="435"/>
                  </a:lnTo>
                  <a:lnTo>
                    <a:pt x="978" y="426"/>
                  </a:lnTo>
                  <a:lnTo>
                    <a:pt x="984" y="416"/>
                  </a:lnTo>
                  <a:lnTo>
                    <a:pt x="989" y="407"/>
                  </a:lnTo>
                  <a:lnTo>
                    <a:pt x="995" y="397"/>
                  </a:lnTo>
                  <a:lnTo>
                    <a:pt x="999" y="388"/>
                  </a:lnTo>
                  <a:lnTo>
                    <a:pt x="1004" y="378"/>
                  </a:lnTo>
                  <a:lnTo>
                    <a:pt x="1009" y="368"/>
                  </a:lnTo>
                  <a:lnTo>
                    <a:pt x="1014" y="358"/>
                  </a:lnTo>
                  <a:lnTo>
                    <a:pt x="1018" y="348"/>
                  </a:lnTo>
                  <a:lnTo>
                    <a:pt x="1022" y="338"/>
                  </a:lnTo>
                  <a:lnTo>
                    <a:pt x="1026" y="327"/>
                  </a:lnTo>
                  <a:lnTo>
                    <a:pt x="1030" y="317"/>
                  </a:lnTo>
                  <a:lnTo>
                    <a:pt x="1033" y="306"/>
                  </a:lnTo>
                  <a:lnTo>
                    <a:pt x="1036" y="296"/>
                  </a:lnTo>
                  <a:lnTo>
                    <a:pt x="1039" y="285"/>
                  </a:lnTo>
                  <a:lnTo>
                    <a:pt x="1042" y="275"/>
                  </a:lnTo>
                  <a:lnTo>
                    <a:pt x="1045" y="264"/>
                  </a:lnTo>
                  <a:lnTo>
                    <a:pt x="1047" y="253"/>
                  </a:lnTo>
                  <a:lnTo>
                    <a:pt x="1049" y="242"/>
                  </a:lnTo>
                  <a:lnTo>
                    <a:pt x="1051" y="231"/>
                  </a:lnTo>
                  <a:lnTo>
                    <a:pt x="1052" y="219"/>
                  </a:lnTo>
                  <a:lnTo>
                    <a:pt x="1054" y="208"/>
                  </a:lnTo>
                  <a:lnTo>
                    <a:pt x="1055" y="197"/>
                  </a:lnTo>
                  <a:lnTo>
                    <a:pt x="1056" y="185"/>
                  </a:lnTo>
                  <a:lnTo>
                    <a:pt x="1056" y="174"/>
                  </a:lnTo>
                  <a:lnTo>
                    <a:pt x="1057" y="162"/>
                  </a:lnTo>
                  <a:lnTo>
                    <a:pt x="1057" y="151"/>
                  </a:lnTo>
                  <a:lnTo>
                    <a:pt x="1057" y="136"/>
                  </a:lnTo>
                  <a:lnTo>
                    <a:pt x="1056" y="121"/>
                  </a:lnTo>
                  <a:lnTo>
                    <a:pt x="1055" y="107"/>
                  </a:lnTo>
                  <a:lnTo>
                    <a:pt x="1054" y="92"/>
                  </a:lnTo>
                  <a:lnTo>
                    <a:pt x="1052" y="78"/>
                  </a:lnTo>
                  <a:lnTo>
                    <a:pt x="1050" y="64"/>
                  </a:lnTo>
                  <a:lnTo>
                    <a:pt x="1047" y="50"/>
                  </a:lnTo>
                  <a:lnTo>
                    <a:pt x="1044" y="36"/>
                  </a:lnTo>
                  <a:lnTo>
                    <a:pt x="1012" y="32"/>
                  </a:lnTo>
                  <a:lnTo>
                    <a:pt x="980" y="29"/>
                  </a:lnTo>
                  <a:lnTo>
                    <a:pt x="948" y="26"/>
                  </a:lnTo>
                  <a:lnTo>
                    <a:pt x="916" y="24"/>
                  </a:lnTo>
                  <a:lnTo>
                    <a:pt x="884" y="21"/>
                  </a:lnTo>
                  <a:lnTo>
                    <a:pt x="852" y="18"/>
                  </a:lnTo>
                  <a:lnTo>
                    <a:pt x="820" y="16"/>
                  </a:lnTo>
                  <a:lnTo>
                    <a:pt x="788" y="14"/>
                  </a:lnTo>
                  <a:lnTo>
                    <a:pt x="756" y="12"/>
                  </a:lnTo>
                  <a:lnTo>
                    <a:pt x="724" y="10"/>
                  </a:lnTo>
                  <a:lnTo>
                    <a:pt x="692" y="9"/>
                  </a:lnTo>
                  <a:lnTo>
                    <a:pt x="660" y="7"/>
                  </a:lnTo>
                  <a:lnTo>
                    <a:pt x="628" y="6"/>
                  </a:lnTo>
                  <a:lnTo>
                    <a:pt x="596" y="5"/>
                  </a:lnTo>
                  <a:lnTo>
                    <a:pt x="564" y="4"/>
                  </a:lnTo>
                  <a:lnTo>
                    <a:pt x="532" y="3"/>
                  </a:lnTo>
                  <a:lnTo>
                    <a:pt x="500" y="2"/>
                  </a:lnTo>
                  <a:lnTo>
                    <a:pt x="468" y="2"/>
                  </a:lnTo>
                  <a:lnTo>
                    <a:pt x="436" y="1"/>
                  </a:lnTo>
                  <a:lnTo>
                    <a:pt x="404" y="1"/>
                  </a:lnTo>
                  <a:lnTo>
                    <a:pt x="340" y="0"/>
                  </a:lnTo>
                  <a:lnTo>
                    <a:pt x="276" y="1"/>
                  </a:lnTo>
                  <a:lnTo>
                    <a:pt x="212" y="2"/>
                  </a:lnTo>
                  <a:lnTo>
                    <a:pt x="148" y="3"/>
                  </a:lnTo>
                  <a:lnTo>
                    <a:pt x="84" y="5"/>
                  </a:lnTo>
                  <a:lnTo>
                    <a:pt x="20" y="8"/>
                  </a:lnTo>
                  <a:lnTo>
                    <a:pt x="15" y="25"/>
                  </a:lnTo>
                  <a:lnTo>
                    <a:pt x="13" y="33"/>
                  </a:lnTo>
                  <a:lnTo>
                    <a:pt x="11" y="42"/>
                  </a:lnTo>
                  <a:lnTo>
                    <a:pt x="9" y="51"/>
                  </a:lnTo>
                  <a:lnTo>
                    <a:pt x="8" y="60"/>
                  </a:lnTo>
                  <a:lnTo>
                    <a:pt x="6" y="69"/>
                  </a:lnTo>
                  <a:lnTo>
                    <a:pt x="5" y="78"/>
                  </a:lnTo>
                  <a:lnTo>
                    <a:pt x="4" y="86"/>
                  </a:lnTo>
                  <a:lnTo>
                    <a:pt x="2" y="96"/>
                  </a:lnTo>
                  <a:lnTo>
                    <a:pt x="2" y="105"/>
                  </a:lnTo>
                  <a:lnTo>
                    <a:pt x="1" y="114"/>
                  </a:lnTo>
                  <a:lnTo>
                    <a:pt x="0" y="123"/>
                  </a:lnTo>
                  <a:lnTo>
                    <a:pt x="0" y="132"/>
                  </a:lnTo>
                  <a:lnTo>
                    <a:pt x="0" y="141"/>
                  </a:lnTo>
                  <a:lnTo>
                    <a:pt x="0" y="151"/>
                  </a:lnTo>
                  <a:lnTo>
                    <a:pt x="0" y="161"/>
                  </a:lnTo>
                  <a:lnTo>
                    <a:pt x="0" y="170"/>
                  </a:lnTo>
                  <a:lnTo>
                    <a:pt x="0" y="180"/>
                  </a:lnTo>
                  <a:lnTo>
                    <a:pt x="1" y="190"/>
                  </a:lnTo>
                  <a:lnTo>
                    <a:pt x="2" y="199"/>
                  </a:lnTo>
                  <a:lnTo>
                    <a:pt x="3" y="209"/>
                  </a:lnTo>
                  <a:lnTo>
                    <a:pt x="4" y="219"/>
                  </a:lnTo>
                  <a:lnTo>
                    <a:pt x="5" y="228"/>
                  </a:lnTo>
                  <a:lnTo>
                    <a:pt x="7" y="238"/>
                  </a:lnTo>
                  <a:lnTo>
                    <a:pt x="8" y="247"/>
                  </a:lnTo>
                  <a:lnTo>
                    <a:pt x="10" y="256"/>
                  </a:lnTo>
                  <a:lnTo>
                    <a:pt x="12" y="265"/>
                  </a:lnTo>
                  <a:lnTo>
                    <a:pt x="15" y="275"/>
                  </a:lnTo>
                  <a:lnTo>
                    <a:pt x="17" y="284"/>
                  </a:lnTo>
                  <a:lnTo>
                    <a:pt x="19" y="293"/>
                  </a:lnTo>
                  <a:lnTo>
                    <a:pt x="22" y="302"/>
                  </a:lnTo>
                  <a:lnTo>
                    <a:pt x="25" y="311"/>
                  </a:lnTo>
                  <a:lnTo>
                    <a:pt x="28" y="320"/>
                  </a:lnTo>
                  <a:lnTo>
                    <a:pt x="31" y="328"/>
                  </a:lnTo>
                  <a:lnTo>
                    <a:pt x="34" y="337"/>
                  </a:lnTo>
                  <a:lnTo>
                    <a:pt x="38" y="346"/>
                  </a:lnTo>
                  <a:lnTo>
                    <a:pt x="41" y="354"/>
                  </a:lnTo>
                  <a:lnTo>
                    <a:pt x="45" y="363"/>
                  </a:lnTo>
                  <a:lnTo>
                    <a:pt x="49" y="371"/>
                  </a:lnTo>
                  <a:lnTo>
                    <a:pt x="53" y="380"/>
                  </a:lnTo>
                  <a:lnTo>
                    <a:pt x="57" y="388"/>
                  </a:lnTo>
                  <a:lnTo>
                    <a:pt x="62" y="396"/>
                  </a:lnTo>
                  <a:lnTo>
                    <a:pt x="66" y="404"/>
                  </a:lnTo>
                  <a:lnTo>
                    <a:pt x="70" y="412"/>
                  </a:lnTo>
                  <a:lnTo>
                    <a:pt x="75" y="420"/>
                  </a:lnTo>
                  <a:lnTo>
                    <a:pt x="80" y="428"/>
                  </a:lnTo>
                  <a:lnTo>
                    <a:pt x="85" y="436"/>
                  </a:lnTo>
                  <a:lnTo>
                    <a:pt x="98" y="432"/>
                  </a:lnTo>
                  <a:lnTo>
                    <a:pt x="110" y="428"/>
                  </a:lnTo>
                  <a:lnTo>
                    <a:pt x="123" y="425"/>
                  </a:lnTo>
                  <a:lnTo>
                    <a:pt x="136" y="422"/>
                  </a:lnTo>
                  <a:lnTo>
                    <a:pt x="148" y="420"/>
                  </a:lnTo>
                  <a:lnTo>
                    <a:pt x="161" y="417"/>
                  </a:lnTo>
                  <a:lnTo>
                    <a:pt x="174" y="415"/>
                  </a:lnTo>
                  <a:lnTo>
                    <a:pt x="187" y="413"/>
                  </a:lnTo>
                  <a:lnTo>
                    <a:pt x="199" y="412"/>
                  </a:lnTo>
                  <a:lnTo>
                    <a:pt x="212" y="411"/>
                  </a:lnTo>
                  <a:lnTo>
                    <a:pt x="225" y="410"/>
                  </a:lnTo>
                  <a:lnTo>
                    <a:pt x="238" y="410"/>
                  </a:lnTo>
                  <a:lnTo>
                    <a:pt x="251" y="410"/>
                  </a:lnTo>
                  <a:lnTo>
                    <a:pt x="264" y="410"/>
                  </a:lnTo>
                  <a:lnTo>
                    <a:pt x="277" y="411"/>
                  </a:lnTo>
                  <a:lnTo>
                    <a:pt x="291" y="412"/>
                  </a:lnTo>
                  <a:lnTo>
                    <a:pt x="304" y="414"/>
                  </a:lnTo>
                  <a:lnTo>
                    <a:pt x="317" y="416"/>
                  </a:lnTo>
                  <a:lnTo>
                    <a:pt x="331" y="418"/>
                  </a:lnTo>
                  <a:lnTo>
                    <a:pt x="344" y="421"/>
                  </a:lnTo>
                  <a:lnTo>
                    <a:pt x="358" y="424"/>
                  </a:lnTo>
                  <a:lnTo>
                    <a:pt x="371" y="428"/>
                  </a:lnTo>
                  <a:lnTo>
                    <a:pt x="385" y="432"/>
                  </a:lnTo>
                  <a:lnTo>
                    <a:pt x="399" y="437"/>
                  </a:lnTo>
                  <a:lnTo>
                    <a:pt x="413" y="442"/>
                  </a:lnTo>
                  <a:lnTo>
                    <a:pt x="427" y="448"/>
                  </a:lnTo>
                  <a:lnTo>
                    <a:pt x="441" y="454"/>
                  </a:lnTo>
                  <a:lnTo>
                    <a:pt x="455" y="461"/>
                  </a:lnTo>
                  <a:lnTo>
                    <a:pt x="470" y="468"/>
                  </a:lnTo>
                  <a:lnTo>
                    <a:pt x="484" y="476"/>
                  </a:lnTo>
                  <a:lnTo>
                    <a:pt x="499" y="485"/>
                  </a:lnTo>
                  <a:lnTo>
                    <a:pt x="513" y="493"/>
                  </a:lnTo>
                  <a:lnTo>
                    <a:pt x="524" y="489"/>
                  </a:lnTo>
                  <a:lnTo>
                    <a:pt x="535" y="485"/>
                  </a:lnTo>
                  <a:lnTo>
                    <a:pt x="547" y="482"/>
                  </a:lnTo>
                  <a:lnTo>
                    <a:pt x="558" y="478"/>
                  </a:lnTo>
                  <a:lnTo>
                    <a:pt x="570" y="475"/>
                  </a:lnTo>
                  <a:lnTo>
                    <a:pt x="582" y="472"/>
                  </a:lnTo>
                  <a:lnTo>
                    <a:pt x="594" y="469"/>
                  </a:lnTo>
                  <a:lnTo>
                    <a:pt x="606" y="466"/>
                  </a:lnTo>
                  <a:lnTo>
                    <a:pt x="618" y="464"/>
                  </a:lnTo>
                  <a:lnTo>
                    <a:pt x="630" y="462"/>
                  </a:lnTo>
                  <a:lnTo>
                    <a:pt x="643" y="460"/>
                  </a:lnTo>
                  <a:lnTo>
                    <a:pt x="655" y="458"/>
                  </a:lnTo>
                  <a:lnTo>
                    <a:pt x="668" y="456"/>
                  </a:lnTo>
                  <a:lnTo>
                    <a:pt x="681" y="455"/>
                  </a:lnTo>
                  <a:lnTo>
                    <a:pt x="694" y="454"/>
                  </a:lnTo>
                  <a:lnTo>
                    <a:pt x="707" y="453"/>
                  </a:lnTo>
                  <a:lnTo>
                    <a:pt x="720" y="453"/>
                  </a:lnTo>
                  <a:lnTo>
                    <a:pt x="734" y="452"/>
                  </a:lnTo>
                  <a:lnTo>
                    <a:pt x="748" y="452"/>
                  </a:lnTo>
                  <a:lnTo>
                    <a:pt x="761" y="453"/>
                  </a:lnTo>
                  <a:lnTo>
                    <a:pt x="775" y="453"/>
                  </a:lnTo>
                  <a:lnTo>
                    <a:pt x="789" y="454"/>
                  </a:lnTo>
                  <a:lnTo>
                    <a:pt x="804" y="455"/>
                  </a:lnTo>
                  <a:lnTo>
                    <a:pt x="818" y="457"/>
                  </a:lnTo>
                  <a:lnTo>
                    <a:pt x="833" y="458"/>
                  </a:lnTo>
                  <a:lnTo>
                    <a:pt x="848" y="460"/>
                  </a:lnTo>
                  <a:lnTo>
                    <a:pt x="863" y="463"/>
                  </a:lnTo>
                  <a:lnTo>
                    <a:pt x="878" y="465"/>
                  </a:lnTo>
                  <a:lnTo>
                    <a:pt x="893" y="468"/>
                  </a:lnTo>
                  <a:lnTo>
                    <a:pt x="909" y="471"/>
                  </a:lnTo>
                  <a:lnTo>
                    <a:pt x="924" y="475"/>
                  </a:lnTo>
                  <a:lnTo>
                    <a:pt x="940" y="479"/>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7" name="Shape 17">
              <a:extLst>
                <a:ext uri="{FF2B5EF4-FFF2-40B4-BE49-F238E27FC236}">
                  <a16:creationId xmlns:a16="http://schemas.microsoft.com/office/drawing/2014/main" id="{54F567EA-3F25-3478-8F07-50E9425E5F68}"/>
                </a:ext>
              </a:extLst>
            </xdr:cNvPr>
            <xdr:cNvPicPr preferRelativeResize="0"/>
          </xdr:nvPicPr>
          <xdr:blipFill rotWithShape="1">
            <a:blip xmlns:r="http://schemas.openxmlformats.org/officeDocument/2006/relationships" r:embed="rId3">
              <a:alphaModFix/>
            </a:blip>
            <a:srcRect/>
            <a:stretch/>
          </xdr:blipFill>
          <xdr:spPr>
            <a:xfrm>
              <a:off x="5794" y="822"/>
              <a:ext cx="1056" cy="235"/>
            </a:xfrm>
            <a:prstGeom prst="rect">
              <a:avLst/>
            </a:prstGeom>
            <a:noFill/>
            <a:ln>
              <a:noFill/>
            </a:ln>
          </xdr:spPr>
        </xdr:pic>
        <xdr:sp macro="" textlink="">
          <xdr:nvSpPr>
            <xdr:cNvPr id="18" name="Shape 18">
              <a:extLst>
                <a:ext uri="{FF2B5EF4-FFF2-40B4-BE49-F238E27FC236}">
                  <a16:creationId xmlns:a16="http://schemas.microsoft.com/office/drawing/2014/main" id="{014E5C97-5127-8E93-0EC3-F20AC14D785E}"/>
                </a:ext>
              </a:extLst>
            </xdr:cNvPr>
            <xdr:cNvSpPr/>
          </xdr:nvSpPr>
          <xdr:spPr>
            <a:xfrm>
              <a:off x="5792" y="769"/>
              <a:ext cx="1057" cy="299"/>
            </a:xfrm>
            <a:custGeom>
              <a:avLst/>
              <a:gdLst/>
              <a:ahLst/>
              <a:cxnLst/>
              <a:rect l="l" t="t" r="r" b="b"/>
              <a:pathLst>
                <a:path w="1057" h="299" extrusionOk="0">
                  <a:moveTo>
                    <a:pt x="1034" y="226"/>
                  </a:moveTo>
                  <a:lnTo>
                    <a:pt x="451" y="226"/>
                  </a:lnTo>
                  <a:lnTo>
                    <a:pt x="482" y="227"/>
                  </a:lnTo>
                  <a:lnTo>
                    <a:pt x="512" y="227"/>
                  </a:lnTo>
                  <a:lnTo>
                    <a:pt x="542" y="229"/>
                  </a:lnTo>
                  <a:lnTo>
                    <a:pt x="573" y="230"/>
                  </a:lnTo>
                  <a:lnTo>
                    <a:pt x="603" y="232"/>
                  </a:lnTo>
                  <a:lnTo>
                    <a:pt x="695" y="241"/>
                  </a:lnTo>
                  <a:lnTo>
                    <a:pt x="756" y="249"/>
                  </a:lnTo>
                  <a:lnTo>
                    <a:pt x="818" y="259"/>
                  </a:lnTo>
                  <a:lnTo>
                    <a:pt x="910" y="277"/>
                  </a:lnTo>
                  <a:lnTo>
                    <a:pt x="973" y="291"/>
                  </a:lnTo>
                  <a:lnTo>
                    <a:pt x="1004" y="299"/>
                  </a:lnTo>
                  <a:lnTo>
                    <a:pt x="1008" y="295"/>
                  </a:lnTo>
                  <a:lnTo>
                    <a:pt x="1023" y="259"/>
                  </a:lnTo>
                  <a:lnTo>
                    <a:pt x="1034" y="226"/>
                  </a:lnTo>
                  <a:close/>
                  <a:moveTo>
                    <a:pt x="514" y="0"/>
                  </a:moveTo>
                  <a:lnTo>
                    <a:pt x="414" y="0"/>
                  </a:lnTo>
                  <a:lnTo>
                    <a:pt x="380" y="2"/>
                  </a:lnTo>
                  <a:lnTo>
                    <a:pt x="346" y="3"/>
                  </a:lnTo>
                  <a:lnTo>
                    <a:pt x="312" y="6"/>
                  </a:lnTo>
                  <a:lnTo>
                    <a:pt x="278" y="8"/>
                  </a:lnTo>
                  <a:lnTo>
                    <a:pt x="244" y="11"/>
                  </a:lnTo>
                  <a:lnTo>
                    <a:pt x="140" y="23"/>
                  </a:lnTo>
                  <a:lnTo>
                    <a:pt x="106" y="28"/>
                  </a:lnTo>
                  <a:lnTo>
                    <a:pt x="0" y="46"/>
                  </a:lnTo>
                  <a:lnTo>
                    <a:pt x="0" y="100"/>
                  </a:lnTo>
                  <a:lnTo>
                    <a:pt x="1" y="112"/>
                  </a:lnTo>
                  <a:lnTo>
                    <a:pt x="2" y="125"/>
                  </a:lnTo>
                  <a:lnTo>
                    <a:pt x="3" y="137"/>
                  </a:lnTo>
                  <a:lnTo>
                    <a:pt x="5" y="149"/>
                  </a:lnTo>
                  <a:lnTo>
                    <a:pt x="7" y="162"/>
                  </a:lnTo>
                  <a:lnTo>
                    <a:pt x="9" y="173"/>
                  </a:lnTo>
                  <a:lnTo>
                    <a:pt x="12" y="185"/>
                  </a:lnTo>
                  <a:lnTo>
                    <a:pt x="14" y="197"/>
                  </a:lnTo>
                  <a:lnTo>
                    <a:pt x="17" y="209"/>
                  </a:lnTo>
                  <a:lnTo>
                    <a:pt x="21" y="220"/>
                  </a:lnTo>
                  <a:lnTo>
                    <a:pt x="24" y="232"/>
                  </a:lnTo>
                  <a:lnTo>
                    <a:pt x="28" y="243"/>
                  </a:lnTo>
                  <a:lnTo>
                    <a:pt x="32" y="255"/>
                  </a:lnTo>
                  <a:lnTo>
                    <a:pt x="36" y="266"/>
                  </a:lnTo>
                  <a:lnTo>
                    <a:pt x="65" y="260"/>
                  </a:lnTo>
                  <a:lnTo>
                    <a:pt x="124" y="250"/>
                  </a:lnTo>
                  <a:lnTo>
                    <a:pt x="212" y="238"/>
                  </a:lnTo>
                  <a:lnTo>
                    <a:pt x="242" y="235"/>
                  </a:lnTo>
                  <a:lnTo>
                    <a:pt x="272" y="233"/>
                  </a:lnTo>
                  <a:lnTo>
                    <a:pt x="301" y="230"/>
                  </a:lnTo>
                  <a:lnTo>
                    <a:pt x="421" y="226"/>
                  </a:lnTo>
                  <a:lnTo>
                    <a:pt x="1034" y="226"/>
                  </a:lnTo>
                  <a:lnTo>
                    <a:pt x="1036" y="221"/>
                  </a:lnTo>
                  <a:lnTo>
                    <a:pt x="1046" y="182"/>
                  </a:lnTo>
                  <a:lnTo>
                    <a:pt x="1053" y="142"/>
                  </a:lnTo>
                  <a:lnTo>
                    <a:pt x="1057" y="88"/>
                  </a:lnTo>
                  <a:lnTo>
                    <a:pt x="1054" y="82"/>
                  </a:lnTo>
                  <a:lnTo>
                    <a:pt x="993" y="64"/>
                  </a:lnTo>
                  <a:lnTo>
                    <a:pt x="962" y="56"/>
                  </a:lnTo>
                  <a:lnTo>
                    <a:pt x="900" y="42"/>
                  </a:lnTo>
                  <a:lnTo>
                    <a:pt x="837" y="30"/>
                  </a:lnTo>
                  <a:lnTo>
                    <a:pt x="774" y="20"/>
                  </a:lnTo>
                  <a:lnTo>
                    <a:pt x="709" y="12"/>
                  </a:lnTo>
                  <a:lnTo>
                    <a:pt x="645" y="6"/>
                  </a:lnTo>
                  <a:lnTo>
                    <a:pt x="579" y="2"/>
                  </a:lnTo>
                  <a:lnTo>
                    <a:pt x="514" y="0"/>
                  </a:lnTo>
                  <a:close/>
                </a:path>
              </a:pathLst>
            </a:custGeom>
            <a:solidFill>
              <a:srgbClr val="FCFCFC"/>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9" name="Shape 19">
              <a:extLst>
                <a:ext uri="{FF2B5EF4-FFF2-40B4-BE49-F238E27FC236}">
                  <a16:creationId xmlns:a16="http://schemas.microsoft.com/office/drawing/2014/main" id="{39267AF3-DD25-EBCD-B6E4-6E0CDCA971C7}"/>
                </a:ext>
              </a:extLst>
            </xdr:cNvPr>
            <xdr:cNvSpPr/>
          </xdr:nvSpPr>
          <xdr:spPr>
            <a:xfrm>
              <a:off x="5792" y="769"/>
              <a:ext cx="1057" cy="299"/>
            </a:xfrm>
            <a:custGeom>
              <a:avLst/>
              <a:gdLst/>
              <a:ahLst/>
              <a:cxnLst/>
              <a:rect l="l" t="t" r="r" b="b"/>
              <a:pathLst>
                <a:path w="1057" h="299" extrusionOk="0">
                  <a:moveTo>
                    <a:pt x="1004" y="299"/>
                  </a:moveTo>
                  <a:lnTo>
                    <a:pt x="942" y="284"/>
                  </a:lnTo>
                  <a:lnTo>
                    <a:pt x="879" y="271"/>
                  </a:lnTo>
                  <a:lnTo>
                    <a:pt x="848" y="265"/>
                  </a:lnTo>
                  <a:lnTo>
                    <a:pt x="818" y="259"/>
                  </a:lnTo>
                  <a:lnTo>
                    <a:pt x="787" y="254"/>
                  </a:lnTo>
                  <a:lnTo>
                    <a:pt x="756" y="249"/>
                  </a:lnTo>
                  <a:lnTo>
                    <a:pt x="725" y="245"/>
                  </a:lnTo>
                  <a:lnTo>
                    <a:pt x="695" y="241"/>
                  </a:lnTo>
                  <a:lnTo>
                    <a:pt x="664" y="238"/>
                  </a:lnTo>
                  <a:lnTo>
                    <a:pt x="633" y="235"/>
                  </a:lnTo>
                  <a:lnTo>
                    <a:pt x="603" y="232"/>
                  </a:lnTo>
                  <a:lnTo>
                    <a:pt x="573" y="230"/>
                  </a:lnTo>
                  <a:lnTo>
                    <a:pt x="542" y="229"/>
                  </a:lnTo>
                  <a:lnTo>
                    <a:pt x="512" y="227"/>
                  </a:lnTo>
                  <a:lnTo>
                    <a:pt x="482" y="227"/>
                  </a:lnTo>
                  <a:lnTo>
                    <a:pt x="451" y="226"/>
                  </a:lnTo>
                  <a:lnTo>
                    <a:pt x="421" y="226"/>
                  </a:lnTo>
                  <a:lnTo>
                    <a:pt x="391" y="227"/>
                  </a:lnTo>
                  <a:lnTo>
                    <a:pt x="361" y="228"/>
                  </a:lnTo>
                  <a:lnTo>
                    <a:pt x="331" y="229"/>
                  </a:lnTo>
                  <a:lnTo>
                    <a:pt x="301" y="230"/>
                  </a:lnTo>
                  <a:lnTo>
                    <a:pt x="272" y="233"/>
                  </a:lnTo>
                  <a:lnTo>
                    <a:pt x="242" y="235"/>
                  </a:lnTo>
                  <a:lnTo>
                    <a:pt x="212" y="238"/>
                  </a:lnTo>
                  <a:lnTo>
                    <a:pt x="183" y="242"/>
                  </a:lnTo>
                  <a:lnTo>
                    <a:pt x="153" y="246"/>
                  </a:lnTo>
                  <a:lnTo>
                    <a:pt x="124" y="250"/>
                  </a:lnTo>
                  <a:lnTo>
                    <a:pt x="95" y="255"/>
                  </a:lnTo>
                  <a:lnTo>
                    <a:pt x="65" y="260"/>
                  </a:lnTo>
                  <a:lnTo>
                    <a:pt x="36" y="266"/>
                  </a:lnTo>
                  <a:lnTo>
                    <a:pt x="32" y="255"/>
                  </a:lnTo>
                  <a:lnTo>
                    <a:pt x="28" y="243"/>
                  </a:lnTo>
                  <a:lnTo>
                    <a:pt x="24" y="232"/>
                  </a:lnTo>
                  <a:lnTo>
                    <a:pt x="21" y="220"/>
                  </a:lnTo>
                  <a:lnTo>
                    <a:pt x="17" y="209"/>
                  </a:lnTo>
                  <a:lnTo>
                    <a:pt x="14" y="197"/>
                  </a:lnTo>
                  <a:lnTo>
                    <a:pt x="12" y="185"/>
                  </a:lnTo>
                  <a:lnTo>
                    <a:pt x="9" y="173"/>
                  </a:lnTo>
                  <a:lnTo>
                    <a:pt x="7" y="162"/>
                  </a:lnTo>
                  <a:lnTo>
                    <a:pt x="5" y="149"/>
                  </a:lnTo>
                  <a:lnTo>
                    <a:pt x="3" y="137"/>
                  </a:lnTo>
                  <a:lnTo>
                    <a:pt x="2" y="125"/>
                  </a:lnTo>
                  <a:lnTo>
                    <a:pt x="1" y="112"/>
                  </a:lnTo>
                  <a:lnTo>
                    <a:pt x="0" y="100"/>
                  </a:lnTo>
                  <a:lnTo>
                    <a:pt x="0" y="87"/>
                  </a:lnTo>
                  <a:lnTo>
                    <a:pt x="0" y="75"/>
                  </a:lnTo>
                  <a:lnTo>
                    <a:pt x="0" y="68"/>
                  </a:lnTo>
                  <a:lnTo>
                    <a:pt x="0" y="53"/>
                  </a:lnTo>
                  <a:lnTo>
                    <a:pt x="36" y="40"/>
                  </a:lnTo>
                  <a:lnTo>
                    <a:pt x="71" y="34"/>
                  </a:lnTo>
                  <a:lnTo>
                    <a:pt x="106" y="28"/>
                  </a:lnTo>
                  <a:lnTo>
                    <a:pt x="140" y="23"/>
                  </a:lnTo>
                  <a:lnTo>
                    <a:pt x="175" y="19"/>
                  </a:lnTo>
                  <a:lnTo>
                    <a:pt x="210" y="15"/>
                  </a:lnTo>
                  <a:lnTo>
                    <a:pt x="244" y="11"/>
                  </a:lnTo>
                  <a:lnTo>
                    <a:pt x="278" y="8"/>
                  </a:lnTo>
                  <a:lnTo>
                    <a:pt x="312" y="6"/>
                  </a:lnTo>
                  <a:lnTo>
                    <a:pt x="346" y="3"/>
                  </a:lnTo>
                  <a:lnTo>
                    <a:pt x="380" y="2"/>
                  </a:lnTo>
                  <a:lnTo>
                    <a:pt x="414" y="0"/>
                  </a:lnTo>
                  <a:lnTo>
                    <a:pt x="447" y="0"/>
                  </a:lnTo>
                  <a:lnTo>
                    <a:pt x="480" y="0"/>
                  </a:lnTo>
                  <a:lnTo>
                    <a:pt x="514" y="0"/>
                  </a:lnTo>
                  <a:lnTo>
                    <a:pt x="547" y="1"/>
                  </a:lnTo>
                  <a:lnTo>
                    <a:pt x="579" y="2"/>
                  </a:lnTo>
                  <a:lnTo>
                    <a:pt x="612" y="4"/>
                  </a:lnTo>
                  <a:lnTo>
                    <a:pt x="645" y="6"/>
                  </a:lnTo>
                  <a:lnTo>
                    <a:pt x="677" y="9"/>
                  </a:lnTo>
                  <a:lnTo>
                    <a:pt x="709" y="12"/>
                  </a:lnTo>
                  <a:lnTo>
                    <a:pt x="742" y="16"/>
                  </a:lnTo>
                  <a:lnTo>
                    <a:pt x="774" y="20"/>
                  </a:lnTo>
                  <a:lnTo>
                    <a:pt x="805" y="25"/>
                  </a:lnTo>
                  <a:lnTo>
                    <a:pt x="837" y="30"/>
                  </a:lnTo>
                  <a:lnTo>
                    <a:pt x="868" y="36"/>
                  </a:lnTo>
                  <a:lnTo>
                    <a:pt x="900" y="42"/>
                  </a:lnTo>
                  <a:lnTo>
                    <a:pt x="931" y="49"/>
                  </a:lnTo>
                  <a:lnTo>
                    <a:pt x="993" y="64"/>
                  </a:lnTo>
                  <a:lnTo>
                    <a:pt x="1054" y="82"/>
                  </a:lnTo>
                  <a:lnTo>
                    <a:pt x="1055" y="85"/>
                  </a:lnTo>
                  <a:lnTo>
                    <a:pt x="1057" y="88"/>
                  </a:lnTo>
                  <a:lnTo>
                    <a:pt x="1056" y="102"/>
                  </a:lnTo>
                  <a:lnTo>
                    <a:pt x="1055" y="115"/>
                  </a:lnTo>
                  <a:lnTo>
                    <a:pt x="1054" y="129"/>
                  </a:lnTo>
                  <a:lnTo>
                    <a:pt x="1053" y="142"/>
                  </a:lnTo>
                  <a:lnTo>
                    <a:pt x="1051" y="156"/>
                  </a:lnTo>
                  <a:lnTo>
                    <a:pt x="1048" y="169"/>
                  </a:lnTo>
                  <a:lnTo>
                    <a:pt x="1046" y="182"/>
                  </a:lnTo>
                  <a:lnTo>
                    <a:pt x="1043" y="195"/>
                  </a:lnTo>
                  <a:lnTo>
                    <a:pt x="1039" y="209"/>
                  </a:lnTo>
                  <a:lnTo>
                    <a:pt x="1036" y="221"/>
                  </a:lnTo>
                  <a:lnTo>
                    <a:pt x="1032" y="234"/>
                  </a:lnTo>
                  <a:lnTo>
                    <a:pt x="1028" y="246"/>
                  </a:lnTo>
                  <a:lnTo>
                    <a:pt x="1023" y="259"/>
                  </a:lnTo>
                  <a:lnTo>
                    <a:pt x="1018" y="271"/>
                  </a:lnTo>
                  <a:lnTo>
                    <a:pt x="1013" y="283"/>
                  </a:lnTo>
                  <a:lnTo>
                    <a:pt x="1008" y="295"/>
                  </a:lnTo>
                  <a:lnTo>
                    <a:pt x="1006" y="297"/>
                  </a:lnTo>
                  <a:lnTo>
                    <a:pt x="1004" y="299"/>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0" name="Shape 20">
              <a:extLst>
                <a:ext uri="{FF2B5EF4-FFF2-40B4-BE49-F238E27FC236}">
                  <a16:creationId xmlns:a16="http://schemas.microsoft.com/office/drawing/2014/main" id="{DB7D8592-E1A2-682B-80E6-BD374DCCD5D4}"/>
                </a:ext>
              </a:extLst>
            </xdr:cNvPr>
            <xdr:cNvSpPr/>
          </xdr:nvSpPr>
          <xdr:spPr>
            <a:xfrm>
              <a:off x="5813" y="320"/>
              <a:ext cx="1025" cy="413"/>
            </a:xfrm>
            <a:custGeom>
              <a:avLst/>
              <a:gdLst/>
              <a:ahLst/>
              <a:cxnLst/>
              <a:rect l="l" t="t" r="r" b="b"/>
              <a:pathLst>
                <a:path w="1025" h="413" extrusionOk="0">
                  <a:moveTo>
                    <a:pt x="1014" y="374"/>
                  </a:moveTo>
                  <a:lnTo>
                    <a:pt x="384" y="374"/>
                  </a:lnTo>
                  <a:lnTo>
                    <a:pt x="416" y="375"/>
                  </a:lnTo>
                  <a:lnTo>
                    <a:pt x="448" y="375"/>
                  </a:lnTo>
                  <a:lnTo>
                    <a:pt x="480" y="376"/>
                  </a:lnTo>
                  <a:lnTo>
                    <a:pt x="512" y="376"/>
                  </a:lnTo>
                  <a:lnTo>
                    <a:pt x="576" y="378"/>
                  </a:lnTo>
                  <a:lnTo>
                    <a:pt x="608" y="380"/>
                  </a:lnTo>
                  <a:lnTo>
                    <a:pt x="672" y="382"/>
                  </a:lnTo>
                  <a:lnTo>
                    <a:pt x="832" y="392"/>
                  </a:lnTo>
                  <a:lnTo>
                    <a:pt x="896" y="398"/>
                  </a:lnTo>
                  <a:lnTo>
                    <a:pt x="928" y="400"/>
                  </a:lnTo>
                  <a:lnTo>
                    <a:pt x="992" y="406"/>
                  </a:lnTo>
                  <a:lnTo>
                    <a:pt x="1024" y="410"/>
                  </a:lnTo>
                  <a:lnTo>
                    <a:pt x="1025" y="413"/>
                  </a:lnTo>
                  <a:lnTo>
                    <a:pt x="1019" y="391"/>
                  </a:lnTo>
                  <a:lnTo>
                    <a:pt x="1014" y="374"/>
                  </a:lnTo>
                  <a:close/>
                  <a:moveTo>
                    <a:pt x="508" y="0"/>
                  </a:moveTo>
                  <a:lnTo>
                    <a:pt x="486" y="1"/>
                  </a:lnTo>
                  <a:lnTo>
                    <a:pt x="442" y="5"/>
                  </a:lnTo>
                  <a:lnTo>
                    <a:pt x="398" y="12"/>
                  </a:lnTo>
                  <a:lnTo>
                    <a:pt x="357" y="22"/>
                  </a:lnTo>
                  <a:lnTo>
                    <a:pt x="316" y="36"/>
                  </a:lnTo>
                  <a:lnTo>
                    <a:pt x="277" y="53"/>
                  </a:lnTo>
                  <a:lnTo>
                    <a:pt x="240" y="73"/>
                  </a:lnTo>
                  <a:lnTo>
                    <a:pt x="205" y="96"/>
                  </a:lnTo>
                  <a:lnTo>
                    <a:pt x="171" y="122"/>
                  </a:lnTo>
                  <a:lnTo>
                    <a:pt x="140" y="150"/>
                  </a:lnTo>
                  <a:lnTo>
                    <a:pt x="111" y="180"/>
                  </a:lnTo>
                  <a:lnTo>
                    <a:pt x="85" y="212"/>
                  </a:lnTo>
                  <a:lnTo>
                    <a:pt x="61" y="246"/>
                  </a:lnTo>
                  <a:lnTo>
                    <a:pt x="40" y="283"/>
                  </a:lnTo>
                  <a:lnTo>
                    <a:pt x="21" y="321"/>
                  </a:lnTo>
                  <a:lnTo>
                    <a:pt x="0" y="381"/>
                  </a:lnTo>
                  <a:lnTo>
                    <a:pt x="128" y="377"/>
                  </a:lnTo>
                  <a:lnTo>
                    <a:pt x="320" y="374"/>
                  </a:lnTo>
                  <a:lnTo>
                    <a:pt x="1014" y="374"/>
                  </a:lnTo>
                  <a:lnTo>
                    <a:pt x="1006" y="349"/>
                  </a:lnTo>
                  <a:lnTo>
                    <a:pt x="989" y="307"/>
                  </a:lnTo>
                  <a:lnTo>
                    <a:pt x="969" y="268"/>
                  </a:lnTo>
                  <a:lnTo>
                    <a:pt x="946" y="231"/>
                  </a:lnTo>
                  <a:lnTo>
                    <a:pt x="919" y="196"/>
                  </a:lnTo>
                  <a:lnTo>
                    <a:pt x="890" y="163"/>
                  </a:lnTo>
                  <a:lnTo>
                    <a:pt x="858" y="133"/>
                  </a:lnTo>
                  <a:lnTo>
                    <a:pt x="824" y="105"/>
                  </a:lnTo>
                  <a:lnTo>
                    <a:pt x="788" y="80"/>
                  </a:lnTo>
                  <a:lnTo>
                    <a:pt x="749" y="58"/>
                  </a:lnTo>
                  <a:lnTo>
                    <a:pt x="709" y="40"/>
                  </a:lnTo>
                  <a:lnTo>
                    <a:pt x="667" y="24"/>
                  </a:lnTo>
                  <a:lnTo>
                    <a:pt x="623" y="13"/>
                  </a:lnTo>
                  <a:lnTo>
                    <a:pt x="578" y="5"/>
                  </a:lnTo>
                  <a:lnTo>
                    <a:pt x="532" y="1"/>
                  </a:lnTo>
                  <a:lnTo>
                    <a:pt x="508" y="0"/>
                  </a:lnTo>
                  <a:close/>
                </a:path>
              </a:pathLst>
            </a:custGeom>
            <a:solidFill>
              <a:srgbClr val="91D6F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1" name="Shape 21">
              <a:extLst>
                <a:ext uri="{FF2B5EF4-FFF2-40B4-BE49-F238E27FC236}">
                  <a16:creationId xmlns:a16="http://schemas.microsoft.com/office/drawing/2014/main" id="{3FA04161-0A6A-3CBF-F001-2FE3BE7123A7}"/>
                </a:ext>
              </a:extLst>
            </xdr:cNvPr>
            <xdr:cNvPicPr preferRelativeResize="0"/>
          </xdr:nvPicPr>
          <xdr:blipFill rotWithShape="1">
            <a:blip xmlns:r="http://schemas.openxmlformats.org/officeDocument/2006/relationships" r:embed="rId4">
              <a:alphaModFix/>
            </a:blip>
            <a:srcRect/>
            <a:stretch/>
          </xdr:blipFill>
          <xdr:spPr>
            <a:xfrm>
              <a:off x="5813" y="450"/>
              <a:ext cx="1027" cy="170"/>
            </a:xfrm>
            <a:prstGeom prst="rect">
              <a:avLst/>
            </a:prstGeom>
            <a:noFill/>
            <a:ln>
              <a:noFill/>
            </a:ln>
          </xdr:spPr>
        </xdr:pic>
        <xdr:sp macro="" textlink="">
          <xdr:nvSpPr>
            <xdr:cNvPr id="22" name="Shape 22">
              <a:extLst>
                <a:ext uri="{FF2B5EF4-FFF2-40B4-BE49-F238E27FC236}">
                  <a16:creationId xmlns:a16="http://schemas.microsoft.com/office/drawing/2014/main" id="{D652D7C7-4930-5EF9-8907-15C487107325}"/>
                </a:ext>
              </a:extLst>
            </xdr:cNvPr>
            <xdr:cNvSpPr/>
          </xdr:nvSpPr>
          <xdr:spPr>
            <a:xfrm>
              <a:off x="5812" y="460"/>
              <a:ext cx="564" cy="242"/>
            </a:xfrm>
            <a:custGeom>
              <a:avLst/>
              <a:gdLst/>
              <a:ahLst/>
              <a:cxnLst/>
              <a:rect l="l" t="t" r="r" b="b"/>
              <a:pathLst>
                <a:path w="564" h="242" extrusionOk="0">
                  <a:moveTo>
                    <a:pt x="320" y="68"/>
                  </a:moveTo>
                  <a:lnTo>
                    <a:pt x="294" y="120"/>
                  </a:lnTo>
                  <a:lnTo>
                    <a:pt x="46" y="133"/>
                  </a:lnTo>
                  <a:lnTo>
                    <a:pt x="41" y="142"/>
                  </a:lnTo>
                  <a:lnTo>
                    <a:pt x="36" y="152"/>
                  </a:lnTo>
                  <a:lnTo>
                    <a:pt x="31" y="161"/>
                  </a:lnTo>
                  <a:lnTo>
                    <a:pt x="26" y="171"/>
                  </a:lnTo>
                  <a:lnTo>
                    <a:pt x="23" y="180"/>
                  </a:lnTo>
                  <a:lnTo>
                    <a:pt x="19" y="189"/>
                  </a:lnTo>
                  <a:lnTo>
                    <a:pt x="15" y="197"/>
                  </a:lnTo>
                  <a:lnTo>
                    <a:pt x="0" y="242"/>
                  </a:lnTo>
                  <a:lnTo>
                    <a:pt x="35" y="241"/>
                  </a:lnTo>
                  <a:lnTo>
                    <a:pt x="71" y="239"/>
                  </a:lnTo>
                  <a:lnTo>
                    <a:pt x="141" y="237"/>
                  </a:lnTo>
                  <a:lnTo>
                    <a:pt x="176" y="237"/>
                  </a:lnTo>
                  <a:lnTo>
                    <a:pt x="247" y="235"/>
                  </a:lnTo>
                  <a:lnTo>
                    <a:pt x="564" y="235"/>
                  </a:lnTo>
                  <a:lnTo>
                    <a:pt x="564" y="157"/>
                  </a:lnTo>
                  <a:lnTo>
                    <a:pt x="456" y="157"/>
                  </a:lnTo>
                  <a:lnTo>
                    <a:pt x="448" y="77"/>
                  </a:lnTo>
                  <a:lnTo>
                    <a:pt x="320" y="68"/>
                  </a:lnTo>
                  <a:close/>
                  <a:moveTo>
                    <a:pt x="564" y="235"/>
                  </a:moveTo>
                  <a:lnTo>
                    <a:pt x="423" y="235"/>
                  </a:lnTo>
                  <a:lnTo>
                    <a:pt x="564" y="239"/>
                  </a:lnTo>
                  <a:lnTo>
                    <a:pt x="564" y="235"/>
                  </a:lnTo>
                  <a:close/>
                  <a:moveTo>
                    <a:pt x="517" y="0"/>
                  </a:moveTo>
                  <a:lnTo>
                    <a:pt x="488" y="0"/>
                  </a:lnTo>
                  <a:lnTo>
                    <a:pt x="471" y="21"/>
                  </a:lnTo>
                  <a:lnTo>
                    <a:pt x="471" y="157"/>
                  </a:lnTo>
                  <a:lnTo>
                    <a:pt x="564" y="157"/>
                  </a:lnTo>
                  <a:lnTo>
                    <a:pt x="564" y="153"/>
                  </a:lnTo>
                  <a:lnTo>
                    <a:pt x="517" y="153"/>
                  </a:lnTo>
                  <a:lnTo>
                    <a:pt x="517" y="0"/>
                  </a:lnTo>
                  <a:close/>
                </a:path>
              </a:pathLst>
            </a:custGeom>
            <a:solidFill>
              <a:srgbClr val="FCFCFC"/>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3" name="Shape 23">
              <a:extLst>
                <a:ext uri="{FF2B5EF4-FFF2-40B4-BE49-F238E27FC236}">
                  <a16:creationId xmlns:a16="http://schemas.microsoft.com/office/drawing/2014/main" id="{F9AAA79C-A5B8-C897-ABBB-A3F6D866A46F}"/>
                </a:ext>
              </a:extLst>
            </xdr:cNvPr>
            <xdr:cNvPicPr preferRelativeResize="0"/>
          </xdr:nvPicPr>
          <xdr:blipFill rotWithShape="1">
            <a:blip xmlns:r="http://schemas.openxmlformats.org/officeDocument/2006/relationships" r:embed="rId5">
              <a:alphaModFix/>
            </a:blip>
            <a:srcRect/>
            <a:stretch/>
          </xdr:blipFill>
          <xdr:spPr>
            <a:xfrm>
              <a:off x="5810" y="592"/>
              <a:ext cx="566" cy="2"/>
            </a:xfrm>
            <a:prstGeom prst="rect">
              <a:avLst/>
            </a:prstGeom>
            <a:noFill/>
            <a:ln>
              <a:noFill/>
            </a:ln>
          </xdr:spPr>
        </xdr:pic>
        <xdr:sp macro="" textlink="">
          <xdr:nvSpPr>
            <xdr:cNvPr id="24" name="Shape 24">
              <a:extLst>
                <a:ext uri="{FF2B5EF4-FFF2-40B4-BE49-F238E27FC236}">
                  <a16:creationId xmlns:a16="http://schemas.microsoft.com/office/drawing/2014/main" id="{34D00144-5865-49AE-46B7-CB4BD20FE07E}"/>
                </a:ext>
              </a:extLst>
            </xdr:cNvPr>
            <xdr:cNvSpPr/>
          </xdr:nvSpPr>
          <xdr:spPr>
            <a:xfrm>
              <a:off x="5813" y="460"/>
              <a:ext cx="564" cy="242"/>
            </a:xfrm>
            <a:custGeom>
              <a:avLst/>
              <a:gdLst/>
              <a:ahLst/>
              <a:cxnLst/>
              <a:rect l="l" t="t" r="r" b="b"/>
              <a:pathLst>
                <a:path w="564" h="242" extrusionOk="0">
                  <a:moveTo>
                    <a:pt x="26" y="171"/>
                  </a:moveTo>
                  <a:lnTo>
                    <a:pt x="23" y="179"/>
                  </a:lnTo>
                  <a:lnTo>
                    <a:pt x="19" y="188"/>
                  </a:lnTo>
                  <a:lnTo>
                    <a:pt x="15" y="197"/>
                  </a:lnTo>
                  <a:lnTo>
                    <a:pt x="12" y="206"/>
                  </a:lnTo>
                  <a:lnTo>
                    <a:pt x="9" y="214"/>
                  </a:lnTo>
                  <a:lnTo>
                    <a:pt x="6" y="224"/>
                  </a:lnTo>
                  <a:lnTo>
                    <a:pt x="3" y="232"/>
                  </a:lnTo>
                  <a:lnTo>
                    <a:pt x="0" y="242"/>
                  </a:lnTo>
                  <a:lnTo>
                    <a:pt x="35" y="240"/>
                  </a:lnTo>
                  <a:lnTo>
                    <a:pt x="71" y="239"/>
                  </a:lnTo>
                  <a:lnTo>
                    <a:pt x="106" y="238"/>
                  </a:lnTo>
                  <a:lnTo>
                    <a:pt x="141" y="237"/>
                  </a:lnTo>
                  <a:lnTo>
                    <a:pt x="176" y="236"/>
                  </a:lnTo>
                  <a:lnTo>
                    <a:pt x="211" y="236"/>
                  </a:lnTo>
                  <a:lnTo>
                    <a:pt x="247" y="235"/>
                  </a:lnTo>
                  <a:lnTo>
                    <a:pt x="282" y="235"/>
                  </a:lnTo>
                  <a:lnTo>
                    <a:pt x="317" y="235"/>
                  </a:lnTo>
                  <a:lnTo>
                    <a:pt x="352" y="235"/>
                  </a:lnTo>
                  <a:lnTo>
                    <a:pt x="388" y="235"/>
                  </a:lnTo>
                  <a:lnTo>
                    <a:pt x="423" y="235"/>
                  </a:lnTo>
                  <a:lnTo>
                    <a:pt x="458" y="236"/>
                  </a:lnTo>
                  <a:lnTo>
                    <a:pt x="493" y="237"/>
                  </a:lnTo>
                  <a:lnTo>
                    <a:pt x="528" y="237"/>
                  </a:lnTo>
                  <a:lnTo>
                    <a:pt x="564" y="238"/>
                  </a:lnTo>
                  <a:lnTo>
                    <a:pt x="564" y="152"/>
                  </a:lnTo>
                  <a:lnTo>
                    <a:pt x="516" y="152"/>
                  </a:lnTo>
                  <a:lnTo>
                    <a:pt x="516" y="0"/>
                  </a:lnTo>
                  <a:lnTo>
                    <a:pt x="487" y="0"/>
                  </a:lnTo>
                  <a:lnTo>
                    <a:pt x="471" y="21"/>
                  </a:lnTo>
                  <a:lnTo>
                    <a:pt x="471" y="156"/>
                  </a:lnTo>
                  <a:lnTo>
                    <a:pt x="26" y="171"/>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5" name="Shape 25">
              <a:extLst>
                <a:ext uri="{FF2B5EF4-FFF2-40B4-BE49-F238E27FC236}">
                  <a16:creationId xmlns:a16="http://schemas.microsoft.com/office/drawing/2014/main" id="{AE7C8B9F-7309-4974-2A2C-80580D3FD032}"/>
                </a:ext>
              </a:extLst>
            </xdr:cNvPr>
            <xdr:cNvPicPr preferRelativeResize="0"/>
          </xdr:nvPicPr>
          <xdr:blipFill rotWithShape="1">
            <a:blip xmlns:r="http://schemas.openxmlformats.org/officeDocument/2006/relationships" r:embed="rId5">
              <a:alphaModFix/>
            </a:blip>
            <a:srcRect/>
            <a:stretch/>
          </xdr:blipFill>
          <xdr:spPr>
            <a:xfrm>
              <a:off x="5813" y="592"/>
              <a:ext cx="564" cy="2"/>
            </a:xfrm>
            <a:prstGeom prst="rect">
              <a:avLst/>
            </a:prstGeom>
            <a:noFill/>
            <a:ln>
              <a:noFill/>
            </a:ln>
          </xdr:spPr>
        </xdr:pic>
        <xdr:sp macro="" textlink="">
          <xdr:nvSpPr>
            <xdr:cNvPr id="26" name="Shape 26">
              <a:extLst>
                <a:ext uri="{FF2B5EF4-FFF2-40B4-BE49-F238E27FC236}">
                  <a16:creationId xmlns:a16="http://schemas.microsoft.com/office/drawing/2014/main" id="{49FE2738-B411-05F8-F2F8-79F79CA2F4D7}"/>
                </a:ext>
              </a:extLst>
            </xdr:cNvPr>
            <xdr:cNvSpPr/>
          </xdr:nvSpPr>
          <xdr:spPr>
            <a:xfrm>
              <a:off x="5809" y="713"/>
              <a:ext cx="2" cy="2"/>
            </a:xfrm>
            <a:custGeom>
              <a:avLst/>
              <a:gdLst/>
              <a:ahLst/>
              <a:cxnLst/>
              <a:rect l="l" t="t" r="r" b="b"/>
              <a:pathLst>
                <a:path w="1" h="1" extrusionOk="0">
                  <a:moveTo>
                    <a:pt x="1" y="0"/>
                  </a:moveTo>
                  <a:lnTo>
                    <a:pt x="0" y="1"/>
                  </a:lnTo>
                  <a:lnTo>
                    <a:pt x="1"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7" name="Shape 27">
              <a:extLst>
                <a:ext uri="{FF2B5EF4-FFF2-40B4-BE49-F238E27FC236}">
                  <a16:creationId xmlns:a16="http://schemas.microsoft.com/office/drawing/2014/main" id="{C80895D1-1359-188A-9005-23FE2E92228F}"/>
                </a:ext>
              </a:extLst>
            </xdr:cNvPr>
            <xdr:cNvPicPr preferRelativeResize="0"/>
          </xdr:nvPicPr>
          <xdr:blipFill rotWithShape="1">
            <a:blip xmlns:r="http://schemas.openxmlformats.org/officeDocument/2006/relationships" r:embed="rId6">
              <a:alphaModFix/>
            </a:blip>
            <a:srcRect/>
            <a:stretch/>
          </xdr:blipFill>
          <xdr:spPr>
            <a:xfrm>
              <a:off x="5774" y="1073"/>
              <a:ext cx="1056" cy="94"/>
            </a:xfrm>
            <a:prstGeom prst="rect">
              <a:avLst/>
            </a:prstGeom>
            <a:noFill/>
            <a:ln>
              <a:noFill/>
            </a:ln>
          </xdr:spPr>
        </xdr:pic>
        <xdr:sp macro="" textlink="">
          <xdr:nvSpPr>
            <xdr:cNvPr id="28" name="Shape 28">
              <a:extLst>
                <a:ext uri="{FF2B5EF4-FFF2-40B4-BE49-F238E27FC236}">
                  <a16:creationId xmlns:a16="http://schemas.microsoft.com/office/drawing/2014/main" id="{D80EAAAB-B715-7368-8516-E1AD622F9E8E}"/>
                </a:ext>
              </a:extLst>
            </xdr:cNvPr>
            <xdr:cNvSpPr/>
          </xdr:nvSpPr>
          <xdr:spPr>
            <a:xfrm>
              <a:off x="5839" y="528"/>
              <a:ext cx="429" cy="103"/>
            </a:xfrm>
            <a:custGeom>
              <a:avLst/>
              <a:gdLst/>
              <a:ahLst/>
              <a:cxnLst/>
              <a:rect l="l" t="t" r="r" b="b"/>
              <a:pathLst>
                <a:path w="429" h="103" extrusionOk="0">
                  <a:moveTo>
                    <a:pt x="19" y="64"/>
                  </a:moveTo>
                  <a:lnTo>
                    <a:pt x="14" y="74"/>
                  </a:lnTo>
                  <a:lnTo>
                    <a:pt x="9" y="83"/>
                  </a:lnTo>
                  <a:lnTo>
                    <a:pt x="4" y="93"/>
                  </a:lnTo>
                  <a:lnTo>
                    <a:pt x="0" y="103"/>
                  </a:lnTo>
                  <a:lnTo>
                    <a:pt x="429" y="89"/>
                  </a:lnTo>
                  <a:lnTo>
                    <a:pt x="421" y="9"/>
                  </a:lnTo>
                  <a:lnTo>
                    <a:pt x="293" y="0"/>
                  </a:lnTo>
                  <a:lnTo>
                    <a:pt x="267" y="51"/>
                  </a:lnTo>
                  <a:lnTo>
                    <a:pt x="19" y="64"/>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9" name="Shape 29">
              <a:extLst>
                <a:ext uri="{FF2B5EF4-FFF2-40B4-BE49-F238E27FC236}">
                  <a16:creationId xmlns:a16="http://schemas.microsoft.com/office/drawing/2014/main" id="{7962EA44-4987-22C6-E623-5FF361F3648B}"/>
                </a:ext>
              </a:extLst>
            </xdr:cNvPr>
            <xdr:cNvPicPr preferRelativeResize="0"/>
          </xdr:nvPicPr>
          <xdr:blipFill rotWithShape="1">
            <a:blip xmlns:r="http://schemas.openxmlformats.org/officeDocument/2006/relationships" r:embed="rId7">
              <a:alphaModFix/>
            </a:blip>
            <a:srcRect/>
            <a:stretch/>
          </xdr:blipFill>
          <xdr:spPr>
            <a:xfrm>
              <a:off x="5839" y="659"/>
              <a:ext cx="499" cy="2"/>
            </a:xfrm>
            <a:prstGeom prst="rect">
              <a:avLst/>
            </a:prstGeom>
            <a:noFill/>
            <a:ln>
              <a:noFill/>
            </a:ln>
          </xdr:spPr>
        </xdr:pic>
        <xdr:sp macro="" textlink="">
          <xdr:nvSpPr>
            <xdr:cNvPr id="30" name="Shape 30">
              <a:extLst>
                <a:ext uri="{FF2B5EF4-FFF2-40B4-BE49-F238E27FC236}">
                  <a16:creationId xmlns:a16="http://schemas.microsoft.com/office/drawing/2014/main" id="{EE207152-11C0-CB42-40ED-87B42E3BCC57}"/>
                </a:ext>
              </a:extLst>
            </xdr:cNvPr>
            <xdr:cNvSpPr/>
          </xdr:nvSpPr>
          <xdr:spPr>
            <a:xfrm>
              <a:off x="5799" y="880"/>
              <a:ext cx="1036" cy="188"/>
            </a:xfrm>
            <a:custGeom>
              <a:avLst/>
              <a:gdLst/>
              <a:ahLst/>
              <a:cxnLst/>
              <a:rect l="l" t="t" r="r" b="b"/>
              <a:pathLst>
                <a:path w="1036" h="188" extrusionOk="0">
                  <a:moveTo>
                    <a:pt x="1028" y="115"/>
                  </a:moveTo>
                  <a:lnTo>
                    <a:pt x="445" y="115"/>
                  </a:lnTo>
                  <a:lnTo>
                    <a:pt x="566" y="119"/>
                  </a:lnTo>
                  <a:lnTo>
                    <a:pt x="597" y="122"/>
                  </a:lnTo>
                  <a:lnTo>
                    <a:pt x="627" y="124"/>
                  </a:lnTo>
                  <a:lnTo>
                    <a:pt x="658" y="127"/>
                  </a:lnTo>
                  <a:lnTo>
                    <a:pt x="688" y="131"/>
                  </a:lnTo>
                  <a:lnTo>
                    <a:pt x="719" y="134"/>
                  </a:lnTo>
                  <a:lnTo>
                    <a:pt x="750" y="139"/>
                  </a:lnTo>
                  <a:lnTo>
                    <a:pt x="780" y="143"/>
                  </a:lnTo>
                  <a:lnTo>
                    <a:pt x="811" y="148"/>
                  </a:lnTo>
                  <a:lnTo>
                    <a:pt x="904" y="166"/>
                  </a:lnTo>
                  <a:lnTo>
                    <a:pt x="967" y="180"/>
                  </a:lnTo>
                  <a:lnTo>
                    <a:pt x="998" y="188"/>
                  </a:lnTo>
                  <a:lnTo>
                    <a:pt x="1001" y="184"/>
                  </a:lnTo>
                  <a:lnTo>
                    <a:pt x="1007" y="172"/>
                  </a:lnTo>
                  <a:lnTo>
                    <a:pt x="1017" y="148"/>
                  </a:lnTo>
                  <a:lnTo>
                    <a:pt x="1025" y="124"/>
                  </a:lnTo>
                  <a:lnTo>
                    <a:pt x="1028" y="115"/>
                  </a:lnTo>
                  <a:close/>
                  <a:moveTo>
                    <a:pt x="409" y="0"/>
                  </a:moveTo>
                  <a:lnTo>
                    <a:pt x="312" y="3"/>
                  </a:lnTo>
                  <a:lnTo>
                    <a:pt x="249" y="7"/>
                  </a:lnTo>
                  <a:lnTo>
                    <a:pt x="185" y="13"/>
                  </a:lnTo>
                  <a:lnTo>
                    <a:pt x="154" y="17"/>
                  </a:lnTo>
                  <a:lnTo>
                    <a:pt x="92" y="27"/>
                  </a:lnTo>
                  <a:lnTo>
                    <a:pt x="0" y="45"/>
                  </a:lnTo>
                  <a:lnTo>
                    <a:pt x="2" y="60"/>
                  </a:lnTo>
                  <a:lnTo>
                    <a:pt x="8" y="88"/>
                  </a:lnTo>
                  <a:lnTo>
                    <a:pt x="12" y="101"/>
                  </a:lnTo>
                  <a:lnTo>
                    <a:pt x="20" y="129"/>
                  </a:lnTo>
                  <a:lnTo>
                    <a:pt x="30" y="155"/>
                  </a:lnTo>
                  <a:lnTo>
                    <a:pt x="59" y="149"/>
                  </a:lnTo>
                  <a:lnTo>
                    <a:pt x="118" y="139"/>
                  </a:lnTo>
                  <a:lnTo>
                    <a:pt x="177" y="131"/>
                  </a:lnTo>
                  <a:lnTo>
                    <a:pt x="266" y="122"/>
                  </a:lnTo>
                  <a:lnTo>
                    <a:pt x="325" y="118"/>
                  </a:lnTo>
                  <a:lnTo>
                    <a:pt x="415" y="115"/>
                  </a:lnTo>
                  <a:lnTo>
                    <a:pt x="1028" y="115"/>
                  </a:lnTo>
                  <a:lnTo>
                    <a:pt x="1033" y="98"/>
                  </a:lnTo>
                  <a:lnTo>
                    <a:pt x="1036" y="86"/>
                  </a:lnTo>
                  <a:lnTo>
                    <a:pt x="1003" y="77"/>
                  </a:lnTo>
                  <a:lnTo>
                    <a:pt x="936" y="61"/>
                  </a:lnTo>
                  <a:lnTo>
                    <a:pt x="837" y="40"/>
                  </a:lnTo>
                  <a:lnTo>
                    <a:pt x="804" y="35"/>
                  </a:lnTo>
                  <a:lnTo>
                    <a:pt x="770" y="29"/>
                  </a:lnTo>
                  <a:lnTo>
                    <a:pt x="704" y="19"/>
                  </a:lnTo>
                  <a:lnTo>
                    <a:pt x="671" y="15"/>
                  </a:lnTo>
                  <a:lnTo>
                    <a:pt x="572" y="6"/>
                  </a:lnTo>
                  <a:lnTo>
                    <a:pt x="507" y="2"/>
                  </a:lnTo>
                  <a:lnTo>
                    <a:pt x="474" y="1"/>
                  </a:lnTo>
                  <a:lnTo>
                    <a:pt x="441" y="1"/>
                  </a:lnTo>
                  <a:lnTo>
                    <a:pt x="409" y="0"/>
                  </a:lnTo>
                  <a:close/>
                </a:path>
              </a:pathLst>
            </a:custGeom>
            <a:solidFill>
              <a:srgbClr val="FFF012"/>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31" name="Shape 31">
              <a:extLst>
                <a:ext uri="{FF2B5EF4-FFF2-40B4-BE49-F238E27FC236}">
                  <a16:creationId xmlns:a16="http://schemas.microsoft.com/office/drawing/2014/main" id="{A7E69C4C-80CE-58B0-3AC7-69AD6817DFDD}"/>
                </a:ext>
              </a:extLst>
            </xdr:cNvPr>
            <xdr:cNvPicPr preferRelativeResize="0"/>
          </xdr:nvPicPr>
          <xdr:blipFill rotWithShape="1">
            <a:blip xmlns:r="http://schemas.openxmlformats.org/officeDocument/2006/relationships" r:embed="rId8">
              <a:alphaModFix/>
            </a:blip>
            <a:srcRect/>
            <a:stretch/>
          </xdr:blipFill>
          <xdr:spPr>
            <a:xfrm>
              <a:off x="5798" y="1012"/>
              <a:ext cx="1037" cy="2"/>
            </a:xfrm>
            <a:prstGeom prst="rect">
              <a:avLst/>
            </a:prstGeom>
            <a:noFill/>
            <a:ln>
              <a:noFill/>
            </a:ln>
          </xdr:spPr>
        </xdr:pic>
        <xdr:sp macro="" textlink="">
          <xdr:nvSpPr>
            <xdr:cNvPr id="32" name="Shape 32">
              <a:extLst>
                <a:ext uri="{FF2B5EF4-FFF2-40B4-BE49-F238E27FC236}">
                  <a16:creationId xmlns:a16="http://schemas.microsoft.com/office/drawing/2014/main" id="{C3B2D4B4-DAA2-5EE6-C753-ABA7E890EDA6}"/>
                </a:ext>
              </a:extLst>
            </xdr:cNvPr>
            <xdr:cNvSpPr/>
          </xdr:nvSpPr>
          <xdr:spPr>
            <a:xfrm>
              <a:off x="5799" y="880"/>
              <a:ext cx="1036" cy="188"/>
            </a:xfrm>
            <a:custGeom>
              <a:avLst/>
              <a:gdLst/>
              <a:ahLst/>
              <a:cxnLst/>
              <a:rect l="l" t="t" r="r" b="b"/>
              <a:pathLst>
                <a:path w="1036" h="188" extrusionOk="0">
                  <a:moveTo>
                    <a:pt x="998" y="188"/>
                  </a:moveTo>
                  <a:lnTo>
                    <a:pt x="967" y="180"/>
                  </a:lnTo>
                  <a:lnTo>
                    <a:pt x="935" y="173"/>
                  </a:lnTo>
                  <a:lnTo>
                    <a:pt x="904" y="166"/>
                  </a:lnTo>
                  <a:lnTo>
                    <a:pt x="873" y="160"/>
                  </a:lnTo>
                  <a:lnTo>
                    <a:pt x="842" y="154"/>
                  </a:lnTo>
                  <a:lnTo>
                    <a:pt x="811" y="148"/>
                  </a:lnTo>
                  <a:lnTo>
                    <a:pt x="780" y="143"/>
                  </a:lnTo>
                  <a:lnTo>
                    <a:pt x="750" y="139"/>
                  </a:lnTo>
                  <a:lnTo>
                    <a:pt x="719" y="134"/>
                  </a:lnTo>
                  <a:lnTo>
                    <a:pt x="688" y="131"/>
                  </a:lnTo>
                  <a:lnTo>
                    <a:pt x="658" y="127"/>
                  </a:lnTo>
                  <a:lnTo>
                    <a:pt x="627" y="124"/>
                  </a:lnTo>
                  <a:lnTo>
                    <a:pt x="597" y="122"/>
                  </a:lnTo>
                  <a:lnTo>
                    <a:pt x="566" y="119"/>
                  </a:lnTo>
                  <a:lnTo>
                    <a:pt x="536" y="118"/>
                  </a:lnTo>
                  <a:lnTo>
                    <a:pt x="505" y="117"/>
                  </a:lnTo>
                  <a:lnTo>
                    <a:pt x="475" y="116"/>
                  </a:lnTo>
                  <a:lnTo>
                    <a:pt x="445" y="115"/>
                  </a:lnTo>
                  <a:lnTo>
                    <a:pt x="415" y="115"/>
                  </a:lnTo>
                  <a:lnTo>
                    <a:pt x="385" y="116"/>
                  </a:lnTo>
                  <a:lnTo>
                    <a:pt x="355" y="117"/>
                  </a:lnTo>
                  <a:lnTo>
                    <a:pt x="325" y="118"/>
                  </a:lnTo>
                  <a:lnTo>
                    <a:pt x="236" y="125"/>
                  </a:lnTo>
                  <a:lnTo>
                    <a:pt x="147" y="135"/>
                  </a:lnTo>
                  <a:lnTo>
                    <a:pt x="59" y="149"/>
                  </a:lnTo>
                  <a:lnTo>
                    <a:pt x="30" y="155"/>
                  </a:lnTo>
                  <a:lnTo>
                    <a:pt x="25" y="142"/>
                  </a:lnTo>
                  <a:lnTo>
                    <a:pt x="20" y="129"/>
                  </a:lnTo>
                  <a:lnTo>
                    <a:pt x="16" y="115"/>
                  </a:lnTo>
                  <a:lnTo>
                    <a:pt x="12" y="101"/>
                  </a:lnTo>
                  <a:lnTo>
                    <a:pt x="8" y="88"/>
                  </a:lnTo>
                  <a:lnTo>
                    <a:pt x="5" y="74"/>
                  </a:lnTo>
                  <a:lnTo>
                    <a:pt x="2" y="60"/>
                  </a:lnTo>
                  <a:lnTo>
                    <a:pt x="0" y="45"/>
                  </a:lnTo>
                  <a:lnTo>
                    <a:pt x="30" y="39"/>
                  </a:lnTo>
                  <a:lnTo>
                    <a:pt x="61" y="33"/>
                  </a:lnTo>
                  <a:lnTo>
                    <a:pt x="92" y="27"/>
                  </a:lnTo>
                  <a:lnTo>
                    <a:pt x="123" y="22"/>
                  </a:lnTo>
                  <a:lnTo>
                    <a:pt x="154" y="17"/>
                  </a:lnTo>
                  <a:lnTo>
                    <a:pt x="185" y="13"/>
                  </a:lnTo>
                  <a:lnTo>
                    <a:pt x="217" y="10"/>
                  </a:lnTo>
                  <a:lnTo>
                    <a:pt x="249" y="7"/>
                  </a:lnTo>
                  <a:lnTo>
                    <a:pt x="281" y="5"/>
                  </a:lnTo>
                  <a:lnTo>
                    <a:pt x="312" y="3"/>
                  </a:lnTo>
                  <a:lnTo>
                    <a:pt x="345" y="2"/>
                  </a:lnTo>
                  <a:lnTo>
                    <a:pt x="377" y="1"/>
                  </a:lnTo>
                  <a:lnTo>
                    <a:pt x="409" y="0"/>
                  </a:lnTo>
                  <a:lnTo>
                    <a:pt x="441" y="1"/>
                  </a:lnTo>
                  <a:lnTo>
                    <a:pt x="474" y="1"/>
                  </a:lnTo>
                  <a:lnTo>
                    <a:pt x="507" y="2"/>
                  </a:lnTo>
                  <a:lnTo>
                    <a:pt x="539" y="4"/>
                  </a:lnTo>
                  <a:lnTo>
                    <a:pt x="572" y="6"/>
                  </a:lnTo>
                  <a:lnTo>
                    <a:pt x="605" y="9"/>
                  </a:lnTo>
                  <a:lnTo>
                    <a:pt x="638" y="12"/>
                  </a:lnTo>
                  <a:lnTo>
                    <a:pt x="671" y="15"/>
                  </a:lnTo>
                  <a:lnTo>
                    <a:pt x="704" y="19"/>
                  </a:lnTo>
                  <a:lnTo>
                    <a:pt x="737" y="24"/>
                  </a:lnTo>
                  <a:lnTo>
                    <a:pt x="770" y="29"/>
                  </a:lnTo>
                  <a:lnTo>
                    <a:pt x="804" y="35"/>
                  </a:lnTo>
                  <a:lnTo>
                    <a:pt x="837" y="40"/>
                  </a:lnTo>
                  <a:lnTo>
                    <a:pt x="870" y="47"/>
                  </a:lnTo>
                  <a:lnTo>
                    <a:pt x="903" y="54"/>
                  </a:lnTo>
                  <a:lnTo>
                    <a:pt x="936" y="61"/>
                  </a:lnTo>
                  <a:lnTo>
                    <a:pt x="970" y="69"/>
                  </a:lnTo>
                  <a:lnTo>
                    <a:pt x="1003" y="77"/>
                  </a:lnTo>
                  <a:lnTo>
                    <a:pt x="1036" y="86"/>
                  </a:lnTo>
                  <a:lnTo>
                    <a:pt x="1033" y="98"/>
                  </a:lnTo>
                  <a:lnTo>
                    <a:pt x="1029" y="111"/>
                  </a:lnTo>
                  <a:lnTo>
                    <a:pt x="1025" y="124"/>
                  </a:lnTo>
                  <a:lnTo>
                    <a:pt x="1021" y="136"/>
                  </a:lnTo>
                  <a:lnTo>
                    <a:pt x="1017" y="148"/>
                  </a:lnTo>
                  <a:lnTo>
                    <a:pt x="1012" y="160"/>
                  </a:lnTo>
                  <a:lnTo>
                    <a:pt x="1007" y="172"/>
                  </a:lnTo>
                  <a:lnTo>
                    <a:pt x="1001" y="184"/>
                  </a:lnTo>
                  <a:lnTo>
                    <a:pt x="1000" y="186"/>
                  </a:lnTo>
                  <a:lnTo>
                    <a:pt x="998" y="188"/>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33" name="Shape 33">
              <a:extLst>
                <a:ext uri="{FF2B5EF4-FFF2-40B4-BE49-F238E27FC236}">
                  <a16:creationId xmlns:a16="http://schemas.microsoft.com/office/drawing/2014/main" id="{4BCD8D87-1C69-F1F9-A315-7618C3F5C477}"/>
                </a:ext>
              </a:extLst>
            </xdr:cNvPr>
            <xdr:cNvPicPr preferRelativeResize="0"/>
          </xdr:nvPicPr>
          <xdr:blipFill rotWithShape="1">
            <a:blip xmlns:r="http://schemas.openxmlformats.org/officeDocument/2006/relationships" r:embed="rId8">
              <a:alphaModFix/>
            </a:blip>
            <a:srcRect/>
            <a:stretch/>
          </xdr:blipFill>
          <xdr:spPr>
            <a:xfrm>
              <a:off x="5798" y="1012"/>
              <a:ext cx="1037" cy="2"/>
            </a:xfrm>
            <a:prstGeom prst="rect">
              <a:avLst/>
            </a:prstGeom>
            <a:noFill/>
            <a:ln>
              <a:noFill/>
            </a:ln>
          </xdr:spPr>
        </xdr:pic>
        <xdr:pic>
          <xdr:nvPicPr>
            <xdr:cNvPr id="34" name="Shape 34">
              <a:extLst>
                <a:ext uri="{FF2B5EF4-FFF2-40B4-BE49-F238E27FC236}">
                  <a16:creationId xmlns:a16="http://schemas.microsoft.com/office/drawing/2014/main" id="{C4540FE8-983F-C383-6660-CF8F1C2116AF}"/>
                </a:ext>
              </a:extLst>
            </xdr:cNvPr>
            <xdr:cNvPicPr preferRelativeResize="0"/>
          </xdr:nvPicPr>
          <xdr:blipFill rotWithShape="1">
            <a:blip xmlns:r="http://schemas.openxmlformats.org/officeDocument/2006/relationships" r:embed="rId9">
              <a:alphaModFix/>
            </a:blip>
            <a:srcRect/>
            <a:stretch/>
          </xdr:blipFill>
          <xdr:spPr>
            <a:xfrm>
              <a:off x="6011" y="461"/>
              <a:ext cx="352" cy="231"/>
            </a:xfrm>
            <a:prstGeom prst="rect">
              <a:avLst/>
            </a:prstGeom>
            <a:noFill/>
            <a:ln>
              <a:noFill/>
            </a:ln>
          </xdr:spPr>
        </xdr:pic>
        <xdr:pic>
          <xdr:nvPicPr>
            <xdr:cNvPr id="35" name="Shape 35">
              <a:extLst>
                <a:ext uri="{FF2B5EF4-FFF2-40B4-BE49-F238E27FC236}">
                  <a16:creationId xmlns:a16="http://schemas.microsoft.com/office/drawing/2014/main" id="{2754DF68-2173-B586-477D-4DF123D5055C}"/>
                </a:ext>
              </a:extLst>
            </xdr:cNvPr>
            <xdr:cNvPicPr preferRelativeResize="0"/>
          </xdr:nvPicPr>
          <xdr:blipFill rotWithShape="1">
            <a:blip xmlns:r="http://schemas.openxmlformats.org/officeDocument/2006/relationships" r:embed="rId10">
              <a:alphaModFix/>
            </a:blip>
            <a:srcRect/>
            <a:stretch/>
          </xdr:blipFill>
          <xdr:spPr>
            <a:xfrm>
              <a:off x="6012" y="753"/>
              <a:ext cx="823" cy="14"/>
            </a:xfrm>
            <a:prstGeom prst="rect">
              <a:avLst/>
            </a:prstGeom>
            <a:noFill/>
            <a:ln>
              <a:noFill/>
            </a:ln>
          </xdr:spPr>
        </xdr:pic>
        <xdr:sp macro="" textlink="">
          <xdr:nvSpPr>
            <xdr:cNvPr id="36" name="Shape 36">
              <a:extLst>
                <a:ext uri="{FF2B5EF4-FFF2-40B4-BE49-F238E27FC236}">
                  <a16:creationId xmlns:a16="http://schemas.microsoft.com/office/drawing/2014/main" id="{811CDC92-DC60-12F9-71EB-9A59DCF0C0E4}"/>
                </a:ext>
              </a:extLst>
            </xdr:cNvPr>
            <xdr:cNvSpPr/>
          </xdr:nvSpPr>
          <xdr:spPr>
            <a:xfrm>
              <a:off x="6220" y="553"/>
              <a:ext cx="30" cy="26"/>
            </a:xfrm>
            <a:prstGeom prst="rect">
              <a:avLst/>
            </a:prstGeom>
            <a:noFill/>
            <a:ln w="9525" cap="flat" cmpd="sng">
              <a:solidFill>
                <a:srgbClr val="373435"/>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37" name="Shape 37">
              <a:extLst>
                <a:ext uri="{FF2B5EF4-FFF2-40B4-BE49-F238E27FC236}">
                  <a16:creationId xmlns:a16="http://schemas.microsoft.com/office/drawing/2014/main" id="{2667BFBB-9C66-B573-8C58-0C31F84DF8B2}"/>
                </a:ext>
              </a:extLst>
            </xdr:cNvPr>
            <xdr:cNvSpPr/>
          </xdr:nvSpPr>
          <xdr:spPr>
            <a:xfrm>
              <a:off x="6182" y="549"/>
              <a:ext cx="30" cy="26"/>
            </a:xfrm>
            <a:prstGeom prst="rect">
              <a:avLst/>
            </a:prstGeom>
            <a:noFill/>
            <a:ln w="9525" cap="flat" cmpd="sng">
              <a:solidFill>
                <a:srgbClr val="373435"/>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38" name="Shape 38">
              <a:extLst>
                <a:ext uri="{FF2B5EF4-FFF2-40B4-BE49-F238E27FC236}">
                  <a16:creationId xmlns:a16="http://schemas.microsoft.com/office/drawing/2014/main" id="{244377FD-BA21-8FDA-153D-A65CB8C101C0}"/>
                </a:ext>
              </a:extLst>
            </xdr:cNvPr>
            <xdr:cNvSpPr/>
          </xdr:nvSpPr>
          <xdr:spPr>
            <a:xfrm>
              <a:off x="6137" y="547"/>
              <a:ext cx="30" cy="25"/>
            </a:xfrm>
            <a:prstGeom prst="rect">
              <a:avLst/>
            </a:prstGeom>
            <a:noFill/>
            <a:ln w="9525" cap="flat" cmpd="sng">
              <a:solidFill>
                <a:srgbClr val="373435"/>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39" name="Shape 39">
              <a:extLst>
                <a:ext uri="{FF2B5EF4-FFF2-40B4-BE49-F238E27FC236}">
                  <a16:creationId xmlns:a16="http://schemas.microsoft.com/office/drawing/2014/main" id="{A4DA0DB4-91A7-4FDF-930C-371EF54F0FFB}"/>
                </a:ext>
              </a:extLst>
            </xdr:cNvPr>
            <xdr:cNvPicPr preferRelativeResize="0"/>
          </xdr:nvPicPr>
          <xdr:blipFill rotWithShape="1">
            <a:blip xmlns:r="http://schemas.openxmlformats.org/officeDocument/2006/relationships" r:embed="rId11">
              <a:alphaModFix/>
            </a:blip>
            <a:srcRect/>
            <a:stretch/>
          </xdr:blipFill>
          <xdr:spPr>
            <a:xfrm>
              <a:off x="6137" y="676"/>
              <a:ext cx="583" cy="10"/>
            </a:xfrm>
            <a:prstGeom prst="rect">
              <a:avLst/>
            </a:prstGeom>
            <a:noFill/>
            <a:ln>
              <a:noFill/>
            </a:ln>
          </xdr:spPr>
        </xdr:pic>
        <xdr:sp macro="" textlink="">
          <xdr:nvSpPr>
            <xdr:cNvPr id="40" name="Shape 40">
              <a:extLst>
                <a:ext uri="{FF2B5EF4-FFF2-40B4-BE49-F238E27FC236}">
                  <a16:creationId xmlns:a16="http://schemas.microsoft.com/office/drawing/2014/main" id="{F85B24B7-06C2-1E8D-25C5-27F299F8DDA3}"/>
                </a:ext>
              </a:extLst>
            </xdr:cNvPr>
            <xdr:cNvSpPr/>
          </xdr:nvSpPr>
          <xdr:spPr>
            <a:xfrm>
              <a:off x="6409" y="443"/>
              <a:ext cx="163" cy="345"/>
            </a:xfrm>
            <a:custGeom>
              <a:avLst/>
              <a:gdLst/>
              <a:ahLst/>
              <a:cxnLst/>
              <a:rect l="l" t="t" r="r" b="b"/>
              <a:pathLst>
                <a:path w="163" h="345" extrusionOk="0">
                  <a:moveTo>
                    <a:pt x="147" y="317"/>
                  </a:moveTo>
                  <a:lnTo>
                    <a:pt x="9" y="317"/>
                  </a:lnTo>
                  <a:lnTo>
                    <a:pt x="0" y="330"/>
                  </a:lnTo>
                  <a:lnTo>
                    <a:pt x="19" y="332"/>
                  </a:lnTo>
                  <a:lnTo>
                    <a:pt x="37" y="333"/>
                  </a:lnTo>
                  <a:lnTo>
                    <a:pt x="56" y="335"/>
                  </a:lnTo>
                  <a:lnTo>
                    <a:pt x="74" y="336"/>
                  </a:lnTo>
                  <a:lnTo>
                    <a:pt x="111" y="340"/>
                  </a:lnTo>
                  <a:lnTo>
                    <a:pt x="129" y="343"/>
                  </a:lnTo>
                  <a:lnTo>
                    <a:pt x="147" y="345"/>
                  </a:lnTo>
                  <a:lnTo>
                    <a:pt x="163" y="345"/>
                  </a:lnTo>
                  <a:lnTo>
                    <a:pt x="147" y="317"/>
                  </a:lnTo>
                  <a:close/>
                  <a:moveTo>
                    <a:pt x="122" y="296"/>
                  </a:moveTo>
                  <a:lnTo>
                    <a:pt x="32" y="296"/>
                  </a:lnTo>
                  <a:lnTo>
                    <a:pt x="19" y="317"/>
                  </a:lnTo>
                  <a:lnTo>
                    <a:pt x="136" y="317"/>
                  </a:lnTo>
                  <a:lnTo>
                    <a:pt x="122" y="296"/>
                  </a:lnTo>
                  <a:close/>
                  <a:moveTo>
                    <a:pt x="103" y="275"/>
                  </a:moveTo>
                  <a:lnTo>
                    <a:pt x="46" y="275"/>
                  </a:lnTo>
                  <a:lnTo>
                    <a:pt x="38" y="296"/>
                  </a:lnTo>
                  <a:lnTo>
                    <a:pt x="115" y="296"/>
                  </a:lnTo>
                  <a:lnTo>
                    <a:pt x="103" y="275"/>
                  </a:lnTo>
                  <a:close/>
                  <a:moveTo>
                    <a:pt x="91" y="79"/>
                  </a:moveTo>
                  <a:lnTo>
                    <a:pt x="54" y="79"/>
                  </a:lnTo>
                  <a:lnTo>
                    <a:pt x="54" y="275"/>
                  </a:lnTo>
                  <a:lnTo>
                    <a:pt x="91" y="275"/>
                  </a:lnTo>
                  <a:lnTo>
                    <a:pt x="91" y="79"/>
                  </a:lnTo>
                  <a:close/>
                  <a:moveTo>
                    <a:pt x="6" y="39"/>
                  </a:moveTo>
                  <a:lnTo>
                    <a:pt x="6" y="102"/>
                  </a:lnTo>
                  <a:lnTo>
                    <a:pt x="11" y="98"/>
                  </a:lnTo>
                  <a:lnTo>
                    <a:pt x="22" y="90"/>
                  </a:lnTo>
                  <a:lnTo>
                    <a:pt x="27" y="86"/>
                  </a:lnTo>
                  <a:lnTo>
                    <a:pt x="33" y="84"/>
                  </a:lnTo>
                  <a:lnTo>
                    <a:pt x="40" y="81"/>
                  </a:lnTo>
                  <a:lnTo>
                    <a:pt x="54" y="79"/>
                  </a:lnTo>
                  <a:lnTo>
                    <a:pt x="91" y="79"/>
                  </a:lnTo>
                  <a:lnTo>
                    <a:pt x="91" y="77"/>
                  </a:lnTo>
                  <a:lnTo>
                    <a:pt x="148" y="77"/>
                  </a:lnTo>
                  <a:lnTo>
                    <a:pt x="149" y="57"/>
                  </a:lnTo>
                  <a:lnTo>
                    <a:pt x="103" y="57"/>
                  </a:lnTo>
                  <a:lnTo>
                    <a:pt x="99" y="56"/>
                  </a:lnTo>
                  <a:lnTo>
                    <a:pt x="47" y="56"/>
                  </a:lnTo>
                  <a:lnTo>
                    <a:pt x="33" y="54"/>
                  </a:lnTo>
                  <a:lnTo>
                    <a:pt x="27" y="53"/>
                  </a:lnTo>
                  <a:lnTo>
                    <a:pt x="21" y="51"/>
                  </a:lnTo>
                  <a:lnTo>
                    <a:pt x="16" y="48"/>
                  </a:lnTo>
                  <a:lnTo>
                    <a:pt x="11" y="44"/>
                  </a:lnTo>
                  <a:lnTo>
                    <a:pt x="6" y="39"/>
                  </a:lnTo>
                  <a:close/>
                  <a:moveTo>
                    <a:pt x="148" y="77"/>
                  </a:moveTo>
                  <a:lnTo>
                    <a:pt x="106" y="77"/>
                  </a:lnTo>
                  <a:lnTo>
                    <a:pt x="114" y="78"/>
                  </a:lnTo>
                  <a:lnTo>
                    <a:pt x="120" y="80"/>
                  </a:lnTo>
                  <a:lnTo>
                    <a:pt x="134" y="88"/>
                  </a:lnTo>
                  <a:lnTo>
                    <a:pt x="141" y="94"/>
                  </a:lnTo>
                  <a:lnTo>
                    <a:pt x="148" y="101"/>
                  </a:lnTo>
                  <a:lnTo>
                    <a:pt x="148" y="77"/>
                  </a:lnTo>
                  <a:close/>
                  <a:moveTo>
                    <a:pt x="149" y="44"/>
                  </a:moveTo>
                  <a:lnTo>
                    <a:pt x="142" y="47"/>
                  </a:lnTo>
                  <a:lnTo>
                    <a:pt x="136" y="51"/>
                  </a:lnTo>
                  <a:lnTo>
                    <a:pt x="122" y="55"/>
                  </a:lnTo>
                  <a:lnTo>
                    <a:pt x="115" y="56"/>
                  </a:lnTo>
                  <a:lnTo>
                    <a:pt x="111" y="57"/>
                  </a:lnTo>
                  <a:lnTo>
                    <a:pt x="149" y="57"/>
                  </a:lnTo>
                  <a:lnTo>
                    <a:pt x="149" y="44"/>
                  </a:lnTo>
                  <a:close/>
                  <a:moveTo>
                    <a:pt x="112" y="0"/>
                  </a:moveTo>
                  <a:lnTo>
                    <a:pt x="40" y="0"/>
                  </a:lnTo>
                  <a:lnTo>
                    <a:pt x="44" y="7"/>
                  </a:lnTo>
                  <a:lnTo>
                    <a:pt x="48" y="15"/>
                  </a:lnTo>
                  <a:lnTo>
                    <a:pt x="54" y="29"/>
                  </a:lnTo>
                  <a:lnTo>
                    <a:pt x="56" y="36"/>
                  </a:lnTo>
                  <a:lnTo>
                    <a:pt x="56" y="49"/>
                  </a:lnTo>
                  <a:lnTo>
                    <a:pt x="54" y="55"/>
                  </a:lnTo>
                  <a:lnTo>
                    <a:pt x="47" y="56"/>
                  </a:lnTo>
                  <a:lnTo>
                    <a:pt x="95" y="56"/>
                  </a:lnTo>
                  <a:lnTo>
                    <a:pt x="91" y="55"/>
                  </a:lnTo>
                  <a:lnTo>
                    <a:pt x="89" y="48"/>
                  </a:lnTo>
                  <a:lnTo>
                    <a:pt x="90" y="40"/>
                  </a:lnTo>
                  <a:lnTo>
                    <a:pt x="92" y="33"/>
                  </a:lnTo>
                  <a:lnTo>
                    <a:pt x="98" y="19"/>
                  </a:lnTo>
                  <a:lnTo>
                    <a:pt x="103" y="13"/>
                  </a:lnTo>
                  <a:lnTo>
                    <a:pt x="108" y="6"/>
                  </a:lnTo>
                  <a:lnTo>
                    <a:pt x="112" y="0"/>
                  </a:lnTo>
                  <a:close/>
                </a:path>
              </a:pathLst>
            </a:custGeom>
            <a:solidFill>
              <a:srgbClr val="FCFCFC"/>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41" name="Shape 41">
              <a:extLst>
                <a:ext uri="{FF2B5EF4-FFF2-40B4-BE49-F238E27FC236}">
                  <a16:creationId xmlns:a16="http://schemas.microsoft.com/office/drawing/2014/main" id="{75B41383-A20F-F859-DA3B-F536FC0FFD61}"/>
                </a:ext>
              </a:extLst>
            </xdr:cNvPr>
            <xdr:cNvPicPr preferRelativeResize="0"/>
          </xdr:nvPicPr>
          <xdr:blipFill rotWithShape="1">
            <a:blip xmlns:r="http://schemas.openxmlformats.org/officeDocument/2006/relationships" r:embed="rId12">
              <a:alphaModFix/>
            </a:blip>
            <a:srcRect/>
            <a:stretch/>
          </xdr:blipFill>
          <xdr:spPr>
            <a:xfrm>
              <a:off x="6410" y="573"/>
              <a:ext cx="499" cy="84"/>
            </a:xfrm>
            <a:prstGeom prst="rect">
              <a:avLst/>
            </a:prstGeom>
            <a:noFill/>
            <a:ln>
              <a:noFill/>
            </a:ln>
          </xdr:spPr>
        </xdr:pic>
        <xdr:sp macro="" textlink="">
          <xdr:nvSpPr>
            <xdr:cNvPr id="42" name="Shape 42">
              <a:extLst>
                <a:ext uri="{FF2B5EF4-FFF2-40B4-BE49-F238E27FC236}">
                  <a16:creationId xmlns:a16="http://schemas.microsoft.com/office/drawing/2014/main" id="{8B06FF6D-C2F1-0E43-0626-63F06CC4C6A0}"/>
                </a:ext>
              </a:extLst>
            </xdr:cNvPr>
            <xdr:cNvSpPr/>
          </xdr:nvSpPr>
          <xdr:spPr>
            <a:xfrm>
              <a:off x="6415" y="443"/>
              <a:ext cx="141" cy="276"/>
            </a:xfrm>
            <a:custGeom>
              <a:avLst/>
              <a:gdLst/>
              <a:ahLst/>
              <a:cxnLst/>
              <a:rect l="l" t="t" r="r" b="b"/>
              <a:pathLst>
                <a:path w="141" h="276" extrusionOk="0">
                  <a:moveTo>
                    <a:pt x="105" y="0"/>
                  </a:moveTo>
                  <a:lnTo>
                    <a:pt x="33" y="0"/>
                  </a:lnTo>
                  <a:lnTo>
                    <a:pt x="37" y="7"/>
                  </a:lnTo>
                  <a:lnTo>
                    <a:pt x="41" y="15"/>
                  </a:lnTo>
                  <a:lnTo>
                    <a:pt x="43" y="19"/>
                  </a:lnTo>
                  <a:lnTo>
                    <a:pt x="44" y="22"/>
                  </a:lnTo>
                  <a:lnTo>
                    <a:pt x="46" y="26"/>
                  </a:lnTo>
                  <a:lnTo>
                    <a:pt x="47" y="29"/>
                  </a:lnTo>
                  <a:lnTo>
                    <a:pt x="48" y="33"/>
                  </a:lnTo>
                  <a:lnTo>
                    <a:pt x="49" y="36"/>
                  </a:lnTo>
                  <a:lnTo>
                    <a:pt x="49" y="39"/>
                  </a:lnTo>
                  <a:lnTo>
                    <a:pt x="49" y="43"/>
                  </a:lnTo>
                  <a:lnTo>
                    <a:pt x="49" y="46"/>
                  </a:lnTo>
                  <a:lnTo>
                    <a:pt x="49" y="49"/>
                  </a:lnTo>
                  <a:lnTo>
                    <a:pt x="48" y="52"/>
                  </a:lnTo>
                  <a:lnTo>
                    <a:pt x="47" y="55"/>
                  </a:lnTo>
                  <a:lnTo>
                    <a:pt x="43" y="56"/>
                  </a:lnTo>
                  <a:lnTo>
                    <a:pt x="40" y="56"/>
                  </a:lnTo>
                  <a:lnTo>
                    <a:pt x="36" y="56"/>
                  </a:lnTo>
                  <a:lnTo>
                    <a:pt x="33" y="56"/>
                  </a:lnTo>
                  <a:lnTo>
                    <a:pt x="30" y="55"/>
                  </a:lnTo>
                  <a:lnTo>
                    <a:pt x="27" y="55"/>
                  </a:lnTo>
                  <a:lnTo>
                    <a:pt x="24" y="54"/>
                  </a:lnTo>
                  <a:lnTo>
                    <a:pt x="21" y="53"/>
                  </a:lnTo>
                  <a:lnTo>
                    <a:pt x="18" y="52"/>
                  </a:lnTo>
                  <a:lnTo>
                    <a:pt x="15" y="51"/>
                  </a:lnTo>
                  <a:lnTo>
                    <a:pt x="12" y="50"/>
                  </a:lnTo>
                  <a:lnTo>
                    <a:pt x="9" y="48"/>
                  </a:lnTo>
                  <a:lnTo>
                    <a:pt x="7" y="46"/>
                  </a:lnTo>
                  <a:lnTo>
                    <a:pt x="5" y="44"/>
                  </a:lnTo>
                  <a:lnTo>
                    <a:pt x="2" y="42"/>
                  </a:lnTo>
                  <a:lnTo>
                    <a:pt x="0" y="40"/>
                  </a:lnTo>
                  <a:lnTo>
                    <a:pt x="0" y="48"/>
                  </a:lnTo>
                  <a:lnTo>
                    <a:pt x="0" y="55"/>
                  </a:lnTo>
                  <a:lnTo>
                    <a:pt x="0" y="102"/>
                  </a:lnTo>
                  <a:lnTo>
                    <a:pt x="5" y="98"/>
                  </a:lnTo>
                  <a:lnTo>
                    <a:pt x="9" y="94"/>
                  </a:lnTo>
                  <a:lnTo>
                    <a:pt x="15" y="90"/>
                  </a:lnTo>
                  <a:lnTo>
                    <a:pt x="21" y="87"/>
                  </a:lnTo>
                  <a:lnTo>
                    <a:pt x="24" y="85"/>
                  </a:lnTo>
                  <a:lnTo>
                    <a:pt x="27" y="84"/>
                  </a:lnTo>
                  <a:lnTo>
                    <a:pt x="30" y="83"/>
                  </a:lnTo>
                  <a:lnTo>
                    <a:pt x="33" y="82"/>
                  </a:lnTo>
                  <a:lnTo>
                    <a:pt x="37" y="81"/>
                  </a:lnTo>
                  <a:lnTo>
                    <a:pt x="40" y="80"/>
                  </a:lnTo>
                  <a:lnTo>
                    <a:pt x="44" y="80"/>
                  </a:lnTo>
                  <a:lnTo>
                    <a:pt x="47" y="79"/>
                  </a:lnTo>
                  <a:lnTo>
                    <a:pt x="47" y="276"/>
                  </a:lnTo>
                  <a:lnTo>
                    <a:pt x="83" y="276"/>
                  </a:lnTo>
                  <a:lnTo>
                    <a:pt x="83" y="252"/>
                  </a:lnTo>
                  <a:lnTo>
                    <a:pt x="83" y="227"/>
                  </a:lnTo>
                  <a:lnTo>
                    <a:pt x="83" y="78"/>
                  </a:lnTo>
                  <a:lnTo>
                    <a:pt x="87" y="77"/>
                  </a:lnTo>
                  <a:lnTo>
                    <a:pt x="91" y="77"/>
                  </a:lnTo>
                  <a:lnTo>
                    <a:pt x="95" y="77"/>
                  </a:lnTo>
                  <a:lnTo>
                    <a:pt x="99" y="77"/>
                  </a:lnTo>
                  <a:lnTo>
                    <a:pt x="102" y="78"/>
                  </a:lnTo>
                  <a:lnTo>
                    <a:pt x="106" y="78"/>
                  </a:lnTo>
                  <a:lnTo>
                    <a:pt x="109" y="79"/>
                  </a:lnTo>
                  <a:lnTo>
                    <a:pt x="113" y="81"/>
                  </a:lnTo>
                  <a:lnTo>
                    <a:pt x="116" y="82"/>
                  </a:lnTo>
                  <a:lnTo>
                    <a:pt x="120" y="84"/>
                  </a:lnTo>
                  <a:lnTo>
                    <a:pt x="123" y="86"/>
                  </a:lnTo>
                  <a:lnTo>
                    <a:pt x="126" y="89"/>
                  </a:lnTo>
                  <a:lnTo>
                    <a:pt x="130" y="92"/>
                  </a:lnTo>
                  <a:lnTo>
                    <a:pt x="133" y="94"/>
                  </a:lnTo>
                  <a:lnTo>
                    <a:pt x="137" y="97"/>
                  </a:lnTo>
                  <a:lnTo>
                    <a:pt x="140" y="101"/>
                  </a:lnTo>
                  <a:lnTo>
                    <a:pt x="140" y="94"/>
                  </a:lnTo>
                  <a:lnTo>
                    <a:pt x="140" y="87"/>
                  </a:lnTo>
                  <a:lnTo>
                    <a:pt x="140" y="80"/>
                  </a:lnTo>
                  <a:lnTo>
                    <a:pt x="140" y="72"/>
                  </a:lnTo>
                  <a:lnTo>
                    <a:pt x="140" y="65"/>
                  </a:lnTo>
                  <a:lnTo>
                    <a:pt x="141" y="58"/>
                  </a:lnTo>
                  <a:lnTo>
                    <a:pt x="141" y="51"/>
                  </a:lnTo>
                  <a:lnTo>
                    <a:pt x="141" y="44"/>
                  </a:lnTo>
                  <a:lnTo>
                    <a:pt x="134" y="48"/>
                  </a:lnTo>
                  <a:lnTo>
                    <a:pt x="128" y="51"/>
                  </a:lnTo>
                  <a:lnTo>
                    <a:pt x="125" y="52"/>
                  </a:lnTo>
                  <a:lnTo>
                    <a:pt x="121" y="53"/>
                  </a:lnTo>
                  <a:lnTo>
                    <a:pt x="118" y="54"/>
                  </a:lnTo>
                  <a:lnTo>
                    <a:pt x="115" y="55"/>
                  </a:lnTo>
                  <a:lnTo>
                    <a:pt x="111" y="56"/>
                  </a:lnTo>
                  <a:lnTo>
                    <a:pt x="107" y="57"/>
                  </a:lnTo>
                  <a:lnTo>
                    <a:pt x="104" y="57"/>
                  </a:lnTo>
                  <a:lnTo>
                    <a:pt x="100" y="57"/>
                  </a:lnTo>
                  <a:lnTo>
                    <a:pt x="96" y="57"/>
                  </a:lnTo>
                  <a:lnTo>
                    <a:pt x="92" y="57"/>
                  </a:lnTo>
                  <a:lnTo>
                    <a:pt x="87" y="56"/>
                  </a:lnTo>
                  <a:lnTo>
                    <a:pt x="83" y="56"/>
                  </a:lnTo>
                  <a:lnTo>
                    <a:pt x="82" y="52"/>
                  </a:lnTo>
                  <a:lnTo>
                    <a:pt x="82" y="48"/>
                  </a:lnTo>
                  <a:lnTo>
                    <a:pt x="82" y="44"/>
                  </a:lnTo>
                  <a:lnTo>
                    <a:pt x="82" y="41"/>
                  </a:lnTo>
                  <a:lnTo>
                    <a:pt x="83" y="37"/>
                  </a:lnTo>
                  <a:lnTo>
                    <a:pt x="84" y="33"/>
                  </a:lnTo>
                  <a:lnTo>
                    <a:pt x="86" y="30"/>
                  </a:lnTo>
                  <a:lnTo>
                    <a:pt x="87" y="26"/>
                  </a:lnTo>
                  <a:lnTo>
                    <a:pt x="89" y="23"/>
                  </a:lnTo>
                  <a:lnTo>
                    <a:pt x="91" y="19"/>
                  </a:lnTo>
                  <a:lnTo>
                    <a:pt x="93" y="16"/>
                  </a:lnTo>
                  <a:lnTo>
                    <a:pt x="95" y="13"/>
                  </a:lnTo>
                  <a:lnTo>
                    <a:pt x="100" y="6"/>
                  </a:lnTo>
                  <a:lnTo>
                    <a:pt x="105"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43" name="Shape 43">
              <a:extLst>
                <a:ext uri="{FF2B5EF4-FFF2-40B4-BE49-F238E27FC236}">
                  <a16:creationId xmlns:a16="http://schemas.microsoft.com/office/drawing/2014/main" id="{B9CBDDC1-325D-1618-44EC-C69D21E3543C}"/>
                </a:ext>
              </a:extLst>
            </xdr:cNvPr>
            <xdr:cNvSpPr/>
          </xdr:nvSpPr>
          <xdr:spPr>
            <a:xfrm>
              <a:off x="6428" y="739"/>
              <a:ext cx="117" cy="20"/>
            </a:xfrm>
            <a:custGeom>
              <a:avLst/>
              <a:gdLst/>
              <a:ahLst/>
              <a:cxnLst/>
              <a:rect l="l" t="t" r="r" b="b"/>
              <a:pathLst>
                <a:path w="117" h="20" extrusionOk="0">
                  <a:moveTo>
                    <a:pt x="117" y="20"/>
                  </a:moveTo>
                  <a:lnTo>
                    <a:pt x="103" y="0"/>
                  </a:lnTo>
                  <a:lnTo>
                    <a:pt x="13" y="0"/>
                  </a:lnTo>
                  <a:lnTo>
                    <a:pt x="0" y="20"/>
                  </a:lnTo>
                  <a:lnTo>
                    <a:pt x="117" y="2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44" name="Shape 44">
              <a:extLst>
                <a:ext uri="{FF2B5EF4-FFF2-40B4-BE49-F238E27FC236}">
                  <a16:creationId xmlns:a16="http://schemas.microsoft.com/office/drawing/2014/main" id="{F32544AB-836D-46B1-6254-BF62D6C8C469}"/>
                </a:ext>
              </a:extLst>
            </xdr:cNvPr>
            <xdr:cNvSpPr/>
          </xdr:nvSpPr>
          <xdr:spPr>
            <a:xfrm>
              <a:off x="6447" y="718"/>
              <a:ext cx="78" cy="20"/>
            </a:xfrm>
            <a:custGeom>
              <a:avLst/>
              <a:gdLst/>
              <a:ahLst/>
              <a:cxnLst/>
              <a:rect l="l" t="t" r="r" b="b"/>
              <a:pathLst>
                <a:path w="78" h="20" extrusionOk="0">
                  <a:moveTo>
                    <a:pt x="0" y="20"/>
                  </a:moveTo>
                  <a:lnTo>
                    <a:pt x="8" y="0"/>
                  </a:lnTo>
                  <a:lnTo>
                    <a:pt x="65" y="0"/>
                  </a:lnTo>
                  <a:lnTo>
                    <a:pt x="78" y="20"/>
                  </a:lnTo>
                  <a:lnTo>
                    <a:pt x="0" y="2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45" name="Shape 45">
              <a:extLst>
                <a:ext uri="{FF2B5EF4-FFF2-40B4-BE49-F238E27FC236}">
                  <a16:creationId xmlns:a16="http://schemas.microsoft.com/office/drawing/2014/main" id="{2362A16F-E80D-AF11-8311-B0BE5A881F8E}"/>
                </a:ext>
              </a:extLst>
            </xdr:cNvPr>
            <xdr:cNvPicPr preferRelativeResize="0"/>
          </xdr:nvPicPr>
          <xdr:blipFill rotWithShape="1">
            <a:blip xmlns:r="http://schemas.openxmlformats.org/officeDocument/2006/relationships" r:embed="rId13">
              <a:alphaModFix/>
            </a:blip>
            <a:srcRect/>
            <a:stretch/>
          </xdr:blipFill>
          <xdr:spPr>
            <a:xfrm>
              <a:off x="6428" y="920"/>
              <a:ext cx="255" cy="123"/>
            </a:xfrm>
            <a:prstGeom prst="rect">
              <a:avLst/>
            </a:prstGeom>
            <a:noFill/>
            <a:ln>
              <a:noFill/>
            </a:ln>
          </xdr:spPr>
        </xdr:pic>
        <xdr:cxnSp macro="">
          <xdr:nvCxnSpPr>
            <xdr:cNvPr id="46" name="Shape 46">
              <a:extLst>
                <a:ext uri="{FF2B5EF4-FFF2-40B4-BE49-F238E27FC236}">
                  <a16:creationId xmlns:a16="http://schemas.microsoft.com/office/drawing/2014/main" id="{A8928E71-3328-6107-9887-E3CDD9938F0F}"/>
                </a:ext>
              </a:extLst>
            </xdr:cNvPr>
            <xdr:cNvCxnSpPr/>
          </xdr:nvCxnSpPr>
          <xdr:spPr>
            <a:xfrm>
              <a:off x="6227" y="969"/>
              <a:ext cx="22" cy="0"/>
            </a:xfrm>
            <a:prstGeom prst="straightConnector1">
              <a:avLst/>
            </a:prstGeom>
            <a:noFill/>
            <a:ln w="19950" cap="flat" cmpd="sng">
              <a:solidFill>
                <a:srgbClr val="373435"/>
              </a:solidFill>
              <a:prstDash val="solid"/>
              <a:round/>
              <a:headEnd type="none" w="med" len="med"/>
              <a:tailEnd type="none" w="med" len="med"/>
            </a:ln>
          </xdr:spPr>
        </xdr:cxnSp>
        <xdr:cxnSp macro="">
          <xdr:nvCxnSpPr>
            <xdr:cNvPr id="47" name="Shape 47">
              <a:extLst>
                <a:ext uri="{FF2B5EF4-FFF2-40B4-BE49-F238E27FC236}">
                  <a16:creationId xmlns:a16="http://schemas.microsoft.com/office/drawing/2014/main" id="{7CEFA493-7FEF-84F1-6D81-46413F56B336}"/>
                </a:ext>
              </a:extLst>
            </xdr:cNvPr>
            <xdr:cNvCxnSpPr/>
          </xdr:nvCxnSpPr>
          <xdr:spPr>
            <a:xfrm>
              <a:off x="6184" y="969"/>
              <a:ext cx="23" cy="0"/>
            </a:xfrm>
            <a:prstGeom prst="straightConnector1">
              <a:avLst/>
            </a:prstGeom>
            <a:noFill/>
            <a:ln w="19950" cap="flat" cmpd="sng">
              <a:solidFill>
                <a:srgbClr val="373435"/>
              </a:solidFill>
              <a:prstDash val="solid"/>
              <a:round/>
              <a:headEnd type="none" w="med" len="med"/>
              <a:tailEnd type="none" w="med" len="med"/>
            </a:ln>
          </xdr:spPr>
        </xdr:cxnSp>
        <xdr:sp macro="" textlink="">
          <xdr:nvSpPr>
            <xdr:cNvPr id="48" name="Shape 48">
              <a:extLst>
                <a:ext uri="{FF2B5EF4-FFF2-40B4-BE49-F238E27FC236}">
                  <a16:creationId xmlns:a16="http://schemas.microsoft.com/office/drawing/2014/main" id="{2004ED06-1C85-60EB-F5F9-C1F6869803DB}"/>
                </a:ext>
              </a:extLst>
            </xdr:cNvPr>
            <xdr:cNvSpPr/>
          </xdr:nvSpPr>
          <xdr:spPr>
            <a:xfrm>
              <a:off x="6134" y="952"/>
              <a:ext cx="31" cy="46"/>
            </a:xfrm>
            <a:custGeom>
              <a:avLst/>
              <a:gdLst/>
              <a:ahLst/>
              <a:cxnLst/>
              <a:rect l="l" t="t" r="r" b="b"/>
              <a:pathLst>
                <a:path w="31" h="46" extrusionOk="0">
                  <a:moveTo>
                    <a:pt x="31" y="45"/>
                  </a:moveTo>
                  <a:lnTo>
                    <a:pt x="31" y="0"/>
                  </a:lnTo>
                  <a:lnTo>
                    <a:pt x="0" y="0"/>
                  </a:lnTo>
                  <a:lnTo>
                    <a:pt x="0" y="46"/>
                  </a:lnTo>
                  <a:lnTo>
                    <a:pt x="31" y="4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49" name="Shape 49">
              <a:extLst>
                <a:ext uri="{FF2B5EF4-FFF2-40B4-BE49-F238E27FC236}">
                  <a16:creationId xmlns:a16="http://schemas.microsoft.com/office/drawing/2014/main" id="{E3A2E1A6-37BA-BFDD-C7CC-9AD55293A87C}"/>
                </a:ext>
              </a:extLst>
            </xdr:cNvPr>
            <xdr:cNvSpPr/>
          </xdr:nvSpPr>
          <xdr:spPr>
            <a:xfrm>
              <a:off x="6148" y="909"/>
              <a:ext cx="134" cy="38"/>
            </a:xfrm>
            <a:custGeom>
              <a:avLst/>
              <a:gdLst/>
              <a:ahLst/>
              <a:cxnLst/>
              <a:rect l="l" t="t" r="r" b="b"/>
              <a:pathLst>
                <a:path w="134" h="38" extrusionOk="0">
                  <a:moveTo>
                    <a:pt x="0" y="0"/>
                  </a:moveTo>
                  <a:lnTo>
                    <a:pt x="91" y="0"/>
                  </a:lnTo>
                  <a:lnTo>
                    <a:pt x="134" y="37"/>
                  </a:lnTo>
                  <a:lnTo>
                    <a:pt x="43" y="38"/>
                  </a:lnTo>
                  <a:lnTo>
                    <a:pt x="0"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50" name="Shape 50">
              <a:extLst>
                <a:ext uri="{FF2B5EF4-FFF2-40B4-BE49-F238E27FC236}">
                  <a16:creationId xmlns:a16="http://schemas.microsoft.com/office/drawing/2014/main" id="{CA04BF01-2F83-EE09-D3B1-B335530DDEA7}"/>
                </a:ext>
              </a:extLst>
            </xdr:cNvPr>
            <xdr:cNvSpPr/>
          </xdr:nvSpPr>
          <xdr:spPr>
            <a:xfrm>
              <a:off x="6102" y="909"/>
              <a:ext cx="180" cy="90"/>
            </a:xfrm>
            <a:custGeom>
              <a:avLst/>
              <a:gdLst/>
              <a:ahLst/>
              <a:cxnLst/>
              <a:rect l="l" t="t" r="r" b="b"/>
              <a:pathLst>
                <a:path w="180" h="90" extrusionOk="0">
                  <a:moveTo>
                    <a:pt x="180" y="86"/>
                  </a:moveTo>
                  <a:lnTo>
                    <a:pt x="178" y="37"/>
                  </a:lnTo>
                  <a:lnTo>
                    <a:pt x="88" y="37"/>
                  </a:lnTo>
                  <a:lnTo>
                    <a:pt x="46" y="0"/>
                  </a:lnTo>
                  <a:lnTo>
                    <a:pt x="0" y="44"/>
                  </a:lnTo>
                  <a:lnTo>
                    <a:pt x="0" y="90"/>
                  </a:lnTo>
                  <a:lnTo>
                    <a:pt x="22" y="88"/>
                  </a:lnTo>
                  <a:lnTo>
                    <a:pt x="45" y="87"/>
                  </a:lnTo>
                  <a:lnTo>
                    <a:pt x="67" y="87"/>
                  </a:lnTo>
                  <a:lnTo>
                    <a:pt x="89" y="86"/>
                  </a:lnTo>
                  <a:lnTo>
                    <a:pt x="112" y="86"/>
                  </a:lnTo>
                  <a:lnTo>
                    <a:pt x="135" y="86"/>
                  </a:lnTo>
                  <a:lnTo>
                    <a:pt x="157" y="86"/>
                  </a:lnTo>
                  <a:lnTo>
                    <a:pt x="180" y="86"/>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51" name="Shape 51">
              <a:extLst>
                <a:ext uri="{FF2B5EF4-FFF2-40B4-BE49-F238E27FC236}">
                  <a16:creationId xmlns:a16="http://schemas.microsoft.com/office/drawing/2014/main" id="{B29C1A02-955E-213D-E31A-511791466C01}"/>
                </a:ext>
              </a:extLst>
            </xdr:cNvPr>
            <xdr:cNvPicPr preferRelativeResize="0"/>
          </xdr:nvPicPr>
          <xdr:blipFill rotWithShape="1">
            <a:blip xmlns:r="http://schemas.openxmlformats.org/officeDocument/2006/relationships" r:embed="rId14">
              <a:alphaModFix/>
            </a:blip>
            <a:srcRect/>
            <a:stretch/>
          </xdr:blipFill>
          <xdr:spPr>
            <a:xfrm>
              <a:off x="5899" y="916"/>
              <a:ext cx="161" cy="107"/>
            </a:xfrm>
            <a:prstGeom prst="rect">
              <a:avLst/>
            </a:prstGeom>
            <a:noFill/>
            <a:ln>
              <a:noFill/>
            </a:ln>
          </xdr:spPr>
        </xdr:pic>
        <xdr:pic>
          <xdr:nvPicPr>
            <xdr:cNvPr id="52" name="Shape 52">
              <a:extLst>
                <a:ext uri="{FF2B5EF4-FFF2-40B4-BE49-F238E27FC236}">
                  <a16:creationId xmlns:a16="http://schemas.microsoft.com/office/drawing/2014/main" id="{4FF3C40E-6B39-6D4C-C4A1-DD594131FEDA}"/>
                </a:ext>
              </a:extLst>
            </xdr:cNvPr>
            <xdr:cNvPicPr preferRelativeResize="0"/>
          </xdr:nvPicPr>
          <xdr:blipFill rotWithShape="1">
            <a:blip xmlns:r="http://schemas.openxmlformats.org/officeDocument/2006/relationships" r:embed="rId15">
              <a:alphaModFix/>
            </a:blip>
            <a:srcRect/>
            <a:stretch/>
          </xdr:blipFill>
          <xdr:spPr>
            <a:xfrm>
              <a:off x="5902" y="1029"/>
              <a:ext cx="1622" cy="110"/>
            </a:xfrm>
            <a:prstGeom prst="rect">
              <a:avLst/>
            </a:prstGeom>
            <a:noFill/>
            <a:ln>
              <a:noFill/>
            </a:ln>
          </xdr:spPr>
        </xdr:pic>
        <xdr:sp macro="" textlink="">
          <xdr:nvSpPr>
            <xdr:cNvPr id="53" name="Shape 53">
              <a:extLst>
                <a:ext uri="{FF2B5EF4-FFF2-40B4-BE49-F238E27FC236}">
                  <a16:creationId xmlns:a16="http://schemas.microsoft.com/office/drawing/2014/main" id="{A23253B6-10DD-11B1-C0A0-63FCE6E31BC7}"/>
                </a:ext>
              </a:extLst>
            </xdr:cNvPr>
            <xdr:cNvSpPr/>
          </xdr:nvSpPr>
          <xdr:spPr>
            <a:xfrm>
              <a:off x="7025" y="898"/>
              <a:ext cx="2" cy="2"/>
            </a:xfrm>
            <a:custGeom>
              <a:avLst/>
              <a:gdLst/>
              <a:ahLst/>
              <a:cxnLst/>
              <a:rect l="l" t="t" r="r" b="b"/>
              <a:pathLst>
                <a:path w="2" h="2" extrusionOk="0">
                  <a:moveTo>
                    <a:pt x="0" y="2"/>
                  </a:moveTo>
                  <a:lnTo>
                    <a:pt x="1" y="1"/>
                  </a:lnTo>
                  <a:lnTo>
                    <a:pt x="2" y="0"/>
                  </a:lnTo>
                  <a:lnTo>
                    <a:pt x="1"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54" name="Shape 54">
              <a:extLst>
                <a:ext uri="{FF2B5EF4-FFF2-40B4-BE49-F238E27FC236}">
                  <a16:creationId xmlns:a16="http://schemas.microsoft.com/office/drawing/2014/main" id="{78C4C830-7929-82B5-659B-7E0FD9ADA61D}"/>
                </a:ext>
              </a:extLst>
            </xdr:cNvPr>
            <xdr:cNvSpPr/>
          </xdr:nvSpPr>
          <xdr:spPr>
            <a:xfrm>
              <a:off x="7019" y="902"/>
              <a:ext cx="2" cy="3"/>
            </a:xfrm>
            <a:custGeom>
              <a:avLst/>
              <a:gdLst/>
              <a:ahLst/>
              <a:cxnLst/>
              <a:rect l="l" t="t" r="r" b="b"/>
              <a:pathLst>
                <a:path w="2" h="3" extrusionOk="0">
                  <a:moveTo>
                    <a:pt x="0" y="3"/>
                  </a:moveTo>
                  <a:lnTo>
                    <a:pt x="1" y="2"/>
                  </a:lnTo>
                  <a:lnTo>
                    <a:pt x="2" y="0"/>
                  </a:lnTo>
                  <a:lnTo>
                    <a:pt x="1" y="2"/>
                  </a:lnTo>
                  <a:lnTo>
                    <a:pt x="0" y="3"/>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55" name="Shape 55">
              <a:extLst>
                <a:ext uri="{FF2B5EF4-FFF2-40B4-BE49-F238E27FC236}">
                  <a16:creationId xmlns:a16="http://schemas.microsoft.com/office/drawing/2014/main" id="{B588C4D3-3DC2-217B-B699-76967E0FB4CD}"/>
                </a:ext>
              </a:extLst>
            </xdr:cNvPr>
            <xdr:cNvSpPr/>
          </xdr:nvSpPr>
          <xdr:spPr>
            <a:xfrm>
              <a:off x="7019" y="902"/>
              <a:ext cx="2" cy="3"/>
            </a:xfrm>
            <a:custGeom>
              <a:avLst/>
              <a:gdLst/>
              <a:ahLst/>
              <a:cxnLst/>
              <a:rect l="l" t="t" r="r" b="b"/>
              <a:pathLst>
                <a:path w="2" h="3" extrusionOk="0">
                  <a:moveTo>
                    <a:pt x="0" y="3"/>
                  </a:moveTo>
                  <a:lnTo>
                    <a:pt x="1" y="2"/>
                  </a:lnTo>
                  <a:lnTo>
                    <a:pt x="2" y="0"/>
                  </a:lnTo>
                  <a:lnTo>
                    <a:pt x="1" y="2"/>
                  </a:lnTo>
                  <a:lnTo>
                    <a:pt x="0" y="3"/>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56" name="Shape 56">
              <a:extLst>
                <a:ext uri="{FF2B5EF4-FFF2-40B4-BE49-F238E27FC236}">
                  <a16:creationId xmlns:a16="http://schemas.microsoft.com/office/drawing/2014/main" id="{FD4D3D95-EF4B-B959-3A9D-DB4ACB6CCA72}"/>
                </a:ext>
              </a:extLst>
            </xdr:cNvPr>
            <xdr:cNvSpPr/>
          </xdr:nvSpPr>
          <xdr:spPr>
            <a:xfrm>
              <a:off x="6845" y="633"/>
              <a:ext cx="315" cy="691"/>
            </a:xfrm>
            <a:custGeom>
              <a:avLst/>
              <a:gdLst/>
              <a:ahLst/>
              <a:cxnLst/>
              <a:rect l="l" t="t" r="r" b="b"/>
              <a:pathLst>
                <a:path w="315" h="691" extrusionOk="0">
                  <a:moveTo>
                    <a:pt x="135" y="293"/>
                  </a:moveTo>
                  <a:lnTo>
                    <a:pt x="128" y="315"/>
                  </a:lnTo>
                  <a:lnTo>
                    <a:pt x="121" y="335"/>
                  </a:lnTo>
                  <a:lnTo>
                    <a:pt x="115" y="355"/>
                  </a:lnTo>
                  <a:lnTo>
                    <a:pt x="108" y="374"/>
                  </a:lnTo>
                  <a:lnTo>
                    <a:pt x="101" y="392"/>
                  </a:lnTo>
                  <a:lnTo>
                    <a:pt x="94" y="409"/>
                  </a:lnTo>
                  <a:lnTo>
                    <a:pt x="86" y="425"/>
                  </a:lnTo>
                  <a:lnTo>
                    <a:pt x="83" y="433"/>
                  </a:lnTo>
                  <a:lnTo>
                    <a:pt x="79" y="440"/>
                  </a:lnTo>
                  <a:lnTo>
                    <a:pt x="71" y="455"/>
                  </a:lnTo>
                  <a:lnTo>
                    <a:pt x="50" y="500"/>
                  </a:lnTo>
                  <a:lnTo>
                    <a:pt x="44" y="516"/>
                  </a:lnTo>
                  <a:lnTo>
                    <a:pt x="38" y="531"/>
                  </a:lnTo>
                  <a:lnTo>
                    <a:pt x="33" y="547"/>
                  </a:lnTo>
                  <a:lnTo>
                    <a:pt x="27" y="563"/>
                  </a:lnTo>
                  <a:lnTo>
                    <a:pt x="22" y="578"/>
                  </a:lnTo>
                  <a:lnTo>
                    <a:pt x="14" y="610"/>
                  </a:lnTo>
                  <a:lnTo>
                    <a:pt x="11" y="626"/>
                  </a:lnTo>
                  <a:lnTo>
                    <a:pt x="7" y="642"/>
                  </a:lnTo>
                  <a:lnTo>
                    <a:pt x="4" y="658"/>
                  </a:lnTo>
                  <a:lnTo>
                    <a:pt x="2" y="675"/>
                  </a:lnTo>
                  <a:lnTo>
                    <a:pt x="0" y="691"/>
                  </a:lnTo>
                  <a:lnTo>
                    <a:pt x="8" y="691"/>
                  </a:lnTo>
                  <a:lnTo>
                    <a:pt x="16" y="690"/>
                  </a:lnTo>
                  <a:lnTo>
                    <a:pt x="44" y="690"/>
                  </a:lnTo>
                  <a:lnTo>
                    <a:pt x="45" y="675"/>
                  </a:lnTo>
                  <a:lnTo>
                    <a:pt x="47" y="660"/>
                  </a:lnTo>
                  <a:lnTo>
                    <a:pt x="50" y="645"/>
                  </a:lnTo>
                  <a:lnTo>
                    <a:pt x="56" y="613"/>
                  </a:lnTo>
                  <a:lnTo>
                    <a:pt x="60" y="597"/>
                  </a:lnTo>
                  <a:lnTo>
                    <a:pt x="70" y="563"/>
                  </a:lnTo>
                  <a:lnTo>
                    <a:pt x="76" y="546"/>
                  </a:lnTo>
                  <a:lnTo>
                    <a:pt x="82" y="528"/>
                  </a:lnTo>
                  <a:lnTo>
                    <a:pt x="89" y="510"/>
                  </a:lnTo>
                  <a:lnTo>
                    <a:pt x="105" y="472"/>
                  </a:lnTo>
                  <a:lnTo>
                    <a:pt x="114" y="453"/>
                  </a:lnTo>
                  <a:lnTo>
                    <a:pt x="123" y="433"/>
                  </a:lnTo>
                  <a:lnTo>
                    <a:pt x="134" y="412"/>
                  </a:lnTo>
                  <a:lnTo>
                    <a:pt x="138" y="404"/>
                  </a:lnTo>
                  <a:lnTo>
                    <a:pt x="162" y="350"/>
                  </a:lnTo>
                  <a:lnTo>
                    <a:pt x="165" y="340"/>
                  </a:lnTo>
                  <a:lnTo>
                    <a:pt x="165" y="336"/>
                  </a:lnTo>
                  <a:lnTo>
                    <a:pt x="130" y="336"/>
                  </a:lnTo>
                  <a:lnTo>
                    <a:pt x="134" y="314"/>
                  </a:lnTo>
                  <a:lnTo>
                    <a:pt x="135" y="303"/>
                  </a:lnTo>
                  <a:lnTo>
                    <a:pt x="135" y="293"/>
                  </a:lnTo>
                  <a:close/>
                  <a:moveTo>
                    <a:pt x="261" y="0"/>
                  </a:moveTo>
                  <a:lnTo>
                    <a:pt x="257" y="3"/>
                  </a:lnTo>
                  <a:lnTo>
                    <a:pt x="248" y="12"/>
                  </a:lnTo>
                  <a:lnTo>
                    <a:pt x="240" y="22"/>
                  </a:lnTo>
                  <a:lnTo>
                    <a:pt x="237" y="28"/>
                  </a:lnTo>
                  <a:lnTo>
                    <a:pt x="232" y="34"/>
                  </a:lnTo>
                  <a:lnTo>
                    <a:pt x="229" y="40"/>
                  </a:lnTo>
                  <a:lnTo>
                    <a:pt x="225" y="46"/>
                  </a:lnTo>
                  <a:lnTo>
                    <a:pt x="221" y="53"/>
                  </a:lnTo>
                  <a:lnTo>
                    <a:pt x="218" y="60"/>
                  </a:lnTo>
                  <a:lnTo>
                    <a:pt x="214" y="67"/>
                  </a:lnTo>
                  <a:lnTo>
                    <a:pt x="200" y="99"/>
                  </a:lnTo>
                  <a:lnTo>
                    <a:pt x="193" y="116"/>
                  </a:lnTo>
                  <a:lnTo>
                    <a:pt x="187" y="134"/>
                  </a:lnTo>
                  <a:lnTo>
                    <a:pt x="180" y="153"/>
                  </a:lnTo>
                  <a:lnTo>
                    <a:pt x="174" y="171"/>
                  </a:lnTo>
                  <a:lnTo>
                    <a:pt x="167" y="191"/>
                  </a:lnTo>
                  <a:lnTo>
                    <a:pt x="161" y="210"/>
                  </a:lnTo>
                  <a:lnTo>
                    <a:pt x="155" y="230"/>
                  </a:lnTo>
                  <a:lnTo>
                    <a:pt x="149" y="249"/>
                  </a:lnTo>
                  <a:lnTo>
                    <a:pt x="153" y="257"/>
                  </a:lnTo>
                  <a:lnTo>
                    <a:pt x="157" y="264"/>
                  </a:lnTo>
                  <a:lnTo>
                    <a:pt x="154" y="273"/>
                  </a:lnTo>
                  <a:lnTo>
                    <a:pt x="150" y="282"/>
                  </a:lnTo>
                  <a:lnTo>
                    <a:pt x="144" y="300"/>
                  </a:lnTo>
                  <a:lnTo>
                    <a:pt x="140" y="309"/>
                  </a:lnTo>
                  <a:lnTo>
                    <a:pt x="137" y="318"/>
                  </a:lnTo>
                  <a:lnTo>
                    <a:pt x="133" y="327"/>
                  </a:lnTo>
                  <a:lnTo>
                    <a:pt x="130" y="336"/>
                  </a:lnTo>
                  <a:lnTo>
                    <a:pt x="165" y="336"/>
                  </a:lnTo>
                  <a:lnTo>
                    <a:pt x="165" y="332"/>
                  </a:lnTo>
                  <a:lnTo>
                    <a:pt x="164" y="324"/>
                  </a:lnTo>
                  <a:lnTo>
                    <a:pt x="164" y="300"/>
                  </a:lnTo>
                  <a:lnTo>
                    <a:pt x="165" y="293"/>
                  </a:lnTo>
                  <a:lnTo>
                    <a:pt x="165" y="285"/>
                  </a:lnTo>
                  <a:lnTo>
                    <a:pt x="165" y="282"/>
                  </a:lnTo>
                  <a:lnTo>
                    <a:pt x="160" y="282"/>
                  </a:lnTo>
                  <a:lnTo>
                    <a:pt x="178" y="252"/>
                  </a:lnTo>
                  <a:lnTo>
                    <a:pt x="185" y="242"/>
                  </a:lnTo>
                  <a:lnTo>
                    <a:pt x="191" y="233"/>
                  </a:lnTo>
                  <a:lnTo>
                    <a:pt x="197" y="223"/>
                  </a:lnTo>
                  <a:lnTo>
                    <a:pt x="204" y="213"/>
                  </a:lnTo>
                  <a:lnTo>
                    <a:pt x="210" y="204"/>
                  </a:lnTo>
                  <a:lnTo>
                    <a:pt x="216" y="186"/>
                  </a:lnTo>
                  <a:lnTo>
                    <a:pt x="221" y="168"/>
                  </a:lnTo>
                  <a:lnTo>
                    <a:pt x="227" y="150"/>
                  </a:lnTo>
                  <a:lnTo>
                    <a:pt x="232" y="133"/>
                  </a:lnTo>
                  <a:lnTo>
                    <a:pt x="238" y="115"/>
                  </a:lnTo>
                  <a:lnTo>
                    <a:pt x="244" y="99"/>
                  </a:lnTo>
                  <a:lnTo>
                    <a:pt x="250" y="82"/>
                  </a:lnTo>
                  <a:lnTo>
                    <a:pt x="257" y="66"/>
                  </a:lnTo>
                  <a:lnTo>
                    <a:pt x="293" y="66"/>
                  </a:lnTo>
                  <a:lnTo>
                    <a:pt x="292" y="63"/>
                  </a:lnTo>
                  <a:lnTo>
                    <a:pt x="286" y="50"/>
                  </a:lnTo>
                  <a:lnTo>
                    <a:pt x="281" y="38"/>
                  </a:lnTo>
                  <a:lnTo>
                    <a:pt x="275" y="25"/>
                  </a:lnTo>
                  <a:lnTo>
                    <a:pt x="268" y="12"/>
                  </a:lnTo>
                  <a:lnTo>
                    <a:pt x="261" y="0"/>
                  </a:lnTo>
                  <a:close/>
                  <a:moveTo>
                    <a:pt x="166" y="278"/>
                  </a:moveTo>
                  <a:lnTo>
                    <a:pt x="160" y="282"/>
                  </a:lnTo>
                  <a:lnTo>
                    <a:pt x="165" y="282"/>
                  </a:lnTo>
                  <a:lnTo>
                    <a:pt x="166" y="278"/>
                  </a:lnTo>
                  <a:close/>
                  <a:moveTo>
                    <a:pt x="293" y="66"/>
                  </a:moveTo>
                  <a:lnTo>
                    <a:pt x="257" y="66"/>
                  </a:lnTo>
                  <a:lnTo>
                    <a:pt x="262" y="75"/>
                  </a:lnTo>
                  <a:lnTo>
                    <a:pt x="272" y="95"/>
                  </a:lnTo>
                  <a:lnTo>
                    <a:pt x="276" y="104"/>
                  </a:lnTo>
                  <a:lnTo>
                    <a:pt x="280" y="114"/>
                  </a:lnTo>
                  <a:lnTo>
                    <a:pt x="284" y="123"/>
                  </a:lnTo>
                  <a:lnTo>
                    <a:pt x="288" y="133"/>
                  </a:lnTo>
                  <a:lnTo>
                    <a:pt x="291" y="142"/>
                  </a:lnTo>
                  <a:lnTo>
                    <a:pt x="298" y="161"/>
                  </a:lnTo>
                  <a:lnTo>
                    <a:pt x="304" y="180"/>
                  </a:lnTo>
                  <a:lnTo>
                    <a:pt x="309" y="199"/>
                  </a:lnTo>
                  <a:lnTo>
                    <a:pt x="315" y="218"/>
                  </a:lnTo>
                  <a:lnTo>
                    <a:pt x="315" y="186"/>
                  </a:lnTo>
                  <a:lnTo>
                    <a:pt x="314" y="171"/>
                  </a:lnTo>
                  <a:lnTo>
                    <a:pt x="313" y="159"/>
                  </a:lnTo>
                  <a:lnTo>
                    <a:pt x="307" y="117"/>
                  </a:lnTo>
                  <a:lnTo>
                    <a:pt x="304" y="103"/>
                  </a:lnTo>
                  <a:lnTo>
                    <a:pt x="300" y="90"/>
                  </a:lnTo>
                  <a:lnTo>
                    <a:pt x="296" y="76"/>
                  </a:lnTo>
                  <a:lnTo>
                    <a:pt x="293" y="66"/>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57" name="Shape 57">
              <a:extLst>
                <a:ext uri="{FF2B5EF4-FFF2-40B4-BE49-F238E27FC236}">
                  <a16:creationId xmlns:a16="http://schemas.microsoft.com/office/drawing/2014/main" id="{7247A5F2-1852-B324-00CA-ED8743C5AFB4}"/>
                </a:ext>
              </a:extLst>
            </xdr:cNvPr>
            <xdr:cNvPicPr preferRelativeResize="0"/>
          </xdr:nvPicPr>
          <xdr:blipFill rotWithShape="1">
            <a:blip xmlns:r="http://schemas.openxmlformats.org/officeDocument/2006/relationships" r:embed="rId16">
              <a:alphaModFix/>
            </a:blip>
            <a:srcRect/>
            <a:stretch/>
          </xdr:blipFill>
          <xdr:spPr>
            <a:xfrm>
              <a:off x="6845" y="762"/>
              <a:ext cx="499" cy="432"/>
            </a:xfrm>
            <a:prstGeom prst="rect">
              <a:avLst/>
            </a:prstGeom>
            <a:noFill/>
            <a:ln>
              <a:noFill/>
            </a:ln>
          </xdr:spPr>
        </xdr:pic>
        <xdr:sp macro="" textlink="">
          <xdr:nvSpPr>
            <xdr:cNvPr id="58" name="Shape 58">
              <a:extLst>
                <a:ext uri="{FF2B5EF4-FFF2-40B4-BE49-F238E27FC236}">
                  <a16:creationId xmlns:a16="http://schemas.microsoft.com/office/drawing/2014/main" id="{6C1654C5-65E9-A0FD-DD57-6BD34DE9E19C}"/>
                </a:ext>
              </a:extLst>
            </xdr:cNvPr>
            <xdr:cNvSpPr/>
          </xdr:nvSpPr>
          <xdr:spPr>
            <a:xfrm>
              <a:off x="6845" y="633"/>
              <a:ext cx="315" cy="691"/>
            </a:xfrm>
            <a:custGeom>
              <a:avLst/>
              <a:gdLst/>
              <a:ahLst/>
              <a:cxnLst/>
              <a:rect l="l" t="t" r="r" b="b"/>
              <a:pathLst>
                <a:path w="315" h="691" extrusionOk="0">
                  <a:moveTo>
                    <a:pt x="79" y="440"/>
                  </a:moveTo>
                  <a:lnTo>
                    <a:pt x="83" y="433"/>
                  </a:lnTo>
                  <a:lnTo>
                    <a:pt x="86" y="425"/>
                  </a:lnTo>
                  <a:lnTo>
                    <a:pt x="90" y="417"/>
                  </a:lnTo>
                  <a:lnTo>
                    <a:pt x="115" y="355"/>
                  </a:lnTo>
                  <a:lnTo>
                    <a:pt x="121" y="335"/>
                  </a:lnTo>
                  <a:lnTo>
                    <a:pt x="128" y="315"/>
                  </a:lnTo>
                  <a:lnTo>
                    <a:pt x="135" y="293"/>
                  </a:lnTo>
                  <a:lnTo>
                    <a:pt x="135" y="303"/>
                  </a:lnTo>
                  <a:lnTo>
                    <a:pt x="134" y="314"/>
                  </a:lnTo>
                  <a:lnTo>
                    <a:pt x="132" y="325"/>
                  </a:lnTo>
                  <a:lnTo>
                    <a:pt x="130" y="336"/>
                  </a:lnTo>
                  <a:lnTo>
                    <a:pt x="133" y="327"/>
                  </a:lnTo>
                  <a:lnTo>
                    <a:pt x="137" y="318"/>
                  </a:lnTo>
                  <a:lnTo>
                    <a:pt x="140" y="309"/>
                  </a:lnTo>
                  <a:lnTo>
                    <a:pt x="144" y="300"/>
                  </a:lnTo>
                  <a:lnTo>
                    <a:pt x="147" y="291"/>
                  </a:lnTo>
                  <a:lnTo>
                    <a:pt x="150" y="282"/>
                  </a:lnTo>
                  <a:lnTo>
                    <a:pt x="154" y="273"/>
                  </a:lnTo>
                  <a:lnTo>
                    <a:pt x="157" y="264"/>
                  </a:lnTo>
                  <a:lnTo>
                    <a:pt x="155" y="260"/>
                  </a:lnTo>
                  <a:lnTo>
                    <a:pt x="153" y="257"/>
                  </a:lnTo>
                  <a:lnTo>
                    <a:pt x="151" y="253"/>
                  </a:lnTo>
                  <a:lnTo>
                    <a:pt x="149" y="249"/>
                  </a:lnTo>
                  <a:lnTo>
                    <a:pt x="155" y="230"/>
                  </a:lnTo>
                  <a:lnTo>
                    <a:pt x="161" y="210"/>
                  </a:lnTo>
                  <a:lnTo>
                    <a:pt x="167" y="191"/>
                  </a:lnTo>
                  <a:lnTo>
                    <a:pt x="174" y="171"/>
                  </a:lnTo>
                  <a:lnTo>
                    <a:pt x="180" y="153"/>
                  </a:lnTo>
                  <a:lnTo>
                    <a:pt x="187" y="134"/>
                  </a:lnTo>
                  <a:lnTo>
                    <a:pt x="193" y="116"/>
                  </a:lnTo>
                  <a:lnTo>
                    <a:pt x="200" y="99"/>
                  </a:lnTo>
                  <a:lnTo>
                    <a:pt x="207" y="83"/>
                  </a:lnTo>
                  <a:lnTo>
                    <a:pt x="214" y="67"/>
                  </a:lnTo>
                  <a:lnTo>
                    <a:pt x="218" y="60"/>
                  </a:lnTo>
                  <a:lnTo>
                    <a:pt x="221" y="53"/>
                  </a:lnTo>
                  <a:lnTo>
                    <a:pt x="225" y="46"/>
                  </a:lnTo>
                  <a:lnTo>
                    <a:pt x="229" y="40"/>
                  </a:lnTo>
                  <a:lnTo>
                    <a:pt x="232" y="34"/>
                  </a:lnTo>
                  <a:lnTo>
                    <a:pt x="237" y="28"/>
                  </a:lnTo>
                  <a:lnTo>
                    <a:pt x="240" y="22"/>
                  </a:lnTo>
                  <a:lnTo>
                    <a:pt x="248" y="12"/>
                  </a:lnTo>
                  <a:lnTo>
                    <a:pt x="257" y="3"/>
                  </a:lnTo>
                  <a:lnTo>
                    <a:pt x="261" y="0"/>
                  </a:lnTo>
                  <a:lnTo>
                    <a:pt x="268" y="12"/>
                  </a:lnTo>
                  <a:lnTo>
                    <a:pt x="275" y="25"/>
                  </a:lnTo>
                  <a:lnTo>
                    <a:pt x="281" y="38"/>
                  </a:lnTo>
                  <a:lnTo>
                    <a:pt x="286" y="50"/>
                  </a:lnTo>
                  <a:lnTo>
                    <a:pt x="292" y="63"/>
                  </a:lnTo>
                  <a:lnTo>
                    <a:pt x="296" y="76"/>
                  </a:lnTo>
                  <a:lnTo>
                    <a:pt x="300" y="90"/>
                  </a:lnTo>
                  <a:lnTo>
                    <a:pt x="304" y="103"/>
                  </a:lnTo>
                  <a:lnTo>
                    <a:pt x="307" y="117"/>
                  </a:lnTo>
                  <a:lnTo>
                    <a:pt x="309" y="131"/>
                  </a:lnTo>
                  <a:lnTo>
                    <a:pt x="311" y="145"/>
                  </a:lnTo>
                  <a:lnTo>
                    <a:pt x="313" y="159"/>
                  </a:lnTo>
                  <a:lnTo>
                    <a:pt x="314" y="173"/>
                  </a:lnTo>
                  <a:lnTo>
                    <a:pt x="315" y="188"/>
                  </a:lnTo>
                  <a:lnTo>
                    <a:pt x="315" y="203"/>
                  </a:lnTo>
                  <a:lnTo>
                    <a:pt x="315" y="218"/>
                  </a:lnTo>
                  <a:lnTo>
                    <a:pt x="309" y="199"/>
                  </a:lnTo>
                  <a:lnTo>
                    <a:pt x="304" y="180"/>
                  </a:lnTo>
                  <a:lnTo>
                    <a:pt x="298" y="161"/>
                  </a:lnTo>
                  <a:lnTo>
                    <a:pt x="291" y="142"/>
                  </a:lnTo>
                  <a:lnTo>
                    <a:pt x="288" y="133"/>
                  </a:lnTo>
                  <a:lnTo>
                    <a:pt x="284" y="123"/>
                  </a:lnTo>
                  <a:lnTo>
                    <a:pt x="280" y="114"/>
                  </a:lnTo>
                  <a:lnTo>
                    <a:pt x="276" y="104"/>
                  </a:lnTo>
                  <a:lnTo>
                    <a:pt x="272" y="95"/>
                  </a:lnTo>
                  <a:lnTo>
                    <a:pt x="267" y="85"/>
                  </a:lnTo>
                  <a:lnTo>
                    <a:pt x="262" y="75"/>
                  </a:lnTo>
                  <a:lnTo>
                    <a:pt x="257" y="66"/>
                  </a:lnTo>
                  <a:lnTo>
                    <a:pt x="250" y="82"/>
                  </a:lnTo>
                  <a:lnTo>
                    <a:pt x="244" y="99"/>
                  </a:lnTo>
                  <a:lnTo>
                    <a:pt x="238" y="115"/>
                  </a:lnTo>
                  <a:lnTo>
                    <a:pt x="232" y="133"/>
                  </a:lnTo>
                  <a:lnTo>
                    <a:pt x="227" y="150"/>
                  </a:lnTo>
                  <a:lnTo>
                    <a:pt x="221" y="168"/>
                  </a:lnTo>
                  <a:lnTo>
                    <a:pt x="216" y="186"/>
                  </a:lnTo>
                  <a:lnTo>
                    <a:pt x="210" y="204"/>
                  </a:lnTo>
                  <a:lnTo>
                    <a:pt x="204" y="213"/>
                  </a:lnTo>
                  <a:lnTo>
                    <a:pt x="197" y="223"/>
                  </a:lnTo>
                  <a:lnTo>
                    <a:pt x="191" y="233"/>
                  </a:lnTo>
                  <a:lnTo>
                    <a:pt x="185" y="242"/>
                  </a:lnTo>
                  <a:lnTo>
                    <a:pt x="178" y="252"/>
                  </a:lnTo>
                  <a:lnTo>
                    <a:pt x="172" y="262"/>
                  </a:lnTo>
                  <a:lnTo>
                    <a:pt x="166" y="272"/>
                  </a:lnTo>
                  <a:lnTo>
                    <a:pt x="160" y="282"/>
                  </a:lnTo>
                  <a:lnTo>
                    <a:pt x="163" y="280"/>
                  </a:lnTo>
                  <a:lnTo>
                    <a:pt x="166" y="278"/>
                  </a:lnTo>
                  <a:lnTo>
                    <a:pt x="165" y="285"/>
                  </a:lnTo>
                  <a:lnTo>
                    <a:pt x="165" y="293"/>
                  </a:lnTo>
                  <a:lnTo>
                    <a:pt x="164" y="300"/>
                  </a:lnTo>
                  <a:lnTo>
                    <a:pt x="164" y="308"/>
                  </a:lnTo>
                  <a:lnTo>
                    <a:pt x="164" y="316"/>
                  </a:lnTo>
                  <a:lnTo>
                    <a:pt x="164" y="324"/>
                  </a:lnTo>
                  <a:lnTo>
                    <a:pt x="165" y="332"/>
                  </a:lnTo>
                  <a:lnTo>
                    <a:pt x="165" y="340"/>
                  </a:lnTo>
                  <a:lnTo>
                    <a:pt x="162" y="350"/>
                  </a:lnTo>
                  <a:lnTo>
                    <a:pt x="158" y="359"/>
                  </a:lnTo>
                  <a:lnTo>
                    <a:pt x="154" y="368"/>
                  </a:lnTo>
                  <a:lnTo>
                    <a:pt x="150" y="377"/>
                  </a:lnTo>
                  <a:lnTo>
                    <a:pt x="146" y="386"/>
                  </a:lnTo>
                  <a:lnTo>
                    <a:pt x="142" y="395"/>
                  </a:lnTo>
                  <a:lnTo>
                    <a:pt x="138" y="404"/>
                  </a:lnTo>
                  <a:lnTo>
                    <a:pt x="134" y="412"/>
                  </a:lnTo>
                  <a:lnTo>
                    <a:pt x="123" y="433"/>
                  </a:lnTo>
                  <a:lnTo>
                    <a:pt x="114" y="453"/>
                  </a:lnTo>
                  <a:lnTo>
                    <a:pt x="105" y="472"/>
                  </a:lnTo>
                  <a:lnTo>
                    <a:pt x="97" y="491"/>
                  </a:lnTo>
                  <a:lnTo>
                    <a:pt x="89" y="510"/>
                  </a:lnTo>
                  <a:lnTo>
                    <a:pt x="82" y="528"/>
                  </a:lnTo>
                  <a:lnTo>
                    <a:pt x="76" y="546"/>
                  </a:lnTo>
                  <a:lnTo>
                    <a:pt x="70" y="563"/>
                  </a:lnTo>
                  <a:lnTo>
                    <a:pt x="65" y="580"/>
                  </a:lnTo>
                  <a:lnTo>
                    <a:pt x="60" y="597"/>
                  </a:lnTo>
                  <a:lnTo>
                    <a:pt x="56" y="613"/>
                  </a:lnTo>
                  <a:lnTo>
                    <a:pt x="53" y="629"/>
                  </a:lnTo>
                  <a:lnTo>
                    <a:pt x="50" y="645"/>
                  </a:lnTo>
                  <a:lnTo>
                    <a:pt x="47" y="660"/>
                  </a:lnTo>
                  <a:lnTo>
                    <a:pt x="45" y="675"/>
                  </a:lnTo>
                  <a:lnTo>
                    <a:pt x="44" y="690"/>
                  </a:lnTo>
                  <a:lnTo>
                    <a:pt x="24" y="690"/>
                  </a:lnTo>
                  <a:lnTo>
                    <a:pt x="16" y="690"/>
                  </a:lnTo>
                  <a:lnTo>
                    <a:pt x="8" y="691"/>
                  </a:lnTo>
                  <a:lnTo>
                    <a:pt x="0" y="691"/>
                  </a:lnTo>
                  <a:lnTo>
                    <a:pt x="2" y="675"/>
                  </a:lnTo>
                  <a:lnTo>
                    <a:pt x="4" y="658"/>
                  </a:lnTo>
                  <a:lnTo>
                    <a:pt x="7" y="642"/>
                  </a:lnTo>
                  <a:lnTo>
                    <a:pt x="11" y="626"/>
                  </a:lnTo>
                  <a:lnTo>
                    <a:pt x="14" y="610"/>
                  </a:lnTo>
                  <a:lnTo>
                    <a:pt x="18" y="594"/>
                  </a:lnTo>
                  <a:lnTo>
                    <a:pt x="22" y="578"/>
                  </a:lnTo>
                  <a:lnTo>
                    <a:pt x="27" y="563"/>
                  </a:lnTo>
                  <a:lnTo>
                    <a:pt x="33" y="547"/>
                  </a:lnTo>
                  <a:lnTo>
                    <a:pt x="38" y="531"/>
                  </a:lnTo>
                  <a:lnTo>
                    <a:pt x="44" y="516"/>
                  </a:lnTo>
                  <a:lnTo>
                    <a:pt x="50" y="500"/>
                  </a:lnTo>
                  <a:lnTo>
                    <a:pt x="57" y="485"/>
                  </a:lnTo>
                  <a:lnTo>
                    <a:pt x="64" y="470"/>
                  </a:lnTo>
                  <a:lnTo>
                    <a:pt x="71" y="455"/>
                  </a:lnTo>
                  <a:lnTo>
                    <a:pt x="79" y="44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59" name="Shape 59">
              <a:extLst>
                <a:ext uri="{FF2B5EF4-FFF2-40B4-BE49-F238E27FC236}">
                  <a16:creationId xmlns:a16="http://schemas.microsoft.com/office/drawing/2014/main" id="{0E2D3F94-E294-0C05-C0F5-6C6ADC68093B}"/>
                </a:ext>
              </a:extLst>
            </xdr:cNvPr>
            <xdr:cNvPicPr preferRelativeResize="0"/>
          </xdr:nvPicPr>
          <xdr:blipFill rotWithShape="1">
            <a:blip xmlns:r="http://schemas.openxmlformats.org/officeDocument/2006/relationships" r:embed="rId16">
              <a:alphaModFix/>
            </a:blip>
            <a:srcRect/>
            <a:stretch/>
          </xdr:blipFill>
          <xdr:spPr>
            <a:xfrm>
              <a:off x="6845" y="762"/>
              <a:ext cx="499" cy="432"/>
            </a:xfrm>
            <a:prstGeom prst="rect">
              <a:avLst/>
            </a:prstGeom>
            <a:noFill/>
            <a:ln>
              <a:noFill/>
            </a:ln>
          </xdr:spPr>
        </xdr:pic>
        <xdr:sp macro="" textlink="">
          <xdr:nvSpPr>
            <xdr:cNvPr id="60" name="Shape 60">
              <a:extLst>
                <a:ext uri="{FF2B5EF4-FFF2-40B4-BE49-F238E27FC236}">
                  <a16:creationId xmlns:a16="http://schemas.microsoft.com/office/drawing/2014/main" id="{E98A4195-B38B-2BF1-227E-B187A8043633}"/>
                </a:ext>
              </a:extLst>
            </xdr:cNvPr>
            <xdr:cNvSpPr/>
          </xdr:nvSpPr>
          <xdr:spPr>
            <a:xfrm>
              <a:off x="6984" y="1019"/>
              <a:ext cx="51" cy="214"/>
            </a:xfrm>
            <a:custGeom>
              <a:avLst/>
              <a:gdLst/>
              <a:ahLst/>
              <a:cxnLst/>
              <a:rect l="l" t="t" r="r" b="b"/>
              <a:pathLst>
                <a:path w="51" h="214" extrusionOk="0">
                  <a:moveTo>
                    <a:pt x="46" y="0"/>
                  </a:moveTo>
                  <a:lnTo>
                    <a:pt x="40" y="4"/>
                  </a:lnTo>
                  <a:lnTo>
                    <a:pt x="34" y="7"/>
                  </a:lnTo>
                  <a:lnTo>
                    <a:pt x="28" y="11"/>
                  </a:lnTo>
                  <a:lnTo>
                    <a:pt x="23" y="14"/>
                  </a:lnTo>
                  <a:lnTo>
                    <a:pt x="17" y="17"/>
                  </a:lnTo>
                  <a:lnTo>
                    <a:pt x="11" y="21"/>
                  </a:lnTo>
                  <a:lnTo>
                    <a:pt x="5" y="24"/>
                  </a:lnTo>
                  <a:lnTo>
                    <a:pt x="0" y="28"/>
                  </a:lnTo>
                  <a:lnTo>
                    <a:pt x="4" y="80"/>
                  </a:lnTo>
                  <a:lnTo>
                    <a:pt x="6" y="102"/>
                  </a:lnTo>
                  <a:lnTo>
                    <a:pt x="7" y="119"/>
                  </a:lnTo>
                  <a:lnTo>
                    <a:pt x="7" y="173"/>
                  </a:lnTo>
                  <a:lnTo>
                    <a:pt x="6" y="193"/>
                  </a:lnTo>
                  <a:lnTo>
                    <a:pt x="5" y="214"/>
                  </a:lnTo>
                  <a:lnTo>
                    <a:pt x="15" y="186"/>
                  </a:lnTo>
                  <a:lnTo>
                    <a:pt x="20" y="173"/>
                  </a:lnTo>
                  <a:lnTo>
                    <a:pt x="24" y="159"/>
                  </a:lnTo>
                  <a:lnTo>
                    <a:pt x="28" y="146"/>
                  </a:lnTo>
                  <a:lnTo>
                    <a:pt x="32" y="132"/>
                  </a:lnTo>
                  <a:lnTo>
                    <a:pt x="35" y="119"/>
                  </a:lnTo>
                  <a:lnTo>
                    <a:pt x="39" y="106"/>
                  </a:lnTo>
                  <a:lnTo>
                    <a:pt x="41" y="93"/>
                  </a:lnTo>
                  <a:lnTo>
                    <a:pt x="44" y="80"/>
                  </a:lnTo>
                  <a:lnTo>
                    <a:pt x="46" y="67"/>
                  </a:lnTo>
                  <a:lnTo>
                    <a:pt x="48" y="55"/>
                  </a:lnTo>
                  <a:lnTo>
                    <a:pt x="49" y="43"/>
                  </a:lnTo>
                  <a:lnTo>
                    <a:pt x="50" y="30"/>
                  </a:lnTo>
                  <a:lnTo>
                    <a:pt x="51" y="21"/>
                  </a:lnTo>
                  <a:lnTo>
                    <a:pt x="51" y="7"/>
                  </a:lnTo>
                  <a:lnTo>
                    <a:pt x="46"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61" name="Shape 61">
              <a:extLst>
                <a:ext uri="{FF2B5EF4-FFF2-40B4-BE49-F238E27FC236}">
                  <a16:creationId xmlns:a16="http://schemas.microsoft.com/office/drawing/2014/main" id="{A5E85152-FFC2-210F-1191-704FA6196F89}"/>
                </a:ext>
              </a:extLst>
            </xdr:cNvPr>
            <xdr:cNvPicPr preferRelativeResize="0"/>
          </xdr:nvPicPr>
          <xdr:blipFill rotWithShape="1">
            <a:blip xmlns:r="http://schemas.openxmlformats.org/officeDocument/2006/relationships" r:embed="rId7">
              <a:alphaModFix/>
            </a:blip>
            <a:srcRect/>
            <a:stretch/>
          </xdr:blipFill>
          <xdr:spPr>
            <a:xfrm>
              <a:off x="6984" y="1149"/>
              <a:ext cx="499" cy="2"/>
            </a:xfrm>
            <a:prstGeom prst="rect">
              <a:avLst/>
            </a:prstGeom>
            <a:noFill/>
            <a:ln>
              <a:noFill/>
            </a:ln>
          </xdr:spPr>
        </xdr:pic>
        <xdr:sp macro="" textlink="">
          <xdr:nvSpPr>
            <xdr:cNvPr id="62" name="Shape 62">
              <a:extLst>
                <a:ext uri="{FF2B5EF4-FFF2-40B4-BE49-F238E27FC236}">
                  <a16:creationId xmlns:a16="http://schemas.microsoft.com/office/drawing/2014/main" id="{4D3FB556-9087-7F62-F03E-D727F056A4F4}"/>
                </a:ext>
              </a:extLst>
            </xdr:cNvPr>
            <xdr:cNvSpPr/>
          </xdr:nvSpPr>
          <xdr:spPr>
            <a:xfrm>
              <a:off x="6984" y="1019"/>
              <a:ext cx="51" cy="214"/>
            </a:xfrm>
            <a:custGeom>
              <a:avLst/>
              <a:gdLst/>
              <a:ahLst/>
              <a:cxnLst/>
              <a:rect l="l" t="t" r="r" b="b"/>
              <a:pathLst>
                <a:path w="51" h="214" extrusionOk="0">
                  <a:moveTo>
                    <a:pt x="46" y="0"/>
                  </a:moveTo>
                  <a:lnTo>
                    <a:pt x="40" y="4"/>
                  </a:lnTo>
                  <a:lnTo>
                    <a:pt x="34" y="7"/>
                  </a:lnTo>
                  <a:lnTo>
                    <a:pt x="28" y="11"/>
                  </a:lnTo>
                  <a:lnTo>
                    <a:pt x="23" y="14"/>
                  </a:lnTo>
                  <a:lnTo>
                    <a:pt x="17" y="17"/>
                  </a:lnTo>
                  <a:lnTo>
                    <a:pt x="11" y="21"/>
                  </a:lnTo>
                  <a:lnTo>
                    <a:pt x="5" y="24"/>
                  </a:lnTo>
                  <a:lnTo>
                    <a:pt x="0" y="28"/>
                  </a:lnTo>
                  <a:lnTo>
                    <a:pt x="2" y="53"/>
                  </a:lnTo>
                  <a:lnTo>
                    <a:pt x="4" y="78"/>
                  </a:lnTo>
                  <a:lnTo>
                    <a:pt x="6" y="102"/>
                  </a:lnTo>
                  <a:lnTo>
                    <a:pt x="7" y="125"/>
                  </a:lnTo>
                  <a:lnTo>
                    <a:pt x="7" y="148"/>
                  </a:lnTo>
                  <a:lnTo>
                    <a:pt x="7" y="171"/>
                  </a:lnTo>
                  <a:lnTo>
                    <a:pt x="6" y="193"/>
                  </a:lnTo>
                  <a:lnTo>
                    <a:pt x="5" y="214"/>
                  </a:lnTo>
                  <a:lnTo>
                    <a:pt x="10" y="200"/>
                  </a:lnTo>
                  <a:lnTo>
                    <a:pt x="15" y="186"/>
                  </a:lnTo>
                  <a:lnTo>
                    <a:pt x="20" y="173"/>
                  </a:lnTo>
                  <a:lnTo>
                    <a:pt x="24" y="159"/>
                  </a:lnTo>
                  <a:lnTo>
                    <a:pt x="28" y="146"/>
                  </a:lnTo>
                  <a:lnTo>
                    <a:pt x="32" y="132"/>
                  </a:lnTo>
                  <a:lnTo>
                    <a:pt x="35" y="119"/>
                  </a:lnTo>
                  <a:lnTo>
                    <a:pt x="39" y="106"/>
                  </a:lnTo>
                  <a:lnTo>
                    <a:pt x="41" y="93"/>
                  </a:lnTo>
                  <a:lnTo>
                    <a:pt x="44" y="80"/>
                  </a:lnTo>
                  <a:lnTo>
                    <a:pt x="46" y="67"/>
                  </a:lnTo>
                  <a:lnTo>
                    <a:pt x="48" y="55"/>
                  </a:lnTo>
                  <a:lnTo>
                    <a:pt x="49" y="43"/>
                  </a:lnTo>
                  <a:lnTo>
                    <a:pt x="50" y="30"/>
                  </a:lnTo>
                  <a:lnTo>
                    <a:pt x="51" y="19"/>
                  </a:lnTo>
                  <a:lnTo>
                    <a:pt x="51" y="7"/>
                  </a:lnTo>
                  <a:lnTo>
                    <a:pt x="49" y="3"/>
                  </a:lnTo>
                  <a:lnTo>
                    <a:pt x="46"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63" name="Shape 63">
              <a:extLst>
                <a:ext uri="{FF2B5EF4-FFF2-40B4-BE49-F238E27FC236}">
                  <a16:creationId xmlns:a16="http://schemas.microsoft.com/office/drawing/2014/main" id="{4B565CAB-D2D4-A3B6-55DA-73D84375707D}"/>
                </a:ext>
              </a:extLst>
            </xdr:cNvPr>
            <xdr:cNvPicPr preferRelativeResize="0"/>
          </xdr:nvPicPr>
          <xdr:blipFill rotWithShape="1">
            <a:blip xmlns:r="http://schemas.openxmlformats.org/officeDocument/2006/relationships" r:embed="rId7">
              <a:alphaModFix/>
            </a:blip>
            <a:srcRect/>
            <a:stretch/>
          </xdr:blipFill>
          <xdr:spPr>
            <a:xfrm>
              <a:off x="6984" y="1149"/>
              <a:ext cx="499" cy="2"/>
            </a:xfrm>
            <a:prstGeom prst="rect">
              <a:avLst/>
            </a:prstGeom>
            <a:noFill/>
            <a:ln>
              <a:noFill/>
            </a:ln>
          </xdr:spPr>
        </xdr:pic>
        <xdr:pic>
          <xdr:nvPicPr>
            <xdr:cNvPr id="64" name="Shape 64">
              <a:extLst>
                <a:ext uri="{FF2B5EF4-FFF2-40B4-BE49-F238E27FC236}">
                  <a16:creationId xmlns:a16="http://schemas.microsoft.com/office/drawing/2014/main" id="{86D44333-60AD-E2B6-0866-003DEE67392D}"/>
                </a:ext>
              </a:extLst>
            </xdr:cNvPr>
            <xdr:cNvPicPr preferRelativeResize="0"/>
          </xdr:nvPicPr>
          <xdr:blipFill rotWithShape="1">
            <a:blip xmlns:r="http://schemas.openxmlformats.org/officeDocument/2006/relationships" r:embed="rId17">
              <a:alphaModFix/>
            </a:blip>
            <a:srcRect/>
            <a:stretch/>
          </xdr:blipFill>
          <xdr:spPr>
            <a:xfrm>
              <a:off x="6858" y="259"/>
              <a:ext cx="106" cy="175"/>
            </a:xfrm>
            <a:prstGeom prst="rect">
              <a:avLst/>
            </a:prstGeom>
            <a:noFill/>
            <a:ln>
              <a:noFill/>
            </a:ln>
          </xdr:spPr>
        </xdr:pic>
        <xdr:pic>
          <xdr:nvPicPr>
            <xdr:cNvPr id="65" name="Shape 65">
              <a:extLst>
                <a:ext uri="{FF2B5EF4-FFF2-40B4-BE49-F238E27FC236}">
                  <a16:creationId xmlns:a16="http://schemas.microsoft.com/office/drawing/2014/main" id="{3F679749-D832-B215-E5C6-15F9FF56696B}"/>
                </a:ext>
              </a:extLst>
            </xdr:cNvPr>
            <xdr:cNvPicPr preferRelativeResize="0"/>
          </xdr:nvPicPr>
          <xdr:blipFill rotWithShape="1">
            <a:blip xmlns:r="http://schemas.openxmlformats.org/officeDocument/2006/relationships" r:embed="rId7">
              <a:alphaModFix/>
            </a:blip>
            <a:srcRect/>
            <a:stretch/>
          </xdr:blipFill>
          <xdr:spPr>
            <a:xfrm>
              <a:off x="6859" y="388"/>
              <a:ext cx="499" cy="2"/>
            </a:xfrm>
            <a:prstGeom prst="rect">
              <a:avLst/>
            </a:prstGeom>
            <a:noFill/>
            <a:ln>
              <a:noFill/>
            </a:ln>
          </xdr:spPr>
        </xdr:pic>
        <xdr:sp macro="" textlink="">
          <xdr:nvSpPr>
            <xdr:cNvPr id="66" name="Shape 66">
              <a:extLst>
                <a:ext uri="{FF2B5EF4-FFF2-40B4-BE49-F238E27FC236}">
                  <a16:creationId xmlns:a16="http://schemas.microsoft.com/office/drawing/2014/main" id="{A0F0B9DD-AFDE-76C8-26F8-E34910949006}"/>
                </a:ext>
              </a:extLst>
            </xdr:cNvPr>
            <xdr:cNvSpPr/>
          </xdr:nvSpPr>
          <xdr:spPr>
            <a:xfrm>
              <a:off x="6858" y="259"/>
              <a:ext cx="106" cy="175"/>
            </a:xfrm>
            <a:custGeom>
              <a:avLst/>
              <a:gdLst/>
              <a:ahLst/>
              <a:cxnLst/>
              <a:rect l="l" t="t" r="r" b="b"/>
              <a:pathLst>
                <a:path w="106" h="175" extrusionOk="0">
                  <a:moveTo>
                    <a:pt x="106" y="125"/>
                  </a:moveTo>
                  <a:lnTo>
                    <a:pt x="99" y="118"/>
                  </a:lnTo>
                  <a:lnTo>
                    <a:pt x="92" y="111"/>
                  </a:lnTo>
                  <a:lnTo>
                    <a:pt x="85" y="104"/>
                  </a:lnTo>
                  <a:lnTo>
                    <a:pt x="78" y="96"/>
                  </a:lnTo>
                  <a:lnTo>
                    <a:pt x="64" y="80"/>
                  </a:lnTo>
                  <a:lnTo>
                    <a:pt x="51" y="64"/>
                  </a:lnTo>
                  <a:lnTo>
                    <a:pt x="38" y="48"/>
                  </a:lnTo>
                  <a:lnTo>
                    <a:pt x="25" y="32"/>
                  </a:lnTo>
                  <a:lnTo>
                    <a:pt x="12" y="16"/>
                  </a:lnTo>
                  <a:lnTo>
                    <a:pt x="0" y="0"/>
                  </a:lnTo>
                  <a:lnTo>
                    <a:pt x="4" y="12"/>
                  </a:lnTo>
                  <a:lnTo>
                    <a:pt x="8" y="24"/>
                  </a:lnTo>
                  <a:lnTo>
                    <a:pt x="13" y="36"/>
                  </a:lnTo>
                  <a:lnTo>
                    <a:pt x="18" y="47"/>
                  </a:lnTo>
                  <a:lnTo>
                    <a:pt x="23" y="59"/>
                  </a:lnTo>
                  <a:lnTo>
                    <a:pt x="28" y="70"/>
                  </a:lnTo>
                  <a:lnTo>
                    <a:pt x="34" y="82"/>
                  </a:lnTo>
                  <a:lnTo>
                    <a:pt x="40" y="92"/>
                  </a:lnTo>
                  <a:lnTo>
                    <a:pt x="46" y="104"/>
                  </a:lnTo>
                  <a:lnTo>
                    <a:pt x="53" y="114"/>
                  </a:lnTo>
                  <a:lnTo>
                    <a:pt x="60" y="125"/>
                  </a:lnTo>
                  <a:lnTo>
                    <a:pt x="67" y="135"/>
                  </a:lnTo>
                  <a:lnTo>
                    <a:pt x="75" y="145"/>
                  </a:lnTo>
                  <a:lnTo>
                    <a:pt x="83" y="155"/>
                  </a:lnTo>
                  <a:lnTo>
                    <a:pt x="91" y="165"/>
                  </a:lnTo>
                  <a:lnTo>
                    <a:pt x="100" y="175"/>
                  </a:lnTo>
                  <a:lnTo>
                    <a:pt x="100" y="168"/>
                  </a:lnTo>
                  <a:lnTo>
                    <a:pt x="101" y="161"/>
                  </a:lnTo>
                  <a:lnTo>
                    <a:pt x="102" y="155"/>
                  </a:lnTo>
                  <a:lnTo>
                    <a:pt x="103" y="149"/>
                  </a:lnTo>
                  <a:lnTo>
                    <a:pt x="103" y="143"/>
                  </a:lnTo>
                  <a:lnTo>
                    <a:pt x="104" y="137"/>
                  </a:lnTo>
                  <a:lnTo>
                    <a:pt x="105" y="131"/>
                  </a:lnTo>
                  <a:lnTo>
                    <a:pt x="106" y="12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67" name="Shape 67">
              <a:extLst>
                <a:ext uri="{FF2B5EF4-FFF2-40B4-BE49-F238E27FC236}">
                  <a16:creationId xmlns:a16="http://schemas.microsoft.com/office/drawing/2014/main" id="{087BA1A9-33CD-BC5E-78EB-4753D361EBF5}"/>
                </a:ext>
              </a:extLst>
            </xdr:cNvPr>
            <xdr:cNvPicPr preferRelativeResize="0"/>
          </xdr:nvPicPr>
          <xdr:blipFill rotWithShape="1">
            <a:blip xmlns:r="http://schemas.openxmlformats.org/officeDocument/2006/relationships" r:embed="rId7">
              <a:alphaModFix/>
            </a:blip>
            <a:srcRect/>
            <a:stretch/>
          </xdr:blipFill>
          <xdr:spPr>
            <a:xfrm>
              <a:off x="6859" y="388"/>
              <a:ext cx="499" cy="2"/>
            </a:xfrm>
            <a:prstGeom prst="rect">
              <a:avLst/>
            </a:prstGeom>
            <a:noFill/>
            <a:ln>
              <a:noFill/>
            </a:ln>
          </xdr:spPr>
        </xdr:pic>
        <xdr:sp macro="" textlink="">
          <xdr:nvSpPr>
            <xdr:cNvPr id="68" name="Shape 68">
              <a:extLst>
                <a:ext uri="{FF2B5EF4-FFF2-40B4-BE49-F238E27FC236}">
                  <a16:creationId xmlns:a16="http://schemas.microsoft.com/office/drawing/2014/main" id="{42BD1D1E-3C84-AD56-C69E-C93E16733110}"/>
                </a:ext>
              </a:extLst>
            </xdr:cNvPr>
            <xdr:cNvSpPr/>
          </xdr:nvSpPr>
          <xdr:spPr>
            <a:xfrm>
              <a:off x="6841" y="401"/>
              <a:ext cx="151" cy="146"/>
            </a:xfrm>
            <a:custGeom>
              <a:avLst/>
              <a:gdLst/>
              <a:ahLst/>
              <a:cxnLst/>
              <a:rect l="l" t="t" r="r" b="b"/>
              <a:pathLst>
                <a:path w="151" h="146" extrusionOk="0">
                  <a:moveTo>
                    <a:pt x="114" y="54"/>
                  </a:moveTo>
                  <a:lnTo>
                    <a:pt x="71" y="54"/>
                  </a:lnTo>
                  <a:lnTo>
                    <a:pt x="80" y="65"/>
                  </a:lnTo>
                  <a:lnTo>
                    <a:pt x="90" y="75"/>
                  </a:lnTo>
                  <a:lnTo>
                    <a:pt x="94" y="80"/>
                  </a:lnTo>
                  <a:lnTo>
                    <a:pt x="99" y="86"/>
                  </a:lnTo>
                  <a:lnTo>
                    <a:pt x="103" y="91"/>
                  </a:lnTo>
                  <a:lnTo>
                    <a:pt x="115" y="109"/>
                  </a:lnTo>
                  <a:lnTo>
                    <a:pt x="119" y="114"/>
                  </a:lnTo>
                  <a:lnTo>
                    <a:pt x="123" y="120"/>
                  </a:lnTo>
                  <a:lnTo>
                    <a:pt x="126" y="127"/>
                  </a:lnTo>
                  <a:lnTo>
                    <a:pt x="129" y="133"/>
                  </a:lnTo>
                  <a:lnTo>
                    <a:pt x="133" y="140"/>
                  </a:lnTo>
                  <a:lnTo>
                    <a:pt x="135" y="146"/>
                  </a:lnTo>
                  <a:lnTo>
                    <a:pt x="147" y="122"/>
                  </a:lnTo>
                  <a:lnTo>
                    <a:pt x="151" y="115"/>
                  </a:lnTo>
                  <a:lnTo>
                    <a:pt x="139" y="91"/>
                  </a:lnTo>
                  <a:lnTo>
                    <a:pt x="135" y="84"/>
                  </a:lnTo>
                  <a:lnTo>
                    <a:pt x="130" y="76"/>
                  </a:lnTo>
                  <a:lnTo>
                    <a:pt x="114" y="54"/>
                  </a:lnTo>
                  <a:close/>
                  <a:moveTo>
                    <a:pt x="70" y="0"/>
                  </a:moveTo>
                  <a:lnTo>
                    <a:pt x="60" y="10"/>
                  </a:lnTo>
                  <a:lnTo>
                    <a:pt x="55" y="16"/>
                  </a:lnTo>
                  <a:lnTo>
                    <a:pt x="49" y="22"/>
                  </a:lnTo>
                  <a:lnTo>
                    <a:pt x="44" y="28"/>
                  </a:lnTo>
                  <a:lnTo>
                    <a:pt x="40" y="35"/>
                  </a:lnTo>
                  <a:lnTo>
                    <a:pt x="34" y="42"/>
                  </a:lnTo>
                  <a:lnTo>
                    <a:pt x="30" y="50"/>
                  </a:lnTo>
                  <a:lnTo>
                    <a:pt x="25" y="58"/>
                  </a:lnTo>
                  <a:lnTo>
                    <a:pt x="21" y="66"/>
                  </a:lnTo>
                  <a:lnTo>
                    <a:pt x="9" y="93"/>
                  </a:lnTo>
                  <a:lnTo>
                    <a:pt x="3" y="113"/>
                  </a:lnTo>
                  <a:lnTo>
                    <a:pt x="0" y="124"/>
                  </a:lnTo>
                  <a:lnTo>
                    <a:pt x="9" y="114"/>
                  </a:lnTo>
                  <a:lnTo>
                    <a:pt x="18" y="105"/>
                  </a:lnTo>
                  <a:lnTo>
                    <a:pt x="26" y="95"/>
                  </a:lnTo>
                  <a:lnTo>
                    <a:pt x="34" y="86"/>
                  </a:lnTo>
                  <a:lnTo>
                    <a:pt x="43" y="78"/>
                  </a:lnTo>
                  <a:lnTo>
                    <a:pt x="52" y="69"/>
                  </a:lnTo>
                  <a:lnTo>
                    <a:pt x="57" y="66"/>
                  </a:lnTo>
                  <a:lnTo>
                    <a:pt x="61" y="62"/>
                  </a:lnTo>
                  <a:lnTo>
                    <a:pt x="71" y="54"/>
                  </a:lnTo>
                  <a:lnTo>
                    <a:pt x="114" y="54"/>
                  </a:lnTo>
                  <a:lnTo>
                    <a:pt x="105" y="41"/>
                  </a:lnTo>
                  <a:lnTo>
                    <a:pt x="93" y="27"/>
                  </a:lnTo>
                  <a:lnTo>
                    <a:pt x="82" y="13"/>
                  </a:lnTo>
                  <a:lnTo>
                    <a:pt x="70"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69" name="Shape 69">
              <a:extLst>
                <a:ext uri="{FF2B5EF4-FFF2-40B4-BE49-F238E27FC236}">
                  <a16:creationId xmlns:a16="http://schemas.microsoft.com/office/drawing/2014/main" id="{F3C1609A-6686-886C-C453-CBA13B877DDF}"/>
                </a:ext>
              </a:extLst>
            </xdr:cNvPr>
            <xdr:cNvPicPr preferRelativeResize="0"/>
          </xdr:nvPicPr>
          <xdr:blipFill rotWithShape="1">
            <a:blip xmlns:r="http://schemas.openxmlformats.org/officeDocument/2006/relationships" r:embed="rId18">
              <a:alphaModFix/>
            </a:blip>
            <a:srcRect/>
            <a:stretch/>
          </xdr:blipFill>
          <xdr:spPr>
            <a:xfrm>
              <a:off x="6415" y="532"/>
              <a:ext cx="926" cy="58"/>
            </a:xfrm>
            <a:prstGeom prst="rect">
              <a:avLst/>
            </a:prstGeom>
            <a:noFill/>
            <a:ln>
              <a:noFill/>
            </a:ln>
          </xdr:spPr>
        </xdr:pic>
        <xdr:sp macro="" textlink="">
          <xdr:nvSpPr>
            <xdr:cNvPr id="70" name="Shape 70">
              <a:extLst>
                <a:ext uri="{FF2B5EF4-FFF2-40B4-BE49-F238E27FC236}">
                  <a16:creationId xmlns:a16="http://schemas.microsoft.com/office/drawing/2014/main" id="{8D81B5AD-77D1-AF69-44B7-8C195B940B70}"/>
                </a:ext>
              </a:extLst>
            </xdr:cNvPr>
            <xdr:cNvSpPr/>
          </xdr:nvSpPr>
          <xdr:spPr>
            <a:xfrm>
              <a:off x="6841" y="401"/>
              <a:ext cx="151" cy="146"/>
            </a:xfrm>
            <a:custGeom>
              <a:avLst/>
              <a:gdLst/>
              <a:ahLst/>
              <a:cxnLst/>
              <a:rect l="l" t="t" r="r" b="b"/>
              <a:pathLst>
                <a:path w="151" h="146" extrusionOk="0">
                  <a:moveTo>
                    <a:pt x="151" y="115"/>
                  </a:moveTo>
                  <a:lnTo>
                    <a:pt x="147" y="107"/>
                  </a:lnTo>
                  <a:lnTo>
                    <a:pt x="143" y="99"/>
                  </a:lnTo>
                  <a:lnTo>
                    <a:pt x="139" y="91"/>
                  </a:lnTo>
                  <a:lnTo>
                    <a:pt x="135" y="84"/>
                  </a:lnTo>
                  <a:lnTo>
                    <a:pt x="130" y="76"/>
                  </a:lnTo>
                  <a:lnTo>
                    <a:pt x="125" y="69"/>
                  </a:lnTo>
                  <a:lnTo>
                    <a:pt x="120" y="62"/>
                  </a:lnTo>
                  <a:lnTo>
                    <a:pt x="115" y="55"/>
                  </a:lnTo>
                  <a:lnTo>
                    <a:pt x="110" y="48"/>
                  </a:lnTo>
                  <a:lnTo>
                    <a:pt x="105" y="41"/>
                  </a:lnTo>
                  <a:lnTo>
                    <a:pt x="99" y="34"/>
                  </a:lnTo>
                  <a:lnTo>
                    <a:pt x="93" y="27"/>
                  </a:lnTo>
                  <a:lnTo>
                    <a:pt x="82" y="13"/>
                  </a:lnTo>
                  <a:lnTo>
                    <a:pt x="70" y="0"/>
                  </a:lnTo>
                  <a:lnTo>
                    <a:pt x="65" y="5"/>
                  </a:lnTo>
                  <a:lnTo>
                    <a:pt x="60" y="10"/>
                  </a:lnTo>
                  <a:lnTo>
                    <a:pt x="55" y="16"/>
                  </a:lnTo>
                  <a:lnTo>
                    <a:pt x="49" y="22"/>
                  </a:lnTo>
                  <a:lnTo>
                    <a:pt x="44" y="28"/>
                  </a:lnTo>
                  <a:lnTo>
                    <a:pt x="40" y="35"/>
                  </a:lnTo>
                  <a:lnTo>
                    <a:pt x="34" y="42"/>
                  </a:lnTo>
                  <a:lnTo>
                    <a:pt x="30" y="50"/>
                  </a:lnTo>
                  <a:lnTo>
                    <a:pt x="25" y="58"/>
                  </a:lnTo>
                  <a:lnTo>
                    <a:pt x="21" y="66"/>
                  </a:lnTo>
                  <a:lnTo>
                    <a:pt x="17" y="75"/>
                  </a:lnTo>
                  <a:lnTo>
                    <a:pt x="13" y="84"/>
                  </a:lnTo>
                  <a:lnTo>
                    <a:pt x="9" y="93"/>
                  </a:lnTo>
                  <a:lnTo>
                    <a:pt x="6" y="103"/>
                  </a:lnTo>
                  <a:lnTo>
                    <a:pt x="3" y="113"/>
                  </a:lnTo>
                  <a:lnTo>
                    <a:pt x="0" y="124"/>
                  </a:lnTo>
                  <a:lnTo>
                    <a:pt x="9" y="114"/>
                  </a:lnTo>
                  <a:lnTo>
                    <a:pt x="18" y="105"/>
                  </a:lnTo>
                  <a:lnTo>
                    <a:pt x="26" y="95"/>
                  </a:lnTo>
                  <a:lnTo>
                    <a:pt x="34" y="86"/>
                  </a:lnTo>
                  <a:lnTo>
                    <a:pt x="43" y="78"/>
                  </a:lnTo>
                  <a:lnTo>
                    <a:pt x="52" y="69"/>
                  </a:lnTo>
                  <a:lnTo>
                    <a:pt x="57" y="66"/>
                  </a:lnTo>
                  <a:lnTo>
                    <a:pt x="61" y="62"/>
                  </a:lnTo>
                  <a:lnTo>
                    <a:pt x="66" y="58"/>
                  </a:lnTo>
                  <a:lnTo>
                    <a:pt x="71" y="54"/>
                  </a:lnTo>
                  <a:lnTo>
                    <a:pt x="80" y="65"/>
                  </a:lnTo>
                  <a:lnTo>
                    <a:pt x="90" y="75"/>
                  </a:lnTo>
                  <a:lnTo>
                    <a:pt x="94" y="80"/>
                  </a:lnTo>
                  <a:lnTo>
                    <a:pt x="99" y="86"/>
                  </a:lnTo>
                  <a:lnTo>
                    <a:pt x="103" y="91"/>
                  </a:lnTo>
                  <a:lnTo>
                    <a:pt x="107" y="97"/>
                  </a:lnTo>
                  <a:lnTo>
                    <a:pt x="111" y="103"/>
                  </a:lnTo>
                  <a:lnTo>
                    <a:pt x="115" y="109"/>
                  </a:lnTo>
                  <a:lnTo>
                    <a:pt x="119" y="114"/>
                  </a:lnTo>
                  <a:lnTo>
                    <a:pt x="123" y="120"/>
                  </a:lnTo>
                  <a:lnTo>
                    <a:pt x="126" y="127"/>
                  </a:lnTo>
                  <a:lnTo>
                    <a:pt x="129" y="133"/>
                  </a:lnTo>
                  <a:lnTo>
                    <a:pt x="133" y="140"/>
                  </a:lnTo>
                  <a:lnTo>
                    <a:pt x="135" y="146"/>
                  </a:lnTo>
                  <a:lnTo>
                    <a:pt x="139" y="138"/>
                  </a:lnTo>
                  <a:lnTo>
                    <a:pt x="143" y="130"/>
                  </a:lnTo>
                  <a:lnTo>
                    <a:pt x="147" y="122"/>
                  </a:lnTo>
                  <a:lnTo>
                    <a:pt x="151" y="11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71" name="Shape 71">
              <a:extLst>
                <a:ext uri="{FF2B5EF4-FFF2-40B4-BE49-F238E27FC236}">
                  <a16:creationId xmlns:a16="http://schemas.microsoft.com/office/drawing/2014/main" id="{85ECC790-1F54-6710-832C-31C73644CA09}"/>
                </a:ext>
              </a:extLst>
            </xdr:cNvPr>
            <xdr:cNvPicPr preferRelativeResize="0"/>
          </xdr:nvPicPr>
          <xdr:blipFill rotWithShape="1">
            <a:blip xmlns:r="http://schemas.openxmlformats.org/officeDocument/2006/relationships" r:embed="rId7">
              <a:alphaModFix/>
            </a:blip>
            <a:srcRect/>
            <a:stretch/>
          </xdr:blipFill>
          <xdr:spPr>
            <a:xfrm>
              <a:off x="6842" y="532"/>
              <a:ext cx="499" cy="2"/>
            </a:xfrm>
            <a:prstGeom prst="rect">
              <a:avLst/>
            </a:prstGeom>
            <a:noFill/>
            <a:ln>
              <a:noFill/>
            </a:ln>
          </xdr:spPr>
        </xdr:pic>
        <xdr:sp macro="" textlink="">
          <xdr:nvSpPr>
            <xdr:cNvPr id="72" name="Shape 72">
              <a:extLst>
                <a:ext uri="{FF2B5EF4-FFF2-40B4-BE49-F238E27FC236}">
                  <a16:creationId xmlns:a16="http://schemas.microsoft.com/office/drawing/2014/main" id="{24D8CFA6-F70D-5C84-A499-D02C6977D1FE}"/>
                </a:ext>
              </a:extLst>
            </xdr:cNvPr>
            <xdr:cNvSpPr/>
          </xdr:nvSpPr>
          <xdr:spPr>
            <a:xfrm>
              <a:off x="6956" y="264"/>
              <a:ext cx="65" cy="253"/>
            </a:xfrm>
            <a:custGeom>
              <a:avLst/>
              <a:gdLst/>
              <a:ahLst/>
              <a:cxnLst/>
              <a:rect l="l" t="t" r="r" b="b"/>
              <a:pathLst>
                <a:path w="65" h="253" extrusionOk="0">
                  <a:moveTo>
                    <a:pt x="65" y="0"/>
                  </a:moveTo>
                  <a:lnTo>
                    <a:pt x="59" y="7"/>
                  </a:lnTo>
                  <a:lnTo>
                    <a:pt x="47" y="23"/>
                  </a:lnTo>
                  <a:lnTo>
                    <a:pt x="37" y="41"/>
                  </a:lnTo>
                  <a:lnTo>
                    <a:pt x="31" y="50"/>
                  </a:lnTo>
                  <a:lnTo>
                    <a:pt x="27" y="61"/>
                  </a:lnTo>
                  <a:lnTo>
                    <a:pt x="22" y="72"/>
                  </a:lnTo>
                  <a:lnTo>
                    <a:pt x="14" y="96"/>
                  </a:lnTo>
                  <a:lnTo>
                    <a:pt x="12" y="103"/>
                  </a:lnTo>
                  <a:lnTo>
                    <a:pt x="10" y="109"/>
                  </a:lnTo>
                  <a:lnTo>
                    <a:pt x="9" y="117"/>
                  </a:lnTo>
                  <a:lnTo>
                    <a:pt x="7" y="124"/>
                  </a:lnTo>
                  <a:lnTo>
                    <a:pt x="6" y="132"/>
                  </a:lnTo>
                  <a:lnTo>
                    <a:pt x="4" y="140"/>
                  </a:lnTo>
                  <a:lnTo>
                    <a:pt x="2" y="156"/>
                  </a:lnTo>
                  <a:lnTo>
                    <a:pt x="2" y="165"/>
                  </a:lnTo>
                  <a:lnTo>
                    <a:pt x="1" y="174"/>
                  </a:lnTo>
                  <a:lnTo>
                    <a:pt x="0" y="184"/>
                  </a:lnTo>
                  <a:lnTo>
                    <a:pt x="0" y="193"/>
                  </a:lnTo>
                  <a:lnTo>
                    <a:pt x="10" y="207"/>
                  </a:lnTo>
                  <a:lnTo>
                    <a:pt x="15" y="215"/>
                  </a:lnTo>
                  <a:lnTo>
                    <a:pt x="19" y="222"/>
                  </a:lnTo>
                  <a:lnTo>
                    <a:pt x="24" y="230"/>
                  </a:lnTo>
                  <a:lnTo>
                    <a:pt x="28" y="237"/>
                  </a:lnTo>
                  <a:lnTo>
                    <a:pt x="36" y="253"/>
                  </a:lnTo>
                  <a:lnTo>
                    <a:pt x="42" y="242"/>
                  </a:lnTo>
                  <a:lnTo>
                    <a:pt x="47" y="231"/>
                  </a:lnTo>
                  <a:lnTo>
                    <a:pt x="59" y="211"/>
                  </a:lnTo>
                  <a:lnTo>
                    <a:pt x="58" y="203"/>
                  </a:lnTo>
                  <a:lnTo>
                    <a:pt x="56" y="195"/>
                  </a:lnTo>
                  <a:lnTo>
                    <a:pt x="55" y="187"/>
                  </a:lnTo>
                  <a:lnTo>
                    <a:pt x="53" y="180"/>
                  </a:lnTo>
                  <a:lnTo>
                    <a:pt x="51" y="165"/>
                  </a:lnTo>
                  <a:lnTo>
                    <a:pt x="50" y="150"/>
                  </a:lnTo>
                  <a:lnTo>
                    <a:pt x="49" y="136"/>
                  </a:lnTo>
                  <a:lnTo>
                    <a:pt x="49" y="109"/>
                  </a:lnTo>
                  <a:lnTo>
                    <a:pt x="50" y="96"/>
                  </a:lnTo>
                  <a:lnTo>
                    <a:pt x="51" y="84"/>
                  </a:lnTo>
                  <a:lnTo>
                    <a:pt x="52" y="71"/>
                  </a:lnTo>
                  <a:lnTo>
                    <a:pt x="60" y="23"/>
                  </a:lnTo>
                  <a:lnTo>
                    <a:pt x="63" y="11"/>
                  </a:lnTo>
                  <a:lnTo>
                    <a:pt x="65"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73" name="Shape 73">
              <a:extLst>
                <a:ext uri="{FF2B5EF4-FFF2-40B4-BE49-F238E27FC236}">
                  <a16:creationId xmlns:a16="http://schemas.microsoft.com/office/drawing/2014/main" id="{33DF76F1-3E1F-C069-F5C9-3DAC73EA2888}"/>
                </a:ext>
              </a:extLst>
            </xdr:cNvPr>
            <xdr:cNvPicPr preferRelativeResize="0"/>
          </xdr:nvPicPr>
          <xdr:blipFill rotWithShape="1">
            <a:blip xmlns:r="http://schemas.openxmlformats.org/officeDocument/2006/relationships" r:embed="rId7">
              <a:alphaModFix/>
            </a:blip>
            <a:srcRect/>
            <a:stretch/>
          </xdr:blipFill>
          <xdr:spPr>
            <a:xfrm>
              <a:off x="6958" y="393"/>
              <a:ext cx="499" cy="2"/>
            </a:xfrm>
            <a:prstGeom prst="rect">
              <a:avLst/>
            </a:prstGeom>
            <a:noFill/>
            <a:ln>
              <a:noFill/>
            </a:ln>
          </xdr:spPr>
        </xdr:pic>
        <xdr:sp macro="" textlink="">
          <xdr:nvSpPr>
            <xdr:cNvPr id="74" name="Shape 74">
              <a:extLst>
                <a:ext uri="{FF2B5EF4-FFF2-40B4-BE49-F238E27FC236}">
                  <a16:creationId xmlns:a16="http://schemas.microsoft.com/office/drawing/2014/main" id="{FF11B07D-0A57-3D7E-E49B-8CBA6A1D9D97}"/>
                </a:ext>
              </a:extLst>
            </xdr:cNvPr>
            <xdr:cNvSpPr/>
          </xdr:nvSpPr>
          <xdr:spPr>
            <a:xfrm>
              <a:off x="6956" y="264"/>
              <a:ext cx="65" cy="253"/>
            </a:xfrm>
            <a:custGeom>
              <a:avLst/>
              <a:gdLst/>
              <a:ahLst/>
              <a:cxnLst/>
              <a:rect l="l" t="t" r="r" b="b"/>
              <a:pathLst>
                <a:path w="65" h="253" extrusionOk="0">
                  <a:moveTo>
                    <a:pt x="0" y="193"/>
                  </a:moveTo>
                  <a:lnTo>
                    <a:pt x="0" y="184"/>
                  </a:lnTo>
                  <a:lnTo>
                    <a:pt x="1" y="174"/>
                  </a:lnTo>
                  <a:lnTo>
                    <a:pt x="2" y="165"/>
                  </a:lnTo>
                  <a:lnTo>
                    <a:pt x="2" y="156"/>
                  </a:lnTo>
                  <a:lnTo>
                    <a:pt x="3" y="148"/>
                  </a:lnTo>
                  <a:lnTo>
                    <a:pt x="4" y="140"/>
                  </a:lnTo>
                  <a:lnTo>
                    <a:pt x="6" y="132"/>
                  </a:lnTo>
                  <a:lnTo>
                    <a:pt x="7" y="124"/>
                  </a:lnTo>
                  <a:lnTo>
                    <a:pt x="9" y="117"/>
                  </a:lnTo>
                  <a:lnTo>
                    <a:pt x="10" y="109"/>
                  </a:lnTo>
                  <a:lnTo>
                    <a:pt x="12" y="103"/>
                  </a:lnTo>
                  <a:lnTo>
                    <a:pt x="14" y="96"/>
                  </a:lnTo>
                  <a:lnTo>
                    <a:pt x="16" y="90"/>
                  </a:lnTo>
                  <a:lnTo>
                    <a:pt x="18" y="84"/>
                  </a:lnTo>
                  <a:lnTo>
                    <a:pt x="20" y="78"/>
                  </a:lnTo>
                  <a:lnTo>
                    <a:pt x="22" y="72"/>
                  </a:lnTo>
                  <a:lnTo>
                    <a:pt x="27" y="61"/>
                  </a:lnTo>
                  <a:lnTo>
                    <a:pt x="31" y="50"/>
                  </a:lnTo>
                  <a:lnTo>
                    <a:pt x="37" y="41"/>
                  </a:lnTo>
                  <a:lnTo>
                    <a:pt x="42" y="32"/>
                  </a:lnTo>
                  <a:lnTo>
                    <a:pt x="47" y="23"/>
                  </a:lnTo>
                  <a:lnTo>
                    <a:pt x="53" y="15"/>
                  </a:lnTo>
                  <a:lnTo>
                    <a:pt x="59" y="7"/>
                  </a:lnTo>
                  <a:lnTo>
                    <a:pt x="65" y="0"/>
                  </a:lnTo>
                  <a:lnTo>
                    <a:pt x="63" y="11"/>
                  </a:lnTo>
                  <a:lnTo>
                    <a:pt x="60" y="23"/>
                  </a:lnTo>
                  <a:lnTo>
                    <a:pt x="58" y="35"/>
                  </a:lnTo>
                  <a:lnTo>
                    <a:pt x="56" y="47"/>
                  </a:lnTo>
                  <a:lnTo>
                    <a:pt x="54" y="59"/>
                  </a:lnTo>
                  <a:lnTo>
                    <a:pt x="52" y="71"/>
                  </a:lnTo>
                  <a:lnTo>
                    <a:pt x="51" y="84"/>
                  </a:lnTo>
                  <a:lnTo>
                    <a:pt x="50" y="96"/>
                  </a:lnTo>
                  <a:lnTo>
                    <a:pt x="49" y="109"/>
                  </a:lnTo>
                  <a:lnTo>
                    <a:pt x="49" y="123"/>
                  </a:lnTo>
                  <a:lnTo>
                    <a:pt x="49" y="136"/>
                  </a:lnTo>
                  <a:lnTo>
                    <a:pt x="50" y="150"/>
                  </a:lnTo>
                  <a:lnTo>
                    <a:pt x="51" y="165"/>
                  </a:lnTo>
                  <a:lnTo>
                    <a:pt x="53" y="180"/>
                  </a:lnTo>
                  <a:lnTo>
                    <a:pt x="55" y="187"/>
                  </a:lnTo>
                  <a:lnTo>
                    <a:pt x="56" y="195"/>
                  </a:lnTo>
                  <a:lnTo>
                    <a:pt x="58" y="203"/>
                  </a:lnTo>
                  <a:lnTo>
                    <a:pt x="59" y="211"/>
                  </a:lnTo>
                  <a:lnTo>
                    <a:pt x="53" y="221"/>
                  </a:lnTo>
                  <a:lnTo>
                    <a:pt x="47" y="231"/>
                  </a:lnTo>
                  <a:lnTo>
                    <a:pt x="42" y="242"/>
                  </a:lnTo>
                  <a:lnTo>
                    <a:pt x="36" y="253"/>
                  </a:lnTo>
                  <a:lnTo>
                    <a:pt x="32" y="245"/>
                  </a:lnTo>
                  <a:lnTo>
                    <a:pt x="28" y="237"/>
                  </a:lnTo>
                  <a:lnTo>
                    <a:pt x="24" y="230"/>
                  </a:lnTo>
                  <a:lnTo>
                    <a:pt x="19" y="222"/>
                  </a:lnTo>
                  <a:lnTo>
                    <a:pt x="15" y="215"/>
                  </a:lnTo>
                  <a:lnTo>
                    <a:pt x="10" y="207"/>
                  </a:lnTo>
                  <a:lnTo>
                    <a:pt x="5" y="200"/>
                  </a:lnTo>
                  <a:lnTo>
                    <a:pt x="0" y="193"/>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75" name="Shape 75">
              <a:extLst>
                <a:ext uri="{FF2B5EF4-FFF2-40B4-BE49-F238E27FC236}">
                  <a16:creationId xmlns:a16="http://schemas.microsoft.com/office/drawing/2014/main" id="{16EAB380-4C2A-7013-E16A-33C7B8320E29}"/>
                </a:ext>
              </a:extLst>
            </xdr:cNvPr>
            <xdr:cNvPicPr preferRelativeResize="0"/>
          </xdr:nvPicPr>
          <xdr:blipFill rotWithShape="1">
            <a:blip xmlns:r="http://schemas.openxmlformats.org/officeDocument/2006/relationships" r:embed="rId7">
              <a:alphaModFix/>
            </a:blip>
            <a:srcRect/>
            <a:stretch/>
          </xdr:blipFill>
          <xdr:spPr>
            <a:xfrm>
              <a:off x="6958" y="393"/>
              <a:ext cx="499" cy="2"/>
            </a:xfrm>
            <a:prstGeom prst="rect">
              <a:avLst/>
            </a:prstGeom>
            <a:noFill/>
            <a:ln>
              <a:noFill/>
            </a:ln>
          </xdr:spPr>
        </xdr:pic>
        <xdr:sp macro="" textlink="">
          <xdr:nvSpPr>
            <xdr:cNvPr id="76" name="Shape 76">
              <a:extLst>
                <a:ext uri="{FF2B5EF4-FFF2-40B4-BE49-F238E27FC236}">
                  <a16:creationId xmlns:a16="http://schemas.microsoft.com/office/drawing/2014/main" id="{65CD71D0-EA06-02A9-E558-5C724C63B4BB}"/>
                </a:ext>
              </a:extLst>
            </xdr:cNvPr>
            <xdr:cNvSpPr/>
          </xdr:nvSpPr>
          <xdr:spPr>
            <a:xfrm>
              <a:off x="6874" y="509"/>
              <a:ext cx="131" cy="174"/>
            </a:xfrm>
            <a:custGeom>
              <a:avLst/>
              <a:gdLst/>
              <a:ahLst/>
              <a:cxnLst/>
              <a:rect l="l" t="t" r="r" b="b"/>
              <a:pathLst>
                <a:path w="131" h="174" extrusionOk="0">
                  <a:moveTo>
                    <a:pt x="41" y="0"/>
                  </a:moveTo>
                  <a:lnTo>
                    <a:pt x="31" y="18"/>
                  </a:lnTo>
                  <a:lnTo>
                    <a:pt x="26" y="28"/>
                  </a:lnTo>
                  <a:lnTo>
                    <a:pt x="18" y="48"/>
                  </a:lnTo>
                  <a:lnTo>
                    <a:pt x="15" y="59"/>
                  </a:lnTo>
                  <a:lnTo>
                    <a:pt x="12" y="69"/>
                  </a:lnTo>
                  <a:lnTo>
                    <a:pt x="6" y="91"/>
                  </a:lnTo>
                  <a:lnTo>
                    <a:pt x="2" y="113"/>
                  </a:lnTo>
                  <a:lnTo>
                    <a:pt x="0" y="137"/>
                  </a:lnTo>
                  <a:lnTo>
                    <a:pt x="0" y="174"/>
                  </a:lnTo>
                  <a:lnTo>
                    <a:pt x="4" y="161"/>
                  </a:lnTo>
                  <a:lnTo>
                    <a:pt x="9" y="148"/>
                  </a:lnTo>
                  <a:lnTo>
                    <a:pt x="13" y="134"/>
                  </a:lnTo>
                  <a:lnTo>
                    <a:pt x="18" y="121"/>
                  </a:lnTo>
                  <a:lnTo>
                    <a:pt x="24" y="108"/>
                  </a:lnTo>
                  <a:lnTo>
                    <a:pt x="29" y="95"/>
                  </a:lnTo>
                  <a:lnTo>
                    <a:pt x="32" y="89"/>
                  </a:lnTo>
                  <a:lnTo>
                    <a:pt x="35" y="82"/>
                  </a:lnTo>
                  <a:lnTo>
                    <a:pt x="39" y="76"/>
                  </a:lnTo>
                  <a:lnTo>
                    <a:pt x="42" y="70"/>
                  </a:lnTo>
                  <a:lnTo>
                    <a:pt x="100" y="70"/>
                  </a:lnTo>
                  <a:lnTo>
                    <a:pt x="99" y="68"/>
                  </a:lnTo>
                  <a:lnTo>
                    <a:pt x="87" y="51"/>
                  </a:lnTo>
                  <a:lnTo>
                    <a:pt x="82" y="43"/>
                  </a:lnTo>
                  <a:lnTo>
                    <a:pt x="76" y="36"/>
                  </a:lnTo>
                  <a:lnTo>
                    <a:pt x="71" y="29"/>
                  </a:lnTo>
                  <a:lnTo>
                    <a:pt x="65" y="22"/>
                  </a:lnTo>
                  <a:lnTo>
                    <a:pt x="47" y="4"/>
                  </a:lnTo>
                  <a:lnTo>
                    <a:pt x="41" y="0"/>
                  </a:lnTo>
                  <a:close/>
                  <a:moveTo>
                    <a:pt x="100" y="70"/>
                  </a:moveTo>
                  <a:lnTo>
                    <a:pt x="42" y="70"/>
                  </a:lnTo>
                  <a:lnTo>
                    <a:pt x="49" y="74"/>
                  </a:lnTo>
                  <a:lnTo>
                    <a:pt x="54" y="78"/>
                  </a:lnTo>
                  <a:lnTo>
                    <a:pt x="60" y="82"/>
                  </a:lnTo>
                  <a:lnTo>
                    <a:pt x="66" y="87"/>
                  </a:lnTo>
                  <a:lnTo>
                    <a:pt x="72" y="91"/>
                  </a:lnTo>
                  <a:lnTo>
                    <a:pt x="77" y="96"/>
                  </a:lnTo>
                  <a:lnTo>
                    <a:pt x="82" y="102"/>
                  </a:lnTo>
                  <a:lnTo>
                    <a:pt x="92" y="112"/>
                  </a:lnTo>
                  <a:lnTo>
                    <a:pt x="107" y="130"/>
                  </a:lnTo>
                  <a:lnTo>
                    <a:pt x="116" y="142"/>
                  </a:lnTo>
                  <a:lnTo>
                    <a:pt x="125" y="155"/>
                  </a:lnTo>
                  <a:lnTo>
                    <a:pt x="127" y="147"/>
                  </a:lnTo>
                  <a:lnTo>
                    <a:pt x="128" y="138"/>
                  </a:lnTo>
                  <a:lnTo>
                    <a:pt x="130" y="130"/>
                  </a:lnTo>
                  <a:lnTo>
                    <a:pt x="131" y="122"/>
                  </a:lnTo>
                  <a:lnTo>
                    <a:pt x="120" y="103"/>
                  </a:lnTo>
                  <a:lnTo>
                    <a:pt x="109" y="85"/>
                  </a:lnTo>
                  <a:lnTo>
                    <a:pt x="100" y="7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77" name="Shape 77">
              <a:extLst>
                <a:ext uri="{FF2B5EF4-FFF2-40B4-BE49-F238E27FC236}">
                  <a16:creationId xmlns:a16="http://schemas.microsoft.com/office/drawing/2014/main" id="{CD4EA8A5-6D5E-10C0-50D9-7C5FB6B4F8FE}"/>
                </a:ext>
              </a:extLst>
            </xdr:cNvPr>
            <xdr:cNvPicPr preferRelativeResize="0"/>
          </xdr:nvPicPr>
          <xdr:blipFill rotWithShape="1">
            <a:blip xmlns:r="http://schemas.openxmlformats.org/officeDocument/2006/relationships" r:embed="rId7">
              <a:alphaModFix/>
            </a:blip>
            <a:srcRect/>
            <a:stretch/>
          </xdr:blipFill>
          <xdr:spPr>
            <a:xfrm>
              <a:off x="6874" y="640"/>
              <a:ext cx="499" cy="2"/>
            </a:xfrm>
            <a:prstGeom prst="rect">
              <a:avLst/>
            </a:prstGeom>
            <a:noFill/>
            <a:ln>
              <a:noFill/>
            </a:ln>
          </xdr:spPr>
        </xdr:pic>
        <xdr:sp macro="" textlink="">
          <xdr:nvSpPr>
            <xdr:cNvPr id="78" name="Shape 78">
              <a:extLst>
                <a:ext uri="{FF2B5EF4-FFF2-40B4-BE49-F238E27FC236}">
                  <a16:creationId xmlns:a16="http://schemas.microsoft.com/office/drawing/2014/main" id="{08140C4D-67E4-E8E0-AD19-00351D3545D7}"/>
                </a:ext>
              </a:extLst>
            </xdr:cNvPr>
            <xdr:cNvSpPr/>
          </xdr:nvSpPr>
          <xdr:spPr>
            <a:xfrm>
              <a:off x="6874" y="509"/>
              <a:ext cx="131" cy="174"/>
            </a:xfrm>
            <a:custGeom>
              <a:avLst/>
              <a:gdLst/>
              <a:ahLst/>
              <a:cxnLst/>
              <a:rect l="l" t="t" r="r" b="b"/>
              <a:pathLst>
                <a:path w="131" h="174" extrusionOk="0">
                  <a:moveTo>
                    <a:pt x="125" y="155"/>
                  </a:moveTo>
                  <a:lnTo>
                    <a:pt x="116" y="142"/>
                  </a:lnTo>
                  <a:lnTo>
                    <a:pt x="107" y="130"/>
                  </a:lnTo>
                  <a:lnTo>
                    <a:pt x="102" y="124"/>
                  </a:lnTo>
                  <a:lnTo>
                    <a:pt x="97" y="118"/>
                  </a:lnTo>
                  <a:lnTo>
                    <a:pt x="92" y="112"/>
                  </a:lnTo>
                  <a:lnTo>
                    <a:pt x="87" y="107"/>
                  </a:lnTo>
                  <a:lnTo>
                    <a:pt x="82" y="102"/>
                  </a:lnTo>
                  <a:lnTo>
                    <a:pt x="77" y="96"/>
                  </a:lnTo>
                  <a:lnTo>
                    <a:pt x="72" y="91"/>
                  </a:lnTo>
                  <a:lnTo>
                    <a:pt x="66" y="87"/>
                  </a:lnTo>
                  <a:lnTo>
                    <a:pt x="60" y="82"/>
                  </a:lnTo>
                  <a:lnTo>
                    <a:pt x="54" y="78"/>
                  </a:lnTo>
                  <a:lnTo>
                    <a:pt x="49" y="74"/>
                  </a:lnTo>
                  <a:lnTo>
                    <a:pt x="42" y="70"/>
                  </a:lnTo>
                  <a:lnTo>
                    <a:pt x="39" y="76"/>
                  </a:lnTo>
                  <a:lnTo>
                    <a:pt x="35" y="82"/>
                  </a:lnTo>
                  <a:lnTo>
                    <a:pt x="32" y="89"/>
                  </a:lnTo>
                  <a:lnTo>
                    <a:pt x="29" y="95"/>
                  </a:lnTo>
                  <a:lnTo>
                    <a:pt x="24" y="108"/>
                  </a:lnTo>
                  <a:lnTo>
                    <a:pt x="18" y="121"/>
                  </a:lnTo>
                  <a:lnTo>
                    <a:pt x="13" y="134"/>
                  </a:lnTo>
                  <a:lnTo>
                    <a:pt x="9" y="148"/>
                  </a:lnTo>
                  <a:lnTo>
                    <a:pt x="4" y="161"/>
                  </a:lnTo>
                  <a:lnTo>
                    <a:pt x="0" y="174"/>
                  </a:lnTo>
                  <a:lnTo>
                    <a:pt x="0" y="162"/>
                  </a:lnTo>
                  <a:lnTo>
                    <a:pt x="0" y="149"/>
                  </a:lnTo>
                  <a:lnTo>
                    <a:pt x="0" y="137"/>
                  </a:lnTo>
                  <a:lnTo>
                    <a:pt x="1" y="125"/>
                  </a:lnTo>
                  <a:lnTo>
                    <a:pt x="2" y="113"/>
                  </a:lnTo>
                  <a:lnTo>
                    <a:pt x="15" y="59"/>
                  </a:lnTo>
                  <a:lnTo>
                    <a:pt x="18" y="48"/>
                  </a:lnTo>
                  <a:lnTo>
                    <a:pt x="22" y="38"/>
                  </a:lnTo>
                  <a:lnTo>
                    <a:pt x="26" y="28"/>
                  </a:lnTo>
                  <a:lnTo>
                    <a:pt x="31" y="18"/>
                  </a:lnTo>
                  <a:lnTo>
                    <a:pt x="36" y="9"/>
                  </a:lnTo>
                  <a:lnTo>
                    <a:pt x="41" y="0"/>
                  </a:lnTo>
                  <a:lnTo>
                    <a:pt x="47" y="4"/>
                  </a:lnTo>
                  <a:lnTo>
                    <a:pt x="76" y="36"/>
                  </a:lnTo>
                  <a:lnTo>
                    <a:pt x="82" y="43"/>
                  </a:lnTo>
                  <a:lnTo>
                    <a:pt x="87" y="51"/>
                  </a:lnTo>
                  <a:lnTo>
                    <a:pt x="99" y="68"/>
                  </a:lnTo>
                  <a:lnTo>
                    <a:pt x="109" y="85"/>
                  </a:lnTo>
                  <a:lnTo>
                    <a:pt x="120" y="103"/>
                  </a:lnTo>
                  <a:lnTo>
                    <a:pt x="131" y="122"/>
                  </a:lnTo>
                  <a:lnTo>
                    <a:pt x="130" y="130"/>
                  </a:lnTo>
                  <a:lnTo>
                    <a:pt x="128" y="138"/>
                  </a:lnTo>
                  <a:lnTo>
                    <a:pt x="127" y="147"/>
                  </a:lnTo>
                  <a:lnTo>
                    <a:pt x="125" y="15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79" name="Shape 79">
              <a:extLst>
                <a:ext uri="{FF2B5EF4-FFF2-40B4-BE49-F238E27FC236}">
                  <a16:creationId xmlns:a16="http://schemas.microsoft.com/office/drawing/2014/main" id="{81D87F66-03CA-6F47-868E-BF8712029A0F}"/>
                </a:ext>
              </a:extLst>
            </xdr:cNvPr>
            <xdr:cNvPicPr preferRelativeResize="0"/>
          </xdr:nvPicPr>
          <xdr:blipFill rotWithShape="1">
            <a:blip xmlns:r="http://schemas.openxmlformats.org/officeDocument/2006/relationships" r:embed="rId7">
              <a:alphaModFix/>
            </a:blip>
            <a:srcRect/>
            <a:stretch/>
          </xdr:blipFill>
          <xdr:spPr>
            <a:xfrm>
              <a:off x="6874" y="640"/>
              <a:ext cx="499" cy="2"/>
            </a:xfrm>
            <a:prstGeom prst="rect">
              <a:avLst/>
            </a:prstGeom>
            <a:noFill/>
            <a:ln>
              <a:noFill/>
            </a:ln>
          </xdr:spPr>
        </xdr:pic>
        <xdr:sp macro="" textlink="">
          <xdr:nvSpPr>
            <xdr:cNvPr id="80" name="Shape 80">
              <a:extLst>
                <a:ext uri="{FF2B5EF4-FFF2-40B4-BE49-F238E27FC236}">
                  <a16:creationId xmlns:a16="http://schemas.microsoft.com/office/drawing/2014/main" id="{87F98B4C-B10D-2E07-9EBA-3AD5A5E289D4}"/>
                </a:ext>
              </a:extLst>
            </xdr:cNvPr>
            <xdr:cNvSpPr/>
          </xdr:nvSpPr>
          <xdr:spPr>
            <a:xfrm>
              <a:off x="6966" y="407"/>
              <a:ext cx="174" cy="222"/>
            </a:xfrm>
            <a:custGeom>
              <a:avLst/>
              <a:gdLst/>
              <a:ahLst/>
              <a:cxnLst/>
              <a:rect l="l" t="t" r="r" b="b"/>
              <a:pathLst>
                <a:path w="174" h="222" extrusionOk="0">
                  <a:moveTo>
                    <a:pt x="96" y="0"/>
                  </a:moveTo>
                  <a:lnTo>
                    <a:pt x="90" y="6"/>
                  </a:lnTo>
                  <a:lnTo>
                    <a:pt x="84" y="13"/>
                  </a:lnTo>
                  <a:lnTo>
                    <a:pt x="78" y="21"/>
                  </a:lnTo>
                  <a:lnTo>
                    <a:pt x="72" y="30"/>
                  </a:lnTo>
                  <a:lnTo>
                    <a:pt x="66" y="38"/>
                  </a:lnTo>
                  <a:lnTo>
                    <a:pt x="60" y="47"/>
                  </a:lnTo>
                  <a:lnTo>
                    <a:pt x="42" y="77"/>
                  </a:lnTo>
                  <a:lnTo>
                    <a:pt x="24" y="110"/>
                  </a:lnTo>
                  <a:lnTo>
                    <a:pt x="12" y="134"/>
                  </a:lnTo>
                  <a:lnTo>
                    <a:pt x="0" y="160"/>
                  </a:lnTo>
                  <a:lnTo>
                    <a:pt x="5" y="167"/>
                  </a:lnTo>
                  <a:lnTo>
                    <a:pt x="9" y="174"/>
                  </a:lnTo>
                  <a:lnTo>
                    <a:pt x="14" y="181"/>
                  </a:lnTo>
                  <a:lnTo>
                    <a:pt x="19" y="189"/>
                  </a:lnTo>
                  <a:lnTo>
                    <a:pt x="23" y="197"/>
                  </a:lnTo>
                  <a:lnTo>
                    <a:pt x="28" y="204"/>
                  </a:lnTo>
                  <a:lnTo>
                    <a:pt x="38" y="220"/>
                  </a:lnTo>
                  <a:lnTo>
                    <a:pt x="39" y="222"/>
                  </a:lnTo>
                  <a:lnTo>
                    <a:pt x="44" y="203"/>
                  </a:lnTo>
                  <a:lnTo>
                    <a:pt x="48" y="188"/>
                  </a:lnTo>
                  <a:lnTo>
                    <a:pt x="50" y="181"/>
                  </a:lnTo>
                  <a:lnTo>
                    <a:pt x="51" y="175"/>
                  </a:lnTo>
                  <a:lnTo>
                    <a:pt x="55" y="161"/>
                  </a:lnTo>
                  <a:lnTo>
                    <a:pt x="58" y="154"/>
                  </a:lnTo>
                  <a:lnTo>
                    <a:pt x="61" y="146"/>
                  </a:lnTo>
                  <a:lnTo>
                    <a:pt x="70" y="128"/>
                  </a:lnTo>
                  <a:lnTo>
                    <a:pt x="76" y="117"/>
                  </a:lnTo>
                  <a:lnTo>
                    <a:pt x="82" y="105"/>
                  </a:lnTo>
                  <a:lnTo>
                    <a:pt x="90" y="92"/>
                  </a:lnTo>
                  <a:lnTo>
                    <a:pt x="99" y="76"/>
                  </a:lnTo>
                  <a:lnTo>
                    <a:pt x="142" y="76"/>
                  </a:lnTo>
                  <a:lnTo>
                    <a:pt x="138" y="64"/>
                  </a:lnTo>
                  <a:lnTo>
                    <a:pt x="133" y="51"/>
                  </a:lnTo>
                  <a:lnTo>
                    <a:pt x="128" y="40"/>
                  </a:lnTo>
                  <a:lnTo>
                    <a:pt x="124" y="30"/>
                  </a:lnTo>
                  <a:lnTo>
                    <a:pt x="119" y="22"/>
                  </a:lnTo>
                  <a:lnTo>
                    <a:pt x="111" y="10"/>
                  </a:lnTo>
                  <a:lnTo>
                    <a:pt x="107" y="6"/>
                  </a:lnTo>
                  <a:lnTo>
                    <a:pt x="101" y="2"/>
                  </a:lnTo>
                  <a:lnTo>
                    <a:pt x="96" y="0"/>
                  </a:lnTo>
                  <a:close/>
                  <a:moveTo>
                    <a:pt x="142" y="76"/>
                  </a:moveTo>
                  <a:lnTo>
                    <a:pt x="99" y="76"/>
                  </a:lnTo>
                  <a:lnTo>
                    <a:pt x="108" y="89"/>
                  </a:lnTo>
                  <a:lnTo>
                    <a:pt x="118" y="102"/>
                  </a:lnTo>
                  <a:lnTo>
                    <a:pt x="127" y="115"/>
                  </a:lnTo>
                  <a:lnTo>
                    <a:pt x="137" y="128"/>
                  </a:lnTo>
                  <a:lnTo>
                    <a:pt x="155" y="156"/>
                  </a:lnTo>
                  <a:lnTo>
                    <a:pt x="165" y="170"/>
                  </a:lnTo>
                  <a:lnTo>
                    <a:pt x="174" y="186"/>
                  </a:lnTo>
                  <a:lnTo>
                    <a:pt x="167" y="160"/>
                  </a:lnTo>
                  <a:lnTo>
                    <a:pt x="161" y="136"/>
                  </a:lnTo>
                  <a:lnTo>
                    <a:pt x="154" y="115"/>
                  </a:lnTo>
                  <a:lnTo>
                    <a:pt x="148" y="96"/>
                  </a:lnTo>
                  <a:lnTo>
                    <a:pt x="143" y="79"/>
                  </a:lnTo>
                  <a:lnTo>
                    <a:pt x="142" y="76"/>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81" name="Shape 81">
              <a:extLst>
                <a:ext uri="{FF2B5EF4-FFF2-40B4-BE49-F238E27FC236}">
                  <a16:creationId xmlns:a16="http://schemas.microsoft.com/office/drawing/2014/main" id="{19826AD6-3352-13F2-117D-54339067BDE2}"/>
                </a:ext>
              </a:extLst>
            </xdr:cNvPr>
            <xdr:cNvPicPr preferRelativeResize="0"/>
          </xdr:nvPicPr>
          <xdr:blipFill rotWithShape="1">
            <a:blip xmlns:r="http://schemas.openxmlformats.org/officeDocument/2006/relationships" r:embed="rId7">
              <a:alphaModFix/>
            </a:blip>
            <a:srcRect/>
            <a:stretch/>
          </xdr:blipFill>
          <xdr:spPr>
            <a:xfrm>
              <a:off x="6967" y="537"/>
              <a:ext cx="499" cy="2"/>
            </a:xfrm>
            <a:prstGeom prst="rect">
              <a:avLst/>
            </a:prstGeom>
            <a:noFill/>
            <a:ln>
              <a:noFill/>
            </a:ln>
          </xdr:spPr>
        </xdr:pic>
        <xdr:sp macro="" textlink="">
          <xdr:nvSpPr>
            <xdr:cNvPr id="82" name="Shape 82">
              <a:extLst>
                <a:ext uri="{FF2B5EF4-FFF2-40B4-BE49-F238E27FC236}">
                  <a16:creationId xmlns:a16="http://schemas.microsoft.com/office/drawing/2014/main" id="{19FFAD01-06B1-C96E-CC80-E600A471B743}"/>
                </a:ext>
              </a:extLst>
            </xdr:cNvPr>
            <xdr:cNvSpPr/>
          </xdr:nvSpPr>
          <xdr:spPr>
            <a:xfrm>
              <a:off x="6966" y="407"/>
              <a:ext cx="174" cy="222"/>
            </a:xfrm>
            <a:custGeom>
              <a:avLst/>
              <a:gdLst/>
              <a:ahLst/>
              <a:cxnLst/>
              <a:rect l="l" t="t" r="r" b="b"/>
              <a:pathLst>
                <a:path w="174" h="222" extrusionOk="0">
                  <a:moveTo>
                    <a:pt x="0" y="160"/>
                  </a:moveTo>
                  <a:lnTo>
                    <a:pt x="12" y="134"/>
                  </a:lnTo>
                  <a:lnTo>
                    <a:pt x="24" y="110"/>
                  </a:lnTo>
                  <a:lnTo>
                    <a:pt x="30" y="99"/>
                  </a:lnTo>
                  <a:lnTo>
                    <a:pt x="36" y="88"/>
                  </a:lnTo>
                  <a:lnTo>
                    <a:pt x="42" y="77"/>
                  </a:lnTo>
                  <a:lnTo>
                    <a:pt x="48" y="67"/>
                  </a:lnTo>
                  <a:lnTo>
                    <a:pt x="54" y="57"/>
                  </a:lnTo>
                  <a:lnTo>
                    <a:pt x="60" y="47"/>
                  </a:lnTo>
                  <a:lnTo>
                    <a:pt x="66" y="38"/>
                  </a:lnTo>
                  <a:lnTo>
                    <a:pt x="72" y="30"/>
                  </a:lnTo>
                  <a:lnTo>
                    <a:pt x="78" y="21"/>
                  </a:lnTo>
                  <a:lnTo>
                    <a:pt x="84" y="13"/>
                  </a:lnTo>
                  <a:lnTo>
                    <a:pt x="90" y="6"/>
                  </a:lnTo>
                  <a:lnTo>
                    <a:pt x="96" y="0"/>
                  </a:lnTo>
                  <a:lnTo>
                    <a:pt x="97" y="0"/>
                  </a:lnTo>
                  <a:lnTo>
                    <a:pt x="99" y="1"/>
                  </a:lnTo>
                  <a:lnTo>
                    <a:pt x="101" y="2"/>
                  </a:lnTo>
                  <a:lnTo>
                    <a:pt x="103" y="3"/>
                  </a:lnTo>
                  <a:lnTo>
                    <a:pt x="105" y="4"/>
                  </a:lnTo>
                  <a:lnTo>
                    <a:pt x="107" y="6"/>
                  </a:lnTo>
                  <a:lnTo>
                    <a:pt x="109" y="8"/>
                  </a:lnTo>
                  <a:lnTo>
                    <a:pt x="111" y="10"/>
                  </a:lnTo>
                  <a:lnTo>
                    <a:pt x="113" y="13"/>
                  </a:lnTo>
                  <a:lnTo>
                    <a:pt x="115" y="16"/>
                  </a:lnTo>
                  <a:lnTo>
                    <a:pt x="117" y="19"/>
                  </a:lnTo>
                  <a:lnTo>
                    <a:pt x="119" y="22"/>
                  </a:lnTo>
                  <a:lnTo>
                    <a:pt x="124" y="30"/>
                  </a:lnTo>
                  <a:lnTo>
                    <a:pt x="128" y="40"/>
                  </a:lnTo>
                  <a:lnTo>
                    <a:pt x="133" y="51"/>
                  </a:lnTo>
                  <a:lnTo>
                    <a:pt x="138" y="64"/>
                  </a:lnTo>
                  <a:lnTo>
                    <a:pt x="143" y="79"/>
                  </a:lnTo>
                  <a:lnTo>
                    <a:pt x="148" y="96"/>
                  </a:lnTo>
                  <a:lnTo>
                    <a:pt x="154" y="115"/>
                  </a:lnTo>
                  <a:lnTo>
                    <a:pt x="161" y="136"/>
                  </a:lnTo>
                  <a:lnTo>
                    <a:pt x="167" y="160"/>
                  </a:lnTo>
                  <a:lnTo>
                    <a:pt x="174" y="186"/>
                  </a:lnTo>
                  <a:lnTo>
                    <a:pt x="165" y="170"/>
                  </a:lnTo>
                  <a:lnTo>
                    <a:pt x="155" y="156"/>
                  </a:lnTo>
                  <a:lnTo>
                    <a:pt x="146" y="142"/>
                  </a:lnTo>
                  <a:lnTo>
                    <a:pt x="137" y="128"/>
                  </a:lnTo>
                  <a:lnTo>
                    <a:pt x="127" y="115"/>
                  </a:lnTo>
                  <a:lnTo>
                    <a:pt x="118" y="102"/>
                  </a:lnTo>
                  <a:lnTo>
                    <a:pt x="108" y="89"/>
                  </a:lnTo>
                  <a:lnTo>
                    <a:pt x="99" y="76"/>
                  </a:lnTo>
                  <a:lnTo>
                    <a:pt x="90" y="92"/>
                  </a:lnTo>
                  <a:lnTo>
                    <a:pt x="82" y="105"/>
                  </a:lnTo>
                  <a:lnTo>
                    <a:pt x="76" y="117"/>
                  </a:lnTo>
                  <a:lnTo>
                    <a:pt x="70" y="128"/>
                  </a:lnTo>
                  <a:lnTo>
                    <a:pt x="65" y="138"/>
                  </a:lnTo>
                  <a:lnTo>
                    <a:pt x="61" y="146"/>
                  </a:lnTo>
                  <a:lnTo>
                    <a:pt x="58" y="154"/>
                  </a:lnTo>
                  <a:lnTo>
                    <a:pt x="55" y="161"/>
                  </a:lnTo>
                  <a:lnTo>
                    <a:pt x="53" y="168"/>
                  </a:lnTo>
                  <a:lnTo>
                    <a:pt x="51" y="175"/>
                  </a:lnTo>
                  <a:lnTo>
                    <a:pt x="50" y="181"/>
                  </a:lnTo>
                  <a:lnTo>
                    <a:pt x="48" y="188"/>
                  </a:lnTo>
                  <a:lnTo>
                    <a:pt x="44" y="203"/>
                  </a:lnTo>
                  <a:lnTo>
                    <a:pt x="39" y="222"/>
                  </a:lnTo>
                  <a:lnTo>
                    <a:pt x="38" y="221"/>
                  </a:lnTo>
                  <a:lnTo>
                    <a:pt x="38" y="220"/>
                  </a:lnTo>
                  <a:lnTo>
                    <a:pt x="33" y="212"/>
                  </a:lnTo>
                  <a:lnTo>
                    <a:pt x="28" y="204"/>
                  </a:lnTo>
                  <a:lnTo>
                    <a:pt x="23" y="197"/>
                  </a:lnTo>
                  <a:lnTo>
                    <a:pt x="19" y="189"/>
                  </a:lnTo>
                  <a:lnTo>
                    <a:pt x="14" y="181"/>
                  </a:lnTo>
                  <a:lnTo>
                    <a:pt x="9" y="174"/>
                  </a:lnTo>
                  <a:lnTo>
                    <a:pt x="5" y="167"/>
                  </a:lnTo>
                  <a:lnTo>
                    <a:pt x="0" y="16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83" name="Shape 83">
              <a:extLst>
                <a:ext uri="{FF2B5EF4-FFF2-40B4-BE49-F238E27FC236}">
                  <a16:creationId xmlns:a16="http://schemas.microsoft.com/office/drawing/2014/main" id="{4875281C-A2F9-7A57-F32C-731C7E07315E}"/>
                </a:ext>
              </a:extLst>
            </xdr:cNvPr>
            <xdr:cNvPicPr preferRelativeResize="0"/>
          </xdr:nvPicPr>
          <xdr:blipFill rotWithShape="1">
            <a:blip xmlns:r="http://schemas.openxmlformats.org/officeDocument/2006/relationships" r:embed="rId7">
              <a:alphaModFix/>
            </a:blip>
            <a:srcRect/>
            <a:stretch/>
          </xdr:blipFill>
          <xdr:spPr>
            <a:xfrm>
              <a:off x="6967" y="537"/>
              <a:ext cx="499" cy="2"/>
            </a:xfrm>
            <a:prstGeom prst="rect">
              <a:avLst/>
            </a:prstGeom>
            <a:noFill/>
            <a:ln>
              <a:noFill/>
            </a:ln>
          </xdr:spPr>
        </xdr:pic>
        <xdr:sp macro="" textlink="">
          <xdr:nvSpPr>
            <xdr:cNvPr id="84" name="Shape 84">
              <a:extLst>
                <a:ext uri="{FF2B5EF4-FFF2-40B4-BE49-F238E27FC236}">
                  <a16:creationId xmlns:a16="http://schemas.microsoft.com/office/drawing/2014/main" id="{B0582F2E-6A91-FD20-D317-3E7CB6D0EE61}"/>
                </a:ext>
              </a:extLst>
            </xdr:cNvPr>
            <xdr:cNvSpPr/>
          </xdr:nvSpPr>
          <xdr:spPr>
            <a:xfrm>
              <a:off x="6997" y="616"/>
              <a:ext cx="2" cy="2"/>
            </a:xfrm>
            <a:custGeom>
              <a:avLst/>
              <a:gdLst/>
              <a:ahLst/>
              <a:cxnLst/>
              <a:rect l="l" t="t" r="r" b="b"/>
              <a:pathLst>
                <a:path w="1" h="2" extrusionOk="0">
                  <a:moveTo>
                    <a:pt x="1" y="2"/>
                  </a:moveTo>
                  <a:lnTo>
                    <a:pt x="0" y="1"/>
                  </a:lnTo>
                  <a:lnTo>
                    <a:pt x="0" y="0"/>
                  </a:lnTo>
                  <a:lnTo>
                    <a:pt x="0" y="1"/>
                  </a:lnTo>
                  <a:lnTo>
                    <a:pt x="1" y="2"/>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85" name="Shape 85">
              <a:extLst>
                <a:ext uri="{FF2B5EF4-FFF2-40B4-BE49-F238E27FC236}">
                  <a16:creationId xmlns:a16="http://schemas.microsoft.com/office/drawing/2014/main" id="{B2E0D393-C788-24C3-4C4E-1EF7950213A6}"/>
                </a:ext>
              </a:extLst>
            </xdr:cNvPr>
            <xdr:cNvSpPr/>
          </xdr:nvSpPr>
          <xdr:spPr>
            <a:xfrm>
              <a:off x="6997" y="616"/>
              <a:ext cx="2" cy="2"/>
            </a:xfrm>
            <a:custGeom>
              <a:avLst/>
              <a:gdLst/>
              <a:ahLst/>
              <a:cxnLst/>
              <a:rect l="l" t="t" r="r" b="b"/>
              <a:pathLst>
                <a:path w="1" h="2" extrusionOk="0">
                  <a:moveTo>
                    <a:pt x="1" y="2"/>
                  </a:moveTo>
                  <a:lnTo>
                    <a:pt x="0" y="1"/>
                  </a:lnTo>
                  <a:lnTo>
                    <a:pt x="0" y="0"/>
                  </a:lnTo>
                  <a:lnTo>
                    <a:pt x="0" y="1"/>
                  </a:lnTo>
                  <a:lnTo>
                    <a:pt x="1"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86" name="Shape 86">
              <a:extLst>
                <a:ext uri="{FF2B5EF4-FFF2-40B4-BE49-F238E27FC236}">
                  <a16:creationId xmlns:a16="http://schemas.microsoft.com/office/drawing/2014/main" id="{1FF04809-C111-D00E-7579-1573EFEAE92C}"/>
                </a:ext>
              </a:extLst>
            </xdr:cNvPr>
            <xdr:cNvSpPr/>
          </xdr:nvSpPr>
          <xdr:spPr>
            <a:xfrm>
              <a:off x="6998" y="620"/>
              <a:ext cx="3" cy="3"/>
            </a:xfrm>
            <a:custGeom>
              <a:avLst/>
              <a:gdLst/>
              <a:ahLst/>
              <a:cxnLst/>
              <a:rect l="l" t="t" r="r" b="b"/>
              <a:pathLst>
                <a:path w="3" h="3" extrusionOk="0">
                  <a:moveTo>
                    <a:pt x="3" y="3"/>
                  </a:moveTo>
                  <a:lnTo>
                    <a:pt x="2" y="1"/>
                  </a:lnTo>
                  <a:lnTo>
                    <a:pt x="0" y="0"/>
                  </a:lnTo>
                </a:path>
              </a:pathLst>
            </a:custGeom>
            <a:noFill/>
            <a:ln w="9525" cap="flat" cmpd="sng">
              <a:solidFill>
                <a:srgbClr val="373435"/>
              </a:solidFill>
              <a:prstDash val="solid"/>
              <a:round/>
              <a:headEnd type="none" w="med" len="med"/>
              <a:tailEnd type="none" w="med" len="med"/>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87" name="Shape 87">
              <a:extLst>
                <a:ext uri="{FF2B5EF4-FFF2-40B4-BE49-F238E27FC236}">
                  <a16:creationId xmlns:a16="http://schemas.microsoft.com/office/drawing/2014/main" id="{E7D9458C-4721-6DFF-44C9-3EE90D058D7C}"/>
                </a:ext>
              </a:extLst>
            </xdr:cNvPr>
            <xdr:cNvPicPr preferRelativeResize="0"/>
          </xdr:nvPicPr>
          <xdr:blipFill rotWithShape="1">
            <a:blip xmlns:r="http://schemas.openxmlformats.org/officeDocument/2006/relationships" r:embed="rId7">
              <a:alphaModFix/>
            </a:blip>
            <a:srcRect/>
            <a:stretch/>
          </xdr:blipFill>
          <xdr:spPr>
            <a:xfrm>
              <a:off x="6998" y="745"/>
              <a:ext cx="499" cy="7"/>
            </a:xfrm>
            <a:prstGeom prst="rect">
              <a:avLst/>
            </a:prstGeom>
            <a:noFill/>
            <a:ln>
              <a:noFill/>
            </a:ln>
          </xdr:spPr>
        </xdr:pic>
        <xdr:sp macro="" textlink="">
          <xdr:nvSpPr>
            <xdr:cNvPr id="88" name="Shape 88">
              <a:extLst>
                <a:ext uri="{FF2B5EF4-FFF2-40B4-BE49-F238E27FC236}">
                  <a16:creationId xmlns:a16="http://schemas.microsoft.com/office/drawing/2014/main" id="{DDB737E2-C152-FC87-1BEA-26A83073A418}"/>
                </a:ext>
              </a:extLst>
            </xdr:cNvPr>
            <xdr:cNvSpPr/>
          </xdr:nvSpPr>
          <xdr:spPr>
            <a:xfrm>
              <a:off x="7017" y="790"/>
              <a:ext cx="5" cy="18"/>
            </a:xfrm>
            <a:custGeom>
              <a:avLst/>
              <a:gdLst/>
              <a:ahLst/>
              <a:cxnLst/>
              <a:rect l="l" t="t" r="r" b="b"/>
              <a:pathLst>
                <a:path w="5" h="18" extrusionOk="0">
                  <a:moveTo>
                    <a:pt x="5" y="0"/>
                  </a:moveTo>
                  <a:lnTo>
                    <a:pt x="2" y="8"/>
                  </a:lnTo>
                  <a:lnTo>
                    <a:pt x="0" y="16"/>
                  </a:lnTo>
                  <a:lnTo>
                    <a:pt x="0" y="18"/>
                  </a:lnTo>
                  <a:lnTo>
                    <a:pt x="1" y="14"/>
                  </a:lnTo>
                  <a:lnTo>
                    <a:pt x="3" y="9"/>
                  </a:lnTo>
                  <a:lnTo>
                    <a:pt x="4" y="5"/>
                  </a:lnTo>
                  <a:lnTo>
                    <a:pt x="5"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89" name="Shape 89">
              <a:extLst>
                <a:ext uri="{FF2B5EF4-FFF2-40B4-BE49-F238E27FC236}">
                  <a16:creationId xmlns:a16="http://schemas.microsoft.com/office/drawing/2014/main" id="{03533647-8489-5CF5-FD05-598803B77AFB}"/>
                </a:ext>
              </a:extLst>
            </xdr:cNvPr>
            <xdr:cNvSpPr/>
          </xdr:nvSpPr>
          <xdr:spPr>
            <a:xfrm>
              <a:off x="7017" y="790"/>
              <a:ext cx="5" cy="18"/>
            </a:xfrm>
            <a:custGeom>
              <a:avLst/>
              <a:gdLst/>
              <a:ahLst/>
              <a:cxnLst/>
              <a:rect l="l" t="t" r="r" b="b"/>
              <a:pathLst>
                <a:path w="5" h="18" extrusionOk="0">
                  <a:moveTo>
                    <a:pt x="5" y="0"/>
                  </a:moveTo>
                  <a:lnTo>
                    <a:pt x="4" y="4"/>
                  </a:lnTo>
                  <a:lnTo>
                    <a:pt x="2" y="8"/>
                  </a:lnTo>
                  <a:lnTo>
                    <a:pt x="1" y="12"/>
                  </a:lnTo>
                  <a:lnTo>
                    <a:pt x="0" y="15"/>
                  </a:lnTo>
                  <a:lnTo>
                    <a:pt x="0" y="16"/>
                  </a:lnTo>
                  <a:lnTo>
                    <a:pt x="0" y="18"/>
                  </a:lnTo>
                  <a:lnTo>
                    <a:pt x="1" y="14"/>
                  </a:lnTo>
                  <a:lnTo>
                    <a:pt x="3" y="9"/>
                  </a:lnTo>
                  <a:lnTo>
                    <a:pt x="4" y="5"/>
                  </a:lnTo>
                  <a:lnTo>
                    <a:pt x="5"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90" name="Shape 90">
              <a:extLst>
                <a:ext uri="{FF2B5EF4-FFF2-40B4-BE49-F238E27FC236}">
                  <a16:creationId xmlns:a16="http://schemas.microsoft.com/office/drawing/2014/main" id="{7F5D2173-796C-DC68-03AD-3032EB4E2B5C}"/>
                </a:ext>
              </a:extLst>
            </xdr:cNvPr>
            <xdr:cNvSpPr/>
          </xdr:nvSpPr>
          <xdr:spPr>
            <a:xfrm>
              <a:off x="6973" y="544"/>
              <a:ext cx="69" cy="219"/>
            </a:xfrm>
            <a:custGeom>
              <a:avLst/>
              <a:gdLst/>
              <a:ahLst/>
              <a:cxnLst/>
              <a:rect l="l" t="t" r="r" b="b"/>
              <a:pathLst>
                <a:path w="69" h="219" extrusionOk="0">
                  <a:moveTo>
                    <a:pt x="0" y="84"/>
                  </a:moveTo>
                  <a:lnTo>
                    <a:pt x="1" y="89"/>
                  </a:lnTo>
                  <a:lnTo>
                    <a:pt x="2" y="95"/>
                  </a:lnTo>
                  <a:lnTo>
                    <a:pt x="4" y="100"/>
                  </a:lnTo>
                  <a:lnTo>
                    <a:pt x="5" y="106"/>
                  </a:lnTo>
                  <a:lnTo>
                    <a:pt x="15" y="121"/>
                  </a:lnTo>
                  <a:lnTo>
                    <a:pt x="24" y="136"/>
                  </a:lnTo>
                  <a:lnTo>
                    <a:pt x="28" y="144"/>
                  </a:lnTo>
                  <a:lnTo>
                    <a:pt x="33" y="151"/>
                  </a:lnTo>
                  <a:lnTo>
                    <a:pt x="36" y="158"/>
                  </a:lnTo>
                  <a:lnTo>
                    <a:pt x="40" y="165"/>
                  </a:lnTo>
                  <a:lnTo>
                    <a:pt x="52" y="193"/>
                  </a:lnTo>
                  <a:lnTo>
                    <a:pt x="54" y="199"/>
                  </a:lnTo>
                  <a:lnTo>
                    <a:pt x="58" y="213"/>
                  </a:lnTo>
                  <a:lnTo>
                    <a:pt x="60" y="219"/>
                  </a:lnTo>
                  <a:lnTo>
                    <a:pt x="66" y="201"/>
                  </a:lnTo>
                  <a:lnTo>
                    <a:pt x="69" y="195"/>
                  </a:lnTo>
                  <a:lnTo>
                    <a:pt x="65" y="181"/>
                  </a:lnTo>
                  <a:lnTo>
                    <a:pt x="63" y="167"/>
                  </a:lnTo>
                  <a:lnTo>
                    <a:pt x="60" y="153"/>
                  </a:lnTo>
                  <a:lnTo>
                    <a:pt x="59" y="139"/>
                  </a:lnTo>
                  <a:lnTo>
                    <a:pt x="57" y="125"/>
                  </a:lnTo>
                  <a:lnTo>
                    <a:pt x="57" y="119"/>
                  </a:lnTo>
                  <a:lnTo>
                    <a:pt x="26" y="119"/>
                  </a:lnTo>
                  <a:lnTo>
                    <a:pt x="14" y="101"/>
                  </a:lnTo>
                  <a:lnTo>
                    <a:pt x="7" y="93"/>
                  </a:lnTo>
                  <a:lnTo>
                    <a:pt x="0" y="84"/>
                  </a:lnTo>
                  <a:close/>
                  <a:moveTo>
                    <a:pt x="58" y="0"/>
                  </a:moveTo>
                  <a:lnTo>
                    <a:pt x="53" y="12"/>
                  </a:lnTo>
                  <a:lnTo>
                    <a:pt x="49" y="22"/>
                  </a:lnTo>
                  <a:lnTo>
                    <a:pt x="46" y="32"/>
                  </a:lnTo>
                  <a:lnTo>
                    <a:pt x="43" y="41"/>
                  </a:lnTo>
                  <a:lnTo>
                    <a:pt x="41" y="50"/>
                  </a:lnTo>
                  <a:lnTo>
                    <a:pt x="39" y="61"/>
                  </a:lnTo>
                  <a:lnTo>
                    <a:pt x="36" y="72"/>
                  </a:lnTo>
                  <a:lnTo>
                    <a:pt x="32" y="85"/>
                  </a:lnTo>
                  <a:lnTo>
                    <a:pt x="32" y="86"/>
                  </a:lnTo>
                  <a:lnTo>
                    <a:pt x="31" y="95"/>
                  </a:lnTo>
                  <a:lnTo>
                    <a:pt x="29" y="103"/>
                  </a:lnTo>
                  <a:lnTo>
                    <a:pt x="28" y="111"/>
                  </a:lnTo>
                  <a:lnTo>
                    <a:pt x="26" y="119"/>
                  </a:lnTo>
                  <a:lnTo>
                    <a:pt x="57" y="119"/>
                  </a:lnTo>
                  <a:lnTo>
                    <a:pt x="56" y="111"/>
                  </a:lnTo>
                  <a:lnTo>
                    <a:pt x="56" y="95"/>
                  </a:lnTo>
                  <a:lnTo>
                    <a:pt x="55" y="84"/>
                  </a:lnTo>
                  <a:lnTo>
                    <a:pt x="57" y="77"/>
                  </a:lnTo>
                  <a:lnTo>
                    <a:pt x="59" y="71"/>
                  </a:lnTo>
                  <a:lnTo>
                    <a:pt x="61" y="64"/>
                  </a:lnTo>
                  <a:lnTo>
                    <a:pt x="62" y="59"/>
                  </a:lnTo>
                  <a:lnTo>
                    <a:pt x="63" y="53"/>
                  </a:lnTo>
                  <a:lnTo>
                    <a:pt x="63" y="22"/>
                  </a:lnTo>
                  <a:lnTo>
                    <a:pt x="62" y="18"/>
                  </a:lnTo>
                  <a:lnTo>
                    <a:pt x="60" y="8"/>
                  </a:lnTo>
                  <a:lnTo>
                    <a:pt x="58"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91" name="Shape 91">
              <a:extLst>
                <a:ext uri="{FF2B5EF4-FFF2-40B4-BE49-F238E27FC236}">
                  <a16:creationId xmlns:a16="http://schemas.microsoft.com/office/drawing/2014/main" id="{7D983BEB-783E-4E4B-F22E-32D0B1642D42}"/>
                </a:ext>
              </a:extLst>
            </xdr:cNvPr>
            <xdr:cNvPicPr preferRelativeResize="0"/>
          </xdr:nvPicPr>
          <xdr:blipFill rotWithShape="1">
            <a:blip xmlns:r="http://schemas.openxmlformats.org/officeDocument/2006/relationships" r:embed="rId7">
              <a:alphaModFix/>
            </a:blip>
            <a:srcRect/>
            <a:stretch/>
          </xdr:blipFill>
          <xdr:spPr>
            <a:xfrm>
              <a:off x="6974" y="673"/>
              <a:ext cx="499" cy="2"/>
            </a:xfrm>
            <a:prstGeom prst="rect">
              <a:avLst/>
            </a:prstGeom>
            <a:noFill/>
            <a:ln>
              <a:noFill/>
            </a:ln>
          </xdr:spPr>
        </xdr:pic>
        <xdr:sp macro="" textlink="">
          <xdr:nvSpPr>
            <xdr:cNvPr id="92" name="Shape 92">
              <a:extLst>
                <a:ext uri="{FF2B5EF4-FFF2-40B4-BE49-F238E27FC236}">
                  <a16:creationId xmlns:a16="http://schemas.microsoft.com/office/drawing/2014/main" id="{6308E42E-BEFB-A5A0-C431-553870666817}"/>
                </a:ext>
              </a:extLst>
            </xdr:cNvPr>
            <xdr:cNvSpPr/>
          </xdr:nvSpPr>
          <xdr:spPr>
            <a:xfrm>
              <a:off x="6973" y="544"/>
              <a:ext cx="69" cy="219"/>
            </a:xfrm>
            <a:custGeom>
              <a:avLst/>
              <a:gdLst/>
              <a:ahLst/>
              <a:cxnLst/>
              <a:rect l="l" t="t" r="r" b="b"/>
              <a:pathLst>
                <a:path w="69" h="219" extrusionOk="0">
                  <a:moveTo>
                    <a:pt x="69" y="195"/>
                  </a:moveTo>
                  <a:lnTo>
                    <a:pt x="65" y="181"/>
                  </a:lnTo>
                  <a:lnTo>
                    <a:pt x="63" y="167"/>
                  </a:lnTo>
                  <a:lnTo>
                    <a:pt x="60" y="153"/>
                  </a:lnTo>
                  <a:lnTo>
                    <a:pt x="59" y="139"/>
                  </a:lnTo>
                  <a:lnTo>
                    <a:pt x="57" y="125"/>
                  </a:lnTo>
                  <a:lnTo>
                    <a:pt x="56" y="111"/>
                  </a:lnTo>
                  <a:lnTo>
                    <a:pt x="56" y="97"/>
                  </a:lnTo>
                  <a:lnTo>
                    <a:pt x="55" y="84"/>
                  </a:lnTo>
                  <a:lnTo>
                    <a:pt x="57" y="77"/>
                  </a:lnTo>
                  <a:lnTo>
                    <a:pt x="59" y="71"/>
                  </a:lnTo>
                  <a:lnTo>
                    <a:pt x="61" y="64"/>
                  </a:lnTo>
                  <a:lnTo>
                    <a:pt x="62" y="59"/>
                  </a:lnTo>
                  <a:lnTo>
                    <a:pt x="63" y="53"/>
                  </a:lnTo>
                  <a:lnTo>
                    <a:pt x="63" y="47"/>
                  </a:lnTo>
                  <a:lnTo>
                    <a:pt x="64" y="42"/>
                  </a:lnTo>
                  <a:lnTo>
                    <a:pt x="64" y="37"/>
                  </a:lnTo>
                  <a:lnTo>
                    <a:pt x="63" y="32"/>
                  </a:lnTo>
                  <a:lnTo>
                    <a:pt x="63" y="27"/>
                  </a:lnTo>
                  <a:lnTo>
                    <a:pt x="63" y="22"/>
                  </a:lnTo>
                  <a:lnTo>
                    <a:pt x="62" y="18"/>
                  </a:lnTo>
                  <a:lnTo>
                    <a:pt x="60" y="8"/>
                  </a:lnTo>
                  <a:lnTo>
                    <a:pt x="58" y="0"/>
                  </a:lnTo>
                  <a:lnTo>
                    <a:pt x="53" y="12"/>
                  </a:lnTo>
                  <a:lnTo>
                    <a:pt x="49" y="22"/>
                  </a:lnTo>
                  <a:lnTo>
                    <a:pt x="46" y="32"/>
                  </a:lnTo>
                  <a:lnTo>
                    <a:pt x="43" y="41"/>
                  </a:lnTo>
                  <a:lnTo>
                    <a:pt x="41" y="50"/>
                  </a:lnTo>
                  <a:lnTo>
                    <a:pt x="39" y="61"/>
                  </a:lnTo>
                  <a:lnTo>
                    <a:pt x="36" y="72"/>
                  </a:lnTo>
                  <a:lnTo>
                    <a:pt x="32" y="85"/>
                  </a:lnTo>
                  <a:lnTo>
                    <a:pt x="31" y="84"/>
                  </a:lnTo>
                  <a:lnTo>
                    <a:pt x="32" y="86"/>
                  </a:lnTo>
                  <a:lnTo>
                    <a:pt x="31" y="95"/>
                  </a:lnTo>
                  <a:lnTo>
                    <a:pt x="29" y="103"/>
                  </a:lnTo>
                  <a:lnTo>
                    <a:pt x="28" y="111"/>
                  </a:lnTo>
                  <a:lnTo>
                    <a:pt x="26" y="119"/>
                  </a:lnTo>
                  <a:lnTo>
                    <a:pt x="20" y="110"/>
                  </a:lnTo>
                  <a:lnTo>
                    <a:pt x="14" y="101"/>
                  </a:lnTo>
                  <a:lnTo>
                    <a:pt x="7" y="93"/>
                  </a:lnTo>
                  <a:lnTo>
                    <a:pt x="0" y="84"/>
                  </a:lnTo>
                  <a:lnTo>
                    <a:pt x="1" y="89"/>
                  </a:lnTo>
                  <a:lnTo>
                    <a:pt x="2" y="95"/>
                  </a:lnTo>
                  <a:lnTo>
                    <a:pt x="4" y="100"/>
                  </a:lnTo>
                  <a:lnTo>
                    <a:pt x="5" y="106"/>
                  </a:lnTo>
                  <a:lnTo>
                    <a:pt x="15" y="121"/>
                  </a:lnTo>
                  <a:lnTo>
                    <a:pt x="24" y="136"/>
                  </a:lnTo>
                  <a:lnTo>
                    <a:pt x="28" y="144"/>
                  </a:lnTo>
                  <a:lnTo>
                    <a:pt x="33" y="151"/>
                  </a:lnTo>
                  <a:lnTo>
                    <a:pt x="36" y="158"/>
                  </a:lnTo>
                  <a:lnTo>
                    <a:pt x="40" y="165"/>
                  </a:lnTo>
                  <a:lnTo>
                    <a:pt x="43" y="172"/>
                  </a:lnTo>
                  <a:lnTo>
                    <a:pt x="46" y="179"/>
                  </a:lnTo>
                  <a:lnTo>
                    <a:pt x="49" y="186"/>
                  </a:lnTo>
                  <a:lnTo>
                    <a:pt x="52" y="193"/>
                  </a:lnTo>
                  <a:lnTo>
                    <a:pt x="54" y="199"/>
                  </a:lnTo>
                  <a:lnTo>
                    <a:pt x="56" y="206"/>
                  </a:lnTo>
                  <a:lnTo>
                    <a:pt x="58" y="213"/>
                  </a:lnTo>
                  <a:lnTo>
                    <a:pt x="60" y="219"/>
                  </a:lnTo>
                  <a:lnTo>
                    <a:pt x="62" y="213"/>
                  </a:lnTo>
                  <a:lnTo>
                    <a:pt x="64" y="207"/>
                  </a:lnTo>
                  <a:lnTo>
                    <a:pt x="66" y="201"/>
                  </a:lnTo>
                  <a:lnTo>
                    <a:pt x="69" y="19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93" name="Shape 93">
              <a:extLst>
                <a:ext uri="{FF2B5EF4-FFF2-40B4-BE49-F238E27FC236}">
                  <a16:creationId xmlns:a16="http://schemas.microsoft.com/office/drawing/2014/main" id="{D35719E1-A5ED-4907-8CA8-B9AE78B67509}"/>
                </a:ext>
              </a:extLst>
            </xdr:cNvPr>
            <xdr:cNvPicPr preferRelativeResize="0"/>
          </xdr:nvPicPr>
          <xdr:blipFill rotWithShape="1">
            <a:blip xmlns:r="http://schemas.openxmlformats.org/officeDocument/2006/relationships" r:embed="rId7">
              <a:alphaModFix/>
            </a:blip>
            <a:srcRect/>
            <a:stretch/>
          </xdr:blipFill>
          <xdr:spPr>
            <a:xfrm>
              <a:off x="6974" y="673"/>
              <a:ext cx="499" cy="2"/>
            </a:xfrm>
            <a:prstGeom prst="rect">
              <a:avLst/>
            </a:prstGeom>
            <a:noFill/>
            <a:ln>
              <a:noFill/>
            </a:ln>
          </xdr:spPr>
        </xdr:pic>
        <xdr:sp macro="" textlink="">
          <xdr:nvSpPr>
            <xdr:cNvPr id="94" name="Shape 94">
              <a:extLst>
                <a:ext uri="{FF2B5EF4-FFF2-40B4-BE49-F238E27FC236}">
                  <a16:creationId xmlns:a16="http://schemas.microsoft.com/office/drawing/2014/main" id="{9F3C7E42-CA78-1C77-56B6-A3B59D757CE2}"/>
                </a:ext>
              </a:extLst>
            </xdr:cNvPr>
            <xdr:cNvSpPr/>
          </xdr:nvSpPr>
          <xdr:spPr>
            <a:xfrm>
              <a:off x="6897" y="629"/>
              <a:ext cx="137" cy="201"/>
            </a:xfrm>
            <a:custGeom>
              <a:avLst/>
              <a:gdLst/>
              <a:ahLst/>
              <a:cxnLst/>
              <a:rect l="l" t="t" r="r" b="b"/>
              <a:pathLst>
                <a:path w="137" h="201" extrusionOk="0">
                  <a:moveTo>
                    <a:pt x="118" y="83"/>
                  </a:moveTo>
                  <a:lnTo>
                    <a:pt x="66" y="83"/>
                  </a:lnTo>
                  <a:lnTo>
                    <a:pt x="69" y="88"/>
                  </a:lnTo>
                  <a:lnTo>
                    <a:pt x="73" y="93"/>
                  </a:lnTo>
                  <a:lnTo>
                    <a:pt x="76" y="98"/>
                  </a:lnTo>
                  <a:lnTo>
                    <a:pt x="82" y="110"/>
                  </a:lnTo>
                  <a:lnTo>
                    <a:pt x="85" y="117"/>
                  </a:lnTo>
                  <a:lnTo>
                    <a:pt x="88" y="123"/>
                  </a:lnTo>
                  <a:lnTo>
                    <a:pt x="91" y="131"/>
                  </a:lnTo>
                  <a:lnTo>
                    <a:pt x="93" y="139"/>
                  </a:lnTo>
                  <a:lnTo>
                    <a:pt x="96" y="147"/>
                  </a:lnTo>
                  <a:lnTo>
                    <a:pt x="98" y="155"/>
                  </a:lnTo>
                  <a:lnTo>
                    <a:pt x="101" y="164"/>
                  </a:lnTo>
                  <a:lnTo>
                    <a:pt x="105" y="182"/>
                  </a:lnTo>
                  <a:lnTo>
                    <a:pt x="109" y="201"/>
                  </a:lnTo>
                  <a:lnTo>
                    <a:pt x="113" y="193"/>
                  </a:lnTo>
                  <a:lnTo>
                    <a:pt x="116" y="185"/>
                  </a:lnTo>
                  <a:lnTo>
                    <a:pt x="120" y="177"/>
                  </a:lnTo>
                  <a:lnTo>
                    <a:pt x="123" y="168"/>
                  </a:lnTo>
                  <a:lnTo>
                    <a:pt x="127" y="160"/>
                  </a:lnTo>
                  <a:lnTo>
                    <a:pt x="130" y="152"/>
                  </a:lnTo>
                  <a:lnTo>
                    <a:pt x="134" y="144"/>
                  </a:lnTo>
                  <a:lnTo>
                    <a:pt x="137" y="136"/>
                  </a:lnTo>
                  <a:lnTo>
                    <a:pt x="135" y="128"/>
                  </a:lnTo>
                  <a:lnTo>
                    <a:pt x="133" y="121"/>
                  </a:lnTo>
                  <a:lnTo>
                    <a:pt x="131" y="113"/>
                  </a:lnTo>
                  <a:lnTo>
                    <a:pt x="125" y="97"/>
                  </a:lnTo>
                  <a:lnTo>
                    <a:pt x="121" y="89"/>
                  </a:lnTo>
                  <a:lnTo>
                    <a:pt x="118" y="83"/>
                  </a:lnTo>
                  <a:close/>
                  <a:moveTo>
                    <a:pt x="68" y="0"/>
                  </a:moveTo>
                  <a:lnTo>
                    <a:pt x="64" y="6"/>
                  </a:lnTo>
                  <a:lnTo>
                    <a:pt x="60" y="13"/>
                  </a:lnTo>
                  <a:lnTo>
                    <a:pt x="56" y="21"/>
                  </a:lnTo>
                  <a:lnTo>
                    <a:pt x="52" y="30"/>
                  </a:lnTo>
                  <a:lnTo>
                    <a:pt x="44" y="50"/>
                  </a:lnTo>
                  <a:lnTo>
                    <a:pt x="36" y="74"/>
                  </a:lnTo>
                  <a:lnTo>
                    <a:pt x="28" y="100"/>
                  </a:lnTo>
                  <a:lnTo>
                    <a:pt x="19" y="129"/>
                  </a:lnTo>
                  <a:lnTo>
                    <a:pt x="10" y="159"/>
                  </a:lnTo>
                  <a:lnTo>
                    <a:pt x="0" y="190"/>
                  </a:lnTo>
                  <a:lnTo>
                    <a:pt x="10" y="178"/>
                  </a:lnTo>
                  <a:lnTo>
                    <a:pt x="14" y="171"/>
                  </a:lnTo>
                  <a:lnTo>
                    <a:pt x="19" y="165"/>
                  </a:lnTo>
                  <a:lnTo>
                    <a:pt x="24" y="158"/>
                  </a:lnTo>
                  <a:lnTo>
                    <a:pt x="28" y="152"/>
                  </a:lnTo>
                  <a:lnTo>
                    <a:pt x="32" y="145"/>
                  </a:lnTo>
                  <a:lnTo>
                    <a:pt x="36" y="139"/>
                  </a:lnTo>
                  <a:lnTo>
                    <a:pt x="44" y="125"/>
                  </a:lnTo>
                  <a:lnTo>
                    <a:pt x="52" y="112"/>
                  </a:lnTo>
                  <a:lnTo>
                    <a:pt x="59" y="98"/>
                  </a:lnTo>
                  <a:lnTo>
                    <a:pt x="66" y="83"/>
                  </a:lnTo>
                  <a:lnTo>
                    <a:pt x="118" y="83"/>
                  </a:lnTo>
                  <a:lnTo>
                    <a:pt x="117" y="80"/>
                  </a:lnTo>
                  <a:lnTo>
                    <a:pt x="113" y="72"/>
                  </a:lnTo>
                  <a:lnTo>
                    <a:pt x="108" y="63"/>
                  </a:lnTo>
                  <a:lnTo>
                    <a:pt x="104" y="55"/>
                  </a:lnTo>
                  <a:lnTo>
                    <a:pt x="98" y="46"/>
                  </a:lnTo>
                  <a:lnTo>
                    <a:pt x="93" y="37"/>
                  </a:lnTo>
                  <a:lnTo>
                    <a:pt x="81" y="19"/>
                  </a:lnTo>
                  <a:lnTo>
                    <a:pt x="75" y="9"/>
                  </a:lnTo>
                  <a:lnTo>
                    <a:pt x="68"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95" name="Shape 95">
              <a:extLst>
                <a:ext uri="{FF2B5EF4-FFF2-40B4-BE49-F238E27FC236}">
                  <a16:creationId xmlns:a16="http://schemas.microsoft.com/office/drawing/2014/main" id="{1C609BF8-B2E8-7E64-34CE-87133A93FB87}"/>
                </a:ext>
              </a:extLst>
            </xdr:cNvPr>
            <xdr:cNvPicPr preferRelativeResize="0"/>
          </xdr:nvPicPr>
          <xdr:blipFill rotWithShape="1">
            <a:blip xmlns:r="http://schemas.openxmlformats.org/officeDocument/2006/relationships" r:embed="rId7">
              <a:alphaModFix/>
            </a:blip>
            <a:srcRect/>
            <a:stretch/>
          </xdr:blipFill>
          <xdr:spPr>
            <a:xfrm>
              <a:off x="6898" y="760"/>
              <a:ext cx="499" cy="2"/>
            </a:xfrm>
            <a:prstGeom prst="rect">
              <a:avLst/>
            </a:prstGeom>
            <a:noFill/>
            <a:ln>
              <a:noFill/>
            </a:ln>
          </xdr:spPr>
        </xdr:pic>
        <xdr:sp macro="" textlink="">
          <xdr:nvSpPr>
            <xdr:cNvPr id="96" name="Shape 96">
              <a:extLst>
                <a:ext uri="{FF2B5EF4-FFF2-40B4-BE49-F238E27FC236}">
                  <a16:creationId xmlns:a16="http://schemas.microsoft.com/office/drawing/2014/main" id="{9F8BA19D-3A21-5D36-4E06-9742ED9F9EB0}"/>
                </a:ext>
              </a:extLst>
            </xdr:cNvPr>
            <xdr:cNvSpPr/>
          </xdr:nvSpPr>
          <xdr:spPr>
            <a:xfrm>
              <a:off x="6897" y="629"/>
              <a:ext cx="137" cy="201"/>
            </a:xfrm>
            <a:custGeom>
              <a:avLst/>
              <a:gdLst/>
              <a:ahLst/>
              <a:cxnLst/>
              <a:rect l="l" t="t" r="r" b="b"/>
              <a:pathLst>
                <a:path w="137" h="201" extrusionOk="0">
                  <a:moveTo>
                    <a:pt x="137" y="136"/>
                  </a:moveTo>
                  <a:lnTo>
                    <a:pt x="135" y="128"/>
                  </a:lnTo>
                  <a:lnTo>
                    <a:pt x="133" y="121"/>
                  </a:lnTo>
                  <a:lnTo>
                    <a:pt x="131" y="113"/>
                  </a:lnTo>
                  <a:lnTo>
                    <a:pt x="128" y="105"/>
                  </a:lnTo>
                  <a:lnTo>
                    <a:pt x="125" y="97"/>
                  </a:lnTo>
                  <a:lnTo>
                    <a:pt x="121" y="89"/>
                  </a:lnTo>
                  <a:lnTo>
                    <a:pt x="117" y="80"/>
                  </a:lnTo>
                  <a:lnTo>
                    <a:pt x="113" y="72"/>
                  </a:lnTo>
                  <a:lnTo>
                    <a:pt x="108" y="63"/>
                  </a:lnTo>
                  <a:lnTo>
                    <a:pt x="104" y="55"/>
                  </a:lnTo>
                  <a:lnTo>
                    <a:pt x="98" y="46"/>
                  </a:lnTo>
                  <a:lnTo>
                    <a:pt x="93" y="37"/>
                  </a:lnTo>
                  <a:lnTo>
                    <a:pt x="87" y="28"/>
                  </a:lnTo>
                  <a:lnTo>
                    <a:pt x="81" y="19"/>
                  </a:lnTo>
                  <a:lnTo>
                    <a:pt x="75" y="9"/>
                  </a:lnTo>
                  <a:lnTo>
                    <a:pt x="68" y="0"/>
                  </a:lnTo>
                  <a:lnTo>
                    <a:pt x="66" y="3"/>
                  </a:lnTo>
                  <a:lnTo>
                    <a:pt x="62" y="9"/>
                  </a:lnTo>
                  <a:lnTo>
                    <a:pt x="60" y="13"/>
                  </a:lnTo>
                  <a:lnTo>
                    <a:pt x="56" y="21"/>
                  </a:lnTo>
                  <a:lnTo>
                    <a:pt x="52" y="30"/>
                  </a:lnTo>
                  <a:lnTo>
                    <a:pt x="48" y="40"/>
                  </a:lnTo>
                  <a:lnTo>
                    <a:pt x="44" y="50"/>
                  </a:lnTo>
                  <a:lnTo>
                    <a:pt x="40" y="62"/>
                  </a:lnTo>
                  <a:lnTo>
                    <a:pt x="36" y="74"/>
                  </a:lnTo>
                  <a:lnTo>
                    <a:pt x="28" y="100"/>
                  </a:lnTo>
                  <a:lnTo>
                    <a:pt x="19" y="129"/>
                  </a:lnTo>
                  <a:lnTo>
                    <a:pt x="10" y="159"/>
                  </a:lnTo>
                  <a:lnTo>
                    <a:pt x="0" y="190"/>
                  </a:lnTo>
                  <a:lnTo>
                    <a:pt x="5" y="184"/>
                  </a:lnTo>
                  <a:lnTo>
                    <a:pt x="10" y="178"/>
                  </a:lnTo>
                  <a:lnTo>
                    <a:pt x="14" y="171"/>
                  </a:lnTo>
                  <a:lnTo>
                    <a:pt x="19" y="165"/>
                  </a:lnTo>
                  <a:lnTo>
                    <a:pt x="24" y="158"/>
                  </a:lnTo>
                  <a:lnTo>
                    <a:pt x="28" y="152"/>
                  </a:lnTo>
                  <a:lnTo>
                    <a:pt x="32" y="145"/>
                  </a:lnTo>
                  <a:lnTo>
                    <a:pt x="36" y="139"/>
                  </a:lnTo>
                  <a:lnTo>
                    <a:pt x="44" y="125"/>
                  </a:lnTo>
                  <a:lnTo>
                    <a:pt x="52" y="112"/>
                  </a:lnTo>
                  <a:lnTo>
                    <a:pt x="59" y="98"/>
                  </a:lnTo>
                  <a:lnTo>
                    <a:pt x="66" y="83"/>
                  </a:lnTo>
                  <a:lnTo>
                    <a:pt x="69" y="88"/>
                  </a:lnTo>
                  <a:lnTo>
                    <a:pt x="73" y="93"/>
                  </a:lnTo>
                  <a:lnTo>
                    <a:pt x="76" y="98"/>
                  </a:lnTo>
                  <a:lnTo>
                    <a:pt x="79" y="104"/>
                  </a:lnTo>
                  <a:lnTo>
                    <a:pt x="82" y="110"/>
                  </a:lnTo>
                  <a:lnTo>
                    <a:pt x="85" y="117"/>
                  </a:lnTo>
                  <a:lnTo>
                    <a:pt x="88" y="123"/>
                  </a:lnTo>
                  <a:lnTo>
                    <a:pt x="91" y="131"/>
                  </a:lnTo>
                  <a:lnTo>
                    <a:pt x="93" y="139"/>
                  </a:lnTo>
                  <a:lnTo>
                    <a:pt x="96" y="147"/>
                  </a:lnTo>
                  <a:lnTo>
                    <a:pt x="98" y="155"/>
                  </a:lnTo>
                  <a:lnTo>
                    <a:pt x="101" y="164"/>
                  </a:lnTo>
                  <a:lnTo>
                    <a:pt x="105" y="182"/>
                  </a:lnTo>
                  <a:lnTo>
                    <a:pt x="109" y="201"/>
                  </a:lnTo>
                  <a:lnTo>
                    <a:pt x="113" y="193"/>
                  </a:lnTo>
                  <a:lnTo>
                    <a:pt x="116" y="185"/>
                  </a:lnTo>
                  <a:lnTo>
                    <a:pt x="120" y="177"/>
                  </a:lnTo>
                  <a:lnTo>
                    <a:pt x="123" y="168"/>
                  </a:lnTo>
                  <a:lnTo>
                    <a:pt x="127" y="160"/>
                  </a:lnTo>
                  <a:lnTo>
                    <a:pt x="130" y="152"/>
                  </a:lnTo>
                  <a:lnTo>
                    <a:pt x="134" y="144"/>
                  </a:lnTo>
                  <a:lnTo>
                    <a:pt x="137" y="136"/>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97" name="Shape 97">
              <a:extLst>
                <a:ext uri="{FF2B5EF4-FFF2-40B4-BE49-F238E27FC236}">
                  <a16:creationId xmlns:a16="http://schemas.microsoft.com/office/drawing/2014/main" id="{7231E985-2F25-F758-651F-F109D685134C}"/>
                </a:ext>
              </a:extLst>
            </xdr:cNvPr>
            <xdr:cNvPicPr preferRelativeResize="0"/>
          </xdr:nvPicPr>
          <xdr:blipFill rotWithShape="1">
            <a:blip xmlns:r="http://schemas.openxmlformats.org/officeDocument/2006/relationships" r:embed="rId7">
              <a:alphaModFix/>
            </a:blip>
            <a:srcRect/>
            <a:stretch/>
          </xdr:blipFill>
          <xdr:spPr>
            <a:xfrm>
              <a:off x="6898" y="760"/>
              <a:ext cx="499" cy="2"/>
            </a:xfrm>
            <a:prstGeom prst="rect">
              <a:avLst/>
            </a:prstGeom>
            <a:noFill/>
            <a:ln>
              <a:noFill/>
            </a:ln>
          </xdr:spPr>
        </xdr:pic>
        <xdr:sp macro="" textlink="">
          <xdr:nvSpPr>
            <xdr:cNvPr id="98" name="Shape 98">
              <a:extLst>
                <a:ext uri="{FF2B5EF4-FFF2-40B4-BE49-F238E27FC236}">
                  <a16:creationId xmlns:a16="http://schemas.microsoft.com/office/drawing/2014/main" id="{EBC276E6-9EC7-7DC8-B9A8-9704A7A75A20}"/>
                </a:ext>
              </a:extLst>
            </xdr:cNvPr>
            <xdr:cNvSpPr/>
          </xdr:nvSpPr>
          <xdr:spPr>
            <a:xfrm>
              <a:off x="6858" y="790"/>
              <a:ext cx="143" cy="188"/>
            </a:xfrm>
            <a:custGeom>
              <a:avLst/>
              <a:gdLst/>
              <a:ahLst/>
              <a:cxnLst/>
              <a:rect l="l" t="t" r="r" b="b"/>
              <a:pathLst>
                <a:path w="143" h="188" extrusionOk="0">
                  <a:moveTo>
                    <a:pt x="108" y="0"/>
                  </a:moveTo>
                  <a:lnTo>
                    <a:pt x="94" y="25"/>
                  </a:lnTo>
                  <a:lnTo>
                    <a:pt x="81" y="51"/>
                  </a:lnTo>
                  <a:lnTo>
                    <a:pt x="55" y="99"/>
                  </a:lnTo>
                  <a:lnTo>
                    <a:pt x="27" y="145"/>
                  </a:lnTo>
                  <a:lnTo>
                    <a:pt x="14" y="167"/>
                  </a:lnTo>
                  <a:lnTo>
                    <a:pt x="0" y="188"/>
                  </a:lnTo>
                  <a:lnTo>
                    <a:pt x="8" y="184"/>
                  </a:lnTo>
                  <a:lnTo>
                    <a:pt x="15" y="181"/>
                  </a:lnTo>
                  <a:lnTo>
                    <a:pt x="23" y="176"/>
                  </a:lnTo>
                  <a:lnTo>
                    <a:pt x="31" y="172"/>
                  </a:lnTo>
                  <a:lnTo>
                    <a:pt x="45" y="162"/>
                  </a:lnTo>
                  <a:lnTo>
                    <a:pt x="59" y="150"/>
                  </a:lnTo>
                  <a:lnTo>
                    <a:pt x="66" y="143"/>
                  </a:lnTo>
                  <a:lnTo>
                    <a:pt x="78" y="129"/>
                  </a:lnTo>
                  <a:lnTo>
                    <a:pt x="90" y="113"/>
                  </a:lnTo>
                  <a:lnTo>
                    <a:pt x="96" y="104"/>
                  </a:lnTo>
                  <a:lnTo>
                    <a:pt x="102" y="94"/>
                  </a:lnTo>
                  <a:lnTo>
                    <a:pt x="107" y="84"/>
                  </a:lnTo>
                  <a:lnTo>
                    <a:pt x="132" y="84"/>
                  </a:lnTo>
                  <a:lnTo>
                    <a:pt x="129" y="79"/>
                  </a:lnTo>
                  <a:lnTo>
                    <a:pt x="125" y="67"/>
                  </a:lnTo>
                  <a:lnTo>
                    <a:pt x="122" y="60"/>
                  </a:lnTo>
                  <a:lnTo>
                    <a:pt x="118" y="46"/>
                  </a:lnTo>
                  <a:lnTo>
                    <a:pt x="115" y="30"/>
                  </a:lnTo>
                  <a:lnTo>
                    <a:pt x="111" y="15"/>
                  </a:lnTo>
                  <a:lnTo>
                    <a:pt x="108" y="0"/>
                  </a:lnTo>
                  <a:close/>
                  <a:moveTo>
                    <a:pt x="132" y="84"/>
                  </a:moveTo>
                  <a:lnTo>
                    <a:pt x="107" y="84"/>
                  </a:lnTo>
                  <a:lnTo>
                    <a:pt x="113" y="92"/>
                  </a:lnTo>
                  <a:lnTo>
                    <a:pt x="115" y="97"/>
                  </a:lnTo>
                  <a:lnTo>
                    <a:pt x="117" y="101"/>
                  </a:lnTo>
                  <a:lnTo>
                    <a:pt x="118" y="107"/>
                  </a:lnTo>
                  <a:lnTo>
                    <a:pt x="120" y="117"/>
                  </a:lnTo>
                  <a:lnTo>
                    <a:pt x="121" y="123"/>
                  </a:lnTo>
                  <a:lnTo>
                    <a:pt x="121" y="150"/>
                  </a:lnTo>
                  <a:lnTo>
                    <a:pt x="120" y="156"/>
                  </a:lnTo>
                  <a:lnTo>
                    <a:pt x="119" y="164"/>
                  </a:lnTo>
                  <a:lnTo>
                    <a:pt x="118" y="171"/>
                  </a:lnTo>
                  <a:lnTo>
                    <a:pt x="116" y="179"/>
                  </a:lnTo>
                  <a:lnTo>
                    <a:pt x="120" y="170"/>
                  </a:lnTo>
                  <a:lnTo>
                    <a:pt x="123" y="161"/>
                  </a:lnTo>
                  <a:lnTo>
                    <a:pt x="127" y="152"/>
                  </a:lnTo>
                  <a:lnTo>
                    <a:pt x="130" y="143"/>
                  </a:lnTo>
                  <a:lnTo>
                    <a:pt x="133" y="133"/>
                  </a:lnTo>
                  <a:lnTo>
                    <a:pt x="137" y="125"/>
                  </a:lnTo>
                  <a:lnTo>
                    <a:pt x="140" y="115"/>
                  </a:lnTo>
                  <a:lnTo>
                    <a:pt x="143" y="106"/>
                  </a:lnTo>
                  <a:lnTo>
                    <a:pt x="137" y="96"/>
                  </a:lnTo>
                  <a:lnTo>
                    <a:pt x="135" y="91"/>
                  </a:lnTo>
                  <a:lnTo>
                    <a:pt x="132" y="84"/>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99" name="Shape 99">
              <a:extLst>
                <a:ext uri="{FF2B5EF4-FFF2-40B4-BE49-F238E27FC236}">
                  <a16:creationId xmlns:a16="http://schemas.microsoft.com/office/drawing/2014/main" id="{E83A9B06-33B5-39CE-DF28-839A8118C849}"/>
                </a:ext>
              </a:extLst>
            </xdr:cNvPr>
            <xdr:cNvPicPr preferRelativeResize="0"/>
          </xdr:nvPicPr>
          <xdr:blipFill rotWithShape="1">
            <a:blip xmlns:r="http://schemas.openxmlformats.org/officeDocument/2006/relationships" r:embed="rId19">
              <a:alphaModFix/>
            </a:blip>
            <a:srcRect/>
            <a:stretch/>
          </xdr:blipFill>
          <xdr:spPr>
            <a:xfrm>
              <a:off x="6859" y="921"/>
              <a:ext cx="658" cy="2"/>
            </a:xfrm>
            <a:prstGeom prst="rect">
              <a:avLst/>
            </a:prstGeom>
            <a:noFill/>
            <a:ln>
              <a:noFill/>
            </a:ln>
          </xdr:spPr>
        </xdr:pic>
        <xdr:pic>
          <xdr:nvPicPr>
            <xdr:cNvPr id="100" name="Shape 100">
              <a:extLst>
                <a:ext uri="{FF2B5EF4-FFF2-40B4-BE49-F238E27FC236}">
                  <a16:creationId xmlns:a16="http://schemas.microsoft.com/office/drawing/2014/main" id="{EA166999-C65A-F77F-DE33-F4AA430A26BE}"/>
                </a:ext>
              </a:extLst>
            </xdr:cNvPr>
            <xdr:cNvPicPr preferRelativeResize="0"/>
          </xdr:nvPicPr>
          <xdr:blipFill rotWithShape="1">
            <a:blip xmlns:r="http://schemas.openxmlformats.org/officeDocument/2006/relationships" r:embed="rId20">
              <a:alphaModFix/>
            </a:blip>
            <a:srcRect/>
            <a:stretch/>
          </xdr:blipFill>
          <xdr:spPr>
            <a:xfrm>
              <a:off x="6856" y="789"/>
              <a:ext cx="146" cy="191"/>
            </a:xfrm>
            <a:prstGeom prst="rect">
              <a:avLst/>
            </a:prstGeom>
            <a:noFill/>
            <a:ln>
              <a:noFill/>
            </a:ln>
          </xdr:spPr>
        </xdr:pic>
        <xdr:pic>
          <xdr:nvPicPr>
            <xdr:cNvPr id="101" name="Shape 101">
              <a:extLst>
                <a:ext uri="{FF2B5EF4-FFF2-40B4-BE49-F238E27FC236}">
                  <a16:creationId xmlns:a16="http://schemas.microsoft.com/office/drawing/2014/main" id="{604DF421-4E2A-A9DB-33FC-B5BCAB6779C4}"/>
                </a:ext>
              </a:extLst>
            </xdr:cNvPr>
            <xdr:cNvPicPr preferRelativeResize="0"/>
          </xdr:nvPicPr>
          <xdr:blipFill rotWithShape="1">
            <a:blip xmlns:r="http://schemas.openxmlformats.org/officeDocument/2006/relationships" r:embed="rId7">
              <a:alphaModFix/>
            </a:blip>
            <a:srcRect/>
            <a:stretch/>
          </xdr:blipFill>
          <xdr:spPr>
            <a:xfrm>
              <a:off x="6859" y="921"/>
              <a:ext cx="499" cy="2"/>
            </a:xfrm>
            <a:prstGeom prst="rect">
              <a:avLst/>
            </a:prstGeom>
            <a:noFill/>
            <a:ln>
              <a:noFill/>
            </a:ln>
          </xdr:spPr>
        </xdr:pic>
        <xdr:sp macro="" textlink="">
          <xdr:nvSpPr>
            <xdr:cNvPr id="102" name="Shape 102">
              <a:extLst>
                <a:ext uri="{FF2B5EF4-FFF2-40B4-BE49-F238E27FC236}">
                  <a16:creationId xmlns:a16="http://schemas.microsoft.com/office/drawing/2014/main" id="{0EA70BA2-0CA2-B616-85DB-E22ADA289B0F}"/>
                </a:ext>
              </a:extLst>
            </xdr:cNvPr>
            <xdr:cNvSpPr/>
          </xdr:nvSpPr>
          <xdr:spPr>
            <a:xfrm>
              <a:off x="7005" y="791"/>
              <a:ext cx="97" cy="239"/>
            </a:xfrm>
            <a:custGeom>
              <a:avLst/>
              <a:gdLst/>
              <a:ahLst/>
              <a:cxnLst/>
              <a:rect l="l" t="t" r="r" b="b"/>
              <a:pathLst>
                <a:path w="97" h="239" extrusionOk="0">
                  <a:moveTo>
                    <a:pt x="97" y="87"/>
                  </a:moveTo>
                  <a:lnTo>
                    <a:pt x="56" y="87"/>
                  </a:lnTo>
                  <a:lnTo>
                    <a:pt x="56" y="108"/>
                  </a:lnTo>
                  <a:lnTo>
                    <a:pt x="57" y="116"/>
                  </a:lnTo>
                  <a:lnTo>
                    <a:pt x="57" y="126"/>
                  </a:lnTo>
                  <a:lnTo>
                    <a:pt x="58" y="135"/>
                  </a:lnTo>
                  <a:lnTo>
                    <a:pt x="60" y="145"/>
                  </a:lnTo>
                  <a:lnTo>
                    <a:pt x="61" y="155"/>
                  </a:lnTo>
                  <a:lnTo>
                    <a:pt x="63" y="164"/>
                  </a:lnTo>
                  <a:lnTo>
                    <a:pt x="65" y="174"/>
                  </a:lnTo>
                  <a:lnTo>
                    <a:pt x="67" y="183"/>
                  </a:lnTo>
                  <a:lnTo>
                    <a:pt x="69" y="193"/>
                  </a:lnTo>
                  <a:lnTo>
                    <a:pt x="72" y="202"/>
                  </a:lnTo>
                  <a:lnTo>
                    <a:pt x="74" y="212"/>
                  </a:lnTo>
                  <a:lnTo>
                    <a:pt x="77" y="221"/>
                  </a:lnTo>
                  <a:lnTo>
                    <a:pt x="81" y="230"/>
                  </a:lnTo>
                  <a:lnTo>
                    <a:pt x="84" y="239"/>
                  </a:lnTo>
                  <a:lnTo>
                    <a:pt x="87" y="225"/>
                  </a:lnTo>
                  <a:lnTo>
                    <a:pt x="89" y="211"/>
                  </a:lnTo>
                  <a:lnTo>
                    <a:pt x="93" y="181"/>
                  </a:lnTo>
                  <a:lnTo>
                    <a:pt x="95" y="167"/>
                  </a:lnTo>
                  <a:lnTo>
                    <a:pt x="97" y="137"/>
                  </a:lnTo>
                  <a:lnTo>
                    <a:pt x="97" y="90"/>
                  </a:lnTo>
                  <a:lnTo>
                    <a:pt x="97" y="87"/>
                  </a:lnTo>
                  <a:close/>
                  <a:moveTo>
                    <a:pt x="88" y="0"/>
                  </a:moveTo>
                  <a:lnTo>
                    <a:pt x="76" y="14"/>
                  </a:lnTo>
                  <a:lnTo>
                    <a:pt x="69" y="21"/>
                  </a:lnTo>
                  <a:lnTo>
                    <a:pt x="64" y="29"/>
                  </a:lnTo>
                  <a:lnTo>
                    <a:pt x="57" y="36"/>
                  </a:lnTo>
                  <a:lnTo>
                    <a:pt x="52" y="44"/>
                  </a:lnTo>
                  <a:lnTo>
                    <a:pt x="46" y="51"/>
                  </a:lnTo>
                  <a:lnTo>
                    <a:pt x="41" y="59"/>
                  </a:lnTo>
                  <a:lnTo>
                    <a:pt x="30" y="75"/>
                  </a:lnTo>
                  <a:lnTo>
                    <a:pt x="10" y="107"/>
                  </a:lnTo>
                  <a:lnTo>
                    <a:pt x="0" y="124"/>
                  </a:lnTo>
                  <a:lnTo>
                    <a:pt x="7" y="118"/>
                  </a:lnTo>
                  <a:lnTo>
                    <a:pt x="13" y="113"/>
                  </a:lnTo>
                  <a:lnTo>
                    <a:pt x="21" y="108"/>
                  </a:lnTo>
                  <a:lnTo>
                    <a:pt x="27" y="103"/>
                  </a:lnTo>
                  <a:lnTo>
                    <a:pt x="34" y="98"/>
                  </a:lnTo>
                  <a:lnTo>
                    <a:pt x="48" y="90"/>
                  </a:lnTo>
                  <a:lnTo>
                    <a:pt x="56" y="87"/>
                  </a:lnTo>
                  <a:lnTo>
                    <a:pt x="97" y="87"/>
                  </a:lnTo>
                  <a:lnTo>
                    <a:pt x="94" y="44"/>
                  </a:lnTo>
                  <a:lnTo>
                    <a:pt x="93" y="31"/>
                  </a:lnTo>
                  <a:lnTo>
                    <a:pt x="91" y="16"/>
                  </a:lnTo>
                  <a:lnTo>
                    <a:pt x="88"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03" name="Shape 103">
              <a:extLst>
                <a:ext uri="{FF2B5EF4-FFF2-40B4-BE49-F238E27FC236}">
                  <a16:creationId xmlns:a16="http://schemas.microsoft.com/office/drawing/2014/main" id="{A40217C0-36B7-A91B-D759-E16095297493}"/>
                </a:ext>
              </a:extLst>
            </xdr:cNvPr>
            <xdr:cNvPicPr preferRelativeResize="0"/>
          </xdr:nvPicPr>
          <xdr:blipFill rotWithShape="1">
            <a:blip xmlns:r="http://schemas.openxmlformats.org/officeDocument/2006/relationships" r:embed="rId7">
              <a:alphaModFix/>
            </a:blip>
            <a:srcRect/>
            <a:stretch/>
          </xdr:blipFill>
          <xdr:spPr>
            <a:xfrm>
              <a:off x="7006" y="921"/>
              <a:ext cx="499" cy="2"/>
            </a:xfrm>
            <a:prstGeom prst="rect">
              <a:avLst/>
            </a:prstGeom>
            <a:noFill/>
            <a:ln>
              <a:noFill/>
            </a:ln>
          </xdr:spPr>
        </xdr:pic>
        <xdr:sp macro="" textlink="">
          <xdr:nvSpPr>
            <xdr:cNvPr id="104" name="Shape 104">
              <a:extLst>
                <a:ext uri="{FF2B5EF4-FFF2-40B4-BE49-F238E27FC236}">
                  <a16:creationId xmlns:a16="http://schemas.microsoft.com/office/drawing/2014/main" id="{164DCBD9-3979-A1E3-75DE-39802919CC05}"/>
                </a:ext>
              </a:extLst>
            </xdr:cNvPr>
            <xdr:cNvSpPr/>
          </xdr:nvSpPr>
          <xdr:spPr>
            <a:xfrm>
              <a:off x="7005" y="791"/>
              <a:ext cx="97" cy="239"/>
            </a:xfrm>
            <a:custGeom>
              <a:avLst/>
              <a:gdLst/>
              <a:ahLst/>
              <a:cxnLst/>
              <a:rect l="l" t="t" r="r" b="b"/>
              <a:pathLst>
                <a:path w="97" h="239" extrusionOk="0">
                  <a:moveTo>
                    <a:pt x="0" y="124"/>
                  </a:moveTo>
                  <a:lnTo>
                    <a:pt x="10" y="107"/>
                  </a:lnTo>
                  <a:lnTo>
                    <a:pt x="20" y="91"/>
                  </a:lnTo>
                  <a:lnTo>
                    <a:pt x="30" y="75"/>
                  </a:lnTo>
                  <a:lnTo>
                    <a:pt x="41" y="59"/>
                  </a:lnTo>
                  <a:lnTo>
                    <a:pt x="46" y="51"/>
                  </a:lnTo>
                  <a:lnTo>
                    <a:pt x="52" y="44"/>
                  </a:lnTo>
                  <a:lnTo>
                    <a:pt x="57" y="36"/>
                  </a:lnTo>
                  <a:lnTo>
                    <a:pt x="64" y="29"/>
                  </a:lnTo>
                  <a:lnTo>
                    <a:pt x="69" y="21"/>
                  </a:lnTo>
                  <a:lnTo>
                    <a:pt x="76" y="14"/>
                  </a:lnTo>
                  <a:lnTo>
                    <a:pt x="82" y="7"/>
                  </a:lnTo>
                  <a:lnTo>
                    <a:pt x="88" y="0"/>
                  </a:lnTo>
                  <a:lnTo>
                    <a:pt x="91" y="16"/>
                  </a:lnTo>
                  <a:lnTo>
                    <a:pt x="93" y="31"/>
                  </a:lnTo>
                  <a:lnTo>
                    <a:pt x="94" y="47"/>
                  </a:lnTo>
                  <a:lnTo>
                    <a:pt x="95" y="62"/>
                  </a:lnTo>
                  <a:lnTo>
                    <a:pt x="96" y="77"/>
                  </a:lnTo>
                  <a:lnTo>
                    <a:pt x="97" y="92"/>
                  </a:lnTo>
                  <a:lnTo>
                    <a:pt x="97" y="107"/>
                  </a:lnTo>
                  <a:lnTo>
                    <a:pt x="97" y="122"/>
                  </a:lnTo>
                  <a:lnTo>
                    <a:pt x="97" y="137"/>
                  </a:lnTo>
                  <a:lnTo>
                    <a:pt x="96" y="152"/>
                  </a:lnTo>
                  <a:lnTo>
                    <a:pt x="95" y="167"/>
                  </a:lnTo>
                  <a:lnTo>
                    <a:pt x="93" y="181"/>
                  </a:lnTo>
                  <a:lnTo>
                    <a:pt x="91" y="196"/>
                  </a:lnTo>
                  <a:lnTo>
                    <a:pt x="89" y="211"/>
                  </a:lnTo>
                  <a:lnTo>
                    <a:pt x="87" y="225"/>
                  </a:lnTo>
                  <a:lnTo>
                    <a:pt x="84" y="239"/>
                  </a:lnTo>
                  <a:lnTo>
                    <a:pt x="81" y="230"/>
                  </a:lnTo>
                  <a:lnTo>
                    <a:pt x="77" y="221"/>
                  </a:lnTo>
                  <a:lnTo>
                    <a:pt x="74" y="212"/>
                  </a:lnTo>
                  <a:lnTo>
                    <a:pt x="72" y="202"/>
                  </a:lnTo>
                  <a:lnTo>
                    <a:pt x="69" y="193"/>
                  </a:lnTo>
                  <a:lnTo>
                    <a:pt x="67" y="183"/>
                  </a:lnTo>
                  <a:lnTo>
                    <a:pt x="65" y="174"/>
                  </a:lnTo>
                  <a:lnTo>
                    <a:pt x="63" y="164"/>
                  </a:lnTo>
                  <a:lnTo>
                    <a:pt x="61" y="155"/>
                  </a:lnTo>
                  <a:lnTo>
                    <a:pt x="60" y="145"/>
                  </a:lnTo>
                  <a:lnTo>
                    <a:pt x="58" y="135"/>
                  </a:lnTo>
                  <a:lnTo>
                    <a:pt x="57" y="126"/>
                  </a:lnTo>
                  <a:lnTo>
                    <a:pt x="57" y="116"/>
                  </a:lnTo>
                  <a:lnTo>
                    <a:pt x="56" y="106"/>
                  </a:lnTo>
                  <a:lnTo>
                    <a:pt x="56" y="96"/>
                  </a:lnTo>
                  <a:lnTo>
                    <a:pt x="56" y="87"/>
                  </a:lnTo>
                  <a:lnTo>
                    <a:pt x="48" y="90"/>
                  </a:lnTo>
                  <a:lnTo>
                    <a:pt x="41" y="94"/>
                  </a:lnTo>
                  <a:lnTo>
                    <a:pt x="34" y="98"/>
                  </a:lnTo>
                  <a:lnTo>
                    <a:pt x="27" y="103"/>
                  </a:lnTo>
                  <a:lnTo>
                    <a:pt x="21" y="108"/>
                  </a:lnTo>
                  <a:lnTo>
                    <a:pt x="13" y="113"/>
                  </a:lnTo>
                  <a:lnTo>
                    <a:pt x="7" y="118"/>
                  </a:lnTo>
                  <a:lnTo>
                    <a:pt x="0" y="124"/>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05" name="Shape 105">
              <a:extLst>
                <a:ext uri="{FF2B5EF4-FFF2-40B4-BE49-F238E27FC236}">
                  <a16:creationId xmlns:a16="http://schemas.microsoft.com/office/drawing/2014/main" id="{D8B3F806-A259-0BE3-5830-7DC4EC12504F}"/>
                </a:ext>
              </a:extLst>
            </xdr:cNvPr>
            <xdr:cNvPicPr preferRelativeResize="0"/>
          </xdr:nvPicPr>
          <xdr:blipFill rotWithShape="1">
            <a:blip xmlns:r="http://schemas.openxmlformats.org/officeDocument/2006/relationships" r:embed="rId7">
              <a:alphaModFix/>
            </a:blip>
            <a:srcRect/>
            <a:stretch/>
          </xdr:blipFill>
          <xdr:spPr>
            <a:xfrm>
              <a:off x="7006" y="921"/>
              <a:ext cx="499" cy="2"/>
            </a:xfrm>
            <a:prstGeom prst="rect">
              <a:avLst/>
            </a:prstGeom>
            <a:noFill/>
            <a:ln>
              <a:noFill/>
            </a:ln>
          </xdr:spPr>
        </xdr:pic>
        <xdr:sp macro="" textlink="">
          <xdr:nvSpPr>
            <xdr:cNvPr id="106" name="Shape 106">
              <a:extLst>
                <a:ext uri="{FF2B5EF4-FFF2-40B4-BE49-F238E27FC236}">
                  <a16:creationId xmlns:a16="http://schemas.microsoft.com/office/drawing/2014/main" id="{13258125-9F21-73C6-F162-9833D7A4DEC8}"/>
                </a:ext>
              </a:extLst>
            </xdr:cNvPr>
            <xdr:cNvSpPr/>
          </xdr:nvSpPr>
          <xdr:spPr>
            <a:xfrm>
              <a:off x="7009" y="877"/>
              <a:ext cx="52" cy="137"/>
            </a:xfrm>
            <a:custGeom>
              <a:avLst/>
              <a:gdLst/>
              <a:ahLst/>
              <a:cxnLst/>
              <a:rect l="l" t="t" r="r" b="b"/>
              <a:pathLst>
                <a:path w="52" h="137" extrusionOk="0">
                  <a:moveTo>
                    <a:pt x="51" y="0"/>
                  </a:moveTo>
                  <a:lnTo>
                    <a:pt x="45" y="3"/>
                  </a:lnTo>
                  <a:lnTo>
                    <a:pt x="38" y="7"/>
                  </a:lnTo>
                  <a:lnTo>
                    <a:pt x="20" y="19"/>
                  </a:lnTo>
                  <a:lnTo>
                    <a:pt x="14" y="24"/>
                  </a:lnTo>
                  <a:lnTo>
                    <a:pt x="7" y="28"/>
                  </a:lnTo>
                  <a:lnTo>
                    <a:pt x="1" y="33"/>
                  </a:lnTo>
                  <a:lnTo>
                    <a:pt x="0" y="45"/>
                  </a:lnTo>
                  <a:lnTo>
                    <a:pt x="0" y="84"/>
                  </a:lnTo>
                  <a:lnTo>
                    <a:pt x="3" y="123"/>
                  </a:lnTo>
                  <a:lnTo>
                    <a:pt x="5" y="137"/>
                  </a:lnTo>
                  <a:lnTo>
                    <a:pt x="10" y="122"/>
                  </a:lnTo>
                  <a:lnTo>
                    <a:pt x="16" y="107"/>
                  </a:lnTo>
                  <a:lnTo>
                    <a:pt x="34" y="65"/>
                  </a:lnTo>
                  <a:lnTo>
                    <a:pt x="40" y="52"/>
                  </a:lnTo>
                  <a:lnTo>
                    <a:pt x="52" y="28"/>
                  </a:lnTo>
                  <a:lnTo>
                    <a:pt x="52" y="21"/>
                  </a:lnTo>
                  <a:lnTo>
                    <a:pt x="51" y="14"/>
                  </a:lnTo>
                  <a:lnTo>
                    <a:pt x="51"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07" name="Shape 107">
              <a:extLst>
                <a:ext uri="{FF2B5EF4-FFF2-40B4-BE49-F238E27FC236}">
                  <a16:creationId xmlns:a16="http://schemas.microsoft.com/office/drawing/2014/main" id="{01CD6B08-42DA-89FD-B5F9-C2BA37335745}"/>
                </a:ext>
              </a:extLst>
            </xdr:cNvPr>
            <xdr:cNvPicPr preferRelativeResize="0"/>
          </xdr:nvPicPr>
          <xdr:blipFill rotWithShape="1">
            <a:blip xmlns:r="http://schemas.openxmlformats.org/officeDocument/2006/relationships" r:embed="rId7">
              <a:alphaModFix/>
            </a:blip>
            <a:srcRect/>
            <a:stretch/>
          </xdr:blipFill>
          <xdr:spPr>
            <a:xfrm>
              <a:off x="7010" y="1007"/>
              <a:ext cx="499" cy="2"/>
            </a:xfrm>
            <a:prstGeom prst="rect">
              <a:avLst/>
            </a:prstGeom>
            <a:noFill/>
            <a:ln>
              <a:noFill/>
            </a:ln>
          </xdr:spPr>
        </xdr:pic>
        <xdr:sp macro="" textlink="">
          <xdr:nvSpPr>
            <xdr:cNvPr id="108" name="Shape 108">
              <a:extLst>
                <a:ext uri="{FF2B5EF4-FFF2-40B4-BE49-F238E27FC236}">
                  <a16:creationId xmlns:a16="http://schemas.microsoft.com/office/drawing/2014/main" id="{FBEB901E-E3B1-1738-69DD-63FA1E284CAF}"/>
                </a:ext>
              </a:extLst>
            </xdr:cNvPr>
            <xdr:cNvSpPr/>
          </xdr:nvSpPr>
          <xdr:spPr>
            <a:xfrm>
              <a:off x="7009" y="877"/>
              <a:ext cx="52" cy="137"/>
            </a:xfrm>
            <a:custGeom>
              <a:avLst/>
              <a:gdLst/>
              <a:ahLst/>
              <a:cxnLst/>
              <a:rect l="l" t="t" r="r" b="b"/>
              <a:pathLst>
                <a:path w="52" h="137" extrusionOk="0">
                  <a:moveTo>
                    <a:pt x="52" y="28"/>
                  </a:moveTo>
                  <a:lnTo>
                    <a:pt x="46" y="40"/>
                  </a:lnTo>
                  <a:lnTo>
                    <a:pt x="40" y="52"/>
                  </a:lnTo>
                  <a:lnTo>
                    <a:pt x="34" y="65"/>
                  </a:lnTo>
                  <a:lnTo>
                    <a:pt x="28" y="79"/>
                  </a:lnTo>
                  <a:lnTo>
                    <a:pt x="22" y="93"/>
                  </a:lnTo>
                  <a:lnTo>
                    <a:pt x="16" y="107"/>
                  </a:lnTo>
                  <a:lnTo>
                    <a:pt x="10" y="122"/>
                  </a:lnTo>
                  <a:lnTo>
                    <a:pt x="5" y="137"/>
                  </a:lnTo>
                  <a:lnTo>
                    <a:pt x="3" y="123"/>
                  </a:lnTo>
                  <a:lnTo>
                    <a:pt x="2" y="110"/>
                  </a:lnTo>
                  <a:lnTo>
                    <a:pt x="1" y="97"/>
                  </a:lnTo>
                  <a:lnTo>
                    <a:pt x="0" y="84"/>
                  </a:lnTo>
                  <a:lnTo>
                    <a:pt x="0" y="71"/>
                  </a:lnTo>
                  <a:lnTo>
                    <a:pt x="0" y="58"/>
                  </a:lnTo>
                  <a:lnTo>
                    <a:pt x="0" y="45"/>
                  </a:lnTo>
                  <a:lnTo>
                    <a:pt x="1" y="33"/>
                  </a:lnTo>
                  <a:lnTo>
                    <a:pt x="7" y="28"/>
                  </a:lnTo>
                  <a:lnTo>
                    <a:pt x="14" y="24"/>
                  </a:lnTo>
                  <a:lnTo>
                    <a:pt x="20" y="19"/>
                  </a:lnTo>
                  <a:lnTo>
                    <a:pt x="26" y="15"/>
                  </a:lnTo>
                  <a:lnTo>
                    <a:pt x="32" y="11"/>
                  </a:lnTo>
                  <a:lnTo>
                    <a:pt x="38" y="7"/>
                  </a:lnTo>
                  <a:lnTo>
                    <a:pt x="45" y="3"/>
                  </a:lnTo>
                  <a:lnTo>
                    <a:pt x="51" y="0"/>
                  </a:lnTo>
                  <a:lnTo>
                    <a:pt x="51" y="7"/>
                  </a:lnTo>
                  <a:lnTo>
                    <a:pt x="51" y="14"/>
                  </a:lnTo>
                  <a:lnTo>
                    <a:pt x="52" y="21"/>
                  </a:lnTo>
                  <a:lnTo>
                    <a:pt x="52" y="28"/>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09" name="Shape 109">
              <a:extLst>
                <a:ext uri="{FF2B5EF4-FFF2-40B4-BE49-F238E27FC236}">
                  <a16:creationId xmlns:a16="http://schemas.microsoft.com/office/drawing/2014/main" id="{C56490CD-52D1-A4E9-EB0A-DC6A496D4D84}"/>
                </a:ext>
              </a:extLst>
            </xdr:cNvPr>
            <xdr:cNvPicPr preferRelativeResize="0"/>
          </xdr:nvPicPr>
          <xdr:blipFill rotWithShape="1">
            <a:blip xmlns:r="http://schemas.openxmlformats.org/officeDocument/2006/relationships" r:embed="rId7">
              <a:alphaModFix/>
            </a:blip>
            <a:srcRect/>
            <a:stretch/>
          </xdr:blipFill>
          <xdr:spPr>
            <a:xfrm>
              <a:off x="7010" y="1007"/>
              <a:ext cx="499" cy="2"/>
            </a:xfrm>
            <a:prstGeom prst="rect">
              <a:avLst/>
            </a:prstGeom>
            <a:noFill/>
            <a:ln>
              <a:noFill/>
            </a:ln>
          </xdr:spPr>
        </xdr:pic>
        <xdr:sp macro="" textlink="">
          <xdr:nvSpPr>
            <xdr:cNvPr id="110" name="Shape 110">
              <a:extLst>
                <a:ext uri="{FF2B5EF4-FFF2-40B4-BE49-F238E27FC236}">
                  <a16:creationId xmlns:a16="http://schemas.microsoft.com/office/drawing/2014/main" id="{EB384A65-4802-2CE9-85DA-5887354198C4}"/>
                </a:ext>
              </a:extLst>
            </xdr:cNvPr>
            <xdr:cNvSpPr/>
          </xdr:nvSpPr>
          <xdr:spPr>
            <a:xfrm>
              <a:off x="7030" y="991"/>
              <a:ext cx="52" cy="194"/>
            </a:xfrm>
            <a:custGeom>
              <a:avLst/>
              <a:gdLst/>
              <a:ahLst/>
              <a:cxnLst/>
              <a:rect l="l" t="t" r="r" b="b"/>
              <a:pathLst>
                <a:path w="52" h="194" extrusionOk="0">
                  <a:moveTo>
                    <a:pt x="45" y="0"/>
                  </a:moveTo>
                  <a:lnTo>
                    <a:pt x="39" y="4"/>
                  </a:lnTo>
                  <a:lnTo>
                    <a:pt x="34" y="7"/>
                  </a:lnTo>
                  <a:lnTo>
                    <a:pt x="28" y="11"/>
                  </a:lnTo>
                  <a:lnTo>
                    <a:pt x="22" y="14"/>
                  </a:lnTo>
                  <a:lnTo>
                    <a:pt x="17" y="18"/>
                  </a:lnTo>
                  <a:lnTo>
                    <a:pt x="5" y="24"/>
                  </a:lnTo>
                  <a:lnTo>
                    <a:pt x="0" y="28"/>
                  </a:lnTo>
                  <a:lnTo>
                    <a:pt x="5" y="34"/>
                  </a:lnTo>
                  <a:lnTo>
                    <a:pt x="8" y="38"/>
                  </a:lnTo>
                  <a:lnTo>
                    <a:pt x="10" y="42"/>
                  </a:lnTo>
                  <a:lnTo>
                    <a:pt x="12" y="47"/>
                  </a:lnTo>
                  <a:lnTo>
                    <a:pt x="13" y="51"/>
                  </a:lnTo>
                  <a:lnTo>
                    <a:pt x="15" y="56"/>
                  </a:lnTo>
                  <a:lnTo>
                    <a:pt x="16" y="61"/>
                  </a:lnTo>
                  <a:lnTo>
                    <a:pt x="17" y="67"/>
                  </a:lnTo>
                  <a:lnTo>
                    <a:pt x="18" y="72"/>
                  </a:lnTo>
                  <a:lnTo>
                    <a:pt x="18" y="103"/>
                  </a:lnTo>
                  <a:lnTo>
                    <a:pt x="17" y="110"/>
                  </a:lnTo>
                  <a:lnTo>
                    <a:pt x="15" y="131"/>
                  </a:lnTo>
                  <a:lnTo>
                    <a:pt x="15" y="163"/>
                  </a:lnTo>
                  <a:lnTo>
                    <a:pt x="16" y="173"/>
                  </a:lnTo>
                  <a:lnTo>
                    <a:pt x="18" y="184"/>
                  </a:lnTo>
                  <a:lnTo>
                    <a:pt x="19" y="194"/>
                  </a:lnTo>
                  <a:lnTo>
                    <a:pt x="22" y="183"/>
                  </a:lnTo>
                  <a:lnTo>
                    <a:pt x="26" y="173"/>
                  </a:lnTo>
                  <a:lnTo>
                    <a:pt x="29" y="162"/>
                  </a:lnTo>
                  <a:lnTo>
                    <a:pt x="31" y="152"/>
                  </a:lnTo>
                  <a:lnTo>
                    <a:pt x="34" y="141"/>
                  </a:lnTo>
                  <a:lnTo>
                    <a:pt x="36" y="131"/>
                  </a:lnTo>
                  <a:lnTo>
                    <a:pt x="38" y="120"/>
                  </a:lnTo>
                  <a:lnTo>
                    <a:pt x="41" y="110"/>
                  </a:lnTo>
                  <a:lnTo>
                    <a:pt x="43" y="99"/>
                  </a:lnTo>
                  <a:lnTo>
                    <a:pt x="44" y="88"/>
                  </a:lnTo>
                  <a:lnTo>
                    <a:pt x="46" y="78"/>
                  </a:lnTo>
                  <a:lnTo>
                    <a:pt x="47" y="67"/>
                  </a:lnTo>
                  <a:lnTo>
                    <a:pt x="50" y="45"/>
                  </a:lnTo>
                  <a:lnTo>
                    <a:pt x="52" y="24"/>
                  </a:lnTo>
                  <a:lnTo>
                    <a:pt x="48" y="12"/>
                  </a:lnTo>
                  <a:lnTo>
                    <a:pt x="47" y="6"/>
                  </a:lnTo>
                  <a:lnTo>
                    <a:pt x="45"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11" name="Shape 111">
              <a:extLst>
                <a:ext uri="{FF2B5EF4-FFF2-40B4-BE49-F238E27FC236}">
                  <a16:creationId xmlns:a16="http://schemas.microsoft.com/office/drawing/2014/main" id="{9AF13C1E-C084-A19D-33FE-F87EB212CA6C}"/>
                </a:ext>
              </a:extLst>
            </xdr:cNvPr>
            <xdr:cNvPicPr preferRelativeResize="0"/>
          </xdr:nvPicPr>
          <xdr:blipFill rotWithShape="1">
            <a:blip xmlns:r="http://schemas.openxmlformats.org/officeDocument/2006/relationships" r:embed="rId7">
              <a:alphaModFix/>
            </a:blip>
            <a:srcRect/>
            <a:stretch/>
          </xdr:blipFill>
          <xdr:spPr>
            <a:xfrm>
              <a:off x="7030" y="1122"/>
              <a:ext cx="499" cy="2"/>
            </a:xfrm>
            <a:prstGeom prst="rect">
              <a:avLst/>
            </a:prstGeom>
            <a:noFill/>
            <a:ln>
              <a:noFill/>
            </a:ln>
          </xdr:spPr>
        </xdr:pic>
        <xdr:sp macro="" textlink="">
          <xdr:nvSpPr>
            <xdr:cNvPr id="112" name="Shape 112">
              <a:extLst>
                <a:ext uri="{FF2B5EF4-FFF2-40B4-BE49-F238E27FC236}">
                  <a16:creationId xmlns:a16="http://schemas.microsoft.com/office/drawing/2014/main" id="{AF061ED4-B139-9ECA-61D8-D72A906FCC09}"/>
                </a:ext>
              </a:extLst>
            </xdr:cNvPr>
            <xdr:cNvSpPr/>
          </xdr:nvSpPr>
          <xdr:spPr>
            <a:xfrm>
              <a:off x="7030" y="991"/>
              <a:ext cx="52" cy="194"/>
            </a:xfrm>
            <a:custGeom>
              <a:avLst/>
              <a:gdLst/>
              <a:ahLst/>
              <a:cxnLst/>
              <a:rect l="l" t="t" r="r" b="b"/>
              <a:pathLst>
                <a:path w="52" h="194" extrusionOk="0">
                  <a:moveTo>
                    <a:pt x="0" y="28"/>
                  </a:moveTo>
                  <a:lnTo>
                    <a:pt x="3" y="31"/>
                  </a:lnTo>
                  <a:lnTo>
                    <a:pt x="5" y="34"/>
                  </a:lnTo>
                  <a:lnTo>
                    <a:pt x="8" y="38"/>
                  </a:lnTo>
                  <a:lnTo>
                    <a:pt x="10" y="42"/>
                  </a:lnTo>
                  <a:lnTo>
                    <a:pt x="12" y="47"/>
                  </a:lnTo>
                  <a:lnTo>
                    <a:pt x="13" y="51"/>
                  </a:lnTo>
                  <a:lnTo>
                    <a:pt x="15" y="56"/>
                  </a:lnTo>
                  <a:lnTo>
                    <a:pt x="16" y="61"/>
                  </a:lnTo>
                  <a:lnTo>
                    <a:pt x="17" y="67"/>
                  </a:lnTo>
                  <a:lnTo>
                    <a:pt x="18" y="72"/>
                  </a:lnTo>
                  <a:lnTo>
                    <a:pt x="18" y="103"/>
                  </a:lnTo>
                  <a:lnTo>
                    <a:pt x="17" y="110"/>
                  </a:lnTo>
                  <a:lnTo>
                    <a:pt x="16" y="121"/>
                  </a:lnTo>
                  <a:lnTo>
                    <a:pt x="15" y="132"/>
                  </a:lnTo>
                  <a:lnTo>
                    <a:pt x="15" y="142"/>
                  </a:lnTo>
                  <a:lnTo>
                    <a:pt x="15" y="153"/>
                  </a:lnTo>
                  <a:lnTo>
                    <a:pt x="15" y="163"/>
                  </a:lnTo>
                  <a:lnTo>
                    <a:pt x="16" y="173"/>
                  </a:lnTo>
                  <a:lnTo>
                    <a:pt x="18" y="184"/>
                  </a:lnTo>
                  <a:lnTo>
                    <a:pt x="19" y="194"/>
                  </a:lnTo>
                  <a:lnTo>
                    <a:pt x="22" y="183"/>
                  </a:lnTo>
                  <a:lnTo>
                    <a:pt x="26" y="173"/>
                  </a:lnTo>
                  <a:lnTo>
                    <a:pt x="29" y="162"/>
                  </a:lnTo>
                  <a:lnTo>
                    <a:pt x="31" y="152"/>
                  </a:lnTo>
                  <a:lnTo>
                    <a:pt x="34" y="141"/>
                  </a:lnTo>
                  <a:lnTo>
                    <a:pt x="36" y="131"/>
                  </a:lnTo>
                  <a:lnTo>
                    <a:pt x="38" y="120"/>
                  </a:lnTo>
                  <a:lnTo>
                    <a:pt x="41" y="110"/>
                  </a:lnTo>
                  <a:lnTo>
                    <a:pt x="43" y="99"/>
                  </a:lnTo>
                  <a:lnTo>
                    <a:pt x="44" y="88"/>
                  </a:lnTo>
                  <a:lnTo>
                    <a:pt x="46" y="78"/>
                  </a:lnTo>
                  <a:lnTo>
                    <a:pt x="47" y="67"/>
                  </a:lnTo>
                  <a:lnTo>
                    <a:pt x="50" y="45"/>
                  </a:lnTo>
                  <a:lnTo>
                    <a:pt x="52" y="24"/>
                  </a:lnTo>
                  <a:lnTo>
                    <a:pt x="50" y="18"/>
                  </a:lnTo>
                  <a:lnTo>
                    <a:pt x="48" y="12"/>
                  </a:lnTo>
                  <a:lnTo>
                    <a:pt x="47" y="6"/>
                  </a:lnTo>
                  <a:lnTo>
                    <a:pt x="45" y="0"/>
                  </a:lnTo>
                  <a:lnTo>
                    <a:pt x="39" y="4"/>
                  </a:lnTo>
                  <a:lnTo>
                    <a:pt x="34" y="7"/>
                  </a:lnTo>
                  <a:lnTo>
                    <a:pt x="28" y="11"/>
                  </a:lnTo>
                  <a:lnTo>
                    <a:pt x="22" y="14"/>
                  </a:lnTo>
                  <a:lnTo>
                    <a:pt x="17" y="18"/>
                  </a:lnTo>
                  <a:lnTo>
                    <a:pt x="11" y="21"/>
                  </a:lnTo>
                  <a:lnTo>
                    <a:pt x="5" y="24"/>
                  </a:lnTo>
                  <a:lnTo>
                    <a:pt x="0" y="28"/>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13" name="Shape 113">
              <a:extLst>
                <a:ext uri="{FF2B5EF4-FFF2-40B4-BE49-F238E27FC236}">
                  <a16:creationId xmlns:a16="http://schemas.microsoft.com/office/drawing/2014/main" id="{0DD60254-6103-7085-6EC8-289E8CF36BFA}"/>
                </a:ext>
              </a:extLst>
            </xdr:cNvPr>
            <xdr:cNvPicPr preferRelativeResize="0"/>
          </xdr:nvPicPr>
          <xdr:blipFill rotWithShape="1">
            <a:blip xmlns:r="http://schemas.openxmlformats.org/officeDocument/2006/relationships" r:embed="rId7">
              <a:alphaModFix/>
            </a:blip>
            <a:srcRect/>
            <a:stretch/>
          </xdr:blipFill>
          <xdr:spPr>
            <a:xfrm>
              <a:off x="7030" y="1122"/>
              <a:ext cx="499" cy="2"/>
            </a:xfrm>
            <a:prstGeom prst="rect">
              <a:avLst/>
            </a:prstGeom>
            <a:noFill/>
            <a:ln>
              <a:noFill/>
            </a:ln>
          </xdr:spPr>
        </xdr:pic>
        <xdr:pic>
          <xdr:nvPicPr>
            <xdr:cNvPr id="114" name="Shape 114">
              <a:extLst>
                <a:ext uri="{FF2B5EF4-FFF2-40B4-BE49-F238E27FC236}">
                  <a16:creationId xmlns:a16="http://schemas.microsoft.com/office/drawing/2014/main" id="{94489B72-99CB-DD27-A716-022D21654CDB}"/>
                </a:ext>
              </a:extLst>
            </xdr:cNvPr>
            <xdr:cNvPicPr preferRelativeResize="0"/>
          </xdr:nvPicPr>
          <xdr:blipFill rotWithShape="1">
            <a:blip xmlns:r="http://schemas.openxmlformats.org/officeDocument/2006/relationships" r:embed="rId21">
              <a:alphaModFix/>
            </a:blip>
            <a:srcRect/>
            <a:stretch/>
          </xdr:blipFill>
          <xdr:spPr>
            <a:xfrm>
              <a:off x="5498" y="583"/>
              <a:ext cx="572" cy="198"/>
            </a:xfrm>
            <a:prstGeom prst="rect">
              <a:avLst/>
            </a:prstGeom>
            <a:noFill/>
            <a:ln>
              <a:noFill/>
            </a:ln>
          </xdr:spPr>
        </xdr:pic>
        <xdr:sp macro="" textlink="">
          <xdr:nvSpPr>
            <xdr:cNvPr id="115" name="Shape 115">
              <a:extLst>
                <a:ext uri="{FF2B5EF4-FFF2-40B4-BE49-F238E27FC236}">
                  <a16:creationId xmlns:a16="http://schemas.microsoft.com/office/drawing/2014/main" id="{1B133066-9A1F-CDE4-AA67-F1EAF91BAB04}"/>
                </a:ext>
              </a:extLst>
            </xdr:cNvPr>
            <xdr:cNvSpPr/>
          </xdr:nvSpPr>
          <xdr:spPr>
            <a:xfrm>
              <a:off x="5521" y="680"/>
              <a:ext cx="43" cy="42"/>
            </a:xfrm>
            <a:custGeom>
              <a:avLst/>
              <a:gdLst/>
              <a:ahLst/>
              <a:cxnLst/>
              <a:rect l="l" t="t" r="r" b="b"/>
              <a:pathLst>
                <a:path w="43" h="42" extrusionOk="0">
                  <a:moveTo>
                    <a:pt x="26" y="0"/>
                  </a:moveTo>
                  <a:lnTo>
                    <a:pt x="17" y="0"/>
                  </a:lnTo>
                  <a:lnTo>
                    <a:pt x="13" y="1"/>
                  </a:lnTo>
                  <a:lnTo>
                    <a:pt x="3" y="9"/>
                  </a:lnTo>
                  <a:lnTo>
                    <a:pt x="1" y="15"/>
                  </a:lnTo>
                  <a:lnTo>
                    <a:pt x="0" y="19"/>
                  </a:lnTo>
                  <a:lnTo>
                    <a:pt x="0" y="23"/>
                  </a:lnTo>
                  <a:lnTo>
                    <a:pt x="1" y="27"/>
                  </a:lnTo>
                  <a:lnTo>
                    <a:pt x="3" y="33"/>
                  </a:lnTo>
                  <a:lnTo>
                    <a:pt x="13" y="41"/>
                  </a:lnTo>
                  <a:lnTo>
                    <a:pt x="17" y="42"/>
                  </a:lnTo>
                  <a:lnTo>
                    <a:pt x="26" y="42"/>
                  </a:lnTo>
                  <a:lnTo>
                    <a:pt x="30" y="41"/>
                  </a:lnTo>
                  <a:lnTo>
                    <a:pt x="40" y="33"/>
                  </a:lnTo>
                  <a:lnTo>
                    <a:pt x="43" y="27"/>
                  </a:lnTo>
                  <a:lnTo>
                    <a:pt x="43" y="15"/>
                  </a:lnTo>
                  <a:lnTo>
                    <a:pt x="41" y="11"/>
                  </a:lnTo>
                  <a:lnTo>
                    <a:pt x="37" y="6"/>
                  </a:lnTo>
                  <a:lnTo>
                    <a:pt x="32" y="2"/>
                  </a:lnTo>
                  <a:lnTo>
                    <a:pt x="26"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16" name="Shape 116">
              <a:extLst>
                <a:ext uri="{FF2B5EF4-FFF2-40B4-BE49-F238E27FC236}">
                  <a16:creationId xmlns:a16="http://schemas.microsoft.com/office/drawing/2014/main" id="{1B32FDEF-F383-3A8D-973D-9E2D58CDCC55}"/>
                </a:ext>
              </a:extLst>
            </xdr:cNvPr>
            <xdr:cNvSpPr/>
          </xdr:nvSpPr>
          <xdr:spPr>
            <a:xfrm>
              <a:off x="5521" y="680"/>
              <a:ext cx="43" cy="42"/>
            </a:xfrm>
            <a:custGeom>
              <a:avLst/>
              <a:gdLst/>
              <a:ahLst/>
              <a:cxnLst/>
              <a:rect l="l" t="t" r="r" b="b"/>
              <a:pathLst>
                <a:path w="43" h="42" extrusionOk="0">
                  <a:moveTo>
                    <a:pt x="21" y="42"/>
                  </a:moveTo>
                  <a:lnTo>
                    <a:pt x="24" y="42"/>
                  </a:lnTo>
                  <a:lnTo>
                    <a:pt x="26" y="42"/>
                  </a:lnTo>
                  <a:lnTo>
                    <a:pt x="28" y="41"/>
                  </a:lnTo>
                  <a:lnTo>
                    <a:pt x="30" y="41"/>
                  </a:lnTo>
                  <a:lnTo>
                    <a:pt x="32" y="40"/>
                  </a:lnTo>
                  <a:lnTo>
                    <a:pt x="34" y="39"/>
                  </a:lnTo>
                  <a:lnTo>
                    <a:pt x="35" y="37"/>
                  </a:lnTo>
                  <a:lnTo>
                    <a:pt x="37" y="36"/>
                  </a:lnTo>
                  <a:lnTo>
                    <a:pt x="38" y="35"/>
                  </a:lnTo>
                  <a:lnTo>
                    <a:pt x="40" y="33"/>
                  </a:lnTo>
                  <a:lnTo>
                    <a:pt x="41" y="31"/>
                  </a:lnTo>
                  <a:lnTo>
                    <a:pt x="42" y="29"/>
                  </a:lnTo>
                  <a:lnTo>
                    <a:pt x="43" y="27"/>
                  </a:lnTo>
                  <a:lnTo>
                    <a:pt x="43" y="15"/>
                  </a:lnTo>
                  <a:lnTo>
                    <a:pt x="42" y="13"/>
                  </a:lnTo>
                  <a:lnTo>
                    <a:pt x="35" y="5"/>
                  </a:lnTo>
                  <a:lnTo>
                    <a:pt x="34" y="3"/>
                  </a:lnTo>
                  <a:lnTo>
                    <a:pt x="32" y="2"/>
                  </a:lnTo>
                  <a:lnTo>
                    <a:pt x="30" y="1"/>
                  </a:lnTo>
                  <a:lnTo>
                    <a:pt x="28" y="1"/>
                  </a:lnTo>
                  <a:lnTo>
                    <a:pt x="26" y="0"/>
                  </a:lnTo>
                  <a:lnTo>
                    <a:pt x="24" y="0"/>
                  </a:lnTo>
                  <a:lnTo>
                    <a:pt x="21" y="0"/>
                  </a:lnTo>
                  <a:lnTo>
                    <a:pt x="19" y="0"/>
                  </a:lnTo>
                  <a:lnTo>
                    <a:pt x="17" y="0"/>
                  </a:lnTo>
                  <a:lnTo>
                    <a:pt x="15" y="1"/>
                  </a:lnTo>
                  <a:lnTo>
                    <a:pt x="13" y="1"/>
                  </a:lnTo>
                  <a:lnTo>
                    <a:pt x="11" y="2"/>
                  </a:lnTo>
                  <a:lnTo>
                    <a:pt x="9" y="3"/>
                  </a:lnTo>
                  <a:lnTo>
                    <a:pt x="8" y="5"/>
                  </a:lnTo>
                  <a:lnTo>
                    <a:pt x="6" y="6"/>
                  </a:lnTo>
                  <a:lnTo>
                    <a:pt x="5" y="7"/>
                  </a:lnTo>
                  <a:lnTo>
                    <a:pt x="3" y="9"/>
                  </a:lnTo>
                  <a:lnTo>
                    <a:pt x="2" y="11"/>
                  </a:lnTo>
                  <a:lnTo>
                    <a:pt x="1" y="13"/>
                  </a:lnTo>
                  <a:lnTo>
                    <a:pt x="1" y="15"/>
                  </a:lnTo>
                  <a:lnTo>
                    <a:pt x="0" y="17"/>
                  </a:lnTo>
                  <a:lnTo>
                    <a:pt x="0" y="19"/>
                  </a:lnTo>
                  <a:lnTo>
                    <a:pt x="0" y="21"/>
                  </a:lnTo>
                  <a:lnTo>
                    <a:pt x="0" y="23"/>
                  </a:lnTo>
                  <a:lnTo>
                    <a:pt x="0" y="25"/>
                  </a:lnTo>
                  <a:lnTo>
                    <a:pt x="1" y="27"/>
                  </a:lnTo>
                  <a:lnTo>
                    <a:pt x="1" y="29"/>
                  </a:lnTo>
                  <a:lnTo>
                    <a:pt x="2" y="31"/>
                  </a:lnTo>
                  <a:lnTo>
                    <a:pt x="3" y="33"/>
                  </a:lnTo>
                  <a:lnTo>
                    <a:pt x="5" y="35"/>
                  </a:lnTo>
                  <a:lnTo>
                    <a:pt x="6" y="36"/>
                  </a:lnTo>
                  <a:lnTo>
                    <a:pt x="8" y="37"/>
                  </a:lnTo>
                  <a:lnTo>
                    <a:pt x="9" y="39"/>
                  </a:lnTo>
                  <a:lnTo>
                    <a:pt x="11" y="40"/>
                  </a:lnTo>
                  <a:lnTo>
                    <a:pt x="13" y="41"/>
                  </a:lnTo>
                  <a:lnTo>
                    <a:pt x="15" y="41"/>
                  </a:lnTo>
                  <a:lnTo>
                    <a:pt x="17" y="42"/>
                  </a:lnTo>
                  <a:lnTo>
                    <a:pt x="19" y="42"/>
                  </a:lnTo>
                  <a:lnTo>
                    <a:pt x="21" y="4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17" name="Shape 117">
              <a:extLst>
                <a:ext uri="{FF2B5EF4-FFF2-40B4-BE49-F238E27FC236}">
                  <a16:creationId xmlns:a16="http://schemas.microsoft.com/office/drawing/2014/main" id="{5149D9A5-476A-95EA-AD00-F3127B97AEDE}"/>
                </a:ext>
              </a:extLst>
            </xdr:cNvPr>
            <xdr:cNvSpPr/>
          </xdr:nvSpPr>
          <xdr:spPr>
            <a:xfrm>
              <a:off x="5556" y="690"/>
              <a:ext cx="39" cy="41"/>
            </a:xfrm>
            <a:custGeom>
              <a:avLst/>
              <a:gdLst/>
              <a:ahLst/>
              <a:cxnLst/>
              <a:rect l="l" t="t" r="r" b="b"/>
              <a:pathLst>
                <a:path w="39" h="41" extrusionOk="0">
                  <a:moveTo>
                    <a:pt x="29" y="0"/>
                  </a:moveTo>
                  <a:lnTo>
                    <a:pt x="23" y="0"/>
                  </a:lnTo>
                  <a:lnTo>
                    <a:pt x="17" y="2"/>
                  </a:lnTo>
                  <a:lnTo>
                    <a:pt x="9" y="2"/>
                  </a:lnTo>
                  <a:lnTo>
                    <a:pt x="8" y="8"/>
                  </a:lnTo>
                  <a:lnTo>
                    <a:pt x="8" y="15"/>
                  </a:lnTo>
                  <a:lnTo>
                    <a:pt x="7" y="19"/>
                  </a:lnTo>
                  <a:lnTo>
                    <a:pt x="4" y="24"/>
                  </a:lnTo>
                  <a:lnTo>
                    <a:pt x="0" y="28"/>
                  </a:lnTo>
                  <a:lnTo>
                    <a:pt x="0" y="32"/>
                  </a:lnTo>
                  <a:lnTo>
                    <a:pt x="6" y="38"/>
                  </a:lnTo>
                  <a:lnTo>
                    <a:pt x="12" y="40"/>
                  </a:lnTo>
                  <a:lnTo>
                    <a:pt x="17" y="41"/>
                  </a:lnTo>
                  <a:lnTo>
                    <a:pt x="22" y="40"/>
                  </a:lnTo>
                  <a:lnTo>
                    <a:pt x="39" y="21"/>
                  </a:lnTo>
                  <a:lnTo>
                    <a:pt x="39" y="15"/>
                  </a:lnTo>
                  <a:lnTo>
                    <a:pt x="37" y="9"/>
                  </a:lnTo>
                  <a:lnTo>
                    <a:pt x="34" y="4"/>
                  </a:lnTo>
                  <a:lnTo>
                    <a:pt x="29"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18" name="Shape 118">
              <a:extLst>
                <a:ext uri="{FF2B5EF4-FFF2-40B4-BE49-F238E27FC236}">
                  <a16:creationId xmlns:a16="http://schemas.microsoft.com/office/drawing/2014/main" id="{858EADBB-D087-ADCA-71C2-E8F29003106F}"/>
                </a:ext>
              </a:extLst>
            </xdr:cNvPr>
            <xdr:cNvSpPr/>
          </xdr:nvSpPr>
          <xdr:spPr>
            <a:xfrm>
              <a:off x="5554" y="688"/>
              <a:ext cx="41" cy="43"/>
            </a:xfrm>
            <a:custGeom>
              <a:avLst/>
              <a:gdLst/>
              <a:ahLst/>
              <a:cxnLst/>
              <a:rect l="l" t="t" r="r" b="b"/>
              <a:pathLst>
                <a:path w="41" h="43" extrusionOk="0">
                  <a:moveTo>
                    <a:pt x="19" y="43"/>
                  </a:moveTo>
                  <a:lnTo>
                    <a:pt x="22" y="43"/>
                  </a:lnTo>
                  <a:lnTo>
                    <a:pt x="24" y="42"/>
                  </a:lnTo>
                  <a:lnTo>
                    <a:pt x="26" y="42"/>
                  </a:lnTo>
                  <a:lnTo>
                    <a:pt x="35" y="36"/>
                  </a:lnTo>
                  <a:lnTo>
                    <a:pt x="36" y="35"/>
                  </a:lnTo>
                  <a:lnTo>
                    <a:pt x="38" y="33"/>
                  </a:lnTo>
                  <a:lnTo>
                    <a:pt x="39" y="31"/>
                  </a:lnTo>
                  <a:lnTo>
                    <a:pt x="40" y="29"/>
                  </a:lnTo>
                  <a:lnTo>
                    <a:pt x="40" y="27"/>
                  </a:lnTo>
                  <a:lnTo>
                    <a:pt x="41" y="25"/>
                  </a:lnTo>
                  <a:lnTo>
                    <a:pt x="41" y="23"/>
                  </a:lnTo>
                  <a:lnTo>
                    <a:pt x="41" y="21"/>
                  </a:lnTo>
                  <a:lnTo>
                    <a:pt x="41" y="17"/>
                  </a:lnTo>
                  <a:lnTo>
                    <a:pt x="40" y="14"/>
                  </a:lnTo>
                  <a:lnTo>
                    <a:pt x="39" y="11"/>
                  </a:lnTo>
                  <a:lnTo>
                    <a:pt x="38" y="8"/>
                  </a:lnTo>
                  <a:lnTo>
                    <a:pt x="36" y="6"/>
                  </a:lnTo>
                  <a:lnTo>
                    <a:pt x="34" y="4"/>
                  </a:lnTo>
                  <a:lnTo>
                    <a:pt x="31" y="2"/>
                  </a:lnTo>
                  <a:lnTo>
                    <a:pt x="28" y="0"/>
                  </a:lnTo>
                  <a:lnTo>
                    <a:pt x="25" y="2"/>
                  </a:lnTo>
                  <a:lnTo>
                    <a:pt x="22" y="3"/>
                  </a:lnTo>
                  <a:lnTo>
                    <a:pt x="19" y="4"/>
                  </a:lnTo>
                  <a:lnTo>
                    <a:pt x="15" y="5"/>
                  </a:lnTo>
                  <a:lnTo>
                    <a:pt x="11" y="4"/>
                  </a:lnTo>
                  <a:lnTo>
                    <a:pt x="8" y="3"/>
                  </a:lnTo>
                  <a:lnTo>
                    <a:pt x="9" y="6"/>
                  </a:lnTo>
                  <a:lnTo>
                    <a:pt x="10" y="8"/>
                  </a:lnTo>
                  <a:lnTo>
                    <a:pt x="10" y="10"/>
                  </a:lnTo>
                  <a:lnTo>
                    <a:pt x="10" y="13"/>
                  </a:lnTo>
                  <a:lnTo>
                    <a:pt x="10" y="16"/>
                  </a:lnTo>
                  <a:lnTo>
                    <a:pt x="10" y="19"/>
                  </a:lnTo>
                  <a:lnTo>
                    <a:pt x="9" y="21"/>
                  </a:lnTo>
                  <a:lnTo>
                    <a:pt x="7" y="24"/>
                  </a:lnTo>
                  <a:lnTo>
                    <a:pt x="6" y="26"/>
                  </a:lnTo>
                  <a:lnTo>
                    <a:pt x="4" y="28"/>
                  </a:lnTo>
                  <a:lnTo>
                    <a:pt x="2" y="30"/>
                  </a:lnTo>
                  <a:lnTo>
                    <a:pt x="0" y="32"/>
                  </a:lnTo>
                  <a:lnTo>
                    <a:pt x="2" y="34"/>
                  </a:lnTo>
                  <a:lnTo>
                    <a:pt x="4" y="36"/>
                  </a:lnTo>
                  <a:lnTo>
                    <a:pt x="6" y="38"/>
                  </a:lnTo>
                  <a:lnTo>
                    <a:pt x="8" y="40"/>
                  </a:lnTo>
                  <a:lnTo>
                    <a:pt x="11" y="41"/>
                  </a:lnTo>
                  <a:lnTo>
                    <a:pt x="14" y="42"/>
                  </a:lnTo>
                  <a:lnTo>
                    <a:pt x="16" y="43"/>
                  </a:lnTo>
                  <a:lnTo>
                    <a:pt x="19" y="43"/>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19" name="Shape 119">
              <a:extLst>
                <a:ext uri="{FF2B5EF4-FFF2-40B4-BE49-F238E27FC236}">
                  <a16:creationId xmlns:a16="http://schemas.microsoft.com/office/drawing/2014/main" id="{C0ED1C03-A20F-B92E-26D3-E84216EB476F}"/>
                </a:ext>
              </a:extLst>
            </xdr:cNvPr>
            <xdr:cNvPicPr preferRelativeResize="0"/>
          </xdr:nvPicPr>
          <xdr:blipFill rotWithShape="1">
            <a:blip xmlns:r="http://schemas.openxmlformats.org/officeDocument/2006/relationships" r:embed="rId22">
              <a:alphaModFix/>
            </a:blip>
            <a:srcRect/>
            <a:stretch/>
          </xdr:blipFill>
          <xdr:spPr>
            <a:xfrm>
              <a:off x="5522" y="810"/>
              <a:ext cx="530" cy="10"/>
            </a:xfrm>
            <a:prstGeom prst="rect">
              <a:avLst/>
            </a:prstGeom>
            <a:noFill/>
            <a:ln>
              <a:noFill/>
            </a:ln>
          </xdr:spPr>
        </xdr:pic>
        <xdr:pic>
          <xdr:nvPicPr>
            <xdr:cNvPr id="120" name="Shape 120">
              <a:extLst>
                <a:ext uri="{FF2B5EF4-FFF2-40B4-BE49-F238E27FC236}">
                  <a16:creationId xmlns:a16="http://schemas.microsoft.com/office/drawing/2014/main" id="{179674E1-D03B-2011-7A56-16C327CC6AF3}"/>
                </a:ext>
              </a:extLst>
            </xdr:cNvPr>
            <xdr:cNvPicPr preferRelativeResize="0"/>
          </xdr:nvPicPr>
          <xdr:blipFill rotWithShape="1">
            <a:blip xmlns:r="http://schemas.openxmlformats.org/officeDocument/2006/relationships" r:embed="rId23">
              <a:alphaModFix/>
            </a:blip>
            <a:srcRect/>
            <a:stretch/>
          </xdr:blipFill>
          <xdr:spPr>
            <a:xfrm>
              <a:off x="5295" y="683"/>
              <a:ext cx="204" cy="306"/>
            </a:xfrm>
            <a:prstGeom prst="rect">
              <a:avLst/>
            </a:prstGeom>
            <a:noFill/>
            <a:ln>
              <a:noFill/>
            </a:ln>
          </xdr:spPr>
        </xdr:pic>
        <xdr:pic>
          <xdr:nvPicPr>
            <xdr:cNvPr id="121" name="Shape 121">
              <a:extLst>
                <a:ext uri="{FF2B5EF4-FFF2-40B4-BE49-F238E27FC236}">
                  <a16:creationId xmlns:a16="http://schemas.microsoft.com/office/drawing/2014/main" id="{95C9E19F-4C67-0E69-1E6B-2CB846351C04}"/>
                </a:ext>
              </a:extLst>
            </xdr:cNvPr>
            <xdr:cNvPicPr preferRelativeResize="0"/>
          </xdr:nvPicPr>
          <xdr:blipFill rotWithShape="1">
            <a:blip xmlns:r="http://schemas.openxmlformats.org/officeDocument/2006/relationships" r:embed="rId24">
              <a:alphaModFix/>
            </a:blip>
            <a:srcRect/>
            <a:stretch/>
          </xdr:blipFill>
          <xdr:spPr>
            <a:xfrm>
              <a:off x="5297" y="395"/>
              <a:ext cx="569" cy="463"/>
            </a:xfrm>
            <a:prstGeom prst="rect">
              <a:avLst/>
            </a:prstGeom>
            <a:noFill/>
            <a:ln>
              <a:noFill/>
            </a:ln>
          </xdr:spPr>
        </xdr:pic>
        <xdr:pic>
          <xdr:nvPicPr>
            <xdr:cNvPr id="122" name="Shape 122">
              <a:extLst>
                <a:ext uri="{FF2B5EF4-FFF2-40B4-BE49-F238E27FC236}">
                  <a16:creationId xmlns:a16="http://schemas.microsoft.com/office/drawing/2014/main" id="{D71FCEAF-375D-590E-0E1C-8F64EFB2C8EB}"/>
                </a:ext>
              </a:extLst>
            </xdr:cNvPr>
            <xdr:cNvPicPr preferRelativeResize="0"/>
          </xdr:nvPicPr>
          <xdr:blipFill rotWithShape="1">
            <a:blip xmlns:r="http://schemas.openxmlformats.org/officeDocument/2006/relationships" r:embed="rId25">
              <a:alphaModFix/>
            </a:blip>
            <a:srcRect/>
            <a:stretch/>
          </xdr:blipFill>
          <xdr:spPr>
            <a:xfrm>
              <a:off x="5295" y="264"/>
              <a:ext cx="572" cy="725"/>
            </a:xfrm>
            <a:prstGeom prst="rect">
              <a:avLst/>
            </a:prstGeom>
            <a:noFill/>
            <a:ln>
              <a:noFill/>
            </a:ln>
          </xdr:spPr>
        </xdr:pic>
        <xdr:pic>
          <xdr:nvPicPr>
            <xdr:cNvPr id="123" name="Shape 123">
              <a:extLst>
                <a:ext uri="{FF2B5EF4-FFF2-40B4-BE49-F238E27FC236}">
                  <a16:creationId xmlns:a16="http://schemas.microsoft.com/office/drawing/2014/main" id="{9B8B0454-23BB-5726-8E0A-BA15C68666EA}"/>
                </a:ext>
              </a:extLst>
            </xdr:cNvPr>
            <xdr:cNvPicPr preferRelativeResize="0"/>
          </xdr:nvPicPr>
          <xdr:blipFill rotWithShape="1">
            <a:blip xmlns:r="http://schemas.openxmlformats.org/officeDocument/2006/relationships" r:embed="rId24">
              <a:alphaModFix/>
            </a:blip>
            <a:srcRect/>
            <a:stretch/>
          </xdr:blipFill>
          <xdr:spPr>
            <a:xfrm>
              <a:off x="5297" y="395"/>
              <a:ext cx="569" cy="463"/>
            </a:xfrm>
            <a:prstGeom prst="rect">
              <a:avLst/>
            </a:prstGeom>
            <a:noFill/>
            <a:ln>
              <a:noFill/>
            </a:ln>
          </xdr:spPr>
        </xdr:pic>
        <xdr:sp macro="" textlink="">
          <xdr:nvSpPr>
            <xdr:cNvPr id="124" name="Shape 124">
              <a:extLst>
                <a:ext uri="{FF2B5EF4-FFF2-40B4-BE49-F238E27FC236}">
                  <a16:creationId xmlns:a16="http://schemas.microsoft.com/office/drawing/2014/main" id="{6D90BBB6-E2AB-71DF-A54E-CA10497870BA}"/>
                </a:ext>
              </a:extLst>
            </xdr:cNvPr>
            <xdr:cNvSpPr/>
          </xdr:nvSpPr>
          <xdr:spPr>
            <a:xfrm>
              <a:off x="5520" y="719"/>
              <a:ext cx="125" cy="604"/>
            </a:xfrm>
            <a:custGeom>
              <a:avLst/>
              <a:gdLst/>
              <a:ahLst/>
              <a:cxnLst/>
              <a:rect l="l" t="t" r="r" b="b"/>
              <a:pathLst>
                <a:path w="125" h="604" extrusionOk="0">
                  <a:moveTo>
                    <a:pt x="34" y="0"/>
                  </a:moveTo>
                  <a:lnTo>
                    <a:pt x="30" y="2"/>
                  </a:lnTo>
                  <a:lnTo>
                    <a:pt x="24" y="3"/>
                  </a:lnTo>
                  <a:lnTo>
                    <a:pt x="22" y="3"/>
                  </a:lnTo>
                  <a:lnTo>
                    <a:pt x="16" y="39"/>
                  </a:lnTo>
                  <a:lnTo>
                    <a:pt x="14" y="57"/>
                  </a:lnTo>
                  <a:lnTo>
                    <a:pt x="12" y="74"/>
                  </a:lnTo>
                  <a:lnTo>
                    <a:pt x="4" y="146"/>
                  </a:lnTo>
                  <a:lnTo>
                    <a:pt x="2" y="182"/>
                  </a:lnTo>
                  <a:lnTo>
                    <a:pt x="1" y="201"/>
                  </a:lnTo>
                  <a:lnTo>
                    <a:pt x="1" y="219"/>
                  </a:lnTo>
                  <a:lnTo>
                    <a:pt x="0" y="237"/>
                  </a:lnTo>
                  <a:lnTo>
                    <a:pt x="0" y="274"/>
                  </a:lnTo>
                  <a:lnTo>
                    <a:pt x="2" y="312"/>
                  </a:lnTo>
                  <a:lnTo>
                    <a:pt x="3" y="330"/>
                  </a:lnTo>
                  <a:lnTo>
                    <a:pt x="5" y="349"/>
                  </a:lnTo>
                  <a:lnTo>
                    <a:pt x="6" y="368"/>
                  </a:lnTo>
                  <a:lnTo>
                    <a:pt x="9" y="387"/>
                  </a:lnTo>
                  <a:lnTo>
                    <a:pt x="11" y="406"/>
                  </a:lnTo>
                  <a:lnTo>
                    <a:pt x="14" y="426"/>
                  </a:lnTo>
                  <a:lnTo>
                    <a:pt x="18" y="445"/>
                  </a:lnTo>
                  <a:lnTo>
                    <a:pt x="21" y="464"/>
                  </a:lnTo>
                  <a:lnTo>
                    <a:pt x="26" y="484"/>
                  </a:lnTo>
                  <a:lnTo>
                    <a:pt x="30" y="504"/>
                  </a:lnTo>
                  <a:lnTo>
                    <a:pt x="40" y="544"/>
                  </a:lnTo>
                  <a:lnTo>
                    <a:pt x="52" y="584"/>
                  </a:lnTo>
                  <a:lnTo>
                    <a:pt x="59" y="604"/>
                  </a:lnTo>
                  <a:lnTo>
                    <a:pt x="67" y="604"/>
                  </a:lnTo>
                  <a:lnTo>
                    <a:pt x="75" y="603"/>
                  </a:lnTo>
                  <a:lnTo>
                    <a:pt x="125" y="603"/>
                  </a:lnTo>
                  <a:lnTo>
                    <a:pt x="119" y="588"/>
                  </a:lnTo>
                  <a:lnTo>
                    <a:pt x="113" y="571"/>
                  </a:lnTo>
                  <a:lnTo>
                    <a:pt x="108" y="554"/>
                  </a:lnTo>
                  <a:lnTo>
                    <a:pt x="102" y="536"/>
                  </a:lnTo>
                  <a:lnTo>
                    <a:pt x="98" y="519"/>
                  </a:lnTo>
                  <a:lnTo>
                    <a:pt x="93" y="502"/>
                  </a:lnTo>
                  <a:lnTo>
                    <a:pt x="88" y="484"/>
                  </a:lnTo>
                  <a:lnTo>
                    <a:pt x="84" y="466"/>
                  </a:lnTo>
                  <a:lnTo>
                    <a:pt x="80" y="449"/>
                  </a:lnTo>
                  <a:lnTo>
                    <a:pt x="77" y="431"/>
                  </a:lnTo>
                  <a:lnTo>
                    <a:pt x="73" y="413"/>
                  </a:lnTo>
                  <a:lnTo>
                    <a:pt x="70" y="395"/>
                  </a:lnTo>
                  <a:lnTo>
                    <a:pt x="67" y="376"/>
                  </a:lnTo>
                  <a:lnTo>
                    <a:pt x="63" y="340"/>
                  </a:lnTo>
                  <a:lnTo>
                    <a:pt x="59" y="302"/>
                  </a:lnTo>
                  <a:lnTo>
                    <a:pt x="57" y="284"/>
                  </a:lnTo>
                  <a:lnTo>
                    <a:pt x="56" y="265"/>
                  </a:lnTo>
                  <a:lnTo>
                    <a:pt x="54" y="246"/>
                  </a:lnTo>
                  <a:lnTo>
                    <a:pt x="53" y="227"/>
                  </a:lnTo>
                  <a:lnTo>
                    <a:pt x="53" y="208"/>
                  </a:lnTo>
                  <a:lnTo>
                    <a:pt x="52" y="188"/>
                  </a:lnTo>
                  <a:lnTo>
                    <a:pt x="52" y="130"/>
                  </a:lnTo>
                  <a:lnTo>
                    <a:pt x="53" y="110"/>
                  </a:lnTo>
                  <a:lnTo>
                    <a:pt x="53" y="91"/>
                  </a:lnTo>
                  <a:lnTo>
                    <a:pt x="56" y="31"/>
                  </a:lnTo>
                  <a:lnTo>
                    <a:pt x="58" y="11"/>
                  </a:lnTo>
                  <a:lnTo>
                    <a:pt x="53" y="11"/>
                  </a:lnTo>
                  <a:lnTo>
                    <a:pt x="47" y="10"/>
                  </a:lnTo>
                  <a:lnTo>
                    <a:pt x="42" y="8"/>
                  </a:lnTo>
                  <a:lnTo>
                    <a:pt x="38" y="5"/>
                  </a:lnTo>
                  <a:lnTo>
                    <a:pt x="34" y="0"/>
                  </a:lnTo>
                  <a:close/>
                  <a:moveTo>
                    <a:pt x="125" y="603"/>
                  </a:moveTo>
                  <a:lnTo>
                    <a:pt x="109" y="603"/>
                  </a:lnTo>
                  <a:lnTo>
                    <a:pt x="117" y="604"/>
                  </a:lnTo>
                  <a:lnTo>
                    <a:pt x="125" y="604"/>
                  </a:lnTo>
                  <a:lnTo>
                    <a:pt x="125" y="603"/>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25" name="Shape 125">
              <a:extLst>
                <a:ext uri="{FF2B5EF4-FFF2-40B4-BE49-F238E27FC236}">
                  <a16:creationId xmlns:a16="http://schemas.microsoft.com/office/drawing/2014/main" id="{683AC8C5-9A88-FCE1-2807-B162B347E86C}"/>
                </a:ext>
              </a:extLst>
            </xdr:cNvPr>
            <xdr:cNvPicPr preferRelativeResize="0"/>
          </xdr:nvPicPr>
          <xdr:blipFill rotWithShape="1">
            <a:blip xmlns:r="http://schemas.openxmlformats.org/officeDocument/2006/relationships" r:embed="rId26">
              <a:alphaModFix/>
            </a:blip>
            <a:srcRect/>
            <a:stretch/>
          </xdr:blipFill>
          <xdr:spPr>
            <a:xfrm>
              <a:off x="5520" y="849"/>
              <a:ext cx="499" cy="346"/>
            </a:xfrm>
            <a:prstGeom prst="rect">
              <a:avLst/>
            </a:prstGeom>
            <a:noFill/>
            <a:ln>
              <a:noFill/>
            </a:ln>
          </xdr:spPr>
        </xdr:pic>
        <xdr:sp macro="" textlink="">
          <xdr:nvSpPr>
            <xdr:cNvPr id="126" name="Shape 126">
              <a:extLst>
                <a:ext uri="{FF2B5EF4-FFF2-40B4-BE49-F238E27FC236}">
                  <a16:creationId xmlns:a16="http://schemas.microsoft.com/office/drawing/2014/main" id="{A3493C8A-03F0-B813-5416-01420FBEC429}"/>
                </a:ext>
              </a:extLst>
            </xdr:cNvPr>
            <xdr:cNvSpPr/>
          </xdr:nvSpPr>
          <xdr:spPr>
            <a:xfrm>
              <a:off x="5520" y="718"/>
              <a:ext cx="125" cy="605"/>
            </a:xfrm>
            <a:custGeom>
              <a:avLst/>
              <a:gdLst/>
              <a:ahLst/>
              <a:cxnLst/>
              <a:rect l="l" t="t" r="r" b="b"/>
              <a:pathLst>
                <a:path w="125" h="605" extrusionOk="0">
                  <a:moveTo>
                    <a:pt x="22" y="4"/>
                  </a:moveTo>
                  <a:lnTo>
                    <a:pt x="19" y="22"/>
                  </a:lnTo>
                  <a:lnTo>
                    <a:pt x="16" y="40"/>
                  </a:lnTo>
                  <a:lnTo>
                    <a:pt x="14" y="58"/>
                  </a:lnTo>
                  <a:lnTo>
                    <a:pt x="12" y="75"/>
                  </a:lnTo>
                  <a:lnTo>
                    <a:pt x="10" y="93"/>
                  </a:lnTo>
                  <a:lnTo>
                    <a:pt x="8" y="111"/>
                  </a:lnTo>
                  <a:lnTo>
                    <a:pt x="6" y="129"/>
                  </a:lnTo>
                  <a:lnTo>
                    <a:pt x="4" y="147"/>
                  </a:lnTo>
                  <a:lnTo>
                    <a:pt x="3" y="165"/>
                  </a:lnTo>
                  <a:lnTo>
                    <a:pt x="2" y="183"/>
                  </a:lnTo>
                  <a:lnTo>
                    <a:pt x="1" y="202"/>
                  </a:lnTo>
                  <a:lnTo>
                    <a:pt x="1" y="220"/>
                  </a:lnTo>
                  <a:lnTo>
                    <a:pt x="0" y="238"/>
                  </a:lnTo>
                  <a:lnTo>
                    <a:pt x="0" y="256"/>
                  </a:lnTo>
                  <a:lnTo>
                    <a:pt x="0" y="275"/>
                  </a:lnTo>
                  <a:lnTo>
                    <a:pt x="1" y="294"/>
                  </a:lnTo>
                  <a:lnTo>
                    <a:pt x="2" y="313"/>
                  </a:lnTo>
                  <a:lnTo>
                    <a:pt x="3" y="331"/>
                  </a:lnTo>
                  <a:lnTo>
                    <a:pt x="5" y="350"/>
                  </a:lnTo>
                  <a:lnTo>
                    <a:pt x="6" y="369"/>
                  </a:lnTo>
                  <a:lnTo>
                    <a:pt x="9" y="388"/>
                  </a:lnTo>
                  <a:lnTo>
                    <a:pt x="11" y="407"/>
                  </a:lnTo>
                  <a:lnTo>
                    <a:pt x="14" y="427"/>
                  </a:lnTo>
                  <a:lnTo>
                    <a:pt x="18" y="446"/>
                  </a:lnTo>
                  <a:lnTo>
                    <a:pt x="21" y="465"/>
                  </a:lnTo>
                  <a:lnTo>
                    <a:pt x="26" y="485"/>
                  </a:lnTo>
                  <a:lnTo>
                    <a:pt x="30" y="505"/>
                  </a:lnTo>
                  <a:lnTo>
                    <a:pt x="35" y="525"/>
                  </a:lnTo>
                  <a:lnTo>
                    <a:pt x="40" y="545"/>
                  </a:lnTo>
                  <a:lnTo>
                    <a:pt x="46" y="565"/>
                  </a:lnTo>
                  <a:lnTo>
                    <a:pt x="52" y="585"/>
                  </a:lnTo>
                  <a:lnTo>
                    <a:pt x="59" y="605"/>
                  </a:lnTo>
                  <a:lnTo>
                    <a:pt x="67" y="605"/>
                  </a:lnTo>
                  <a:lnTo>
                    <a:pt x="75" y="604"/>
                  </a:lnTo>
                  <a:lnTo>
                    <a:pt x="84" y="604"/>
                  </a:lnTo>
                  <a:lnTo>
                    <a:pt x="92" y="604"/>
                  </a:lnTo>
                  <a:lnTo>
                    <a:pt x="101" y="604"/>
                  </a:lnTo>
                  <a:lnTo>
                    <a:pt x="109" y="604"/>
                  </a:lnTo>
                  <a:lnTo>
                    <a:pt x="117" y="605"/>
                  </a:lnTo>
                  <a:lnTo>
                    <a:pt x="125" y="605"/>
                  </a:lnTo>
                  <a:lnTo>
                    <a:pt x="119" y="589"/>
                  </a:lnTo>
                  <a:lnTo>
                    <a:pt x="113" y="572"/>
                  </a:lnTo>
                  <a:lnTo>
                    <a:pt x="108" y="555"/>
                  </a:lnTo>
                  <a:lnTo>
                    <a:pt x="102" y="537"/>
                  </a:lnTo>
                  <a:lnTo>
                    <a:pt x="98" y="520"/>
                  </a:lnTo>
                  <a:lnTo>
                    <a:pt x="93" y="503"/>
                  </a:lnTo>
                  <a:lnTo>
                    <a:pt x="88" y="485"/>
                  </a:lnTo>
                  <a:lnTo>
                    <a:pt x="84" y="467"/>
                  </a:lnTo>
                  <a:lnTo>
                    <a:pt x="80" y="450"/>
                  </a:lnTo>
                  <a:lnTo>
                    <a:pt x="77" y="432"/>
                  </a:lnTo>
                  <a:lnTo>
                    <a:pt x="73" y="414"/>
                  </a:lnTo>
                  <a:lnTo>
                    <a:pt x="70" y="396"/>
                  </a:lnTo>
                  <a:lnTo>
                    <a:pt x="67" y="377"/>
                  </a:lnTo>
                  <a:lnTo>
                    <a:pt x="65" y="359"/>
                  </a:lnTo>
                  <a:lnTo>
                    <a:pt x="63" y="341"/>
                  </a:lnTo>
                  <a:lnTo>
                    <a:pt x="61" y="322"/>
                  </a:lnTo>
                  <a:lnTo>
                    <a:pt x="59" y="303"/>
                  </a:lnTo>
                  <a:lnTo>
                    <a:pt x="57" y="285"/>
                  </a:lnTo>
                  <a:lnTo>
                    <a:pt x="56" y="266"/>
                  </a:lnTo>
                  <a:lnTo>
                    <a:pt x="54" y="247"/>
                  </a:lnTo>
                  <a:lnTo>
                    <a:pt x="53" y="228"/>
                  </a:lnTo>
                  <a:lnTo>
                    <a:pt x="53" y="209"/>
                  </a:lnTo>
                  <a:lnTo>
                    <a:pt x="52" y="189"/>
                  </a:lnTo>
                  <a:lnTo>
                    <a:pt x="52" y="170"/>
                  </a:lnTo>
                  <a:lnTo>
                    <a:pt x="52" y="150"/>
                  </a:lnTo>
                  <a:lnTo>
                    <a:pt x="52" y="131"/>
                  </a:lnTo>
                  <a:lnTo>
                    <a:pt x="53" y="111"/>
                  </a:lnTo>
                  <a:lnTo>
                    <a:pt x="53" y="92"/>
                  </a:lnTo>
                  <a:lnTo>
                    <a:pt x="54" y="72"/>
                  </a:lnTo>
                  <a:lnTo>
                    <a:pt x="55" y="52"/>
                  </a:lnTo>
                  <a:lnTo>
                    <a:pt x="56" y="32"/>
                  </a:lnTo>
                  <a:lnTo>
                    <a:pt x="58" y="12"/>
                  </a:lnTo>
                  <a:lnTo>
                    <a:pt x="55" y="12"/>
                  </a:lnTo>
                  <a:lnTo>
                    <a:pt x="53" y="12"/>
                  </a:lnTo>
                  <a:lnTo>
                    <a:pt x="50" y="12"/>
                  </a:lnTo>
                  <a:lnTo>
                    <a:pt x="47" y="11"/>
                  </a:lnTo>
                  <a:lnTo>
                    <a:pt x="45" y="10"/>
                  </a:lnTo>
                  <a:lnTo>
                    <a:pt x="42" y="9"/>
                  </a:lnTo>
                  <a:lnTo>
                    <a:pt x="40" y="7"/>
                  </a:lnTo>
                  <a:lnTo>
                    <a:pt x="38" y="6"/>
                  </a:lnTo>
                  <a:lnTo>
                    <a:pt x="36" y="3"/>
                  </a:lnTo>
                  <a:lnTo>
                    <a:pt x="34" y="1"/>
                  </a:lnTo>
                  <a:lnTo>
                    <a:pt x="35" y="1"/>
                  </a:lnTo>
                  <a:lnTo>
                    <a:pt x="36" y="0"/>
                  </a:lnTo>
                  <a:lnTo>
                    <a:pt x="33" y="2"/>
                  </a:lnTo>
                  <a:lnTo>
                    <a:pt x="30" y="3"/>
                  </a:lnTo>
                  <a:lnTo>
                    <a:pt x="28" y="4"/>
                  </a:lnTo>
                  <a:lnTo>
                    <a:pt x="26" y="4"/>
                  </a:lnTo>
                  <a:lnTo>
                    <a:pt x="24" y="4"/>
                  </a:lnTo>
                  <a:lnTo>
                    <a:pt x="22" y="4"/>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27" name="Shape 127">
              <a:extLst>
                <a:ext uri="{FF2B5EF4-FFF2-40B4-BE49-F238E27FC236}">
                  <a16:creationId xmlns:a16="http://schemas.microsoft.com/office/drawing/2014/main" id="{73B8CA8B-6582-DD2D-0491-36D1623F39CE}"/>
                </a:ext>
              </a:extLst>
            </xdr:cNvPr>
            <xdr:cNvSpPr/>
          </xdr:nvSpPr>
          <xdr:spPr>
            <a:xfrm>
              <a:off x="6605" y="837"/>
              <a:ext cx="63" cy="75"/>
            </a:xfrm>
            <a:custGeom>
              <a:avLst/>
              <a:gdLst/>
              <a:ahLst/>
              <a:cxnLst/>
              <a:rect l="l" t="t" r="r" b="b"/>
              <a:pathLst>
                <a:path w="63" h="75" extrusionOk="0">
                  <a:moveTo>
                    <a:pt x="52" y="13"/>
                  </a:moveTo>
                  <a:lnTo>
                    <a:pt x="41" y="13"/>
                  </a:lnTo>
                  <a:lnTo>
                    <a:pt x="46" y="44"/>
                  </a:lnTo>
                  <a:lnTo>
                    <a:pt x="47" y="54"/>
                  </a:lnTo>
                  <a:lnTo>
                    <a:pt x="50" y="73"/>
                  </a:lnTo>
                  <a:lnTo>
                    <a:pt x="63" y="75"/>
                  </a:lnTo>
                  <a:lnTo>
                    <a:pt x="52" y="13"/>
                  </a:lnTo>
                  <a:close/>
                  <a:moveTo>
                    <a:pt x="37" y="0"/>
                  </a:moveTo>
                  <a:lnTo>
                    <a:pt x="0" y="63"/>
                  </a:lnTo>
                  <a:lnTo>
                    <a:pt x="12" y="66"/>
                  </a:lnTo>
                  <a:lnTo>
                    <a:pt x="21" y="49"/>
                  </a:lnTo>
                  <a:lnTo>
                    <a:pt x="41" y="13"/>
                  </a:lnTo>
                  <a:lnTo>
                    <a:pt x="52" y="13"/>
                  </a:lnTo>
                  <a:lnTo>
                    <a:pt x="50" y="3"/>
                  </a:lnTo>
                  <a:lnTo>
                    <a:pt x="37"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28" name="Shape 128">
              <a:extLst>
                <a:ext uri="{FF2B5EF4-FFF2-40B4-BE49-F238E27FC236}">
                  <a16:creationId xmlns:a16="http://schemas.microsoft.com/office/drawing/2014/main" id="{C12F01EC-5B29-0694-4DFC-0DD02C459296}"/>
                </a:ext>
              </a:extLst>
            </xdr:cNvPr>
            <xdr:cNvSpPr/>
          </xdr:nvSpPr>
          <xdr:spPr>
            <a:xfrm>
              <a:off x="6626" y="877"/>
              <a:ext cx="26" cy="14"/>
            </a:xfrm>
            <a:custGeom>
              <a:avLst/>
              <a:gdLst/>
              <a:ahLst/>
              <a:cxnLst/>
              <a:rect l="l" t="t" r="r" b="b"/>
              <a:pathLst>
                <a:path w="26" h="14" extrusionOk="0">
                  <a:moveTo>
                    <a:pt x="5" y="0"/>
                  </a:moveTo>
                  <a:lnTo>
                    <a:pt x="0" y="9"/>
                  </a:lnTo>
                  <a:lnTo>
                    <a:pt x="26" y="14"/>
                  </a:lnTo>
                  <a:lnTo>
                    <a:pt x="25" y="4"/>
                  </a:lnTo>
                  <a:lnTo>
                    <a:pt x="5"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29" name="Shape 129">
              <a:extLst>
                <a:ext uri="{FF2B5EF4-FFF2-40B4-BE49-F238E27FC236}">
                  <a16:creationId xmlns:a16="http://schemas.microsoft.com/office/drawing/2014/main" id="{9B6AD51A-F2AF-8DF5-4F43-2B411178A21D}"/>
                </a:ext>
              </a:extLst>
            </xdr:cNvPr>
            <xdr:cNvSpPr/>
          </xdr:nvSpPr>
          <xdr:spPr>
            <a:xfrm>
              <a:off x="6636" y="819"/>
              <a:ext cx="31" cy="10"/>
            </a:xfrm>
            <a:custGeom>
              <a:avLst/>
              <a:gdLst/>
              <a:ahLst/>
              <a:cxnLst/>
              <a:rect l="l" t="t" r="r" b="b"/>
              <a:pathLst>
                <a:path w="31" h="10" extrusionOk="0">
                  <a:moveTo>
                    <a:pt x="27" y="7"/>
                  </a:moveTo>
                  <a:lnTo>
                    <a:pt x="12" y="7"/>
                  </a:lnTo>
                  <a:lnTo>
                    <a:pt x="19" y="10"/>
                  </a:lnTo>
                  <a:lnTo>
                    <a:pt x="24" y="10"/>
                  </a:lnTo>
                  <a:lnTo>
                    <a:pt x="27" y="7"/>
                  </a:lnTo>
                  <a:close/>
                  <a:moveTo>
                    <a:pt x="12" y="0"/>
                  </a:moveTo>
                  <a:lnTo>
                    <a:pt x="8" y="0"/>
                  </a:lnTo>
                  <a:lnTo>
                    <a:pt x="2" y="4"/>
                  </a:lnTo>
                  <a:lnTo>
                    <a:pt x="0" y="8"/>
                  </a:lnTo>
                  <a:lnTo>
                    <a:pt x="5" y="9"/>
                  </a:lnTo>
                  <a:lnTo>
                    <a:pt x="8" y="7"/>
                  </a:lnTo>
                  <a:lnTo>
                    <a:pt x="27" y="7"/>
                  </a:lnTo>
                  <a:lnTo>
                    <a:pt x="28" y="6"/>
                  </a:lnTo>
                  <a:lnTo>
                    <a:pt x="30" y="3"/>
                  </a:lnTo>
                  <a:lnTo>
                    <a:pt x="19" y="3"/>
                  </a:lnTo>
                  <a:lnTo>
                    <a:pt x="14" y="1"/>
                  </a:lnTo>
                  <a:lnTo>
                    <a:pt x="12" y="0"/>
                  </a:lnTo>
                  <a:close/>
                  <a:moveTo>
                    <a:pt x="26" y="1"/>
                  </a:moveTo>
                  <a:lnTo>
                    <a:pt x="24" y="3"/>
                  </a:lnTo>
                  <a:lnTo>
                    <a:pt x="30" y="3"/>
                  </a:lnTo>
                  <a:lnTo>
                    <a:pt x="31" y="2"/>
                  </a:lnTo>
                  <a:lnTo>
                    <a:pt x="26" y="1"/>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0" name="Shape 130">
              <a:extLst>
                <a:ext uri="{FF2B5EF4-FFF2-40B4-BE49-F238E27FC236}">
                  <a16:creationId xmlns:a16="http://schemas.microsoft.com/office/drawing/2014/main" id="{EE695855-5C86-3CA9-2E96-557E6F716695}"/>
                </a:ext>
              </a:extLst>
            </xdr:cNvPr>
            <xdr:cNvSpPr/>
          </xdr:nvSpPr>
          <xdr:spPr>
            <a:xfrm>
              <a:off x="6698" y="903"/>
              <a:ext cx="19" cy="21"/>
            </a:xfrm>
            <a:custGeom>
              <a:avLst/>
              <a:gdLst/>
              <a:ahLst/>
              <a:cxnLst/>
              <a:rect l="l" t="t" r="r" b="b"/>
              <a:pathLst>
                <a:path w="19" h="21" extrusionOk="0">
                  <a:moveTo>
                    <a:pt x="0" y="0"/>
                  </a:moveTo>
                  <a:lnTo>
                    <a:pt x="5" y="18"/>
                  </a:lnTo>
                  <a:lnTo>
                    <a:pt x="12" y="20"/>
                  </a:lnTo>
                  <a:lnTo>
                    <a:pt x="19" y="21"/>
                  </a:lnTo>
                  <a:lnTo>
                    <a:pt x="14" y="10"/>
                  </a:lnTo>
                  <a:lnTo>
                    <a:pt x="10" y="9"/>
                  </a:lnTo>
                  <a:lnTo>
                    <a:pt x="4" y="5"/>
                  </a:lnTo>
                  <a:lnTo>
                    <a:pt x="0"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1" name="Shape 131">
              <a:extLst>
                <a:ext uri="{FF2B5EF4-FFF2-40B4-BE49-F238E27FC236}">
                  <a16:creationId xmlns:a16="http://schemas.microsoft.com/office/drawing/2014/main" id="{5DBA7015-BE1B-836E-190F-81E602DCE01D}"/>
                </a:ext>
              </a:extLst>
            </xdr:cNvPr>
            <xdr:cNvSpPr/>
          </xdr:nvSpPr>
          <xdr:spPr>
            <a:xfrm>
              <a:off x="6684" y="851"/>
              <a:ext cx="67" cy="73"/>
            </a:xfrm>
            <a:custGeom>
              <a:avLst/>
              <a:gdLst/>
              <a:ahLst/>
              <a:cxnLst/>
              <a:rect l="l" t="t" r="r" b="b"/>
              <a:pathLst>
                <a:path w="67" h="73" extrusionOk="0">
                  <a:moveTo>
                    <a:pt x="28" y="62"/>
                  </a:moveTo>
                  <a:lnTo>
                    <a:pt x="33" y="73"/>
                  </a:lnTo>
                  <a:lnTo>
                    <a:pt x="40" y="73"/>
                  </a:lnTo>
                  <a:lnTo>
                    <a:pt x="46" y="71"/>
                  </a:lnTo>
                  <a:lnTo>
                    <a:pt x="52" y="68"/>
                  </a:lnTo>
                  <a:lnTo>
                    <a:pt x="57" y="63"/>
                  </a:lnTo>
                  <a:lnTo>
                    <a:pt x="33" y="63"/>
                  </a:lnTo>
                  <a:lnTo>
                    <a:pt x="28" y="62"/>
                  </a:lnTo>
                  <a:close/>
                  <a:moveTo>
                    <a:pt x="38" y="0"/>
                  </a:moveTo>
                  <a:lnTo>
                    <a:pt x="31" y="0"/>
                  </a:lnTo>
                  <a:lnTo>
                    <a:pt x="24" y="1"/>
                  </a:lnTo>
                  <a:lnTo>
                    <a:pt x="19" y="4"/>
                  </a:lnTo>
                  <a:lnTo>
                    <a:pt x="13" y="7"/>
                  </a:lnTo>
                  <a:lnTo>
                    <a:pt x="9" y="12"/>
                  </a:lnTo>
                  <a:lnTo>
                    <a:pt x="5" y="18"/>
                  </a:lnTo>
                  <a:lnTo>
                    <a:pt x="2" y="25"/>
                  </a:lnTo>
                  <a:lnTo>
                    <a:pt x="0" y="33"/>
                  </a:lnTo>
                  <a:lnTo>
                    <a:pt x="0" y="45"/>
                  </a:lnTo>
                  <a:lnTo>
                    <a:pt x="1" y="51"/>
                  </a:lnTo>
                  <a:lnTo>
                    <a:pt x="4" y="57"/>
                  </a:lnTo>
                  <a:lnTo>
                    <a:pt x="8" y="62"/>
                  </a:lnTo>
                  <a:lnTo>
                    <a:pt x="13" y="67"/>
                  </a:lnTo>
                  <a:lnTo>
                    <a:pt x="19" y="70"/>
                  </a:lnTo>
                  <a:lnTo>
                    <a:pt x="14" y="52"/>
                  </a:lnTo>
                  <a:lnTo>
                    <a:pt x="13" y="48"/>
                  </a:lnTo>
                  <a:lnTo>
                    <a:pt x="12" y="44"/>
                  </a:lnTo>
                  <a:lnTo>
                    <a:pt x="12" y="36"/>
                  </a:lnTo>
                  <a:lnTo>
                    <a:pt x="14" y="26"/>
                  </a:lnTo>
                  <a:lnTo>
                    <a:pt x="17" y="22"/>
                  </a:lnTo>
                  <a:lnTo>
                    <a:pt x="19" y="18"/>
                  </a:lnTo>
                  <a:lnTo>
                    <a:pt x="24" y="13"/>
                  </a:lnTo>
                  <a:lnTo>
                    <a:pt x="30" y="11"/>
                  </a:lnTo>
                  <a:lnTo>
                    <a:pt x="35" y="10"/>
                  </a:lnTo>
                  <a:lnTo>
                    <a:pt x="58" y="10"/>
                  </a:lnTo>
                  <a:lnTo>
                    <a:pt x="55" y="6"/>
                  </a:lnTo>
                  <a:lnTo>
                    <a:pt x="49" y="3"/>
                  </a:lnTo>
                  <a:lnTo>
                    <a:pt x="42" y="1"/>
                  </a:lnTo>
                  <a:lnTo>
                    <a:pt x="38" y="0"/>
                  </a:lnTo>
                  <a:close/>
                  <a:moveTo>
                    <a:pt x="58" y="10"/>
                  </a:moveTo>
                  <a:lnTo>
                    <a:pt x="35" y="10"/>
                  </a:lnTo>
                  <a:lnTo>
                    <a:pt x="40" y="11"/>
                  </a:lnTo>
                  <a:lnTo>
                    <a:pt x="46" y="13"/>
                  </a:lnTo>
                  <a:lnTo>
                    <a:pt x="51" y="18"/>
                  </a:lnTo>
                  <a:lnTo>
                    <a:pt x="54" y="23"/>
                  </a:lnTo>
                  <a:lnTo>
                    <a:pt x="56" y="33"/>
                  </a:lnTo>
                  <a:lnTo>
                    <a:pt x="55" y="38"/>
                  </a:lnTo>
                  <a:lnTo>
                    <a:pt x="54" y="44"/>
                  </a:lnTo>
                  <a:lnTo>
                    <a:pt x="52" y="49"/>
                  </a:lnTo>
                  <a:lnTo>
                    <a:pt x="48" y="56"/>
                  </a:lnTo>
                  <a:lnTo>
                    <a:pt x="43" y="60"/>
                  </a:lnTo>
                  <a:lnTo>
                    <a:pt x="37" y="62"/>
                  </a:lnTo>
                  <a:lnTo>
                    <a:pt x="33" y="63"/>
                  </a:lnTo>
                  <a:lnTo>
                    <a:pt x="57" y="63"/>
                  </a:lnTo>
                  <a:lnTo>
                    <a:pt x="61" y="58"/>
                  </a:lnTo>
                  <a:lnTo>
                    <a:pt x="64" y="51"/>
                  </a:lnTo>
                  <a:lnTo>
                    <a:pt x="66" y="44"/>
                  </a:lnTo>
                  <a:lnTo>
                    <a:pt x="67" y="37"/>
                  </a:lnTo>
                  <a:lnTo>
                    <a:pt x="67" y="29"/>
                  </a:lnTo>
                  <a:lnTo>
                    <a:pt x="66" y="22"/>
                  </a:lnTo>
                  <a:lnTo>
                    <a:pt x="63" y="16"/>
                  </a:lnTo>
                  <a:lnTo>
                    <a:pt x="58" y="1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2" name="Shape 132">
              <a:extLst>
                <a:ext uri="{FF2B5EF4-FFF2-40B4-BE49-F238E27FC236}">
                  <a16:creationId xmlns:a16="http://schemas.microsoft.com/office/drawing/2014/main" id="{39B1E87E-193B-B6F4-6D1F-DF456B17CDEA}"/>
                </a:ext>
              </a:extLst>
            </xdr:cNvPr>
            <xdr:cNvSpPr/>
          </xdr:nvSpPr>
          <xdr:spPr>
            <a:xfrm>
              <a:off x="5955" y="810"/>
              <a:ext cx="63" cy="72"/>
            </a:xfrm>
            <a:custGeom>
              <a:avLst/>
              <a:gdLst/>
              <a:ahLst/>
              <a:cxnLst/>
              <a:rect l="l" t="t" r="r" b="b"/>
              <a:pathLst>
                <a:path w="63" h="72" extrusionOk="0">
                  <a:moveTo>
                    <a:pt x="30" y="0"/>
                  </a:moveTo>
                  <a:lnTo>
                    <a:pt x="17" y="1"/>
                  </a:lnTo>
                  <a:lnTo>
                    <a:pt x="0" y="72"/>
                  </a:lnTo>
                  <a:lnTo>
                    <a:pt x="12" y="71"/>
                  </a:lnTo>
                  <a:lnTo>
                    <a:pt x="16" y="53"/>
                  </a:lnTo>
                  <a:lnTo>
                    <a:pt x="18" y="43"/>
                  </a:lnTo>
                  <a:lnTo>
                    <a:pt x="25" y="12"/>
                  </a:lnTo>
                  <a:lnTo>
                    <a:pt x="36" y="12"/>
                  </a:lnTo>
                  <a:lnTo>
                    <a:pt x="30" y="0"/>
                  </a:lnTo>
                  <a:close/>
                  <a:moveTo>
                    <a:pt x="36" y="12"/>
                  </a:moveTo>
                  <a:lnTo>
                    <a:pt x="25" y="12"/>
                  </a:lnTo>
                  <a:lnTo>
                    <a:pt x="38" y="41"/>
                  </a:lnTo>
                  <a:lnTo>
                    <a:pt x="43" y="50"/>
                  </a:lnTo>
                  <a:lnTo>
                    <a:pt x="51" y="67"/>
                  </a:lnTo>
                  <a:lnTo>
                    <a:pt x="63" y="65"/>
                  </a:lnTo>
                  <a:lnTo>
                    <a:pt x="36" y="12"/>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3" name="Shape 133">
              <a:extLst>
                <a:ext uri="{FF2B5EF4-FFF2-40B4-BE49-F238E27FC236}">
                  <a16:creationId xmlns:a16="http://schemas.microsoft.com/office/drawing/2014/main" id="{60691F53-6EF7-18D1-4956-9420691FBFA6}"/>
                </a:ext>
              </a:extLst>
            </xdr:cNvPr>
            <xdr:cNvSpPr/>
          </xdr:nvSpPr>
          <xdr:spPr>
            <a:xfrm>
              <a:off x="5971" y="851"/>
              <a:ext cx="27" cy="12"/>
            </a:xfrm>
            <a:custGeom>
              <a:avLst/>
              <a:gdLst/>
              <a:ahLst/>
              <a:cxnLst/>
              <a:rect l="l" t="t" r="r" b="b"/>
              <a:pathLst>
                <a:path w="27" h="12" extrusionOk="0">
                  <a:moveTo>
                    <a:pt x="22" y="0"/>
                  </a:moveTo>
                  <a:lnTo>
                    <a:pt x="2" y="2"/>
                  </a:lnTo>
                  <a:lnTo>
                    <a:pt x="0" y="12"/>
                  </a:lnTo>
                  <a:lnTo>
                    <a:pt x="27" y="9"/>
                  </a:lnTo>
                  <a:lnTo>
                    <a:pt x="22"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4" name="Shape 134">
              <a:extLst>
                <a:ext uri="{FF2B5EF4-FFF2-40B4-BE49-F238E27FC236}">
                  <a16:creationId xmlns:a16="http://schemas.microsoft.com/office/drawing/2014/main" id="{0393CA83-7532-A49B-08C7-7C26BDA48B5F}"/>
                </a:ext>
              </a:extLst>
            </xdr:cNvPr>
            <xdr:cNvSpPr/>
          </xdr:nvSpPr>
          <xdr:spPr>
            <a:xfrm>
              <a:off x="6026" y="800"/>
              <a:ext cx="72" cy="74"/>
            </a:xfrm>
            <a:custGeom>
              <a:avLst/>
              <a:gdLst/>
              <a:ahLst/>
              <a:cxnLst/>
              <a:rect l="l" t="t" r="r" b="b"/>
              <a:pathLst>
                <a:path w="72" h="74" extrusionOk="0">
                  <a:moveTo>
                    <a:pt x="17" y="4"/>
                  </a:moveTo>
                  <a:lnTo>
                    <a:pt x="0" y="6"/>
                  </a:lnTo>
                  <a:lnTo>
                    <a:pt x="5" y="74"/>
                  </a:lnTo>
                  <a:lnTo>
                    <a:pt x="16" y="73"/>
                  </a:lnTo>
                  <a:lnTo>
                    <a:pt x="11" y="16"/>
                  </a:lnTo>
                  <a:lnTo>
                    <a:pt x="21" y="16"/>
                  </a:lnTo>
                  <a:lnTo>
                    <a:pt x="17" y="4"/>
                  </a:lnTo>
                  <a:close/>
                  <a:moveTo>
                    <a:pt x="21" y="16"/>
                  </a:moveTo>
                  <a:lnTo>
                    <a:pt x="11" y="16"/>
                  </a:lnTo>
                  <a:lnTo>
                    <a:pt x="33" y="72"/>
                  </a:lnTo>
                  <a:lnTo>
                    <a:pt x="44" y="71"/>
                  </a:lnTo>
                  <a:lnTo>
                    <a:pt x="47" y="58"/>
                  </a:lnTo>
                  <a:lnTo>
                    <a:pt x="37" y="58"/>
                  </a:lnTo>
                  <a:lnTo>
                    <a:pt x="21" y="16"/>
                  </a:lnTo>
                  <a:close/>
                  <a:moveTo>
                    <a:pt x="67" y="13"/>
                  </a:moveTo>
                  <a:lnTo>
                    <a:pt x="56" y="13"/>
                  </a:lnTo>
                  <a:lnTo>
                    <a:pt x="61" y="70"/>
                  </a:lnTo>
                  <a:lnTo>
                    <a:pt x="72" y="69"/>
                  </a:lnTo>
                  <a:lnTo>
                    <a:pt x="67" y="13"/>
                  </a:lnTo>
                  <a:close/>
                  <a:moveTo>
                    <a:pt x="66" y="0"/>
                  </a:moveTo>
                  <a:lnTo>
                    <a:pt x="50" y="2"/>
                  </a:lnTo>
                  <a:lnTo>
                    <a:pt x="37" y="58"/>
                  </a:lnTo>
                  <a:lnTo>
                    <a:pt x="47" y="58"/>
                  </a:lnTo>
                  <a:lnTo>
                    <a:pt x="56" y="13"/>
                  </a:lnTo>
                  <a:lnTo>
                    <a:pt x="67" y="13"/>
                  </a:lnTo>
                  <a:lnTo>
                    <a:pt x="66"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5" name="Shape 135">
              <a:extLst>
                <a:ext uri="{FF2B5EF4-FFF2-40B4-BE49-F238E27FC236}">
                  <a16:creationId xmlns:a16="http://schemas.microsoft.com/office/drawing/2014/main" id="{8FA6C8D3-37CF-6F75-26B2-0829D8BF11CB}"/>
                </a:ext>
              </a:extLst>
            </xdr:cNvPr>
            <xdr:cNvSpPr/>
          </xdr:nvSpPr>
          <xdr:spPr>
            <a:xfrm>
              <a:off x="6130" y="849"/>
              <a:ext cx="15" cy="20"/>
            </a:xfrm>
            <a:custGeom>
              <a:avLst/>
              <a:gdLst/>
              <a:ahLst/>
              <a:cxnLst/>
              <a:rect l="l" t="t" r="r" b="b"/>
              <a:pathLst>
                <a:path w="15" h="20" extrusionOk="0">
                  <a:moveTo>
                    <a:pt x="0" y="0"/>
                  </a:moveTo>
                  <a:lnTo>
                    <a:pt x="2" y="17"/>
                  </a:lnTo>
                  <a:lnTo>
                    <a:pt x="8" y="19"/>
                  </a:lnTo>
                  <a:lnTo>
                    <a:pt x="15" y="20"/>
                  </a:lnTo>
                  <a:lnTo>
                    <a:pt x="9" y="8"/>
                  </a:lnTo>
                  <a:lnTo>
                    <a:pt x="4" y="5"/>
                  </a:lnTo>
                  <a:lnTo>
                    <a:pt x="0"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6" name="Shape 136">
              <a:extLst>
                <a:ext uri="{FF2B5EF4-FFF2-40B4-BE49-F238E27FC236}">
                  <a16:creationId xmlns:a16="http://schemas.microsoft.com/office/drawing/2014/main" id="{D0F8C268-8633-1673-7399-C39579E6CE77}"/>
                </a:ext>
              </a:extLst>
            </xdr:cNvPr>
            <xdr:cNvSpPr/>
          </xdr:nvSpPr>
          <xdr:spPr>
            <a:xfrm>
              <a:off x="6115" y="796"/>
              <a:ext cx="66" cy="73"/>
            </a:xfrm>
            <a:custGeom>
              <a:avLst/>
              <a:gdLst/>
              <a:ahLst/>
              <a:cxnLst/>
              <a:rect l="l" t="t" r="r" b="b"/>
              <a:pathLst>
                <a:path w="66" h="73" extrusionOk="0">
                  <a:moveTo>
                    <a:pt x="24" y="61"/>
                  </a:moveTo>
                  <a:lnTo>
                    <a:pt x="30" y="73"/>
                  </a:lnTo>
                  <a:lnTo>
                    <a:pt x="38" y="73"/>
                  </a:lnTo>
                  <a:lnTo>
                    <a:pt x="50" y="69"/>
                  </a:lnTo>
                  <a:lnTo>
                    <a:pt x="55" y="65"/>
                  </a:lnTo>
                  <a:lnTo>
                    <a:pt x="57" y="63"/>
                  </a:lnTo>
                  <a:lnTo>
                    <a:pt x="29" y="63"/>
                  </a:lnTo>
                  <a:lnTo>
                    <a:pt x="24" y="61"/>
                  </a:lnTo>
                  <a:close/>
                  <a:moveTo>
                    <a:pt x="32" y="0"/>
                  </a:moveTo>
                  <a:lnTo>
                    <a:pt x="28" y="0"/>
                  </a:lnTo>
                  <a:lnTo>
                    <a:pt x="21" y="2"/>
                  </a:lnTo>
                  <a:lnTo>
                    <a:pt x="15" y="4"/>
                  </a:lnTo>
                  <a:lnTo>
                    <a:pt x="10" y="8"/>
                  </a:lnTo>
                  <a:lnTo>
                    <a:pt x="6" y="13"/>
                  </a:lnTo>
                  <a:lnTo>
                    <a:pt x="3" y="19"/>
                  </a:lnTo>
                  <a:lnTo>
                    <a:pt x="1" y="26"/>
                  </a:lnTo>
                  <a:lnTo>
                    <a:pt x="0" y="31"/>
                  </a:lnTo>
                  <a:lnTo>
                    <a:pt x="0" y="43"/>
                  </a:lnTo>
                  <a:lnTo>
                    <a:pt x="1" y="49"/>
                  </a:lnTo>
                  <a:lnTo>
                    <a:pt x="4" y="56"/>
                  </a:lnTo>
                  <a:lnTo>
                    <a:pt x="7" y="61"/>
                  </a:lnTo>
                  <a:lnTo>
                    <a:pt x="12" y="66"/>
                  </a:lnTo>
                  <a:lnTo>
                    <a:pt x="17" y="70"/>
                  </a:lnTo>
                  <a:lnTo>
                    <a:pt x="15" y="53"/>
                  </a:lnTo>
                  <a:lnTo>
                    <a:pt x="13" y="48"/>
                  </a:lnTo>
                  <a:lnTo>
                    <a:pt x="12" y="43"/>
                  </a:lnTo>
                  <a:lnTo>
                    <a:pt x="11" y="37"/>
                  </a:lnTo>
                  <a:lnTo>
                    <a:pt x="12" y="32"/>
                  </a:lnTo>
                  <a:lnTo>
                    <a:pt x="12" y="26"/>
                  </a:lnTo>
                  <a:lnTo>
                    <a:pt x="14" y="22"/>
                  </a:lnTo>
                  <a:lnTo>
                    <a:pt x="18" y="16"/>
                  </a:lnTo>
                  <a:lnTo>
                    <a:pt x="23" y="12"/>
                  </a:lnTo>
                  <a:lnTo>
                    <a:pt x="27" y="11"/>
                  </a:lnTo>
                  <a:lnTo>
                    <a:pt x="32" y="10"/>
                  </a:lnTo>
                  <a:lnTo>
                    <a:pt x="57" y="10"/>
                  </a:lnTo>
                  <a:lnTo>
                    <a:pt x="56" y="9"/>
                  </a:lnTo>
                  <a:lnTo>
                    <a:pt x="51" y="5"/>
                  </a:lnTo>
                  <a:lnTo>
                    <a:pt x="46" y="2"/>
                  </a:lnTo>
                  <a:lnTo>
                    <a:pt x="32" y="0"/>
                  </a:lnTo>
                  <a:close/>
                  <a:moveTo>
                    <a:pt x="57" y="10"/>
                  </a:moveTo>
                  <a:lnTo>
                    <a:pt x="37" y="10"/>
                  </a:lnTo>
                  <a:lnTo>
                    <a:pt x="47" y="15"/>
                  </a:lnTo>
                  <a:lnTo>
                    <a:pt x="51" y="20"/>
                  </a:lnTo>
                  <a:lnTo>
                    <a:pt x="53" y="25"/>
                  </a:lnTo>
                  <a:lnTo>
                    <a:pt x="54" y="28"/>
                  </a:lnTo>
                  <a:lnTo>
                    <a:pt x="54" y="43"/>
                  </a:lnTo>
                  <a:lnTo>
                    <a:pt x="53" y="47"/>
                  </a:lnTo>
                  <a:lnTo>
                    <a:pt x="51" y="52"/>
                  </a:lnTo>
                  <a:lnTo>
                    <a:pt x="48" y="57"/>
                  </a:lnTo>
                  <a:lnTo>
                    <a:pt x="43" y="61"/>
                  </a:lnTo>
                  <a:lnTo>
                    <a:pt x="38" y="63"/>
                  </a:lnTo>
                  <a:lnTo>
                    <a:pt x="57" y="63"/>
                  </a:lnTo>
                  <a:lnTo>
                    <a:pt x="60" y="60"/>
                  </a:lnTo>
                  <a:lnTo>
                    <a:pt x="63" y="54"/>
                  </a:lnTo>
                  <a:lnTo>
                    <a:pt x="65" y="47"/>
                  </a:lnTo>
                  <a:lnTo>
                    <a:pt x="66" y="40"/>
                  </a:lnTo>
                  <a:lnTo>
                    <a:pt x="66" y="32"/>
                  </a:lnTo>
                  <a:lnTo>
                    <a:pt x="65" y="28"/>
                  </a:lnTo>
                  <a:lnTo>
                    <a:pt x="63" y="21"/>
                  </a:lnTo>
                  <a:lnTo>
                    <a:pt x="60" y="14"/>
                  </a:lnTo>
                  <a:lnTo>
                    <a:pt x="57" y="1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7" name="Shape 137">
              <a:extLst>
                <a:ext uri="{FF2B5EF4-FFF2-40B4-BE49-F238E27FC236}">
                  <a16:creationId xmlns:a16="http://schemas.microsoft.com/office/drawing/2014/main" id="{7F1B4801-CA9C-CB38-1478-2B8B7C90E6FE}"/>
                </a:ext>
              </a:extLst>
            </xdr:cNvPr>
            <xdr:cNvSpPr/>
          </xdr:nvSpPr>
          <xdr:spPr>
            <a:xfrm>
              <a:off x="6199" y="797"/>
              <a:ext cx="31" cy="69"/>
            </a:xfrm>
            <a:custGeom>
              <a:avLst/>
              <a:gdLst/>
              <a:ahLst/>
              <a:cxnLst/>
              <a:rect l="l" t="t" r="r" b="b"/>
              <a:pathLst>
                <a:path w="31" h="69" extrusionOk="0">
                  <a:moveTo>
                    <a:pt x="31" y="0"/>
                  </a:moveTo>
                  <a:lnTo>
                    <a:pt x="1" y="0"/>
                  </a:lnTo>
                  <a:lnTo>
                    <a:pt x="0" y="69"/>
                  </a:lnTo>
                  <a:lnTo>
                    <a:pt x="12" y="69"/>
                  </a:lnTo>
                  <a:lnTo>
                    <a:pt x="12" y="41"/>
                  </a:lnTo>
                  <a:lnTo>
                    <a:pt x="29" y="31"/>
                  </a:lnTo>
                  <a:lnTo>
                    <a:pt x="12" y="31"/>
                  </a:lnTo>
                  <a:lnTo>
                    <a:pt x="12" y="10"/>
                  </a:lnTo>
                  <a:lnTo>
                    <a:pt x="31"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8" name="Shape 138">
              <a:extLst>
                <a:ext uri="{FF2B5EF4-FFF2-40B4-BE49-F238E27FC236}">
                  <a16:creationId xmlns:a16="http://schemas.microsoft.com/office/drawing/2014/main" id="{786C317E-6260-E3F7-E251-BC930FFE2B20}"/>
                </a:ext>
              </a:extLst>
            </xdr:cNvPr>
            <xdr:cNvSpPr/>
          </xdr:nvSpPr>
          <xdr:spPr>
            <a:xfrm>
              <a:off x="6211" y="797"/>
              <a:ext cx="44" cy="69"/>
            </a:xfrm>
            <a:custGeom>
              <a:avLst/>
              <a:gdLst/>
              <a:ahLst/>
              <a:cxnLst/>
              <a:rect l="l" t="t" r="r" b="b"/>
              <a:pathLst>
                <a:path w="44" h="69" extrusionOk="0">
                  <a:moveTo>
                    <a:pt x="25" y="0"/>
                  </a:moveTo>
                  <a:lnTo>
                    <a:pt x="19" y="0"/>
                  </a:lnTo>
                  <a:lnTo>
                    <a:pt x="0" y="10"/>
                  </a:lnTo>
                  <a:lnTo>
                    <a:pt x="20" y="10"/>
                  </a:lnTo>
                  <a:lnTo>
                    <a:pt x="25" y="11"/>
                  </a:lnTo>
                  <a:lnTo>
                    <a:pt x="29" y="15"/>
                  </a:lnTo>
                  <a:lnTo>
                    <a:pt x="30" y="20"/>
                  </a:lnTo>
                  <a:lnTo>
                    <a:pt x="28" y="27"/>
                  </a:lnTo>
                  <a:lnTo>
                    <a:pt x="23" y="30"/>
                  </a:lnTo>
                  <a:lnTo>
                    <a:pt x="17" y="31"/>
                  </a:lnTo>
                  <a:lnTo>
                    <a:pt x="0" y="41"/>
                  </a:lnTo>
                  <a:lnTo>
                    <a:pt x="17" y="41"/>
                  </a:lnTo>
                  <a:lnTo>
                    <a:pt x="24" y="42"/>
                  </a:lnTo>
                  <a:lnTo>
                    <a:pt x="27" y="46"/>
                  </a:lnTo>
                  <a:lnTo>
                    <a:pt x="28" y="52"/>
                  </a:lnTo>
                  <a:lnTo>
                    <a:pt x="29" y="59"/>
                  </a:lnTo>
                  <a:lnTo>
                    <a:pt x="29" y="64"/>
                  </a:lnTo>
                  <a:lnTo>
                    <a:pt x="30" y="69"/>
                  </a:lnTo>
                  <a:lnTo>
                    <a:pt x="44" y="69"/>
                  </a:lnTo>
                  <a:lnTo>
                    <a:pt x="42" y="64"/>
                  </a:lnTo>
                  <a:lnTo>
                    <a:pt x="41" y="59"/>
                  </a:lnTo>
                  <a:lnTo>
                    <a:pt x="40" y="49"/>
                  </a:lnTo>
                  <a:lnTo>
                    <a:pt x="39" y="43"/>
                  </a:lnTo>
                  <a:lnTo>
                    <a:pt x="37" y="38"/>
                  </a:lnTo>
                  <a:lnTo>
                    <a:pt x="34" y="34"/>
                  </a:lnTo>
                  <a:lnTo>
                    <a:pt x="39" y="29"/>
                  </a:lnTo>
                  <a:lnTo>
                    <a:pt x="41" y="25"/>
                  </a:lnTo>
                  <a:lnTo>
                    <a:pt x="42" y="19"/>
                  </a:lnTo>
                  <a:lnTo>
                    <a:pt x="41" y="13"/>
                  </a:lnTo>
                  <a:lnTo>
                    <a:pt x="39" y="8"/>
                  </a:lnTo>
                  <a:lnTo>
                    <a:pt x="35" y="4"/>
                  </a:lnTo>
                  <a:lnTo>
                    <a:pt x="30" y="1"/>
                  </a:lnTo>
                  <a:lnTo>
                    <a:pt x="25"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9" name="Shape 139">
              <a:extLst>
                <a:ext uri="{FF2B5EF4-FFF2-40B4-BE49-F238E27FC236}">
                  <a16:creationId xmlns:a16="http://schemas.microsoft.com/office/drawing/2014/main" id="{6CA88E4F-2E65-C423-80A3-B2A88A38FBAF}"/>
                </a:ext>
              </a:extLst>
            </xdr:cNvPr>
            <xdr:cNvSpPr/>
          </xdr:nvSpPr>
          <xdr:spPr>
            <a:xfrm>
              <a:off x="6317" y="799"/>
              <a:ext cx="54" cy="73"/>
            </a:xfrm>
            <a:custGeom>
              <a:avLst/>
              <a:gdLst/>
              <a:ahLst/>
              <a:cxnLst/>
              <a:rect l="l" t="t" r="r" b="b"/>
              <a:pathLst>
                <a:path w="54" h="73" extrusionOk="0">
                  <a:moveTo>
                    <a:pt x="5" y="0"/>
                  </a:moveTo>
                  <a:lnTo>
                    <a:pt x="0" y="69"/>
                  </a:lnTo>
                  <a:lnTo>
                    <a:pt x="51" y="73"/>
                  </a:lnTo>
                  <a:lnTo>
                    <a:pt x="52" y="62"/>
                  </a:lnTo>
                  <a:lnTo>
                    <a:pt x="12" y="60"/>
                  </a:lnTo>
                  <a:lnTo>
                    <a:pt x="14" y="39"/>
                  </a:lnTo>
                  <a:lnTo>
                    <a:pt x="49" y="39"/>
                  </a:lnTo>
                  <a:lnTo>
                    <a:pt x="50" y="31"/>
                  </a:lnTo>
                  <a:lnTo>
                    <a:pt x="14" y="29"/>
                  </a:lnTo>
                  <a:lnTo>
                    <a:pt x="16" y="11"/>
                  </a:lnTo>
                  <a:lnTo>
                    <a:pt x="54" y="11"/>
                  </a:lnTo>
                  <a:lnTo>
                    <a:pt x="54" y="4"/>
                  </a:lnTo>
                  <a:lnTo>
                    <a:pt x="5" y="0"/>
                  </a:lnTo>
                  <a:close/>
                  <a:moveTo>
                    <a:pt x="49" y="39"/>
                  </a:moveTo>
                  <a:lnTo>
                    <a:pt x="14" y="39"/>
                  </a:lnTo>
                  <a:lnTo>
                    <a:pt x="49" y="41"/>
                  </a:lnTo>
                  <a:lnTo>
                    <a:pt x="49" y="39"/>
                  </a:lnTo>
                  <a:close/>
                  <a:moveTo>
                    <a:pt x="54" y="11"/>
                  </a:moveTo>
                  <a:lnTo>
                    <a:pt x="16" y="11"/>
                  </a:lnTo>
                  <a:lnTo>
                    <a:pt x="54" y="14"/>
                  </a:lnTo>
                  <a:lnTo>
                    <a:pt x="54" y="11"/>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40" name="Shape 140">
              <a:extLst>
                <a:ext uri="{FF2B5EF4-FFF2-40B4-BE49-F238E27FC236}">
                  <a16:creationId xmlns:a16="http://schemas.microsoft.com/office/drawing/2014/main" id="{F77FBC2B-7240-D7C4-F78A-45DEE3D3E835}"/>
                </a:ext>
              </a:extLst>
            </xdr:cNvPr>
            <xdr:cNvSpPr/>
          </xdr:nvSpPr>
          <xdr:spPr>
            <a:xfrm>
              <a:off x="6433" y="808"/>
              <a:ext cx="59" cy="74"/>
            </a:xfrm>
            <a:custGeom>
              <a:avLst/>
              <a:gdLst/>
              <a:ahLst/>
              <a:cxnLst/>
              <a:rect l="l" t="t" r="r" b="b"/>
              <a:pathLst>
                <a:path w="59" h="74" extrusionOk="0">
                  <a:moveTo>
                    <a:pt x="5" y="0"/>
                  </a:moveTo>
                  <a:lnTo>
                    <a:pt x="0" y="43"/>
                  </a:lnTo>
                  <a:lnTo>
                    <a:pt x="0" y="55"/>
                  </a:lnTo>
                  <a:lnTo>
                    <a:pt x="2" y="61"/>
                  </a:lnTo>
                  <a:lnTo>
                    <a:pt x="5" y="65"/>
                  </a:lnTo>
                  <a:lnTo>
                    <a:pt x="10" y="69"/>
                  </a:lnTo>
                  <a:lnTo>
                    <a:pt x="15" y="72"/>
                  </a:lnTo>
                  <a:lnTo>
                    <a:pt x="27" y="74"/>
                  </a:lnTo>
                  <a:lnTo>
                    <a:pt x="33" y="74"/>
                  </a:lnTo>
                  <a:lnTo>
                    <a:pt x="43" y="70"/>
                  </a:lnTo>
                  <a:lnTo>
                    <a:pt x="48" y="65"/>
                  </a:lnTo>
                  <a:lnTo>
                    <a:pt x="50" y="63"/>
                  </a:lnTo>
                  <a:lnTo>
                    <a:pt x="23" y="63"/>
                  </a:lnTo>
                  <a:lnTo>
                    <a:pt x="18" y="61"/>
                  </a:lnTo>
                  <a:lnTo>
                    <a:pt x="13" y="57"/>
                  </a:lnTo>
                  <a:lnTo>
                    <a:pt x="11" y="52"/>
                  </a:lnTo>
                  <a:lnTo>
                    <a:pt x="11" y="43"/>
                  </a:lnTo>
                  <a:lnTo>
                    <a:pt x="16" y="2"/>
                  </a:lnTo>
                  <a:lnTo>
                    <a:pt x="5" y="0"/>
                  </a:lnTo>
                  <a:close/>
                  <a:moveTo>
                    <a:pt x="48" y="5"/>
                  </a:moveTo>
                  <a:lnTo>
                    <a:pt x="43" y="48"/>
                  </a:lnTo>
                  <a:lnTo>
                    <a:pt x="42" y="52"/>
                  </a:lnTo>
                  <a:lnTo>
                    <a:pt x="41" y="55"/>
                  </a:lnTo>
                  <a:lnTo>
                    <a:pt x="39" y="59"/>
                  </a:lnTo>
                  <a:lnTo>
                    <a:pt x="34" y="63"/>
                  </a:lnTo>
                  <a:lnTo>
                    <a:pt x="50" y="63"/>
                  </a:lnTo>
                  <a:lnTo>
                    <a:pt x="51" y="61"/>
                  </a:lnTo>
                  <a:lnTo>
                    <a:pt x="53" y="56"/>
                  </a:lnTo>
                  <a:lnTo>
                    <a:pt x="54" y="49"/>
                  </a:lnTo>
                  <a:lnTo>
                    <a:pt x="59" y="6"/>
                  </a:lnTo>
                  <a:lnTo>
                    <a:pt x="48" y="5"/>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41" name="Shape 141">
              <a:extLst>
                <a:ext uri="{FF2B5EF4-FFF2-40B4-BE49-F238E27FC236}">
                  <a16:creationId xmlns:a16="http://schemas.microsoft.com/office/drawing/2014/main" id="{276E865F-6DEF-AF83-6B56-41A8BADCB849}"/>
                </a:ext>
              </a:extLst>
            </xdr:cNvPr>
            <xdr:cNvSpPr/>
          </xdr:nvSpPr>
          <xdr:spPr>
            <a:xfrm>
              <a:off x="6505" y="817"/>
              <a:ext cx="64" cy="76"/>
            </a:xfrm>
            <a:custGeom>
              <a:avLst/>
              <a:gdLst/>
              <a:ahLst/>
              <a:cxnLst/>
              <a:rect l="l" t="t" r="r" b="b"/>
              <a:pathLst>
                <a:path w="64" h="76" extrusionOk="0">
                  <a:moveTo>
                    <a:pt x="29" y="19"/>
                  </a:moveTo>
                  <a:lnTo>
                    <a:pt x="18" y="19"/>
                  </a:lnTo>
                  <a:lnTo>
                    <a:pt x="43" y="74"/>
                  </a:lnTo>
                  <a:lnTo>
                    <a:pt x="55" y="76"/>
                  </a:lnTo>
                  <a:lnTo>
                    <a:pt x="58" y="57"/>
                  </a:lnTo>
                  <a:lnTo>
                    <a:pt x="46" y="57"/>
                  </a:lnTo>
                  <a:lnTo>
                    <a:pt x="29" y="19"/>
                  </a:lnTo>
                  <a:close/>
                  <a:moveTo>
                    <a:pt x="9" y="0"/>
                  </a:moveTo>
                  <a:lnTo>
                    <a:pt x="0" y="68"/>
                  </a:lnTo>
                  <a:lnTo>
                    <a:pt x="11" y="70"/>
                  </a:lnTo>
                  <a:lnTo>
                    <a:pt x="18" y="19"/>
                  </a:lnTo>
                  <a:lnTo>
                    <a:pt x="29" y="19"/>
                  </a:lnTo>
                  <a:lnTo>
                    <a:pt x="21" y="2"/>
                  </a:lnTo>
                  <a:lnTo>
                    <a:pt x="9" y="0"/>
                  </a:lnTo>
                  <a:close/>
                  <a:moveTo>
                    <a:pt x="53" y="6"/>
                  </a:moveTo>
                  <a:lnTo>
                    <a:pt x="46" y="57"/>
                  </a:lnTo>
                  <a:lnTo>
                    <a:pt x="58" y="57"/>
                  </a:lnTo>
                  <a:lnTo>
                    <a:pt x="64" y="8"/>
                  </a:lnTo>
                  <a:lnTo>
                    <a:pt x="53" y="6"/>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42" name="Shape 142">
              <a:extLst>
                <a:ext uri="{FF2B5EF4-FFF2-40B4-BE49-F238E27FC236}">
                  <a16:creationId xmlns:a16="http://schemas.microsoft.com/office/drawing/2014/main" id="{C4A5ED44-7B30-7FC9-8F5B-99034F81A2D2}"/>
                </a:ext>
              </a:extLst>
            </xdr:cNvPr>
            <xdr:cNvSpPr/>
          </xdr:nvSpPr>
          <xdr:spPr>
            <a:xfrm>
              <a:off x="6580" y="828"/>
              <a:ext cx="23" cy="70"/>
            </a:xfrm>
            <a:custGeom>
              <a:avLst/>
              <a:gdLst/>
              <a:ahLst/>
              <a:cxnLst/>
              <a:rect l="l" t="t" r="r" b="b"/>
              <a:pathLst>
                <a:path w="23" h="70" extrusionOk="0">
                  <a:moveTo>
                    <a:pt x="12" y="0"/>
                  </a:moveTo>
                  <a:lnTo>
                    <a:pt x="0" y="68"/>
                  </a:lnTo>
                  <a:lnTo>
                    <a:pt x="12" y="70"/>
                  </a:lnTo>
                  <a:lnTo>
                    <a:pt x="23" y="2"/>
                  </a:lnTo>
                  <a:lnTo>
                    <a:pt x="12"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43" name="Shape 143">
              <a:extLst>
                <a:ext uri="{FF2B5EF4-FFF2-40B4-BE49-F238E27FC236}">
                  <a16:creationId xmlns:a16="http://schemas.microsoft.com/office/drawing/2014/main" id="{2F8DDF57-0C73-AB63-C48B-B1DE250DE02A}"/>
                </a:ext>
              </a:extLst>
            </xdr:cNvPr>
            <xdr:cNvPicPr preferRelativeResize="0"/>
          </xdr:nvPicPr>
          <xdr:blipFill rotWithShape="1">
            <a:blip xmlns:r="http://schemas.openxmlformats.org/officeDocument/2006/relationships" r:embed="rId27">
              <a:alphaModFix/>
            </a:blip>
            <a:srcRect/>
            <a:stretch/>
          </xdr:blipFill>
          <xdr:spPr>
            <a:xfrm>
              <a:off x="5954" y="928"/>
              <a:ext cx="797" cy="2"/>
            </a:xfrm>
            <a:prstGeom prst="rect">
              <a:avLst/>
            </a:prstGeom>
            <a:noFill/>
            <a:ln>
              <a:noFill/>
            </a:ln>
          </xdr:spPr>
        </xdr:pic>
        <xdr:pic>
          <xdr:nvPicPr>
            <xdr:cNvPr id="144" name="Shape 144">
              <a:extLst>
                <a:ext uri="{FF2B5EF4-FFF2-40B4-BE49-F238E27FC236}">
                  <a16:creationId xmlns:a16="http://schemas.microsoft.com/office/drawing/2014/main" id="{A9D32D50-BF87-B180-A5E8-513556144A61}"/>
                </a:ext>
              </a:extLst>
            </xdr:cNvPr>
            <xdr:cNvPicPr preferRelativeResize="0"/>
          </xdr:nvPicPr>
          <xdr:blipFill rotWithShape="1">
            <a:blip xmlns:r="http://schemas.openxmlformats.org/officeDocument/2006/relationships" r:embed="rId28">
              <a:alphaModFix/>
            </a:blip>
            <a:srcRect/>
            <a:stretch/>
          </xdr:blipFill>
          <xdr:spPr>
            <a:xfrm>
              <a:off x="5878" y="1072"/>
              <a:ext cx="924" cy="223"/>
            </a:xfrm>
            <a:prstGeom prst="rect">
              <a:avLst/>
            </a:prstGeom>
            <a:noFill/>
            <a:ln>
              <a:noFill/>
            </a:ln>
          </xdr:spPr>
        </xdr:pic>
      </xdr:grpSp>
    </xdr:grpSp>
    <xdr:clientData fLocksWithSheet="0"/>
  </xdr:oneCellAnchor>
  <xdr:twoCellAnchor editAs="oneCell">
    <xdr:from>
      <xdr:col>0</xdr:col>
      <xdr:colOff>114300</xdr:colOff>
      <xdr:row>0</xdr:row>
      <xdr:rowOff>76200</xdr:rowOff>
    </xdr:from>
    <xdr:to>
      <xdr:col>1</xdr:col>
      <xdr:colOff>152400</xdr:colOff>
      <xdr:row>3</xdr:row>
      <xdr:rowOff>7620</xdr:rowOff>
    </xdr:to>
    <xdr:pic>
      <xdr:nvPicPr>
        <xdr:cNvPr id="145" name="Image 23">
          <a:extLst>
            <a:ext uri="{FF2B5EF4-FFF2-40B4-BE49-F238E27FC236}">
              <a16:creationId xmlns:a16="http://schemas.microsoft.com/office/drawing/2014/main" id="{6C590BA1-012E-44CA-B384-7282F093B5FE}"/>
            </a:ext>
          </a:extLst>
        </xdr:cNvPr>
        <xdr:cNvPicPr>
          <a:picLocks/>
        </xdr:cNvPicPr>
      </xdr:nvPicPr>
      <xdr:blipFill>
        <a:blip xmlns:r="http://schemas.openxmlformats.org/officeDocument/2006/relationships" r:embed="rId29" cstate="print">
          <a:lum bright="70000" contrast="-70000"/>
        </a:blip>
        <a:stretch>
          <a:fillRect/>
        </a:stretch>
      </xdr:blipFill>
      <xdr:spPr>
        <a:xfrm>
          <a:off x="114300" y="76200"/>
          <a:ext cx="1546860" cy="480060"/>
        </a:xfrm>
        <a:prstGeom prst="rect">
          <a:avLst/>
        </a:prstGeom>
      </xdr:spPr>
    </xdr:pic>
    <xdr:clientData/>
  </xdr:twoCellAnchor>
  <xdr:twoCellAnchor>
    <xdr:from>
      <xdr:col>5</xdr:col>
      <xdr:colOff>1737360</xdr:colOff>
      <xdr:row>0</xdr:row>
      <xdr:rowOff>129540</xdr:rowOff>
    </xdr:from>
    <xdr:to>
      <xdr:col>6</xdr:col>
      <xdr:colOff>653415</xdr:colOff>
      <xdr:row>2</xdr:row>
      <xdr:rowOff>22860</xdr:rowOff>
    </xdr:to>
    <xdr:sp macro="" textlink="">
      <xdr:nvSpPr>
        <xdr:cNvPr id="146" name="Retângulo: Cantos Arredondados 145">
          <a:hlinkClick xmlns:r="http://schemas.openxmlformats.org/officeDocument/2006/relationships" r:id="rId30"/>
          <a:extLst>
            <a:ext uri="{FF2B5EF4-FFF2-40B4-BE49-F238E27FC236}">
              <a16:creationId xmlns:a16="http://schemas.microsoft.com/office/drawing/2014/main" id="{950B7634-6782-4518-9854-4224E01E4475}"/>
            </a:ext>
          </a:extLst>
        </xdr:cNvPr>
        <xdr:cNvSpPr/>
      </xdr:nvSpPr>
      <xdr:spPr>
        <a:xfrm>
          <a:off x="9906000" y="129540"/>
          <a:ext cx="1049655" cy="274320"/>
        </a:xfrm>
        <a:prstGeom prst="roundRect">
          <a:avLst/>
        </a:prstGeom>
        <a:ln>
          <a:solidFill>
            <a:srgbClr val="00206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pt-BR" sz="1100" b="1">
              <a:solidFill>
                <a:schemeClr val="bg1"/>
              </a:solidFill>
              <a:latin typeface="Times New Roman" panose="02020603050405020304" pitchFamily="18" charset="0"/>
              <a:cs typeface="Times New Roman" panose="02020603050405020304" pitchFamily="18" charset="0"/>
            </a:rPr>
            <a:t>VOLTAR</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167640</xdr:colOff>
      <xdr:row>840</xdr:row>
      <xdr:rowOff>53340</xdr:rowOff>
    </xdr:from>
    <xdr:to>
      <xdr:col>0</xdr:col>
      <xdr:colOff>1211580</xdr:colOff>
      <xdr:row>841</xdr:row>
      <xdr:rowOff>167640</xdr:rowOff>
    </xdr:to>
    <xdr:pic>
      <xdr:nvPicPr>
        <xdr:cNvPr id="150" name="Image 23">
          <a:extLst>
            <a:ext uri="{FF2B5EF4-FFF2-40B4-BE49-F238E27FC236}">
              <a16:creationId xmlns:a16="http://schemas.microsoft.com/office/drawing/2014/main" id="{18E67D88-F640-4282-B953-DD89BA90EF19}"/>
            </a:ext>
          </a:extLst>
        </xdr:cNvPr>
        <xdr:cNvPicPr>
          <a:picLocks/>
        </xdr:cNvPicPr>
      </xdr:nvPicPr>
      <xdr:blipFill>
        <a:blip xmlns:r="http://schemas.openxmlformats.org/officeDocument/2006/relationships" r:embed="rId1" cstate="print"/>
        <a:stretch>
          <a:fillRect/>
        </a:stretch>
      </xdr:blipFill>
      <xdr:spPr>
        <a:xfrm>
          <a:off x="167640" y="123063000"/>
          <a:ext cx="1043940" cy="297180"/>
        </a:xfrm>
        <a:prstGeom prst="rect">
          <a:avLst/>
        </a:prstGeom>
      </xdr:spPr>
    </xdr:pic>
    <xdr:clientData/>
  </xdr:twoCellAnchor>
  <xdr:oneCellAnchor>
    <xdr:from>
      <xdr:col>6</xdr:col>
      <xdr:colOff>1158240</xdr:colOff>
      <xdr:row>0</xdr:row>
      <xdr:rowOff>38100</xdr:rowOff>
    </xdr:from>
    <xdr:ext cx="1036320" cy="434340"/>
    <xdr:grpSp>
      <xdr:nvGrpSpPr>
        <xdr:cNvPr id="151" name="Shape 2">
          <a:extLst>
            <a:ext uri="{FF2B5EF4-FFF2-40B4-BE49-F238E27FC236}">
              <a16:creationId xmlns:a16="http://schemas.microsoft.com/office/drawing/2014/main" id="{94375048-CF7C-4C20-A9C0-2861DDDF8314}"/>
            </a:ext>
          </a:extLst>
        </xdr:cNvPr>
        <xdr:cNvGrpSpPr/>
      </xdr:nvGrpSpPr>
      <xdr:grpSpPr>
        <a:xfrm>
          <a:off x="11574780" y="38100"/>
          <a:ext cx="1036320" cy="434340"/>
          <a:chOff x="4822125" y="3546638"/>
          <a:chExt cx="1047750" cy="466725"/>
        </a:xfrm>
      </xdr:grpSpPr>
      <xdr:grpSp>
        <xdr:nvGrpSpPr>
          <xdr:cNvPr id="152" name="Shape 3">
            <a:extLst>
              <a:ext uri="{FF2B5EF4-FFF2-40B4-BE49-F238E27FC236}">
                <a16:creationId xmlns:a16="http://schemas.microsoft.com/office/drawing/2014/main" id="{B3BDFAC4-359D-F01C-8B2C-56FD388D5CF1}"/>
              </a:ext>
            </a:extLst>
          </xdr:cNvPr>
          <xdr:cNvGrpSpPr/>
        </xdr:nvGrpSpPr>
        <xdr:grpSpPr>
          <a:xfrm>
            <a:off x="4822125" y="3546638"/>
            <a:ext cx="1047750" cy="466725"/>
            <a:chOff x="5295" y="259"/>
            <a:chExt cx="2234" cy="1109"/>
          </a:xfrm>
        </xdr:grpSpPr>
        <xdr:sp macro="" textlink="">
          <xdr:nvSpPr>
            <xdr:cNvPr id="153" name="Shape 4">
              <a:extLst>
                <a:ext uri="{FF2B5EF4-FFF2-40B4-BE49-F238E27FC236}">
                  <a16:creationId xmlns:a16="http://schemas.microsoft.com/office/drawing/2014/main" id="{4FE86DE8-E6C7-9E50-9A51-6DC0CE53EB0B}"/>
                </a:ext>
              </a:extLst>
            </xdr:cNvPr>
            <xdr:cNvSpPr/>
          </xdr:nvSpPr>
          <xdr:spPr>
            <a:xfrm>
              <a:off x="5295" y="259"/>
              <a:ext cx="2225" cy="1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154" name="Shape 5">
              <a:extLst>
                <a:ext uri="{FF2B5EF4-FFF2-40B4-BE49-F238E27FC236}">
                  <a16:creationId xmlns:a16="http://schemas.microsoft.com/office/drawing/2014/main" id="{261B747D-F2ED-83A2-B855-CDDF1799C59A}"/>
                </a:ext>
              </a:extLst>
            </xdr:cNvPr>
            <xdr:cNvSpPr/>
          </xdr:nvSpPr>
          <xdr:spPr>
            <a:xfrm>
              <a:off x="5792" y="320"/>
              <a:ext cx="1057" cy="1048"/>
            </a:xfrm>
            <a:custGeom>
              <a:avLst/>
              <a:gdLst/>
              <a:ahLst/>
              <a:cxnLst/>
              <a:rect l="l" t="t" r="r" b="b"/>
              <a:pathLst>
                <a:path w="1057" h="1048" extrusionOk="0">
                  <a:moveTo>
                    <a:pt x="528" y="1048"/>
                  </a:moveTo>
                  <a:lnTo>
                    <a:pt x="635" y="1037"/>
                  </a:lnTo>
                  <a:lnTo>
                    <a:pt x="734" y="1007"/>
                  </a:lnTo>
                  <a:lnTo>
                    <a:pt x="824" y="959"/>
                  </a:lnTo>
                  <a:lnTo>
                    <a:pt x="902" y="895"/>
                  </a:lnTo>
                  <a:lnTo>
                    <a:pt x="967" y="817"/>
                  </a:lnTo>
                  <a:lnTo>
                    <a:pt x="1015" y="728"/>
                  </a:lnTo>
                  <a:lnTo>
                    <a:pt x="1046" y="630"/>
                  </a:lnTo>
                  <a:lnTo>
                    <a:pt x="1057" y="524"/>
                  </a:lnTo>
                  <a:lnTo>
                    <a:pt x="1056" y="497"/>
                  </a:lnTo>
                  <a:lnTo>
                    <a:pt x="1040" y="393"/>
                  </a:lnTo>
                  <a:lnTo>
                    <a:pt x="1005" y="297"/>
                  </a:lnTo>
                  <a:lnTo>
                    <a:pt x="952" y="211"/>
                  </a:lnTo>
                  <a:lnTo>
                    <a:pt x="884" y="136"/>
                  </a:lnTo>
                  <a:lnTo>
                    <a:pt x="802" y="76"/>
                  </a:lnTo>
                  <a:lnTo>
                    <a:pt x="710" y="32"/>
                  </a:lnTo>
                  <a:lnTo>
                    <a:pt x="609" y="6"/>
                  </a:lnTo>
                  <a:lnTo>
                    <a:pt x="528" y="0"/>
                  </a:lnTo>
                  <a:lnTo>
                    <a:pt x="501" y="1"/>
                  </a:lnTo>
                  <a:lnTo>
                    <a:pt x="396" y="17"/>
                  </a:lnTo>
                  <a:lnTo>
                    <a:pt x="299" y="52"/>
                  </a:lnTo>
                  <a:lnTo>
                    <a:pt x="212" y="104"/>
                  </a:lnTo>
                  <a:lnTo>
                    <a:pt x="137" y="172"/>
                  </a:lnTo>
                  <a:lnTo>
                    <a:pt x="76" y="253"/>
                  </a:lnTo>
                  <a:lnTo>
                    <a:pt x="32" y="344"/>
                  </a:lnTo>
                  <a:lnTo>
                    <a:pt x="6" y="445"/>
                  </a:lnTo>
                  <a:lnTo>
                    <a:pt x="0" y="497"/>
                  </a:lnTo>
                  <a:lnTo>
                    <a:pt x="0" y="524"/>
                  </a:lnTo>
                  <a:lnTo>
                    <a:pt x="0" y="551"/>
                  </a:lnTo>
                  <a:lnTo>
                    <a:pt x="16" y="655"/>
                  </a:lnTo>
                  <a:lnTo>
                    <a:pt x="52" y="752"/>
                  </a:lnTo>
                  <a:lnTo>
                    <a:pt x="105" y="838"/>
                  </a:lnTo>
                  <a:lnTo>
                    <a:pt x="173" y="912"/>
                  </a:lnTo>
                  <a:lnTo>
                    <a:pt x="254" y="972"/>
                  </a:lnTo>
                  <a:lnTo>
                    <a:pt x="346" y="1017"/>
                  </a:lnTo>
                  <a:lnTo>
                    <a:pt x="448" y="1042"/>
                  </a:lnTo>
                  <a:lnTo>
                    <a:pt x="501" y="1047"/>
                  </a:lnTo>
                  <a:lnTo>
                    <a:pt x="528" y="1048"/>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55" name="Shape 6">
              <a:extLst>
                <a:ext uri="{FF2B5EF4-FFF2-40B4-BE49-F238E27FC236}">
                  <a16:creationId xmlns:a16="http://schemas.microsoft.com/office/drawing/2014/main" id="{8F57CA4A-B231-FD04-2492-AC0567CABE39}"/>
                </a:ext>
              </a:extLst>
            </xdr:cNvPr>
            <xdr:cNvPicPr preferRelativeResize="0"/>
          </xdr:nvPicPr>
          <xdr:blipFill rotWithShape="1">
            <a:blip xmlns:r="http://schemas.openxmlformats.org/officeDocument/2006/relationships" r:embed="rId2">
              <a:alphaModFix/>
            </a:blip>
            <a:srcRect/>
            <a:stretch/>
          </xdr:blipFill>
          <xdr:spPr>
            <a:xfrm>
              <a:off x="5794" y="450"/>
              <a:ext cx="1056" cy="790"/>
            </a:xfrm>
            <a:prstGeom prst="rect">
              <a:avLst/>
            </a:prstGeom>
            <a:noFill/>
            <a:ln>
              <a:noFill/>
            </a:ln>
          </xdr:spPr>
        </xdr:pic>
        <xdr:sp macro="" textlink="">
          <xdr:nvSpPr>
            <xdr:cNvPr id="156" name="Shape 7">
              <a:extLst>
                <a:ext uri="{FF2B5EF4-FFF2-40B4-BE49-F238E27FC236}">
                  <a16:creationId xmlns:a16="http://schemas.microsoft.com/office/drawing/2014/main" id="{FA1F5E80-4560-B026-09CD-CE11BA9498BC}"/>
                </a:ext>
              </a:extLst>
            </xdr:cNvPr>
            <xdr:cNvSpPr/>
          </xdr:nvSpPr>
          <xdr:spPr>
            <a:xfrm>
              <a:off x="5878" y="1103"/>
              <a:ext cx="854" cy="264"/>
            </a:xfrm>
            <a:custGeom>
              <a:avLst/>
              <a:gdLst/>
              <a:ahLst/>
              <a:cxnLst/>
              <a:rect l="l" t="t" r="r" b="b"/>
              <a:pathLst>
                <a:path w="854" h="264" extrusionOk="0">
                  <a:moveTo>
                    <a:pt x="179" y="0"/>
                  </a:moveTo>
                  <a:lnTo>
                    <a:pt x="140" y="0"/>
                  </a:lnTo>
                  <a:lnTo>
                    <a:pt x="101" y="3"/>
                  </a:lnTo>
                  <a:lnTo>
                    <a:pt x="89" y="5"/>
                  </a:lnTo>
                  <a:lnTo>
                    <a:pt x="76" y="7"/>
                  </a:lnTo>
                  <a:lnTo>
                    <a:pt x="63" y="10"/>
                  </a:lnTo>
                  <a:lnTo>
                    <a:pt x="50" y="12"/>
                  </a:lnTo>
                  <a:lnTo>
                    <a:pt x="37" y="15"/>
                  </a:lnTo>
                  <a:lnTo>
                    <a:pt x="25" y="18"/>
                  </a:lnTo>
                  <a:lnTo>
                    <a:pt x="12" y="22"/>
                  </a:lnTo>
                  <a:lnTo>
                    <a:pt x="0" y="26"/>
                  </a:lnTo>
                  <a:lnTo>
                    <a:pt x="8" y="39"/>
                  </a:lnTo>
                  <a:lnTo>
                    <a:pt x="28" y="65"/>
                  </a:lnTo>
                  <a:lnTo>
                    <a:pt x="38" y="77"/>
                  </a:lnTo>
                  <a:lnTo>
                    <a:pt x="60" y="101"/>
                  </a:lnTo>
                  <a:lnTo>
                    <a:pt x="83" y="123"/>
                  </a:lnTo>
                  <a:lnTo>
                    <a:pt x="107" y="145"/>
                  </a:lnTo>
                  <a:lnTo>
                    <a:pt x="133" y="164"/>
                  </a:lnTo>
                  <a:lnTo>
                    <a:pt x="159" y="182"/>
                  </a:lnTo>
                  <a:lnTo>
                    <a:pt x="187" y="199"/>
                  </a:lnTo>
                  <a:lnTo>
                    <a:pt x="216" y="213"/>
                  </a:lnTo>
                  <a:lnTo>
                    <a:pt x="246" y="226"/>
                  </a:lnTo>
                  <a:lnTo>
                    <a:pt x="277" y="238"/>
                  </a:lnTo>
                  <a:lnTo>
                    <a:pt x="309" y="247"/>
                  </a:lnTo>
                  <a:lnTo>
                    <a:pt x="341" y="255"/>
                  </a:lnTo>
                  <a:lnTo>
                    <a:pt x="375" y="260"/>
                  </a:lnTo>
                  <a:lnTo>
                    <a:pt x="408" y="263"/>
                  </a:lnTo>
                  <a:lnTo>
                    <a:pt x="425" y="264"/>
                  </a:lnTo>
                  <a:lnTo>
                    <a:pt x="458" y="264"/>
                  </a:lnTo>
                  <a:lnTo>
                    <a:pt x="489" y="262"/>
                  </a:lnTo>
                  <a:lnTo>
                    <a:pt x="519" y="259"/>
                  </a:lnTo>
                  <a:lnTo>
                    <a:pt x="578" y="247"/>
                  </a:lnTo>
                  <a:lnTo>
                    <a:pt x="606" y="238"/>
                  </a:lnTo>
                  <a:lnTo>
                    <a:pt x="648" y="223"/>
                  </a:lnTo>
                  <a:lnTo>
                    <a:pt x="674" y="211"/>
                  </a:lnTo>
                  <a:lnTo>
                    <a:pt x="688" y="205"/>
                  </a:lnTo>
                  <a:lnTo>
                    <a:pt x="700" y="198"/>
                  </a:lnTo>
                  <a:lnTo>
                    <a:pt x="713" y="190"/>
                  </a:lnTo>
                  <a:lnTo>
                    <a:pt x="725" y="183"/>
                  </a:lnTo>
                  <a:lnTo>
                    <a:pt x="738" y="175"/>
                  </a:lnTo>
                  <a:lnTo>
                    <a:pt x="749" y="167"/>
                  </a:lnTo>
                  <a:lnTo>
                    <a:pt x="773" y="149"/>
                  </a:lnTo>
                  <a:lnTo>
                    <a:pt x="795" y="131"/>
                  </a:lnTo>
                  <a:lnTo>
                    <a:pt x="805" y="121"/>
                  </a:lnTo>
                  <a:lnTo>
                    <a:pt x="816" y="111"/>
                  </a:lnTo>
                  <a:lnTo>
                    <a:pt x="826" y="101"/>
                  </a:lnTo>
                  <a:lnTo>
                    <a:pt x="836" y="90"/>
                  </a:lnTo>
                  <a:lnTo>
                    <a:pt x="842" y="83"/>
                  </a:lnTo>
                  <a:lnTo>
                    <a:pt x="428" y="83"/>
                  </a:lnTo>
                  <a:lnTo>
                    <a:pt x="413" y="74"/>
                  </a:lnTo>
                  <a:lnTo>
                    <a:pt x="398" y="66"/>
                  </a:lnTo>
                  <a:lnTo>
                    <a:pt x="384" y="58"/>
                  </a:lnTo>
                  <a:lnTo>
                    <a:pt x="370" y="51"/>
                  </a:lnTo>
                  <a:lnTo>
                    <a:pt x="355" y="44"/>
                  </a:lnTo>
                  <a:lnTo>
                    <a:pt x="341" y="38"/>
                  </a:lnTo>
                  <a:lnTo>
                    <a:pt x="328" y="32"/>
                  </a:lnTo>
                  <a:lnTo>
                    <a:pt x="313" y="27"/>
                  </a:lnTo>
                  <a:lnTo>
                    <a:pt x="300" y="22"/>
                  </a:lnTo>
                  <a:lnTo>
                    <a:pt x="272" y="14"/>
                  </a:lnTo>
                  <a:lnTo>
                    <a:pt x="259" y="11"/>
                  </a:lnTo>
                  <a:lnTo>
                    <a:pt x="245" y="8"/>
                  </a:lnTo>
                  <a:lnTo>
                    <a:pt x="232" y="6"/>
                  </a:lnTo>
                  <a:lnTo>
                    <a:pt x="218" y="4"/>
                  </a:lnTo>
                  <a:lnTo>
                    <a:pt x="205" y="2"/>
                  </a:lnTo>
                  <a:lnTo>
                    <a:pt x="179" y="0"/>
                  </a:lnTo>
                  <a:close/>
                  <a:moveTo>
                    <a:pt x="690" y="43"/>
                  </a:moveTo>
                  <a:lnTo>
                    <a:pt x="622" y="43"/>
                  </a:lnTo>
                  <a:lnTo>
                    <a:pt x="583" y="46"/>
                  </a:lnTo>
                  <a:lnTo>
                    <a:pt x="557" y="50"/>
                  </a:lnTo>
                  <a:lnTo>
                    <a:pt x="545" y="52"/>
                  </a:lnTo>
                  <a:lnTo>
                    <a:pt x="532" y="54"/>
                  </a:lnTo>
                  <a:lnTo>
                    <a:pt x="520" y="56"/>
                  </a:lnTo>
                  <a:lnTo>
                    <a:pt x="484" y="65"/>
                  </a:lnTo>
                  <a:lnTo>
                    <a:pt x="473" y="68"/>
                  </a:lnTo>
                  <a:lnTo>
                    <a:pt x="461" y="71"/>
                  </a:lnTo>
                  <a:lnTo>
                    <a:pt x="428" y="83"/>
                  </a:lnTo>
                  <a:lnTo>
                    <a:pt x="842" y="83"/>
                  </a:lnTo>
                  <a:lnTo>
                    <a:pt x="845" y="79"/>
                  </a:lnTo>
                  <a:lnTo>
                    <a:pt x="854" y="69"/>
                  </a:lnTo>
                  <a:lnTo>
                    <a:pt x="839" y="65"/>
                  </a:lnTo>
                  <a:lnTo>
                    <a:pt x="823" y="61"/>
                  </a:lnTo>
                  <a:lnTo>
                    <a:pt x="808" y="58"/>
                  </a:lnTo>
                  <a:lnTo>
                    <a:pt x="792" y="55"/>
                  </a:lnTo>
                  <a:lnTo>
                    <a:pt x="777" y="53"/>
                  </a:lnTo>
                  <a:lnTo>
                    <a:pt x="762" y="50"/>
                  </a:lnTo>
                  <a:lnTo>
                    <a:pt x="747" y="48"/>
                  </a:lnTo>
                  <a:lnTo>
                    <a:pt x="733" y="47"/>
                  </a:lnTo>
                  <a:lnTo>
                    <a:pt x="718" y="45"/>
                  </a:lnTo>
                  <a:lnTo>
                    <a:pt x="690" y="43"/>
                  </a:lnTo>
                  <a:close/>
                </a:path>
              </a:pathLst>
            </a:custGeom>
            <a:solidFill>
              <a:srgbClr val="FCFCFC"/>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57" name="Shape 8">
              <a:extLst>
                <a:ext uri="{FF2B5EF4-FFF2-40B4-BE49-F238E27FC236}">
                  <a16:creationId xmlns:a16="http://schemas.microsoft.com/office/drawing/2014/main" id="{04A77340-E43B-579C-8DA6-D86B6D6CA555}"/>
                </a:ext>
              </a:extLst>
            </xdr:cNvPr>
            <xdr:cNvPicPr preferRelativeResize="0"/>
          </xdr:nvPicPr>
          <xdr:blipFill rotWithShape="1">
            <a:blip xmlns:r="http://schemas.openxmlformats.org/officeDocument/2006/relationships" r:embed="rId3">
              <a:alphaModFix/>
            </a:blip>
            <a:srcRect/>
            <a:stretch/>
          </xdr:blipFill>
          <xdr:spPr>
            <a:xfrm>
              <a:off x="5878" y="1233"/>
              <a:ext cx="871" cy="5"/>
            </a:xfrm>
            <a:prstGeom prst="rect">
              <a:avLst/>
            </a:prstGeom>
            <a:noFill/>
            <a:ln>
              <a:noFill/>
            </a:ln>
          </xdr:spPr>
        </xdr:pic>
        <xdr:sp macro="" textlink="">
          <xdr:nvSpPr>
            <xdr:cNvPr id="158" name="Shape 9">
              <a:extLst>
                <a:ext uri="{FF2B5EF4-FFF2-40B4-BE49-F238E27FC236}">
                  <a16:creationId xmlns:a16="http://schemas.microsoft.com/office/drawing/2014/main" id="{AE537EF2-822C-2C6F-1045-169271362E1A}"/>
                </a:ext>
              </a:extLst>
            </xdr:cNvPr>
            <xdr:cNvSpPr/>
          </xdr:nvSpPr>
          <xdr:spPr>
            <a:xfrm>
              <a:off x="5878" y="1103"/>
              <a:ext cx="854" cy="264"/>
            </a:xfrm>
            <a:custGeom>
              <a:avLst/>
              <a:gdLst/>
              <a:ahLst/>
              <a:cxnLst/>
              <a:rect l="l" t="t" r="r" b="b"/>
              <a:pathLst>
                <a:path w="854" h="264" extrusionOk="0">
                  <a:moveTo>
                    <a:pt x="443" y="264"/>
                  </a:moveTo>
                  <a:lnTo>
                    <a:pt x="458" y="264"/>
                  </a:lnTo>
                  <a:lnTo>
                    <a:pt x="473" y="263"/>
                  </a:lnTo>
                  <a:lnTo>
                    <a:pt x="489" y="262"/>
                  </a:lnTo>
                  <a:lnTo>
                    <a:pt x="504" y="261"/>
                  </a:lnTo>
                  <a:lnTo>
                    <a:pt x="519" y="259"/>
                  </a:lnTo>
                  <a:lnTo>
                    <a:pt x="534" y="256"/>
                  </a:lnTo>
                  <a:lnTo>
                    <a:pt x="549" y="253"/>
                  </a:lnTo>
                  <a:lnTo>
                    <a:pt x="563" y="250"/>
                  </a:lnTo>
                  <a:lnTo>
                    <a:pt x="578" y="247"/>
                  </a:lnTo>
                  <a:lnTo>
                    <a:pt x="592" y="243"/>
                  </a:lnTo>
                  <a:lnTo>
                    <a:pt x="606" y="238"/>
                  </a:lnTo>
                  <a:lnTo>
                    <a:pt x="620" y="233"/>
                  </a:lnTo>
                  <a:lnTo>
                    <a:pt x="634" y="228"/>
                  </a:lnTo>
                  <a:lnTo>
                    <a:pt x="700" y="198"/>
                  </a:lnTo>
                  <a:lnTo>
                    <a:pt x="713" y="190"/>
                  </a:lnTo>
                  <a:lnTo>
                    <a:pt x="725" y="183"/>
                  </a:lnTo>
                  <a:lnTo>
                    <a:pt x="737" y="175"/>
                  </a:lnTo>
                  <a:lnTo>
                    <a:pt x="749" y="167"/>
                  </a:lnTo>
                  <a:lnTo>
                    <a:pt x="761" y="158"/>
                  </a:lnTo>
                  <a:lnTo>
                    <a:pt x="772" y="149"/>
                  </a:lnTo>
                  <a:lnTo>
                    <a:pt x="784" y="140"/>
                  </a:lnTo>
                  <a:lnTo>
                    <a:pt x="794" y="131"/>
                  </a:lnTo>
                  <a:lnTo>
                    <a:pt x="805" y="121"/>
                  </a:lnTo>
                  <a:lnTo>
                    <a:pt x="815" y="111"/>
                  </a:lnTo>
                  <a:lnTo>
                    <a:pt x="826" y="101"/>
                  </a:lnTo>
                  <a:lnTo>
                    <a:pt x="835" y="90"/>
                  </a:lnTo>
                  <a:lnTo>
                    <a:pt x="845" y="79"/>
                  </a:lnTo>
                  <a:lnTo>
                    <a:pt x="854" y="69"/>
                  </a:lnTo>
                  <a:lnTo>
                    <a:pt x="838" y="65"/>
                  </a:lnTo>
                  <a:lnTo>
                    <a:pt x="823" y="61"/>
                  </a:lnTo>
                  <a:lnTo>
                    <a:pt x="807" y="58"/>
                  </a:lnTo>
                  <a:lnTo>
                    <a:pt x="792" y="55"/>
                  </a:lnTo>
                  <a:lnTo>
                    <a:pt x="777" y="53"/>
                  </a:lnTo>
                  <a:lnTo>
                    <a:pt x="762" y="50"/>
                  </a:lnTo>
                  <a:lnTo>
                    <a:pt x="747" y="48"/>
                  </a:lnTo>
                  <a:lnTo>
                    <a:pt x="732" y="47"/>
                  </a:lnTo>
                  <a:lnTo>
                    <a:pt x="718" y="45"/>
                  </a:lnTo>
                  <a:lnTo>
                    <a:pt x="704" y="44"/>
                  </a:lnTo>
                  <a:lnTo>
                    <a:pt x="690" y="43"/>
                  </a:lnTo>
                  <a:lnTo>
                    <a:pt x="676" y="43"/>
                  </a:lnTo>
                  <a:lnTo>
                    <a:pt x="662" y="42"/>
                  </a:lnTo>
                  <a:lnTo>
                    <a:pt x="648" y="42"/>
                  </a:lnTo>
                  <a:lnTo>
                    <a:pt x="635" y="43"/>
                  </a:lnTo>
                  <a:lnTo>
                    <a:pt x="621" y="43"/>
                  </a:lnTo>
                  <a:lnTo>
                    <a:pt x="608" y="44"/>
                  </a:lnTo>
                  <a:lnTo>
                    <a:pt x="595" y="45"/>
                  </a:lnTo>
                  <a:lnTo>
                    <a:pt x="582" y="46"/>
                  </a:lnTo>
                  <a:lnTo>
                    <a:pt x="569" y="48"/>
                  </a:lnTo>
                  <a:lnTo>
                    <a:pt x="557" y="50"/>
                  </a:lnTo>
                  <a:lnTo>
                    <a:pt x="544" y="52"/>
                  </a:lnTo>
                  <a:lnTo>
                    <a:pt x="532" y="54"/>
                  </a:lnTo>
                  <a:lnTo>
                    <a:pt x="520" y="56"/>
                  </a:lnTo>
                  <a:lnTo>
                    <a:pt x="508" y="59"/>
                  </a:lnTo>
                  <a:lnTo>
                    <a:pt x="496" y="62"/>
                  </a:lnTo>
                  <a:lnTo>
                    <a:pt x="484" y="65"/>
                  </a:lnTo>
                  <a:lnTo>
                    <a:pt x="472" y="68"/>
                  </a:lnTo>
                  <a:lnTo>
                    <a:pt x="461" y="71"/>
                  </a:lnTo>
                  <a:lnTo>
                    <a:pt x="450" y="75"/>
                  </a:lnTo>
                  <a:lnTo>
                    <a:pt x="438" y="79"/>
                  </a:lnTo>
                  <a:lnTo>
                    <a:pt x="427" y="83"/>
                  </a:lnTo>
                  <a:lnTo>
                    <a:pt x="413" y="74"/>
                  </a:lnTo>
                  <a:lnTo>
                    <a:pt x="398" y="66"/>
                  </a:lnTo>
                  <a:lnTo>
                    <a:pt x="384" y="58"/>
                  </a:lnTo>
                  <a:lnTo>
                    <a:pt x="369" y="51"/>
                  </a:lnTo>
                  <a:lnTo>
                    <a:pt x="355" y="44"/>
                  </a:lnTo>
                  <a:lnTo>
                    <a:pt x="341" y="38"/>
                  </a:lnTo>
                  <a:lnTo>
                    <a:pt x="327" y="32"/>
                  </a:lnTo>
                  <a:lnTo>
                    <a:pt x="313" y="27"/>
                  </a:lnTo>
                  <a:lnTo>
                    <a:pt x="245" y="8"/>
                  </a:lnTo>
                  <a:lnTo>
                    <a:pt x="218" y="4"/>
                  </a:lnTo>
                  <a:lnTo>
                    <a:pt x="205" y="2"/>
                  </a:lnTo>
                  <a:lnTo>
                    <a:pt x="192" y="1"/>
                  </a:lnTo>
                  <a:lnTo>
                    <a:pt x="179" y="0"/>
                  </a:lnTo>
                  <a:lnTo>
                    <a:pt x="166" y="0"/>
                  </a:lnTo>
                  <a:lnTo>
                    <a:pt x="153" y="0"/>
                  </a:lnTo>
                  <a:lnTo>
                    <a:pt x="140" y="0"/>
                  </a:lnTo>
                  <a:lnTo>
                    <a:pt x="127" y="1"/>
                  </a:lnTo>
                  <a:lnTo>
                    <a:pt x="63" y="10"/>
                  </a:lnTo>
                  <a:lnTo>
                    <a:pt x="50" y="12"/>
                  </a:lnTo>
                  <a:lnTo>
                    <a:pt x="37" y="15"/>
                  </a:lnTo>
                  <a:lnTo>
                    <a:pt x="25" y="18"/>
                  </a:lnTo>
                  <a:lnTo>
                    <a:pt x="12" y="22"/>
                  </a:lnTo>
                  <a:lnTo>
                    <a:pt x="0" y="26"/>
                  </a:lnTo>
                  <a:lnTo>
                    <a:pt x="8" y="39"/>
                  </a:lnTo>
                  <a:lnTo>
                    <a:pt x="18" y="52"/>
                  </a:lnTo>
                  <a:lnTo>
                    <a:pt x="28" y="65"/>
                  </a:lnTo>
                  <a:lnTo>
                    <a:pt x="38" y="77"/>
                  </a:lnTo>
                  <a:lnTo>
                    <a:pt x="49" y="89"/>
                  </a:lnTo>
                  <a:lnTo>
                    <a:pt x="60" y="101"/>
                  </a:lnTo>
                  <a:lnTo>
                    <a:pt x="71" y="112"/>
                  </a:lnTo>
                  <a:lnTo>
                    <a:pt x="83" y="123"/>
                  </a:lnTo>
                  <a:lnTo>
                    <a:pt x="95" y="134"/>
                  </a:lnTo>
                  <a:lnTo>
                    <a:pt x="107" y="145"/>
                  </a:lnTo>
                  <a:lnTo>
                    <a:pt x="120" y="155"/>
                  </a:lnTo>
                  <a:lnTo>
                    <a:pt x="132" y="164"/>
                  </a:lnTo>
                  <a:lnTo>
                    <a:pt x="146" y="173"/>
                  </a:lnTo>
                  <a:lnTo>
                    <a:pt x="159" y="182"/>
                  </a:lnTo>
                  <a:lnTo>
                    <a:pt x="173" y="191"/>
                  </a:lnTo>
                  <a:lnTo>
                    <a:pt x="187" y="199"/>
                  </a:lnTo>
                  <a:lnTo>
                    <a:pt x="201" y="206"/>
                  </a:lnTo>
                  <a:lnTo>
                    <a:pt x="216" y="213"/>
                  </a:lnTo>
                  <a:lnTo>
                    <a:pt x="231" y="220"/>
                  </a:lnTo>
                  <a:lnTo>
                    <a:pt x="246" y="226"/>
                  </a:lnTo>
                  <a:lnTo>
                    <a:pt x="261" y="232"/>
                  </a:lnTo>
                  <a:lnTo>
                    <a:pt x="277" y="238"/>
                  </a:lnTo>
                  <a:lnTo>
                    <a:pt x="293" y="243"/>
                  </a:lnTo>
                  <a:lnTo>
                    <a:pt x="308" y="247"/>
                  </a:lnTo>
                  <a:lnTo>
                    <a:pt x="325" y="251"/>
                  </a:lnTo>
                  <a:lnTo>
                    <a:pt x="341" y="255"/>
                  </a:lnTo>
                  <a:lnTo>
                    <a:pt x="357" y="257"/>
                  </a:lnTo>
                  <a:lnTo>
                    <a:pt x="374" y="260"/>
                  </a:lnTo>
                  <a:lnTo>
                    <a:pt x="391" y="262"/>
                  </a:lnTo>
                  <a:lnTo>
                    <a:pt x="408" y="263"/>
                  </a:lnTo>
                  <a:lnTo>
                    <a:pt x="425" y="264"/>
                  </a:lnTo>
                  <a:lnTo>
                    <a:pt x="443" y="264"/>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59" name="Shape 10">
              <a:extLst>
                <a:ext uri="{FF2B5EF4-FFF2-40B4-BE49-F238E27FC236}">
                  <a16:creationId xmlns:a16="http://schemas.microsoft.com/office/drawing/2014/main" id="{AA100B0C-82B9-97D7-6633-E599CA19EACA}"/>
                </a:ext>
              </a:extLst>
            </xdr:cNvPr>
            <xdr:cNvSpPr/>
          </xdr:nvSpPr>
          <xdr:spPr>
            <a:xfrm>
              <a:off x="6734" y="1169"/>
              <a:ext cx="2" cy="2"/>
            </a:xfrm>
            <a:custGeom>
              <a:avLst/>
              <a:gdLst/>
              <a:ahLst/>
              <a:cxnLst/>
              <a:rect l="l" t="t" r="r" b="b"/>
              <a:pathLst>
                <a:path w="1" h="2" extrusionOk="0">
                  <a:moveTo>
                    <a:pt x="0" y="2"/>
                  </a:moveTo>
                  <a:lnTo>
                    <a:pt x="1" y="1"/>
                  </a:lnTo>
                  <a:lnTo>
                    <a:pt x="1" y="0"/>
                  </a:lnTo>
                  <a:lnTo>
                    <a:pt x="1"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60" name="Shape 11">
              <a:extLst>
                <a:ext uri="{FF2B5EF4-FFF2-40B4-BE49-F238E27FC236}">
                  <a16:creationId xmlns:a16="http://schemas.microsoft.com/office/drawing/2014/main" id="{41015995-91C1-4DA8-1EAC-59A66A884F8E}"/>
                </a:ext>
              </a:extLst>
            </xdr:cNvPr>
            <xdr:cNvSpPr/>
          </xdr:nvSpPr>
          <xdr:spPr>
            <a:xfrm>
              <a:off x="6738" y="1164"/>
              <a:ext cx="2" cy="2"/>
            </a:xfrm>
            <a:custGeom>
              <a:avLst/>
              <a:gdLst/>
              <a:ahLst/>
              <a:cxnLst/>
              <a:rect l="l" t="t" r="r" b="b"/>
              <a:pathLst>
                <a:path w="1" h="2" extrusionOk="0">
                  <a:moveTo>
                    <a:pt x="0" y="2"/>
                  </a:moveTo>
                  <a:lnTo>
                    <a:pt x="0" y="1"/>
                  </a:lnTo>
                  <a:lnTo>
                    <a:pt x="1" y="0"/>
                  </a:lnTo>
                  <a:lnTo>
                    <a:pt x="0"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61" name="Shape 12">
              <a:extLst>
                <a:ext uri="{FF2B5EF4-FFF2-40B4-BE49-F238E27FC236}">
                  <a16:creationId xmlns:a16="http://schemas.microsoft.com/office/drawing/2014/main" id="{FB5B3557-D000-61F4-B762-69D6A447A032}"/>
                </a:ext>
              </a:extLst>
            </xdr:cNvPr>
            <xdr:cNvSpPr/>
          </xdr:nvSpPr>
          <xdr:spPr>
            <a:xfrm>
              <a:off x="6743" y="1157"/>
              <a:ext cx="2" cy="2"/>
            </a:xfrm>
            <a:custGeom>
              <a:avLst/>
              <a:gdLst/>
              <a:ahLst/>
              <a:cxnLst/>
              <a:rect l="l" t="t" r="r" b="b"/>
              <a:pathLst>
                <a:path w="1" h="2" extrusionOk="0">
                  <a:moveTo>
                    <a:pt x="0" y="2"/>
                  </a:moveTo>
                  <a:lnTo>
                    <a:pt x="1" y="1"/>
                  </a:lnTo>
                  <a:lnTo>
                    <a:pt x="1" y="0"/>
                  </a:lnTo>
                  <a:lnTo>
                    <a:pt x="1"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62" name="Shape 13">
              <a:extLst>
                <a:ext uri="{FF2B5EF4-FFF2-40B4-BE49-F238E27FC236}">
                  <a16:creationId xmlns:a16="http://schemas.microsoft.com/office/drawing/2014/main" id="{2049AB30-1DCC-8297-C587-6615BFD3655D}"/>
                </a:ext>
              </a:extLst>
            </xdr:cNvPr>
            <xdr:cNvSpPr/>
          </xdr:nvSpPr>
          <xdr:spPr>
            <a:xfrm>
              <a:off x="6747" y="1152"/>
              <a:ext cx="2" cy="2"/>
            </a:xfrm>
            <a:custGeom>
              <a:avLst/>
              <a:gdLst/>
              <a:ahLst/>
              <a:cxnLst/>
              <a:rect l="l" t="t" r="r" b="b"/>
              <a:pathLst>
                <a:path w="1" h="2" extrusionOk="0">
                  <a:moveTo>
                    <a:pt x="0" y="2"/>
                  </a:moveTo>
                  <a:lnTo>
                    <a:pt x="1" y="1"/>
                  </a:lnTo>
                  <a:lnTo>
                    <a:pt x="1" y="0"/>
                  </a:lnTo>
                  <a:lnTo>
                    <a:pt x="1"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63" name="Shape 14">
              <a:extLst>
                <a:ext uri="{FF2B5EF4-FFF2-40B4-BE49-F238E27FC236}">
                  <a16:creationId xmlns:a16="http://schemas.microsoft.com/office/drawing/2014/main" id="{04113585-9872-999F-7646-DBBA7BEB8010}"/>
                </a:ext>
              </a:extLst>
            </xdr:cNvPr>
            <xdr:cNvSpPr/>
          </xdr:nvSpPr>
          <xdr:spPr>
            <a:xfrm>
              <a:off x="5792" y="693"/>
              <a:ext cx="1057" cy="493"/>
            </a:xfrm>
            <a:custGeom>
              <a:avLst/>
              <a:gdLst/>
              <a:ahLst/>
              <a:cxnLst/>
              <a:rect l="l" t="t" r="r" b="b"/>
              <a:pathLst>
                <a:path w="1057" h="493" extrusionOk="0">
                  <a:moveTo>
                    <a:pt x="987" y="410"/>
                  </a:moveTo>
                  <a:lnTo>
                    <a:pt x="264" y="410"/>
                  </a:lnTo>
                  <a:lnTo>
                    <a:pt x="291" y="412"/>
                  </a:lnTo>
                  <a:lnTo>
                    <a:pt x="317" y="416"/>
                  </a:lnTo>
                  <a:lnTo>
                    <a:pt x="331" y="418"/>
                  </a:lnTo>
                  <a:lnTo>
                    <a:pt x="344" y="421"/>
                  </a:lnTo>
                  <a:lnTo>
                    <a:pt x="358" y="424"/>
                  </a:lnTo>
                  <a:lnTo>
                    <a:pt x="371" y="428"/>
                  </a:lnTo>
                  <a:lnTo>
                    <a:pt x="385" y="432"/>
                  </a:lnTo>
                  <a:lnTo>
                    <a:pt x="413" y="442"/>
                  </a:lnTo>
                  <a:lnTo>
                    <a:pt x="441" y="454"/>
                  </a:lnTo>
                  <a:lnTo>
                    <a:pt x="455" y="461"/>
                  </a:lnTo>
                  <a:lnTo>
                    <a:pt x="470" y="468"/>
                  </a:lnTo>
                  <a:lnTo>
                    <a:pt x="484" y="476"/>
                  </a:lnTo>
                  <a:lnTo>
                    <a:pt x="499" y="485"/>
                  </a:lnTo>
                  <a:lnTo>
                    <a:pt x="513" y="493"/>
                  </a:lnTo>
                  <a:lnTo>
                    <a:pt x="535" y="485"/>
                  </a:lnTo>
                  <a:lnTo>
                    <a:pt x="547" y="482"/>
                  </a:lnTo>
                  <a:lnTo>
                    <a:pt x="558" y="478"/>
                  </a:lnTo>
                  <a:lnTo>
                    <a:pt x="606" y="466"/>
                  </a:lnTo>
                  <a:lnTo>
                    <a:pt x="630" y="462"/>
                  </a:lnTo>
                  <a:lnTo>
                    <a:pt x="643" y="460"/>
                  </a:lnTo>
                  <a:lnTo>
                    <a:pt x="655" y="458"/>
                  </a:lnTo>
                  <a:lnTo>
                    <a:pt x="668" y="456"/>
                  </a:lnTo>
                  <a:lnTo>
                    <a:pt x="707" y="453"/>
                  </a:lnTo>
                  <a:lnTo>
                    <a:pt x="960" y="453"/>
                  </a:lnTo>
                  <a:lnTo>
                    <a:pt x="978" y="426"/>
                  </a:lnTo>
                  <a:lnTo>
                    <a:pt x="984" y="416"/>
                  </a:lnTo>
                  <a:lnTo>
                    <a:pt x="987" y="410"/>
                  </a:lnTo>
                  <a:close/>
                  <a:moveTo>
                    <a:pt x="960" y="453"/>
                  </a:moveTo>
                  <a:lnTo>
                    <a:pt x="775" y="453"/>
                  </a:lnTo>
                  <a:lnTo>
                    <a:pt x="804" y="455"/>
                  </a:lnTo>
                  <a:lnTo>
                    <a:pt x="818" y="457"/>
                  </a:lnTo>
                  <a:lnTo>
                    <a:pt x="833" y="458"/>
                  </a:lnTo>
                  <a:lnTo>
                    <a:pt x="848" y="460"/>
                  </a:lnTo>
                  <a:lnTo>
                    <a:pt x="863" y="463"/>
                  </a:lnTo>
                  <a:lnTo>
                    <a:pt x="878" y="465"/>
                  </a:lnTo>
                  <a:lnTo>
                    <a:pt x="893" y="468"/>
                  </a:lnTo>
                  <a:lnTo>
                    <a:pt x="909" y="471"/>
                  </a:lnTo>
                  <a:lnTo>
                    <a:pt x="924" y="475"/>
                  </a:lnTo>
                  <a:lnTo>
                    <a:pt x="940" y="479"/>
                  </a:lnTo>
                  <a:lnTo>
                    <a:pt x="947" y="470"/>
                  </a:lnTo>
                  <a:lnTo>
                    <a:pt x="953" y="462"/>
                  </a:lnTo>
                  <a:lnTo>
                    <a:pt x="960" y="453"/>
                  </a:lnTo>
                  <a:close/>
                  <a:moveTo>
                    <a:pt x="340" y="0"/>
                  </a:moveTo>
                  <a:lnTo>
                    <a:pt x="148" y="3"/>
                  </a:lnTo>
                  <a:lnTo>
                    <a:pt x="84" y="5"/>
                  </a:lnTo>
                  <a:lnTo>
                    <a:pt x="20" y="8"/>
                  </a:lnTo>
                  <a:lnTo>
                    <a:pt x="17" y="16"/>
                  </a:lnTo>
                  <a:lnTo>
                    <a:pt x="15" y="25"/>
                  </a:lnTo>
                  <a:lnTo>
                    <a:pt x="13" y="33"/>
                  </a:lnTo>
                  <a:lnTo>
                    <a:pt x="9" y="51"/>
                  </a:lnTo>
                  <a:lnTo>
                    <a:pt x="8" y="60"/>
                  </a:lnTo>
                  <a:lnTo>
                    <a:pt x="6" y="69"/>
                  </a:lnTo>
                  <a:lnTo>
                    <a:pt x="5" y="78"/>
                  </a:lnTo>
                  <a:lnTo>
                    <a:pt x="4" y="86"/>
                  </a:lnTo>
                  <a:lnTo>
                    <a:pt x="2" y="96"/>
                  </a:lnTo>
                  <a:lnTo>
                    <a:pt x="2" y="105"/>
                  </a:lnTo>
                  <a:lnTo>
                    <a:pt x="0" y="123"/>
                  </a:lnTo>
                  <a:lnTo>
                    <a:pt x="0" y="180"/>
                  </a:lnTo>
                  <a:lnTo>
                    <a:pt x="1" y="190"/>
                  </a:lnTo>
                  <a:lnTo>
                    <a:pt x="2" y="199"/>
                  </a:lnTo>
                  <a:lnTo>
                    <a:pt x="4" y="219"/>
                  </a:lnTo>
                  <a:lnTo>
                    <a:pt x="5" y="228"/>
                  </a:lnTo>
                  <a:lnTo>
                    <a:pt x="7" y="238"/>
                  </a:lnTo>
                  <a:lnTo>
                    <a:pt x="8" y="247"/>
                  </a:lnTo>
                  <a:lnTo>
                    <a:pt x="12" y="265"/>
                  </a:lnTo>
                  <a:lnTo>
                    <a:pt x="15" y="275"/>
                  </a:lnTo>
                  <a:lnTo>
                    <a:pt x="19" y="293"/>
                  </a:lnTo>
                  <a:lnTo>
                    <a:pt x="28" y="320"/>
                  </a:lnTo>
                  <a:lnTo>
                    <a:pt x="31" y="328"/>
                  </a:lnTo>
                  <a:lnTo>
                    <a:pt x="34" y="337"/>
                  </a:lnTo>
                  <a:lnTo>
                    <a:pt x="38" y="346"/>
                  </a:lnTo>
                  <a:lnTo>
                    <a:pt x="41" y="354"/>
                  </a:lnTo>
                  <a:lnTo>
                    <a:pt x="45" y="363"/>
                  </a:lnTo>
                  <a:lnTo>
                    <a:pt x="49" y="371"/>
                  </a:lnTo>
                  <a:lnTo>
                    <a:pt x="53" y="380"/>
                  </a:lnTo>
                  <a:lnTo>
                    <a:pt x="57" y="388"/>
                  </a:lnTo>
                  <a:lnTo>
                    <a:pt x="62" y="396"/>
                  </a:lnTo>
                  <a:lnTo>
                    <a:pt x="70" y="412"/>
                  </a:lnTo>
                  <a:lnTo>
                    <a:pt x="85" y="436"/>
                  </a:lnTo>
                  <a:lnTo>
                    <a:pt x="98" y="432"/>
                  </a:lnTo>
                  <a:lnTo>
                    <a:pt x="110" y="428"/>
                  </a:lnTo>
                  <a:lnTo>
                    <a:pt x="136" y="422"/>
                  </a:lnTo>
                  <a:lnTo>
                    <a:pt x="148" y="420"/>
                  </a:lnTo>
                  <a:lnTo>
                    <a:pt x="161" y="417"/>
                  </a:lnTo>
                  <a:lnTo>
                    <a:pt x="187" y="413"/>
                  </a:lnTo>
                  <a:lnTo>
                    <a:pt x="225" y="410"/>
                  </a:lnTo>
                  <a:lnTo>
                    <a:pt x="987" y="410"/>
                  </a:lnTo>
                  <a:lnTo>
                    <a:pt x="989" y="407"/>
                  </a:lnTo>
                  <a:lnTo>
                    <a:pt x="995" y="397"/>
                  </a:lnTo>
                  <a:lnTo>
                    <a:pt x="999" y="388"/>
                  </a:lnTo>
                  <a:lnTo>
                    <a:pt x="1014" y="358"/>
                  </a:lnTo>
                  <a:lnTo>
                    <a:pt x="1022" y="338"/>
                  </a:lnTo>
                  <a:lnTo>
                    <a:pt x="1026" y="327"/>
                  </a:lnTo>
                  <a:lnTo>
                    <a:pt x="1030" y="317"/>
                  </a:lnTo>
                  <a:lnTo>
                    <a:pt x="1033" y="306"/>
                  </a:lnTo>
                  <a:lnTo>
                    <a:pt x="1036" y="296"/>
                  </a:lnTo>
                  <a:lnTo>
                    <a:pt x="1039" y="285"/>
                  </a:lnTo>
                  <a:lnTo>
                    <a:pt x="1042" y="275"/>
                  </a:lnTo>
                  <a:lnTo>
                    <a:pt x="1045" y="264"/>
                  </a:lnTo>
                  <a:lnTo>
                    <a:pt x="1051" y="231"/>
                  </a:lnTo>
                  <a:lnTo>
                    <a:pt x="1052" y="219"/>
                  </a:lnTo>
                  <a:lnTo>
                    <a:pt x="1054" y="208"/>
                  </a:lnTo>
                  <a:lnTo>
                    <a:pt x="1055" y="197"/>
                  </a:lnTo>
                  <a:lnTo>
                    <a:pt x="1056" y="185"/>
                  </a:lnTo>
                  <a:lnTo>
                    <a:pt x="1056" y="174"/>
                  </a:lnTo>
                  <a:lnTo>
                    <a:pt x="1057" y="162"/>
                  </a:lnTo>
                  <a:lnTo>
                    <a:pt x="1057" y="136"/>
                  </a:lnTo>
                  <a:lnTo>
                    <a:pt x="1056" y="121"/>
                  </a:lnTo>
                  <a:lnTo>
                    <a:pt x="1055" y="105"/>
                  </a:lnTo>
                  <a:lnTo>
                    <a:pt x="1054" y="92"/>
                  </a:lnTo>
                  <a:lnTo>
                    <a:pt x="1050" y="64"/>
                  </a:lnTo>
                  <a:lnTo>
                    <a:pt x="1044" y="36"/>
                  </a:lnTo>
                  <a:lnTo>
                    <a:pt x="1012" y="32"/>
                  </a:lnTo>
                  <a:lnTo>
                    <a:pt x="948" y="26"/>
                  </a:lnTo>
                  <a:lnTo>
                    <a:pt x="916" y="24"/>
                  </a:lnTo>
                  <a:lnTo>
                    <a:pt x="852" y="18"/>
                  </a:lnTo>
                  <a:lnTo>
                    <a:pt x="724" y="10"/>
                  </a:lnTo>
                  <a:lnTo>
                    <a:pt x="692" y="9"/>
                  </a:lnTo>
                  <a:lnTo>
                    <a:pt x="660" y="7"/>
                  </a:lnTo>
                  <a:lnTo>
                    <a:pt x="500" y="2"/>
                  </a:lnTo>
                  <a:lnTo>
                    <a:pt x="468" y="2"/>
                  </a:lnTo>
                  <a:lnTo>
                    <a:pt x="436" y="1"/>
                  </a:lnTo>
                  <a:lnTo>
                    <a:pt x="404" y="1"/>
                  </a:lnTo>
                  <a:lnTo>
                    <a:pt x="340" y="0"/>
                  </a:lnTo>
                  <a:close/>
                </a:path>
              </a:pathLst>
            </a:custGeom>
            <a:solidFill>
              <a:srgbClr val="006CB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64" name="Shape 15">
              <a:extLst>
                <a:ext uri="{FF2B5EF4-FFF2-40B4-BE49-F238E27FC236}">
                  <a16:creationId xmlns:a16="http://schemas.microsoft.com/office/drawing/2014/main" id="{9738762A-1B25-97B0-27BE-7B75D7BDA6B9}"/>
                </a:ext>
              </a:extLst>
            </xdr:cNvPr>
            <xdr:cNvPicPr preferRelativeResize="0"/>
          </xdr:nvPicPr>
          <xdr:blipFill rotWithShape="1">
            <a:blip xmlns:r="http://schemas.openxmlformats.org/officeDocument/2006/relationships" r:embed="rId4">
              <a:alphaModFix/>
            </a:blip>
            <a:srcRect/>
            <a:stretch/>
          </xdr:blipFill>
          <xdr:spPr>
            <a:xfrm>
              <a:off x="5794" y="822"/>
              <a:ext cx="1056" cy="235"/>
            </a:xfrm>
            <a:prstGeom prst="rect">
              <a:avLst/>
            </a:prstGeom>
            <a:noFill/>
            <a:ln>
              <a:noFill/>
            </a:ln>
          </xdr:spPr>
        </xdr:pic>
        <xdr:sp macro="" textlink="">
          <xdr:nvSpPr>
            <xdr:cNvPr id="165" name="Shape 16">
              <a:extLst>
                <a:ext uri="{FF2B5EF4-FFF2-40B4-BE49-F238E27FC236}">
                  <a16:creationId xmlns:a16="http://schemas.microsoft.com/office/drawing/2014/main" id="{90C4FF7B-D67E-44A4-C124-6816EF3DF303}"/>
                </a:ext>
              </a:extLst>
            </xdr:cNvPr>
            <xdr:cNvSpPr/>
          </xdr:nvSpPr>
          <xdr:spPr>
            <a:xfrm>
              <a:off x="5792" y="693"/>
              <a:ext cx="1057" cy="493"/>
            </a:xfrm>
            <a:custGeom>
              <a:avLst/>
              <a:gdLst/>
              <a:ahLst/>
              <a:cxnLst/>
              <a:rect l="l" t="t" r="r" b="b"/>
              <a:pathLst>
                <a:path w="1057" h="493" extrusionOk="0">
                  <a:moveTo>
                    <a:pt x="940" y="479"/>
                  </a:moveTo>
                  <a:lnTo>
                    <a:pt x="947" y="470"/>
                  </a:lnTo>
                  <a:lnTo>
                    <a:pt x="953" y="462"/>
                  </a:lnTo>
                  <a:lnTo>
                    <a:pt x="960" y="453"/>
                  </a:lnTo>
                  <a:lnTo>
                    <a:pt x="966" y="444"/>
                  </a:lnTo>
                  <a:lnTo>
                    <a:pt x="972" y="435"/>
                  </a:lnTo>
                  <a:lnTo>
                    <a:pt x="978" y="426"/>
                  </a:lnTo>
                  <a:lnTo>
                    <a:pt x="984" y="416"/>
                  </a:lnTo>
                  <a:lnTo>
                    <a:pt x="989" y="407"/>
                  </a:lnTo>
                  <a:lnTo>
                    <a:pt x="995" y="397"/>
                  </a:lnTo>
                  <a:lnTo>
                    <a:pt x="999" y="388"/>
                  </a:lnTo>
                  <a:lnTo>
                    <a:pt x="1004" y="378"/>
                  </a:lnTo>
                  <a:lnTo>
                    <a:pt x="1009" y="368"/>
                  </a:lnTo>
                  <a:lnTo>
                    <a:pt x="1014" y="358"/>
                  </a:lnTo>
                  <a:lnTo>
                    <a:pt x="1018" y="348"/>
                  </a:lnTo>
                  <a:lnTo>
                    <a:pt x="1022" y="338"/>
                  </a:lnTo>
                  <a:lnTo>
                    <a:pt x="1026" y="327"/>
                  </a:lnTo>
                  <a:lnTo>
                    <a:pt x="1030" y="317"/>
                  </a:lnTo>
                  <a:lnTo>
                    <a:pt x="1033" y="306"/>
                  </a:lnTo>
                  <a:lnTo>
                    <a:pt x="1036" y="296"/>
                  </a:lnTo>
                  <a:lnTo>
                    <a:pt x="1039" y="285"/>
                  </a:lnTo>
                  <a:lnTo>
                    <a:pt x="1042" y="275"/>
                  </a:lnTo>
                  <a:lnTo>
                    <a:pt x="1045" y="264"/>
                  </a:lnTo>
                  <a:lnTo>
                    <a:pt x="1047" y="253"/>
                  </a:lnTo>
                  <a:lnTo>
                    <a:pt x="1049" y="242"/>
                  </a:lnTo>
                  <a:lnTo>
                    <a:pt x="1051" y="231"/>
                  </a:lnTo>
                  <a:lnTo>
                    <a:pt x="1052" y="219"/>
                  </a:lnTo>
                  <a:lnTo>
                    <a:pt x="1054" y="208"/>
                  </a:lnTo>
                  <a:lnTo>
                    <a:pt x="1055" y="197"/>
                  </a:lnTo>
                  <a:lnTo>
                    <a:pt x="1056" y="185"/>
                  </a:lnTo>
                  <a:lnTo>
                    <a:pt x="1056" y="174"/>
                  </a:lnTo>
                  <a:lnTo>
                    <a:pt x="1057" y="162"/>
                  </a:lnTo>
                  <a:lnTo>
                    <a:pt x="1057" y="151"/>
                  </a:lnTo>
                  <a:lnTo>
                    <a:pt x="1057" y="136"/>
                  </a:lnTo>
                  <a:lnTo>
                    <a:pt x="1056" y="121"/>
                  </a:lnTo>
                  <a:lnTo>
                    <a:pt x="1055" y="107"/>
                  </a:lnTo>
                  <a:lnTo>
                    <a:pt x="1054" y="92"/>
                  </a:lnTo>
                  <a:lnTo>
                    <a:pt x="1052" y="78"/>
                  </a:lnTo>
                  <a:lnTo>
                    <a:pt x="1050" y="64"/>
                  </a:lnTo>
                  <a:lnTo>
                    <a:pt x="1047" y="50"/>
                  </a:lnTo>
                  <a:lnTo>
                    <a:pt x="1044" y="36"/>
                  </a:lnTo>
                  <a:lnTo>
                    <a:pt x="1012" y="32"/>
                  </a:lnTo>
                  <a:lnTo>
                    <a:pt x="980" y="29"/>
                  </a:lnTo>
                  <a:lnTo>
                    <a:pt x="948" y="26"/>
                  </a:lnTo>
                  <a:lnTo>
                    <a:pt x="916" y="24"/>
                  </a:lnTo>
                  <a:lnTo>
                    <a:pt x="884" y="21"/>
                  </a:lnTo>
                  <a:lnTo>
                    <a:pt x="852" y="18"/>
                  </a:lnTo>
                  <a:lnTo>
                    <a:pt x="820" y="16"/>
                  </a:lnTo>
                  <a:lnTo>
                    <a:pt x="788" y="14"/>
                  </a:lnTo>
                  <a:lnTo>
                    <a:pt x="756" y="12"/>
                  </a:lnTo>
                  <a:lnTo>
                    <a:pt x="724" y="10"/>
                  </a:lnTo>
                  <a:lnTo>
                    <a:pt x="692" y="9"/>
                  </a:lnTo>
                  <a:lnTo>
                    <a:pt x="660" y="7"/>
                  </a:lnTo>
                  <a:lnTo>
                    <a:pt x="628" y="6"/>
                  </a:lnTo>
                  <a:lnTo>
                    <a:pt x="596" y="5"/>
                  </a:lnTo>
                  <a:lnTo>
                    <a:pt x="564" y="4"/>
                  </a:lnTo>
                  <a:lnTo>
                    <a:pt x="532" y="3"/>
                  </a:lnTo>
                  <a:lnTo>
                    <a:pt x="500" y="2"/>
                  </a:lnTo>
                  <a:lnTo>
                    <a:pt x="468" y="2"/>
                  </a:lnTo>
                  <a:lnTo>
                    <a:pt x="436" y="1"/>
                  </a:lnTo>
                  <a:lnTo>
                    <a:pt x="404" y="1"/>
                  </a:lnTo>
                  <a:lnTo>
                    <a:pt x="340" y="0"/>
                  </a:lnTo>
                  <a:lnTo>
                    <a:pt x="276" y="1"/>
                  </a:lnTo>
                  <a:lnTo>
                    <a:pt x="212" y="2"/>
                  </a:lnTo>
                  <a:lnTo>
                    <a:pt x="148" y="3"/>
                  </a:lnTo>
                  <a:lnTo>
                    <a:pt x="84" y="5"/>
                  </a:lnTo>
                  <a:lnTo>
                    <a:pt x="20" y="8"/>
                  </a:lnTo>
                  <a:lnTo>
                    <a:pt x="15" y="25"/>
                  </a:lnTo>
                  <a:lnTo>
                    <a:pt x="13" y="33"/>
                  </a:lnTo>
                  <a:lnTo>
                    <a:pt x="11" y="42"/>
                  </a:lnTo>
                  <a:lnTo>
                    <a:pt x="9" y="51"/>
                  </a:lnTo>
                  <a:lnTo>
                    <a:pt x="8" y="60"/>
                  </a:lnTo>
                  <a:lnTo>
                    <a:pt x="6" y="69"/>
                  </a:lnTo>
                  <a:lnTo>
                    <a:pt x="5" y="78"/>
                  </a:lnTo>
                  <a:lnTo>
                    <a:pt x="4" y="86"/>
                  </a:lnTo>
                  <a:lnTo>
                    <a:pt x="2" y="96"/>
                  </a:lnTo>
                  <a:lnTo>
                    <a:pt x="2" y="105"/>
                  </a:lnTo>
                  <a:lnTo>
                    <a:pt x="1" y="114"/>
                  </a:lnTo>
                  <a:lnTo>
                    <a:pt x="0" y="123"/>
                  </a:lnTo>
                  <a:lnTo>
                    <a:pt x="0" y="132"/>
                  </a:lnTo>
                  <a:lnTo>
                    <a:pt x="0" y="141"/>
                  </a:lnTo>
                  <a:lnTo>
                    <a:pt x="0" y="151"/>
                  </a:lnTo>
                  <a:lnTo>
                    <a:pt x="0" y="161"/>
                  </a:lnTo>
                  <a:lnTo>
                    <a:pt x="0" y="170"/>
                  </a:lnTo>
                  <a:lnTo>
                    <a:pt x="0" y="180"/>
                  </a:lnTo>
                  <a:lnTo>
                    <a:pt x="1" y="190"/>
                  </a:lnTo>
                  <a:lnTo>
                    <a:pt x="2" y="199"/>
                  </a:lnTo>
                  <a:lnTo>
                    <a:pt x="3" y="209"/>
                  </a:lnTo>
                  <a:lnTo>
                    <a:pt x="4" y="219"/>
                  </a:lnTo>
                  <a:lnTo>
                    <a:pt x="5" y="228"/>
                  </a:lnTo>
                  <a:lnTo>
                    <a:pt x="7" y="238"/>
                  </a:lnTo>
                  <a:lnTo>
                    <a:pt x="8" y="247"/>
                  </a:lnTo>
                  <a:lnTo>
                    <a:pt x="10" y="256"/>
                  </a:lnTo>
                  <a:lnTo>
                    <a:pt x="12" y="265"/>
                  </a:lnTo>
                  <a:lnTo>
                    <a:pt x="15" y="275"/>
                  </a:lnTo>
                  <a:lnTo>
                    <a:pt x="17" y="284"/>
                  </a:lnTo>
                  <a:lnTo>
                    <a:pt x="19" y="293"/>
                  </a:lnTo>
                  <a:lnTo>
                    <a:pt x="22" y="302"/>
                  </a:lnTo>
                  <a:lnTo>
                    <a:pt x="25" y="311"/>
                  </a:lnTo>
                  <a:lnTo>
                    <a:pt x="28" y="320"/>
                  </a:lnTo>
                  <a:lnTo>
                    <a:pt x="31" y="328"/>
                  </a:lnTo>
                  <a:lnTo>
                    <a:pt x="34" y="337"/>
                  </a:lnTo>
                  <a:lnTo>
                    <a:pt x="38" y="346"/>
                  </a:lnTo>
                  <a:lnTo>
                    <a:pt x="41" y="354"/>
                  </a:lnTo>
                  <a:lnTo>
                    <a:pt x="45" y="363"/>
                  </a:lnTo>
                  <a:lnTo>
                    <a:pt x="49" y="371"/>
                  </a:lnTo>
                  <a:lnTo>
                    <a:pt x="53" y="380"/>
                  </a:lnTo>
                  <a:lnTo>
                    <a:pt x="57" y="388"/>
                  </a:lnTo>
                  <a:lnTo>
                    <a:pt x="62" y="396"/>
                  </a:lnTo>
                  <a:lnTo>
                    <a:pt x="66" y="404"/>
                  </a:lnTo>
                  <a:lnTo>
                    <a:pt x="70" y="412"/>
                  </a:lnTo>
                  <a:lnTo>
                    <a:pt x="75" y="420"/>
                  </a:lnTo>
                  <a:lnTo>
                    <a:pt x="80" y="428"/>
                  </a:lnTo>
                  <a:lnTo>
                    <a:pt x="85" y="436"/>
                  </a:lnTo>
                  <a:lnTo>
                    <a:pt x="98" y="432"/>
                  </a:lnTo>
                  <a:lnTo>
                    <a:pt x="110" y="428"/>
                  </a:lnTo>
                  <a:lnTo>
                    <a:pt x="123" y="425"/>
                  </a:lnTo>
                  <a:lnTo>
                    <a:pt x="136" y="422"/>
                  </a:lnTo>
                  <a:lnTo>
                    <a:pt x="148" y="420"/>
                  </a:lnTo>
                  <a:lnTo>
                    <a:pt x="161" y="417"/>
                  </a:lnTo>
                  <a:lnTo>
                    <a:pt x="174" y="415"/>
                  </a:lnTo>
                  <a:lnTo>
                    <a:pt x="187" y="413"/>
                  </a:lnTo>
                  <a:lnTo>
                    <a:pt x="199" y="412"/>
                  </a:lnTo>
                  <a:lnTo>
                    <a:pt x="212" y="411"/>
                  </a:lnTo>
                  <a:lnTo>
                    <a:pt x="225" y="410"/>
                  </a:lnTo>
                  <a:lnTo>
                    <a:pt x="238" y="410"/>
                  </a:lnTo>
                  <a:lnTo>
                    <a:pt x="251" y="410"/>
                  </a:lnTo>
                  <a:lnTo>
                    <a:pt x="264" y="410"/>
                  </a:lnTo>
                  <a:lnTo>
                    <a:pt x="277" y="411"/>
                  </a:lnTo>
                  <a:lnTo>
                    <a:pt x="291" y="412"/>
                  </a:lnTo>
                  <a:lnTo>
                    <a:pt x="304" y="414"/>
                  </a:lnTo>
                  <a:lnTo>
                    <a:pt x="317" y="416"/>
                  </a:lnTo>
                  <a:lnTo>
                    <a:pt x="331" y="418"/>
                  </a:lnTo>
                  <a:lnTo>
                    <a:pt x="344" y="421"/>
                  </a:lnTo>
                  <a:lnTo>
                    <a:pt x="358" y="424"/>
                  </a:lnTo>
                  <a:lnTo>
                    <a:pt x="371" y="428"/>
                  </a:lnTo>
                  <a:lnTo>
                    <a:pt x="385" y="432"/>
                  </a:lnTo>
                  <a:lnTo>
                    <a:pt x="399" y="437"/>
                  </a:lnTo>
                  <a:lnTo>
                    <a:pt x="413" y="442"/>
                  </a:lnTo>
                  <a:lnTo>
                    <a:pt x="427" y="448"/>
                  </a:lnTo>
                  <a:lnTo>
                    <a:pt x="441" y="454"/>
                  </a:lnTo>
                  <a:lnTo>
                    <a:pt x="455" y="461"/>
                  </a:lnTo>
                  <a:lnTo>
                    <a:pt x="470" y="468"/>
                  </a:lnTo>
                  <a:lnTo>
                    <a:pt x="484" y="476"/>
                  </a:lnTo>
                  <a:lnTo>
                    <a:pt x="499" y="485"/>
                  </a:lnTo>
                  <a:lnTo>
                    <a:pt x="513" y="493"/>
                  </a:lnTo>
                  <a:lnTo>
                    <a:pt x="524" y="489"/>
                  </a:lnTo>
                  <a:lnTo>
                    <a:pt x="535" y="485"/>
                  </a:lnTo>
                  <a:lnTo>
                    <a:pt x="547" y="482"/>
                  </a:lnTo>
                  <a:lnTo>
                    <a:pt x="558" y="478"/>
                  </a:lnTo>
                  <a:lnTo>
                    <a:pt x="570" y="475"/>
                  </a:lnTo>
                  <a:lnTo>
                    <a:pt x="582" y="472"/>
                  </a:lnTo>
                  <a:lnTo>
                    <a:pt x="594" y="469"/>
                  </a:lnTo>
                  <a:lnTo>
                    <a:pt x="606" y="466"/>
                  </a:lnTo>
                  <a:lnTo>
                    <a:pt x="618" y="464"/>
                  </a:lnTo>
                  <a:lnTo>
                    <a:pt x="630" y="462"/>
                  </a:lnTo>
                  <a:lnTo>
                    <a:pt x="643" y="460"/>
                  </a:lnTo>
                  <a:lnTo>
                    <a:pt x="655" y="458"/>
                  </a:lnTo>
                  <a:lnTo>
                    <a:pt x="668" y="456"/>
                  </a:lnTo>
                  <a:lnTo>
                    <a:pt x="681" y="455"/>
                  </a:lnTo>
                  <a:lnTo>
                    <a:pt x="694" y="454"/>
                  </a:lnTo>
                  <a:lnTo>
                    <a:pt x="707" y="453"/>
                  </a:lnTo>
                  <a:lnTo>
                    <a:pt x="720" y="453"/>
                  </a:lnTo>
                  <a:lnTo>
                    <a:pt x="734" y="452"/>
                  </a:lnTo>
                  <a:lnTo>
                    <a:pt x="748" y="452"/>
                  </a:lnTo>
                  <a:lnTo>
                    <a:pt x="761" y="453"/>
                  </a:lnTo>
                  <a:lnTo>
                    <a:pt x="775" y="453"/>
                  </a:lnTo>
                  <a:lnTo>
                    <a:pt x="789" y="454"/>
                  </a:lnTo>
                  <a:lnTo>
                    <a:pt x="804" y="455"/>
                  </a:lnTo>
                  <a:lnTo>
                    <a:pt x="818" y="457"/>
                  </a:lnTo>
                  <a:lnTo>
                    <a:pt x="833" y="458"/>
                  </a:lnTo>
                  <a:lnTo>
                    <a:pt x="848" y="460"/>
                  </a:lnTo>
                  <a:lnTo>
                    <a:pt x="863" y="463"/>
                  </a:lnTo>
                  <a:lnTo>
                    <a:pt x="878" y="465"/>
                  </a:lnTo>
                  <a:lnTo>
                    <a:pt x="893" y="468"/>
                  </a:lnTo>
                  <a:lnTo>
                    <a:pt x="909" y="471"/>
                  </a:lnTo>
                  <a:lnTo>
                    <a:pt x="924" y="475"/>
                  </a:lnTo>
                  <a:lnTo>
                    <a:pt x="940" y="479"/>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66" name="Shape 17">
              <a:extLst>
                <a:ext uri="{FF2B5EF4-FFF2-40B4-BE49-F238E27FC236}">
                  <a16:creationId xmlns:a16="http://schemas.microsoft.com/office/drawing/2014/main" id="{D253488B-FFB8-01EA-5CD8-F21C2457BD31}"/>
                </a:ext>
              </a:extLst>
            </xdr:cNvPr>
            <xdr:cNvPicPr preferRelativeResize="0"/>
          </xdr:nvPicPr>
          <xdr:blipFill rotWithShape="1">
            <a:blip xmlns:r="http://schemas.openxmlformats.org/officeDocument/2006/relationships" r:embed="rId4">
              <a:alphaModFix/>
            </a:blip>
            <a:srcRect/>
            <a:stretch/>
          </xdr:blipFill>
          <xdr:spPr>
            <a:xfrm>
              <a:off x="5794" y="822"/>
              <a:ext cx="1056" cy="235"/>
            </a:xfrm>
            <a:prstGeom prst="rect">
              <a:avLst/>
            </a:prstGeom>
            <a:noFill/>
            <a:ln>
              <a:noFill/>
            </a:ln>
          </xdr:spPr>
        </xdr:pic>
        <xdr:sp macro="" textlink="">
          <xdr:nvSpPr>
            <xdr:cNvPr id="167" name="Shape 18">
              <a:extLst>
                <a:ext uri="{FF2B5EF4-FFF2-40B4-BE49-F238E27FC236}">
                  <a16:creationId xmlns:a16="http://schemas.microsoft.com/office/drawing/2014/main" id="{1A855ED7-5937-B2EF-3891-0B0DCF713A31}"/>
                </a:ext>
              </a:extLst>
            </xdr:cNvPr>
            <xdr:cNvSpPr/>
          </xdr:nvSpPr>
          <xdr:spPr>
            <a:xfrm>
              <a:off x="5792" y="769"/>
              <a:ext cx="1057" cy="299"/>
            </a:xfrm>
            <a:custGeom>
              <a:avLst/>
              <a:gdLst/>
              <a:ahLst/>
              <a:cxnLst/>
              <a:rect l="l" t="t" r="r" b="b"/>
              <a:pathLst>
                <a:path w="1057" h="299" extrusionOk="0">
                  <a:moveTo>
                    <a:pt x="1034" y="226"/>
                  </a:moveTo>
                  <a:lnTo>
                    <a:pt x="451" y="226"/>
                  </a:lnTo>
                  <a:lnTo>
                    <a:pt x="482" y="227"/>
                  </a:lnTo>
                  <a:lnTo>
                    <a:pt x="512" y="227"/>
                  </a:lnTo>
                  <a:lnTo>
                    <a:pt x="542" y="229"/>
                  </a:lnTo>
                  <a:lnTo>
                    <a:pt x="573" y="230"/>
                  </a:lnTo>
                  <a:lnTo>
                    <a:pt x="603" y="232"/>
                  </a:lnTo>
                  <a:lnTo>
                    <a:pt x="695" y="241"/>
                  </a:lnTo>
                  <a:lnTo>
                    <a:pt x="756" y="249"/>
                  </a:lnTo>
                  <a:lnTo>
                    <a:pt x="818" y="259"/>
                  </a:lnTo>
                  <a:lnTo>
                    <a:pt x="910" y="277"/>
                  </a:lnTo>
                  <a:lnTo>
                    <a:pt x="973" y="291"/>
                  </a:lnTo>
                  <a:lnTo>
                    <a:pt x="1004" y="299"/>
                  </a:lnTo>
                  <a:lnTo>
                    <a:pt x="1008" y="295"/>
                  </a:lnTo>
                  <a:lnTo>
                    <a:pt x="1023" y="259"/>
                  </a:lnTo>
                  <a:lnTo>
                    <a:pt x="1034" y="226"/>
                  </a:lnTo>
                  <a:close/>
                  <a:moveTo>
                    <a:pt x="514" y="0"/>
                  </a:moveTo>
                  <a:lnTo>
                    <a:pt x="414" y="0"/>
                  </a:lnTo>
                  <a:lnTo>
                    <a:pt x="380" y="2"/>
                  </a:lnTo>
                  <a:lnTo>
                    <a:pt x="346" y="3"/>
                  </a:lnTo>
                  <a:lnTo>
                    <a:pt x="312" y="6"/>
                  </a:lnTo>
                  <a:lnTo>
                    <a:pt x="278" y="8"/>
                  </a:lnTo>
                  <a:lnTo>
                    <a:pt x="244" y="11"/>
                  </a:lnTo>
                  <a:lnTo>
                    <a:pt x="140" y="23"/>
                  </a:lnTo>
                  <a:lnTo>
                    <a:pt x="106" y="28"/>
                  </a:lnTo>
                  <a:lnTo>
                    <a:pt x="0" y="46"/>
                  </a:lnTo>
                  <a:lnTo>
                    <a:pt x="0" y="100"/>
                  </a:lnTo>
                  <a:lnTo>
                    <a:pt x="1" y="112"/>
                  </a:lnTo>
                  <a:lnTo>
                    <a:pt x="2" y="125"/>
                  </a:lnTo>
                  <a:lnTo>
                    <a:pt x="3" y="137"/>
                  </a:lnTo>
                  <a:lnTo>
                    <a:pt x="5" y="149"/>
                  </a:lnTo>
                  <a:lnTo>
                    <a:pt x="7" y="162"/>
                  </a:lnTo>
                  <a:lnTo>
                    <a:pt x="9" y="173"/>
                  </a:lnTo>
                  <a:lnTo>
                    <a:pt x="12" y="185"/>
                  </a:lnTo>
                  <a:lnTo>
                    <a:pt x="14" y="197"/>
                  </a:lnTo>
                  <a:lnTo>
                    <a:pt x="17" y="209"/>
                  </a:lnTo>
                  <a:lnTo>
                    <a:pt x="21" y="220"/>
                  </a:lnTo>
                  <a:lnTo>
                    <a:pt x="24" y="232"/>
                  </a:lnTo>
                  <a:lnTo>
                    <a:pt x="28" y="243"/>
                  </a:lnTo>
                  <a:lnTo>
                    <a:pt x="32" y="255"/>
                  </a:lnTo>
                  <a:lnTo>
                    <a:pt x="36" y="266"/>
                  </a:lnTo>
                  <a:lnTo>
                    <a:pt x="65" y="260"/>
                  </a:lnTo>
                  <a:lnTo>
                    <a:pt x="124" y="250"/>
                  </a:lnTo>
                  <a:lnTo>
                    <a:pt x="212" y="238"/>
                  </a:lnTo>
                  <a:lnTo>
                    <a:pt x="242" y="235"/>
                  </a:lnTo>
                  <a:lnTo>
                    <a:pt x="272" y="233"/>
                  </a:lnTo>
                  <a:lnTo>
                    <a:pt x="301" y="230"/>
                  </a:lnTo>
                  <a:lnTo>
                    <a:pt x="421" y="226"/>
                  </a:lnTo>
                  <a:lnTo>
                    <a:pt x="1034" y="226"/>
                  </a:lnTo>
                  <a:lnTo>
                    <a:pt x="1036" y="221"/>
                  </a:lnTo>
                  <a:lnTo>
                    <a:pt x="1046" y="182"/>
                  </a:lnTo>
                  <a:lnTo>
                    <a:pt x="1053" y="142"/>
                  </a:lnTo>
                  <a:lnTo>
                    <a:pt x="1057" y="88"/>
                  </a:lnTo>
                  <a:lnTo>
                    <a:pt x="1054" y="82"/>
                  </a:lnTo>
                  <a:lnTo>
                    <a:pt x="993" y="64"/>
                  </a:lnTo>
                  <a:lnTo>
                    <a:pt x="962" y="56"/>
                  </a:lnTo>
                  <a:lnTo>
                    <a:pt x="900" y="42"/>
                  </a:lnTo>
                  <a:lnTo>
                    <a:pt x="837" y="30"/>
                  </a:lnTo>
                  <a:lnTo>
                    <a:pt x="774" y="20"/>
                  </a:lnTo>
                  <a:lnTo>
                    <a:pt x="709" y="12"/>
                  </a:lnTo>
                  <a:lnTo>
                    <a:pt x="645" y="6"/>
                  </a:lnTo>
                  <a:lnTo>
                    <a:pt x="579" y="2"/>
                  </a:lnTo>
                  <a:lnTo>
                    <a:pt x="514" y="0"/>
                  </a:lnTo>
                  <a:close/>
                </a:path>
              </a:pathLst>
            </a:custGeom>
            <a:solidFill>
              <a:srgbClr val="FCFCFC"/>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68" name="Shape 19">
              <a:extLst>
                <a:ext uri="{FF2B5EF4-FFF2-40B4-BE49-F238E27FC236}">
                  <a16:creationId xmlns:a16="http://schemas.microsoft.com/office/drawing/2014/main" id="{61DF738F-06FA-E50C-6771-54063AE0E2FA}"/>
                </a:ext>
              </a:extLst>
            </xdr:cNvPr>
            <xdr:cNvSpPr/>
          </xdr:nvSpPr>
          <xdr:spPr>
            <a:xfrm>
              <a:off x="5792" y="769"/>
              <a:ext cx="1057" cy="299"/>
            </a:xfrm>
            <a:custGeom>
              <a:avLst/>
              <a:gdLst/>
              <a:ahLst/>
              <a:cxnLst/>
              <a:rect l="l" t="t" r="r" b="b"/>
              <a:pathLst>
                <a:path w="1057" h="299" extrusionOk="0">
                  <a:moveTo>
                    <a:pt x="1004" y="299"/>
                  </a:moveTo>
                  <a:lnTo>
                    <a:pt x="942" y="284"/>
                  </a:lnTo>
                  <a:lnTo>
                    <a:pt x="879" y="271"/>
                  </a:lnTo>
                  <a:lnTo>
                    <a:pt x="848" y="265"/>
                  </a:lnTo>
                  <a:lnTo>
                    <a:pt x="818" y="259"/>
                  </a:lnTo>
                  <a:lnTo>
                    <a:pt x="787" y="254"/>
                  </a:lnTo>
                  <a:lnTo>
                    <a:pt x="756" y="249"/>
                  </a:lnTo>
                  <a:lnTo>
                    <a:pt x="725" y="245"/>
                  </a:lnTo>
                  <a:lnTo>
                    <a:pt x="695" y="241"/>
                  </a:lnTo>
                  <a:lnTo>
                    <a:pt x="664" y="238"/>
                  </a:lnTo>
                  <a:lnTo>
                    <a:pt x="633" y="235"/>
                  </a:lnTo>
                  <a:lnTo>
                    <a:pt x="603" y="232"/>
                  </a:lnTo>
                  <a:lnTo>
                    <a:pt x="573" y="230"/>
                  </a:lnTo>
                  <a:lnTo>
                    <a:pt x="542" y="229"/>
                  </a:lnTo>
                  <a:lnTo>
                    <a:pt x="512" y="227"/>
                  </a:lnTo>
                  <a:lnTo>
                    <a:pt x="482" y="227"/>
                  </a:lnTo>
                  <a:lnTo>
                    <a:pt x="451" y="226"/>
                  </a:lnTo>
                  <a:lnTo>
                    <a:pt x="421" y="226"/>
                  </a:lnTo>
                  <a:lnTo>
                    <a:pt x="391" y="227"/>
                  </a:lnTo>
                  <a:lnTo>
                    <a:pt x="361" y="228"/>
                  </a:lnTo>
                  <a:lnTo>
                    <a:pt x="331" y="229"/>
                  </a:lnTo>
                  <a:lnTo>
                    <a:pt x="301" y="230"/>
                  </a:lnTo>
                  <a:lnTo>
                    <a:pt x="272" y="233"/>
                  </a:lnTo>
                  <a:lnTo>
                    <a:pt x="242" y="235"/>
                  </a:lnTo>
                  <a:lnTo>
                    <a:pt x="212" y="238"/>
                  </a:lnTo>
                  <a:lnTo>
                    <a:pt x="183" y="242"/>
                  </a:lnTo>
                  <a:lnTo>
                    <a:pt x="153" y="246"/>
                  </a:lnTo>
                  <a:lnTo>
                    <a:pt x="124" y="250"/>
                  </a:lnTo>
                  <a:lnTo>
                    <a:pt x="95" y="255"/>
                  </a:lnTo>
                  <a:lnTo>
                    <a:pt x="65" y="260"/>
                  </a:lnTo>
                  <a:lnTo>
                    <a:pt x="36" y="266"/>
                  </a:lnTo>
                  <a:lnTo>
                    <a:pt x="32" y="255"/>
                  </a:lnTo>
                  <a:lnTo>
                    <a:pt x="28" y="243"/>
                  </a:lnTo>
                  <a:lnTo>
                    <a:pt x="24" y="232"/>
                  </a:lnTo>
                  <a:lnTo>
                    <a:pt x="21" y="220"/>
                  </a:lnTo>
                  <a:lnTo>
                    <a:pt x="17" y="209"/>
                  </a:lnTo>
                  <a:lnTo>
                    <a:pt x="14" y="197"/>
                  </a:lnTo>
                  <a:lnTo>
                    <a:pt x="12" y="185"/>
                  </a:lnTo>
                  <a:lnTo>
                    <a:pt x="9" y="173"/>
                  </a:lnTo>
                  <a:lnTo>
                    <a:pt x="7" y="162"/>
                  </a:lnTo>
                  <a:lnTo>
                    <a:pt x="5" y="149"/>
                  </a:lnTo>
                  <a:lnTo>
                    <a:pt x="3" y="137"/>
                  </a:lnTo>
                  <a:lnTo>
                    <a:pt x="2" y="125"/>
                  </a:lnTo>
                  <a:lnTo>
                    <a:pt x="1" y="112"/>
                  </a:lnTo>
                  <a:lnTo>
                    <a:pt x="0" y="100"/>
                  </a:lnTo>
                  <a:lnTo>
                    <a:pt x="0" y="87"/>
                  </a:lnTo>
                  <a:lnTo>
                    <a:pt x="0" y="75"/>
                  </a:lnTo>
                  <a:lnTo>
                    <a:pt x="0" y="68"/>
                  </a:lnTo>
                  <a:lnTo>
                    <a:pt x="0" y="53"/>
                  </a:lnTo>
                  <a:lnTo>
                    <a:pt x="36" y="40"/>
                  </a:lnTo>
                  <a:lnTo>
                    <a:pt x="71" y="34"/>
                  </a:lnTo>
                  <a:lnTo>
                    <a:pt x="106" y="28"/>
                  </a:lnTo>
                  <a:lnTo>
                    <a:pt x="140" y="23"/>
                  </a:lnTo>
                  <a:lnTo>
                    <a:pt x="175" y="19"/>
                  </a:lnTo>
                  <a:lnTo>
                    <a:pt x="210" y="15"/>
                  </a:lnTo>
                  <a:lnTo>
                    <a:pt x="244" y="11"/>
                  </a:lnTo>
                  <a:lnTo>
                    <a:pt x="278" y="8"/>
                  </a:lnTo>
                  <a:lnTo>
                    <a:pt x="312" y="6"/>
                  </a:lnTo>
                  <a:lnTo>
                    <a:pt x="346" y="3"/>
                  </a:lnTo>
                  <a:lnTo>
                    <a:pt x="380" y="2"/>
                  </a:lnTo>
                  <a:lnTo>
                    <a:pt x="414" y="0"/>
                  </a:lnTo>
                  <a:lnTo>
                    <a:pt x="447" y="0"/>
                  </a:lnTo>
                  <a:lnTo>
                    <a:pt x="480" y="0"/>
                  </a:lnTo>
                  <a:lnTo>
                    <a:pt x="514" y="0"/>
                  </a:lnTo>
                  <a:lnTo>
                    <a:pt x="547" y="1"/>
                  </a:lnTo>
                  <a:lnTo>
                    <a:pt x="579" y="2"/>
                  </a:lnTo>
                  <a:lnTo>
                    <a:pt x="612" y="4"/>
                  </a:lnTo>
                  <a:lnTo>
                    <a:pt x="645" y="6"/>
                  </a:lnTo>
                  <a:lnTo>
                    <a:pt x="677" y="9"/>
                  </a:lnTo>
                  <a:lnTo>
                    <a:pt x="709" y="12"/>
                  </a:lnTo>
                  <a:lnTo>
                    <a:pt x="742" y="16"/>
                  </a:lnTo>
                  <a:lnTo>
                    <a:pt x="774" y="20"/>
                  </a:lnTo>
                  <a:lnTo>
                    <a:pt x="805" y="25"/>
                  </a:lnTo>
                  <a:lnTo>
                    <a:pt x="837" y="30"/>
                  </a:lnTo>
                  <a:lnTo>
                    <a:pt x="868" y="36"/>
                  </a:lnTo>
                  <a:lnTo>
                    <a:pt x="900" y="42"/>
                  </a:lnTo>
                  <a:lnTo>
                    <a:pt x="931" y="49"/>
                  </a:lnTo>
                  <a:lnTo>
                    <a:pt x="993" y="64"/>
                  </a:lnTo>
                  <a:lnTo>
                    <a:pt x="1054" y="82"/>
                  </a:lnTo>
                  <a:lnTo>
                    <a:pt x="1055" y="85"/>
                  </a:lnTo>
                  <a:lnTo>
                    <a:pt x="1057" y="88"/>
                  </a:lnTo>
                  <a:lnTo>
                    <a:pt x="1056" y="102"/>
                  </a:lnTo>
                  <a:lnTo>
                    <a:pt x="1055" y="115"/>
                  </a:lnTo>
                  <a:lnTo>
                    <a:pt x="1054" y="129"/>
                  </a:lnTo>
                  <a:lnTo>
                    <a:pt x="1053" y="142"/>
                  </a:lnTo>
                  <a:lnTo>
                    <a:pt x="1051" y="156"/>
                  </a:lnTo>
                  <a:lnTo>
                    <a:pt x="1048" y="169"/>
                  </a:lnTo>
                  <a:lnTo>
                    <a:pt x="1046" y="182"/>
                  </a:lnTo>
                  <a:lnTo>
                    <a:pt x="1043" y="195"/>
                  </a:lnTo>
                  <a:lnTo>
                    <a:pt x="1039" y="209"/>
                  </a:lnTo>
                  <a:lnTo>
                    <a:pt x="1036" y="221"/>
                  </a:lnTo>
                  <a:lnTo>
                    <a:pt x="1032" y="234"/>
                  </a:lnTo>
                  <a:lnTo>
                    <a:pt x="1028" y="246"/>
                  </a:lnTo>
                  <a:lnTo>
                    <a:pt x="1023" y="259"/>
                  </a:lnTo>
                  <a:lnTo>
                    <a:pt x="1018" y="271"/>
                  </a:lnTo>
                  <a:lnTo>
                    <a:pt x="1013" y="283"/>
                  </a:lnTo>
                  <a:lnTo>
                    <a:pt x="1008" y="295"/>
                  </a:lnTo>
                  <a:lnTo>
                    <a:pt x="1006" y="297"/>
                  </a:lnTo>
                  <a:lnTo>
                    <a:pt x="1004" y="299"/>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69" name="Shape 20">
              <a:extLst>
                <a:ext uri="{FF2B5EF4-FFF2-40B4-BE49-F238E27FC236}">
                  <a16:creationId xmlns:a16="http://schemas.microsoft.com/office/drawing/2014/main" id="{F05FDF8F-6F9A-68D6-3FEE-DC29B524F36A}"/>
                </a:ext>
              </a:extLst>
            </xdr:cNvPr>
            <xdr:cNvSpPr/>
          </xdr:nvSpPr>
          <xdr:spPr>
            <a:xfrm>
              <a:off x="5813" y="320"/>
              <a:ext cx="1025" cy="413"/>
            </a:xfrm>
            <a:custGeom>
              <a:avLst/>
              <a:gdLst/>
              <a:ahLst/>
              <a:cxnLst/>
              <a:rect l="l" t="t" r="r" b="b"/>
              <a:pathLst>
                <a:path w="1025" h="413" extrusionOk="0">
                  <a:moveTo>
                    <a:pt x="1014" y="374"/>
                  </a:moveTo>
                  <a:lnTo>
                    <a:pt x="384" y="374"/>
                  </a:lnTo>
                  <a:lnTo>
                    <a:pt x="416" y="375"/>
                  </a:lnTo>
                  <a:lnTo>
                    <a:pt x="448" y="375"/>
                  </a:lnTo>
                  <a:lnTo>
                    <a:pt x="480" y="376"/>
                  </a:lnTo>
                  <a:lnTo>
                    <a:pt x="512" y="376"/>
                  </a:lnTo>
                  <a:lnTo>
                    <a:pt x="576" y="378"/>
                  </a:lnTo>
                  <a:lnTo>
                    <a:pt x="608" y="380"/>
                  </a:lnTo>
                  <a:lnTo>
                    <a:pt x="672" y="382"/>
                  </a:lnTo>
                  <a:lnTo>
                    <a:pt x="832" y="392"/>
                  </a:lnTo>
                  <a:lnTo>
                    <a:pt x="896" y="398"/>
                  </a:lnTo>
                  <a:lnTo>
                    <a:pt x="928" y="400"/>
                  </a:lnTo>
                  <a:lnTo>
                    <a:pt x="992" y="406"/>
                  </a:lnTo>
                  <a:lnTo>
                    <a:pt x="1024" y="410"/>
                  </a:lnTo>
                  <a:lnTo>
                    <a:pt x="1025" y="413"/>
                  </a:lnTo>
                  <a:lnTo>
                    <a:pt x="1019" y="391"/>
                  </a:lnTo>
                  <a:lnTo>
                    <a:pt x="1014" y="374"/>
                  </a:lnTo>
                  <a:close/>
                  <a:moveTo>
                    <a:pt x="508" y="0"/>
                  </a:moveTo>
                  <a:lnTo>
                    <a:pt x="486" y="1"/>
                  </a:lnTo>
                  <a:lnTo>
                    <a:pt x="442" y="5"/>
                  </a:lnTo>
                  <a:lnTo>
                    <a:pt x="398" y="12"/>
                  </a:lnTo>
                  <a:lnTo>
                    <a:pt x="357" y="22"/>
                  </a:lnTo>
                  <a:lnTo>
                    <a:pt x="316" y="36"/>
                  </a:lnTo>
                  <a:lnTo>
                    <a:pt x="277" y="53"/>
                  </a:lnTo>
                  <a:lnTo>
                    <a:pt x="240" y="73"/>
                  </a:lnTo>
                  <a:lnTo>
                    <a:pt x="205" y="96"/>
                  </a:lnTo>
                  <a:lnTo>
                    <a:pt x="171" y="122"/>
                  </a:lnTo>
                  <a:lnTo>
                    <a:pt x="140" y="150"/>
                  </a:lnTo>
                  <a:lnTo>
                    <a:pt x="111" y="180"/>
                  </a:lnTo>
                  <a:lnTo>
                    <a:pt x="85" y="212"/>
                  </a:lnTo>
                  <a:lnTo>
                    <a:pt x="61" y="246"/>
                  </a:lnTo>
                  <a:lnTo>
                    <a:pt x="40" y="283"/>
                  </a:lnTo>
                  <a:lnTo>
                    <a:pt x="21" y="321"/>
                  </a:lnTo>
                  <a:lnTo>
                    <a:pt x="0" y="381"/>
                  </a:lnTo>
                  <a:lnTo>
                    <a:pt x="128" y="377"/>
                  </a:lnTo>
                  <a:lnTo>
                    <a:pt x="320" y="374"/>
                  </a:lnTo>
                  <a:lnTo>
                    <a:pt x="1014" y="374"/>
                  </a:lnTo>
                  <a:lnTo>
                    <a:pt x="1006" y="349"/>
                  </a:lnTo>
                  <a:lnTo>
                    <a:pt x="989" y="307"/>
                  </a:lnTo>
                  <a:lnTo>
                    <a:pt x="969" y="268"/>
                  </a:lnTo>
                  <a:lnTo>
                    <a:pt x="946" y="231"/>
                  </a:lnTo>
                  <a:lnTo>
                    <a:pt x="919" y="196"/>
                  </a:lnTo>
                  <a:lnTo>
                    <a:pt x="890" y="163"/>
                  </a:lnTo>
                  <a:lnTo>
                    <a:pt x="858" y="133"/>
                  </a:lnTo>
                  <a:lnTo>
                    <a:pt x="824" y="105"/>
                  </a:lnTo>
                  <a:lnTo>
                    <a:pt x="788" y="80"/>
                  </a:lnTo>
                  <a:lnTo>
                    <a:pt x="749" y="58"/>
                  </a:lnTo>
                  <a:lnTo>
                    <a:pt x="709" y="40"/>
                  </a:lnTo>
                  <a:lnTo>
                    <a:pt x="667" y="24"/>
                  </a:lnTo>
                  <a:lnTo>
                    <a:pt x="623" y="13"/>
                  </a:lnTo>
                  <a:lnTo>
                    <a:pt x="578" y="5"/>
                  </a:lnTo>
                  <a:lnTo>
                    <a:pt x="532" y="1"/>
                  </a:lnTo>
                  <a:lnTo>
                    <a:pt x="508" y="0"/>
                  </a:lnTo>
                  <a:close/>
                </a:path>
              </a:pathLst>
            </a:custGeom>
            <a:solidFill>
              <a:srgbClr val="91D6F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70" name="Shape 21">
              <a:extLst>
                <a:ext uri="{FF2B5EF4-FFF2-40B4-BE49-F238E27FC236}">
                  <a16:creationId xmlns:a16="http://schemas.microsoft.com/office/drawing/2014/main" id="{121A92A1-7E03-82B7-973E-25490FA38BC3}"/>
                </a:ext>
              </a:extLst>
            </xdr:cNvPr>
            <xdr:cNvPicPr preferRelativeResize="0"/>
          </xdr:nvPicPr>
          <xdr:blipFill rotWithShape="1">
            <a:blip xmlns:r="http://schemas.openxmlformats.org/officeDocument/2006/relationships" r:embed="rId5">
              <a:alphaModFix/>
            </a:blip>
            <a:srcRect/>
            <a:stretch/>
          </xdr:blipFill>
          <xdr:spPr>
            <a:xfrm>
              <a:off x="5813" y="450"/>
              <a:ext cx="1027" cy="170"/>
            </a:xfrm>
            <a:prstGeom prst="rect">
              <a:avLst/>
            </a:prstGeom>
            <a:noFill/>
            <a:ln>
              <a:noFill/>
            </a:ln>
          </xdr:spPr>
        </xdr:pic>
        <xdr:sp macro="" textlink="">
          <xdr:nvSpPr>
            <xdr:cNvPr id="171" name="Shape 22">
              <a:extLst>
                <a:ext uri="{FF2B5EF4-FFF2-40B4-BE49-F238E27FC236}">
                  <a16:creationId xmlns:a16="http://schemas.microsoft.com/office/drawing/2014/main" id="{62987ADC-9A11-DC88-4DC2-D4552A82E21A}"/>
                </a:ext>
              </a:extLst>
            </xdr:cNvPr>
            <xdr:cNvSpPr/>
          </xdr:nvSpPr>
          <xdr:spPr>
            <a:xfrm>
              <a:off x="5812" y="460"/>
              <a:ext cx="564" cy="242"/>
            </a:xfrm>
            <a:custGeom>
              <a:avLst/>
              <a:gdLst/>
              <a:ahLst/>
              <a:cxnLst/>
              <a:rect l="l" t="t" r="r" b="b"/>
              <a:pathLst>
                <a:path w="564" h="242" extrusionOk="0">
                  <a:moveTo>
                    <a:pt x="320" y="68"/>
                  </a:moveTo>
                  <a:lnTo>
                    <a:pt x="294" y="120"/>
                  </a:lnTo>
                  <a:lnTo>
                    <a:pt x="46" y="133"/>
                  </a:lnTo>
                  <a:lnTo>
                    <a:pt x="41" y="142"/>
                  </a:lnTo>
                  <a:lnTo>
                    <a:pt x="36" y="152"/>
                  </a:lnTo>
                  <a:lnTo>
                    <a:pt x="31" y="161"/>
                  </a:lnTo>
                  <a:lnTo>
                    <a:pt x="26" y="171"/>
                  </a:lnTo>
                  <a:lnTo>
                    <a:pt x="23" y="180"/>
                  </a:lnTo>
                  <a:lnTo>
                    <a:pt x="19" y="189"/>
                  </a:lnTo>
                  <a:lnTo>
                    <a:pt x="15" y="197"/>
                  </a:lnTo>
                  <a:lnTo>
                    <a:pt x="0" y="242"/>
                  </a:lnTo>
                  <a:lnTo>
                    <a:pt x="35" y="241"/>
                  </a:lnTo>
                  <a:lnTo>
                    <a:pt x="71" y="239"/>
                  </a:lnTo>
                  <a:lnTo>
                    <a:pt x="141" y="237"/>
                  </a:lnTo>
                  <a:lnTo>
                    <a:pt x="176" y="237"/>
                  </a:lnTo>
                  <a:lnTo>
                    <a:pt x="247" y="235"/>
                  </a:lnTo>
                  <a:lnTo>
                    <a:pt x="564" y="235"/>
                  </a:lnTo>
                  <a:lnTo>
                    <a:pt x="564" y="157"/>
                  </a:lnTo>
                  <a:lnTo>
                    <a:pt x="456" y="157"/>
                  </a:lnTo>
                  <a:lnTo>
                    <a:pt x="448" y="77"/>
                  </a:lnTo>
                  <a:lnTo>
                    <a:pt x="320" y="68"/>
                  </a:lnTo>
                  <a:close/>
                  <a:moveTo>
                    <a:pt x="564" y="235"/>
                  </a:moveTo>
                  <a:lnTo>
                    <a:pt x="423" y="235"/>
                  </a:lnTo>
                  <a:lnTo>
                    <a:pt x="564" y="239"/>
                  </a:lnTo>
                  <a:lnTo>
                    <a:pt x="564" y="235"/>
                  </a:lnTo>
                  <a:close/>
                  <a:moveTo>
                    <a:pt x="517" y="0"/>
                  </a:moveTo>
                  <a:lnTo>
                    <a:pt x="488" y="0"/>
                  </a:lnTo>
                  <a:lnTo>
                    <a:pt x="471" y="21"/>
                  </a:lnTo>
                  <a:lnTo>
                    <a:pt x="471" y="157"/>
                  </a:lnTo>
                  <a:lnTo>
                    <a:pt x="564" y="157"/>
                  </a:lnTo>
                  <a:lnTo>
                    <a:pt x="564" y="153"/>
                  </a:lnTo>
                  <a:lnTo>
                    <a:pt x="517" y="153"/>
                  </a:lnTo>
                  <a:lnTo>
                    <a:pt x="517" y="0"/>
                  </a:lnTo>
                  <a:close/>
                </a:path>
              </a:pathLst>
            </a:custGeom>
            <a:solidFill>
              <a:srgbClr val="FCFCFC"/>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72" name="Shape 23">
              <a:extLst>
                <a:ext uri="{FF2B5EF4-FFF2-40B4-BE49-F238E27FC236}">
                  <a16:creationId xmlns:a16="http://schemas.microsoft.com/office/drawing/2014/main" id="{534F3958-6551-7386-5D10-5B68C65DC375}"/>
                </a:ext>
              </a:extLst>
            </xdr:cNvPr>
            <xdr:cNvPicPr preferRelativeResize="0"/>
          </xdr:nvPicPr>
          <xdr:blipFill rotWithShape="1">
            <a:blip xmlns:r="http://schemas.openxmlformats.org/officeDocument/2006/relationships" r:embed="rId6">
              <a:alphaModFix/>
            </a:blip>
            <a:srcRect/>
            <a:stretch/>
          </xdr:blipFill>
          <xdr:spPr>
            <a:xfrm>
              <a:off x="5810" y="592"/>
              <a:ext cx="566" cy="2"/>
            </a:xfrm>
            <a:prstGeom prst="rect">
              <a:avLst/>
            </a:prstGeom>
            <a:noFill/>
            <a:ln>
              <a:noFill/>
            </a:ln>
          </xdr:spPr>
        </xdr:pic>
        <xdr:sp macro="" textlink="">
          <xdr:nvSpPr>
            <xdr:cNvPr id="173" name="Shape 24">
              <a:extLst>
                <a:ext uri="{FF2B5EF4-FFF2-40B4-BE49-F238E27FC236}">
                  <a16:creationId xmlns:a16="http://schemas.microsoft.com/office/drawing/2014/main" id="{0ED5FFE6-BA8F-130B-4D78-2EFCD2AC5564}"/>
                </a:ext>
              </a:extLst>
            </xdr:cNvPr>
            <xdr:cNvSpPr/>
          </xdr:nvSpPr>
          <xdr:spPr>
            <a:xfrm>
              <a:off x="5813" y="460"/>
              <a:ext cx="564" cy="242"/>
            </a:xfrm>
            <a:custGeom>
              <a:avLst/>
              <a:gdLst/>
              <a:ahLst/>
              <a:cxnLst/>
              <a:rect l="l" t="t" r="r" b="b"/>
              <a:pathLst>
                <a:path w="564" h="242" extrusionOk="0">
                  <a:moveTo>
                    <a:pt x="26" y="171"/>
                  </a:moveTo>
                  <a:lnTo>
                    <a:pt x="23" y="179"/>
                  </a:lnTo>
                  <a:lnTo>
                    <a:pt x="19" y="188"/>
                  </a:lnTo>
                  <a:lnTo>
                    <a:pt x="15" y="197"/>
                  </a:lnTo>
                  <a:lnTo>
                    <a:pt x="12" y="206"/>
                  </a:lnTo>
                  <a:lnTo>
                    <a:pt x="9" y="214"/>
                  </a:lnTo>
                  <a:lnTo>
                    <a:pt x="6" y="224"/>
                  </a:lnTo>
                  <a:lnTo>
                    <a:pt x="3" y="232"/>
                  </a:lnTo>
                  <a:lnTo>
                    <a:pt x="0" y="242"/>
                  </a:lnTo>
                  <a:lnTo>
                    <a:pt x="35" y="240"/>
                  </a:lnTo>
                  <a:lnTo>
                    <a:pt x="71" y="239"/>
                  </a:lnTo>
                  <a:lnTo>
                    <a:pt x="106" y="238"/>
                  </a:lnTo>
                  <a:lnTo>
                    <a:pt x="141" y="237"/>
                  </a:lnTo>
                  <a:lnTo>
                    <a:pt x="176" y="236"/>
                  </a:lnTo>
                  <a:lnTo>
                    <a:pt x="211" y="236"/>
                  </a:lnTo>
                  <a:lnTo>
                    <a:pt x="247" y="235"/>
                  </a:lnTo>
                  <a:lnTo>
                    <a:pt x="282" y="235"/>
                  </a:lnTo>
                  <a:lnTo>
                    <a:pt x="317" y="235"/>
                  </a:lnTo>
                  <a:lnTo>
                    <a:pt x="352" y="235"/>
                  </a:lnTo>
                  <a:lnTo>
                    <a:pt x="388" y="235"/>
                  </a:lnTo>
                  <a:lnTo>
                    <a:pt x="423" y="235"/>
                  </a:lnTo>
                  <a:lnTo>
                    <a:pt x="458" y="236"/>
                  </a:lnTo>
                  <a:lnTo>
                    <a:pt x="493" y="237"/>
                  </a:lnTo>
                  <a:lnTo>
                    <a:pt x="528" y="237"/>
                  </a:lnTo>
                  <a:lnTo>
                    <a:pt x="564" y="238"/>
                  </a:lnTo>
                  <a:lnTo>
                    <a:pt x="564" y="152"/>
                  </a:lnTo>
                  <a:lnTo>
                    <a:pt x="516" y="152"/>
                  </a:lnTo>
                  <a:lnTo>
                    <a:pt x="516" y="0"/>
                  </a:lnTo>
                  <a:lnTo>
                    <a:pt x="487" y="0"/>
                  </a:lnTo>
                  <a:lnTo>
                    <a:pt x="471" y="21"/>
                  </a:lnTo>
                  <a:lnTo>
                    <a:pt x="471" y="156"/>
                  </a:lnTo>
                  <a:lnTo>
                    <a:pt x="26" y="171"/>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74" name="Shape 25">
              <a:extLst>
                <a:ext uri="{FF2B5EF4-FFF2-40B4-BE49-F238E27FC236}">
                  <a16:creationId xmlns:a16="http://schemas.microsoft.com/office/drawing/2014/main" id="{6C44E308-B05B-AE6B-FB9D-541ED811FF1A}"/>
                </a:ext>
              </a:extLst>
            </xdr:cNvPr>
            <xdr:cNvPicPr preferRelativeResize="0"/>
          </xdr:nvPicPr>
          <xdr:blipFill rotWithShape="1">
            <a:blip xmlns:r="http://schemas.openxmlformats.org/officeDocument/2006/relationships" r:embed="rId6">
              <a:alphaModFix/>
            </a:blip>
            <a:srcRect/>
            <a:stretch/>
          </xdr:blipFill>
          <xdr:spPr>
            <a:xfrm>
              <a:off x="5813" y="592"/>
              <a:ext cx="564" cy="2"/>
            </a:xfrm>
            <a:prstGeom prst="rect">
              <a:avLst/>
            </a:prstGeom>
            <a:noFill/>
            <a:ln>
              <a:noFill/>
            </a:ln>
          </xdr:spPr>
        </xdr:pic>
        <xdr:sp macro="" textlink="">
          <xdr:nvSpPr>
            <xdr:cNvPr id="175" name="Shape 26">
              <a:extLst>
                <a:ext uri="{FF2B5EF4-FFF2-40B4-BE49-F238E27FC236}">
                  <a16:creationId xmlns:a16="http://schemas.microsoft.com/office/drawing/2014/main" id="{6AAB2ECA-CA52-23B5-EECF-823CBBCBE7DD}"/>
                </a:ext>
              </a:extLst>
            </xdr:cNvPr>
            <xdr:cNvSpPr/>
          </xdr:nvSpPr>
          <xdr:spPr>
            <a:xfrm>
              <a:off x="5809" y="713"/>
              <a:ext cx="2" cy="2"/>
            </a:xfrm>
            <a:custGeom>
              <a:avLst/>
              <a:gdLst/>
              <a:ahLst/>
              <a:cxnLst/>
              <a:rect l="l" t="t" r="r" b="b"/>
              <a:pathLst>
                <a:path w="1" h="1" extrusionOk="0">
                  <a:moveTo>
                    <a:pt x="1" y="0"/>
                  </a:moveTo>
                  <a:lnTo>
                    <a:pt x="0" y="1"/>
                  </a:lnTo>
                  <a:lnTo>
                    <a:pt x="1"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76" name="Shape 27">
              <a:extLst>
                <a:ext uri="{FF2B5EF4-FFF2-40B4-BE49-F238E27FC236}">
                  <a16:creationId xmlns:a16="http://schemas.microsoft.com/office/drawing/2014/main" id="{B66F161C-8943-CD9B-040D-3E38EC81492E}"/>
                </a:ext>
              </a:extLst>
            </xdr:cNvPr>
            <xdr:cNvPicPr preferRelativeResize="0"/>
          </xdr:nvPicPr>
          <xdr:blipFill rotWithShape="1">
            <a:blip xmlns:r="http://schemas.openxmlformats.org/officeDocument/2006/relationships" r:embed="rId7">
              <a:alphaModFix/>
            </a:blip>
            <a:srcRect/>
            <a:stretch/>
          </xdr:blipFill>
          <xdr:spPr>
            <a:xfrm>
              <a:off x="5774" y="1073"/>
              <a:ext cx="1056" cy="94"/>
            </a:xfrm>
            <a:prstGeom prst="rect">
              <a:avLst/>
            </a:prstGeom>
            <a:noFill/>
            <a:ln>
              <a:noFill/>
            </a:ln>
          </xdr:spPr>
        </xdr:pic>
        <xdr:sp macro="" textlink="">
          <xdr:nvSpPr>
            <xdr:cNvPr id="177" name="Shape 28">
              <a:extLst>
                <a:ext uri="{FF2B5EF4-FFF2-40B4-BE49-F238E27FC236}">
                  <a16:creationId xmlns:a16="http://schemas.microsoft.com/office/drawing/2014/main" id="{2E5232E2-56EF-96C2-F6EF-B75412F07A31}"/>
                </a:ext>
              </a:extLst>
            </xdr:cNvPr>
            <xdr:cNvSpPr/>
          </xdr:nvSpPr>
          <xdr:spPr>
            <a:xfrm>
              <a:off x="5839" y="528"/>
              <a:ext cx="429" cy="103"/>
            </a:xfrm>
            <a:custGeom>
              <a:avLst/>
              <a:gdLst/>
              <a:ahLst/>
              <a:cxnLst/>
              <a:rect l="l" t="t" r="r" b="b"/>
              <a:pathLst>
                <a:path w="429" h="103" extrusionOk="0">
                  <a:moveTo>
                    <a:pt x="19" y="64"/>
                  </a:moveTo>
                  <a:lnTo>
                    <a:pt x="14" y="74"/>
                  </a:lnTo>
                  <a:lnTo>
                    <a:pt x="9" y="83"/>
                  </a:lnTo>
                  <a:lnTo>
                    <a:pt x="4" y="93"/>
                  </a:lnTo>
                  <a:lnTo>
                    <a:pt x="0" y="103"/>
                  </a:lnTo>
                  <a:lnTo>
                    <a:pt x="429" y="89"/>
                  </a:lnTo>
                  <a:lnTo>
                    <a:pt x="421" y="9"/>
                  </a:lnTo>
                  <a:lnTo>
                    <a:pt x="293" y="0"/>
                  </a:lnTo>
                  <a:lnTo>
                    <a:pt x="267" y="51"/>
                  </a:lnTo>
                  <a:lnTo>
                    <a:pt x="19" y="64"/>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78" name="Shape 29">
              <a:extLst>
                <a:ext uri="{FF2B5EF4-FFF2-40B4-BE49-F238E27FC236}">
                  <a16:creationId xmlns:a16="http://schemas.microsoft.com/office/drawing/2014/main" id="{8ED8A646-0BC6-BE1A-827A-A8FE88889373}"/>
                </a:ext>
              </a:extLst>
            </xdr:cNvPr>
            <xdr:cNvPicPr preferRelativeResize="0"/>
          </xdr:nvPicPr>
          <xdr:blipFill rotWithShape="1">
            <a:blip xmlns:r="http://schemas.openxmlformats.org/officeDocument/2006/relationships" r:embed="rId8">
              <a:alphaModFix/>
            </a:blip>
            <a:srcRect/>
            <a:stretch/>
          </xdr:blipFill>
          <xdr:spPr>
            <a:xfrm>
              <a:off x="5839" y="659"/>
              <a:ext cx="499" cy="2"/>
            </a:xfrm>
            <a:prstGeom prst="rect">
              <a:avLst/>
            </a:prstGeom>
            <a:noFill/>
            <a:ln>
              <a:noFill/>
            </a:ln>
          </xdr:spPr>
        </xdr:pic>
        <xdr:sp macro="" textlink="">
          <xdr:nvSpPr>
            <xdr:cNvPr id="179" name="Shape 30">
              <a:extLst>
                <a:ext uri="{FF2B5EF4-FFF2-40B4-BE49-F238E27FC236}">
                  <a16:creationId xmlns:a16="http://schemas.microsoft.com/office/drawing/2014/main" id="{0ABD5A94-A26C-0E45-75B6-0592C079B505}"/>
                </a:ext>
              </a:extLst>
            </xdr:cNvPr>
            <xdr:cNvSpPr/>
          </xdr:nvSpPr>
          <xdr:spPr>
            <a:xfrm>
              <a:off x="5799" y="880"/>
              <a:ext cx="1036" cy="188"/>
            </a:xfrm>
            <a:custGeom>
              <a:avLst/>
              <a:gdLst/>
              <a:ahLst/>
              <a:cxnLst/>
              <a:rect l="l" t="t" r="r" b="b"/>
              <a:pathLst>
                <a:path w="1036" h="188" extrusionOk="0">
                  <a:moveTo>
                    <a:pt x="1028" y="115"/>
                  </a:moveTo>
                  <a:lnTo>
                    <a:pt x="445" y="115"/>
                  </a:lnTo>
                  <a:lnTo>
                    <a:pt x="566" y="119"/>
                  </a:lnTo>
                  <a:lnTo>
                    <a:pt x="597" y="122"/>
                  </a:lnTo>
                  <a:lnTo>
                    <a:pt x="627" y="124"/>
                  </a:lnTo>
                  <a:lnTo>
                    <a:pt x="658" y="127"/>
                  </a:lnTo>
                  <a:lnTo>
                    <a:pt x="688" y="131"/>
                  </a:lnTo>
                  <a:lnTo>
                    <a:pt x="719" y="134"/>
                  </a:lnTo>
                  <a:lnTo>
                    <a:pt x="750" y="139"/>
                  </a:lnTo>
                  <a:lnTo>
                    <a:pt x="780" y="143"/>
                  </a:lnTo>
                  <a:lnTo>
                    <a:pt x="811" y="148"/>
                  </a:lnTo>
                  <a:lnTo>
                    <a:pt x="904" y="166"/>
                  </a:lnTo>
                  <a:lnTo>
                    <a:pt x="967" y="180"/>
                  </a:lnTo>
                  <a:lnTo>
                    <a:pt x="998" y="188"/>
                  </a:lnTo>
                  <a:lnTo>
                    <a:pt x="1001" y="184"/>
                  </a:lnTo>
                  <a:lnTo>
                    <a:pt x="1007" y="172"/>
                  </a:lnTo>
                  <a:lnTo>
                    <a:pt x="1017" y="148"/>
                  </a:lnTo>
                  <a:lnTo>
                    <a:pt x="1025" y="124"/>
                  </a:lnTo>
                  <a:lnTo>
                    <a:pt x="1028" y="115"/>
                  </a:lnTo>
                  <a:close/>
                  <a:moveTo>
                    <a:pt x="409" y="0"/>
                  </a:moveTo>
                  <a:lnTo>
                    <a:pt x="312" y="3"/>
                  </a:lnTo>
                  <a:lnTo>
                    <a:pt x="249" y="7"/>
                  </a:lnTo>
                  <a:lnTo>
                    <a:pt x="185" y="13"/>
                  </a:lnTo>
                  <a:lnTo>
                    <a:pt x="154" y="17"/>
                  </a:lnTo>
                  <a:lnTo>
                    <a:pt x="92" y="27"/>
                  </a:lnTo>
                  <a:lnTo>
                    <a:pt x="0" y="45"/>
                  </a:lnTo>
                  <a:lnTo>
                    <a:pt x="2" y="60"/>
                  </a:lnTo>
                  <a:lnTo>
                    <a:pt x="8" y="88"/>
                  </a:lnTo>
                  <a:lnTo>
                    <a:pt x="12" y="101"/>
                  </a:lnTo>
                  <a:lnTo>
                    <a:pt x="20" y="129"/>
                  </a:lnTo>
                  <a:lnTo>
                    <a:pt x="30" y="155"/>
                  </a:lnTo>
                  <a:lnTo>
                    <a:pt x="59" y="149"/>
                  </a:lnTo>
                  <a:lnTo>
                    <a:pt x="118" y="139"/>
                  </a:lnTo>
                  <a:lnTo>
                    <a:pt x="177" y="131"/>
                  </a:lnTo>
                  <a:lnTo>
                    <a:pt x="266" y="122"/>
                  </a:lnTo>
                  <a:lnTo>
                    <a:pt x="325" y="118"/>
                  </a:lnTo>
                  <a:lnTo>
                    <a:pt x="415" y="115"/>
                  </a:lnTo>
                  <a:lnTo>
                    <a:pt x="1028" y="115"/>
                  </a:lnTo>
                  <a:lnTo>
                    <a:pt x="1033" y="98"/>
                  </a:lnTo>
                  <a:lnTo>
                    <a:pt x="1036" y="86"/>
                  </a:lnTo>
                  <a:lnTo>
                    <a:pt x="1003" y="77"/>
                  </a:lnTo>
                  <a:lnTo>
                    <a:pt x="936" y="61"/>
                  </a:lnTo>
                  <a:lnTo>
                    <a:pt x="837" y="40"/>
                  </a:lnTo>
                  <a:lnTo>
                    <a:pt x="804" y="35"/>
                  </a:lnTo>
                  <a:lnTo>
                    <a:pt x="770" y="29"/>
                  </a:lnTo>
                  <a:lnTo>
                    <a:pt x="704" y="19"/>
                  </a:lnTo>
                  <a:lnTo>
                    <a:pt x="671" y="15"/>
                  </a:lnTo>
                  <a:lnTo>
                    <a:pt x="572" y="6"/>
                  </a:lnTo>
                  <a:lnTo>
                    <a:pt x="507" y="2"/>
                  </a:lnTo>
                  <a:lnTo>
                    <a:pt x="474" y="1"/>
                  </a:lnTo>
                  <a:lnTo>
                    <a:pt x="441" y="1"/>
                  </a:lnTo>
                  <a:lnTo>
                    <a:pt x="409" y="0"/>
                  </a:lnTo>
                  <a:close/>
                </a:path>
              </a:pathLst>
            </a:custGeom>
            <a:solidFill>
              <a:srgbClr val="FFF012"/>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80" name="Shape 31">
              <a:extLst>
                <a:ext uri="{FF2B5EF4-FFF2-40B4-BE49-F238E27FC236}">
                  <a16:creationId xmlns:a16="http://schemas.microsoft.com/office/drawing/2014/main" id="{6DD3997A-7D36-44B2-282E-05303BAE9EBF}"/>
                </a:ext>
              </a:extLst>
            </xdr:cNvPr>
            <xdr:cNvPicPr preferRelativeResize="0"/>
          </xdr:nvPicPr>
          <xdr:blipFill rotWithShape="1">
            <a:blip xmlns:r="http://schemas.openxmlformats.org/officeDocument/2006/relationships" r:embed="rId9">
              <a:alphaModFix/>
            </a:blip>
            <a:srcRect/>
            <a:stretch/>
          </xdr:blipFill>
          <xdr:spPr>
            <a:xfrm>
              <a:off x="5798" y="1012"/>
              <a:ext cx="1037" cy="2"/>
            </a:xfrm>
            <a:prstGeom prst="rect">
              <a:avLst/>
            </a:prstGeom>
            <a:noFill/>
            <a:ln>
              <a:noFill/>
            </a:ln>
          </xdr:spPr>
        </xdr:pic>
        <xdr:sp macro="" textlink="">
          <xdr:nvSpPr>
            <xdr:cNvPr id="181" name="Shape 32">
              <a:extLst>
                <a:ext uri="{FF2B5EF4-FFF2-40B4-BE49-F238E27FC236}">
                  <a16:creationId xmlns:a16="http://schemas.microsoft.com/office/drawing/2014/main" id="{88DDFA8C-33A9-06B3-2AD7-E21836EF82A5}"/>
                </a:ext>
              </a:extLst>
            </xdr:cNvPr>
            <xdr:cNvSpPr/>
          </xdr:nvSpPr>
          <xdr:spPr>
            <a:xfrm>
              <a:off x="5799" y="880"/>
              <a:ext cx="1036" cy="188"/>
            </a:xfrm>
            <a:custGeom>
              <a:avLst/>
              <a:gdLst/>
              <a:ahLst/>
              <a:cxnLst/>
              <a:rect l="l" t="t" r="r" b="b"/>
              <a:pathLst>
                <a:path w="1036" h="188" extrusionOk="0">
                  <a:moveTo>
                    <a:pt x="998" y="188"/>
                  </a:moveTo>
                  <a:lnTo>
                    <a:pt x="967" y="180"/>
                  </a:lnTo>
                  <a:lnTo>
                    <a:pt x="935" y="173"/>
                  </a:lnTo>
                  <a:lnTo>
                    <a:pt x="904" y="166"/>
                  </a:lnTo>
                  <a:lnTo>
                    <a:pt x="873" y="160"/>
                  </a:lnTo>
                  <a:lnTo>
                    <a:pt x="842" y="154"/>
                  </a:lnTo>
                  <a:lnTo>
                    <a:pt x="811" y="148"/>
                  </a:lnTo>
                  <a:lnTo>
                    <a:pt x="780" y="143"/>
                  </a:lnTo>
                  <a:lnTo>
                    <a:pt x="750" y="139"/>
                  </a:lnTo>
                  <a:lnTo>
                    <a:pt x="719" y="134"/>
                  </a:lnTo>
                  <a:lnTo>
                    <a:pt x="688" y="131"/>
                  </a:lnTo>
                  <a:lnTo>
                    <a:pt x="658" y="127"/>
                  </a:lnTo>
                  <a:lnTo>
                    <a:pt x="627" y="124"/>
                  </a:lnTo>
                  <a:lnTo>
                    <a:pt x="597" y="122"/>
                  </a:lnTo>
                  <a:lnTo>
                    <a:pt x="566" y="119"/>
                  </a:lnTo>
                  <a:lnTo>
                    <a:pt x="536" y="118"/>
                  </a:lnTo>
                  <a:lnTo>
                    <a:pt x="505" y="117"/>
                  </a:lnTo>
                  <a:lnTo>
                    <a:pt x="475" y="116"/>
                  </a:lnTo>
                  <a:lnTo>
                    <a:pt x="445" y="115"/>
                  </a:lnTo>
                  <a:lnTo>
                    <a:pt x="415" y="115"/>
                  </a:lnTo>
                  <a:lnTo>
                    <a:pt x="385" y="116"/>
                  </a:lnTo>
                  <a:lnTo>
                    <a:pt x="355" y="117"/>
                  </a:lnTo>
                  <a:lnTo>
                    <a:pt x="325" y="118"/>
                  </a:lnTo>
                  <a:lnTo>
                    <a:pt x="236" y="125"/>
                  </a:lnTo>
                  <a:lnTo>
                    <a:pt x="147" y="135"/>
                  </a:lnTo>
                  <a:lnTo>
                    <a:pt x="59" y="149"/>
                  </a:lnTo>
                  <a:lnTo>
                    <a:pt x="30" y="155"/>
                  </a:lnTo>
                  <a:lnTo>
                    <a:pt x="25" y="142"/>
                  </a:lnTo>
                  <a:lnTo>
                    <a:pt x="20" y="129"/>
                  </a:lnTo>
                  <a:lnTo>
                    <a:pt x="16" y="115"/>
                  </a:lnTo>
                  <a:lnTo>
                    <a:pt x="12" y="101"/>
                  </a:lnTo>
                  <a:lnTo>
                    <a:pt x="8" y="88"/>
                  </a:lnTo>
                  <a:lnTo>
                    <a:pt x="5" y="74"/>
                  </a:lnTo>
                  <a:lnTo>
                    <a:pt x="2" y="60"/>
                  </a:lnTo>
                  <a:lnTo>
                    <a:pt x="0" y="45"/>
                  </a:lnTo>
                  <a:lnTo>
                    <a:pt x="30" y="39"/>
                  </a:lnTo>
                  <a:lnTo>
                    <a:pt x="61" y="33"/>
                  </a:lnTo>
                  <a:lnTo>
                    <a:pt x="92" y="27"/>
                  </a:lnTo>
                  <a:lnTo>
                    <a:pt x="123" y="22"/>
                  </a:lnTo>
                  <a:lnTo>
                    <a:pt x="154" y="17"/>
                  </a:lnTo>
                  <a:lnTo>
                    <a:pt x="185" y="13"/>
                  </a:lnTo>
                  <a:lnTo>
                    <a:pt x="217" y="10"/>
                  </a:lnTo>
                  <a:lnTo>
                    <a:pt x="249" y="7"/>
                  </a:lnTo>
                  <a:lnTo>
                    <a:pt x="281" y="5"/>
                  </a:lnTo>
                  <a:lnTo>
                    <a:pt x="312" y="3"/>
                  </a:lnTo>
                  <a:lnTo>
                    <a:pt x="345" y="2"/>
                  </a:lnTo>
                  <a:lnTo>
                    <a:pt x="377" y="1"/>
                  </a:lnTo>
                  <a:lnTo>
                    <a:pt x="409" y="0"/>
                  </a:lnTo>
                  <a:lnTo>
                    <a:pt x="441" y="1"/>
                  </a:lnTo>
                  <a:lnTo>
                    <a:pt x="474" y="1"/>
                  </a:lnTo>
                  <a:lnTo>
                    <a:pt x="507" y="2"/>
                  </a:lnTo>
                  <a:lnTo>
                    <a:pt x="539" y="4"/>
                  </a:lnTo>
                  <a:lnTo>
                    <a:pt x="572" y="6"/>
                  </a:lnTo>
                  <a:lnTo>
                    <a:pt x="605" y="9"/>
                  </a:lnTo>
                  <a:lnTo>
                    <a:pt x="638" y="12"/>
                  </a:lnTo>
                  <a:lnTo>
                    <a:pt x="671" y="15"/>
                  </a:lnTo>
                  <a:lnTo>
                    <a:pt x="704" y="19"/>
                  </a:lnTo>
                  <a:lnTo>
                    <a:pt x="737" y="24"/>
                  </a:lnTo>
                  <a:lnTo>
                    <a:pt x="770" y="29"/>
                  </a:lnTo>
                  <a:lnTo>
                    <a:pt x="804" y="35"/>
                  </a:lnTo>
                  <a:lnTo>
                    <a:pt x="837" y="40"/>
                  </a:lnTo>
                  <a:lnTo>
                    <a:pt x="870" y="47"/>
                  </a:lnTo>
                  <a:lnTo>
                    <a:pt x="903" y="54"/>
                  </a:lnTo>
                  <a:lnTo>
                    <a:pt x="936" y="61"/>
                  </a:lnTo>
                  <a:lnTo>
                    <a:pt x="970" y="69"/>
                  </a:lnTo>
                  <a:lnTo>
                    <a:pt x="1003" y="77"/>
                  </a:lnTo>
                  <a:lnTo>
                    <a:pt x="1036" y="86"/>
                  </a:lnTo>
                  <a:lnTo>
                    <a:pt x="1033" y="98"/>
                  </a:lnTo>
                  <a:lnTo>
                    <a:pt x="1029" y="111"/>
                  </a:lnTo>
                  <a:lnTo>
                    <a:pt x="1025" y="124"/>
                  </a:lnTo>
                  <a:lnTo>
                    <a:pt x="1021" y="136"/>
                  </a:lnTo>
                  <a:lnTo>
                    <a:pt x="1017" y="148"/>
                  </a:lnTo>
                  <a:lnTo>
                    <a:pt x="1012" y="160"/>
                  </a:lnTo>
                  <a:lnTo>
                    <a:pt x="1007" y="172"/>
                  </a:lnTo>
                  <a:lnTo>
                    <a:pt x="1001" y="184"/>
                  </a:lnTo>
                  <a:lnTo>
                    <a:pt x="1000" y="186"/>
                  </a:lnTo>
                  <a:lnTo>
                    <a:pt x="998" y="188"/>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82" name="Shape 33">
              <a:extLst>
                <a:ext uri="{FF2B5EF4-FFF2-40B4-BE49-F238E27FC236}">
                  <a16:creationId xmlns:a16="http://schemas.microsoft.com/office/drawing/2014/main" id="{3E8DF6E3-E342-8C45-D5C6-37A0F5C00548}"/>
                </a:ext>
              </a:extLst>
            </xdr:cNvPr>
            <xdr:cNvPicPr preferRelativeResize="0"/>
          </xdr:nvPicPr>
          <xdr:blipFill rotWithShape="1">
            <a:blip xmlns:r="http://schemas.openxmlformats.org/officeDocument/2006/relationships" r:embed="rId9">
              <a:alphaModFix/>
            </a:blip>
            <a:srcRect/>
            <a:stretch/>
          </xdr:blipFill>
          <xdr:spPr>
            <a:xfrm>
              <a:off x="5798" y="1012"/>
              <a:ext cx="1037" cy="2"/>
            </a:xfrm>
            <a:prstGeom prst="rect">
              <a:avLst/>
            </a:prstGeom>
            <a:noFill/>
            <a:ln>
              <a:noFill/>
            </a:ln>
          </xdr:spPr>
        </xdr:pic>
        <xdr:pic>
          <xdr:nvPicPr>
            <xdr:cNvPr id="183" name="Shape 34">
              <a:extLst>
                <a:ext uri="{FF2B5EF4-FFF2-40B4-BE49-F238E27FC236}">
                  <a16:creationId xmlns:a16="http://schemas.microsoft.com/office/drawing/2014/main" id="{EBDD3CF2-8CE9-E845-24C2-4A7B6E0DFA88}"/>
                </a:ext>
              </a:extLst>
            </xdr:cNvPr>
            <xdr:cNvPicPr preferRelativeResize="0"/>
          </xdr:nvPicPr>
          <xdr:blipFill rotWithShape="1">
            <a:blip xmlns:r="http://schemas.openxmlformats.org/officeDocument/2006/relationships" r:embed="rId10">
              <a:alphaModFix/>
            </a:blip>
            <a:srcRect/>
            <a:stretch/>
          </xdr:blipFill>
          <xdr:spPr>
            <a:xfrm>
              <a:off x="6011" y="461"/>
              <a:ext cx="352" cy="231"/>
            </a:xfrm>
            <a:prstGeom prst="rect">
              <a:avLst/>
            </a:prstGeom>
            <a:noFill/>
            <a:ln>
              <a:noFill/>
            </a:ln>
          </xdr:spPr>
        </xdr:pic>
        <xdr:pic>
          <xdr:nvPicPr>
            <xdr:cNvPr id="184" name="Shape 35">
              <a:extLst>
                <a:ext uri="{FF2B5EF4-FFF2-40B4-BE49-F238E27FC236}">
                  <a16:creationId xmlns:a16="http://schemas.microsoft.com/office/drawing/2014/main" id="{248A07D2-4996-8EAC-CA24-266F13B0127D}"/>
                </a:ext>
              </a:extLst>
            </xdr:cNvPr>
            <xdr:cNvPicPr preferRelativeResize="0"/>
          </xdr:nvPicPr>
          <xdr:blipFill rotWithShape="1">
            <a:blip xmlns:r="http://schemas.openxmlformats.org/officeDocument/2006/relationships" r:embed="rId11">
              <a:alphaModFix/>
            </a:blip>
            <a:srcRect/>
            <a:stretch/>
          </xdr:blipFill>
          <xdr:spPr>
            <a:xfrm>
              <a:off x="6012" y="753"/>
              <a:ext cx="823" cy="14"/>
            </a:xfrm>
            <a:prstGeom prst="rect">
              <a:avLst/>
            </a:prstGeom>
            <a:noFill/>
            <a:ln>
              <a:noFill/>
            </a:ln>
          </xdr:spPr>
        </xdr:pic>
        <xdr:sp macro="" textlink="">
          <xdr:nvSpPr>
            <xdr:cNvPr id="185" name="Shape 36">
              <a:extLst>
                <a:ext uri="{FF2B5EF4-FFF2-40B4-BE49-F238E27FC236}">
                  <a16:creationId xmlns:a16="http://schemas.microsoft.com/office/drawing/2014/main" id="{D53B62E1-CCDD-FA74-BCC8-960827172E91}"/>
                </a:ext>
              </a:extLst>
            </xdr:cNvPr>
            <xdr:cNvSpPr/>
          </xdr:nvSpPr>
          <xdr:spPr>
            <a:xfrm>
              <a:off x="6220" y="553"/>
              <a:ext cx="30" cy="26"/>
            </a:xfrm>
            <a:prstGeom prst="rect">
              <a:avLst/>
            </a:prstGeom>
            <a:noFill/>
            <a:ln w="9525" cap="flat" cmpd="sng">
              <a:solidFill>
                <a:srgbClr val="373435"/>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86" name="Shape 37">
              <a:extLst>
                <a:ext uri="{FF2B5EF4-FFF2-40B4-BE49-F238E27FC236}">
                  <a16:creationId xmlns:a16="http://schemas.microsoft.com/office/drawing/2014/main" id="{44DED907-5DB3-852E-ECAC-A027B6BB24EE}"/>
                </a:ext>
              </a:extLst>
            </xdr:cNvPr>
            <xdr:cNvSpPr/>
          </xdr:nvSpPr>
          <xdr:spPr>
            <a:xfrm>
              <a:off x="6182" y="549"/>
              <a:ext cx="30" cy="26"/>
            </a:xfrm>
            <a:prstGeom prst="rect">
              <a:avLst/>
            </a:prstGeom>
            <a:noFill/>
            <a:ln w="9525" cap="flat" cmpd="sng">
              <a:solidFill>
                <a:srgbClr val="373435"/>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87" name="Shape 38">
              <a:extLst>
                <a:ext uri="{FF2B5EF4-FFF2-40B4-BE49-F238E27FC236}">
                  <a16:creationId xmlns:a16="http://schemas.microsoft.com/office/drawing/2014/main" id="{580B4968-D048-2D3F-AB1D-C03F88058795}"/>
                </a:ext>
              </a:extLst>
            </xdr:cNvPr>
            <xdr:cNvSpPr/>
          </xdr:nvSpPr>
          <xdr:spPr>
            <a:xfrm>
              <a:off x="6137" y="547"/>
              <a:ext cx="30" cy="25"/>
            </a:xfrm>
            <a:prstGeom prst="rect">
              <a:avLst/>
            </a:prstGeom>
            <a:noFill/>
            <a:ln w="9525" cap="flat" cmpd="sng">
              <a:solidFill>
                <a:srgbClr val="373435"/>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88" name="Shape 39">
              <a:extLst>
                <a:ext uri="{FF2B5EF4-FFF2-40B4-BE49-F238E27FC236}">
                  <a16:creationId xmlns:a16="http://schemas.microsoft.com/office/drawing/2014/main" id="{50822694-8B8A-E732-91AB-81E3DC91E7D1}"/>
                </a:ext>
              </a:extLst>
            </xdr:cNvPr>
            <xdr:cNvPicPr preferRelativeResize="0"/>
          </xdr:nvPicPr>
          <xdr:blipFill rotWithShape="1">
            <a:blip xmlns:r="http://schemas.openxmlformats.org/officeDocument/2006/relationships" r:embed="rId12">
              <a:alphaModFix/>
            </a:blip>
            <a:srcRect/>
            <a:stretch/>
          </xdr:blipFill>
          <xdr:spPr>
            <a:xfrm>
              <a:off x="6137" y="676"/>
              <a:ext cx="583" cy="10"/>
            </a:xfrm>
            <a:prstGeom prst="rect">
              <a:avLst/>
            </a:prstGeom>
            <a:noFill/>
            <a:ln>
              <a:noFill/>
            </a:ln>
          </xdr:spPr>
        </xdr:pic>
        <xdr:sp macro="" textlink="">
          <xdr:nvSpPr>
            <xdr:cNvPr id="189" name="Shape 40">
              <a:extLst>
                <a:ext uri="{FF2B5EF4-FFF2-40B4-BE49-F238E27FC236}">
                  <a16:creationId xmlns:a16="http://schemas.microsoft.com/office/drawing/2014/main" id="{BBB3C59B-EF1F-C333-37CB-92A7AFCDD4C4}"/>
                </a:ext>
              </a:extLst>
            </xdr:cNvPr>
            <xdr:cNvSpPr/>
          </xdr:nvSpPr>
          <xdr:spPr>
            <a:xfrm>
              <a:off x="6409" y="443"/>
              <a:ext cx="163" cy="345"/>
            </a:xfrm>
            <a:custGeom>
              <a:avLst/>
              <a:gdLst/>
              <a:ahLst/>
              <a:cxnLst/>
              <a:rect l="l" t="t" r="r" b="b"/>
              <a:pathLst>
                <a:path w="163" h="345" extrusionOk="0">
                  <a:moveTo>
                    <a:pt x="147" y="317"/>
                  </a:moveTo>
                  <a:lnTo>
                    <a:pt x="9" y="317"/>
                  </a:lnTo>
                  <a:lnTo>
                    <a:pt x="0" y="330"/>
                  </a:lnTo>
                  <a:lnTo>
                    <a:pt x="19" y="332"/>
                  </a:lnTo>
                  <a:lnTo>
                    <a:pt x="37" y="333"/>
                  </a:lnTo>
                  <a:lnTo>
                    <a:pt x="56" y="335"/>
                  </a:lnTo>
                  <a:lnTo>
                    <a:pt x="74" y="336"/>
                  </a:lnTo>
                  <a:lnTo>
                    <a:pt x="111" y="340"/>
                  </a:lnTo>
                  <a:lnTo>
                    <a:pt x="129" y="343"/>
                  </a:lnTo>
                  <a:lnTo>
                    <a:pt x="147" y="345"/>
                  </a:lnTo>
                  <a:lnTo>
                    <a:pt x="163" y="345"/>
                  </a:lnTo>
                  <a:lnTo>
                    <a:pt x="147" y="317"/>
                  </a:lnTo>
                  <a:close/>
                  <a:moveTo>
                    <a:pt x="122" y="296"/>
                  </a:moveTo>
                  <a:lnTo>
                    <a:pt x="32" y="296"/>
                  </a:lnTo>
                  <a:lnTo>
                    <a:pt x="19" y="317"/>
                  </a:lnTo>
                  <a:lnTo>
                    <a:pt x="136" y="317"/>
                  </a:lnTo>
                  <a:lnTo>
                    <a:pt x="122" y="296"/>
                  </a:lnTo>
                  <a:close/>
                  <a:moveTo>
                    <a:pt x="103" y="275"/>
                  </a:moveTo>
                  <a:lnTo>
                    <a:pt x="46" y="275"/>
                  </a:lnTo>
                  <a:lnTo>
                    <a:pt x="38" y="296"/>
                  </a:lnTo>
                  <a:lnTo>
                    <a:pt x="115" y="296"/>
                  </a:lnTo>
                  <a:lnTo>
                    <a:pt x="103" y="275"/>
                  </a:lnTo>
                  <a:close/>
                  <a:moveTo>
                    <a:pt x="91" y="79"/>
                  </a:moveTo>
                  <a:lnTo>
                    <a:pt x="54" y="79"/>
                  </a:lnTo>
                  <a:lnTo>
                    <a:pt x="54" y="275"/>
                  </a:lnTo>
                  <a:lnTo>
                    <a:pt x="91" y="275"/>
                  </a:lnTo>
                  <a:lnTo>
                    <a:pt x="91" y="79"/>
                  </a:lnTo>
                  <a:close/>
                  <a:moveTo>
                    <a:pt x="6" y="39"/>
                  </a:moveTo>
                  <a:lnTo>
                    <a:pt x="6" y="102"/>
                  </a:lnTo>
                  <a:lnTo>
                    <a:pt x="11" y="98"/>
                  </a:lnTo>
                  <a:lnTo>
                    <a:pt x="22" y="90"/>
                  </a:lnTo>
                  <a:lnTo>
                    <a:pt x="27" y="86"/>
                  </a:lnTo>
                  <a:lnTo>
                    <a:pt x="33" y="84"/>
                  </a:lnTo>
                  <a:lnTo>
                    <a:pt x="40" y="81"/>
                  </a:lnTo>
                  <a:lnTo>
                    <a:pt x="54" y="79"/>
                  </a:lnTo>
                  <a:lnTo>
                    <a:pt x="91" y="79"/>
                  </a:lnTo>
                  <a:lnTo>
                    <a:pt x="91" y="77"/>
                  </a:lnTo>
                  <a:lnTo>
                    <a:pt x="148" y="77"/>
                  </a:lnTo>
                  <a:lnTo>
                    <a:pt x="149" y="57"/>
                  </a:lnTo>
                  <a:lnTo>
                    <a:pt x="103" y="57"/>
                  </a:lnTo>
                  <a:lnTo>
                    <a:pt x="99" y="56"/>
                  </a:lnTo>
                  <a:lnTo>
                    <a:pt x="47" y="56"/>
                  </a:lnTo>
                  <a:lnTo>
                    <a:pt x="33" y="54"/>
                  </a:lnTo>
                  <a:lnTo>
                    <a:pt x="27" y="53"/>
                  </a:lnTo>
                  <a:lnTo>
                    <a:pt x="21" y="51"/>
                  </a:lnTo>
                  <a:lnTo>
                    <a:pt x="16" y="48"/>
                  </a:lnTo>
                  <a:lnTo>
                    <a:pt x="11" y="44"/>
                  </a:lnTo>
                  <a:lnTo>
                    <a:pt x="6" y="39"/>
                  </a:lnTo>
                  <a:close/>
                  <a:moveTo>
                    <a:pt x="148" y="77"/>
                  </a:moveTo>
                  <a:lnTo>
                    <a:pt x="106" y="77"/>
                  </a:lnTo>
                  <a:lnTo>
                    <a:pt x="114" y="78"/>
                  </a:lnTo>
                  <a:lnTo>
                    <a:pt x="120" y="80"/>
                  </a:lnTo>
                  <a:lnTo>
                    <a:pt x="134" y="88"/>
                  </a:lnTo>
                  <a:lnTo>
                    <a:pt x="141" y="94"/>
                  </a:lnTo>
                  <a:lnTo>
                    <a:pt x="148" y="101"/>
                  </a:lnTo>
                  <a:lnTo>
                    <a:pt x="148" y="77"/>
                  </a:lnTo>
                  <a:close/>
                  <a:moveTo>
                    <a:pt x="149" y="44"/>
                  </a:moveTo>
                  <a:lnTo>
                    <a:pt x="142" y="47"/>
                  </a:lnTo>
                  <a:lnTo>
                    <a:pt x="136" y="51"/>
                  </a:lnTo>
                  <a:lnTo>
                    <a:pt x="122" y="55"/>
                  </a:lnTo>
                  <a:lnTo>
                    <a:pt x="115" y="56"/>
                  </a:lnTo>
                  <a:lnTo>
                    <a:pt x="111" y="57"/>
                  </a:lnTo>
                  <a:lnTo>
                    <a:pt x="149" y="57"/>
                  </a:lnTo>
                  <a:lnTo>
                    <a:pt x="149" y="44"/>
                  </a:lnTo>
                  <a:close/>
                  <a:moveTo>
                    <a:pt x="112" y="0"/>
                  </a:moveTo>
                  <a:lnTo>
                    <a:pt x="40" y="0"/>
                  </a:lnTo>
                  <a:lnTo>
                    <a:pt x="44" y="7"/>
                  </a:lnTo>
                  <a:lnTo>
                    <a:pt x="48" y="15"/>
                  </a:lnTo>
                  <a:lnTo>
                    <a:pt x="54" y="29"/>
                  </a:lnTo>
                  <a:lnTo>
                    <a:pt x="56" y="36"/>
                  </a:lnTo>
                  <a:lnTo>
                    <a:pt x="56" y="49"/>
                  </a:lnTo>
                  <a:lnTo>
                    <a:pt x="54" y="55"/>
                  </a:lnTo>
                  <a:lnTo>
                    <a:pt x="47" y="56"/>
                  </a:lnTo>
                  <a:lnTo>
                    <a:pt x="95" y="56"/>
                  </a:lnTo>
                  <a:lnTo>
                    <a:pt x="91" y="55"/>
                  </a:lnTo>
                  <a:lnTo>
                    <a:pt x="89" y="48"/>
                  </a:lnTo>
                  <a:lnTo>
                    <a:pt x="90" y="40"/>
                  </a:lnTo>
                  <a:lnTo>
                    <a:pt x="92" y="33"/>
                  </a:lnTo>
                  <a:lnTo>
                    <a:pt x="98" y="19"/>
                  </a:lnTo>
                  <a:lnTo>
                    <a:pt x="103" y="13"/>
                  </a:lnTo>
                  <a:lnTo>
                    <a:pt x="108" y="6"/>
                  </a:lnTo>
                  <a:lnTo>
                    <a:pt x="112" y="0"/>
                  </a:lnTo>
                  <a:close/>
                </a:path>
              </a:pathLst>
            </a:custGeom>
            <a:solidFill>
              <a:srgbClr val="FCFCFC"/>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90" name="Shape 41">
              <a:extLst>
                <a:ext uri="{FF2B5EF4-FFF2-40B4-BE49-F238E27FC236}">
                  <a16:creationId xmlns:a16="http://schemas.microsoft.com/office/drawing/2014/main" id="{48E5808E-0B3D-DAA1-54C7-EF998A58B162}"/>
                </a:ext>
              </a:extLst>
            </xdr:cNvPr>
            <xdr:cNvPicPr preferRelativeResize="0"/>
          </xdr:nvPicPr>
          <xdr:blipFill rotWithShape="1">
            <a:blip xmlns:r="http://schemas.openxmlformats.org/officeDocument/2006/relationships" r:embed="rId13">
              <a:alphaModFix/>
            </a:blip>
            <a:srcRect/>
            <a:stretch/>
          </xdr:blipFill>
          <xdr:spPr>
            <a:xfrm>
              <a:off x="6410" y="573"/>
              <a:ext cx="499" cy="84"/>
            </a:xfrm>
            <a:prstGeom prst="rect">
              <a:avLst/>
            </a:prstGeom>
            <a:noFill/>
            <a:ln>
              <a:noFill/>
            </a:ln>
          </xdr:spPr>
        </xdr:pic>
        <xdr:sp macro="" textlink="">
          <xdr:nvSpPr>
            <xdr:cNvPr id="191" name="Shape 42">
              <a:extLst>
                <a:ext uri="{FF2B5EF4-FFF2-40B4-BE49-F238E27FC236}">
                  <a16:creationId xmlns:a16="http://schemas.microsoft.com/office/drawing/2014/main" id="{BD3BE69F-9F64-8738-F896-B9AFE6EFEA9E}"/>
                </a:ext>
              </a:extLst>
            </xdr:cNvPr>
            <xdr:cNvSpPr/>
          </xdr:nvSpPr>
          <xdr:spPr>
            <a:xfrm>
              <a:off x="6415" y="443"/>
              <a:ext cx="141" cy="276"/>
            </a:xfrm>
            <a:custGeom>
              <a:avLst/>
              <a:gdLst/>
              <a:ahLst/>
              <a:cxnLst/>
              <a:rect l="l" t="t" r="r" b="b"/>
              <a:pathLst>
                <a:path w="141" h="276" extrusionOk="0">
                  <a:moveTo>
                    <a:pt x="105" y="0"/>
                  </a:moveTo>
                  <a:lnTo>
                    <a:pt x="33" y="0"/>
                  </a:lnTo>
                  <a:lnTo>
                    <a:pt x="37" y="7"/>
                  </a:lnTo>
                  <a:lnTo>
                    <a:pt x="41" y="15"/>
                  </a:lnTo>
                  <a:lnTo>
                    <a:pt x="43" y="19"/>
                  </a:lnTo>
                  <a:lnTo>
                    <a:pt x="44" y="22"/>
                  </a:lnTo>
                  <a:lnTo>
                    <a:pt x="46" y="26"/>
                  </a:lnTo>
                  <a:lnTo>
                    <a:pt x="47" y="29"/>
                  </a:lnTo>
                  <a:lnTo>
                    <a:pt x="48" y="33"/>
                  </a:lnTo>
                  <a:lnTo>
                    <a:pt x="49" y="36"/>
                  </a:lnTo>
                  <a:lnTo>
                    <a:pt x="49" y="39"/>
                  </a:lnTo>
                  <a:lnTo>
                    <a:pt x="49" y="43"/>
                  </a:lnTo>
                  <a:lnTo>
                    <a:pt x="49" y="46"/>
                  </a:lnTo>
                  <a:lnTo>
                    <a:pt x="49" y="49"/>
                  </a:lnTo>
                  <a:lnTo>
                    <a:pt x="48" y="52"/>
                  </a:lnTo>
                  <a:lnTo>
                    <a:pt x="47" y="55"/>
                  </a:lnTo>
                  <a:lnTo>
                    <a:pt x="43" y="56"/>
                  </a:lnTo>
                  <a:lnTo>
                    <a:pt x="40" y="56"/>
                  </a:lnTo>
                  <a:lnTo>
                    <a:pt x="36" y="56"/>
                  </a:lnTo>
                  <a:lnTo>
                    <a:pt x="33" y="56"/>
                  </a:lnTo>
                  <a:lnTo>
                    <a:pt x="30" y="55"/>
                  </a:lnTo>
                  <a:lnTo>
                    <a:pt x="27" y="55"/>
                  </a:lnTo>
                  <a:lnTo>
                    <a:pt x="24" y="54"/>
                  </a:lnTo>
                  <a:lnTo>
                    <a:pt x="21" y="53"/>
                  </a:lnTo>
                  <a:lnTo>
                    <a:pt x="18" y="52"/>
                  </a:lnTo>
                  <a:lnTo>
                    <a:pt x="15" y="51"/>
                  </a:lnTo>
                  <a:lnTo>
                    <a:pt x="12" y="50"/>
                  </a:lnTo>
                  <a:lnTo>
                    <a:pt x="9" y="48"/>
                  </a:lnTo>
                  <a:lnTo>
                    <a:pt x="7" y="46"/>
                  </a:lnTo>
                  <a:lnTo>
                    <a:pt x="5" y="44"/>
                  </a:lnTo>
                  <a:lnTo>
                    <a:pt x="2" y="42"/>
                  </a:lnTo>
                  <a:lnTo>
                    <a:pt x="0" y="40"/>
                  </a:lnTo>
                  <a:lnTo>
                    <a:pt x="0" y="48"/>
                  </a:lnTo>
                  <a:lnTo>
                    <a:pt x="0" y="55"/>
                  </a:lnTo>
                  <a:lnTo>
                    <a:pt x="0" y="102"/>
                  </a:lnTo>
                  <a:lnTo>
                    <a:pt x="5" y="98"/>
                  </a:lnTo>
                  <a:lnTo>
                    <a:pt x="9" y="94"/>
                  </a:lnTo>
                  <a:lnTo>
                    <a:pt x="15" y="90"/>
                  </a:lnTo>
                  <a:lnTo>
                    <a:pt x="21" y="87"/>
                  </a:lnTo>
                  <a:lnTo>
                    <a:pt x="24" y="85"/>
                  </a:lnTo>
                  <a:lnTo>
                    <a:pt x="27" y="84"/>
                  </a:lnTo>
                  <a:lnTo>
                    <a:pt x="30" y="83"/>
                  </a:lnTo>
                  <a:lnTo>
                    <a:pt x="33" y="82"/>
                  </a:lnTo>
                  <a:lnTo>
                    <a:pt x="37" y="81"/>
                  </a:lnTo>
                  <a:lnTo>
                    <a:pt x="40" y="80"/>
                  </a:lnTo>
                  <a:lnTo>
                    <a:pt x="44" y="80"/>
                  </a:lnTo>
                  <a:lnTo>
                    <a:pt x="47" y="79"/>
                  </a:lnTo>
                  <a:lnTo>
                    <a:pt x="47" y="276"/>
                  </a:lnTo>
                  <a:lnTo>
                    <a:pt x="83" y="276"/>
                  </a:lnTo>
                  <a:lnTo>
                    <a:pt x="83" y="252"/>
                  </a:lnTo>
                  <a:lnTo>
                    <a:pt x="83" y="227"/>
                  </a:lnTo>
                  <a:lnTo>
                    <a:pt x="83" y="78"/>
                  </a:lnTo>
                  <a:lnTo>
                    <a:pt x="87" y="77"/>
                  </a:lnTo>
                  <a:lnTo>
                    <a:pt x="91" y="77"/>
                  </a:lnTo>
                  <a:lnTo>
                    <a:pt x="95" y="77"/>
                  </a:lnTo>
                  <a:lnTo>
                    <a:pt x="99" y="77"/>
                  </a:lnTo>
                  <a:lnTo>
                    <a:pt x="102" y="78"/>
                  </a:lnTo>
                  <a:lnTo>
                    <a:pt x="106" y="78"/>
                  </a:lnTo>
                  <a:lnTo>
                    <a:pt x="109" y="79"/>
                  </a:lnTo>
                  <a:lnTo>
                    <a:pt x="113" y="81"/>
                  </a:lnTo>
                  <a:lnTo>
                    <a:pt x="116" y="82"/>
                  </a:lnTo>
                  <a:lnTo>
                    <a:pt x="120" y="84"/>
                  </a:lnTo>
                  <a:lnTo>
                    <a:pt x="123" y="86"/>
                  </a:lnTo>
                  <a:lnTo>
                    <a:pt x="126" y="89"/>
                  </a:lnTo>
                  <a:lnTo>
                    <a:pt x="130" y="92"/>
                  </a:lnTo>
                  <a:lnTo>
                    <a:pt x="133" y="94"/>
                  </a:lnTo>
                  <a:lnTo>
                    <a:pt x="137" y="97"/>
                  </a:lnTo>
                  <a:lnTo>
                    <a:pt x="140" y="101"/>
                  </a:lnTo>
                  <a:lnTo>
                    <a:pt x="140" y="94"/>
                  </a:lnTo>
                  <a:lnTo>
                    <a:pt x="140" y="87"/>
                  </a:lnTo>
                  <a:lnTo>
                    <a:pt x="140" y="80"/>
                  </a:lnTo>
                  <a:lnTo>
                    <a:pt x="140" y="72"/>
                  </a:lnTo>
                  <a:lnTo>
                    <a:pt x="140" y="65"/>
                  </a:lnTo>
                  <a:lnTo>
                    <a:pt x="141" y="58"/>
                  </a:lnTo>
                  <a:lnTo>
                    <a:pt x="141" y="51"/>
                  </a:lnTo>
                  <a:lnTo>
                    <a:pt x="141" y="44"/>
                  </a:lnTo>
                  <a:lnTo>
                    <a:pt x="134" y="48"/>
                  </a:lnTo>
                  <a:lnTo>
                    <a:pt x="128" y="51"/>
                  </a:lnTo>
                  <a:lnTo>
                    <a:pt x="125" y="52"/>
                  </a:lnTo>
                  <a:lnTo>
                    <a:pt x="121" y="53"/>
                  </a:lnTo>
                  <a:lnTo>
                    <a:pt x="118" y="54"/>
                  </a:lnTo>
                  <a:lnTo>
                    <a:pt x="115" y="55"/>
                  </a:lnTo>
                  <a:lnTo>
                    <a:pt x="111" y="56"/>
                  </a:lnTo>
                  <a:lnTo>
                    <a:pt x="107" y="57"/>
                  </a:lnTo>
                  <a:lnTo>
                    <a:pt x="104" y="57"/>
                  </a:lnTo>
                  <a:lnTo>
                    <a:pt x="100" y="57"/>
                  </a:lnTo>
                  <a:lnTo>
                    <a:pt x="96" y="57"/>
                  </a:lnTo>
                  <a:lnTo>
                    <a:pt x="92" y="57"/>
                  </a:lnTo>
                  <a:lnTo>
                    <a:pt x="87" y="56"/>
                  </a:lnTo>
                  <a:lnTo>
                    <a:pt x="83" y="56"/>
                  </a:lnTo>
                  <a:lnTo>
                    <a:pt x="82" y="52"/>
                  </a:lnTo>
                  <a:lnTo>
                    <a:pt x="82" y="48"/>
                  </a:lnTo>
                  <a:lnTo>
                    <a:pt x="82" y="44"/>
                  </a:lnTo>
                  <a:lnTo>
                    <a:pt x="82" y="41"/>
                  </a:lnTo>
                  <a:lnTo>
                    <a:pt x="83" y="37"/>
                  </a:lnTo>
                  <a:lnTo>
                    <a:pt x="84" y="33"/>
                  </a:lnTo>
                  <a:lnTo>
                    <a:pt x="86" y="30"/>
                  </a:lnTo>
                  <a:lnTo>
                    <a:pt x="87" y="26"/>
                  </a:lnTo>
                  <a:lnTo>
                    <a:pt x="89" y="23"/>
                  </a:lnTo>
                  <a:lnTo>
                    <a:pt x="91" y="19"/>
                  </a:lnTo>
                  <a:lnTo>
                    <a:pt x="93" y="16"/>
                  </a:lnTo>
                  <a:lnTo>
                    <a:pt x="95" y="13"/>
                  </a:lnTo>
                  <a:lnTo>
                    <a:pt x="100" y="6"/>
                  </a:lnTo>
                  <a:lnTo>
                    <a:pt x="105"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92" name="Shape 43">
              <a:extLst>
                <a:ext uri="{FF2B5EF4-FFF2-40B4-BE49-F238E27FC236}">
                  <a16:creationId xmlns:a16="http://schemas.microsoft.com/office/drawing/2014/main" id="{CA789D53-4D45-7C77-3209-D4A67D8CCBCC}"/>
                </a:ext>
              </a:extLst>
            </xdr:cNvPr>
            <xdr:cNvSpPr/>
          </xdr:nvSpPr>
          <xdr:spPr>
            <a:xfrm>
              <a:off x="6428" y="739"/>
              <a:ext cx="117" cy="20"/>
            </a:xfrm>
            <a:custGeom>
              <a:avLst/>
              <a:gdLst/>
              <a:ahLst/>
              <a:cxnLst/>
              <a:rect l="l" t="t" r="r" b="b"/>
              <a:pathLst>
                <a:path w="117" h="20" extrusionOk="0">
                  <a:moveTo>
                    <a:pt x="117" y="20"/>
                  </a:moveTo>
                  <a:lnTo>
                    <a:pt x="103" y="0"/>
                  </a:lnTo>
                  <a:lnTo>
                    <a:pt x="13" y="0"/>
                  </a:lnTo>
                  <a:lnTo>
                    <a:pt x="0" y="20"/>
                  </a:lnTo>
                  <a:lnTo>
                    <a:pt x="117" y="2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93" name="Shape 44">
              <a:extLst>
                <a:ext uri="{FF2B5EF4-FFF2-40B4-BE49-F238E27FC236}">
                  <a16:creationId xmlns:a16="http://schemas.microsoft.com/office/drawing/2014/main" id="{7F3297E8-960E-9E7E-831F-D03308283450}"/>
                </a:ext>
              </a:extLst>
            </xdr:cNvPr>
            <xdr:cNvSpPr/>
          </xdr:nvSpPr>
          <xdr:spPr>
            <a:xfrm>
              <a:off x="6447" y="718"/>
              <a:ext cx="78" cy="20"/>
            </a:xfrm>
            <a:custGeom>
              <a:avLst/>
              <a:gdLst/>
              <a:ahLst/>
              <a:cxnLst/>
              <a:rect l="l" t="t" r="r" b="b"/>
              <a:pathLst>
                <a:path w="78" h="20" extrusionOk="0">
                  <a:moveTo>
                    <a:pt x="0" y="20"/>
                  </a:moveTo>
                  <a:lnTo>
                    <a:pt x="8" y="0"/>
                  </a:lnTo>
                  <a:lnTo>
                    <a:pt x="65" y="0"/>
                  </a:lnTo>
                  <a:lnTo>
                    <a:pt x="78" y="20"/>
                  </a:lnTo>
                  <a:lnTo>
                    <a:pt x="0" y="2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94" name="Shape 45">
              <a:extLst>
                <a:ext uri="{FF2B5EF4-FFF2-40B4-BE49-F238E27FC236}">
                  <a16:creationId xmlns:a16="http://schemas.microsoft.com/office/drawing/2014/main" id="{70CA0901-259B-7DDB-69ED-5FE215DE1FA3}"/>
                </a:ext>
              </a:extLst>
            </xdr:cNvPr>
            <xdr:cNvPicPr preferRelativeResize="0"/>
          </xdr:nvPicPr>
          <xdr:blipFill rotWithShape="1">
            <a:blip xmlns:r="http://schemas.openxmlformats.org/officeDocument/2006/relationships" r:embed="rId14">
              <a:alphaModFix/>
            </a:blip>
            <a:srcRect/>
            <a:stretch/>
          </xdr:blipFill>
          <xdr:spPr>
            <a:xfrm>
              <a:off x="6428" y="920"/>
              <a:ext cx="255" cy="123"/>
            </a:xfrm>
            <a:prstGeom prst="rect">
              <a:avLst/>
            </a:prstGeom>
            <a:noFill/>
            <a:ln>
              <a:noFill/>
            </a:ln>
          </xdr:spPr>
        </xdr:pic>
        <xdr:cxnSp macro="">
          <xdr:nvCxnSpPr>
            <xdr:cNvPr id="195" name="Shape 46">
              <a:extLst>
                <a:ext uri="{FF2B5EF4-FFF2-40B4-BE49-F238E27FC236}">
                  <a16:creationId xmlns:a16="http://schemas.microsoft.com/office/drawing/2014/main" id="{3571B563-F4AA-9C5F-7D02-F78FC327C6CD}"/>
                </a:ext>
              </a:extLst>
            </xdr:cNvPr>
            <xdr:cNvCxnSpPr/>
          </xdr:nvCxnSpPr>
          <xdr:spPr>
            <a:xfrm>
              <a:off x="6227" y="969"/>
              <a:ext cx="22" cy="0"/>
            </a:xfrm>
            <a:prstGeom prst="straightConnector1">
              <a:avLst/>
            </a:prstGeom>
            <a:noFill/>
            <a:ln w="19950" cap="flat" cmpd="sng">
              <a:solidFill>
                <a:srgbClr val="373435"/>
              </a:solidFill>
              <a:prstDash val="solid"/>
              <a:round/>
              <a:headEnd type="none" w="med" len="med"/>
              <a:tailEnd type="none" w="med" len="med"/>
            </a:ln>
          </xdr:spPr>
        </xdr:cxnSp>
        <xdr:cxnSp macro="">
          <xdr:nvCxnSpPr>
            <xdr:cNvPr id="196" name="Shape 47">
              <a:extLst>
                <a:ext uri="{FF2B5EF4-FFF2-40B4-BE49-F238E27FC236}">
                  <a16:creationId xmlns:a16="http://schemas.microsoft.com/office/drawing/2014/main" id="{D52E7276-BB4E-1C51-6B58-E1161918FE2A}"/>
                </a:ext>
              </a:extLst>
            </xdr:cNvPr>
            <xdr:cNvCxnSpPr/>
          </xdr:nvCxnSpPr>
          <xdr:spPr>
            <a:xfrm>
              <a:off x="6184" y="969"/>
              <a:ext cx="23" cy="0"/>
            </a:xfrm>
            <a:prstGeom prst="straightConnector1">
              <a:avLst/>
            </a:prstGeom>
            <a:noFill/>
            <a:ln w="19950" cap="flat" cmpd="sng">
              <a:solidFill>
                <a:srgbClr val="373435"/>
              </a:solidFill>
              <a:prstDash val="solid"/>
              <a:round/>
              <a:headEnd type="none" w="med" len="med"/>
              <a:tailEnd type="none" w="med" len="med"/>
            </a:ln>
          </xdr:spPr>
        </xdr:cxnSp>
        <xdr:sp macro="" textlink="">
          <xdr:nvSpPr>
            <xdr:cNvPr id="197" name="Shape 48">
              <a:extLst>
                <a:ext uri="{FF2B5EF4-FFF2-40B4-BE49-F238E27FC236}">
                  <a16:creationId xmlns:a16="http://schemas.microsoft.com/office/drawing/2014/main" id="{B6A12042-F064-C599-A354-EF15F9797FB1}"/>
                </a:ext>
              </a:extLst>
            </xdr:cNvPr>
            <xdr:cNvSpPr/>
          </xdr:nvSpPr>
          <xdr:spPr>
            <a:xfrm>
              <a:off x="6134" y="952"/>
              <a:ext cx="31" cy="46"/>
            </a:xfrm>
            <a:custGeom>
              <a:avLst/>
              <a:gdLst/>
              <a:ahLst/>
              <a:cxnLst/>
              <a:rect l="l" t="t" r="r" b="b"/>
              <a:pathLst>
                <a:path w="31" h="46" extrusionOk="0">
                  <a:moveTo>
                    <a:pt x="31" y="45"/>
                  </a:moveTo>
                  <a:lnTo>
                    <a:pt x="31" y="0"/>
                  </a:lnTo>
                  <a:lnTo>
                    <a:pt x="0" y="0"/>
                  </a:lnTo>
                  <a:lnTo>
                    <a:pt x="0" y="46"/>
                  </a:lnTo>
                  <a:lnTo>
                    <a:pt x="31" y="4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98" name="Shape 49">
              <a:extLst>
                <a:ext uri="{FF2B5EF4-FFF2-40B4-BE49-F238E27FC236}">
                  <a16:creationId xmlns:a16="http://schemas.microsoft.com/office/drawing/2014/main" id="{96DDE185-E35F-244D-DC95-7CA9630FCE23}"/>
                </a:ext>
              </a:extLst>
            </xdr:cNvPr>
            <xdr:cNvSpPr/>
          </xdr:nvSpPr>
          <xdr:spPr>
            <a:xfrm>
              <a:off x="6148" y="909"/>
              <a:ext cx="134" cy="38"/>
            </a:xfrm>
            <a:custGeom>
              <a:avLst/>
              <a:gdLst/>
              <a:ahLst/>
              <a:cxnLst/>
              <a:rect l="l" t="t" r="r" b="b"/>
              <a:pathLst>
                <a:path w="134" h="38" extrusionOk="0">
                  <a:moveTo>
                    <a:pt x="0" y="0"/>
                  </a:moveTo>
                  <a:lnTo>
                    <a:pt x="91" y="0"/>
                  </a:lnTo>
                  <a:lnTo>
                    <a:pt x="134" y="37"/>
                  </a:lnTo>
                  <a:lnTo>
                    <a:pt x="43" y="38"/>
                  </a:lnTo>
                  <a:lnTo>
                    <a:pt x="0"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99" name="Shape 50">
              <a:extLst>
                <a:ext uri="{FF2B5EF4-FFF2-40B4-BE49-F238E27FC236}">
                  <a16:creationId xmlns:a16="http://schemas.microsoft.com/office/drawing/2014/main" id="{6AD43DA6-F0F8-6867-274C-7AF69D67C63F}"/>
                </a:ext>
              </a:extLst>
            </xdr:cNvPr>
            <xdr:cNvSpPr/>
          </xdr:nvSpPr>
          <xdr:spPr>
            <a:xfrm>
              <a:off x="6102" y="909"/>
              <a:ext cx="180" cy="90"/>
            </a:xfrm>
            <a:custGeom>
              <a:avLst/>
              <a:gdLst/>
              <a:ahLst/>
              <a:cxnLst/>
              <a:rect l="l" t="t" r="r" b="b"/>
              <a:pathLst>
                <a:path w="180" h="90" extrusionOk="0">
                  <a:moveTo>
                    <a:pt x="180" y="86"/>
                  </a:moveTo>
                  <a:lnTo>
                    <a:pt x="178" y="37"/>
                  </a:lnTo>
                  <a:lnTo>
                    <a:pt x="88" y="37"/>
                  </a:lnTo>
                  <a:lnTo>
                    <a:pt x="46" y="0"/>
                  </a:lnTo>
                  <a:lnTo>
                    <a:pt x="0" y="44"/>
                  </a:lnTo>
                  <a:lnTo>
                    <a:pt x="0" y="90"/>
                  </a:lnTo>
                  <a:lnTo>
                    <a:pt x="22" y="88"/>
                  </a:lnTo>
                  <a:lnTo>
                    <a:pt x="45" y="87"/>
                  </a:lnTo>
                  <a:lnTo>
                    <a:pt x="67" y="87"/>
                  </a:lnTo>
                  <a:lnTo>
                    <a:pt x="89" y="86"/>
                  </a:lnTo>
                  <a:lnTo>
                    <a:pt x="112" y="86"/>
                  </a:lnTo>
                  <a:lnTo>
                    <a:pt x="135" y="86"/>
                  </a:lnTo>
                  <a:lnTo>
                    <a:pt x="157" y="86"/>
                  </a:lnTo>
                  <a:lnTo>
                    <a:pt x="180" y="86"/>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00" name="Shape 51">
              <a:extLst>
                <a:ext uri="{FF2B5EF4-FFF2-40B4-BE49-F238E27FC236}">
                  <a16:creationId xmlns:a16="http://schemas.microsoft.com/office/drawing/2014/main" id="{33214CA4-EEB8-9036-8643-46B84B0BEA97}"/>
                </a:ext>
              </a:extLst>
            </xdr:cNvPr>
            <xdr:cNvPicPr preferRelativeResize="0"/>
          </xdr:nvPicPr>
          <xdr:blipFill rotWithShape="1">
            <a:blip xmlns:r="http://schemas.openxmlformats.org/officeDocument/2006/relationships" r:embed="rId15">
              <a:alphaModFix/>
            </a:blip>
            <a:srcRect/>
            <a:stretch/>
          </xdr:blipFill>
          <xdr:spPr>
            <a:xfrm>
              <a:off x="5899" y="916"/>
              <a:ext cx="161" cy="107"/>
            </a:xfrm>
            <a:prstGeom prst="rect">
              <a:avLst/>
            </a:prstGeom>
            <a:noFill/>
            <a:ln>
              <a:noFill/>
            </a:ln>
          </xdr:spPr>
        </xdr:pic>
        <xdr:pic>
          <xdr:nvPicPr>
            <xdr:cNvPr id="201" name="Shape 52">
              <a:extLst>
                <a:ext uri="{FF2B5EF4-FFF2-40B4-BE49-F238E27FC236}">
                  <a16:creationId xmlns:a16="http://schemas.microsoft.com/office/drawing/2014/main" id="{22BC803D-D621-A895-0824-12724463C922}"/>
                </a:ext>
              </a:extLst>
            </xdr:cNvPr>
            <xdr:cNvPicPr preferRelativeResize="0"/>
          </xdr:nvPicPr>
          <xdr:blipFill rotWithShape="1">
            <a:blip xmlns:r="http://schemas.openxmlformats.org/officeDocument/2006/relationships" r:embed="rId16">
              <a:alphaModFix/>
            </a:blip>
            <a:srcRect/>
            <a:stretch/>
          </xdr:blipFill>
          <xdr:spPr>
            <a:xfrm>
              <a:off x="5902" y="1029"/>
              <a:ext cx="1622" cy="110"/>
            </a:xfrm>
            <a:prstGeom prst="rect">
              <a:avLst/>
            </a:prstGeom>
            <a:noFill/>
            <a:ln>
              <a:noFill/>
            </a:ln>
          </xdr:spPr>
        </xdr:pic>
        <xdr:sp macro="" textlink="">
          <xdr:nvSpPr>
            <xdr:cNvPr id="202" name="Shape 53">
              <a:extLst>
                <a:ext uri="{FF2B5EF4-FFF2-40B4-BE49-F238E27FC236}">
                  <a16:creationId xmlns:a16="http://schemas.microsoft.com/office/drawing/2014/main" id="{BFB6C445-150F-926D-5381-612532814611}"/>
                </a:ext>
              </a:extLst>
            </xdr:cNvPr>
            <xdr:cNvSpPr/>
          </xdr:nvSpPr>
          <xdr:spPr>
            <a:xfrm>
              <a:off x="7025" y="898"/>
              <a:ext cx="2" cy="2"/>
            </a:xfrm>
            <a:custGeom>
              <a:avLst/>
              <a:gdLst/>
              <a:ahLst/>
              <a:cxnLst/>
              <a:rect l="l" t="t" r="r" b="b"/>
              <a:pathLst>
                <a:path w="2" h="2" extrusionOk="0">
                  <a:moveTo>
                    <a:pt x="0" y="2"/>
                  </a:moveTo>
                  <a:lnTo>
                    <a:pt x="1" y="1"/>
                  </a:lnTo>
                  <a:lnTo>
                    <a:pt x="2" y="0"/>
                  </a:lnTo>
                  <a:lnTo>
                    <a:pt x="1"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03" name="Shape 54">
              <a:extLst>
                <a:ext uri="{FF2B5EF4-FFF2-40B4-BE49-F238E27FC236}">
                  <a16:creationId xmlns:a16="http://schemas.microsoft.com/office/drawing/2014/main" id="{06299E21-3FA4-B6C3-4E6A-70AC5B2D8577}"/>
                </a:ext>
              </a:extLst>
            </xdr:cNvPr>
            <xdr:cNvSpPr/>
          </xdr:nvSpPr>
          <xdr:spPr>
            <a:xfrm>
              <a:off x="7019" y="902"/>
              <a:ext cx="2" cy="3"/>
            </a:xfrm>
            <a:custGeom>
              <a:avLst/>
              <a:gdLst/>
              <a:ahLst/>
              <a:cxnLst/>
              <a:rect l="l" t="t" r="r" b="b"/>
              <a:pathLst>
                <a:path w="2" h="3" extrusionOk="0">
                  <a:moveTo>
                    <a:pt x="0" y="3"/>
                  </a:moveTo>
                  <a:lnTo>
                    <a:pt x="1" y="2"/>
                  </a:lnTo>
                  <a:lnTo>
                    <a:pt x="2" y="0"/>
                  </a:lnTo>
                  <a:lnTo>
                    <a:pt x="1" y="2"/>
                  </a:lnTo>
                  <a:lnTo>
                    <a:pt x="0" y="3"/>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04" name="Shape 55">
              <a:extLst>
                <a:ext uri="{FF2B5EF4-FFF2-40B4-BE49-F238E27FC236}">
                  <a16:creationId xmlns:a16="http://schemas.microsoft.com/office/drawing/2014/main" id="{1B8D34FE-62C6-5BEA-CE4E-19D62A7BF778}"/>
                </a:ext>
              </a:extLst>
            </xdr:cNvPr>
            <xdr:cNvSpPr/>
          </xdr:nvSpPr>
          <xdr:spPr>
            <a:xfrm>
              <a:off x="7019" y="902"/>
              <a:ext cx="2" cy="3"/>
            </a:xfrm>
            <a:custGeom>
              <a:avLst/>
              <a:gdLst/>
              <a:ahLst/>
              <a:cxnLst/>
              <a:rect l="l" t="t" r="r" b="b"/>
              <a:pathLst>
                <a:path w="2" h="3" extrusionOk="0">
                  <a:moveTo>
                    <a:pt x="0" y="3"/>
                  </a:moveTo>
                  <a:lnTo>
                    <a:pt x="1" y="2"/>
                  </a:lnTo>
                  <a:lnTo>
                    <a:pt x="2" y="0"/>
                  </a:lnTo>
                  <a:lnTo>
                    <a:pt x="1" y="2"/>
                  </a:lnTo>
                  <a:lnTo>
                    <a:pt x="0" y="3"/>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05" name="Shape 56">
              <a:extLst>
                <a:ext uri="{FF2B5EF4-FFF2-40B4-BE49-F238E27FC236}">
                  <a16:creationId xmlns:a16="http://schemas.microsoft.com/office/drawing/2014/main" id="{5F7B8AB0-9B98-AC2B-B4D0-748097EA76EF}"/>
                </a:ext>
              </a:extLst>
            </xdr:cNvPr>
            <xdr:cNvSpPr/>
          </xdr:nvSpPr>
          <xdr:spPr>
            <a:xfrm>
              <a:off x="6845" y="633"/>
              <a:ext cx="315" cy="691"/>
            </a:xfrm>
            <a:custGeom>
              <a:avLst/>
              <a:gdLst/>
              <a:ahLst/>
              <a:cxnLst/>
              <a:rect l="l" t="t" r="r" b="b"/>
              <a:pathLst>
                <a:path w="315" h="691" extrusionOk="0">
                  <a:moveTo>
                    <a:pt x="135" y="293"/>
                  </a:moveTo>
                  <a:lnTo>
                    <a:pt x="128" y="315"/>
                  </a:lnTo>
                  <a:lnTo>
                    <a:pt x="121" y="335"/>
                  </a:lnTo>
                  <a:lnTo>
                    <a:pt x="115" y="355"/>
                  </a:lnTo>
                  <a:lnTo>
                    <a:pt x="108" y="374"/>
                  </a:lnTo>
                  <a:lnTo>
                    <a:pt x="101" y="392"/>
                  </a:lnTo>
                  <a:lnTo>
                    <a:pt x="94" y="409"/>
                  </a:lnTo>
                  <a:lnTo>
                    <a:pt x="86" y="425"/>
                  </a:lnTo>
                  <a:lnTo>
                    <a:pt x="83" y="433"/>
                  </a:lnTo>
                  <a:lnTo>
                    <a:pt x="79" y="440"/>
                  </a:lnTo>
                  <a:lnTo>
                    <a:pt x="71" y="455"/>
                  </a:lnTo>
                  <a:lnTo>
                    <a:pt x="50" y="500"/>
                  </a:lnTo>
                  <a:lnTo>
                    <a:pt x="44" y="516"/>
                  </a:lnTo>
                  <a:lnTo>
                    <a:pt x="38" y="531"/>
                  </a:lnTo>
                  <a:lnTo>
                    <a:pt x="33" y="547"/>
                  </a:lnTo>
                  <a:lnTo>
                    <a:pt x="27" y="563"/>
                  </a:lnTo>
                  <a:lnTo>
                    <a:pt x="22" y="578"/>
                  </a:lnTo>
                  <a:lnTo>
                    <a:pt x="14" y="610"/>
                  </a:lnTo>
                  <a:lnTo>
                    <a:pt x="11" y="626"/>
                  </a:lnTo>
                  <a:lnTo>
                    <a:pt x="7" y="642"/>
                  </a:lnTo>
                  <a:lnTo>
                    <a:pt x="4" y="658"/>
                  </a:lnTo>
                  <a:lnTo>
                    <a:pt x="2" y="675"/>
                  </a:lnTo>
                  <a:lnTo>
                    <a:pt x="0" y="691"/>
                  </a:lnTo>
                  <a:lnTo>
                    <a:pt x="8" y="691"/>
                  </a:lnTo>
                  <a:lnTo>
                    <a:pt x="16" y="690"/>
                  </a:lnTo>
                  <a:lnTo>
                    <a:pt x="44" y="690"/>
                  </a:lnTo>
                  <a:lnTo>
                    <a:pt x="45" y="675"/>
                  </a:lnTo>
                  <a:lnTo>
                    <a:pt x="47" y="660"/>
                  </a:lnTo>
                  <a:lnTo>
                    <a:pt x="50" y="645"/>
                  </a:lnTo>
                  <a:lnTo>
                    <a:pt x="56" y="613"/>
                  </a:lnTo>
                  <a:lnTo>
                    <a:pt x="60" y="597"/>
                  </a:lnTo>
                  <a:lnTo>
                    <a:pt x="70" y="563"/>
                  </a:lnTo>
                  <a:lnTo>
                    <a:pt x="76" y="546"/>
                  </a:lnTo>
                  <a:lnTo>
                    <a:pt x="82" y="528"/>
                  </a:lnTo>
                  <a:lnTo>
                    <a:pt x="89" y="510"/>
                  </a:lnTo>
                  <a:lnTo>
                    <a:pt x="105" y="472"/>
                  </a:lnTo>
                  <a:lnTo>
                    <a:pt x="114" y="453"/>
                  </a:lnTo>
                  <a:lnTo>
                    <a:pt x="123" y="433"/>
                  </a:lnTo>
                  <a:lnTo>
                    <a:pt x="134" y="412"/>
                  </a:lnTo>
                  <a:lnTo>
                    <a:pt x="138" y="404"/>
                  </a:lnTo>
                  <a:lnTo>
                    <a:pt x="162" y="350"/>
                  </a:lnTo>
                  <a:lnTo>
                    <a:pt x="165" y="340"/>
                  </a:lnTo>
                  <a:lnTo>
                    <a:pt x="165" y="336"/>
                  </a:lnTo>
                  <a:lnTo>
                    <a:pt x="130" y="336"/>
                  </a:lnTo>
                  <a:lnTo>
                    <a:pt x="134" y="314"/>
                  </a:lnTo>
                  <a:lnTo>
                    <a:pt x="135" y="303"/>
                  </a:lnTo>
                  <a:lnTo>
                    <a:pt x="135" y="293"/>
                  </a:lnTo>
                  <a:close/>
                  <a:moveTo>
                    <a:pt x="261" y="0"/>
                  </a:moveTo>
                  <a:lnTo>
                    <a:pt x="257" y="3"/>
                  </a:lnTo>
                  <a:lnTo>
                    <a:pt x="248" y="12"/>
                  </a:lnTo>
                  <a:lnTo>
                    <a:pt x="240" y="22"/>
                  </a:lnTo>
                  <a:lnTo>
                    <a:pt x="237" y="28"/>
                  </a:lnTo>
                  <a:lnTo>
                    <a:pt x="232" y="34"/>
                  </a:lnTo>
                  <a:lnTo>
                    <a:pt x="229" y="40"/>
                  </a:lnTo>
                  <a:lnTo>
                    <a:pt x="225" y="46"/>
                  </a:lnTo>
                  <a:lnTo>
                    <a:pt x="221" y="53"/>
                  </a:lnTo>
                  <a:lnTo>
                    <a:pt x="218" y="60"/>
                  </a:lnTo>
                  <a:lnTo>
                    <a:pt x="214" y="67"/>
                  </a:lnTo>
                  <a:lnTo>
                    <a:pt x="200" y="99"/>
                  </a:lnTo>
                  <a:lnTo>
                    <a:pt x="193" y="116"/>
                  </a:lnTo>
                  <a:lnTo>
                    <a:pt x="187" y="134"/>
                  </a:lnTo>
                  <a:lnTo>
                    <a:pt x="180" y="153"/>
                  </a:lnTo>
                  <a:lnTo>
                    <a:pt x="174" y="171"/>
                  </a:lnTo>
                  <a:lnTo>
                    <a:pt x="167" y="191"/>
                  </a:lnTo>
                  <a:lnTo>
                    <a:pt x="161" y="210"/>
                  </a:lnTo>
                  <a:lnTo>
                    <a:pt x="155" y="230"/>
                  </a:lnTo>
                  <a:lnTo>
                    <a:pt x="149" y="249"/>
                  </a:lnTo>
                  <a:lnTo>
                    <a:pt x="153" y="257"/>
                  </a:lnTo>
                  <a:lnTo>
                    <a:pt x="157" y="264"/>
                  </a:lnTo>
                  <a:lnTo>
                    <a:pt x="154" y="273"/>
                  </a:lnTo>
                  <a:lnTo>
                    <a:pt x="150" y="282"/>
                  </a:lnTo>
                  <a:lnTo>
                    <a:pt x="144" y="300"/>
                  </a:lnTo>
                  <a:lnTo>
                    <a:pt x="140" y="309"/>
                  </a:lnTo>
                  <a:lnTo>
                    <a:pt x="137" y="318"/>
                  </a:lnTo>
                  <a:lnTo>
                    <a:pt x="133" y="327"/>
                  </a:lnTo>
                  <a:lnTo>
                    <a:pt x="130" y="336"/>
                  </a:lnTo>
                  <a:lnTo>
                    <a:pt x="165" y="336"/>
                  </a:lnTo>
                  <a:lnTo>
                    <a:pt x="165" y="332"/>
                  </a:lnTo>
                  <a:lnTo>
                    <a:pt x="164" y="324"/>
                  </a:lnTo>
                  <a:lnTo>
                    <a:pt x="164" y="300"/>
                  </a:lnTo>
                  <a:lnTo>
                    <a:pt x="165" y="293"/>
                  </a:lnTo>
                  <a:lnTo>
                    <a:pt x="165" y="285"/>
                  </a:lnTo>
                  <a:lnTo>
                    <a:pt x="165" y="282"/>
                  </a:lnTo>
                  <a:lnTo>
                    <a:pt x="160" y="282"/>
                  </a:lnTo>
                  <a:lnTo>
                    <a:pt x="178" y="252"/>
                  </a:lnTo>
                  <a:lnTo>
                    <a:pt x="185" y="242"/>
                  </a:lnTo>
                  <a:lnTo>
                    <a:pt x="191" y="233"/>
                  </a:lnTo>
                  <a:lnTo>
                    <a:pt x="197" y="223"/>
                  </a:lnTo>
                  <a:lnTo>
                    <a:pt x="204" y="213"/>
                  </a:lnTo>
                  <a:lnTo>
                    <a:pt x="210" y="204"/>
                  </a:lnTo>
                  <a:lnTo>
                    <a:pt x="216" y="186"/>
                  </a:lnTo>
                  <a:lnTo>
                    <a:pt x="221" y="168"/>
                  </a:lnTo>
                  <a:lnTo>
                    <a:pt x="227" y="150"/>
                  </a:lnTo>
                  <a:lnTo>
                    <a:pt x="232" y="133"/>
                  </a:lnTo>
                  <a:lnTo>
                    <a:pt x="238" y="115"/>
                  </a:lnTo>
                  <a:lnTo>
                    <a:pt x="244" y="99"/>
                  </a:lnTo>
                  <a:lnTo>
                    <a:pt x="250" y="82"/>
                  </a:lnTo>
                  <a:lnTo>
                    <a:pt x="257" y="66"/>
                  </a:lnTo>
                  <a:lnTo>
                    <a:pt x="293" y="66"/>
                  </a:lnTo>
                  <a:lnTo>
                    <a:pt x="292" y="63"/>
                  </a:lnTo>
                  <a:lnTo>
                    <a:pt x="286" y="50"/>
                  </a:lnTo>
                  <a:lnTo>
                    <a:pt x="281" y="38"/>
                  </a:lnTo>
                  <a:lnTo>
                    <a:pt x="275" y="25"/>
                  </a:lnTo>
                  <a:lnTo>
                    <a:pt x="268" y="12"/>
                  </a:lnTo>
                  <a:lnTo>
                    <a:pt x="261" y="0"/>
                  </a:lnTo>
                  <a:close/>
                  <a:moveTo>
                    <a:pt x="166" y="278"/>
                  </a:moveTo>
                  <a:lnTo>
                    <a:pt x="160" y="282"/>
                  </a:lnTo>
                  <a:lnTo>
                    <a:pt x="165" y="282"/>
                  </a:lnTo>
                  <a:lnTo>
                    <a:pt x="166" y="278"/>
                  </a:lnTo>
                  <a:close/>
                  <a:moveTo>
                    <a:pt x="293" y="66"/>
                  </a:moveTo>
                  <a:lnTo>
                    <a:pt x="257" y="66"/>
                  </a:lnTo>
                  <a:lnTo>
                    <a:pt x="262" y="75"/>
                  </a:lnTo>
                  <a:lnTo>
                    <a:pt x="272" y="95"/>
                  </a:lnTo>
                  <a:lnTo>
                    <a:pt x="276" y="104"/>
                  </a:lnTo>
                  <a:lnTo>
                    <a:pt x="280" y="114"/>
                  </a:lnTo>
                  <a:lnTo>
                    <a:pt x="284" y="123"/>
                  </a:lnTo>
                  <a:lnTo>
                    <a:pt x="288" y="133"/>
                  </a:lnTo>
                  <a:lnTo>
                    <a:pt x="291" y="142"/>
                  </a:lnTo>
                  <a:lnTo>
                    <a:pt x="298" y="161"/>
                  </a:lnTo>
                  <a:lnTo>
                    <a:pt x="304" y="180"/>
                  </a:lnTo>
                  <a:lnTo>
                    <a:pt x="309" y="199"/>
                  </a:lnTo>
                  <a:lnTo>
                    <a:pt x="315" y="218"/>
                  </a:lnTo>
                  <a:lnTo>
                    <a:pt x="315" y="186"/>
                  </a:lnTo>
                  <a:lnTo>
                    <a:pt x="314" y="171"/>
                  </a:lnTo>
                  <a:lnTo>
                    <a:pt x="313" y="159"/>
                  </a:lnTo>
                  <a:lnTo>
                    <a:pt x="307" y="117"/>
                  </a:lnTo>
                  <a:lnTo>
                    <a:pt x="304" y="103"/>
                  </a:lnTo>
                  <a:lnTo>
                    <a:pt x="300" y="90"/>
                  </a:lnTo>
                  <a:lnTo>
                    <a:pt x="296" y="76"/>
                  </a:lnTo>
                  <a:lnTo>
                    <a:pt x="293" y="66"/>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06" name="Shape 57">
              <a:extLst>
                <a:ext uri="{FF2B5EF4-FFF2-40B4-BE49-F238E27FC236}">
                  <a16:creationId xmlns:a16="http://schemas.microsoft.com/office/drawing/2014/main" id="{B2E7F1FF-AC92-767E-2A62-D3E7AE046949}"/>
                </a:ext>
              </a:extLst>
            </xdr:cNvPr>
            <xdr:cNvPicPr preferRelativeResize="0"/>
          </xdr:nvPicPr>
          <xdr:blipFill rotWithShape="1">
            <a:blip xmlns:r="http://schemas.openxmlformats.org/officeDocument/2006/relationships" r:embed="rId17">
              <a:alphaModFix/>
            </a:blip>
            <a:srcRect/>
            <a:stretch/>
          </xdr:blipFill>
          <xdr:spPr>
            <a:xfrm>
              <a:off x="6845" y="762"/>
              <a:ext cx="499" cy="432"/>
            </a:xfrm>
            <a:prstGeom prst="rect">
              <a:avLst/>
            </a:prstGeom>
            <a:noFill/>
            <a:ln>
              <a:noFill/>
            </a:ln>
          </xdr:spPr>
        </xdr:pic>
        <xdr:sp macro="" textlink="">
          <xdr:nvSpPr>
            <xdr:cNvPr id="207" name="Shape 58">
              <a:extLst>
                <a:ext uri="{FF2B5EF4-FFF2-40B4-BE49-F238E27FC236}">
                  <a16:creationId xmlns:a16="http://schemas.microsoft.com/office/drawing/2014/main" id="{2036D8D8-1DA3-7865-CF46-4EA0B073BDA2}"/>
                </a:ext>
              </a:extLst>
            </xdr:cNvPr>
            <xdr:cNvSpPr/>
          </xdr:nvSpPr>
          <xdr:spPr>
            <a:xfrm>
              <a:off x="6845" y="633"/>
              <a:ext cx="315" cy="691"/>
            </a:xfrm>
            <a:custGeom>
              <a:avLst/>
              <a:gdLst/>
              <a:ahLst/>
              <a:cxnLst/>
              <a:rect l="l" t="t" r="r" b="b"/>
              <a:pathLst>
                <a:path w="315" h="691" extrusionOk="0">
                  <a:moveTo>
                    <a:pt x="79" y="440"/>
                  </a:moveTo>
                  <a:lnTo>
                    <a:pt x="83" y="433"/>
                  </a:lnTo>
                  <a:lnTo>
                    <a:pt x="86" y="425"/>
                  </a:lnTo>
                  <a:lnTo>
                    <a:pt x="90" y="417"/>
                  </a:lnTo>
                  <a:lnTo>
                    <a:pt x="115" y="355"/>
                  </a:lnTo>
                  <a:lnTo>
                    <a:pt x="121" y="335"/>
                  </a:lnTo>
                  <a:lnTo>
                    <a:pt x="128" y="315"/>
                  </a:lnTo>
                  <a:lnTo>
                    <a:pt x="135" y="293"/>
                  </a:lnTo>
                  <a:lnTo>
                    <a:pt x="135" y="303"/>
                  </a:lnTo>
                  <a:lnTo>
                    <a:pt x="134" y="314"/>
                  </a:lnTo>
                  <a:lnTo>
                    <a:pt x="132" y="325"/>
                  </a:lnTo>
                  <a:lnTo>
                    <a:pt x="130" y="336"/>
                  </a:lnTo>
                  <a:lnTo>
                    <a:pt x="133" y="327"/>
                  </a:lnTo>
                  <a:lnTo>
                    <a:pt x="137" y="318"/>
                  </a:lnTo>
                  <a:lnTo>
                    <a:pt x="140" y="309"/>
                  </a:lnTo>
                  <a:lnTo>
                    <a:pt x="144" y="300"/>
                  </a:lnTo>
                  <a:lnTo>
                    <a:pt x="147" y="291"/>
                  </a:lnTo>
                  <a:lnTo>
                    <a:pt x="150" y="282"/>
                  </a:lnTo>
                  <a:lnTo>
                    <a:pt x="154" y="273"/>
                  </a:lnTo>
                  <a:lnTo>
                    <a:pt x="157" y="264"/>
                  </a:lnTo>
                  <a:lnTo>
                    <a:pt x="155" y="260"/>
                  </a:lnTo>
                  <a:lnTo>
                    <a:pt x="153" y="257"/>
                  </a:lnTo>
                  <a:lnTo>
                    <a:pt x="151" y="253"/>
                  </a:lnTo>
                  <a:lnTo>
                    <a:pt x="149" y="249"/>
                  </a:lnTo>
                  <a:lnTo>
                    <a:pt x="155" y="230"/>
                  </a:lnTo>
                  <a:lnTo>
                    <a:pt x="161" y="210"/>
                  </a:lnTo>
                  <a:lnTo>
                    <a:pt x="167" y="191"/>
                  </a:lnTo>
                  <a:lnTo>
                    <a:pt x="174" y="171"/>
                  </a:lnTo>
                  <a:lnTo>
                    <a:pt x="180" y="153"/>
                  </a:lnTo>
                  <a:lnTo>
                    <a:pt x="187" y="134"/>
                  </a:lnTo>
                  <a:lnTo>
                    <a:pt x="193" y="116"/>
                  </a:lnTo>
                  <a:lnTo>
                    <a:pt x="200" y="99"/>
                  </a:lnTo>
                  <a:lnTo>
                    <a:pt x="207" y="83"/>
                  </a:lnTo>
                  <a:lnTo>
                    <a:pt x="214" y="67"/>
                  </a:lnTo>
                  <a:lnTo>
                    <a:pt x="218" y="60"/>
                  </a:lnTo>
                  <a:lnTo>
                    <a:pt x="221" y="53"/>
                  </a:lnTo>
                  <a:lnTo>
                    <a:pt x="225" y="46"/>
                  </a:lnTo>
                  <a:lnTo>
                    <a:pt x="229" y="40"/>
                  </a:lnTo>
                  <a:lnTo>
                    <a:pt x="232" y="34"/>
                  </a:lnTo>
                  <a:lnTo>
                    <a:pt x="237" y="28"/>
                  </a:lnTo>
                  <a:lnTo>
                    <a:pt x="240" y="22"/>
                  </a:lnTo>
                  <a:lnTo>
                    <a:pt x="248" y="12"/>
                  </a:lnTo>
                  <a:lnTo>
                    <a:pt x="257" y="3"/>
                  </a:lnTo>
                  <a:lnTo>
                    <a:pt x="261" y="0"/>
                  </a:lnTo>
                  <a:lnTo>
                    <a:pt x="268" y="12"/>
                  </a:lnTo>
                  <a:lnTo>
                    <a:pt x="275" y="25"/>
                  </a:lnTo>
                  <a:lnTo>
                    <a:pt x="281" y="38"/>
                  </a:lnTo>
                  <a:lnTo>
                    <a:pt x="286" y="50"/>
                  </a:lnTo>
                  <a:lnTo>
                    <a:pt x="292" y="63"/>
                  </a:lnTo>
                  <a:lnTo>
                    <a:pt x="296" y="76"/>
                  </a:lnTo>
                  <a:lnTo>
                    <a:pt x="300" y="90"/>
                  </a:lnTo>
                  <a:lnTo>
                    <a:pt x="304" y="103"/>
                  </a:lnTo>
                  <a:lnTo>
                    <a:pt x="307" y="117"/>
                  </a:lnTo>
                  <a:lnTo>
                    <a:pt x="309" y="131"/>
                  </a:lnTo>
                  <a:lnTo>
                    <a:pt x="311" y="145"/>
                  </a:lnTo>
                  <a:lnTo>
                    <a:pt x="313" y="159"/>
                  </a:lnTo>
                  <a:lnTo>
                    <a:pt x="314" y="173"/>
                  </a:lnTo>
                  <a:lnTo>
                    <a:pt x="315" y="188"/>
                  </a:lnTo>
                  <a:lnTo>
                    <a:pt x="315" y="203"/>
                  </a:lnTo>
                  <a:lnTo>
                    <a:pt x="315" y="218"/>
                  </a:lnTo>
                  <a:lnTo>
                    <a:pt x="309" y="199"/>
                  </a:lnTo>
                  <a:lnTo>
                    <a:pt x="304" y="180"/>
                  </a:lnTo>
                  <a:lnTo>
                    <a:pt x="298" y="161"/>
                  </a:lnTo>
                  <a:lnTo>
                    <a:pt x="291" y="142"/>
                  </a:lnTo>
                  <a:lnTo>
                    <a:pt x="288" y="133"/>
                  </a:lnTo>
                  <a:lnTo>
                    <a:pt x="284" y="123"/>
                  </a:lnTo>
                  <a:lnTo>
                    <a:pt x="280" y="114"/>
                  </a:lnTo>
                  <a:lnTo>
                    <a:pt x="276" y="104"/>
                  </a:lnTo>
                  <a:lnTo>
                    <a:pt x="272" y="95"/>
                  </a:lnTo>
                  <a:lnTo>
                    <a:pt x="267" y="85"/>
                  </a:lnTo>
                  <a:lnTo>
                    <a:pt x="262" y="75"/>
                  </a:lnTo>
                  <a:lnTo>
                    <a:pt x="257" y="66"/>
                  </a:lnTo>
                  <a:lnTo>
                    <a:pt x="250" y="82"/>
                  </a:lnTo>
                  <a:lnTo>
                    <a:pt x="244" y="99"/>
                  </a:lnTo>
                  <a:lnTo>
                    <a:pt x="238" y="115"/>
                  </a:lnTo>
                  <a:lnTo>
                    <a:pt x="232" y="133"/>
                  </a:lnTo>
                  <a:lnTo>
                    <a:pt x="227" y="150"/>
                  </a:lnTo>
                  <a:lnTo>
                    <a:pt x="221" y="168"/>
                  </a:lnTo>
                  <a:lnTo>
                    <a:pt x="216" y="186"/>
                  </a:lnTo>
                  <a:lnTo>
                    <a:pt x="210" y="204"/>
                  </a:lnTo>
                  <a:lnTo>
                    <a:pt x="204" y="213"/>
                  </a:lnTo>
                  <a:lnTo>
                    <a:pt x="197" y="223"/>
                  </a:lnTo>
                  <a:lnTo>
                    <a:pt x="191" y="233"/>
                  </a:lnTo>
                  <a:lnTo>
                    <a:pt x="185" y="242"/>
                  </a:lnTo>
                  <a:lnTo>
                    <a:pt x="178" y="252"/>
                  </a:lnTo>
                  <a:lnTo>
                    <a:pt x="172" y="262"/>
                  </a:lnTo>
                  <a:lnTo>
                    <a:pt x="166" y="272"/>
                  </a:lnTo>
                  <a:lnTo>
                    <a:pt x="160" y="282"/>
                  </a:lnTo>
                  <a:lnTo>
                    <a:pt x="163" y="280"/>
                  </a:lnTo>
                  <a:lnTo>
                    <a:pt x="166" y="278"/>
                  </a:lnTo>
                  <a:lnTo>
                    <a:pt x="165" y="285"/>
                  </a:lnTo>
                  <a:lnTo>
                    <a:pt x="165" y="293"/>
                  </a:lnTo>
                  <a:lnTo>
                    <a:pt x="164" y="300"/>
                  </a:lnTo>
                  <a:lnTo>
                    <a:pt x="164" y="308"/>
                  </a:lnTo>
                  <a:lnTo>
                    <a:pt x="164" y="316"/>
                  </a:lnTo>
                  <a:lnTo>
                    <a:pt x="164" y="324"/>
                  </a:lnTo>
                  <a:lnTo>
                    <a:pt x="165" y="332"/>
                  </a:lnTo>
                  <a:lnTo>
                    <a:pt x="165" y="340"/>
                  </a:lnTo>
                  <a:lnTo>
                    <a:pt x="162" y="350"/>
                  </a:lnTo>
                  <a:lnTo>
                    <a:pt x="158" y="359"/>
                  </a:lnTo>
                  <a:lnTo>
                    <a:pt x="154" y="368"/>
                  </a:lnTo>
                  <a:lnTo>
                    <a:pt x="150" y="377"/>
                  </a:lnTo>
                  <a:lnTo>
                    <a:pt x="146" y="386"/>
                  </a:lnTo>
                  <a:lnTo>
                    <a:pt x="142" y="395"/>
                  </a:lnTo>
                  <a:lnTo>
                    <a:pt x="138" y="404"/>
                  </a:lnTo>
                  <a:lnTo>
                    <a:pt x="134" y="412"/>
                  </a:lnTo>
                  <a:lnTo>
                    <a:pt x="123" y="433"/>
                  </a:lnTo>
                  <a:lnTo>
                    <a:pt x="114" y="453"/>
                  </a:lnTo>
                  <a:lnTo>
                    <a:pt x="105" y="472"/>
                  </a:lnTo>
                  <a:lnTo>
                    <a:pt x="97" y="491"/>
                  </a:lnTo>
                  <a:lnTo>
                    <a:pt x="89" y="510"/>
                  </a:lnTo>
                  <a:lnTo>
                    <a:pt x="82" y="528"/>
                  </a:lnTo>
                  <a:lnTo>
                    <a:pt x="76" y="546"/>
                  </a:lnTo>
                  <a:lnTo>
                    <a:pt x="70" y="563"/>
                  </a:lnTo>
                  <a:lnTo>
                    <a:pt x="65" y="580"/>
                  </a:lnTo>
                  <a:lnTo>
                    <a:pt x="60" y="597"/>
                  </a:lnTo>
                  <a:lnTo>
                    <a:pt x="56" y="613"/>
                  </a:lnTo>
                  <a:lnTo>
                    <a:pt x="53" y="629"/>
                  </a:lnTo>
                  <a:lnTo>
                    <a:pt x="50" y="645"/>
                  </a:lnTo>
                  <a:lnTo>
                    <a:pt x="47" y="660"/>
                  </a:lnTo>
                  <a:lnTo>
                    <a:pt x="45" y="675"/>
                  </a:lnTo>
                  <a:lnTo>
                    <a:pt x="44" y="690"/>
                  </a:lnTo>
                  <a:lnTo>
                    <a:pt x="24" y="690"/>
                  </a:lnTo>
                  <a:lnTo>
                    <a:pt x="16" y="690"/>
                  </a:lnTo>
                  <a:lnTo>
                    <a:pt x="8" y="691"/>
                  </a:lnTo>
                  <a:lnTo>
                    <a:pt x="0" y="691"/>
                  </a:lnTo>
                  <a:lnTo>
                    <a:pt x="2" y="675"/>
                  </a:lnTo>
                  <a:lnTo>
                    <a:pt x="4" y="658"/>
                  </a:lnTo>
                  <a:lnTo>
                    <a:pt x="7" y="642"/>
                  </a:lnTo>
                  <a:lnTo>
                    <a:pt x="11" y="626"/>
                  </a:lnTo>
                  <a:lnTo>
                    <a:pt x="14" y="610"/>
                  </a:lnTo>
                  <a:lnTo>
                    <a:pt x="18" y="594"/>
                  </a:lnTo>
                  <a:lnTo>
                    <a:pt x="22" y="578"/>
                  </a:lnTo>
                  <a:lnTo>
                    <a:pt x="27" y="563"/>
                  </a:lnTo>
                  <a:lnTo>
                    <a:pt x="33" y="547"/>
                  </a:lnTo>
                  <a:lnTo>
                    <a:pt x="38" y="531"/>
                  </a:lnTo>
                  <a:lnTo>
                    <a:pt x="44" y="516"/>
                  </a:lnTo>
                  <a:lnTo>
                    <a:pt x="50" y="500"/>
                  </a:lnTo>
                  <a:lnTo>
                    <a:pt x="57" y="485"/>
                  </a:lnTo>
                  <a:lnTo>
                    <a:pt x="64" y="470"/>
                  </a:lnTo>
                  <a:lnTo>
                    <a:pt x="71" y="455"/>
                  </a:lnTo>
                  <a:lnTo>
                    <a:pt x="79" y="44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08" name="Shape 59">
              <a:extLst>
                <a:ext uri="{FF2B5EF4-FFF2-40B4-BE49-F238E27FC236}">
                  <a16:creationId xmlns:a16="http://schemas.microsoft.com/office/drawing/2014/main" id="{93B7663E-D69D-081A-CC9A-71810205ADA2}"/>
                </a:ext>
              </a:extLst>
            </xdr:cNvPr>
            <xdr:cNvPicPr preferRelativeResize="0"/>
          </xdr:nvPicPr>
          <xdr:blipFill rotWithShape="1">
            <a:blip xmlns:r="http://schemas.openxmlformats.org/officeDocument/2006/relationships" r:embed="rId17">
              <a:alphaModFix/>
            </a:blip>
            <a:srcRect/>
            <a:stretch/>
          </xdr:blipFill>
          <xdr:spPr>
            <a:xfrm>
              <a:off x="6845" y="762"/>
              <a:ext cx="499" cy="432"/>
            </a:xfrm>
            <a:prstGeom prst="rect">
              <a:avLst/>
            </a:prstGeom>
            <a:noFill/>
            <a:ln>
              <a:noFill/>
            </a:ln>
          </xdr:spPr>
        </xdr:pic>
        <xdr:sp macro="" textlink="">
          <xdr:nvSpPr>
            <xdr:cNvPr id="209" name="Shape 60">
              <a:extLst>
                <a:ext uri="{FF2B5EF4-FFF2-40B4-BE49-F238E27FC236}">
                  <a16:creationId xmlns:a16="http://schemas.microsoft.com/office/drawing/2014/main" id="{04A5F662-6595-64F0-9A95-E578D138AA34}"/>
                </a:ext>
              </a:extLst>
            </xdr:cNvPr>
            <xdr:cNvSpPr/>
          </xdr:nvSpPr>
          <xdr:spPr>
            <a:xfrm>
              <a:off x="6984" y="1019"/>
              <a:ext cx="51" cy="214"/>
            </a:xfrm>
            <a:custGeom>
              <a:avLst/>
              <a:gdLst/>
              <a:ahLst/>
              <a:cxnLst/>
              <a:rect l="l" t="t" r="r" b="b"/>
              <a:pathLst>
                <a:path w="51" h="214" extrusionOk="0">
                  <a:moveTo>
                    <a:pt x="46" y="0"/>
                  </a:moveTo>
                  <a:lnTo>
                    <a:pt x="40" y="4"/>
                  </a:lnTo>
                  <a:lnTo>
                    <a:pt x="34" y="7"/>
                  </a:lnTo>
                  <a:lnTo>
                    <a:pt x="28" y="11"/>
                  </a:lnTo>
                  <a:lnTo>
                    <a:pt x="23" y="14"/>
                  </a:lnTo>
                  <a:lnTo>
                    <a:pt x="17" y="17"/>
                  </a:lnTo>
                  <a:lnTo>
                    <a:pt x="11" y="21"/>
                  </a:lnTo>
                  <a:lnTo>
                    <a:pt x="5" y="24"/>
                  </a:lnTo>
                  <a:lnTo>
                    <a:pt x="0" y="28"/>
                  </a:lnTo>
                  <a:lnTo>
                    <a:pt x="4" y="80"/>
                  </a:lnTo>
                  <a:lnTo>
                    <a:pt x="6" y="102"/>
                  </a:lnTo>
                  <a:lnTo>
                    <a:pt x="7" y="119"/>
                  </a:lnTo>
                  <a:lnTo>
                    <a:pt x="7" y="173"/>
                  </a:lnTo>
                  <a:lnTo>
                    <a:pt x="6" y="193"/>
                  </a:lnTo>
                  <a:lnTo>
                    <a:pt x="5" y="214"/>
                  </a:lnTo>
                  <a:lnTo>
                    <a:pt x="15" y="186"/>
                  </a:lnTo>
                  <a:lnTo>
                    <a:pt x="20" y="173"/>
                  </a:lnTo>
                  <a:lnTo>
                    <a:pt x="24" y="159"/>
                  </a:lnTo>
                  <a:lnTo>
                    <a:pt x="28" y="146"/>
                  </a:lnTo>
                  <a:lnTo>
                    <a:pt x="32" y="132"/>
                  </a:lnTo>
                  <a:lnTo>
                    <a:pt x="35" y="119"/>
                  </a:lnTo>
                  <a:lnTo>
                    <a:pt x="39" y="106"/>
                  </a:lnTo>
                  <a:lnTo>
                    <a:pt x="41" y="93"/>
                  </a:lnTo>
                  <a:lnTo>
                    <a:pt x="44" y="80"/>
                  </a:lnTo>
                  <a:lnTo>
                    <a:pt x="46" y="67"/>
                  </a:lnTo>
                  <a:lnTo>
                    <a:pt x="48" y="55"/>
                  </a:lnTo>
                  <a:lnTo>
                    <a:pt x="49" y="43"/>
                  </a:lnTo>
                  <a:lnTo>
                    <a:pt x="50" y="30"/>
                  </a:lnTo>
                  <a:lnTo>
                    <a:pt x="51" y="21"/>
                  </a:lnTo>
                  <a:lnTo>
                    <a:pt x="51" y="7"/>
                  </a:lnTo>
                  <a:lnTo>
                    <a:pt x="46"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10" name="Shape 61">
              <a:extLst>
                <a:ext uri="{FF2B5EF4-FFF2-40B4-BE49-F238E27FC236}">
                  <a16:creationId xmlns:a16="http://schemas.microsoft.com/office/drawing/2014/main" id="{CA5A207D-6366-747E-D62C-067FBD6EBA02}"/>
                </a:ext>
              </a:extLst>
            </xdr:cNvPr>
            <xdr:cNvPicPr preferRelativeResize="0"/>
          </xdr:nvPicPr>
          <xdr:blipFill rotWithShape="1">
            <a:blip xmlns:r="http://schemas.openxmlformats.org/officeDocument/2006/relationships" r:embed="rId8">
              <a:alphaModFix/>
            </a:blip>
            <a:srcRect/>
            <a:stretch/>
          </xdr:blipFill>
          <xdr:spPr>
            <a:xfrm>
              <a:off x="6984" y="1149"/>
              <a:ext cx="499" cy="2"/>
            </a:xfrm>
            <a:prstGeom prst="rect">
              <a:avLst/>
            </a:prstGeom>
            <a:noFill/>
            <a:ln>
              <a:noFill/>
            </a:ln>
          </xdr:spPr>
        </xdr:pic>
        <xdr:sp macro="" textlink="">
          <xdr:nvSpPr>
            <xdr:cNvPr id="211" name="Shape 62">
              <a:extLst>
                <a:ext uri="{FF2B5EF4-FFF2-40B4-BE49-F238E27FC236}">
                  <a16:creationId xmlns:a16="http://schemas.microsoft.com/office/drawing/2014/main" id="{EAD9E565-7122-294F-52C8-236439618AAE}"/>
                </a:ext>
              </a:extLst>
            </xdr:cNvPr>
            <xdr:cNvSpPr/>
          </xdr:nvSpPr>
          <xdr:spPr>
            <a:xfrm>
              <a:off x="6984" y="1019"/>
              <a:ext cx="51" cy="214"/>
            </a:xfrm>
            <a:custGeom>
              <a:avLst/>
              <a:gdLst/>
              <a:ahLst/>
              <a:cxnLst/>
              <a:rect l="l" t="t" r="r" b="b"/>
              <a:pathLst>
                <a:path w="51" h="214" extrusionOk="0">
                  <a:moveTo>
                    <a:pt x="46" y="0"/>
                  </a:moveTo>
                  <a:lnTo>
                    <a:pt x="40" y="4"/>
                  </a:lnTo>
                  <a:lnTo>
                    <a:pt x="34" y="7"/>
                  </a:lnTo>
                  <a:lnTo>
                    <a:pt x="28" y="11"/>
                  </a:lnTo>
                  <a:lnTo>
                    <a:pt x="23" y="14"/>
                  </a:lnTo>
                  <a:lnTo>
                    <a:pt x="17" y="17"/>
                  </a:lnTo>
                  <a:lnTo>
                    <a:pt x="11" y="21"/>
                  </a:lnTo>
                  <a:lnTo>
                    <a:pt x="5" y="24"/>
                  </a:lnTo>
                  <a:lnTo>
                    <a:pt x="0" y="28"/>
                  </a:lnTo>
                  <a:lnTo>
                    <a:pt x="2" y="53"/>
                  </a:lnTo>
                  <a:lnTo>
                    <a:pt x="4" y="78"/>
                  </a:lnTo>
                  <a:lnTo>
                    <a:pt x="6" y="102"/>
                  </a:lnTo>
                  <a:lnTo>
                    <a:pt x="7" y="125"/>
                  </a:lnTo>
                  <a:lnTo>
                    <a:pt x="7" y="148"/>
                  </a:lnTo>
                  <a:lnTo>
                    <a:pt x="7" y="171"/>
                  </a:lnTo>
                  <a:lnTo>
                    <a:pt x="6" y="193"/>
                  </a:lnTo>
                  <a:lnTo>
                    <a:pt x="5" y="214"/>
                  </a:lnTo>
                  <a:lnTo>
                    <a:pt x="10" y="200"/>
                  </a:lnTo>
                  <a:lnTo>
                    <a:pt x="15" y="186"/>
                  </a:lnTo>
                  <a:lnTo>
                    <a:pt x="20" y="173"/>
                  </a:lnTo>
                  <a:lnTo>
                    <a:pt x="24" y="159"/>
                  </a:lnTo>
                  <a:lnTo>
                    <a:pt x="28" y="146"/>
                  </a:lnTo>
                  <a:lnTo>
                    <a:pt x="32" y="132"/>
                  </a:lnTo>
                  <a:lnTo>
                    <a:pt x="35" y="119"/>
                  </a:lnTo>
                  <a:lnTo>
                    <a:pt x="39" y="106"/>
                  </a:lnTo>
                  <a:lnTo>
                    <a:pt x="41" y="93"/>
                  </a:lnTo>
                  <a:lnTo>
                    <a:pt x="44" y="80"/>
                  </a:lnTo>
                  <a:lnTo>
                    <a:pt x="46" y="67"/>
                  </a:lnTo>
                  <a:lnTo>
                    <a:pt x="48" y="55"/>
                  </a:lnTo>
                  <a:lnTo>
                    <a:pt x="49" y="43"/>
                  </a:lnTo>
                  <a:lnTo>
                    <a:pt x="50" y="30"/>
                  </a:lnTo>
                  <a:lnTo>
                    <a:pt x="51" y="19"/>
                  </a:lnTo>
                  <a:lnTo>
                    <a:pt x="51" y="7"/>
                  </a:lnTo>
                  <a:lnTo>
                    <a:pt x="49" y="3"/>
                  </a:lnTo>
                  <a:lnTo>
                    <a:pt x="46"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12" name="Shape 63">
              <a:extLst>
                <a:ext uri="{FF2B5EF4-FFF2-40B4-BE49-F238E27FC236}">
                  <a16:creationId xmlns:a16="http://schemas.microsoft.com/office/drawing/2014/main" id="{140FEFED-5EB6-563E-A498-3BDCAB003E04}"/>
                </a:ext>
              </a:extLst>
            </xdr:cNvPr>
            <xdr:cNvPicPr preferRelativeResize="0"/>
          </xdr:nvPicPr>
          <xdr:blipFill rotWithShape="1">
            <a:blip xmlns:r="http://schemas.openxmlformats.org/officeDocument/2006/relationships" r:embed="rId8">
              <a:alphaModFix/>
            </a:blip>
            <a:srcRect/>
            <a:stretch/>
          </xdr:blipFill>
          <xdr:spPr>
            <a:xfrm>
              <a:off x="6984" y="1149"/>
              <a:ext cx="499" cy="2"/>
            </a:xfrm>
            <a:prstGeom prst="rect">
              <a:avLst/>
            </a:prstGeom>
            <a:noFill/>
            <a:ln>
              <a:noFill/>
            </a:ln>
          </xdr:spPr>
        </xdr:pic>
        <xdr:pic>
          <xdr:nvPicPr>
            <xdr:cNvPr id="213" name="Shape 64">
              <a:extLst>
                <a:ext uri="{FF2B5EF4-FFF2-40B4-BE49-F238E27FC236}">
                  <a16:creationId xmlns:a16="http://schemas.microsoft.com/office/drawing/2014/main" id="{91B53C6F-4D10-7A79-27FD-0CB4018B46FB}"/>
                </a:ext>
              </a:extLst>
            </xdr:cNvPr>
            <xdr:cNvPicPr preferRelativeResize="0"/>
          </xdr:nvPicPr>
          <xdr:blipFill rotWithShape="1">
            <a:blip xmlns:r="http://schemas.openxmlformats.org/officeDocument/2006/relationships" r:embed="rId18">
              <a:alphaModFix/>
            </a:blip>
            <a:srcRect/>
            <a:stretch/>
          </xdr:blipFill>
          <xdr:spPr>
            <a:xfrm>
              <a:off x="6858" y="259"/>
              <a:ext cx="106" cy="175"/>
            </a:xfrm>
            <a:prstGeom prst="rect">
              <a:avLst/>
            </a:prstGeom>
            <a:noFill/>
            <a:ln>
              <a:noFill/>
            </a:ln>
          </xdr:spPr>
        </xdr:pic>
        <xdr:pic>
          <xdr:nvPicPr>
            <xdr:cNvPr id="214" name="Shape 65">
              <a:extLst>
                <a:ext uri="{FF2B5EF4-FFF2-40B4-BE49-F238E27FC236}">
                  <a16:creationId xmlns:a16="http://schemas.microsoft.com/office/drawing/2014/main" id="{53ADE7B6-16E4-39D0-2C81-C81ABAA50792}"/>
                </a:ext>
              </a:extLst>
            </xdr:cNvPr>
            <xdr:cNvPicPr preferRelativeResize="0"/>
          </xdr:nvPicPr>
          <xdr:blipFill rotWithShape="1">
            <a:blip xmlns:r="http://schemas.openxmlformats.org/officeDocument/2006/relationships" r:embed="rId8">
              <a:alphaModFix/>
            </a:blip>
            <a:srcRect/>
            <a:stretch/>
          </xdr:blipFill>
          <xdr:spPr>
            <a:xfrm>
              <a:off x="6859" y="388"/>
              <a:ext cx="499" cy="2"/>
            </a:xfrm>
            <a:prstGeom prst="rect">
              <a:avLst/>
            </a:prstGeom>
            <a:noFill/>
            <a:ln>
              <a:noFill/>
            </a:ln>
          </xdr:spPr>
        </xdr:pic>
        <xdr:sp macro="" textlink="">
          <xdr:nvSpPr>
            <xdr:cNvPr id="215" name="Shape 66">
              <a:extLst>
                <a:ext uri="{FF2B5EF4-FFF2-40B4-BE49-F238E27FC236}">
                  <a16:creationId xmlns:a16="http://schemas.microsoft.com/office/drawing/2014/main" id="{B603CD23-983C-8177-C1FB-807CE09A22B0}"/>
                </a:ext>
              </a:extLst>
            </xdr:cNvPr>
            <xdr:cNvSpPr/>
          </xdr:nvSpPr>
          <xdr:spPr>
            <a:xfrm>
              <a:off x="6858" y="259"/>
              <a:ext cx="106" cy="175"/>
            </a:xfrm>
            <a:custGeom>
              <a:avLst/>
              <a:gdLst/>
              <a:ahLst/>
              <a:cxnLst/>
              <a:rect l="l" t="t" r="r" b="b"/>
              <a:pathLst>
                <a:path w="106" h="175" extrusionOk="0">
                  <a:moveTo>
                    <a:pt x="106" y="125"/>
                  </a:moveTo>
                  <a:lnTo>
                    <a:pt x="99" y="118"/>
                  </a:lnTo>
                  <a:lnTo>
                    <a:pt x="92" y="111"/>
                  </a:lnTo>
                  <a:lnTo>
                    <a:pt x="85" y="104"/>
                  </a:lnTo>
                  <a:lnTo>
                    <a:pt x="78" y="96"/>
                  </a:lnTo>
                  <a:lnTo>
                    <a:pt x="64" y="80"/>
                  </a:lnTo>
                  <a:lnTo>
                    <a:pt x="51" y="64"/>
                  </a:lnTo>
                  <a:lnTo>
                    <a:pt x="38" y="48"/>
                  </a:lnTo>
                  <a:lnTo>
                    <a:pt x="25" y="32"/>
                  </a:lnTo>
                  <a:lnTo>
                    <a:pt x="12" y="16"/>
                  </a:lnTo>
                  <a:lnTo>
                    <a:pt x="0" y="0"/>
                  </a:lnTo>
                  <a:lnTo>
                    <a:pt x="4" y="12"/>
                  </a:lnTo>
                  <a:lnTo>
                    <a:pt x="8" y="24"/>
                  </a:lnTo>
                  <a:lnTo>
                    <a:pt x="13" y="36"/>
                  </a:lnTo>
                  <a:lnTo>
                    <a:pt x="18" y="47"/>
                  </a:lnTo>
                  <a:lnTo>
                    <a:pt x="23" y="59"/>
                  </a:lnTo>
                  <a:lnTo>
                    <a:pt x="28" y="70"/>
                  </a:lnTo>
                  <a:lnTo>
                    <a:pt x="34" y="82"/>
                  </a:lnTo>
                  <a:lnTo>
                    <a:pt x="40" y="92"/>
                  </a:lnTo>
                  <a:lnTo>
                    <a:pt x="46" y="104"/>
                  </a:lnTo>
                  <a:lnTo>
                    <a:pt x="53" y="114"/>
                  </a:lnTo>
                  <a:lnTo>
                    <a:pt x="60" y="125"/>
                  </a:lnTo>
                  <a:lnTo>
                    <a:pt x="67" y="135"/>
                  </a:lnTo>
                  <a:lnTo>
                    <a:pt x="75" y="145"/>
                  </a:lnTo>
                  <a:lnTo>
                    <a:pt x="83" y="155"/>
                  </a:lnTo>
                  <a:lnTo>
                    <a:pt x="91" y="165"/>
                  </a:lnTo>
                  <a:lnTo>
                    <a:pt x="100" y="175"/>
                  </a:lnTo>
                  <a:lnTo>
                    <a:pt x="100" y="168"/>
                  </a:lnTo>
                  <a:lnTo>
                    <a:pt x="101" y="161"/>
                  </a:lnTo>
                  <a:lnTo>
                    <a:pt x="102" y="155"/>
                  </a:lnTo>
                  <a:lnTo>
                    <a:pt x="103" y="149"/>
                  </a:lnTo>
                  <a:lnTo>
                    <a:pt x="103" y="143"/>
                  </a:lnTo>
                  <a:lnTo>
                    <a:pt x="104" y="137"/>
                  </a:lnTo>
                  <a:lnTo>
                    <a:pt x="105" y="131"/>
                  </a:lnTo>
                  <a:lnTo>
                    <a:pt x="106" y="12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16" name="Shape 67">
              <a:extLst>
                <a:ext uri="{FF2B5EF4-FFF2-40B4-BE49-F238E27FC236}">
                  <a16:creationId xmlns:a16="http://schemas.microsoft.com/office/drawing/2014/main" id="{9A0CD79B-19A8-F570-8D0F-FFCCA41CFD75}"/>
                </a:ext>
              </a:extLst>
            </xdr:cNvPr>
            <xdr:cNvPicPr preferRelativeResize="0"/>
          </xdr:nvPicPr>
          <xdr:blipFill rotWithShape="1">
            <a:blip xmlns:r="http://schemas.openxmlformats.org/officeDocument/2006/relationships" r:embed="rId8">
              <a:alphaModFix/>
            </a:blip>
            <a:srcRect/>
            <a:stretch/>
          </xdr:blipFill>
          <xdr:spPr>
            <a:xfrm>
              <a:off x="6859" y="388"/>
              <a:ext cx="499" cy="2"/>
            </a:xfrm>
            <a:prstGeom prst="rect">
              <a:avLst/>
            </a:prstGeom>
            <a:noFill/>
            <a:ln>
              <a:noFill/>
            </a:ln>
          </xdr:spPr>
        </xdr:pic>
        <xdr:sp macro="" textlink="">
          <xdr:nvSpPr>
            <xdr:cNvPr id="217" name="Shape 68">
              <a:extLst>
                <a:ext uri="{FF2B5EF4-FFF2-40B4-BE49-F238E27FC236}">
                  <a16:creationId xmlns:a16="http://schemas.microsoft.com/office/drawing/2014/main" id="{731210EB-33C4-676B-B349-62007E3FC7EF}"/>
                </a:ext>
              </a:extLst>
            </xdr:cNvPr>
            <xdr:cNvSpPr/>
          </xdr:nvSpPr>
          <xdr:spPr>
            <a:xfrm>
              <a:off x="6841" y="401"/>
              <a:ext cx="151" cy="146"/>
            </a:xfrm>
            <a:custGeom>
              <a:avLst/>
              <a:gdLst/>
              <a:ahLst/>
              <a:cxnLst/>
              <a:rect l="l" t="t" r="r" b="b"/>
              <a:pathLst>
                <a:path w="151" h="146" extrusionOk="0">
                  <a:moveTo>
                    <a:pt x="114" y="54"/>
                  </a:moveTo>
                  <a:lnTo>
                    <a:pt x="71" y="54"/>
                  </a:lnTo>
                  <a:lnTo>
                    <a:pt x="80" y="65"/>
                  </a:lnTo>
                  <a:lnTo>
                    <a:pt x="90" y="75"/>
                  </a:lnTo>
                  <a:lnTo>
                    <a:pt x="94" y="80"/>
                  </a:lnTo>
                  <a:lnTo>
                    <a:pt x="99" y="86"/>
                  </a:lnTo>
                  <a:lnTo>
                    <a:pt x="103" y="91"/>
                  </a:lnTo>
                  <a:lnTo>
                    <a:pt x="115" y="109"/>
                  </a:lnTo>
                  <a:lnTo>
                    <a:pt x="119" y="114"/>
                  </a:lnTo>
                  <a:lnTo>
                    <a:pt x="123" y="120"/>
                  </a:lnTo>
                  <a:lnTo>
                    <a:pt x="126" y="127"/>
                  </a:lnTo>
                  <a:lnTo>
                    <a:pt x="129" y="133"/>
                  </a:lnTo>
                  <a:lnTo>
                    <a:pt x="133" y="140"/>
                  </a:lnTo>
                  <a:lnTo>
                    <a:pt x="135" y="146"/>
                  </a:lnTo>
                  <a:lnTo>
                    <a:pt x="147" y="122"/>
                  </a:lnTo>
                  <a:lnTo>
                    <a:pt x="151" y="115"/>
                  </a:lnTo>
                  <a:lnTo>
                    <a:pt x="139" y="91"/>
                  </a:lnTo>
                  <a:lnTo>
                    <a:pt x="135" y="84"/>
                  </a:lnTo>
                  <a:lnTo>
                    <a:pt x="130" y="76"/>
                  </a:lnTo>
                  <a:lnTo>
                    <a:pt x="114" y="54"/>
                  </a:lnTo>
                  <a:close/>
                  <a:moveTo>
                    <a:pt x="70" y="0"/>
                  </a:moveTo>
                  <a:lnTo>
                    <a:pt x="60" y="10"/>
                  </a:lnTo>
                  <a:lnTo>
                    <a:pt x="55" y="16"/>
                  </a:lnTo>
                  <a:lnTo>
                    <a:pt x="49" y="22"/>
                  </a:lnTo>
                  <a:lnTo>
                    <a:pt x="44" y="28"/>
                  </a:lnTo>
                  <a:lnTo>
                    <a:pt x="40" y="35"/>
                  </a:lnTo>
                  <a:lnTo>
                    <a:pt x="34" y="42"/>
                  </a:lnTo>
                  <a:lnTo>
                    <a:pt x="30" y="50"/>
                  </a:lnTo>
                  <a:lnTo>
                    <a:pt x="25" y="58"/>
                  </a:lnTo>
                  <a:lnTo>
                    <a:pt x="21" y="66"/>
                  </a:lnTo>
                  <a:lnTo>
                    <a:pt x="9" y="93"/>
                  </a:lnTo>
                  <a:lnTo>
                    <a:pt x="3" y="113"/>
                  </a:lnTo>
                  <a:lnTo>
                    <a:pt x="0" y="124"/>
                  </a:lnTo>
                  <a:lnTo>
                    <a:pt x="9" y="114"/>
                  </a:lnTo>
                  <a:lnTo>
                    <a:pt x="18" y="105"/>
                  </a:lnTo>
                  <a:lnTo>
                    <a:pt x="26" y="95"/>
                  </a:lnTo>
                  <a:lnTo>
                    <a:pt x="34" y="86"/>
                  </a:lnTo>
                  <a:lnTo>
                    <a:pt x="43" y="78"/>
                  </a:lnTo>
                  <a:lnTo>
                    <a:pt x="52" y="69"/>
                  </a:lnTo>
                  <a:lnTo>
                    <a:pt x="57" y="66"/>
                  </a:lnTo>
                  <a:lnTo>
                    <a:pt x="61" y="62"/>
                  </a:lnTo>
                  <a:lnTo>
                    <a:pt x="71" y="54"/>
                  </a:lnTo>
                  <a:lnTo>
                    <a:pt x="114" y="54"/>
                  </a:lnTo>
                  <a:lnTo>
                    <a:pt x="105" y="41"/>
                  </a:lnTo>
                  <a:lnTo>
                    <a:pt x="93" y="27"/>
                  </a:lnTo>
                  <a:lnTo>
                    <a:pt x="82" y="13"/>
                  </a:lnTo>
                  <a:lnTo>
                    <a:pt x="70"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18" name="Shape 69">
              <a:extLst>
                <a:ext uri="{FF2B5EF4-FFF2-40B4-BE49-F238E27FC236}">
                  <a16:creationId xmlns:a16="http://schemas.microsoft.com/office/drawing/2014/main" id="{CBF5A5CA-6121-891F-84CD-91286F8550AB}"/>
                </a:ext>
              </a:extLst>
            </xdr:cNvPr>
            <xdr:cNvPicPr preferRelativeResize="0"/>
          </xdr:nvPicPr>
          <xdr:blipFill rotWithShape="1">
            <a:blip xmlns:r="http://schemas.openxmlformats.org/officeDocument/2006/relationships" r:embed="rId19">
              <a:alphaModFix/>
            </a:blip>
            <a:srcRect/>
            <a:stretch/>
          </xdr:blipFill>
          <xdr:spPr>
            <a:xfrm>
              <a:off x="6415" y="532"/>
              <a:ext cx="926" cy="58"/>
            </a:xfrm>
            <a:prstGeom prst="rect">
              <a:avLst/>
            </a:prstGeom>
            <a:noFill/>
            <a:ln>
              <a:noFill/>
            </a:ln>
          </xdr:spPr>
        </xdr:pic>
        <xdr:sp macro="" textlink="">
          <xdr:nvSpPr>
            <xdr:cNvPr id="219" name="Shape 70">
              <a:extLst>
                <a:ext uri="{FF2B5EF4-FFF2-40B4-BE49-F238E27FC236}">
                  <a16:creationId xmlns:a16="http://schemas.microsoft.com/office/drawing/2014/main" id="{C37FA565-0C92-BD69-539E-CFDEA453AF21}"/>
                </a:ext>
              </a:extLst>
            </xdr:cNvPr>
            <xdr:cNvSpPr/>
          </xdr:nvSpPr>
          <xdr:spPr>
            <a:xfrm>
              <a:off x="6841" y="401"/>
              <a:ext cx="151" cy="146"/>
            </a:xfrm>
            <a:custGeom>
              <a:avLst/>
              <a:gdLst/>
              <a:ahLst/>
              <a:cxnLst/>
              <a:rect l="l" t="t" r="r" b="b"/>
              <a:pathLst>
                <a:path w="151" h="146" extrusionOk="0">
                  <a:moveTo>
                    <a:pt x="151" y="115"/>
                  </a:moveTo>
                  <a:lnTo>
                    <a:pt x="147" y="107"/>
                  </a:lnTo>
                  <a:lnTo>
                    <a:pt x="143" y="99"/>
                  </a:lnTo>
                  <a:lnTo>
                    <a:pt x="139" y="91"/>
                  </a:lnTo>
                  <a:lnTo>
                    <a:pt x="135" y="84"/>
                  </a:lnTo>
                  <a:lnTo>
                    <a:pt x="130" y="76"/>
                  </a:lnTo>
                  <a:lnTo>
                    <a:pt x="125" y="69"/>
                  </a:lnTo>
                  <a:lnTo>
                    <a:pt x="120" y="62"/>
                  </a:lnTo>
                  <a:lnTo>
                    <a:pt x="115" y="55"/>
                  </a:lnTo>
                  <a:lnTo>
                    <a:pt x="110" y="48"/>
                  </a:lnTo>
                  <a:lnTo>
                    <a:pt x="105" y="41"/>
                  </a:lnTo>
                  <a:lnTo>
                    <a:pt x="99" y="34"/>
                  </a:lnTo>
                  <a:lnTo>
                    <a:pt x="93" y="27"/>
                  </a:lnTo>
                  <a:lnTo>
                    <a:pt x="82" y="13"/>
                  </a:lnTo>
                  <a:lnTo>
                    <a:pt x="70" y="0"/>
                  </a:lnTo>
                  <a:lnTo>
                    <a:pt x="65" y="5"/>
                  </a:lnTo>
                  <a:lnTo>
                    <a:pt x="60" y="10"/>
                  </a:lnTo>
                  <a:lnTo>
                    <a:pt x="55" y="16"/>
                  </a:lnTo>
                  <a:lnTo>
                    <a:pt x="49" y="22"/>
                  </a:lnTo>
                  <a:lnTo>
                    <a:pt x="44" y="28"/>
                  </a:lnTo>
                  <a:lnTo>
                    <a:pt x="40" y="35"/>
                  </a:lnTo>
                  <a:lnTo>
                    <a:pt x="34" y="42"/>
                  </a:lnTo>
                  <a:lnTo>
                    <a:pt x="30" y="50"/>
                  </a:lnTo>
                  <a:lnTo>
                    <a:pt x="25" y="58"/>
                  </a:lnTo>
                  <a:lnTo>
                    <a:pt x="21" y="66"/>
                  </a:lnTo>
                  <a:lnTo>
                    <a:pt x="17" y="75"/>
                  </a:lnTo>
                  <a:lnTo>
                    <a:pt x="13" y="84"/>
                  </a:lnTo>
                  <a:lnTo>
                    <a:pt x="9" y="93"/>
                  </a:lnTo>
                  <a:lnTo>
                    <a:pt x="6" y="103"/>
                  </a:lnTo>
                  <a:lnTo>
                    <a:pt x="3" y="113"/>
                  </a:lnTo>
                  <a:lnTo>
                    <a:pt x="0" y="124"/>
                  </a:lnTo>
                  <a:lnTo>
                    <a:pt x="9" y="114"/>
                  </a:lnTo>
                  <a:lnTo>
                    <a:pt x="18" y="105"/>
                  </a:lnTo>
                  <a:lnTo>
                    <a:pt x="26" y="95"/>
                  </a:lnTo>
                  <a:lnTo>
                    <a:pt x="34" y="86"/>
                  </a:lnTo>
                  <a:lnTo>
                    <a:pt x="43" y="78"/>
                  </a:lnTo>
                  <a:lnTo>
                    <a:pt x="52" y="69"/>
                  </a:lnTo>
                  <a:lnTo>
                    <a:pt x="57" y="66"/>
                  </a:lnTo>
                  <a:lnTo>
                    <a:pt x="61" y="62"/>
                  </a:lnTo>
                  <a:lnTo>
                    <a:pt x="66" y="58"/>
                  </a:lnTo>
                  <a:lnTo>
                    <a:pt x="71" y="54"/>
                  </a:lnTo>
                  <a:lnTo>
                    <a:pt x="80" y="65"/>
                  </a:lnTo>
                  <a:lnTo>
                    <a:pt x="90" y="75"/>
                  </a:lnTo>
                  <a:lnTo>
                    <a:pt x="94" y="80"/>
                  </a:lnTo>
                  <a:lnTo>
                    <a:pt x="99" y="86"/>
                  </a:lnTo>
                  <a:lnTo>
                    <a:pt x="103" y="91"/>
                  </a:lnTo>
                  <a:lnTo>
                    <a:pt x="107" y="97"/>
                  </a:lnTo>
                  <a:lnTo>
                    <a:pt x="111" y="103"/>
                  </a:lnTo>
                  <a:lnTo>
                    <a:pt x="115" y="109"/>
                  </a:lnTo>
                  <a:lnTo>
                    <a:pt x="119" y="114"/>
                  </a:lnTo>
                  <a:lnTo>
                    <a:pt x="123" y="120"/>
                  </a:lnTo>
                  <a:lnTo>
                    <a:pt x="126" y="127"/>
                  </a:lnTo>
                  <a:lnTo>
                    <a:pt x="129" y="133"/>
                  </a:lnTo>
                  <a:lnTo>
                    <a:pt x="133" y="140"/>
                  </a:lnTo>
                  <a:lnTo>
                    <a:pt x="135" y="146"/>
                  </a:lnTo>
                  <a:lnTo>
                    <a:pt x="139" y="138"/>
                  </a:lnTo>
                  <a:lnTo>
                    <a:pt x="143" y="130"/>
                  </a:lnTo>
                  <a:lnTo>
                    <a:pt x="147" y="122"/>
                  </a:lnTo>
                  <a:lnTo>
                    <a:pt x="151" y="11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20" name="Shape 71">
              <a:extLst>
                <a:ext uri="{FF2B5EF4-FFF2-40B4-BE49-F238E27FC236}">
                  <a16:creationId xmlns:a16="http://schemas.microsoft.com/office/drawing/2014/main" id="{A437B114-2DCD-F246-B01F-46F4F4701CE8}"/>
                </a:ext>
              </a:extLst>
            </xdr:cNvPr>
            <xdr:cNvPicPr preferRelativeResize="0"/>
          </xdr:nvPicPr>
          <xdr:blipFill rotWithShape="1">
            <a:blip xmlns:r="http://schemas.openxmlformats.org/officeDocument/2006/relationships" r:embed="rId8">
              <a:alphaModFix/>
            </a:blip>
            <a:srcRect/>
            <a:stretch/>
          </xdr:blipFill>
          <xdr:spPr>
            <a:xfrm>
              <a:off x="6842" y="532"/>
              <a:ext cx="499" cy="2"/>
            </a:xfrm>
            <a:prstGeom prst="rect">
              <a:avLst/>
            </a:prstGeom>
            <a:noFill/>
            <a:ln>
              <a:noFill/>
            </a:ln>
          </xdr:spPr>
        </xdr:pic>
        <xdr:sp macro="" textlink="">
          <xdr:nvSpPr>
            <xdr:cNvPr id="221" name="Shape 72">
              <a:extLst>
                <a:ext uri="{FF2B5EF4-FFF2-40B4-BE49-F238E27FC236}">
                  <a16:creationId xmlns:a16="http://schemas.microsoft.com/office/drawing/2014/main" id="{F5DD9CB6-E5C9-C054-D7D7-D67FCACBE96A}"/>
                </a:ext>
              </a:extLst>
            </xdr:cNvPr>
            <xdr:cNvSpPr/>
          </xdr:nvSpPr>
          <xdr:spPr>
            <a:xfrm>
              <a:off x="6956" y="264"/>
              <a:ext cx="65" cy="253"/>
            </a:xfrm>
            <a:custGeom>
              <a:avLst/>
              <a:gdLst/>
              <a:ahLst/>
              <a:cxnLst/>
              <a:rect l="l" t="t" r="r" b="b"/>
              <a:pathLst>
                <a:path w="65" h="253" extrusionOk="0">
                  <a:moveTo>
                    <a:pt x="65" y="0"/>
                  </a:moveTo>
                  <a:lnTo>
                    <a:pt x="59" y="7"/>
                  </a:lnTo>
                  <a:lnTo>
                    <a:pt x="47" y="23"/>
                  </a:lnTo>
                  <a:lnTo>
                    <a:pt x="37" y="41"/>
                  </a:lnTo>
                  <a:lnTo>
                    <a:pt x="31" y="50"/>
                  </a:lnTo>
                  <a:lnTo>
                    <a:pt x="27" y="61"/>
                  </a:lnTo>
                  <a:lnTo>
                    <a:pt x="22" y="72"/>
                  </a:lnTo>
                  <a:lnTo>
                    <a:pt x="14" y="96"/>
                  </a:lnTo>
                  <a:lnTo>
                    <a:pt x="12" y="103"/>
                  </a:lnTo>
                  <a:lnTo>
                    <a:pt x="10" y="109"/>
                  </a:lnTo>
                  <a:lnTo>
                    <a:pt x="9" y="117"/>
                  </a:lnTo>
                  <a:lnTo>
                    <a:pt x="7" y="124"/>
                  </a:lnTo>
                  <a:lnTo>
                    <a:pt x="6" y="132"/>
                  </a:lnTo>
                  <a:lnTo>
                    <a:pt x="4" y="140"/>
                  </a:lnTo>
                  <a:lnTo>
                    <a:pt x="2" y="156"/>
                  </a:lnTo>
                  <a:lnTo>
                    <a:pt x="2" y="165"/>
                  </a:lnTo>
                  <a:lnTo>
                    <a:pt x="1" y="174"/>
                  </a:lnTo>
                  <a:lnTo>
                    <a:pt x="0" y="184"/>
                  </a:lnTo>
                  <a:lnTo>
                    <a:pt x="0" y="193"/>
                  </a:lnTo>
                  <a:lnTo>
                    <a:pt x="10" y="207"/>
                  </a:lnTo>
                  <a:lnTo>
                    <a:pt x="15" y="215"/>
                  </a:lnTo>
                  <a:lnTo>
                    <a:pt x="19" y="222"/>
                  </a:lnTo>
                  <a:lnTo>
                    <a:pt x="24" y="230"/>
                  </a:lnTo>
                  <a:lnTo>
                    <a:pt x="28" y="237"/>
                  </a:lnTo>
                  <a:lnTo>
                    <a:pt x="36" y="253"/>
                  </a:lnTo>
                  <a:lnTo>
                    <a:pt x="42" y="242"/>
                  </a:lnTo>
                  <a:lnTo>
                    <a:pt x="47" y="231"/>
                  </a:lnTo>
                  <a:lnTo>
                    <a:pt x="59" y="211"/>
                  </a:lnTo>
                  <a:lnTo>
                    <a:pt x="58" y="203"/>
                  </a:lnTo>
                  <a:lnTo>
                    <a:pt x="56" y="195"/>
                  </a:lnTo>
                  <a:lnTo>
                    <a:pt x="55" y="187"/>
                  </a:lnTo>
                  <a:lnTo>
                    <a:pt x="53" y="180"/>
                  </a:lnTo>
                  <a:lnTo>
                    <a:pt x="51" y="165"/>
                  </a:lnTo>
                  <a:lnTo>
                    <a:pt x="50" y="150"/>
                  </a:lnTo>
                  <a:lnTo>
                    <a:pt x="49" y="136"/>
                  </a:lnTo>
                  <a:lnTo>
                    <a:pt x="49" y="109"/>
                  </a:lnTo>
                  <a:lnTo>
                    <a:pt x="50" y="96"/>
                  </a:lnTo>
                  <a:lnTo>
                    <a:pt x="51" y="84"/>
                  </a:lnTo>
                  <a:lnTo>
                    <a:pt x="52" y="71"/>
                  </a:lnTo>
                  <a:lnTo>
                    <a:pt x="60" y="23"/>
                  </a:lnTo>
                  <a:lnTo>
                    <a:pt x="63" y="11"/>
                  </a:lnTo>
                  <a:lnTo>
                    <a:pt x="65"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22" name="Shape 73">
              <a:extLst>
                <a:ext uri="{FF2B5EF4-FFF2-40B4-BE49-F238E27FC236}">
                  <a16:creationId xmlns:a16="http://schemas.microsoft.com/office/drawing/2014/main" id="{06A7196F-9C11-4FC8-ADEB-54068E42C7D6}"/>
                </a:ext>
              </a:extLst>
            </xdr:cNvPr>
            <xdr:cNvPicPr preferRelativeResize="0"/>
          </xdr:nvPicPr>
          <xdr:blipFill rotWithShape="1">
            <a:blip xmlns:r="http://schemas.openxmlformats.org/officeDocument/2006/relationships" r:embed="rId8">
              <a:alphaModFix/>
            </a:blip>
            <a:srcRect/>
            <a:stretch/>
          </xdr:blipFill>
          <xdr:spPr>
            <a:xfrm>
              <a:off x="6958" y="393"/>
              <a:ext cx="499" cy="2"/>
            </a:xfrm>
            <a:prstGeom prst="rect">
              <a:avLst/>
            </a:prstGeom>
            <a:noFill/>
            <a:ln>
              <a:noFill/>
            </a:ln>
          </xdr:spPr>
        </xdr:pic>
        <xdr:sp macro="" textlink="">
          <xdr:nvSpPr>
            <xdr:cNvPr id="223" name="Shape 74">
              <a:extLst>
                <a:ext uri="{FF2B5EF4-FFF2-40B4-BE49-F238E27FC236}">
                  <a16:creationId xmlns:a16="http://schemas.microsoft.com/office/drawing/2014/main" id="{7F3A175D-F85B-3733-3D87-6743EE4D234A}"/>
                </a:ext>
              </a:extLst>
            </xdr:cNvPr>
            <xdr:cNvSpPr/>
          </xdr:nvSpPr>
          <xdr:spPr>
            <a:xfrm>
              <a:off x="6956" y="264"/>
              <a:ext cx="65" cy="253"/>
            </a:xfrm>
            <a:custGeom>
              <a:avLst/>
              <a:gdLst/>
              <a:ahLst/>
              <a:cxnLst/>
              <a:rect l="l" t="t" r="r" b="b"/>
              <a:pathLst>
                <a:path w="65" h="253" extrusionOk="0">
                  <a:moveTo>
                    <a:pt x="0" y="193"/>
                  </a:moveTo>
                  <a:lnTo>
                    <a:pt x="0" y="184"/>
                  </a:lnTo>
                  <a:lnTo>
                    <a:pt x="1" y="174"/>
                  </a:lnTo>
                  <a:lnTo>
                    <a:pt x="2" y="165"/>
                  </a:lnTo>
                  <a:lnTo>
                    <a:pt x="2" y="156"/>
                  </a:lnTo>
                  <a:lnTo>
                    <a:pt x="3" y="148"/>
                  </a:lnTo>
                  <a:lnTo>
                    <a:pt x="4" y="140"/>
                  </a:lnTo>
                  <a:lnTo>
                    <a:pt x="6" y="132"/>
                  </a:lnTo>
                  <a:lnTo>
                    <a:pt x="7" y="124"/>
                  </a:lnTo>
                  <a:lnTo>
                    <a:pt x="9" y="117"/>
                  </a:lnTo>
                  <a:lnTo>
                    <a:pt x="10" y="109"/>
                  </a:lnTo>
                  <a:lnTo>
                    <a:pt x="12" y="103"/>
                  </a:lnTo>
                  <a:lnTo>
                    <a:pt x="14" y="96"/>
                  </a:lnTo>
                  <a:lnTo>
                    <a:pt x="16" y="90"/>
                  </a:lnTo>
                  <a:lnTo>
                    <a:pt x="18" y="84"/>
                  </a:lnTo>
                  <a:lnTo>
                    <a:pt x="20" y="78"/>
                  </a:lnTo>
                  <a:lnTo>
                    <a:pt x="22" y="72"/>
                  </a:lnTo>
                  <a:lnTo>
                    <a:pt x="27" y="61"/>
                  </a:lnTo>
                  <a:lnTo>
                    <a:pt x="31" y="50"/>
                  </a:lnTo>
                  <a:lnTo>
                    <a:pt x="37" y="41"/>
                  </a:lnTo>
                  <a:lnTo>
                    <a:pt x="42" y="32"/>
                  </a:lnTo>
                  <a:lnTo>
                    <a:pt x="47" y="23"/>
                  </a:lnTo>
                  <a:lnTo>
                    <a:pt x="53" y="15"/>
                  </a:lnTo>
                  <a:lnTo>
                    <a:pt x="59" y="7"/>
                  </a:lnTo>
                  <a:lnTo>
                    <a:pt x="65" y="0"/>
                  </a:lnTo>
                  <a:lnTo>
                    <a:pt x="63" y="11"/>
                  </a:lnTo>
                  <a:lnTo>
                    <a:pt x="60" y="23"/>
                  </a:lnTo>
                  <a:lnTo>
                    <a:pt x="58" y="35"/>
                  </a:lnTo>
                  <a:lnTo>
                    <a:pt x="56" y="47"/>
                  </a:lnTo>
                  <a:lnTo>
                    <a:pt x="54" y="59"/>
                  </a:lnTo>
                  <a:lnTo>
                    <a:pt x="52" y="71"/>
                  </a:lnTo>
                  <a:lnTo>
                    <a:pt x="51" y="84"/>
                  </a:lnTo>
                  <a:lnTo>
                    <a:pt x="50" y="96"/>
                  </a:lnTo>
                  <a:lnTo>
                    <a:pt x="49" y="109"/>
                  </a:lnTo>
                  <a:lnTo>
                    <a:pt x="49" y="123"/>
                  </a:lnTo>
                  <a:lnTo>
                    <a:pt x="49" y="136"/>
                  </a:lnTo>
                  <a:lnTo>
                    <a:pt x="50" y="150"/>
                  </a:lnTo>
                  <a:lnTo>
                    <a:pt x="51" y="165"/>
                  </a:lnTo>
                  <a:lnTo>
                    <a:pt x="53" y="180"/>
                  </a:lnTo>
                  <a:lnTo>
                    <a:pt x="55" y="187"/>
                  </a:lnTo>
                  <a:lnTo>
                    <a:pt x="56" y="195"/>
                  </a:lnTo>
                  <a:lnTo>
                    <a:pt x="58" y="203"/>
                  </a:lnTo>
                  <a:lnTo>
                    <a:pt x="59" y="211"/>
                  </a:lnTo>
                  <a:lnTo>
                    <a:pt x="53" y="221"/>
                  </a:lnTo>
                  <a:lnTo>
                    <a:pt x="47" y="231"/>
                  </a:lnTo>
                  <a:lnTo>
                    <a:pt x="42" y="242"/>
                  </a:lnTo>
                  <a:lnTo>
                    <a:pt x="36" y="253"/>
                  </a:lnTo>
                  <a:lnTo>
                    <a:pt x="32" y="245"/>
                  </a:lnTo>
                  <a:lnTo>
                    <a:pt x="28" y="237"/>
                  </a:lnTo>
                  <a:lnTo>
                    <a:pt x="24" y="230"/>
                  </a:lnTo>
                  <a:lnTo>
                    <a:pt x="19" y="222"/>
                  </a:lnTo>
                  <a:lnTo>
                    <a:pt x="15" y="215"/>
                  </a:lnTo>
                  <a:lnTo>
                    <a:pt x="10" y="207"/>
                  </a:lnTo>
                  <a:lnTo>
                    <a:pt x="5" y="200"/>
                  </a:lnTo>
                  <a:lnTo>
                    <a:pt x="0" y="193"/>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24" name="Shape 75">
              <a:extLst>
                <a:ext uri="{FF2B5EF4-FFF2-40B4-BE49-F238E27FC236}">
                  <a16:creationId xmlns:a16="http://schemas.microsoft.com/office/drawing/2014/main" id="{BFAE3B0E-F0C9-D6CD-ECFB-D9F3EAE37A3A}"/>
                </a:ext>
              </a:extLst>
            </xdr:cNvPr>
            <xdr:cNvPicPr preferRelativeResize="0"/>
          </xdr:nvPicPr>
          <xdr:blipFill rotWithShape="1">
            <a:blip xmlns:r="http://schemas.openxmlformats.org/officeDocument/2006/relationships" r:embed="rId8">
              <a:alphaModFix/>
            </a:blip>
            <a:srcRect/>
            <a:stretch/>
          </xdr:blipFill>
          <xdr:spPr>
            <a:xfrm>
              <a:off x="6958" y="393"/>
              <a:ext cx="499" cy="2"/>
            </a:xfrm>
            <a:prstGeom prst="rect">
              <a:avLst/>
            </a:prstGeom>
            <a:noFill/>
            <a:ln>
              <a:noFill/>
            </a:ln>
          </xdr:spPr>
        </xdr:pic>
        <xdr:sp macro="" textlink="">
          <xdr:nvSpPr>
            <xdr:cNvPr id="225" name="Shape 76">
              <a:extLst>
                <a:ext uri="{FF2B5EF4-FFF2-40B4-BE49-F238E27FC236}">
                  <a16:creationId xmlns:a16="http://schemas.microsoft.com/office/drawing/2014/main" id="{FA6E1B72-0554-1970-363F-596E158D8A34}"/>
                </a:ext>
              </a:extLst>
            </xdr:cNvPr>
            <xdr:cNvSpPr/>
          </xdr:nvSpPr>
          <xdr:spPr>
            <a:xfrm>
              <a:off x="6874" y="509"/>
              <a:ext cx="131" cy="174"/>
            </a:xfrm>
            <a:custGeom>
              <a:avLst/>
              <a:gdLst/>
              <a:ahLst/>
              <a:cxnLst/>
              <a:rect l="l" t="t" r="r" b="b"/>
              <a:pathLst>
                <a:path w="131" h="174" extrusionOk="0">
                  <a:moveTo>
                    <a:pt x="41" y="0"/>
                  </a:moveTo>
                  <a:lnTo>
                    <a:pt x="31" y="18"/>
                  </a:lnTo>
                  <a:lnTo>
                    <a:pt x="26" y="28"/>
                  </a:lnTo>
                  <a:lnTo>
                    <a:pt x="18" y="48"/>
                  </a:lnTo>
                  <a:lnTo>
                    <a:pt x="15" y="59"/>
                  </a:lnTo>
                  <a:lnTo>
                    <a:pt x="12" y="69"/>
                  </a:lnTo>
                  <a:lnTo>
                    <a:pt x="6" y="91"/>
                  </a:lnTo>
                  <a:lnTo>
                    <a:pt x="2" y="113"/>
                  </a:lnTo>
                  <a:lnTo>
                    <a:pt x="0" y="137"/>
                  </a:lnTo>
                  <a:lnTo>
                    <a:pt x="0" y="174"/>
                  </a:lnTo>
                  <a:lnTo>
                    <a:pt x="4" y="161"/>
                  </a:lnTo>
                  <a:lnTo>
                    <a:pt x="9" y="148"/>
                  </a:lnTo>
                  <a:lnTo>
                    <a:pt x="13" y="134"/>
                  </a:lnTo>
                  <a:lnTo>
                    <a:pt x="18" y="121"/>
                  </a:lnTo>
                  <a:lnTo>
                    <a:pt x="24" y="108"/>
                  </a:lnTo>
                  <a:lnTo>
                    <a:pt x="29" y="95"/>
                  </a:lnTo>
                  <a:lnTo>
                    <a:pt x="32" y="89"/>
                  </a:lnTo>
                  <a:lnTo>
                    <a:pt x="35" y="82"/>
                  </a:lnTo>
                  <a:lnTo>
                    <a:pt x="39" y="76"/>
                  </a:lnTo>
                  <a:lnTo>
                    <a:pt x="42" y="70"/>
                  </a:lnTo>
                  <a:lnTo>
                    <a:pt x="100" y="70"/>
                  </a:lnTo>
                  <a:lnTo>
                    <a:pt x="99" y="68"/>
                  </a:lnTo>
                  <a:lnTo>
                    <a:pt x="87" y="51"/>
                  </a:lnTo>
                  <a:lnTo>
                    <a:pt x="82" y="43"/>
                  </a:lnTo>
                  <a:lnTo>
                    <a:pt x="76" y="36"/>
                  </a:lnTo>
                  <a:lnTo>
                    <a:pt x="71" y="29"/>
                  </a:lnTo>
                  <a:lnTo>
                    <a:pt x="65" y="22"/>
                  </a:lnTo>
                  <a:lnTo>
                    <a:pt x="47" y="4"/>
                  </a:lnTo>
                  <a:lnTo>
                    <a:pt x="41" y="0"/>
                  </a:lnTo>
                  <a:close/>
                  <a:moveTo>
                    <a:pt x="100" y="70"/>
                  </a:moveTo>
                  <a:lnTo>
                    <a:pt x="42" y="70"/>
                  </a:lnTo>
                  <a:lnTo>
                    <a:pt x="49" y="74"/>
                  </a:lnTo>
                  <a:lnTo>
                    <a:pt x="54" y="78"/>
                  </a:lnTo>
                  <a:lnTo>
                    <a:pt x="60" y="82"/>
                  </a:lnTo>
                  <a:lnTo>
                    <a:pt x="66" y="87"/>
                  </a:lnTo>
                  <a:lnTo>
                    <a:pt x="72" y="91"/>
                  </a:lnTo>
                  <a:lnTo>
                    <a:pt x="77" y="96"/>
                  </a:lnTo>
                  <a:lnTo>
                    <a:pt x="82" y="102"/>
                  </a:lnTo>
                  <a:lnTo>
                    <a:pt x="92" y="112"/>
                  </a:lnTo>
                  <a:lnTo>
                    <a:pt x="107" y="130"/>
                  </a:lnTo>
                  <a:lnTo>
                    <a:pt x="116" y="142"/>
                  </a:lnTo>
                  <a:lnTo>
                    <a:pt x="125" y="155"/>
                  </a:lnTo>
                  <a:lnTo>
                    <a:pt x="127" y="147"/>
                  </a:lnTo>
                  <a:lnTo>
                    <a:pt x="128" y="138"/>
                  </a:lnTo>
                  <a:lnTo>
                    <a:pt x="130" y="130"/>
                  </a:lnTo>
                  <a:lnTo>
                    <a:pt x="131" y="122"/>
                  </a:lnTo>
                  <a:lnTo>
                    <a:pt x="120" y="103"/>
                  </a:lnTo>
                  <a:lnTo>
                    <a:pt x="109" y="85"/>
                  </a:lnTo>
                  <a:lnTo>
                    <a:pt x="100" y="7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26" name="Shape 77">
              <a:extLst>
                <a:ext uri="{FF2B5EF4-FFF2-40B4-BE49-F238E27FC236}">
                  <a16:creationId xmlns:a16="http://schemas.microsoft.com/office/drawing/2014/main" id="{8DA98A33-A662-98CC-4712-994FC470D5DC}"/>
                </a:ext>
              </a:extLst>
            </xdr:cNvPr>
            <xdr:cNvPicPr preferRelativeResize="0"/>
          </xdr:nvPicPr>
          <xdr:blipFill rotWithShape="1">
            <a:blip xmlns:r="http://schemas.openxmlformats.org/officeDocument/2006/relationships" r:embed="rId8">
              <a:alphaModFix/>
            </a:blip>
            <a:srcRect/>
            <a:stretch/>
          </xdr:blipFill>
          <xdr:spPr>
            <a:xfrm>
              <a:off x="6874" y="640"/>
              <a:ext cx="499" cy="2"/>
            </a:xfrm>
            <a:prstGeom prst="rect">
              <a:avLst/>
            </a:prstGeom>
            <a:noFill/>
            <a:ln>
              <a:noFill/>
            </a:ln>
          </xdr:spPr>
        </xdr:pic>
        <xdr:sp macro="" textlink="">
          <xdr:nvSpPr>
            <xdr:cNvPr id="227" name="Shape 78">
              <a:extLst>
                <a:ext uri="{FF2B5EF4-FFF2-40B4-BE49-F238E27FC236}">
                  <a16:creationId xmlns:a16="http://schemas.microsoft.com/office/drawing/2014/main" id="{CF5EF21F-6412-33F6-3FF7-0BD1CA723FCA}"/>
                </a:ext>
              </a:extLst>
            </xdr:cNvPr>
            <xdr:cNvSpPr/>
          </xdr:nvSpPr>
          <xdr:spPr>
            <a:xfrm>
              <a:off x="6874" y="509"/>
              <a:ext cx="131" cy="174"/>
            </a:xfrm>
            <a:custGeom>
              <a:avLst/>
              <a:gdLst/>
              <a:ahLst/>
              <a:cxnLst/>
              <a:rect l="l" t="t" r="r" b="b"/>
              <a:pathLst>
                <a:path w="131" h="174" extrusionOk="0">
                  <a:moveTo>
                    <a:pt x="125" y="155"/>
                  </a:moveTo>
                  <a:lnTo>
                    <a:pt x="116" y="142"/>
                  </a:lnTo>
                  <a:lnTo>
                    <a:pt x="107" y="130"/>
                  </a:lnTo>
                  <a:lnTo>
                    <a:pt x="102" y="124"/>
                  </a:lnTo>
                  <a:lnTo>
                    <a:pt x="97" y="118"/>
                  </a:lnTo>
                  <a:lnTo>
                    <a:pt x="92" y="112"/>
                  </a:lnTo>
                  <a:lnTo>
                    <a:pt x="87" y="107"/>
                  </a:lnTo>
                  <a:lnTo>
                    <a:pt x="82" y="102"/>
                  </a:lnTo>
                  <a:lnTo>
                    <a:pt x="77" y="96"/>
                  </a:lnTo>
                  <a:lnTo>
                    <a:pt x="72" y="91"/>
                  </a:lnTo>
                  <a:lnTo>
                    <a:pt x="66" y="87"/>
                  </a:lnTo>
                  <a:lnTo>
                    <a:pt x="60" y="82"/>
                  </a:lnTo>
                  <a:lnTo>
                    <a:pt x="54" y="78"/>
                  </a:lnTo>
                  <a:lnTo>
                    <a:pt x="49" y="74"/>
                  </a:lnTo>
                  <a:lnTo>
                    <a:pt x="42" y="70"/>
                  </a:lnTo>
                  <a:lnTo>
                    <a:pt x="39" y="76"/>
                  </a:lnTo>
                  <a:lnTo>
                    <a:pt x="35" y="82"/>
                  </a:lnTo>
                  <a:lnTo>
                    <a:pt x="32" y="89"/>
                  </a:lnTo>
                  <a:lnTo>
                    <a:pt x="29" y="95"/>
                  </a:lnTo>
                  <a:lnTo>
                    <a:pt x="24" y="108"/>
                  </a:lnTo>
                  <a:lnTo>
                    <a:pt x="18" y="121"/>
                  </a:lnTo>
                  <a:lnTo>
                    <a:pt x="13" y="134"/>
                  </a:lnTo>
                  <a:lnTo>
                    <a:pt x="9" y="148"/>
                  </a:lnTo>
                  <a:lnTo>
                    <a:pt x="4" y="161"/>
                  </a:lnTo>
                  <a:lnTo>
                    <a:pt x="0" y="174"/>
                  </a:lnTo>
                  <a:lnTo>
                    <a:pt x="0" y="162"/>
                  </a:lnTo>
                  <a:lnTo>
                    <a:pt x="0" y="149"/>
                  </a:lnTo>
                  <a:lnTo>
                    <a:pt x="0" y="137"/>
                  </a:lnTo>
                  <a:lnTo>
                    <a:pt x="1" y="125"/>
                  </a:lnTo>
                  <a:lnTo>
                    <a:pt x="2" y="113"/>
                  </a:lnTo>
                  <a:lnTo>
                    <a:pt x="15" y="59"/>
                  </a:lnTo>
                  <a:lnTo>
                    <a:pt x="18" y="48"/>
                  </a:lnTo>
                  <a:lnTo>
                    <a:pt x="22" y="38"/>
                  </a:lnTo>
                  <a:lnTo>
                    <a:pt x="26" y="28"/>
                  </a:lnTo>
                  <a:lnTo>
                    <a:pt x="31" y="18"/>
                  </a:lnTo>
                  <a:lnTo>
                    <a:pt x="36" y="9"/>
                  </a:lnTo>
                  <a:lnTo>
                    <a:pt x="41" y="0"/>
                  </a:lnTo>
                  <a:lnTo>
                    <a:pt x="47" y="4"/>
                  </a:lnTo>
                  <a:lnTo>
                    <a:pt x="76" y="36"/>
                  </a:lnTo>
                  <a:lnTo>
                    <a:pt x="82" y="43"/>
                  </a:lnTo>
                  <a:lnTo>
                    <a:pt x="87" y="51"/>
                  </a:lnTo>
                  <a:lnTo>
                    <a:pt x="99" y="68"/>
                  </a:lnTo>
                  <a:lnTo>
                    <a:pt x="109" y="85"/>
                  </a:lnTo>
                  <a:lnTo>
                    <a:pt x="120" y="103"/>
                  </a:lnTo>
                  <a:lnTo>
                    <a:pt x="131" y="122"/>
                  </a:lnTo>
                  <a:lnTo>
                    <a:pt x="130" y="130"/>
                  </a:lnTo>
                  <a:lnTo>
                    <a:pt x="128" y="138"/>
                  </a:lnTo>
                  <a:lnTo>
                    <a:pt x="127" y="147"/>
                  </a:lnTo>
                  <a:lnTo>
                    <a:pt x="125" y="15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28" name="Shape 79">
              <a:extLst>
                <a:ext uri="{FF2B5EF4-FFF2-40B4-BE49-F238E27FC236}">
                  <a16:creationId xmlns:a16="http://schemas.microsoft.com/office/drawing/2014/main" id="{841A3456-32C7-495B-686E-A7FBC6C4639A}"/>
                </a:ext>
              </a:extLst>
            </xdr:cNvPr>
            <xdr:cNvPicPr preferRelativeResize="0"/>
          </xdr:nvPicPr>
          <xdr:blipFill rotWithShape="1">
            <a:blip xmlns:r="http://schemas.openxmlformats.org/officeDocument/2006/relationships" r:embed="rId8">
              <a:alphaModFix/>
            </a:blip>
            <a:srcRect/>
            <a:stretch/>
          </xdr:blipFill>
          <xdr:spPr>
            <a:xfrm>
              <a:off x="6874" y="640"/>
              <a:ext cx="499" cy="2"/>
            </a:xfrm>
            <a:prstGeom prst="rect">
              <a:avLst/>
            </a:prstGeom>
            <a:noFill/>
            <a:ln>
              <a:noFill/>
            </a:ln>
          </xdr:spPr>
        </xdr:pic>
        <xdr:sp macro="" textlink="">
          <xdr:nvSpPr>
            <xdr:cNvPr id="229" name="Shape 80">
              <a:extLst>
                <a:ext uri="{FF2B5EF4-FFF2-40B4-BE49-F238E27FC236}">
                  <a16:creationId xmlns:a16="http://schemas.microsoft.com/office/drawing/2014/main" id="{E19370AC-63C0-6536-D366-333BC5C24AD7}"/>
                </a:ext>
              </a:extLst>
            </xdr:cNvPr>
            <xdr:cNvSpPr/>
          </xdr:nvSpPr>
          <xdr:spPr>
            <a:xfrm>
              <a:off x="6966" y="407"/>
              <a:ext cx="174" cy="222"/>
            </a:xfrm>
            <a:custGeom>
              <a:avLst/>
              <a:gdLst/>
              <a:ahLst/>
              <a:cxnLst/>
              <a:rect l="l" t="t" r="r" b="b"/>
              <a:pathLst>
                <a:path w="174" h="222" extrusionOk="0">
                  <a:moveTo>
                    <a:pt x="96" y="0"/>
                  </a:moveTo>
                  <a:lnTo>
                    <a:pt x="90" y="6"/>
                  </a:lnTo>
                  <a:lnTo>
                    <a:pt x="84" y="13"/>
                  </a:lnTo>
                  <a:lnTo>
                    <a:pt x="78" y="21"/>
                  </a:lnTo>
                  <a:lnTo>
                    <a:pt x="72" y="30"/>
                  </a:lnTo>
                  <a:lnTo>
                    <a:pt x="66" y="38"/>
                  </a:lnTo>
                  <a:lnTo>
                    <a:pt x="60" y="47"/>
                  </a:lnTo>
                  <a:lnTo>
                    <a:pt x="42" y="77"/>
                  </a:lnTo>
                  <a:lnTo>
                    <a:pt x="24" y="110"/>
                  </a:lnTo>
                  <a:lnTo>
                    <a:pt x="12" y="134"/>
                  </a:lnTo>
                  <a:lnTo>
                    <a:pt x="0" y="160"/>
                  </a:lnTo>
                  <a:lnTo>
                    <a:pt x="5" y="167"/>
                  </a:lnTo>
                  <a:lnTo>
                    <a:pt x="9" y="174"/>
                  </a:lnTo>
                  <a:lnTo>
                    <a:pt x="14" y="181"/>
                  </a:lnTo>
                  <a:lnTo>
                    <a:pt x="19" y="189"/>
                  </a:lnTo>
                  <a:lnTo>
                    <a:pt x="23" y="197"/>
                  </a:lnTo>
                  <a:lnTo>
                    <a:pt x="28" y="204"/>
                  </a:lnTo>
                  <a:lnTo>
                    <a:pt x="38" y="220"/>
                  </a:lnTo>
                  <a:lnTo>
                    <a:pt x="39" y="222"/>
                  </a:lnTo>
                  <a:lnTo>
                    <a:pt x="44" y="203"/>
                  </a:lnTo>
                  <a:lnTo>
                    <a:pt x="48" y="188"/>
                  </a:lnTo>
                  <a:lnTo>
                    <a:pt x="50" y="181"/>
                  </a:lnTo>
                  <a:lnTo>
                    <a:pt x="51" y="175"/>
                  </a:lnTo>
                  <a:lnTo>
                    <a:pt x="55" y="161"/>
                  </a:lnTo>
                  <a:lnTo>
                    <a:pt x="58" y="154"/>
                  </a:lnTo>
                  <a:lnTo>
                    <a:pt x="61" y="146"/>
                  </a:lnTo>
                  <a:lnTo>
                    <a:pt x="70" y="128"/>
                  </a:lnTo>
                  <a:lnTo>
                    <a:pt x="76" y="117"/>
                  </a:lnTo>
                  <a:lnTo>
                    <a:pt x="82" y="105"/>
                  </a:lnTo>
                  <a:lnTo>
                    <a:pt x="90" y="92"/>
                  </a:lnTo>
                  <a:lnTo>
                    <a:pt x="99" y="76"/>
                  </a:lnTo>
                  <a:lnTo>
                    <a:pt x="142" y="76"/>
                  </a:lnTo>
                  <a:lnTo>
                    <a:pt x="138" y="64"/>
                  </a:lnTo>
                  <a:lnTo>
                    <a:pt x="133" y="51"/>
                  </a:lnTo>
                  <a:lnTo>
                    <a:pt x="128" y="40"/>
                  </a:lnTo>
                  <a:lnTo>
                    <a:pt x="124" y="30"/>
                  </a:lnTo>
                  <a:lnTo>
                    <a:pt x="119" y="22"/>
                  </a:lnTo>
                  <a:lnTo>
                    <a:pt x="111" y="10"/>
                  </a:lnTo>
                  <a:lnTo>
                    <a:pt x="107" y="6"/>
                  </a:lnTo>
                  <a:lnTo>
                    <a:pt x="101" y="2"/>
                  </a:lnTo>
                  <a:lnTo>
                    <a:pt x="96" y="0"/>
                  </a:lnTo>
                  <a:close/>
                  <a:moveTo>
                    <a:pt x="142" y="76"/>
                  </a:moveTo>
                  <a:lnTo>
                    <a:pt x="99" y="76"/>
                  </a:lnTo>
                  <a:lnTo>
                    <a:pt x="108" y="89"/>
                  </a:lnTo>
                  <a:lnTo>
                    <a:pt x="118" y="102"/>
                  </a:lnTo>
                  <a:lnTo>
                    <a:pt x="127" y="115"/>
                  </a:lnTo>
                  <a:lnTo>
                    <a:pt x="137" y="128"/>
                  </a:lnTo>
                  <a:lnTo>
                    <a:pt x="155" y="156"/>
                  </a:lnTo>
                  <a:lnTo>
                    <a:pt x="165" y="170"/>
                  </a:lnTo>
                  <a:lnTo>
                    <a:pt x="174" y="186"/>
                  </a:lnTo>
                  <a:lnTo>
                    <a:pt x="167" y="160"/>
                  </a:lnTo>
                  <a:lnTo>
                    <a:pt x="161" y="136"/>
                  </a:lnTo>
                  <a:lnTo>
                    <a:pt x="154" y="115"/>
                  </a:lnTo>
                  <a:lnTo>
                    <a:pt x="148" y="96"/>
                  </a:lnTo>
                  <a:lnTo>
                    <a:pt x="143" y="79"/>
                  </a:lnTo>
                  <a:lnTo>
                    <a:pt x="142" y="76"/>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30" name="Shape 81">
              <a:extLst>
                <a:ext uri="{FF2B5EF4-FFF2-40B4-BE49-F238E27FC236}">
                  <a16:creationId xmlns:a16="http://schemas.microsoft.com/office/drawing/2014/main" id="{99E28B60-3868-EE46-45C2-CB01DAA84DB6}"/>
                </a:ext>
              </a:extLst>
            </xdr:cNvPr>
            <xdr:cNvPicPr preferRelativeResize="0"/>
          </xdr:nvPicPr>
          <xdr:blipFill rotWithShape="1">
            <a:blip xmlns:r="http://schemas.openxmlformats.org/officeDocument/2006/relationships" r:embed="rId8">
              <a:alphaModFix/>
            </a:blip>
            <a:srcRect/>
            <a:stretch/>
          </xdr:blipFill>
          <xdr:spPr>
            <a:xfrm>
              <a:off x="6967" y="537"/>
              <a:ext cx="499" cy="2"/>
            </a:xfrm>
            <a:prstGeom prst="rect">
              <a:avLst/>
            </a:prstGeom>
            <a:noFill/>
            <a:ln>
              <a:noFill/>
            </a:ln>
          </xdr:spPr>
        </xdr:pic>
        <xdr:sp macro="" textlink="">
          <xdr:nvSpPr>
            <xdr:cNvPr id="231" name="Shape 82">
              <a:extLst>
                <a:ext uri="{FF2B5EF4-FFF2-40B4-BE49-F238E27FC236}">
                  <a16:creationId xmlns:a16="http://schemas.microsoft.com/office/drawing/2014/main" id="{FEE29213-4325-08F3-EDC9-3F8897F87B51}"/>
                </a:ext>
              </a:extLst>
            </xdr:cNvPr>
            <xdr:cNvSpPr/>
          </xdr:nvSpPr>
          <xdr:spPr>
            <a:xfrm>
              <a:off x="6966" y="407"/>
              <a:ext cx="174" cy="222"/>
            </a:xfrm>
            <a:custGeom>
              <a:avLst/>
              <a:gdLst/>
              <a:ahLst/>
              <a:cxnLst/>
              <a:rect l="l" t="t" r="r" b="b"/>
              <a:pathLst>
                <a:path w="174" h="222" extrusionOk="0">
                  <a:moveTo>
                    <a:pt x="0" y="160"/>
                  </a:moveTo>
                  <a:lnTo>
                    <a:pt x="12" y="134"/>
                  </a:lnTo>
                  <a:lnTo>
                    <a:pt x="24" y="110"/>
                  </a:lnTo>
                  <a:lnTo>
                    <a:pt x="30" y="99"/>
                  </a:lnTo>
                  <a:lnTo>
                    <a:pt x="36" y="88"/>
                  </a:lnTo>
                  <a:lnTo>
                    <a:pt x="42" y="77"/>
                  </a:lnTo>
                  <a:lnTo>
                    <a:pt x="48" y="67"/>
                  </a:lnTo>
                  <a:lnTo>
                    <a:pt x="54" y="57"/>
                  </a:lnTo>
                  <a:lnTo>
                    <a:pt x="60" y="47"/>
                  </a:lnTo>
                  <a:lnTo>
                    <a:pt x="66" y="38"/>
                  </a:lnTo>
                  <a:lnTo>
                    <a:pt x="72" y="30"/>
                  </a:lnTo>
                  <a:lnTo>
                    <a:pt x="78" y="21"/>
                  </a:lnTo>
                  <a:lnTo>
                    <a:pt x="84" y="13"/>
                  </a:lnTo>
                  <a:lnTo>
                    <a:pt x="90" y="6"/>
                  </a:lnTo>
                  <a:lnTo>
                    <a:pt x="96" y="0"/>
                  </a:lnTo>
                  <a:lnTo>
                    <a:pt x="97" y="0"/>
                  </a:lnTo>
                  <a:lnTo>
                    <a:pt x="99" y="1"/>
                  </a:lnTo>
                  <a:lnTo>
                    <a:pt x="101" y="2"/>
                  </a:lnTo>
                  <a:lnTo>
                    <a:pt x="103" y="3"/>
                  </a:lnTo>
                  <a:lnTo>
                    <a:pt x="105" y="4"/>
                  </a:lnTo>
                  <a:lnTo>
                    <a:pt x="107" y="6"/>
                  </a:lnTo>
                  <a:lnTo>
                    <a:pt x="109" y="8"/>
                  </a:lnTo>
                  <a:lnTo>
                    <a:pt x="111" y="10"/>
                  </a:lnTo>
                  <a:lnTo>
                    <a:pt x="113" y="13"/>
                  </a:lnTo>
                  <a:lnTo>
                    <a:pt x="115" y="16"/>
                  </a:lnTo>
                  <a:lnTo>
                    <a:pt x="117" y="19"/>
                  </a:lnTo>
                  <a:lnTo>
                    <a:pt x="119" y="22"/>
                  </a:lnTo>
                  <a:lnTo>
                    <a:pt x="124" y="30"/>
                  </a:lnTo>
                  <a:lnTo>
                    <a:pt x="128" y="40"/>
                  </a:lnTo>
                  <a:lnTo>
                    <a:pt x="133" y="51"/>
                  </a:lnTo>
                  <a:lnTo>
                    <a:pt x="138" y="64"/>
                  </a:lnTo>
                  <a:lnTo>
                    <a:pt x="143" y="79"/>
                  </a:lnTo>
                  <a:lnTo>
                    <a:pt x="148" y="96"/>
                  </a:lnTo>
                  <a:lnTo>
                    <a:pt x="154" y="115"/>
                  </a:lnTo>
                  <a:lnTo>
                    <a:pt x="161" y="136"/>
                  </a:lnTo>
                  <a:lnTo>
                    <a:pt x="167" y="160"/>
                  </a:lnTo>
                  <a:lnTo>
                    <a:pt x="174" y="186"/>
                  </a:lnTo>
                  <a:lnTo>
                    <a:pt x="165" y="170"/>
                  </a:lnTo>
                  <a:lnTo>
                    <a:pt x="155" y="156"/>
                  </a:lnTo>
                  <a:lnTo>
                    <a:pt x="146" y="142"/>
                  </a:lnTo>
                  <a:lnTo>
                    <a:pt x="137" y="128"/>
                  </a:lnTo>
                  <a:lnTo>
                    <a:pt x="127" y="115"/>
                  </a:lnTo>
                  <a:lnTo>
                    <a:pt x="118" y="102"/>
                  </a:lnTo>
                  <a:lnTo>
                    <a:pt x="108" y="89"/>
                  </a:lnTo>
                  <a:lnTo>
                    <a:pt x="99" y="76"/>
                  </a:lnTo>
                  <a:lnTo>
                    <a:pt x="90" y="92"/>
                  </a:lnTo>
                  <a:lnTo>
                    <a:pt x="82" y="105"/>
                  </a:lnTo>
                  <a:lnTo>
                    <a:pt x="76" y="117"/>
                  </a:lnTo>
                  <a:lnTo>
                    <a:pt x="70" y="128"/>
                  </a:lnTo>
                  <a:lnTo>
                    <a:pt x="65" y="138"/>
                  </a:lnTo>
                  <a:lnTo>
                    <a:pt x="61" y="146"/>
                  </a:lnTo>
                  <a:lnTo>
                    <a:pt x="58" y="154"/>
                  </a:lnTo>
                  <a:lnTo>
                    <a:pt x="55" y="161"/>
                  </a:lnTo>
                  <a:lnTo>
                    <a:pt x="53" y="168"/>
                  </a:lnTo>
                  <a:lnTo>
                    <a:pt x="51" y="175"/>
                  </a:lnTo>
                  <a:lnTo>
                    <a:pt x="50" y="181"/>
                  </a:lnTo>
                  <a:lnTo>
                    <a:pt x="48" y="188"/>
                  </a:lnTo>
                  <a:lnTo>
                    <a:pt x="44" y="203"/>
                  </a:lnTo>
                  <a:lnTo>
                    <a:pt x="39" y="222"/>
                  </a:lnTo>
                  <a:lnTo>
                    <a:pt x="38" y="221"/>
                  </a:lnTo>
                  <a:lnTo>
                    <a:pt x="38" y="220"/>
                  </a:lnTo>
                  <a:lnTo>
                    <a:pt x="33" y="212"/>
                  </a:lnTo>
                  <a:lnTo>
                    <a:pt x="28" y="204"/>
                  </a:lnTo>
                  <a:lnTo>
                    <a:pt x="23" y="197"/>
                  </a:lnTo>
                  <a:lnTo>
                    <a:pt x="19" y="189"/>
                  </a:lnTo>
                  <a:lnTo>
                    <a:pt x="14" y="181"/>
                  </a:lnTo>
                  <a:lnTo>
                    <a:pt x="9" y="174"/>
                  </a:lnTo>
                  <a:lnTo>
                    <a:pt x="5" y="167"/>
                  </a:lnTo>
                  <a:lnTo>
                    <a:pt x="0" y="16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32" name="Shape 83">
              <a:extLst>
                <a:ext uri="{FF2B5EF4-FFF2-40B4-BE49-F238E27FC236}">
                  <a16:creationId xmlns:a16="http://schemas.microsoft.com/office/drawing/2014/main" id="{2A595A44-7AA2-0840-0E4E-8ED1CE905AD2}"/>
                </a:ext>
              </a:extLst>
            </xdr:cNvPr>
            <xdr:cNvPicPr preferRelativeResize="0"/>
          </xdr:nvPicPr>
          <xdr:blipFill rotWithShape="1">
            <a:blip xmlns:r="http://schemas.openxmlformats.org/officeDocument/2006/relationships" r:embed="rId8">
              <a:alphaModFix/>
            </a:blip>
            <a:srcRect/>
            <a:stretch/>
          </xdr:blipFill>
          <xdr:spPr>
            <a:xfrm>
              <a:off x="6967" y="537"/>
              <a:ext cx="499" cy="2"/>
            </a:xfrm>
            <a:prstGeom prst="rect">
              <a:avLst/>
            </a:prstGeom>
            <a:noFill/>
            <a:ln>
              <a:noFill/>
            </a:ln>
          </xdr:spPr>
        </xdr:pic>
        <xdr:sp macro="" textlink="">
          <xdr:nvSpPr>
            <xdr:cNvPr id="233" name="Shape 84">
              <a:extLst>
                <a:ext uri="{FF2B5EF4-FFF2-40B4-BE49-F238E27FC236}">
                  <a16:creationId xmlns:a16="http://schemas.microsoft.com/office/drawing/2014/main" id="{8E8BF53E-A812-29E8-7F46-93186DAE325B}"/>
                </a:ext>
              </a:extLst>
            </xdr:cNvPr>
            <xdr:cNvSpPr/>
          </xdr:nvSpPr>
          <xdr:spPr>
            <a:xfrm>
              <a:off x="6997" y="616"/>
              <a:ext cx="2" cy="2"/>
            </a:xfrm>
            <a:custGeom>
              <a:avLst/>
              <a:gdLst/>
              <a:ahLst/>
              <a:cxnLst/>
              <a:rect l="l" t="t" r="r" b="b"/>
              <a:pathLst>
                <a:path w="1" h="2" extrusionOk="0">
                  <a:moveTo>
                    <a:pt x="1" y="2"/>
                  </a:moveTo>
                  <a:lnTo>
                    <a:pt x="0" y="1"/>
                  </a:lnTo>
                  <a:lnTo>
                    <a:pt x="0" y="0"/>
                  </a:lnTo>
                  <a:lnTo>
                    <a:pt x="0" y="1"/>
                  </a:lnTo>
                  <a:lnTo>
                    <a:pt x="1" y="2"/>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34" name="Shape 85">
              <a:extLst>
                <a:ext uri="{FF2B5EF4-FFF2-40B4-BE49-F238E27FC236}">
                  <a16:creationId xmlns:a16="http://schemas.microsoft.com/office/drawing/2014/main" id="{E33ECCA4-D840-B6FA-8C27-EB3975A8896F}"/>
                </a:ext>
              </a:extLst>
            </xdr:cNvPr>
            <xdr:cNvSpPr/>
          </xdr:nvSpPr>
          <xdr:spPr>
            <a:xfrm>
              <a:off x="6997" y="616"/>
              <a:ext cx="2" cy="2"/>
            </a:xfrm>
            <a:custGeom>
              <a:avLst/>
              <a:gdLst/>
              <a:ahLst/>
              <a:cxnLst/>
              <a:rect l="l" t="t" r="r" b="b"/>
              <a:pathLst>
                <a:path w="1" h="2" extrusionOk="0">
                  <a:moveTo>
                    <a:pt x="1" y="2"/>
                  </a:moveTo>
                  <a:lnTo>
                    <a:pt x="0" y="1"/>
                  </a:lnTo>
                  <a:lnTo>
                    <a:pt x="0" y="0"/>
                  </a:lnTo>
                  <a:lnTo>
                    <a:pt x="0" y="1"/>
                  </a:lnTo>
                  <a:lnTo>
                    <a:pt x="1"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35" name="Shape 86">
              <a:extLst>
                <a:ext uri="{FF2B5EF4-FFF2-40B4-BE49-F238E27FC236}">
                  <a16:creationId xmlns:a16="http://schemas.microsoft.com/office/drawing/2014/main" id="{894BC951-BB52-6008-5A5B-5C303461C8DA}"/>
                </a:ext>
              </a:extLst>
            </xdr:cNvPr>
            <xdr:cNvSpPr/>
          </xdr:nvSpPr>
          <xdr:spPr>
            <a:xfrm>
              <a:off x="6998" y="620"/>
              <a:ext cx="3" cy="3"/>
            </a:xfrm>
            <a:custGeom>
              <a:avLst/>
              <a:gdLst/>
              <a:ahLst/>
              <a:cxnLst/>
              <a:rect l="l" t="t" r="r" b="b"/>
              <a:pathLst>
                <a:path w="3" h="3" extrusionOk="0">
                  <a:moveTo>
                    <a:pt x="3" y="3"/>
                  </a:moveTo>
                  <a:lnTo>
                    <a:pt x="2" y="1"/>
                  </a:lnTo>
                  <a:lnTo>
                    <a:pt x="0" y="0"/>
                  </a:lnTo>
                </a:path>
              </a:pathLst>
            </a:custGeom>
            <a:noFill/>
            <a:ln w="9525" cap="flat" cmpd="sng">
              <a:solidFill>
                <a:srgbClr val="373435"/>
              </a:solidFill>
              <a:prstDash val="solid"/>
              <a:round/>
              <a:headEnd type="none" w="med" len="med"/>
              <a:tailEnd type="none" w="med" len="med"/>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36" name="Shape 87">
              <a:extLst>
                <a:ext uri="{FF2B5EF4-FFF2-40B4-BE49-F238E27FC236}">
                  <a16:creationId xmlns:a16="http://schemas.microsoft.com/office/drawing/2014/main" id="{7DCE0C31-7C39-649A-2449-46629664DD5F}"/>
                </a:ext>
              </a:extLst>
            </xdr:cNvPr>
            <xdr:cNvPicPr preferRelativeResize="0"/>
          </xdr:nvPicPr>
          <xdr:blipFill rotWithShape="1">
            <a:blip xmlns:r="http://schemas.openxmlformats.org/officeDocument/2006/relationships" r:embed="rId8">
              <a:alphaModFix/>
            </a:blip>
            <a:srcRect/>
            <a:stretch/>
          </xdr:blipFill>
          <xdr:spPr>
            <a:xfrm>
              <a:off x="6998" y="745"/>
              <a:ext cx="499" cy="7"/>
            </a:xfrm>
            <a:prstGeom prst="rect">
              <a:avLst/>
            </a:prstGeom>
            <a:noFill/>
            <a:ln>
              <a:noFill/>
            </a:ln>
          </xdr:spPr>
        </xdr:pic>
        <xdr:sp macro="" textlink="">
          <xdr:nvSpPr>
            <xdr:cNvPr id="237" name="Shape 88">
              <a:extLst>
                <a:ext uri="{FF2B5EF4-FFF2-40B4-BE49-F238E27FC236}">
                  <a16:creationId xmlns:a16="http://schemas.microsoft.com/office/drawing/2014/main" id="{022D8238-8F43-8A01-9823-F01A5894A1C9}"/>
                </a:ext>
              </a:extLst>
            </xdr:cNvPr>
            <xdr:cNvSpPr/>
          </xdr:nvSpPr>
          <xdr:spPr>
            <a:xfrm>
              <a:off x="7017" y="790"/>
              <a:ext cx="5" cy="18"/>
            </a:xfrm>
            <a:custGeom>
              <a:avLst/>
              <a:gdLst/>
              <a:ahLst/>
              <a:cxnLst/>
              <a:rect l="l" t="t" r="r" b="b"/>
              <a:pathLst>
                <a:path w="5" h="18" extrusionOk="0">
                  <a:moveTo>
                    <a:pt x="5" y="0"/>
                  </a:moveTo>
                  <a:lnTo>
                    <a:pt x="2" y="8"/>
                  </a:lnTo>
                  <a:lnTo>
                    <a:pt x="0" y="16"/>
                  </a:lnTo>
                  <a:lnTo>
                    <a:pt x="0" y="18"/>
                  </a:lnTo>
                  <a:lnTo>
                    <a:pt x="1" y="14"/>
                  </a:lnTo>
                  <a:lnTo>
                    <a:pt x="3" y="9"/>
                  </a:lnTo>
                  <a:lnTo>
                    <a:pt x="4" y="5"/>
                  </a:lnTo>
                  <a:lnTo>
                    <a:pt x="5"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38" name="Shape 89">
              <a:extLst>
                <a:ext uri="{FF2B5EF4-FFF2-40B4-BE49-F238E27FC236}">
                  <a16:creationId xmlns:a16="http://schemas.microsoft.com/office/drawing/2014/main" id="{1137B15A-4119-4669-0F5A-FB48F6045CAD}"/>
                </a:ext>
              </a:extLst>
            </xdr:cNvPr>
            <xdr:cNvSpPr/>
          </xdr:nvSpPr>
          <xdr:spPr>
            <a:xfrm>
              <a:off x="7017" y="790"/>
              <a:ext cx="5" cy="18"/>
            </a:xfrm>
            <a:custGeom>
              <a:avLst/>
              <a:gdLst/>
              <a:ahLst/>
              <a:cxnLst/>
              <a:rect l="l" t="t" r="r" b="b"/>
              <a:pathLst>
                <a:path w="5" h="18" extrusionOk="0">
                  <a:moveTo>
                    <a:pt x="5" y="0"/>
                  </a:moveTo>
                  <a:lnTo>
                    <a:pt x="4" y="4"/>
                  </a:lnTo>
                  <a:lnTo>
                    <a:pt x="2" y="8"/>
                  </a:lnTo>
                  <a:lnTo>
                    <a:pt x="1" y="12"/>
                  </a:lnTo>
                  <a:lnTo>
                    <a:pt x="0" y="15"/>
                  </a:lnTo>
                  <a:lnTo>
                    <a:pt x="0" y="16"/>
                  </a:lnTo>
                  <a:lnTo>
                    <a:pt x="0" y="18"/>
                  </a:lnTo>
                  <a:lnTo>
                    <a:pt x="1" y="14"/>
                  </a:lnTo>
                  <a:lnTo>
                    <a:pt x="3" y="9"/>
                  </a:lnTo>
                  <a:lnTo>
                    <a:pt x="4" y="5"/>
                  </a:lnTo>
                  <a:lnTo>
                    <a:pt x="5"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39" name="Shape 90">
              <a:extLst>
                <a:ext uri="{FF2B5EF4-FFF2-40B4-BE49-F238E27FC236}">
                  <a16:creationId xmlns:a16="http://schemas.microsoft.com/office/drawing/2014/main" id="{CD4BDA52-29C2-F7AB-D631-8334FD3C95B8}"/>
                </a:ext>
              </a:extLst>
            </xdr:cNvPr>
            <xdr:cNvSpPr/>
          </xdr:nvSpPr>
          <xdr:spPr>
            <a:xfrm>
              <a:off x="6973" y="544"/>
              <a:ext cx="69" cy="219"/>
            </a:xfrm>
            <a:custGeom>
              <a:avLst/>
              <a:gdLst/>
              <a:ahLst/>
              <a:cxnLst/>
              <a:rect l="l" t="t" r="r" b="b"/>
              <a:pathLst>
                <a:path w="69" h="219" extrusionOk="0">
                  <a:moveTo>
                    <a:pt x="0" y="84"/>
                  </a:moveTo>
                  <a:lnTo>
                    <a:pt x="1" y="89"/>
                  </a:lnTo>
                  <a:lnTo>
                    <a:pt x="2" y="95"/>
                  </a:lnTo>
                  <a:lnTo>
                    <a:pt x="4" y="100"/>
                  </a:lnTo>
                  <a:lnTo>
                    <a:pt x="5" y="106"/>
                  </a:lnTo>
                  <a:lnTo>
                    <a:pt x="15" y="121"/>
                  </a:lnTo>
                  <a:lnTo>
                    <a:pt x="24" y="136"/>
                  </a:lnTo>
                  <a:lnTo>
                    <a:pt x="28" y="144"/>
                  </a:lnTo>
                  <a:lnTo>
                    <a:pt x="33" y="151"/>
                  </a:lnTo>
                  <a:lnTo>
                    <a:pt x="36" y="158"/>
                  </a:lnTo>
                  <a:lnTo>
                    <a:pt x="40" y="165"/>
                  </a:lnTo>
                  <a:lnTo>
                    <a:pt x="52" y="193"/>
                  </a:lnTo>
                  <a:lnTo>
                    <a:pt x="54" y="199"/>
                  </a:lnTo>
                  <a:lnTo>
                    <a:pt x="58" y="213"/>
                  </a:lnTo>
                  <a:lnTo>
                    <a:pt x="60" y="219"/>
                  </a:lnTo>
                  <a:lnTo>
                    <a:pt x="66" y="201"/>
                  </a:lnTo>
                  <a:lnTo>
                    <a:pt x="69" y="195"/>
                  </a:lnTo>
                  <a:lnTo>
                    <a:pt x="65" y="181"/>
                  </a:lnTo>
                  <a:lnTo>
                    <a:pt x="63" y="167"/>
                  </a:lnTo>
                  <a:lnTo>
                    <a:pt x="60" y="153"/>
                  </a:lnTo>
                  <a:lnTo>
                    <a:pt x="59" y="139"/>
                  </a:lnTo>
                  <a:lnTo>
                    <a:pt x="57" y="125"/>
                  </a:lnTo>
                  <a:lnTo>
                    <a:pt x="57" y="119"/>
                  </a:lnTo>
                  <a:lnTo>
                    <a:pt x="26" y="119"/>
                  </a:lnTo>
                  <a:lnTo>
                    <a:pt x="14" y="101"/>
                  </a:lnTo>
                  <a:lnTo>
                    <a:pt x="7" y="93"/>
                  </a:lnTo>
                  <a:lnTo>
                    <a:pt x="0" y="84"/>
                  </a:lnTo>
                  <a:close/>
                  <a:moveTo>
                    <a:pt x="58" y="0"/>
                  </a:moveTo>
                  <a:lnTo>
                    <a:pt x="53" y="12"/>
                  </a:lnTo>
                  <a:lnTo>
                    <a:pt x="49" y="22"/>
                  </a:lnTo>
                  <a:lnTo>
                    <a:pt x="46" y="32"/>
                  </a:lnTo>
                  <a:lnTo>
                    <a:pt x="43" y="41"/>
                  </a:lnTo>
                  <a:lnTo>
                    <a:pt x="41" y="50"/>
                  </a:lnTo>
                  <a:lnTo>
                    <a:pt x="39" y="61"/>
                  </a:lnTo>
                  <a:lnTo>
                    <a:pt x="36" y="72"/>
                  </a:lnTo>
                  <a:lnTo>
                    <a:pt x="32" y="85"/>
                  </a:lnTo>
                  <a:lnTo>
                    <a:pt x="32" y="86"/>
                  </a:lnTo>
                  <a:lnTo>
                    <a:pt x="31" y="95"/>
                  </a:lnTo>
                  <a:lnTo>
                    <a:pt x="29" y="103"/>
                  </a:lnTo>
                  <a:lnTo>
                    <a:pt x="28" y="111"/>
                  </a:lnTo>
                  <a:lnTo>
                    <a:pt x="26" y="119"/>
                  </a:lnTo>
                  <a:lnTo>
                    <a:pt x="57" y="119"/>
                  </a:lnTo>
                  <a:lnTo>
                    <a:pt x="56" y="111"/>
                  </a:lnTo>
                  <a:lnTo>
                    <a:pt x="56" y="95"/>
                  </a:lnTo>
                  <a:lnTo>
                    <a:pt x="55" y="84"/>
                  </a:lnTo>
                  <a:lnTo>
                    <a:pt x="57" y="77"/>
                  </a:lnTo>
                  <a:lnTo>
                    <a:pt x="59" y="71"/>
                  </a:lnTo>
                  <a:lnTo>
                    <a:pt x="61" y="64"/>
                  </a:lnTo>
                  <a:lnTo>
                    <a:pt x="62" y="59"/>
                  </a:lnTo>
                  <a:lnTo>
                    <a:pt x="63" y="53"/>
                  </a:lnTo>
                  <a:lnTo>
                    <a:pt x="63" y="22"/>
                  </a:lnTo>
                  <a:lnTo>
                    <a:pt x="62" y="18"/>
                  </a:lnTo>
                  <a:lnTo>
                    <a:pt x="60" y="8"/>
                  </a:lnTo>
                  <a:lnTo>
                    <a:pt x="58"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40" name="Shape 91">
              <a:extLst>
                <a:ext uri="{FF2B5EF4-FFF2-40B4-BE49-F238E27FC236}">
                  <a16:creationId xmlns:a16="http://schemas.microsoft.com/office/drawing/2014/main" id="{B3E92804-07E2-9FF2-27D2-82037FB7DACB}"/>
                </a:ext>
              </a:extLst>
            </xdr:cNvPr>
            <xdr:cNvPicPr preferRelativeResize="0"/>
          </xdr:nvPicPr>
          <xdr:blipFill rotWithShape="1">
            <a:blip xmlns:r="http://schemas.openxmlformats.org/officeDocument/2006/relationships" r:embed="rId8">
              <a:alphaModFix/>
            </a:blip>
            <a:srcRect/>
            <a:stretch/>
          </xdr:blipFill>
          <xdr:spPr>
            <a:xfrm>
              <a:off x="6974" y="673"/>
              <a:ext cx="499" cy="2"/>
            </a:xfrm>
            <a:prstGeom prst="rect">
              <a:avLst/>
            </a:prstGeom>
            <a:noFill/>
            <a:ln>
              <a:noFill/>
            </a:ln>
          </xdr:spPr>
        </xdr:pic>
        <xdr:sp macro="" textlink="">
          <xdr:nvSpPr>
            <xdr:cNvPr id="241" name="Shape 92">
              <a:extLst>
                <a:ext uri="{FF2B5EF4-FFF2-40B4-BE49-F238E27FC236}">
                  <a16:creationId xmlns:a16="http://schemas.microsoft.com/office/drawing/2014/main" id="{5A4ACB88-1306-C50D-4204-A8D434D5F02C}"/>
                </a:ext>
              </a:extLst>
            </xdr:cNvPr>
            <xdr:cNvSpPr/>
          </xdr:nvSpPr>
          <xdr:spPr>
            <a:xfrm>
              <a:off x="6973" y="544"/>
              <a:ext cx="69" cy="219"/>
            </a:xfrm>
            <a:custGeom>
              <a:avLst/>
              <a:gdLst/>
              <a:ahLst/>
              <a:cxnLst/>
              <a:rect l="l" t="t" r="r" b="b"/>
              <a:pathLst>
                <a:path w="69" h="219" extrusionOk="0">
                  <a:moveTo>
                    <a:pt x="69" y="195"/>
                  </a:moveTo>
                  <a:lnTo>
                    <a:pt x="65" y="181"/>
                  </a:lnTo>
                  <a:lnTo>
                    <a:pt x="63" y="167"/>
                  </a:lnTo>
                  <a:lnTo>
                    <a:pt x="60" y="153"/>
                  </a:lnTo>
                  <a:lnTo>
                    <a:pt x="59" y="139"/>
                  </a:lnTo>
                  <a:lnTo>
                    <a:pt x="57" y="125"/>
                  </a:lnTo>
                  <a:lnTo>
                    <a:pt x="56" y="111"/>
                  </a:lnTo>
                  <a:lnTo>
                    <a:pt x="56" y="97"/>
                  </a:lnTo>
                  <a:lnTo>
                    <a:pt x="55" y="84"/>
                  </a:lnTo>
                  <a:lnTo>
                    <a:pt x="57" y="77"/>
                  </a:lnTo>
                  <a:lnTo>
                    <a:pt x="59" y="71"/>
                  </a:lnTo>
                  <a:lnTo>
                    <a:pt x="61" y="64"/>
                  </a:lnTo>
                  <a:lnTo>
                    <a:pt x="62" y="59"/>
                  </a:lnTo>
                  <a:lnTo>
                    <a:pt x="63" y="53"/>
                  </a:lnTo>
                  <a:lnTo>
                    <a:pt x="63" y="47"/>
                  </a:lnTo>
                  <a:lnTo>
                    <a:pt x="64" y="42"/>
                  </a:lnTo>
                  <a:lnTo>
                    <a:pt x="64" y="37"/>
                  </a:lnTo>
                  <a:lnTo>
                    <a:pt x="63" y="32"/>
                  </a:lnTo>
                  <a:lnTo>
                    <a:pt x="63" y="27"/>
                  </a:lnTo>
                  <a:lnTo>
                    <a:pt x="63" y="22"/>
                  </a:lnTo>
                  <a:lnTo>
                    <a:pt x="62" y="18"/>
                  </a:lnTo>
                  <a:lnTo>
                    <a:pt x="60" y="8"/>
                  </a:lnTo>
                  <a:lnTo>
                    <a:pt x="58" y="0"/>
                  </a:lnTo>
                  <a:lnTo>
                    <a:pt x="53" y="12"/>
                  </a:lnTo>
                  <a:lnTo>
                    <a:pt x="49" y="22"/>
                  </a:lnTo>
                  <a:lnTo>
                    <a:pt x="46" y="32"/>
                  </a:lnTo>
                  <a:lnTo>
                    <a:pt x="43" y="41"/>
                  </a:lnTo>
                  <a:lnTo>
                    <a:pt x="41" y="50"/>
                  </a:lnTo>
                  <a:lnTo>
                    <a:pt x="39" y="61"/>
                  </a:lnTo>
                  <a:lnTo>
                    <a:pt x="36" y="72"/>
                  </a:lnTo>
                  <a:lnTo>
                    <a:pt x="32" y="85"/>
                  </a:lnTo>
                  <a:lnTo>
                    <a:pt x="31" y="84"/>
                  </a:lnTo>
                  <a:lnTo>
                    <a:pt x="32" y="86"/>
                  </a:lnTo>
                  <a:lnTo>
                    <a:pt x="31" y="95"/>
                  </a:lnTo>
                  <a:lnTo>
                    <a:pt x="29" y="103"/>
                  </a:lnTo>
                  <a:lnTo>
                    <a:pt x="28" y="111"/>
                  </a:lnTo>
                  <a:lnTo>
                    <a:pt x="26" y="119"/>
                  </a:lnTo>
                  <a:lnTo>
                    <a:pt x="20" y="110"/>
                  </a:lnTo>
                  <a:lnTo>
                    <a:pt x="14" y="101"/>
                  </a:lnTo>
                  <a:lnTo>
                    <a:pt x="7" y="93"/>
                  </a:lnTo>
                  <a:lnTo>
                    <a:pt x="0" y="84"/>
                  </a:lnTo>
                  <a:lnTo>
                    <a:pt x="1" y="89"/>
                  </a:lnTo>
                  <a:lnTo>
                    <a:pt x="2" y="95"/>
                  </a:lnTo>
                  <a:lnTo>
                    <a:pt x="4" y="100"/>
                  </a:lnTo>
                  <a:lnTo>
                    <a:pt x="5" y="106"/>
                  </a:lnTo>
                  <a:lnTo>
                    <a:pt x="15" y="121"/>
                  </a:lnTo>
                  <a:lnTo>
                    <a:pt x="24" y="136"/>
                  </a:lnTo>
                  <a:lnTo>
                    <a:pt x="28" y="144"/>
                  </a:lnTo>
                  <a:lnTo>
                    <a:pt x="33" y="151"/>
                  </a:lnTo>
                  <a:lnTo>
                    <a:pt x="36" y="158"/>
                  </a:lnTo>
                  <a:lnTo>
                    <a:pt x="40" y="165"/>
                  </a:lnTo>
                  <a:lnTo>
                    <a:pt x="43" y="172"/>
                  </a:lnTo>
                  <a:lnTo>
                    <a:pt x="46" y="179"/>
                  </a:lnTo>
                  <a:lnTo>
                    <a:pt x="49" y="186"/>
                  </a:lnTo>
                  <a:lnTo>
                    <a:pt x="52" y="193"/>
                  </a:lnTo>
                  <a:lnTo>
                    <a:pt x="54" y="199"/>
                  </a:lnTo>
                  <a:lnTo>
                    <a:pt x="56" y="206"/>
                  </a:lnTo>
                  <a:lnTo>
                    <a:pt x="58" y="213"/>
                  </a:lnTo>
                  <a:lnTo>
                    <a:pt x="60" y="219"/>
                  </a:lnTo>
                  <a:lnTo>
                    <a:pt x="62" y="213"/>
                  </a:lnTo>
                  <a:lnTo>
                    <a:pt x="64" y="207"/>
                  </a:lnTo>
                  <a:lnTo>
                    <a:pt x="66" y="201"/>
                  </a:lnTo>
                  <a:lnTo>
                    <a:pt x="69" y="19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42" name="Shape 93">
              <a:extLst>
                <a:ext uri="{FF2B5EF4-FFF2-40B4-BE49-F238E27FC236}">
                  <a16:creationId xmlns:a16="http://schemas.microsoft.com/office/drawing/2014/main" id="{C6012C19-F039-5DD1-EF0D-A28B8615FA4A}"/>
                </a:ext>
              </a:extLst>
            </xdr:cNvPr>
            <xdr:cNvPicPr preferRelativeResize="0"/>
          </xdr:nvPicPr>
          <xdr:blipFill rotWithShape="1">
            <a:blip xmlns:r="http://schemas.openxmlformats.org/officeDocument/2006/relationships" r:embed="rId8">
              <a:alphaModFix/>
            </a:blip>
            <a:srcRect/>
            <a:stretch/>
          </xdr:blipFill>
          <xdr:spPr>
            <a:xfrm>
              <a:off x="6974" y="673"/>
              <a:ext cx="499" cy="2"/>
            </a:xfrm>
            <a:prstGeom prst="rect">
              <a:avLst/>
            </a:prstGeom>
            <a:noFill/>
            <a:ln>
              <a:noFill/>
            </a:ln>
          </xdr:spPr>
        </xdr:pic>
        <xdr:sp macro="" textlink="">
          <xdr:nvSpPr>
            <xdr:cNvPr id="243" name="Shape 94">
              <a:extLst>
                <a:ext uri="{FF2B5EF4-FFF2-40B4-BE49-F238E27FC236}">
                  <a16:creationId xmlns:a16="http://schemas.microsoft.com/office/drawing/2014/main" id="{A936DF79-F64C-4613-A710-3E4A66662CBF}"/>
                </a:ext>
              </a:extLst>
            </xdr:cNvPr>
            <xdr:cNvSpPr/>
          </xdr:nvSpPr>
          <xdr:spPr>
            <a:xfrm>
              <a:off x="6897" y="629"/>
              <a:ext cx="137" cy="201"/>
            </a:xfrm>
            <a:custGeom>
              <a:avLst/>
              <a:gdLst/>
              <a:ahLst/>
              <a:cxnLst/>
              <a:rect l="l" t="t" r="r" b="b"/>
              <a:pathLst>
                <a:path w="137" h="201" extrusionOk="0">
                  <a:moveTo>
                    <a:pt x="118" y="83"/>
                  </a:moveTo>
                  <a:lnTo>
                    <a:pt x="66" y="83"/>
                  </a:lnTo>
                  <a:lnTo>
                    <a:pt x="69" y="88"/>
                  </a:lnTo>
                  <a:lnTo>
                    <a:pt x="73" y="93"/>
                  </a:lnTo>
                  <a:lnTo>
                    <a:pt x="76" y="98"/>
                  </a:lnTo>
                  <a:lnTo>
                    <a:pt x="82" y="110"/>
                  </a:lnTo>
                  <a:lnTo>
                    <a:pt x="85" y="117"/>
                  </a:lnTo>
                  <a:lnTo>
                    <a:pt x="88" y="123"/>
                  </a:lnTo>
                  <a:lnTo>
                    <a:pt x="91" y="131"/>
                  </a:lnTo>
                  <a:lnTo>
                    <a:pt x="93" y="139"/>
                  </a:lnTo>
                  <a:lnTo>
                    <a:pt x="96" y="147"/>
                  </a:lnTo>
                  <a:lnTo>
                    <a:pt x="98" y="155"/>
                  </a:lnTo>
                  <a:lnTo>
                    <a:pt x="101" y="164"/>
                  </a:lnTo>
                  <a:lnTo>
                    <a:pt x="105" y="182"/>
                  </a:lnTo>
                  <a:lnTo>
                    <a:pt x="109" y="201"/>
                  </a:lnTo>
                  <a:lnTo>
                    <a:pt x="113" y="193"/>
                  </a:lnTo>
                  <a:lnTo>
                    <a:pt x="116" y="185"/>
                  </a:lnTo>
                  <a:lnTo>
                    <a:pt x="120" y="177"/>
                  </a:lnTo>
                  <a:lnTo>
                    <a:pt x="123" y="168"/>
                  </a:lnTo>
                  <a:lnTo>
                    <a:pt x="127" y="160"/>
                  </a:lnTo>
                  <a:lnTo>
                    <a:pt x="130" y="152"/>
                  </a:lnTo>
                  <a:lnTo>
                    <a:pt x="134" y="144"/>
                  </a:lnTo>
                  <a:lnTo>
                    <a:pt x="137" y="136"/>
                  </a:lnTo>
                  <a:lnTo>
                    <a:pt x="135" y="128"/>
                  </a:lnTo>
                  <a:lnTo>
                    <a:pt x="133" y="121"/>
                  </a:lnTo>
                  <a:lnTo>
                    <a:pt x="131" y="113"/>
                  </a:lnTo>
                  <a:lnTo>
                    <a:pt x="125" y="97"/>
                  </a:lnTo>
                  <a:lnTo>
                    <a:pt x="121" y="89"/>
                  </a:lnTo>
                  <a:lnTo>
                    <a:pt x="118" y="83"/>
                  </a:lnTo>
                  <a:close/>
                  <a:moveTo>
                    <a:pt x="68" y="0"/>
                  </a:moveTo>
                  <a:lnTo>
                    <a:pt x="64" y="6"/>
                  </a:lnTo>
                  <a:lnTo>
                    <a:pt x="60" y="13"/>
                  </a:lnTo>
                  <a:lnTo>
                    <a:pt x="56" y="21"/>
                  </a:lnTo>
                  <a:lnTo>
                    <a:pt x="52" y="30"/>
                  </a:lnTo>
                  <a:lnTo>
                    <a:pt x="44" y="50"/>
                  </a:lnTo>
                  <a:lnTo>
                    <a:pt x="36" y="74"/>
                  </a:lnTo>
                  <a:lnTo>
                    <a:pt x="28" y="100"/>
                  </a:lnTo>
                  <a:lnTo>
                    <a:pt x="19" y="129"/>
                  </a:lnTo>
                  <a:lnTo>
                    <a:pt x="10" y="159"/>
                  </a:lnTo>
                  <a:lnTo>
                    <a:pt x="0" y="190"/>
                  </a:lnTo>
                  <a:lnTo>
                    <a:pt x="10" y="178"/>
                  </a:lnTo>
                  <a:lnTo>
                    <a:pt x="14" y="171"/>
                  </a:lnTo>
                  <a:lnTo>
                    <a:pt x="19" y="165"/>
                  </a:lnTo>
                  <a:lnTo>
                    <a:pt x="24" y="158"/>
                  </a:lnTo>
                  <a:lnTo>
                    <a:pt x="28" y="152"/>
                  </a:lnTo>
                  <a:lnTo>
                    <a:pt x="32" y="145"/>
                  </a:lnTo>
                  <a:lnTo>
                    <a:pt x="36" y="139"/>
                  </a:lnTo>
                  <a:lnTo>
                    <a:pt x="44" y="125"/>
                  </a:lnTo>
                  <a:lnTo>
                    <a:pt x="52" y="112"/>
                  </a:lnTo>
                  <a:lnTo>
                    <a:pt x="59" y="98"/>
                  </a:lnTo>
                  <a:lnTo>
                    <a:pt x="66" y="83"/>
                  </a:lnTo>
                  <a:lnTo>
                    <a:pt x="118" y="83"/>
                  </a:lnTo>
                  <a:lnTo>
                    <a:pt x="117" y="80"/>
                  </a:lnTo>
                  <a:lnTo>
                    <a:pt x="113" y="72"/>
                  </a:lnTo>
                  <a:lnTo>
                    <a:pt x="108" y="63"/>
                  </a:lnTo>
                  <a:lnTo>
                    <a:pt x="104" y="55"/>
                  </a:lnTo>
                  <a:lnTo>
                    <a:pt x="98" y="46"/>
                  </a:lnTo>
                  <a:lnTo>
                    <a:pt x="93" y="37"/>
                  </a:lnTo>
                  <a:lnTo>
                    <a:pt x="81" y="19"/>
                  </a:lnTo>
                  <a:lnTo>
                    <a:pt x="75" y="9"/>
                  </a:lnTo>
                  <a:lnTo>
                    <a:pt x="68"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44" name="Shape 95">
              <a:extLst>
                <a:ext uri="{FF2B5EF4-FFF2-40B4-BE49-F238E27FC236}">
                  <a16:creationId xmlns:a16="http://schemas.microsoft.com/office/drawing/2014/main" id="{93AE2732-3079-D51F-58BD-495632FC3DFB}"/>
                </a:ext>
              </a:extLst>
            </xdr:cNvPr>
            <xdr:cNvPicPr preferRelativeResize="0"/>
          </xdr:nvPicPr>
          <xdr:blipFill rotWithShape="1">
            <a:blip xmlns:r="http://schemas.openxmlformats.org/officeDocument/2006/relationships" r:embed="rId8">
              <a:alphaModFix/>
            </a:blip>
            <a:srcRect/>
            <a:stretch/>
          </xdr:blipFill>
          <xdr:spPr>
            <a:xfrm>
              <a:off x="6898" y="760"/>
              <a:ext cx="499" cy="2"/>
            </a:xfrm>
            <a:prstGeom prst="rect">
              <a:avLst/>
            </a:prstGeom>
            <a:noFill/>
            <a:ln>
              <a:noFill/>
            </a:ln>
          </xdr:spPr>
        </xdr:pic>
        <xdr:sp macro="" textlink="">
          <xdr:nvSpPr>
            <xdr:cNvPr id="245" name="Shape 96">
              <a:extLst>
                <a:ext uri="{FF2B5EF4-FFF2-40B4-BE49-F238E27FC236}">
                  <a16:creationId xmlns:a16="http://schemas.microsoft.com/office/drawing/2014/main" id="{C3187E2E-2D3A-133C-11F9-645E6677809D}"/>
                </a:ext>
              </a:extLst>
            </xdr:cNvPr>
            <xdr:cNvSpPr/>
          </xdr:nvSpPr>
          <xdr:spPr>
            <a:xfrm>
              <a:off x="6897" y="629"/>
              <a:ext cx="137" cy="201"/>
            </a:xfrm>
            <a:custGeom>
              <a:avLst/>
              <a:gdLst/>
              <a:ahLst/>
              <a:cxnLst/>
              <a:rect l="l" t="t" r="r" b="b"/>
              <a:pathLst>
                <a:path w="137" h="201" extrusionOk="0">
                  <a:moveTo>
                    <a:pt x="137" y="136"/>
                  </a:moveTo>
                  <a:lnTo>
                    <a:pt x="135" y="128"/>
                  </a:lnTo>
                  <a:lnTo>
                    <a:pt x="133" y="121"/>
                  </a:lnTo>
                  <a:lnTo>
                    <a:pt x="131" y="113"/>
                  </a:lnTo>
                  <a:lnTo>
                    <a:pt x="128" y="105"/>
                  </a:lnTo>
                  <a:lnTo>
                    <a:pt x="125" y="97"/>
                  </a:lnTo>
                  <a:lnTo>
                    <a:pt x="121" y="89"/>
                  </a:lnTo>
                  <a:lnTo>
                    <a:pt x="117" y="80"/>
                  </a:lnTo>
                  <a:lnTo>
                    <a:pt x="113" y="72"/>
                  </a:lnTo>
                  <a:lnTo>
                    <a:pt x="108" y="63"/>
                  </a:lnTo>
                  <a:lnTo>
                    <a:pt x="104" y="55"/>
                  </a:lnTo>
                  <a:lnTo>
                    <a:pt x="98" y="46"/>
                  </a:lnTo>
                  <a:lnTo>
                    <a:pt x="93" y="37"/>
                  </a:lnTo>
                  <a:lnTo>
                    <a:pt x="87" y="28"/>
                  </a:lnTo>
                  <a:lnTo>
                    <a:pt x="81" y="19"/>
                  </a:lnTo>
                  <a:lnTo>
                    <a:pt x="75" y="9"/>
                  </a:lnTo>
                  <a:lnTo>
                    <a:pt x="68" y="0"/>
                  </a:lnTo>
                  <a:lnTo>
                    <a:pt x="66" y="3"/>
                  </a:lnTo>
                  <a:lnTo>
                    <a:pt x="62" y="9"/>
                  </a:lnTo>
                  <a:lnTo>
                    <a:pt x="60" y="13"/>
                  </a:lnTo>
                  <a:lnTo>
                    <a:pt x="56" y="21"/>
                  </a:lnTo>
                  <a:lnTo>
                    <a:pt x="52" y="30"/>
                  </a:lnTo>
                  <a:lnTo>
                    <a:pt x="48" y="40"/>
                  </a:lnTo>
                  <a:lnTo>
                    <a:pt x="44" y="50"/>
                  </a:lnTo>
                  <a:lnTo>
                    <a:pt x="40" y="62"/>
                  </a:lnTo>
                  <a:lnTo>
                    <a:pt x="36" y="74"/>
                  </a:lnTo>
                  <a:lnTo>
                    <a:pt x="28" y="100"/>
                  </a:lnTo>
                  <a:lnTo>
                    <a:pt x="19" y="129"/>
                  </a:lnTo>
                  <a:lnTo>
                    <a:pt x="10" y="159"/>
                  </a:lnTo>
                  <a:lnTo>
                    <a:pt x="0" y="190"/>
                  </a:lnTo>
                  <a:lnTo>
                    <a:pt x="5" y="184"/>
                  </a:lnTo>
                  <a:lnTo>
                    <a:pt x="10" y="178"/>
                  </a:lnTo>
                  <a:lnTo>
                    <a:pt x="14" y="171"/>
                  </a:lnTo>
                  <a:lnTo>
                    <a:pt x="19" y="165"/>
                  </a:lnTo>
                  <a:lnTo>
                    <a:pt x="24" y="158"/>
                  </a:lnTo>
                  <a:lnTo>
                    <a:pt x="28" y="152"/>
                  </a:lnTo>
                  <a:lnTo>
                    <a:pt x="32" y="145"/>
                  </a:lnTo>
                  <a:lnTo>
                    <a:pt x="36" y="139"/>
                  </a:lnTo>
                  <a:lnTo>
                    <a:pt x="44" y="125"/>
                  </a:lnTo>
                  <a:lnTo>
                    <a:pt x="52" y="112"/>
                  </a:lnTo>
                  <a:lnTo>
                    <a:pt x="59" y="98"/>
                  </a:lnTo>
                  <a:lnTo>
                    <a:pt x="66" y="83"/>
                  </a:lnTo>
                  <a:lnTo>
                    <a:pt x="69" y="88"/>
                  </a:lnTo>
                  <a:lnTo>
                    <a:pt x="73" y="93"/>
                  </a:lnTo>
                  <a:lnTo>
                    <a:pt x="76" y="98"/>
                  </a:lnTo>
                  <a:lnTo>
                    <a:pt x="79" y="104"/>
                  </a:lnTo>
                  <a:lnTo>
                    <a:pt x="82" y="110"/>
                  </a:lnTo>
                  <a:lnTo>
                    <a:pt x="85" y="117"/>
                  </a:lnTo>
                  <a:lnTo>
                    <a:pt x="88" y="123"/>
                  </a:lnTo>
                  <a:lnTo>
                    <a:pt x="91" y="131"/>
                  </a:lnTo>
                  <a:lnTo>
                    <a:pt x="93" y="139"/>
                  </a:lnTo>
                  <a:lnTo>
                    <a:pt x="96" y="147"/>
                  </a:lnTo>
                  <a:lnTo>
                    <a:pt x="98" y="155"/>
                  </a:lnTo>
                  <a:lnTo>
                    <a:pt x="101" y="164"/>
                  </a:lnTo>
                  <a:lnTo>
                    <a:pt x="105" y="182"/>
                  </a:lnTo>
                  <a:lnTo>
                    <a:pt x="109" y="201"/>
                  </a:lnTo>
                  <a:lnTo>
                    <a:pt x="113" y="193"/>
                  </a:lnTo>
                  <a:lnTo>
                    <a:pt x="116" y="185"/>
                  </a:lnTo>
                  <a:lnTo>
                    <a:pt x="120" y="177"/>
                  </a:lnTo>
                  <a:lnTo>
                    <a:pt x="123" y="168"/>
                  </a:lnTo>
                  <a:lnTo>
                    <a:pt x="127" y="160"/>
                  </a:lnTo>
                  <a:lnTo>
                    <a:pt x="130" y="152"/>
                  </a:lnTo>
                  <a:lnTo>
                    <a:pt x="134" y="144"/>
                  </a:lnTo>
                  <a:lnTo>
                    <a:pt x="137" y="136"/>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46" name="Shape 97">
              <a:extLst>
                <a:ext uri="{FF2B5EF4-FFF2-40B4-BE49-F238E27FC236}">
                  <a16:creationId xmlns:a16="http://schemas.microsoft.com/office/drawing/2014/main" id="{EAC40006-7C38-34D1-AD90-A986E64AAAE4}"/>
                </a:ext>
              </a:extLst>
            </xdr:cNvPr>
            <xdr:cNvPicPr preferRelativeResize="0"/>
          </xdr:nvPicPr>
          <xdr:blipFill rotWithShape="1">
            <a:blip xmlns:r="http://schemas.openxmlformats.org/officeDocument/2006/relationships" r:embed="rId8">
              <a:alphaModFix/>
            </a:blip>
            <a:srcRect/>
            <a:stretch/>
          </xdr:blipFill>
          <xdr:spPr>
            <a:xfrm>
              <a:off x="6898" y="760"/>
              <a:ext cx="499" cy="2"/>
            </a:xfrm>
            <a:prstGeom prst="rect">
              <a:avLst/>
            </a:prstGeom>
            <a:noFill/>
            <a:ln>
              <a:noFill/>
            </a:ln>
          </xdr:spPr>
        </xdr:pic>
        <xdr:sp macro="" textlink="">
          <xdr:nvSpPr>
            <xdr:cNvPr id="247" name="Shape 98">
              <a:extLst>
                <a:ext uri="{FF2B5EF4-FFF2-40B4-BE49-F238E27FC236}">
                  <a16:creationId xmlns:a16="http://schemas.microsoft.com/office/drawing/2014/main" id="{99AB17F1-DAF6-623D-88EC-5E46794D6E2C}"/>
                </a:ext>
              </a:extLst>
            </xdr:cNvPr>
            <xdr:cNvSpPr/>
          </xdr:nvSpPr>
          <xdr:spPr>
            <a:xfrm>
              <a:off x="6858" y="790"/>
              <a:ext cx="143" cy="188"/>
            </a:xfrm>
            <a:custGeom>
              <a:avLst/>
              <a:gdLst/>
              <a:ahLst/>
              <a:cxnLst/>
              <a:rect l="l" t="t" r="r" b="b"/>
              <a:pathLst>
                <a:path w="143" h="188" extrusionOk="0">
                  <a:moveTo>
                    <a:pt x="108" y="0"/>
                  </a:moveTo>
                  <a:lnTo>
                    <a:pt x="94" y="25"/>
                  </a:lnTo>
                  <a:lnTo>
                    <a:pt x="81" y="51"/>
                  </a:lnTo>
                  <a:lnTo>
                    <a:pt x="55" y="99"/>
                  </a:lnTo>
                  <a:lnTo>
                    <a:pt x="27" y="145"/>
                  </a:lnTo>
                  <a:lnTo>
                    <a:pt x="14" y="167"/>
                  </a:lnTo>
                  <a:lnTo>
                    <a:pt x="0" y="188"/>
                  </a:lnTo>
                  <a:lnTo>
                    <a:pt x="8" y="184"/>
                  </a:lnTo>
                  <a:lnTo>
                    <a:pt x="15" y="181"/>
                  </a:lnTo>
                  <a:lnTo>
                    <a:pt x="23" y="176"/>
                  </a:lnTo>
                  <a:lnTo>
                    <a:pt x="31" y="172"/>
                  </a:lnTo>
                  <a:lnTo>
                    <a:pt x="45" y="162"/>
                  </a:lnTo>
                  <a:lnTo>
                    <a:pt x="59" y="150"/>
                  </a:lnTo>
                  <a:lnTo>
                    <a:pt x="66" y="143"/>
                  </a:lnTo>
                  <a:lnTo>
                    <a:pt x="78" y="129"/>
                  </a:lnTo>
                  <a:lnTo>
                    <a:pt x="90" y="113"/>
                  </a:lnTo>
                  <a:lnTo>
                    <a:pt x="96" y="104"/>
                  </a:lnTo>
                  <a:lnTo>
                    <a:pt x="102" y="94"/>
                  </a:lnTo>
                  <a:lnTo>
                    <a:pt x="107" y="84"/>
                  </a:lnTo>
                  <a:lnTo>
                    <a:pt x="132" y="84"/>
                  </a:lnTo>
                  <a:lnTo>
                    <a:pt x="129" y="79"/>
                  </a:lnTo>
                  <a:lnTo>
                    <a:pt x="125" y="67"/>
                  </a:lnTo>
                  <a:lnTo>
                    <a:pt x="122" y="60"/>
                  </a:lnTo>
                  <a:lnTo>
                    <a:pt x="118" y="46"/>
                  </a:lnTo>
                  <a:lnTo>
                    <a:pt x="115" y="30"/>
                  </a:lnTo>
                  <a:lnTo>
                    <a:pt x="111" y="15"/>
                  </a:lnTo>
                  <a:lnTo>
                    <a:pt x="108" y="0"/>
                  </a:lnTo>
                  <a:close/>
                  <a:moveTo>
                    <a:pt x="132" y="84"/>
                  </a:moveTo>
                  <a:lnTo>
                    <a:pt x="107" y="84"/>
                  </a:lnTo>
                  <a:lnTo>
                    <a:pt x="113" y="92"/>
                  </a:lnTo>
                  <a:lnTo>
                    <a:pt x="115" y="97"/>
                  </a:lnTo>
                  <a:lnTo>
                    <a:pt x="117" y="101"/>
                  </a:lnTo>
                  <a:lnTo>
                    <a:pt x="118" y="107"/>
                  </a:lnTo>
                  <a:lnTo>
                    <a:pt x="120" y="117"/>
                  </a:lnTo>
                  <a:lnTo>
                    <a:pt x="121" y="123"/>
                  </a:lnTo>
                  <a:lnTo>
                    <a:pt x="121" y="150"/>
                  </a:lnTo>
                  <a:lnTo>
                    <a:pt x="120" y="156"/>
                  </a:lnTo>
                  <a:lnTo>
                    <a:pt x="119" y="164"/>
                  </a:lnTo>
                  <a:lnTo>
                    <a:pt x="118" y="171"/>
                  </a:lnTo>
                  <a:lnTo>
                    <a:pt x="116" y="179"/>
                  </a:lnTo>
                  <a:lnTo>
                    <a:pt x="120" y="170"/>
                  </a:lnTo>
                  <a:lnTo>
                    <a:pt x="123" y="161"/>
                  </a:lnTo>
                  <a:lnTo>
                    <a:pt x="127" y="152"/>
                  </a:lnTo>
                  <a:lnTo>
                    <a:pt x="130" y="143"/>
                  </a:lnTo>
                  <a:lnTo>
                    <a:pt x="133" y="133"/>
                  </a:lnTo>
                  <a:lnTo>
                    <a:pt x="137" y="125"/>
                  </a:lnTo>
                  <a:lnTo>
                    <a:pt x="140" y="115"/>
                  </a:lnTo>
                  <a:lnTo>
                    <a:pt x="143" y="106"/>
                  </a:lnTo>
                  <a:lnTo>
                    <a:pt x="137" y="96"/>
                  </a:lnTo>
                  <a:lnTo>
                    <a:pt x="135" y="91"/>
                  </a:lnTo>
                  <a:lnTo>
                    <a:pt x="132" y="84"/>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48" name="Shape 99">
              <a:extLst>
                <a:ext uri="{FF2B5EF4-FFF2-40B4-BE49-F238E27FC236}">
                  <a16:creationId xmlns:a16="http://schemas.microsoft.com/office/drawing/2014/main" id="{23D52022-426F-060B-FF20-A27D0BCEC13E}"/>
                </a:ext>
              </a:extLst>
            </xdr:cNvPr>
            <xdr:cNvPicPr preferRelativeResize="0"/>
          </xdr:nvPicPr>
          <xdr:blipFill rotWithShape="1">
            <a:blip xmlns:r="http://schemas.openxmlformats.org/officeDocument/2006/relationships" r:embed="rId20">
              <a:alphaModFix/>
            </a:blip>
            <a:srcRect/>
            <a:stretch/>
          </xdr:blipFill>
          <xdr:spPr>
            <a:xfrm>
              <a:off x="6859" y="921"/>
              <a:ext cx="658" cy="2"/>
            </a:xfrm>
            <a:prstGeom prst="rect">
              <a:avLst/>
            </a:prstGeom>
            <a:noFill/>
            <a:ln>
              <a:noFill/>
            </a:ln>
          </xdr:spPr>
        </xdr:pic>
        <xdr:pic>
          <xdr:nvPicPr>
            <xdr:cNvPr id="249" name="Shape 100">
              <a:extLst>
                <a:ext uri="{FF2B5EF4-FFF2-40B4-BE49-F238E27FC236}">
                  <a16:creationId xmlns:a16="http://schemas.microsoft.com/office/drawing/2014/main" id="{D6DD1FBB-3880-0607-C3CC-3F73E9A1F7A2}"/>
                </a:ext>
              </a:extLst>
            </xdr:cNvPr>
            <xdr:cNvPicPr preferRelativeResize="0"/>
          </xdr:nvPicPr>
          <xdr:blipFill rotWithShape="1">
            <a:blip xmlns:r="http://schemas.openxmlformats.org/officeDocument/2006/relationships" r:embed="rId21">
              <a:alphaModFix/>
            </a:blip>
            <a:srcRect/>
            <a:stretch/>
          </xdr:blipFill>
          <xdr:spPr>
            <a:xfrm>
              <a:off x="6856" y="789"/>
              <a:ext cx="146" cy="191"/>
            </a:xfrm>
            <a:prstGeom prst="rect">
              <a:avLst/>
            </a:prstGeom>
            <a:noFill/>
            <a:ln>
              <a:noFill/>
            </a:ln>
          </xdr:spPr>
        </xdr:pic>
        <xdr:pic>
          <xdr:nvPicPr>
            <xdr:cNvPr id="250" name="Shape 101">
              <a:extLst>
                <a:ext uri="{FF2B5EF4-FFF2-40B4-BE49-F238E27FC236}">
                  <a16:creationId xmlns:a16="http://schemas.microsoft.com/office/drawing/2014/main" id="{3BDDFBCE-EB3C-650B-B1CB-9550F8B68B11}"/>
                </a:ext>
              </a:extLst>
            </xdr:cNvPr>
            <xdr:cNvPicPr preferRelativeResize="0"/>
          </xdr:nvPicPr>
          <xdr:blipFill rotWithShape="1">
            <a:blip xmlns:r="http://schemas.openxmlformats.org/officeDocument/2006/relationships" r:embed="rId8">
              <a:alphaModFix/>
            </a:blip>
            <a:srcRect/>
            <a:stretch/>
          </xdr:blipFill>
          <xdr:spPr>
            <a:xfrm>
              <a:off x="6859" y="921"/>
              <a:ext cx="499" cy="2"/>
            </a:xfrm>
            <a:prstGeom prst="rect">
              <a:avLst/>
            </a:prstGeom>
            <a:noFill/>
            <a:ln>
              <a:noFill/>
            </a:ln>
          </xdr:spPr>
        </xdr:pic>
        <xdr:sp macro="" textlink="">
          <xdr:nvSpPr>
            <xdr:cNvPr id="251" name="Shape 102">
              <a:extLst>
                <a:ext uri="{FF2B5EF4-FFF2-40B4-BE49-F238E27FC236}">
                  <a16:creationId xmlns:a16="http://schemas.microsoft.com/office/drawing/2014/main" id="{5258B241-1FB3-1564-5563-C1F9C708E6F3}"/>
                </a:ext>
              </a:extLst>
            </xdr:cNvPr>
            <xdr:cNvSpPr/>
          </xdr:nvSpPr>
          <xdr:spPr>
            <a:xfrm>
              <a:off x="7005" y="791"/>
              <a:ext cx="97" cy="239"/>
            </a:xfrm>
            <a:custGeom>
              <a:avLst/>
              <a:gdLst/>
              <a:ahLst/>
              <a:cxnLst/>
              <a:rect l="l" t="t" r="r" b="b"/>
              <a:pathLst>
                <a:path w="97" h="239" extrusionOk="0">
                  <a:moveTo>
                    <a:pt x="97" y="87"/>
                  </a:moveTo>
                  <a:lnTo>
                    <a:pt x="56" y="87"/>
                  </a:lnTo>
                  <a:lnTo>
                    <a:pt x="56" y="108"/>
                  </a:lnTo>
                  <a:lnTo>
                    <a:pt x="57" y="116"/>
                  </a:lnTo>
                  <a:lnTo>
                    <a:pt x="57" y="126"/>
                  </a:lnTo>
                  <a:lnTo>
                    <a:pt x="58" y="135"/>
                  </a:lnTo>
                  <a:lnTo>
                    <a:pt x="60" y="145"/>
                  </a:lnTo>
                  <a:lnTo>
                    <a:pt x="61" y="155"/>
                  </a:lnTo>
                  <a:lnTo>
                    <a:pt x="63" y="164"/>
                  </a:lnTo>
                  <a:lnTo>
                    <a:pt x="65" y="174"/>
                  </a:lnTo>
                  <a:lnTo>
                    <a:pt x="67" y="183"/>
                  </a:lnTo>
                  <a:lnTo>
                    <a:pt x="69" y="193"/>
                  </a:lnTo>
                  <a:lnTo>
                    <a:pt x="72" y="202"/>
                  </a:lnTo>
                  <a:lnTo>
                    <a:pt x="74" y="212"/>
                  </a:lnTo>
                  <a:lnTo>
                    <a:pt x="77" y="221"/>
                  </a:lnTo>
                  <a:lnTo>
                    <a:pt x="81" y="230"/>
                  </a:lnTo>
                  <a:lnTo>
                    <a:pt x="84" y="239"/>
                  </a:lnTo>
                  <a:lnTo>
                    <a:pt x="87" y="225"/>
                  </a:lnTo>
                  <a:lnTo>
                    <a:pt x="89" y="211"/>
                  </a:lnTo>
                  <a:lnTo>
                    <a:pt x="93" y="181"/>
                  </a:lnTo>
                  <a:lnTo>
                    <a:pt x="95" y="167"/>
                  </a:lnTo>
                  <a:lnTo>
                    <a:pt x="97" y="137"/>
                  </a:lnTo>
                  <a:lnTo>
                    <a:pt x="97" y="90"/>
                  </a:lnTo>
                  <a:lnTo>
                    <a:pt x="97" y="87"/>
                  </a:lnTo>
                  <a:close/>
                  <a:moveTo>
                    <a:pt x="88" y="0"/>
                  </a:moveTo>
                  <a:lnTo>
                    <a:pt x="76" y="14"/>
                  </a:lnTo>
                  <a:lnTo>
                    <a:pt x="69" y="21"/>
                  </a:lnTo>
                  <a:lnTo>
                    <a:pt x="64" y="29"/>
                  </a:lnTo>
                  <a:lnTo>
                    <a:pt x="57" y="36"/>
                  </a:lnTo>
                  <a:lnTo>
                    <a:pt x="52" y="44"/>
                  </a:lnTo>
                  <a:lnTo>
                    <a:pt x="46" y="51"/>
                  </a:lnTo>
                  <a:lnTo>
                    <a:pt x="41" y="59"/>
                  </a:lnTo>
                  <a:lnTo>
                    <a:pt x="30" y="75"/>
                  </a:lnTo>
                  <a:lnTo>
                    <a:pt x="10" y="107"/>
                  </a:lnTo>
                  <a:lnTo>
                    <a:pt x="0" y="124"/>
                  </a:lnTo>
                  <a:lnTo>
                    <a:pt x="7" y="118"/>
                  </a:lnTo>
                  <a:lnTo>
                    <a:pt x="13" y="113"/>
                  </a:lnTo>
                  <a:lnTo>
                    <a:pt x="21" y="108"/>
                  </a:lnTo>
                  <a:lnTo>
                    <a:pt x="27" y="103"/>
                  </a:lnTo>
                  <a:lnTo>
                    <a:pt x="34" y="98"/>
                  </a:lnTo>
                  <a:lnTo>
                    <a:pt x="48" y="90"/>
                  </a:lnTo>
                  <a:lnTo>
                    <a:pt x="56" y="87"/>
                  </a:lnTo>
                  <a:lnTo>
                    <a:pt x="97" y="87"/>
                  </a:lnTo>
                  <a:lnTo>
                    <a:pt x="94" y="44"/>
                  </a:lnTo>
                  <a:lnTo>
                    <a:pt x="93" y="31"/>
                  </a:lnTo>
                  <a:lnTo>
                    <a:pt x="91" y="16"/>
                  </a:lnTo>
                  <a:lnTo>
                    <a:pt x="88"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52" name="Shape 103">
              <a:extLst>
                <a:ext uri="{FF2B5EF4-FFF2-40B4-BE49-F238E27FC236}">
                  <a16:creationId xmlns:a16="http://schemas.microsoft.com/office/drawing/2014/main" id="{B14B573B-CFF0-3D7D-5433-75FD2C66A9A6}"/>
                </a:ext>
              </a:extLst>
            </xdr:cNvPr>
            <xdr:cNvPicPr preferRelativeResize="0"/>
          </xdr:nvPicPr>
          <xdr:blipFill rotWithShape="1">
            <a:blip xmlns:r="http://schemas.openxmlformats.org/officeDocument/2006/relationships" r:embed="rId8">
              <a:alphaModFix/>
            </a:blip>
            <a:srcRect/>
            <a:stretch/>
          </xdr:blipFill>
          <xdr:spPr>
            <a:xfrm>
              <a:off x="7006" y="921"/>
              <a:ext cx="499" cy="2"/>
            </a:xfrm>
            <a:prstGeom prst="rect">
              <a:avLst/>
            </a:prstGeom>
            <a:noFill/>
            <a:ln>
              <a:noFill/>
            </a:ln>
          </xdr:spPr>
        </xdr:pic>
        <xdr:sp macro="" textlink="">
          <xdr:nvSpPr>
            <xdr:cNvPr id="253" name="Shape 104">
              <a:extLst>
                <a:ext uri="{FF2B5EF4-FFF2-40B4-BE49-F238E27FC236}">
                  <a16:creationId xmlns:a16="http://schemas.microsoft.com/office/drawing/2014/main" id="{F9E4D346-726D-6A14-F9FE-3466AE6C57E9}"/>
                </a:ext>
              </a:extLst>
            </xdr:cNvPr>
            <xdr:cNvSpPr/>
          </xdr:nvSpPr>
          <xdr:spPr>
            <a:xfrm>
              <a:off x="7005" y="791"/>
              <a:ext cx="97" cy="239"/>
            </a:xfrm>
            <a:custGeom>
              <a:avLst/>
              <a:gdLst/>
              <a:ahLst/>
              <a:cxnLst/>
              <a:rect l="l" t="t" r="r" b="b"/>
              <a:pathLst>
                <a:path w="97" h="239" extrusionOk="0">
                  <a:moveTo>
                    <a:pt x="0" y="124"/>
                  </a:moveTo>
                  <a:lnTo>
                    <a:pt x="10" y="107"/>
                  </a:lnTo>
                  <a:lnTo>
                    <a:pt x="20" y="91"/>
                  </a:lnTo>
                  <a:lnTo>
                    <a:pt x="30" y="75"/>
                  </a:lnTo>
                  <a:lnTo>
                    <a:pt x="41" y="59"/>
                  </a:lnTo>
                  <a:lnTo>
                    <a:pt x="46" y="51"/>
                  </a:lnTo>
                  <a:lnTo>
                    <a:pt x="52" y="44"/>
                  </a:lnTo>
                  <a:lnTo>
                    <a:pt x="57" y="36"/>
                  </a:lnTo>
                  <a:lnTo>
                    <a:pt x="64" y="29"/>
                  </a:lnTo>
                  <a:lnTo>
                    <a:pt x="69" y="21"/>
                  </a:lnTo>
                  <a:lnTo>
                    <a:pt x="76" y="14"/>
                  </a:lnTo>
                  <a:lnTo>
                    <a:pt x="82" y="7"/>
                  </a:lnTo>
                  <a:lnTo>
                    <a:pt x="88" y="0"/>
                  </a:lnTo>
                  <a:lnTo>
                    <a:pt x="91" y="16"/>
                  </a:lnTo>
                  <a:lnTo>
                    <a:pt x="93" y="31"/>
                  </a:lnTo>
                  <a:lnTo>
                    <a:pt x="94" y="47"/>
                  </a:lnTo>
                  <a:lnTo>
                    <a:pt x="95" y="62"/>
                  </a:lnTo>
                  <a:lnTo>
                    <a:pt x="96" y="77"/>
                  </a:lnTo>
                  <a:lnTo>
                    <a:pt x="97" y="92"/>
                  </a:lnTo>
                  <a:lnTo>
                    <a:pt x="97" y="107"/>
                  </a:lnTo>
                  <a:lnTo>
                    <a:pt x="97" y="122"/>
                  </a:lnTo>
                  <a:lnTo>
                    <a:pt x="97" y="137"/>
                  </a:lnTo>
                  <a:lnTo>
                    <a:pt x="96" y="152"/>
                  </a:lnTo>
                  <a:lnTo>
                    <a:pt x="95" y="167"/>
                  </a:lnTo>
                  <a:lnTo>
                    <a:pt x="93" y="181"/>
                  </a:lnTo>
                  <a:lnTo>
                    <a:pt x="91" y="196"/>
                  </a:lnTo>
                  <a:lnTo>
                    <a:pt x="89" y="211"/>
                  </a:lnTo>
                  <a:lnTo>
                    <a:pt x="87" y="225"/>
                  </a:lnTo>
                  <a:lnTo>
                    <a:pt x="84" y="239"/>
                  </a:lnTo>
                  <a:lnTo>
                    <a:pt x="81" y="230"/>
                  </a:lnTo>
                  <a:lnTo>
                    <a:pt x="77" y="221"/>
                  </a:lnTo>
                  <a:lnTo>
                    <a:pt x="74" y="212"/>
                  </a:lnTo>
                  <a:lnTo>
                    <a:pt x="72" y="202"/>
                  </a:lnTo>
                  <a:lnTo>
                    <a:pt x="69" y="193"/>
                  </a:lnTo>
                  <a:lnTo>
                    <a:pt x="67" y="183"/>
                  </a:lnTo>
                  <a:lnTo>
                    <a:pt x="65" y="174"/>
                  </a:lnTo>
                  <a:lnTo>
                    <a:pt x="63" y="164"/>
                  </a:lnTo>
                  <a:lnTo>
                    <a:pt x="61" y="155"/>
                  </a:lnTo>
                  <a:lnTo>
                    <a:pt x="60" y="145"/>
                  </a:lnTo>
                  <a:lnTo>
                    <a:pt x="58" y="135"/>
                  </a:lnTo>
                  <a:lnTo>
                    <a:pt x="57" y="126"/>
                  </a:lnTo>
                  <a:lnTo>
                    <a:pt x="57" y="116"/>
                  </a:lnTo>
                  <a:lnTo>
                    <a:pt x="56" y="106"/>
                  </a:lnTo>
                  <a:lnTo>
                    <a:pt x="56" y="96"/>
                  </a:lnTo>
                  <a:lnTo>
                    <a:pt x="56" y="87"/>
                  </a:lnTo>
                  <a:lnTo>
                    <a:pt x="48" y="90"/>
                  </a:lnTo>
                  <a:lnTo>
                    <a:pt x="41" y="94"/>
                  </a:lnTo>
                  <a:lnTo>
                    <a:pt x="34" y="98"/>
                  </a:lnTo>
                  <a:lnTo>
                    <a:pt x="27" y="103"/>
                  </a:lnTo>
                  <a:lnTo>
                    <a:pt x="21" y="108"/>
                  </a:lnTo>
                  <a:lnTo>
                    <a:pt x="13" y="113"/>
                  </a:lnTo>
                  <a:lnTo>
                    <a:pt x="7" y="118"/>
                  </a:lnTo>
                  <a:lnTo>
                    <a:pt x="0" y="124"/>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54" name="Shape 105">
              <a:extLst>
                <a:ext uri="{FF2B5EF4-FFF2-40B4-BE49-F238E27FC236}">
                  <a16:creationId xmlns:a16="http://schemas.microsoft.com/office/drawing/2014/main" id="{6D390C58-FD07-BA83-C1BD-F61CD8EF839C}"/>
                </a:ext>
              </a:extLst>
            </xdr:cNvPr>
            <xdr:cNvPicPr preferRelativeResize="0"/>
          </xdr:nvPicPr>
          <xdr:blipFill rotWithShape="1">
            <a:blip xmlns:r="http://schemas.openxmlformats.org/officeDocument/2006/relationships" r:embed="rId8">
              <a:alphaModFix/>
            </a:blip>
            <a:srcRect/>
            <a:stretch/>
          </xdr:blipFill>
          <xdr:spPr>
            <a:xfrm>
              <a:off x="7006" y="921"/>
              <a:ext cx="499" cy="2"/>
            </a:xfrm>
            <a:prstGeom prst="rect">
              <a:avLst/>
            </a:prstGeom>
            <a:noFill/>
            <a:ln>
              <a:noFill/>
            </a:ln>
          </xdr:spPr>
        </xdr:pic>
        <xdr:sp macro="" textlink="">
          <xdr:nvSpPr>
            <xdr:cNvPr id="255" name="Shape 106">
              <a:extLst>
                <a:ext uri="{FF2B5EF4-FFF2-40B4-BE49-F238E27FC236}">
                  <a16:creationId xmlns:a16="http://schemas.microsoft.com/office/drawing/2014/main" id="{31EAFEBA-4D21-320F-FDA6-5A73D1E1B045}"/>
                </a:ext>
              </a:extLst>
            </xdr:cNvPr>
            <xdr:cNvSpPr/>
          </xdr:nvSpPr>
          <xdr:spPr>
            <a:xfrm>
              <a:off x="7009" y="877"/>
              <a:ext cx="52" cy="137"/>
            </a:xfrm>
            <a:custGeom>
              <a:avLst/>
              <a:gdLst/>
              <a:ahLst/>
              <a:cxnLst/>
              <a:rect l="l" t="t" r="r" b="b"/>
              <a:pathLst>
                <a:path w="52" h="137" extrusionOk="0">
                  <a:moveTo>
                    <a:pt x="51" y="0"/>
                  </a:moveTo>
                  <a:lnTo>
                    <a:pt x="45" y="3"/>
                  </a:lnTo>
                  <a:lnTo>
                    <a:pt x="38" y="7"/>
                  </a:lnTo>
                  <a:lnTo>
                    <a:pt x="20" y="19"/>
                  </a:lnTo>
                  <a:lnTo>
                    <a:pt x="14" y="24"/>
                  </a:lnTo>
                  <a:lnTo>
                    <a:pt x="7" y="28"/>
                  </a:lnTo>
                  <a:lnTo>
                    <a:pt x="1" y="33"/>
                  </a:lnTo>
                  <a:lnTo>
                    <a:pt x="0" y="45"/>
                  </a:lnTo>
                  <a:lnTo>
                    <a:pt x="0" y="84"/>
                  </a:lnTo>
                  <a:lnTo>
                    <a:pt x="3" y="123"/>
                  </a:lnTo>
                  <a:lnTo>
                    <a:pt x="5" y="137"/>
                  </a:lnTo>
                  <a:lnTo>
                    <a:pt x="10" y="122"/>
                  </a:lnTo>
                  <a:lnTo>
                    <a:pt x="16" y="107"/>
                  </a:lnTo>
                  <a:lnTo>
                    <a:pt x="34" y="65"/>
                  </a:lnTo>
                  <a:lnTo>
                    <a:pt x="40" y="52"/>
                  </a:lnTo>
                  <a:lnTo>
                    <a:pt x="52" y="28"/>
                  </a:lnTo>
                  <a:lnTo>
                    <a:pt x="52" y="21"/>
                  </a:lnTo>
                  <a:lnTo>
                    <a:pt x="51" y="14"/>
                  </a:lnTo>
                  <a:lnTo>
                    <a:pt x="51"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56" name="Shape 107">
              <a:extLst>
                <a:ext uri="{FF2B5EF4-FFF2-40B4-BE49-F238E27FC236}">
                  <a16:creationId xmlns:a16="http://schemas.microsoft.com/office/drawing/2014/main" id="{27FD6FFF-A650-B745-8368-59ED49EF8FA0}"/>
                </a:ext>
              </a:extLst>
            </xdr:cNvPr>
            <xdr:cNvPicPr preferRelativeResize="0"/>
          </xdr:nvPicPr>
          <xdr:blipFill rotWithShape="1">
            <a:blip xmlns:r="http://schemas.openxmlformats.org/officeDocument/2006/relationships" r:embed="rId8">
              <a:alphaModFix/>
            </a:blip>
            <a:srcRect/>
            <a:stretch/>
          </xdr:blipFill>
          <xdr:spPr>
            <a:xfrm>
              <a:off x="7010" y="1007"/>
              <a:ext cx="499" cy="2"/>
            </a:xfrm>
            <a:prstGeom prst="rect">
              <a:avLst/>
            </a:prstGeom>
            <a:noFill/>
            <a:ln>
              <a:noFill/>
            </a:ln>
          </xdr:spPr>
        </xdr:pic>
        <xdr:sp macro="" textlink="">
          <xdr:nvSpPr>
            <xdr:cNvPr id="257" name="Shape 108">
              <a:extLst>
                <a:ext uri="{FF2B5EF4-FFF2-40B4-BE49-F238E27FC236}">
                  <a16:creationId xmlns:a16="http://schemas.microsoft.com/office/drawing/2014/main" id="{30B14BF5-A5C5-2D85-6CA5-0B1A4793D738}"/>
                </a:ext>
              </a:extLst>
            </xdr:cNvPr>
            <xdr:cNvSpPr/>
          </xdr:nvSpPr>
          <xdr:spPr>
            <a:xfrm>
              <a:off x="7009" y="877"/>
              <a:ext cx="52" cy="137"/>
            </a:xfrm>
            <a:custGeom>
              <a:avLst/>
              <a:gdLst/>
              <a:ahLst/>
              <a:cxnLst/>
              <a:rect l="l" t="t" r="r" b="b"/>
              <a:pathLst>
                <a:path w="52" h="137" extrusionOk="0">
                  <a:moveTo>
                    <a:pt x="52" y="28"/>
                  </a:moveTo>
                  <a:lnTo>
                    <a:pt x="46" y="40"/>
                  </a:lnTo>
                  <a:lnTo>
                    <a:pt x="40" y="52"/>
                  </a:lnTo>
                  <a:lnTo>
                    <a:pt x="34" y="65"/>
                  </a:lnTo>
                  <a:lnTo>
                    <a:pt x="28" y="79"/>
                  </a:lnTo>
                  <a:lnTo>
                    <a:pt x="22" y="93"/>
                  </a:lnTo>
                  <a:lnTo>
                    <a:pt x="16" y="107"/>
                  </a:lnTo>
                  <a:lnTo>
                    <a:pt x="10" y="122"/>
                  </a:lnTo>
                  <a:lnTo>
                    <a:pt x="5" y="137"/>
                  </a:lnTo>
                  <a:lnTo>
                    <a:pt x="3" y="123"/>
                  </a:lnTo>
                  <a:lnTo>
                    <a:pt x="2" y="110"/>
                  </a:lnTo>
                  <a:lnTo>
                    <a:pt x="1" y="97"/>
                  </a:lnTo>
                  <a:lnTo>
                    <a:pt x="0" y="84"/>
                  </a:lnTo>
                  <a:lnTo>
                    <a:pt x="0" y="71"/>
                  </a:lnTo>
                  <a:lnTo>
                    <a:pt x="0" y="58"/>
                  </a:lnTo>
                  <a:lnTo>
                    <a:pt x="0" y="45"/>
                  </a:lnTo>
                  <a:lnTo>
                    <a:pt x="1" y="33"/>
                  </a:lnTo>
                  <a:lnTo>
                    <a:pt x="7" y="28"/>
                  </a:lnTo>
                  <a:lnTo>
                    <a:pt x="14" y="24"/>
                  </a:lnTo>
                  <a:lnTo>
                    <a:pt x="20" y="19"/>
                  </a:lnTo>
                  <a:lnTo>
                    <a:pt x="26" y="15"/>
                  </a:lnTo>
                  <a:lnTo>
                    <a:pt x="32" y="11"/>
                  </a:lnTo>
                  <a:lnTo>
                    <a:pt x="38" y="7"/>
                  </a:lnTo>
                  <a:lnTo>
                    <a:pt x="45" y="3"/>
                  </a:lnTo>
                  <a:lnTo>
                    <a:pt x="51" y="0"/>
                  </a:lnTo>
                  <a:lnTo>
                    <a:pt x="51" y="7"/>
                  </a:lnTo>
                  <a:lnTo>
                    <a:pt x="51" y="14"/>
                  </a:lnTo>
                  <a:lnTo>
                    <a:pt x="52" y="21"/>
                  </a:lnTo>
                  <a:lnTo>
                    <a:pt x="52" y="28"/>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58" name="Shape 109">
              <a:extLst>
                <a:ext uri="{FF2B5EF4-FFF2-40B4-BE49-F238E27FC236}">
                  <a16:creationId xmlns:a16="http://schemas.microsoft.com/office/drawing/2014/main" id="{102246B8-87A1-179B-05CD-B98A302547AC}"/>
                </a:ext>
              </a:extLst>
            </xdr:cNvPr>
            <xdr:cNvPicPr preferRelativeResize="0"/>
          </xdr:nvPicPr>
          <xdr:blipFill rotWithShape="1">
            <a:blip xmlns:r="http://schemas.openxmlformats.org/officeDocument/2006/relationships" r:embed="rId8">
              <a:alphaModFix/>
            </a:blip>
            <a:srcRect/>
            <a:stretch/>
          </xdr:blipFill>
          <xdr:spPr>
            <a:xfrm>
              <a:off x="7010" y="1007"/>
              <a:ext cx="499" cy="2"/>
            </a:xfrm>
            <a:prstGeom prst="rect">
              <a:avLst/>
            </a:prstGeom>
            <a:noFill/>
            <a:ln>
              <a:noFill/>
            </a:ln>
          </xdr:spPr>
        </xdr:pic>
        <xdr:sp macro="" textlink="">
          <xdr:nvSpPr>
            <xdr:cNvPr id="259" name="Shape 110">
              <a:extLst>
                <a:ext uri="{FF2B5EF4-FFF2-40B4-BE49-F238E27FC236}">
                  <a16:creationId xmlns:a16="http://schemas.microsoft.com/office/drawing/2014/main" id="{6E134645-BF41-1485-7A1F-548334C47633}"/>
                </a:ext>
              </a:extLst>
            </xdr:cNvPr>
            <xdr:cNvSpPr/>
          </xdr:nvSpPr>
          <xdr:spPr>
            <a:xfrm>
              <a:off x="7030" y="991"/>
              <a:ext cx="52" cy="194"/>
            </a:xfrm>
            <a:custGeom>
              <a:avLst/>
              <a:gdLst/>
              <a:ahLst/>
              <a:cxnLst/>
              <a:rect l="l" t="t" r="r" b="b"/>
              <a:pathLst>
                <a:path w="52" h="194" extrusionOk="0">
                  <a:moveTo>
                    <a:pt x="45" y="0"/>
                  </a:moveTo>
                  <a:lnTo>
                    <a:pt x="39" y="4"/>
                  </a:lnTo>
                  <a:lnTo>
                    <a:pt x="34" y="7"/>
                  </a:lnTo>
                  <a:lnTo>
                    <a:pt x="28" y="11"/>
                  </a:lnTo>
                  <a:lnTo>
                    <a:pt x="22" y="14"/>
                  </a:lnTo>
                  <a:lnTo>
                    <a:pt x="17" y="18"/>
                  </a:lnTo>
                  <a:lnTo>
                    <a:pt x="5" y="24"/>
                  </a:lnTo>
                  <a:lnTo>
                    <a:pt x="0" y="28"/>
                  </a:lnTo>
                  <a:lnTo>
                    <a:pt x="5" y="34"/>
                  </a:lnTo>
                  <a:lnTo>
                    <a:pt x="8" y="38"/>
                  </a:lnTo>
                  <a:lnTo>
                    <a:pt x="10" y="42"/>
                  </a:lnTo>
                  <a:lnTo>
                    <a:pt x="12" y="47"/>
                  </a:lnTo>
                  <a:lnTo>
                    <a:pt x="13" y="51"/>
                  </a:lnTo>
                  <a:lnTo>
                    <a:pt x="15" y="56"/>
                  </a:lnTo>
                  <a:lnTo>
                    <a:pt x="16" y="61"/>
                  </a:lnTo>
                  <a:lnTo>
                    <a:pt x="17" y="67"/>
                  </a:lnTo>
                  <a:lnTo>
                    <a:pt x="18" y="72"/>
                  </a:lnTo>
                  <a:lnTo>
                    <a:pt x="18" y="103"/>
                  </a:lnTo>
                  <a:lnTo>
                    <a:pt x="17" y="110"/>
                  </a:lnTo>
                  <a:lnTo>
                    <a:pt x="15" y="131"/>
                  </a:lnTo>
                  <a:lnTo>
                    <a:pt x="15" y="163"/>
                  </a:lnTo>
                  <a:lnTo>
                    <a:pt x="16" y="173"/>
                  </a:lnTo>
                  <a:lnTo>
                    <a:pt x="18" y="184"/>
                  </a:lnTo>
                  <a:lnTo>
                    <a:pt x="19" y="194"/>
                  </a:lnTo>
                  <a:lnTo>
                    <a:pt x="22" y="183"/>
                  </a:lnTo>
                  <a:lnTo>
                    <a:pt x="26" y="173"/>
                  </a:lnTo>
                  <a:lnTo>
                    <a:pt x="29" y="162"/>
                  </a:lnTo>
                  <a:lnTo>
                    <a:pt x="31" y="152"/>
                  </a:lnTo>
                  <a:lnTo>
                    <a:pt x="34" y="141"/>
                  </a:lnTo>
                  <a:lnTo>
                    <a:pt x="36" y="131"/>
                  </a:lnTo>
                  <a:lnTo>
                    <a:pt x="38" y="120"/>
                  </a:lnTo>
                  <a:lnTo>
                    <a:pt x="41" y="110"/>
                  </a:lnTo>
                  <a:lnTo>
                    <a:pt x="43" y="99"/>
                  </a:lnTo>
                  <a:lnTo>
                    <a:pt x="44" y="88"/>
                  </a:lnTo>
                  <a:lnTo>
                    <a:pt x="46" y="78"/>
                  </a:lnTo>
                  <a:lnTo>
                    <a:pt x="47" y="67"/>
                  </a:lnTo>
                  <a:lnTo>
                    <a:pt x="50" y="45"/>
                  </a:lnTo>
                  <a:lnTo>
                    <a:pt x="52" y="24"/>
                  </a:lnTo>
                  <a:lnTo>
                    <a:pt x="48" y="12"/>
                  </a:lnTo>
                  <a:lnTo>
                    <a:pt x="47" y="6"/>
                  </a:lnTo>
                  <a:lnTo>
                    <a:pt x="45"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60" name="Shape 111">
              <a:extLst>
                <a:ext uri="{FF2B5EF4-FFF2-40B4-BE49-F238E27FC236}">
                  <a16:creationId xmlns:a16="http://schemas.microsoft.com/office/drawing/2014/main" id="{6AA7190A-6B52-1AE0-FEC0-6E817CB91A26}"/>
                </a:ext>
              </a:extLst>
            </xdr:cNvPr>
            <xdr:cNvPicPr preferRelativeResize="0"/>
          </xdr:nvPicPr>
          <xdr:blipFill rotWithShape="1">
            <a:blip xmlns:r="http://schemas.openxmlformats.org/officeDocument/2006/relationships" r:embed="rId8">
              <a:alphaModFix/>
            </a:blip>
            <a:srcRect/>
            <a:stretch/>
          </xdr:blipFill>
          <xdr:spPr>
            <a:xfrm>
              <a:off x="7030" y="1122"/>
              <a:ext cx="499" cy="2"/>
            </a:xfrm>
            <a:prstGeom prst="rect">
              <a:avLst/>
            </a:prstGeom>
            <a:noFill/>
            <a:ln>
              <a:noFill/>
            </a:ln>
          </xdr:spPr>
        </xdr:pic>
        <xdr:sp macro="" textlink="">
          <xdr:nvSpPr>
            <xdr:cNvPr id="261" name="Shape 112">
              <a:extLst>
                <a:ext uri="{FF2B5EF4-FFF2-40B4-BE49-F238E27FC236}">
                  <a16:creationId xmlns:a16="http://schemas.microsoft.com/office/drawing/2014/main" id="{687B6E8C-8F72-614A-1FA7-55203AAE5B67}"/>
                </a:ext>
              </a:extLst>
            </xdr:cNvPr>
            <xdr:cNvSpPr/>
          </xdr:nvSpPr>
          <xdr:spPr>
            <a:xfrm>
              <a:off x="7030" y="991"/>
              <a:ext cx="52" cy="194"/>
            </a:xfrm>
            <a:custGeom>
              <a:avLst/>
              <a:gdLst/>
              <a:ahLst/>
              <a:cxnLst/>
              <a:rect l="l" t="t" r="r" b="b"/>
              <a:pathLst>
                <a:path w="52" h="194" extrusionOk="0">
                  <a:moveTo>
                    <a:pt x="0" y="28"/>
                  </a:moveTo>
                  <a:lnTo>
                    <a:pt x="3" y="31"/>
                  </a:lnTo>
                  <a:lnTo>
                    <a:pt x="5" y="34"/>
                  </a:lnTo>
                  <a:lnTo>
                    <a:pt x="8" y="38"/>
                  </a:lnTo>
                  <a:lnTo>
                    <a:pt x="10" y="42"/>
                  </a:lnTo>
                  <a:lnTo>
                    <a:pt x="12" y="47"/>
                  </a:lnTo>
                  <a:lnTo>
                    <a:pt x="13" y="51"/>
                  </a:lnTo>
                  <a:lnTo>
                    <a:pt x="15" y="56"/>
                  </a:lnTo>
                  <a:lnTo>
                    <a:pt x="16" y="61"/>
                  </a:lnTo>
                  <a:lnTo>
                    <a:pt x="17" y="67"/>
                  </a:lnTo>
                  <a:lnTo>
                    <a:pt x="18" y="72"/>
                  </a:lnTo>
                  <a:lnTo>
                    <a:pt x="18" y="103"/>
                  </a:lnTo>
                  <a:lnTo>
                    <a:pt x="17" y="110"/>
                  </a:lnTo>
                  <a:lnTo>
                    <a:pt x="16" y="121"/>
                  </a:lnTo>
                  <a:lnTo>
                    <a:pt x="15" y="132"/>
                  </a:lnTo>
                  <a:lnTo>
                    <a:pt x="15" y="142"/>
                  </a:lnTo>
                  <a:lnTo>
                    <a:pt x="15" y="153"/>
                  </a:lnTo>
                  <a:lnTo>
                    <a:pt x="15" y="163"/>
                  </a:lnTo>
                  <a:lnTo>
                    <a:pt x="16" y="173"/>
                  </a:lnTo>
                  <a:lnTo>
                    <a:pt x="18" y="184"/>
                  </a:lnTo>
                  <a:lnTo>
                    <a:pt x="19" y="194"/>
                  </a:lnTo>
                  <a:lnTo>
                    <a:pt x="22" y="183"/>
                  </a:lnTo>
                  <a:lnTo>
                    <a:pt x="26" y="173"/>
                  </a:lnTo>
                  <a:lnTo>
                    <a:pt x="29" y="162"/>
                  </a:lnTo>
                  <a:lnTo>
                    <a:pt x="31" y="152"/>
                  </a:lnTo>
                  <a:lnTo>
                    <a:pt x="34" y="141"/>
                  </a:lnTo>
                  <a:lnTo>
                    <a:pt x="36" y="131"/>
                  </a:lnTo>
                  <a:lnTo>
                    <a:pt x="38" y="120"/>
                  </a:lnTo>
                  <a:lnTo>
                    <a:pt x="41" y="110"/>
                  </a:lnTo>
                  <a:lnTo>
                    <a:pt x="43" y="99"/>
                  </a:lnTo>
                  <a:lnTo>
                    <a:pt x="44" y="88"/>
                  </a:lnTo>
                  <a:lnTo>
                    <a:pt x="46" y="78"/>
                  </a:lnTo>
                  <a:lnTo>
                    <a:pt x="47" y="67"/>
                  </a:lnTo>
                  <a:lnTo>
                    <a:pt x="50" y="45"/>
                  </a:lnTo>
                  <a:lnTo>
                    <a:pt x="52" y="24"/>
                  </a:lnTo>
                  <a:lnTo>
                    <a:pt x="50" y="18"/>
                  </a:lnTo>
                  <a:lnTo>
                    <a:pt x="48" y="12"/>
                  </a:lnTo>
                  <a:lnTo>
                    <a:pt x="47" y="6"/>
                  </a:lnTo>
                  <a:lnTo>
                    <a:pt x="45" y="0"/>
                  </a:lnTo>
                  <a:lnTo>
                    <a:pt x="39" y="4"/>
                  </a:lnTo>
                  <a:lnTo>
                    <a:pt x="34" y="7"/>
                  </a:lnTo>
                  <a:lnTo>
                    <a:pt x="28" y="11"/>
                  </a:lnTo>
                  <a:lnTo>
                    <a:pt x="22" y="14"/>
                  </a:lnTo>
                  <a:lnTo>
                    <a:pt x="17" y="18"/>
                  </a:lnTo>
                  <a:lnTo>
                    <a:pt x="11" y="21"/>
                  </a:lnTo>
                  <a:lnTo>
                    <a:pt x="5" y="24"/>
                  </a:lnTo>
                  <a:lnTo>
                    <a:pt x="0" y="28"/>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62" name="Shape 113">
              <a:extLst>
                <a:ext uri="{FF2B5EF4-FFF2-40B4-BE49-F238E27FC236}">
                  <a16:creationId xmlns:a16="http://schemas.microsoft.com/office/drawing/2014/main" id="{14E9E1FA-1FDA-9F13-4FC5-4C32C57673A7}"/>
                </a:ext>
              </a:extLst>
            </xdr:cNvPr>
            <xdr:cNvPicPr preferRelativeResize="0"/>
          </xdr:nvPicPr>
          <xdr:blipFill rotWithShape="1">
            <a:blip xmlns:r="http://schemas.openxmlformats.org/officeDocument/2006/relationships" r:embed="rId8">
              <a:alphaModFix/>
            </a:blip>
            <a:srcRect/>
            <a:stretch/>
          </xdr:blipFill>
          <xdr:spPr>
            <a:xfrm>
              <a:off x="7030" y="1122"/>
              <a:ext cx="499" cy="2"/>
            </a:xfrm>
            <a:prstGeom prst="rect">
              <a:avLst/>
            </a:prstGeom>
            <a:noFill/>
            <a:ln>
              <a:noFill/>
            </a:ln>
          </xdr:spPr>
        </xdr:pic>
        <xdr:pic>
          <xdr:nvPicPr>
            <xdr:cNvPr id="263" name="Shape 114">
              <a:extLst>
                <a:ext uri="{FF2B5EF4-FFF2-40B4-BE49-F238E27FC236}">
                  <a16:creationId xmlns:a16="http://schemas.microsoft.com/office/drawing/2014/main" id="{B83E150E-44A3-DA96-292C-B4B2257B5819}"/>
                </a:ext>
              </a:extLst>
            </xdr:cNvPr>
            <xdr:cNvPicPr preferRelativeResize="0"/>
          </xdr:nvPicPr>
          <xdr:blipFill rotWithShape="1">
            <a:blip xmlns:r="http://schemas.openxmlformats.org/officeDocument/2006/relationships" r:embed="rId22">
              <a:alphaModFix/>
            </a:blip>
            <a:srcRect/>
            <a:stretch/>
          </xdr:blipFill>
          <xdr:spPr>
            <a:xfrm>
              <a:off x="5498" y="583"/>
              <a:ext cx="572" cy="198"/>
            </a:xfrm>
            <a:prstGeom prst="rect">
              <a:avLst/>
            </a:prstGeom>
            <a:noFill/>
            <a:ln>
              <a:noFill/>
            </a:ln>
          </xdr:spPr>
        </xdr:pic>
        <xdr:sp macro="" textlink="">
          <xdr:nvSpPr>
            <xdr:cNvPr id="264" name="Shape 115">
              <a:extLst>
                <a:ext uri="{FF2B5EF4-FFF2-40B4-BE49-F238E27FC236}">
                  <a16:creationId xmlns:a16="http://schemas.microsoft.com/office/drawing/2014/main" id="{70238602-CEBD-0B58-5CD5-E74649D13D60}"/>
                </a:ext>
              </a:extLst>
            </xdr:cNvPr>
            <xdr:cNvSpPr/>
          </xdr:nvSpPr>
          <xdr:spPr>
            <a:xfrm>
              <a:off x="5521" y="680"/>
              <a:ext cx="43" cy="42"/>
            </a:xfrm>
            <a:custGeom>
              <a:avLst/>
              <a:gdLst/>
              <a:ahLst/>
              <a:cxnLst/>
              <a:rect l="l" t="t" r="r" b="b"/>
              <a:pathLst>
                <a:path w="43" h="42" extrusionOk="0">
                  <a:moveTo>
                    <a:pt x="26" y="0"/>
                  </a:moveTo>
                  <a:lnTo>
                    <a:pt x="17" y="0"/>
                  </a:lnTo>
                  <a:lnTo>
                    <a:pt x="13" y="1"/>
                  </a:lnTo>
                  <a:lnTo>
                    <a:pt x="3" y="9"/>
                  </a:lnTo>
                  <a:lnTo>
                    <a:pt x="1" y="15"/>
                  </a:lnTo>
                  <a:lnTo>
                    <a:pt x="0" y="19"/>
                  </a:lnTo>
                  <a:lnTo>
                    <a:pt x="0" y="23"/>
                  </a:lnTo>
                  <a:lnTo>
                    <a:pt x="1" y="27"/>
                  </a:lnTo>
                  <a:lnTo>
                    <a:pt x="3" y="33"/>
                  </a:lnTo>
                  <a:lnTo>
                    <a:pt x="13" y="41"/>
                  </a:lnTo>
                  <a:lnTo>
                    <a:pt x="17" y="42"/>
                  </a:lnTo>
                  <a:lnTo>
                    <a:pt x="26" y="42"/>
                  </a:lnTo>
                  <a:lnTo>
                    <a:pt x="30" y="41"/>
                  </a:lnTo>
                  <a:lnTo>
                    <a:pt x="40" y="33"/>
                  </a:lnTo>
                  <a:lnTo>
                    <a:pt x="43" y="27"/>
                  </a:lnTo>
                  <a:lnTo>
                    <a:pt x="43" y="15"/>
                  </a:lnTo>
                  <a:lnTo>
                    <a:pt x="41" y="11"/>
                  </a:lnTo>
                  <a:lnTo>
                    <a:pt x="37" y="6"/>
                  </a:lnTo>
                  <a:lnTo>
                    <a:pt x="32" y="2"/>
                  </a:lnTo>
                  <a:lnTo>
                    <a:pt x="26"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65" name="Shape 116">
              <a:extLst>
                <a:ext uri="{FF2B5EF4-FFF2-40B4-BE49-F238E27FC236}">
                  <a16:creationId xmlns:a16="http://schemas.microsoft.com/office/drawing/2014/main" id="{C5616185-707A-EA7D-D7A8-77B90E0EE444}"/>
                </a:ext>
              </a:extLst>
            </xdr:cNvPr>
            <xdr:cNvSpPr/>
          </xdr:nvSpPr>
          <xdr:spPr>
            <a:xfrm>
              <a:off x="5521" y="680"/>
              <a:ext cx="43" cy="42"/>
            </a:xfrm>
            <a:custGeom>
              <a:avLst/>
              <a:gdLst/>
              <a:ahLst/>
              <a:cxnLst/>
              <a:rect l="l" t="t" r="r" b="b"/>
              <a:pathLst>
                <a:path w="43" h="42" extrusionOk="0">
                  <a:moveTo>
                    <a:pt x="21" y="42"/>
                  </a:moveTo>
                  <a:lnTo>
                    <a:pt x="24" y="42"/>
                  </a:lnTo>
                  <a:lnTo>
                    <a:pt x="26" y="42"/>
                  </a:lnTo>
                  <a:lnTo>
                    <a:pt x="28" y="41"/>
                  </a:lnTo>
                  <a:lnTo>
                    <a:pt x="30" y="41"/>
                  </a:lnTo>
                  <a:lnTo>
                    <a:pt x="32" y="40"/>
                  </a:lnTo>
                  <a:lnTo>
                    <a:pt x="34" y="39"/>
                  </a:lnTo>
                  <a:lnTo>
                    <a:pt x="35" y="37"/>
                  </a:lnTo>
                  <a:lnTo>
                    <a:pt x="37" y="36"/>
                  </a:lnTo>
                  <a:lnTo>
                    <a:pt x="38" y="35"/>
                  </a:lnTo>
                  <a:lnTo>
                    <a:pt x="40" y="33"/>
                  </a:lnTo>
                  <a:lnTo>
                    <a:pt x="41" y="31"/>
                  </a:lnTo>
                  <a:lnTo>
                    <a:pt x="42" y="29"/>
                  </a:lnTo>
                  <a:lnTo>
                    <a:pt x="43" y="27"/>
                  </a:lnTo>
                  <a:lnTo>
                    <a:pt x="43" y="15"/>
                  </a:lnTo>
                  <a:lnTo>
                    <a:pt x="42" y="13"/>
                  </a:lnTo>
                  <a:lnTo>
                    <a:pt x="35" y="5"/>
                  </a:lnTo>
                  <a:lnTo>
                    <a:pt x="34" y="3"/>
                  </a:lnTo>
                  <a:lnTo>
                    <a:pt x="32" y="2"/>
                  </a:lnTo>
                  <a:lnTo>
                    <a:pt x="30" y="1"/>
                  </a:lnTo>
                  <a:lnTo>
                    <a:pt x="28" y="1"/>
                  </a:lnTo>
                  <a:lnTo>
                    <a:pt x="26" y="0"/>
                  </a:lnTo>
                  <a:lnTo>
                    <a:pt x="24" y="0"/>
                  </a:lnTo>
                  <a:lnTo>
                    <a:pt x="21" y="0"/>
                  </a:lnTo>
                  <a:lnTo>
                    <a:pt x="19" y="0"/>
                  </a:lnTo>
                  <a:lnTo>
                    <a:pt x="17" y="0"/>
                  </a:lnTo>
                  <a:lnTo>
                    <a:pt x="15" y="1"/>
                  </a:lnTo>
                  <a:lnTo>
                    <a:pt x="13" y="1"/>
                  </a:lnTo>
                  <a:lnTo>
                    <a:pt x="11" y="2"/>
                  </a:lnTo>
                  <a:lnTo>
                    <a:pt x="9" y="3"/>
                  </a:lnTo>
                  <a:lnTo>
                    <a:pt x="8" y="5"/>
                  </a:lnTo>
                  <a:lnTo>
                    <a:pt x="6" y="6"/>
                  </a:lnTo>
                  <a:lnTo>
                    <a:pt x="5" y="7"/>
                  </a:lnTo>
                  <a:lnTo>
                    <a:pt x="3" y="9"/>
                  </a:lnTo>
                  <a:lnTo>
                    <a:pt x="2" y="11"/>
                  </a:lnTo>
                  <a:lnTo>
                    <a:pt x="1" y="13"/>
                  </a:lnTo>
                  <a:lnTo>
                    <a:pt x="1" y="15"/>
                  </a:lnTo>
                  <a:lnTo>
                    <a:pt x="0" y="17"/>
                  </a:lnTo>
                  <a:lnTo>
                    <a:pt x="0" y="19"/>
                  </a:lnTo>
                  <a:lnTo>
                    <a:pt x="0" y="21"/>
                  </a:lnTo>
                  <a:lnTo>
                    <a:pt x="0" y="23"/>
                  </a:lnTo>
                  <a:lnTo>
                    <a:pt x="0" y="25"/>
                  </a:lnTo>
                  <a:lnTo>
                    <a:pt x="1" y="27"/>
                  </a:lnTo>
                  <a:lnTo>
                    <a:pt x="1" y="29"/>
                  </a:lnTo>
                  <a:lnTo>
                    <a:pt x="2" y="31"/>
                  </a:lnTo>
                  <a:lnTo>
                    <a:pt x="3" y="33"/>
                  </a:lnTo>
                  <a:lnTo>
                    <a:pt x="5" y="35"/>
                  </a:lnTo>
                  <a:lnTo>
                    <a:pt x="6" y="36"/>
                  </a:lnTo>
                  <a:lnTo>
                    <a:pt x="8" y="37"/>
                  </a:lnTo>
                  <a:lnTo>
                    <a:pt x="9" y="39"/>
                  </a:lnTo>
                  <a:lnTo>
                    <a:pt x="11" y="40"/>
                  </a:lnTo>
                  <a:lnTo>
                    <a:pt x="13" y="41"/>
                  </a:lnTo>
                  <a:lnTo>
                    <a:pt x="15" y="41"/>
                  </a:lnTo>
                  <a:lnTo>
                    <a:pt x="17" y="42"/>
                  </a:lnTo>
                  <a:lnTo>
                    <a:pt x="19" y="42"/>
                  </a:lnTo>
                  <a:lnTo>
                    <a:pt x="21" y="4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66" name="Shape 117">
              <a:extLst>
                <a:ext uri="{FF2B5EF4-FFF2-40B4-BE49-F238E27FC236}">
                  <a16:creationId xmlns:a16="http://schemas.microsoft.com/office/drawing/2014/main" id="{E57F32DE-AAAF-52FB-F132-87FF490905EE}"/>
                </a:ext>
              </a:extLst>
            </xdr:cNvPr>
            <xdr:cNvSpPr/>
          </xdr:nvSpPr>
          <xdr:spPr>
            <a:xfrm>
              <a:off x="5556" y="690"/>
              <a:ext cx="39" cy="41"/>
            </a:xfrm>
            <a:custGeom>
              <a:avLst/>
              <a:gdLst/>
              <a:ahLst/>
              <a:cxnLst/>
              <a:rect l="l" t="t" r="r" b="b"/>
              <a:pathLst>
                <a:path w="39" h="41" extrusionOk="0">
                  <a:moveTo>
                    <a:pt x="29" y="0"/>
                  </a:moveTo>
                  <a:lnTo>
                    <a:pt x="23" y="0"/>
                  </a:lnTo>
                  <a:lnTo>
                    <a:pt x="17" y="2"/>
                  </a:lnTo>
                  <a:lnTo>
                    <a:pt x="9" y="2"/>
                  </a:lnTo>
                  <a:lnTo>
                    <a:pt x="8" y="8"/>
                  </a:lnTo>
                  <a:lnTo>
                    <a:pt x="8" y="15"/>
                  </a:lnTo>
                  <a:lnTo>
                    <a:pt x="7" y="19"/>
                  </a:lnTo>
                  <a:lnTo>
                    <a:pt x="4" y="24"/>
                  </a:lnTo>
                  <a:lnTo>
                    <a:pt x="0" y="28"/>
                  </a:lnTo>
                  <a:lnTo>
                    <a:pt x="0" y="32"/>
                  </a:lnTo>
                  <a:lnTo>
                    <a:pt x="6" y="38"/>
                  </a:lnTo>
                  <a:lnTo>
                    <a:pt x="12" y="40"/>
                  </a:lnTo>
                  <a:lnTo>
                    <a:pt x="17" y="41"/>
                  </a:lnTo>
                  <a:lnTo>
                    <a:pt x="22" y="40"/>
                  </a:lnTo>
                  <a:lnTo>
                    <a:pt x="39" y="21"/>
                  </a:lnTo>
                  <a:lnTo>
                    <a:pt x="39" y="15"/>
                  </a:lnTo>
                  <a:lnTo>
                    <a:pt x="37" y="9"/>
                  </a:lnTo>
                  <a:lnTo>
                    <a:pt x="34" y="4"/>
                  </a:lnTo>
                  <a:lnTo>
                    <a:pt x="29"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67" name="Shape 118">
              <a:extLst>
                <a:ext uri="{FF2B5EF4-FFF2-40B4-BE49-F238E27FC236}">
                  <a16:creationId xmlns:a16="http://schemas.microsoft.com/office/drawing/2014/main" id="{1D531784-CEC6-E676-4EC3-23DDCF2F920E}"/>
                </a:ext>
              </a:extLst>
            </xdr:cNvPr>
            <xdr:cNvSpPr/>
          </xdr:nvSpPr>
          <xdr:spPr>
            <a:xfrm>
              <a:off x="5554" y="688"/>
              <a:ext cx="41" cy="43"/>
            </a:xfrm>
            <a:custGeom>
              <a:avLst/>
              <a:gdLst/>
              <a:ahLst/>
              <a:cxnLst/>
              <a:rect l="l" t="t" r="r" b="b"/>
              <a:pathLst>
                <a:path w="41" h="43" extrusionOk="0">
                  <a:moveTo>
                    <a:pt x="19" y="43"/>
                  </a:moveTo>
                  <a:lnTo>
                    <a:pt x="22" y="43"/>
                  </a:lnTo>
                  <a:lnTo>
                    <a:pt x="24" y="42"/>
                  </a:lnTo>
                  <a:lnTo>
                    <a:pt x="26" y="42"/>
                  </a:lnTo>
                  <a:lnTo>
                    <a:pt x="35" y="36"/>
                  </a:lnTo>
                  <a:lnTo>
                    <a:pt x="36" y="35"/>
                  </a:lnTo>
                  <a:lnTo>
                    <a:pt x="38" y="33"/>
                  </a:lnTo>
                  <a:lnTo>
                    <a:pt x="39" y="31"/>
                  </a:lnTo>
                  <a:lnTo>
                    <a:pt x="40" y="29"/>
                  </a:lnTo>
                  <a:lnTo>
                    <a:pt x="40" y="27"/>
                  </a:lnTo>
                  <a:lnTo>
                    <a:pt x="41" y="25"/>
                  </a:lnTo>
                  <a:lnTo>
                    <a:pt x="41" y="23"/>
                  </a:lnTo>
                  <a:lnTo>
                    <a:pt x="41" y="21"/>
                  </a:lnTo>
                  <a:lnTo>
                    <a:pt x="41" y="17"/>
                  </a:lnTo>
                  <a:lnTo>
                    <a:pt x="40" y="14"/>
                  </a:lnTo>
                  <a:lnTo>
                    <a:pt x="39" y="11"/>
                  </a:lnTo>
                  <a:lnTo>
                    <a:pt x="38" y="8"/>
                  </a:lnTo>
                  <a:lnTo>
                    <a:pt x="36" y="6"/>
                  </a:lnTo>
                  <a:lnTo>
                    <a:pt x="34" y="4"/>
                  </a:lnTo>
                  <a:lnTo>
                    <a:pt x="31" y="2"/>
                  </a:lnTo>
                  <a:lnTo>
                    <a:pt x="28" y="0"/>
                  </a:lnTo>
                  <a:lnTo>
                    <a:pt x="25" y="2"/>
                  </a:lnTo>
                  <a:lnTo>
                    <a:pt x="22" y="3"/>
                  </a:lnTo>
                  <a:lnTo>
                    <a:pt x="19" y="4"/>
                  </a:lnTo>
                  <a:lnTo>
                    <a:pt x="15" y="5"/>
                  </a:lnTo>
                  <a:lnTo>
                    <a:pt x="11" y="4"/>
                  </a:lnTo>
                  <a:lnTo>
                    <a:pt x="8" y="3"/>
                  </a:lnTo>
                  <a:lnTo>
                    <a:pt x="9" y="6"/>
                  </a:lnTo>
                  <a:lnTo>
                    <a:pt x="10" y="8"/>
                  </a:lnTo>
                  <a:lnTo>
                    <a:pt x="10" y="10"/>
                  </a:lnTo>
                  <a:lnTo>
                    <a:pt x="10" y="13"/>
                  </a:lnTo>
                  <a:lnTo>
                    <a:pt x="10" y="16"/>
                  </a:lnTo>
                  <a:lnTo>
                    <a:pt x="10" y="19"/>
                  </a:lnTo>
                  <a:lnTo>
                    <a:pt x="9" y="21"/>
                  </a:lnTo>
                  <a:lnTo>
                    <a:pt x="7" y="24"/>
                  </a:lnTo>
                  <a:lnTo>
                    <a:pt x="6" y="26"/>
                  </a:lnTo>
                  <a:lnTo>
                    <a:pt x="4" y="28"/>
                  </a:lnTo>
                  <a:lnTo>
                    <a:pt x="2" y="30"/>
                  </a:lnTo>
                  <a:lnTo>
                    <a:pt x="0" y="32"/>
                  </a:lnTo>
                  <a:lnTo>
                    <a:pt x="2" y="34"/>
                  </a:lnTo>
                  <a:lnTo>
                    <a:pt x="4" y="36"/>
                  </a:lnTo>
                  <a:lnTo>
                    <a:pt x="6" y="38"/>
                  </a:lnTo>
                  <a:lnTo>
                    <a:pt x="8" y="40"/>
                  </a:lnTo>
                  <a:lnTo>
                    <a:pt x="11" y="41"/>
                  </a:lnTo>
                  <a:lnTo>
                    <a:pt x="14" y="42"/>
                  </a:lnTo>
                  <a:lnTo>
                    <a:pt x="16" y="43"/>
                  </a:lnTo>
                  <a:lnTo>
                    <a:pt x="19" y="43"/>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68" name="Shape 119">
              <a:extLst>
                <a:ext uri="{FF2B5EF4-FFF2-40B4-BE49-F238E27FC236}">
                  <a16:creationId xmlns:a16="http://schemas.microsoft.com/office/drawing/2014/main" id="{E86777CA-7E16-9BE0-A6C4-6125B8C3CC91}"/>
                </a:ext>
              </a:extLst>
            </xdr:cNvPr>
            <xdr:cNvPicPr preferRelativeResize="0"/>
          </xdr:nvPicPr>
          <xdr:blipFill rotWithShape="1">
            <a:blip xmlns:r="http://schemas.openxmlformats.org/officeDocument/2006/relationships" r:embed="rId23">
              <a:alphaModFix/>
            </a:blip>
            <a:srcRect/>
            <a:stretch/>
          </xdr:blipFill>
          <xdr:spPr>
            <a:xfrm>
              <a:off x="5522" y="810"/>
              <a:ext cx="530" cy="10"/>
            </a:xfrm>
            <a:prstGeom prst="rect">
              <a:avLst/>
            </a:prstGeom>
            <a:noFill/>
            <a:ln>
              <a:noFill/>
            </a:ln>
          </xdr:spPr>
        </xdr:pic>
        <xdr:pic>
          <xdr:nvPicPr>
            <xdr:cNvPr id="269" name="Shape 120">
              <a:extLst>
                <a:ext uri="{FF2B5EF4-FFF2-40B4-BE49-F238E27FC236}">
                  <a16:creationId xmlns:a16="http://schemas.microsoft.com/office/drawing/2014/main" id="{A491F3D5-714F-768B-09A3-059E15F07E58}"/>
                </a:ext>
              </a:extLst>
            </xdr:cNvPr>
            <xdr:cNvPicPr preferRelativeResize="0"/>
          </xdr:nvPicPr>
          <xdr:blipFill rotWithShape="1">
            <a:blip xmlns:r="http://schemas.openxmlformats.org/officeDocument/2006/relationships" r:embed="rId24">
              <a:alphaModFix/>
            </a:blip>
            <a:srcRect/>
            <a:stretch/>
          </xdr:blipFill>
          <xdr:spPr>
            <a:xfrm>
              <a:off x="5295" y="683"/>
              <a:ext cx="204" cy="306"/>
            </a:xfrm>
            <a:prstGeom prst="rect">
              <a:avLst/>
            </a:prstGeom>
            <a:noFill/>
            <a:ln>
              <a:noFill/>
            </a:ln>
          </xdr:spPr>
        </xdr:pic>
        <xdr:pic>
          <xdr:nvPicPr>
            <xdr:cNvPr id="270" name="Shape 121">
              <a:extLst>
                <a:ext uri="{FF2B5EF4-FFF2-40B4-BE49-F238E27FC236}">
                  <a16:creationId xmlns:a16="http://schemas.microsoft.com/office/drawing/2014/main" id="{C1144D60-8BD6-704F-7020-923CFCABAD2B}"/>
                </a:ext>
              </a:extLst>
            </xdr:cNvPr>
            <xdr:cNvPicPr preferRelativeResize="0"/>
          </xdr:nvPicPr>
          <xdr:blipFill rotWithShape="1">
            <a:blip xmlns:r="http://schemas.openxmlformats.org/officeDocument/2006/relationships" r:embed="rId25">
              <a:alphaModFix/>
            </a:blip>
            <a:srcRect/>
            <a:stretch/>
          </xdr:blipFill>
          <xdr:spPr>
            <a:xfrm>
              <a:off x="5297" y="395"/>
              <a:ext cx="569" cy="463"/>
            </a:xfrm>
            <a:prstGeom prst="rect">
              <a:avLst/>
            </a:prstGeom>
            <a:noFill/>
            <a:ln>
              <a:noFill/>
            </a:ln>
          </xdr:spPr>
        </xdr:pic>
        <xdr:pic>
          <xdr:nvPicPr>
            <xdr:cNvPr id="271" name="Shape 122">
              <a:extLst>
                <a:ext uri="{FF2B5EF4-FFF2-40B4-BE49-F238E27FC236}">
                  <a16:creationId xmlns:a16="http://schemas.microsoft.com/office/drawing/2014/main" id="{F99E672D-C371-F8BA-4688-9E898CBDDB31}"/>
                </a:ext>
              </a:extLst>
            </xdr:cNvPr>
            <xdr:cNvPicPr preferRelativeResize="0"/>
          </xdr:nvPicPr>
          <xdr:blipFill rotWithShape="1">
            <a:blip xmlns:r="http://schemas.openxmlformats.org/officeDocument/2006/relationships" r:embed="rId26">
              <a:alphaModFix/>
            </a:blip>
            <a:srcRect/>
            <a:stretch/>
          </xdr:blipFill>
          <xdr:spPr>
            <a:xfrm>
              <a:off x="5295" y="264"/>
              <a:ext cx="572" cy="725"/>
            </a:xfrm>
            <a:prstGeom prst="rect">
              <a:avLst/>
            </a:prstGeom>
            <a:noFill/>
            <a:ln>
              <a:noFill/>
            </a:ln>
          </xdr:spPr>
        </xdr:pic>
        <xdr:pic>
          <xdr:nvPicPr>
            <xdr:cNvPr id="272" name="Shape 123">
              <a:extLst>
                <a:ext uri="{FF2B5EF4-FFF2-40B4-BE49-F238E27FC236}">
                  <a16:creationId xmlns:a16="http://schemas.microsoft.com/office/drawing/2014/main" id="{28486CA6-72CF-4755-DDDE-C957118815E3}"/>
                </a:ext>
              </a:extLst>
            </xdr:cNvPr>
            <xdr:cNvPicPr preferRelativeResize="0"/>
          </xdr:nvPicPr>
          <xdr:blipFill rotWithShape="1">
            <a:blip xmlns:r="http://schemas.openxmlformats.org/officeDocument/2006/relationships" r:embed="rId25">
              <a:alphaModFix/>
            </a:blip>
            <a:srcRect/>
            <a:stretch/>
          </xdr:blipFill>
          <xdr:spPr>
            <a:xfrm>
              <a:off x="5297" y="395"/>
              <a:ext cx="569" cy="463"/>
            </a:xfrm>
            <a:prstGeom prst="rect">
              <a:avLst/>
            </a:prstGeom>
            <a:noFill/>
            <a:ln>
              <a:noFill/>
            </a:ln>
          </xdr:spPr>
        </xdr:pic>
        <xdr:sp macro="" textlink="">
          <xdr:nvSpPr>
            <xdr:cNvPr id="273" name="Shape 124">
              <a:extLst>
                <a:ext uri="{FF2B5EF4-FFF2-40B4-BE49-F238E27FC236}">
                  <a16:creationId xmlns:a16="http://schemas.microsoft.com/office/drawing/2014/main" id="{605E669C-67AF-BEC0-D449-76C4974A9D6D}"/>
                </a:ext>
              </a:extLst>
            </xdr:cNvPr>
            <xdr:cNvSpPr/>
          </xdr:nvSpPr>
          <xdr:spPr>
            <a:xfrm>
              <a:off x="5520" y="719"/>
              <a:ext cx="125" cy="604"/>
            </a:xfrm>
            <a:custGeom>
              <a:avLst/>
              <a:gdLst/>
              <a:ahLst/>
              <a:cxnLst/>
              <a:rect l="l" t="t" r="r" b="b"/>
              <a:pathLst>
                <a:path w="125" h="604" extrusionOk="0">
                  <a:moveTo>
                    <a:pt x="34" y="0"/>
                  </a:moveTo>
                  <a:lnTo>
                    <a:pt x="30" y="2"/>
                  </a:lnTo>
                  <a:lnTo>
                    <a:pt x="24" y="3"/>
                  </a:lnTo>
                  <a:lnTo>
                    <a:pt x="22" y="3"/>
                  </a:lnTo>
                  <a:lnTo>
                    <a:pt x="16" y="39"/>
                  </a:lnTo>
                  <a:lnTo>
                    <a:pt x="14" y="57"/>
                  </a:lnTo>
                  <a:lnTo>
                    <a:pt x="12" y="74"/>
                  </a:lnTo>
                  <a:lnTo>
                    <a:pt x="4" y="146"/>
                  </a:lnTo>
                  <a:lnTo>
                    <a:pt x="2" y="182"/>
                  </a:lnTo>
                  <a:lnTo>
                    <a:pt x="1" y="201"/>
                  </a:lnTo>
                  <a:lnTo>
                    <a:pt x="1" y="219"/>
                  </a:lnTo>
                  <a:lnTo>
                    <a:pt x="0" y="237"/>
                  </a:lnTo>
                  <a:lnTo>
                    <a:pt x="0" y="274"/>
                  </a:lnTo>
                  <a:lnTo>
                    <a:pt x="2" y="312"/>
                  </a:lnTo>
                  <a:lnTo>
                    <a:pt x="3" y="330"/>
                  </a:lnTo>
                  <a:lnTo>
                    <a:pt x="5" y="349"/>
                  </a:lnTo>
                  <a:lnTo>
                    <a:pt x="6" y="368"/>
                  </a:lnTo>
                  <a:lnTo>
                    <a:pt x="9" y="387"/>
                  </a:lnTo>
                  <a:lnTo>
                    <a:pt x="11" y="406"/>
                  </a:lnTo>
                  <a:lnTo>
                    <a:pt x="14" y="426"/>
                  </a:lnTo>
                  <a:lnTo>
                    <a:pt x="18" y="445"/>
                  </a:lnTo>
                  <a:lnTo>
                    <a:pt x="21" y="464"/>
                  </a:lnTo>
                  <a:lnTo>
                    <a:pt x="26" y="484"/>
                  </a:lnTo>
                  <a:lnTo>
                    <a:pt x="30" y="504"/>
                  </a:lnTo>
                  <a:lnTo>
                    <a:pt x="40" y="544"/>
                  </a:lnTo>
                  <a:lnTo>
                    <a:pt x="52" y="584"/>
                  </a:lnTo>
                  <a:lnTo>
                    <a:pt x="59" y="604"/>
                  </a:lnTo>
                  <a:lnTo>
                    <a:pt x="67" y="604"/>
                  </a:lnTo>
                  <a:lnTo>
                    <a:pt x="75" y="603"/>
                  </a:lnTo>
                  <a:lnTo>
                    <a:pt x="125" y="603"/>
                  </a:lnTo>
                  <a:lnTo>
                    <a:pt x="119" y="588"/>
                  </a:lnTo>
                  <a:lnTo>
                    <a:pt x="113" y="571"/>
                  </a:lnTo>
                  <a:lnTo>
                    <a:pt x="108" y="554"/>
                  </a:lnTo>
                  <a:lnTo>
                    <a:pt x="102" y="536"/>
                  </a:lnTo>
                  <a:lnTo>
                    <a:pt x="98" y="519"/>
                  </a:lnTo>
                  <a:lnTo>
                    <a:pt x="93" y="502"/>
                  </a:lnTo>
                  <a:lnTo>
                    <a:pt x="88" y="484"/>
                  </a:lnTo>
                  <a:lnTo>
                    <a:pt x="84" y="466"/>
                  </a:lnTo>
                  <a:lnTo>
                    <a:pt x="80" y="449"/>
                  </a:lnTo>
                  <a:lnTo>
                    <a:pt x="77" y="431"/>
                  </a:lnTo>
                  <a:lnTo>
                    <a:pt x="73" y="413"/>
                  </a:lnTo>
                  <a:lnTo>
                    <a:pt x="70" y="395"/>
                  </a:lnTo>
                  <a:lnTo>
                    <a:pt x="67" y="376"/>
                  </a:lnTo>
                  <a:lnTo>
                    <a:pt x="63" y="340"/>
                  </a:lnTo>
                  <a:lnTo>
                    <a:pt x="59" y="302"/>
                  </a:lnTo>
                  <a:lnTo>
                    <a:pt x="57" y="284"/>
                  </a:lnTo>
                  <a:lnTo>
                    <a:pt x="56" y="265"/>
                  </a:lnTo>
                  <a:lnTo>
                    <a:pt x="54" y="246"/>
                  </a:lnTo>
                  <a:lnTo>
                    <a:pt x="53" y="227"/>
                  </a:lnTo>
                  <a:lnTo>
                    <a:pt x="53" y="208"/>
                  </a:lnTo>
                  <a:lnTo>
                    <a:pt x="52" y="188"/>
                  </a:lnTo>
                  <a:lnTo>
                    <a:pt x="52" y="130"/>
                  </a:lnTo>
                  <a:lnTo>
                    <a:pt x="53" y="110"/>
                  </a:lnTo>
                  <a:lnTo>
                    <a:pt x="53" y="91"/>
                  </a:lnTo>
                  <a:lnTo>
                    <a:pt x="56" y="31"/>
                  </a:lnTo>
                  <a:lnTo>
                    <a:pt x="58" y="11"/>
                  </a:lnTo>
                  <a:lnTo>
                    <a:pt x="53" y="11"/>
                  </a:lnTo>
                  <a:lnTo>
                    <a:pt x="47" y="10"/>
                  </a:lnTo>
                  <a:lnTo>
                    <a:pt x="42" y="8"/>
                  </a:lnTo>
                  <a:lnTo>
                    <a:pt x="38" y="5"/>
                  </a:lnTo>
                  <a:lnTo>
                    <a:pt x="34" y="0"/>
                  </a:lnTo>
                  <a:close/>
                  <a:moveTo>
                    <a:pt x="125" y="603"/>
                  </a:moveTo>
                  <a:lnTo>
                    <a:pt x="109" y="603"/>
                  </a:lnTo>
                  <a:lnTo>
                    <a:pt x="117" y="604"/>
                  </a:lnTo>
                  <a:lnTo>
                    <a:pt x="125" y="604"/>
                  </a:lnTo>
                  <a:lnTo>
                    <a:pt x="125" y="603"/>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74" name="Shape 125">
              <a:extLst>
                <a:ext uri="{FF2B5EF4-FFF2-40B4-BE49-F238E27FC236}">
                  <a16:creationId xmlns:a16="http://schemas.microsoft.com/office/drawing/2014/main" id="{B1A2AB07-CD61-FDB5-739D-293F8DDC4046}"/>
                </a:ext>
              </a:extLst>
            </xdr:cNvPr>
            <xdr:cNvPicPr preferRelativeResize="0"/>
          </xdr:nvPicPr>
          <xdr:blipFill rotWithShape="1">
            <a:blip xmlns:r="http://schemas.openxmlformats.org/officeDocument/2006/relationships" r:embed="rId27">
              <a:alphaModFix/>
            </a:blip>
            <a:srcRect/>
            <a:stretch/>
          </xdr:blipFill>
          <xdr:spPr>
            <a:xfrm>
              <a:off x="5520" y="849"/>
              <a:ext cx="499" cy="346"/>
            </a:xfrm>
            <a:prstGeom prst="rect">
              <a:avLst/>
            </a:prstGeom>
            <a:noFill/>
            <a:ln>
              <a:noFill/>
            </a:ln>
          </xdr:spPr>
        </xdr:pic>
        <xdr:sp macro="" textlink="">
          <xdr:nvSpPr>
            <xdr:cNvPr id="275" name="Shape 126">
              <a:extLst>
                <a:ext uri="{FF2B5EF4-FFF2-40B4-BE49-F238E27FC236}">
                  <a16:creationId xmlns:a16="http://schemas.microsoft.com/office/drawing/2014/main" id="{91D00430-96C9-2250-0E1F-5331A28E697E}"/>
                </a:ext>
              </a:extLst>
            </xdr:cNvPr>
            <xdr:cNvSpPr/>
          </xdr:nvSpPr>
          <xdr:spPr>
            <a:xfrm>
              <a:off x="5520" y="718"/>
              <a:ext cx="125" cy="605"/>
            </a:xfrm>
            <a:custGeom>
              <a:avLst/>
              <a:gdLst/>
              <a:ahLst/>
              <a:cxnLst/>
              <a:rect l="l" t="t" r="r" b="b"/>
              <a:pathLst>
                <a:path w="125" h="605" extrusionOk="0">
                  <a:moveTo>
                    <a:pt x="22" y="4"/>
                  </a:moveTo>
                  <a:lnTo>
                    <a:pt x="19" y="22"/>
                  </a:lnTo>
                  <a:lnTo>
                    <a:pt x="16" y="40"/>
                  </a:lnTo>
                  <a:lnTo>
                    <a:pt x="14" y="58"/>
                  </a:lnTo>
                  <a:lnTo>
                    <a:pt x="12" y="75"/>
                  </a:lnTo>
                  <a:lnTo>
                    <a:pt x="10" y="93"/>
                  </a:lnTo>
                  <a:lnTo>
                    <a:pt x="8" y="111"/>
                  </a:lnTo>
                  <a:lnTo>
                    <a:pt x="6" y="129"/>
                  </a:lnTo>
                  <a:lnTo>
                    <a:pt x="4" y="147"/>
                  </a:lnTo>
                  <a:lnTo>
                    <a:pt x="3" y="165"/>
                  </a:lnTo>
                  <a:lnTo>
                    <a:pt x="2" y="183"/>
                  </a:lnTo>
                  <a:lnTo>
                    <a:pt x="1" y="202"/>
                  </a:lnTo>
                  <a:lnTo>
                    <a:pt x="1" y="220"/>
                  </a:lnTo>
                  <a:lnTo>
                    <a:pt x="0" y="238"/>
                  </a:lnTo>
                  <a:lnTo>
                    <a:pt x="0" y="256"/>
                  </a:lnTo>
                  <a:lnTo>
                    <a:pt x="0" y="275"/>
                  </a:lnTo>
                  <a:lnTo>
                    <a:pt x="1" y="294"/>
                  </a:lnTo>
                  <a:lnTo>
                    <a:pt x="2" y="313"/>
                  </a:lnTo>
                  <a:lnTo>
                    <a:pt x="3" y="331"/>
                  </a:lnTo>
                  <a:lnTo>
                    <a:pt x="5" y="350"/>
                  </a:lnTo>
                  <a:lnTo>
                    <a:pt x="6" y="369"/>
                  </a:lnTo>
                  <a:lnTo>
                    <a:pt x="9" y="388"/>
                  </a:lnTo>
                  <a:lnTo>
                    <a:pt x="11" y="407"/>
                  </a:lnTo>
                  <a:lnTo>
                    <a:pt x="14" y="427"/>
                  </a:lnTo>
                  <a:lnTo>
                    <a:pt x="18" y="446"/>
                  </a:lnTo>
                  <a:lnTo>
                    <a:pt x="21" y="465"/>
                  </a:lnTo>
                  <a:lnTo>
                    <a:pt x="26" y="485"/>
                  </a:lnTo>
                  <a:lnTo>
                    <a:pt x="30" y="505"/>
                  </a:lnTo>
                  <a:lnTo>
                    <a:pt x="35" y="525"/>
                  </a:lnTo>
                  <a:lnTo>
                    <a:pt x="40" y="545"/>
                  </a:lnTo>
                  <a:lnTo>
                    <a:pt x="46" y="565"/>
                  </a:lnTo>
                  <a:lnTo>
                    <a:pt x="52" y="585"/>
                  </a:lnTo>
                  <a:lnTo>
                    <a:pt x="59" y="605"/>
                  </a:lnTo>
                  <a:lnTo>
                    <a:pt x="67" y="605"/>
                  </a:lnTo>
                  <a:lnTo>
                    <a:pt x="75" y="604"/>
                  </a:lnTo>
                  <a:lnTo>
                    <a:pt x="84" y="604"/>
                  </a:lnTo>
                  <a:lnTo>
                    <a:pt x="92" y="604"/>
                  </a:lnTo>
                  <a:lnTo>
                    <a:pt x="101" y="604"/>
                  </a:lnTo>
                  <a:lnTo>
                    <a:pt x="109" y="604"/>
                  </a:lnTo>
                  <a:lnTo>
                    <a:pt x="117" y="605"/>
                  </a:lnTo>
                  <a:lnTo>
                    <a:pt x="125" y="605"/>
                  </a:lnTo>
                  <a:lnTo>
                    <a:pt x="119" y="589"/>
                  </a:lnTo>
                  <a:lnTo>
                    <a:pt x="113" y="572"/>
                  </a:lnTo>
                  <a:lnTo>
                    <a:pt x="108" y="555"/>
                  </a:lnTo>
                  <a:lnTo>
                    <a:pt x="102" y="537"/>
                  </a:lnTo>
                  <a:lnTo>
                    <a:pt x="98" y="520"/>
                  </a:lnTo>
                  <a:lnTo>
                    <a:pt x="93" y="503"/>
                  </a:lnTo>
                  <a:lnTo>
                    <a:pt x="88" y="485"/>
                  </a:lnTo>
                  <a:lnTo>
                    <a:pt x="84" y="467"/>
                  </a:lnTo>
                  <a:lnTo>
                    <a:pt x="80" y="450"/>
                  </a:lnTo>
                  <a:lnTo>
                    <a:pt x="77" y="432"/>
                  </a:lnTo>
                  <a:lnTo>
                    <a:pt x="73" y="414"/>
                  </a:lnTo>
                  <a:lnTo>
                    <a:pt x="70" y="396"/>
                  </a:lnTo>
                  <a:lnTo>
                    <a:pt x="67" y="377"/>
                  </a:lnTo>
                  <a:lnTo>
                    <a:pt x="65" y="359"/>
                  </a:lnTo>
                  <a:lnTo>
                    <a:pt x="63" y="341"/>
                  </a:lnTo>
                  <a:lnTo>
                    <a:pt x="61" y="322"/>
                  </a:lnTo>
                  <a:lnTo>
                    <a:pt x="59" y="303"/>
                  </a:lnTo>
                  <a:lnTo>
                    <a:pt x="57" y="285"/>
                  </a:lnTo>
                  <a:lnTo>
                    <a:pt x="56" y="266"/>
                  </a:lnTo>
                  <a:lnTo>
                    <a:pt x="54" y="247"/>
                  </a:lnTo>
                  <a:lnTo>
                    <a:pt x="53" y="228"/>
                  </a:lnTo>
                  <a:lnTo>
                    <a:pt x="53" y="209"/>
                  </a:lnTo>
                  <a:lnTo>
                    <a:pt x="52" y="189"/>
                  </a:lnTo>
                  <a:lnTo>
                    <a:pt x="52" y="170"/>
                  </a:lnTo>
                  <a:lnTo>
                    <a:pt x="52" y="150"/>
                  </a:lnTo>
                  <a:lnTo>
                    <a:pt x="52" y="131"/>
                  </a:lnTo>
                  <a:lnTo>
                    <a:pt x="53" y="111"/>
                  </a:lnTo>
                  <a:lnTo>
                    <a:pt x="53" y="92"/>
                  </a:lnTo>
                  <a:lnTo>
                    <a:pt x="54" y="72"/>
                  </a:lnTo>
                  <a:lnTo>
                    <a:pt x="55" y="52"/>
                  </a:lnTo>
                  <a:lnTo>
                    <a:pt x="56" y="32"/>
                  </a:lnTo>
                  <a:lnTo>
                    <a:pt x="58" y="12"/>
                  </a:lnTo>
                  <a:lnTo>
                    <a:pt x="55" y="12"/>
                  </a:lnTo>
                  <a:lnTo>
                    <a:pt x="53" y="12"/>
                  </a:lnTo>
                  <a:lnTo>
                    <a:pt x="50" y="12"/>
                  </a:lnTo>
                  <a:lnTo>
                    <a:pt x="47" y="11"/>
                  </a:lnTo>
                  <a:lnTo>
                    <a:pt x="45" y="10"/>
                  </a:lnTo>
                  <a:lnTo>
                    <a:pt x="42" y="9"/>
                  </a:lnTo>
                  <a:lnTo>
                    <a:pt x="40" y="7"/>
                  </a:lnTo>
                  <a:lnTo>
                    <a:pt x="38" y="6"/>
                  </a:lnTo>
                  <a:lnTo>
                    <a:pt x="36" y="3"/>
                  </a:lnTo>
                  <a:lnTo>
                    <a:pt x="34" y="1"/>
                  </a:lnTo>
                  <a:lnTo>
                    <a:pt x="35" y="1"/>
                  </a:lnTo>
                  <a:lnTo>
                    <a:pt x="36" y="0"/>
                  </a:lnTo>
                  <a:lnTo>
                    <a:pt x="33" y="2"/>
                  </a:lnTo>
                  <a:lnTo>
                    <a:pt x="30" y="3"/>
                  </a:lnTo>
                  <a:lnTo>
                    <a:pt x="28" y="4"/>
                  </a:lnTo>
                  <a:lnTo>
                    <a:pt x="26" y="4"/>
                  </a:lnTo>
                  <a:lnTo>
                    <a:pt x="24" y="4"/>
                  </a:lnTo>
                  <a:lnTo>
                    <a:pt x="22" y="4"/>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76" name="Shape 127">
              <a:extLst>
                <a:ext uri="{FF2B5EF4-FFF2-40B4-BE49-F238E27FC236}">
                  <a16:creationId xmlns:a16="http://schemas.microsoft.com/office/drawing/2014/main" id="{D850A081-FFF4-BB43-6ED3-11E341AE6607}"/>
                </a:ext>
              </a:extLst>
            </xdr:cNvPr>
            <xdr:cNvSpPr/>
          </xdr:nvSpPr>
          <xdr:spPr>
            <a:xfrm>
              <a:off x="6605" y="837"/>
              <a:ext cx="63" cy="75"/>
            </a:xfrm>
            <a:custGeom>
              <a:avLst/>
              <a:gdLst/>
              <a:ahLst/>
              <a:cxnLst/>
              <a:rect l="l" t="t" r="r" b="b"/>
              <a:pathLst>
                <a:path w="63" h="75" extrusionOk="0">
                  <a:moveTo>
                    <a:pt x="52" y="13"/>
                  </a:moveTo>
                  <a:lnTo>
                    <a:pt x="41" y="13"/>
                  </a:lnTo>
                  <a:lnTo>
                    <a:pt x="46" y="44"/>
                  </a:lnTo>
                  <a:lnTo>
                    <a:pt x="47" y="54"/>
                  </a:lnTo>
                  <a:lnTo>
                    <a:pt x="50" y="73"/>
                  </a:lnTo>
                  <a:lnTo>
                    <a:pt x="63" y="75"/>
                  </a:lnTo>
                  <a:lnTo>
                    <a:pt x="52" y="13"/>
                  </a:lnTo>
                  <a:close/>
                  <a:moveTo>
                    <a:pt x="37" y="0"/>
                  </a:moveTo>
                  <a:lnTo>
                    <a:pt x="0" y="63"/>
                  </a:lnTo>
                  <a:lnTo>
                    <a:pt x="12" y="66"/>
                  </a:lnTo>
                  <a:lnTo>
                    <a:pt x="21" y="49"/>
                  </a:lnTo>
                  <a:lnTo>
                    <a:pt x="41" y="13"/>
                  </a:lnTo>
                  <a:lnTo>
                    <a:pt x="52" y="13"/>
                  </a:lnTo>
                  <a:lnTo>
                    <a:pt x="50" y="3"/>
                  </a:lnTo>
                  <a:lnTo>
                    <a:pt x="37"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77" name="Shape 128">
              <a:extLst>
                <a:ext uri="{FF2B5EF4-FFF2-40B4-BE49-F238E27FC236}">
                  <a16:creationId xmlns:a16="http://schemas.microsoft.com/office/drawing/2014/main" id="{AB2F0EC9-4BC9-7A73-4172-F11F4EC2216D}"/>
                </a:ext>
              </a:extLst>
            </xdr:cNvPr>
            <xdr:cNvSpPr/>
          </xdr:nvSpPr>
          <xdr:spPr>
            <a:xfrm>
              <a:off x="6626" y="877"/>
              <a:ext cx="26" cy="14"/>
            </a:xfrm>
            <a:custGeom>
              <a:avLst/>
              <a:gdLst/>
              <a:ahLst/>
              <a:cxnLst/>
              <a:rect l="l" t="t" r="r" b="b"/>
              <a:pathLst>
                <a:path w="26" h="14" extrusionOk="0">
                  <a:moveTo>
                    <a:pt x="5" y="0"/>
                  </a:moveTo>
                  <a:lnTo>
                    <a:pt x="0" y="9"/>
                  </a:lnTo>
                  <a:lnTo>
                    <a:pt x="26" y="14"/>
                  </a:lnTo>
                  <a:lnTo>
                    <a:pt x="25" y="4"/>
                  </a:lnTo>
                  <a:lnTo>
                    <a:pt x="5"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78" name="Shape 129">
              <a:extLst>
                <a:ext uri="{FF2B5EF4-FFF2-40B4-BE49-F238E27FC236}">
                  <a16:creationId xmlns:a16="http://schemas.microsoft.com/office/drawing/2014/main" id="{10A4D323-65D2-96BA-7218-57BFD4938245}"/>
                </a:ext>
              </a:extLst>
            </xdr:cNvPr>
            <xdr:cNvSpPr/>
          </xdr:nvSpPr>
          <xdr:spPr>
            <a:xfrm>
              <a:off x="6636" y="819"/>
              <a:ext cx="31" cy="10"/>
            </a:xfrm>
            <a:custGeom>
              <a:avLst/>
              <a:gdLst/>
              <a:ahLst/>
              <a:cxnLst/>
              <a:rect l="l" t="t" r="r" b="b"/>
              <a:pathLst>
                <a:path w="31" h="10" extrusionOk="0">
                  <a:moveTo>
                    <a:pt x="27" y="7"/>
                  </a:moveTo>
                  <a:lnTo>
                    <a:pt x="12" y="7"/>
                  </a:lnTo>
                  <a:lnTo>
                    <a:pt x="19" y="10"/>
                  </a:lnTo>
                  <a:lnTo>
                    <a:pt x="24" y="10"/>
                  </a:lnTo>
                  <a:lnTo>
                    <a:pt x="27" y="7"/>
                  </a:lnTo>
                  <a:close/>
                  <a:moveTo>
                    <a:pt x="12" y="0"/>
                  </a:moveTo>
                  <a:lnTo>
                    <a:pt x="8" y="0"/>
                  </a:lnTo>
                  <a:lnTo>
                    <a:pt x="2" y="4"/>
                  </a:lnTo>
                  <a:lnTo>
                    <a:pt x="0" y="8"/>
                  </a:lnTo>
                  <a:lnTo>
                    <a:pt x="5" y="9"/>
                  </a:lnTo>
                  <a:lnTo>
                    <a:pt x="8" y="7"/>
                  </a:lnTo>
                  <a:lnTo>
                    <a:pt x="27" y="7"/>
                  </a:lnTo>
                  <a:lnTo>
                    <a:pt x="28" y="6"/>
                  </a:lnTo>
                  <a:lnTo>
                    <a:pt x="30" y="3"/>
                  </a:lnTo>
                  <a:lnTo>
                    <a:pt x="19" y="3"/>
                  </a:lnTo>
                  <a:lnTo>
                    <a:pt x="14" y="1"/>
                  </a:lnTo>
                  <a:lnTo>
                    <a:pt x="12" y="0"/>
                  </a:lnTo>
                  <a:close/>
                  <a:moveTo>
                    <a:pt x="26" y="1"/>
                  </a:moveTo>
                  <a:lnTo>
                    <a:pt x="24" y="3"/>
                  </a:lnTo>
                  <a:lnTo>
                    <a:pt x="30" y="3"/>
                  </a:lnTo>
                  <a:lnTo>
                    <a:pt x="31" y="2"/>
                  </a:lnTo>
                  <a:lnTo>
                    <a:pt x="26" y="1"/>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79" name="Shape 130">
              <a:extLst>
                <a:ext uri="{FF2B5EF4-FFF2-40B4-BE49-F238E27FC236}">
                  <a16:creationId xmlns:a16="http://schemas.microsoft.com/office/drawing/2014/main" id="{C84D56F6-F4A2-7768-8350-1DA432B9A121}"/>
                </a:ext>
              </a:extLst>
            </xdr:cNvPr>
            <xdr:cNvSpPr/>
          </xdr:nvSpPr>
          <xdr:spPr>
            <a:xfrm>
              <a:off x="6698" y="903"/>
              <a:ext cx="19" cy="21"/>
            </a:xfrm>
            <a:custGeom>
              <a:avLst/>
              <a:gdLst/>
              <a:ahLst/>
              <a:cxnLst/>
              <a:rect l="l" t="t" r="r" b="b"/>
              <a:pathLst>
                <a:path w="19" h="21" extrusionOk="0">
                  <a:moveTo>
                    <a:pt x="0" y="0"/>
                  </a:moveTo>
                  <a:lnTo>
                    <a:pt x="5" y="18"/>
                  </a:lnTo>
                  <a:lnTo>
                    <a:pt x="12" y="20"/>
                  </a:lnTo>
                  <a:lnTo>
                    <a:pt x="19" y="21"/>
                  </a:lnTo>
                  <a:lnTo>
                    <a:pt x="14" y="10"/>
                  </a:lnTo>
                  <a:lnTo>
                    <a:pt x="10" y="9"/>
                  </a:lnTo>
                  <a:lnTo>
                    <a:pt x="4" y="5"/>
                  </a:lnTo>
                  <a:lnTo>
                    <a:pt x="0"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80" name="Shape 131">
              <a:extLst>
                <a:ext uri="{FF2B5EF4-FFF2-40B4-BE49-F238E27FC236}">
                  <a16:creationId xmlns:a16="http://schemas.microsoft.com/office/drawing/2014/main" id="{30101595-3908-D51F-8FA7-C3B78D6A02FE}"/>
                </a:ext>
              </a:extLst>
            </xdr:cNvPr>
            <xdr:cNvSpPr/>
          </xdr:nvSpPr>
          <xdr:spPr>
            <a:xfrm>
              <a:off x="6684" y="851"/>
              <a:ext cx="67" cy="73"/>
            </a:xfrm>
            <a:custGeom>
              <a:avLst/>
              <a:gdLst/>
              <a:ahLst/>
              <a:cxnLst/>
              <a:rect l="l" t="t" r="r" b="b"/>
              <a:pathLst>
                <a:path w="67" h="73" extrusionOk="0">
                  <a:moveTo>
                    <a:pt x="28" y="62"/>
                  </a:moveTo>
                  <a:lnTo>
                    <a:pt x="33" y="73"/>
                  </a:lnTo>
                  <a:lnTo>
                    <a:pt x="40" y="73"/>
                  </a:lnTo>
                  <a:lnTo>
                    <a:pt x="46" y="71"/>
                  </a:lnTo>
                  <a:lnTo>
                    <a:pt x="52" y="68"/>
                  </a:lnTo>
                  <a:lnTo>
                    <a:pt x="57" y="63"/>
                  </a:lnTo>
                  <a:lnTo>
                    <a:pt x="33" y="63"/>
                  </a:lnTo>
                  <a:lnTo>
                    <a:pt x="28" y="62"/>
                  </a:lnTo>
                  <a:close/>
                  <a:moveTo>
                    <a:pt x="38" y="0"/>
                  </a:moveTo>
                  <a:lnTo>
                    <a:pt x="31" y="0"/>
                  </a:lnTo>
                  <a:lnTo>
                    <a:pt x="24" y="1"/>
                  </a:lnTo>
                  <a:lnTo>
                    <a:pt x="19" y="4"/>
                  </a:lnTo>
                  <a:lnTo>
                    <a:pt x="13" y="7"/>
                  </a:lnTo>
                  <a:lnTo>
                    <a:pt x="9" y="12"/>
                  </a:lnTo>
                  <a:lnTo>
                    <a:pt x="5" y="18"/>
                  </a:lnTo>
                  <a:lnTo>
                    <a:pt x="2" y="25"/>
                  </a:lnTo>
                  <a:lnTo>
                    <a:pt x="0" y="33"/>
                  </a:lnTo>
                  <a:lnTo>
                    <a:pt x="0" y="45"/>
                  </a:lnTo>
                  <a:lnTo>
                    <a:pt x="1" y="51"/>
                  </a:lnTo>
                  <a:lnTo>
                    <a:pt x="4" y="57"/>
                  </a:lnTo>
                  <a:lnTo>
                    <a:pt x="8" y="62"/>
                  </a:lnTo>
                  <a:lnTo>
                    <a:pt x="13" y="67"/>
                  </a:lnTo>
                  <a:lnTo>
                    <a:pt x="19" y="70"/>
                  </a:lnTo>
                  <a:lnTo>
                    <a:pt x="14" y="52"/>
                  </a:lnTo>
                  <a:lnTo>
                    <a:pt x="13" y="48"/>
                  </a:lnTo>
                  <a:lnTo>
                    <a:pt x="12" y="44"/>
                  </a:lnTo>
                  <a:lnTo>
                    <a:pt x="12" y="36"/>
                  </a:lnTo>
                  <a:lnTo>
                    <a:pt x="14" y="26"/>
                  </a:lnTo>
                  <a:lnTo>
                    <a:pt x="17" y="22"/>
                  </a:lnTo>
                  <a:lnTo>
                    <a:pt x="19" y="18"/>
                  </a:lnTo>
                  <a:lnTo>
                    <a:pt x="24" y="13"/>
                  </a:lnTo>
                  <a:lnTo>
                    <a:pt x="30" y="11"/>
                  </a:lnTo>
                  <a:lnTo>
                    <a:pt x="35" y="10"/>
                  </a:lnTo>
                  <a:lnTo>
                    <a:pt x="58" y="10"/>
                  </a:lnTo>
                  <a:lnTo>
                    <a:pt x="55" y="6"/>
                  </a:lnTo>
                  <a:lnTo>
                    <a:pt x="49" y="3"/>
                  </a:lnTo>
                  <a:lnTo>
                    <a:pt x="42" y="1"/>
                  </a:lnTo>
                  <a:lnTo>
                    <a:pt x="38" y="0"/>
                  </a:lnTo>
                  <a:close/>
                  <a:moveTo>
                    <a:pt x="58" y="10"/>
                  </a:moveTo>
                  <a:lnTo>
                    <a:pt x="35" y="10"/>
                  </a:lnTo>
                  <a:lnTo>
                    <a:pt x="40" y="11"/>
                  </a:lnTo>
                  <a:lnTo>
                    <a:pt x="46" y="13"/>
                  </a:lnTo>
                  <a:lnTo>
                    <a:pt x="51" y="18"/>
                  </a:lnTo>
                  <a:lnTo>
                    <a:pt x="54" y="23"/>
                  </a:lnTo>
                  <a:lnTo>
                    <a:pt x="56" y="33"/>
                  </a:lnTo>
                  <a:lnTo>
                    <a:pt x="55" y="38"/>
                  </a:lnTo>
                  <a:lnTo>
                    <a:pt x="54" y="44"/>
                  </a:lnTo>
                  <a:lnTo>
                    <a:pt x="52" y="49"/>
                  </a:lnTo>
                  <a:lnTo>
                    <a:pt x="48" y="56"/>
                  </a:lnTo>
                  <a:lnTo>
                    <a:pt x="43" y="60"/>
                  </a:lnTo>
                  <a:lnTo>
                    <a:pt x="37" y="62"/>
                  </a:lnTo>
                  <a:lnTo>
                    <a:pt x="33" y="63"/>
                  </a:lnTo>
                  <a:lnTo>
                    <a:pt x="57" y="63"/>
                  </a:lnTo>
                  <a:lnTo>
                    <a:pt x="61" y="58"/>
                  </a:lnTo>
                  <a:lnTo>
                    <a:pt x="64" y="51"/>
                  </a:lnTo>
                  <a:lnTo>
                    <a:pt x="66" y="44"/>
                  </a:lnTo>
                  <a:lnTo>
                    <a:pt x="67" y="37"/>
                  </a:lnTo>
                  <a:lnTo>
                    <a:pt x="67" y="29"/>
                  </a:lnTo>
                  <a:lnTo>
                    <a:pt x="66" y="22"/>
                  </a:lnTo>
                  <a:lnTo>
                    <a:pt x="63" y="16"/>
                  </a:lnTo>
                  <a:lnTo>
                    <a:pt x="58" y="1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81" name="Shape 132">
              <a:extLst>
                <a:ext uri="{FF2B5EF4-FFF2-40B4-BE49-F238E27FC236}">
                  <a16:creationId xmlns:a16="http://schemas.microsoft.com/office/drawing/2014/main" id="{9C7879B4-39AF-2A2D-654C-FA22E4BCB342}"/>
                </a:ext>
              </a:extLst>
            </xdr:cNvPr>
            <xdr:cNvSpPr/>
          </xdr:nvSpPr>
          <xdr:spPr>
            <a:xfrm>
              <a:off x="5955" y="810"/>
              <a:ext cx="63" cy="72"/>
            </a:xfrm>
            <a:custGeom>
              <a:avLst/>
              <a:gdLst/>
              <a:ahLst/>
              <a:cxnLst/>
              <a:rect l="l" t="t" r="r" b="b"/>
              <a:pathLst>
                <a:path w="63" h="72" extrusionOk="0">
                  <a:moveTo>
                    <a:pt x="30" y="0"/>
                  </a:moveTo>
                  <a:lnTo>
                    <a:pt x="17" y="1"/>
                  </a:lnTo>
                  <a:lnTo>
                    <a:pt x="0" y="72"/>
                  </a:lnTo>
                  <a:lnTo>
                    <a:pt x="12" y="71"/>
                  </a:lnTo>
                  <a:lnTo>
                    <a:pt x="16" y="53"/>
                  </a:lnTo>
                  <a:lnTo>
                    <a:pt x="18" y="43"/>
                  </a:lnTo>
                  <a:lnTo>
                    <a:pt x="25" y="12"/>
                  </a:lnTo>
                  <a:lnTo>
                    <a:pt x="36" y="12"/>
                  </a:lnTo>
                  <a:lnTo>
                    <a:pt x="30" y="0"/>
                  </a:lnTo>
                  <a:close/>
                  <a:moveTo>
                    <a:pt x="36" y="12"/>
                  </a:moveTo>
                  <a:lnTo>
                    <a:pt x="25" y="12"/>
                  </a:lnTo>
                  <a:lnTo>
                    <a:pt x="38" y="41"/>
                  </a:lnTo>
                  <a:lnTo>
                    <a:pt x="43" y="50"/>
                  </a:lnTo>
                  <a:lnTo>
                    <a:pt x="51" y="67"/>
                  </a:lnTo>
                  <a:lnTo>
                    <a:pt x="63" y="65"/>
                  </a:lnTo>
                  <a:lnTo>
                    <a:pt x="36" y="12"/>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82" name="Shape 133">
              <a:extLst>
                <a:ext uri="{FF2B5EF4-FFF2-40B4-BE49-F238E27FC236}">
                  <a16:creationId xmlns:a16="http://schemas.microsoft.com/office/drawing/2014/main" id="{4A66A9CA-937C-1FF0-615F-C3F9B58BC873}"/>
                </a:ext>
              </a:extLst>
            </xdr:cNvPr>
            <xdr:cNvSpPr/>
          </xdr:nvSpPr>
          <xdr:spPr>
            <a:xfrm>
              <a:off x="5971" y="851"/>
              <a:ext cx="27" cy="12"/>
            </a:xfrm>
            <a:custGeom>
              <a:avLst/>
              <a:gdLst/>
              <a:ahLst/>
              <a:cxnLst/>
              <a:rect l="l" t="t" r="r" b="b"/>
              <a:pathLst>
                <a:path w="27" h="12" extrusionOk="0">
                  <a:moveTo>
                    <a:pt x="22" y="0"/>
                  </a:moveTo>
                  <a:lnTo>
                    <a:pt x="2" y="2"/>
                  </a:lnTo>
                  <a:lnTo>
                    <a:pt x="0" y="12"/>
                  </a:lnTo>
                  <a:lnTo>
                    <a:pt x="27" y="9"/>
                  </a:lnTo>
                  <a:lnTo>
                    <a:pt x="22"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83" name="Shape 134">
              <a:extLst>
                <a:ext uri="{FF2B5EF4-FFF2-40B4-BE49-F238E27FC236}">
                  <a16:creationId xmlns:a16="http://schemas.microsoft.com/office/drawing/2014/main" id="{62A455ED-F3BA-48AB-2C33-1A2EB05AF520}"/>
                </a:ext>
              </a:extLst>
            </xdr:cNvPr>
            <xdr:cNvSpPr/>
          </xdr:nvSpPr>
          <xdr:spPr>
            <a:xfrm>
              <a:off x="6026" y="800"/>
              <a:ext cx="72" cy="74"/>
            </a:xfrm>
            <a:custGeom>
              <a:avLst/>
              <a:gdLst/>
              <a:ahLst/>
              <a:cxnLst/>
              <a:rect l="l" t="t" r="r" b="b"/>
              <a:pathLst>
                <a:path w="72" h="74" extrusionOk="0">
                  <a:moveTo>
                    <a:pt x="17" y="4"/>
                  </a:moveTo>
                  <a:lnTo>
                    <a:pt x="0" y="6"/>
                  </a:lnTo>
                  <a:lnTo>
                    <a:pt x="5" y="74"/>
                  </a:lnTo>
                  <a:lnTo>
                    <a:pt x="16" y="73"/>
                  </a:lnTo>
                  <a:lnTo>
                    <a:pt x="11" y="16"/>
                  </a:lnTo>
                  <a:lnTo>
                    <a:pt x="21" y="16"/>
                  </a:lnTo>
                  <a:lnTo>
                    <a:pt x="17" y="4"/>
                  </a:lnTo>
                  <a:close/>
                  <a:moveTo>
                    <a:pt x="21" y="16"/>
                  </a:moveTo>
                  <a:lnTo>
                    <a:pt x="11" y="16"/>
                  </a:lnTo>
                  <a:lnTo>
                    <a:pt x="33" y="72"/>
                  </a:lnTo>
                  <a:lnTo>
                    <a:pt x="44" y="71"/>
                  </a:lnTo>
                  <a:lnTo>
                    <a:pt x="47" y="58"/>
                  </a:lnTo>
                  <a:lnTo>
                    <a:pt x="37" y="58"/>
                  </a:lnTo>
                  <a:lnTo>
                    <a:pt x="21" y="16"/>
                  </a:lnTo>
                  <a:close/>
                  <a:moveTo>
                    <a:pt x="67" y="13"/>
                  </a:moveTo>
                  <a:lnTo>
                    <a:pt x="56" y="13"/>
                  </a:lnTo>
                  <a:lnTo>
                    <a:pt x="61" y="70"/>
                  </a:lnTo>
                  <a:lnTo>
                    <a:pt x="72" y="69"/>
                  </a:lnTo>
                  <a:lnTo>
                    <a:pt x="67" y="13"/>
                  </a:lnTo>
                  <a:close/>
                  <a:moveTo>
                    <a:pt x="66" y="0"/>
                  </a:moveTo>
                  <a:lnTo>
                    <a:pt x="50" y="2"/>
                  </a:lnTo>
                  <a:lnTo>
                    <a:pt x="37" y="58"/>
                  </a:lnTo>
                  <a:lnTo>
                    <a:pt x="47" y="58"/>
                  </a:lnTo>
                  <a:lnTo>
                    <a:pt x="56" y="13"/>
                  </a:lnTo>
                  <a:lnTo>
                    <a:pt x="67" y="13"/>
                  </a:lnTo>
                  <a:lnTo>
                    <a:pt x="66"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84" name="Shape 135">
              <a:extLst>
                <a:ext uri="{FF2B5EF4-FFF2-40B4-BE49-F238E27FC236}">
                  <a16:creationId xmlns:a16="http://schemas.microsoft.com/office/drawing/2014/main" id="{9BB89BF8-BD26-7E12-DC33-58592844D9CD}"/>
                </a:ext>
              </a:extLst>
            </xdr:cNvPr>
            <xdr:cNvSpPr/>
          </xdr:nvSpPr>
          <xdr:spPr>
            <a:xfrm>
              <a:off x="6130" y="849"/>
              <a:ext cx="15" cy="20"/>
            </a:xfrm>
            <a:custGeom>
              <a:avLst/>
              <a:gdLst/>
              <a:ahLst/>
              <a:cxnLst/>
              <a:rect l="l" t="t" r="r" b="b"/>
              <a:pathLst>
                <a:path w="15" h="20" extrusionOk="0">
                  <a:moveTo>
                    <a:pt x="0" y="0"/>
                  </a:moveTo>
                  <a:lnTo>
                    <a:pt x="2" y="17"/>
                  </a:lnTo>
                  <a:lnTo>
                    <a:pt x="8" y="19"/>
                  </a:lnTo>
                  <a:lnTo>
                    <a:pt x="15" y="20"/>
                  </a:lnTo>
                  <a:lnTo>
                    <a:pt x="9" y="8"/>
                  </a:lnTo>
                  <a:lnTo>
                    <a:pt x="4" y="5"/>
                  </a:lnTo>
                  <a:lnTo>
                    <a:pt x="0"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85" name="Shape 136">
              <a:extLst>
                <a:ext uri="{FF2B5EF4-FFF2-40B4-BE49-F238E27FC236}">
                  <a16:creationId xmlns:a16="http://schemas.microsoft.com/office/drawing/2014/main" id="{BA4C8232-8FA1-FDA4-893F-974794D21546}"/>
                </a:ext>
              </a:extLst>
            </xdr:cNvPr>
            <xdr:cNvSpPr/>
          </xdr:nvSpPr>
          <xdr:spPr>
            <a:xfrm>
              <a:off x="6115" y="796"/>
              <a:ext cx="66" cy="73"/>
            </a:xfrm>
            <a:custGeom>
              <a:avLst/>
              <a:gdLst/>
              <a:ahLst/>
              <a:cxnLst/>
              <a:rect l="l" t="t" r="r" b="b"/>
              <a:pathLst>
                <a:path w="66" h="73" extrusionOk="0">
                  <a:moveTo>
                    <a:pt x="24" y="61"/>
                  </a:moveTo>
                  <a:lnTo>
                    <a:pt x="30" y="73"/>
                  </a:lnTo>
                  <a:lnTo>
                    <a:pt x="38" y="73"/>
                  </a:lnTo>
                  <a:lnTo>
                    <a:pt x="50" y="69"/>
                  </a:lnTo>
                  <a:lnTo>
                    <a:pt x="55" y="65"/>
                  </a:lnTo>
                  <a:lnTo>
                    <a:pt x="57" y="63"/>
                  </a:lnTo>
                  <a:lnTo>
                    <a:pt x="29" y="63"/>
                  </a:lnTo>
                  <a:lnTo>
                    <a:pt x="24" y="61"/>
                  </a:lnTo>
                  <a:close/>
                  <a:moveTo>
                    <a:pt x="32" y="0"/>
                  </a:moveTo>
                  <a:lnTo>
                    <a:pt x="28" y="0"/>
                  </a:lnTo>
                  <a:lnTo>
                    <a:pt x="21" y="2"/>
                  </a:lnTo>
                  <a:lnTo>
                    <a:pt x="15" y="4"/>
                  </a:lnTo>
                  <a:lnTo>
                    <a:pt x="10" y="8"/>
                  </a:lnTo>
                  <a:lnTo>
                    <a:pt x="6" y="13"/>
                  </a:lnTo>
                  <a:lnTo>
                    <a:pt x="3" y="19"/>
                  </a:lnTo>
                  <a:lnTo>
                    <a:pt x="1" y="26"/>
                  </a:lnTo>
                  <a:lnTo>
                    <a:pt x="0" y="31"/>
                  </a:lnTo>
                  <a:lnTo>
                    <a:pt x="0" y="43"/>
                  </a:lnTo>
                  <a:lnTo>
                    <a:pt x="1" y="49"/>
                  </a:lnTo>
                  <a:lnTo>
                    <a:pt x="4" y="56"/>
                  </a:lnTo>
                  <a:lnTo>
                    <a:pt x="7" y="61"/>
                  </a:lnTo>
                  <a:lnTo>
                    <a:pt x="12" y="66"/>
                  </a:lnTo>
                  <a:lnTo>
                    <a:pt x="17" y="70"/>
                  </a:lnTo>
                  <a:lnTo>
                    <a:pt x="15" y="53"/>
                  </a:lnTo>
                  <a:lnTo>
                    <a:pt x="13" y="48"/>
                  </a:lnTo>
                  <a:lnTo>
                    <a:pt x="12" y="43"/>
                  </a:lnTo>
                  <a:lnTo>
                    <a:pt x="11" y="37"/>
                  </a:lnTo>
                  <a:lnTo>
                    <a:pt x="12" y="32"/>
                  </a:lnTo>
                  <a:lnTo>
                    <a:pt x="12" y="26"/>
                  </a:lnTo>
                  <a:lnTo>
                    <a:pt x="14" y="22"/>
                  </a:lnTo>
                  <a:lnTo>
                    <a:pt x="18" y="16"/>
                  </a:lnTo>
                  <a:lnTo>
                    <a:pt x="23" y="12"/>
                  </a:lnTo>
                  <a:lnTo>
                    <a:pt x="27" y="11"/>
                  </a:lnTo>
                  <a:lnTo>
                    <a:pt x="32" y="10"/>
                  </a:lnTo>
                  <a:lnTo>
                    <a:pt x="57" y="10"/>
                  </a:lnTo>
                  <a:lnTo>
                    <a:pt x="56" y="9"/>
                  </a:lnTo>
                  <a:lnTo>
                    <a:pt x="51" y="5"/>
                  </a:lnTo>
                  <a:lnTo>
                    <a:pt x="46" y="2"/>
                  </a:lnTo>
                  <a:lnTo>
                    <a:pt x="32" y="0"/>
                  </a:lnTo>
                  <a:close/>
                  <a:moveTo>
                    <a:pt x="57" y="10"/>
                  </a:moveTo>
                  <a:lnTo>
                    <a:pt x="37" y="10"/>
                  </a:lnTo>
                  <a:lnTo>
                    <a:pt x="47" y="15"/>
                  </a:lnTo>
                  <a:lnTo>
                    <a:pt x="51" y="20"/>
                  </a:lnTo>
                  <a:lnTo>
                    <a:pt x="53" y="25"/>
                  </a:lnTo>
                  <a:lnTo>
                    <a:pt x="54" y="28"/>
                  </a:lnTo>
                  <a:lnTo>
                    <a:pt x="54" y="43"/>
                  </a:lnTo>
                  <a:lnTo>
                    <a:pt x="53" y="47"/>
                  </a:lnTo>
                  <a:lnTo>
                    <a:pt x="51" y="52"/>
                  </a:lnTo>
                  <a:lnTo>
                    <a:pt x="48" y="57"/>
                  </a:lnTo>
                  <a:lnTo>
                    <a:pt x="43" y="61"/>
                  </a:lnTo>
                  <a:lnTo>
                    <a:pt x="38" y="63"/>
                  </a:lnTo>
                  <a:lnTo>
                    <a:pt x="57" y="63"/>
                  </a:lnTo>
                  <a:lnTo>
                    <a:pt x="60" y="60"/>
                  </a:lnTo>
                  <a:lnTo>
                    <a:pt x="63" y="54"/>
                  </a:lnTo>
                  <a:lnTo>
                    <a:pt x="65" y="47"/>
                  </a:lnTo>
                  <a:lnTo>
                    <a:pt x="66" y="40"/>
                  </a:lnTo>
                  <a:lnTo>
                    <a:pt x="66" y="32"/>
                  </a:lnTo>
                  <a:lnTo>
                    <a:pt x="65" y="28"/>
                  </a:lnTo>
                  <a:lnTo>
                    <a:pt x="63" y="21"/>
                  </a:lnTo>
                  <a:lnTo>
                    <a:pt x="60" y="14"/>
                  </a:lnTo>
                  <a:lnTo>
                    <a:pt x="57" y="1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86" name="Shape 137">
              <a:extLst>
                <a:ext uri="{FF2B5EF4-FFF2-40B4-BE49-F238E27FC236}">
                  <a16:creationId xmlns:a16="http://schemas.microsoft.com/office/drawing/2014/main" id="{0FDB0EC1-E17E-278B-2915-F66E7950A3DD}"/>
                </a:ext>
              </a:extLst>
            </xdr:cNvPr>
            <xdr:cNvSpPr/>
          </xdr:nvSpPr>
          <xdr:spPr>
            <a:xfrm>
              <a:off x="6199" y="797"/>
              <a:ext cx="31" cy="69"/>
            </a:xfrm>
            <a:custGeom>
              <a:avLst/>
              <a:gdLst/>
              <a:ahLst/>
              <a:cxnLst/>
              <a:rect l="l" t="t" r="r" b="b"/>
              <a:pathLst>
                <a:path w="31" h="69" extrusionOk="0">
                  <a:moveTo>
                    <a:pt x="31" y="0"/>
                  </a:moveTo>
                  <a:lnTo>
                    <a:pt x="1" y="0"/>
                  </a:lnTo>
                  <a:lnTo>
                    <a:pt x="0" y="69"/>
                  </a:lnTo>
                  <a:lnTo>
                    <a:pt x="12" y="69"/>
                  </a:lnTo>
                  <a:lnTo>
                    <a:pt x="12" y="41"/>
                  </a:lnTo>
                  <a:lnTo>
                    <a:pt x="29" y="31"/>
                  </a:lnTo>
                  <a:lnTo>
                    <a:pt x="12" y="31"/>
                  </a:lnTo>
                  <a:lnTo>
                    <a:pt x="12" y="10"/>
                  </a:lnTo>
                  <a:lnTo>
                    <a:pt x="31"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87" name="Shape 138">
              <a:extLst>
                <a:ext uri="{FF2B5EF4-FFF2-40B4-BE49-F238E27FC236}">
                  <a16:creationId xmlns:a16="http://schemas.microsoft.com/office/drawing/2014/main" id="{DBB499F1-1FE7-E3C3-F016-5282B976A9F0}"/>
                </a:ext>
              </a:extLst>
            </xdr:cNvPr>
            <xdr:cNvSpPr/>
          </xdr:nvSpPr>
          <xdr:spPr>
            <a:xfrm>
              <a:off x="6211" y="797"/>
              <a:ext cx="44" cy="69"/>
            </a:xfrm>
            <a:custGeom>
              <a:avLst/>
              <a:gdLst/>
              <a:ahLst/>
              <a:cxnLst/>
              <a:rect l="l" t="t" r="r" b="b"/>
              <a:pathLst>
                <a:path w="44" h="69" extrusionOk="0">
                  <a:moveTo>
                    <a:pt x="25" y="0"/>
                  </a:moveTo>
                  <a:lnTo>
                    <a:pt x="19" y="0"/>
                  </a:lnTo>
                  <a:lnTo>
                    <a:pt x="0" y="10"/>
                  </a:lnTo>
                  <a:lnTo>
                    <a:pt x="20" y="10"/>
                  </a:lnTo>
                  <a:lnTo>
                    <a:pt x="25" y="11"/>
                  </a:lnTo>
                  <a:lnTo>
                    <a:pt x="29" y="15"/>
                  </a:lnTo>
                  <a:lnTo>
                    <a:pt x="30" y="20"/>
                  </a:lnTo>
                  <a:lnTo>
                    <a:pt x="28" y="27"/>
                  </a:lnTo>
                  <a:lnTo>
                    <a:pt x="23" y="30"/>
                  </a:lnTo>
                  <a:lnTo>
                    <a:pt x="17" y="31"/>
                  </a:lnTo>
                  <a:lnTo>
                    <a:pt x="0" y="41"/>
                  </a:lnTo>
                  <a:lnTo>
                    <a:pt x="17" y="41"/>
                  </a:lnTo>
                  <a:lnTo>
                    <a:pt x="24" y="42"/>
                  </a:lnTo>
                  <a:lnTo>
                    <a:pt x="27" y="46"/>
                  </a:lnTo>
                  <a:lnTo>
                    <a:pt x="28" y="52"/>
                  </a:lnTo>
                  <a:lnTo>
                    <a:pt x="29" y="59"/>
                  </a:lnTo>
                  <a:lnTo>
                    <a:pt x="29" y="64"/>
                  </a:lnTo>
                  <a:lnTo>
                    <a:pt x="30" y="69"/>
                  </a:lnTo>
                  <a:lnTo>
                    <a:pt x="44" y="69"/>
                  </a:lnTo>
                  <a:lnTo>
                    <a:pt x="42" y="64"/>
                  </a:lnTo>
                  <a:lnTo>
                    <a:pt x="41" y="59"/>
                  </a:lnTo>
                  <a:lnTo>
                    <a:pt x="40" y="49"/>
                  </a:lnTo>
                  <a:lnTo>
                    <a:pt x="39" y="43"/>
                  </a:lnTo>
                  <a:lnTo>
                    <a:pt x="37" y="38"/>
                  </a:lnTo>
                  <a:lnTo>
                    <a:pt x="34" y="34"/>
                  </a:lnTo>
                  <a:lnTo>
                    <a:pt x="39" y="29"/>
                  </a:lnTo>
                  <a:lnTo>
                    <a:pt x="41" y="25"/>
                  </a:lnTo>
                  <a:lnTo>
                    <a:pt x="42" y="19"/>
                  </a:lnTo>
                  <a:lnTo>
                    <a:pt x="41" y="13"/>
                  </a:lnTo>
                  <a:lnTo>
                    <a:pt x="39" y="8"/>
                  </a:lnTo>
                  <a:lnTo>
                    <a:pt x="35" y="4"/>
                  </a:lnTo>
                  <a:lnTo>
                    <a:pt x="30" y="1"/>
                  </a:lnTo>
                  <a:lnTo>
                    <a:pt x="25"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88" name="Shape 139">
              <a:extLst>
                <a:ext uri="{FF2B5EF4-FFF2-40B4-BE49-F238E27FC236}">
                  <a16:creationId xmlns:a16="http://schemas.microsoft.com/office/drawing/2014/main" id="{6333DAD7-2B71-E08E-BD4A-431E84A1EA6C}"/>
                </a:ext>
              </a:extLst>
            </xdr:cNvPr>
            <xdr:cNvSpPr/>
          </xdr:nvSpPr>
          <xdr:spPr>
            <a:xfrm>
              <a:off x="6317" y="799"/>
              <a:ext cx="54" cy="73"/>
            </a:xfrm>
            <a:custGeom>
              <a:avLst/>
              <a:gdLst/>
              <a:ahLst/>
              <a:cxnLst/>
              <a:rect l="l" t="t" r="r" b="b"/>
              <a:pathLst>
                <a:path w="54" h="73" extrusionOk="0">
                  <a:moveTo>
                    <a:pt x="5" y="0"/>
                  </a:moveTo>
                  <a:lnTo>
                    <a:pt x="0" y="69"/>
                  </a:lnTo>
                  <a:lnTo>
                    <a:pt x="51" y="73"/>
                  </a:lnTo>
                  <a:lnTo>
                    <a:pt x="52" y="62"/>
                  </a:lnTo>
                  <a:lnTo>
                    <a:pt x="12" y="60"/>
                  </a:lnTo>
                  <a:lnTo>
                    <a:pt x="14" y="39"/>
                  </a:lnTo>
                  <a:lnTo>
                    <a:pt x="49" y="39"/>
                  </a:lnTo>
                  <a:lnTo>
                    <a:pt x="50" y="31"/>
                  </a:lnTo>
                  <a:lnTo>
                    <a:pt x="14" y="29"/>
                  </a:lnTo>
                  <a:lnTo>
                    <a:pt x="16" y="11"/>
                  </a:lnTo>
                  <a:lnTo>
                    <a:pt x="54" y="11"/>
                  </a:lnTo>
                  <a:lnTo>
                    <a:pt x="54" y="4"/>
                  </a:lnTo>
                  <a:lnTo>
                    <a:pt x="5" y="0"/>
                  </a:lnTo>
                  <a:close/>
                  <a:moveTo>
                    <a:pt x="49" y="39"/>
                  </a:moveTo>
                  <a:lnTo>
                    <a:pt x="14" y="39"/>
                  </a:lnTo>
                  <a:lnTo>
                    <a:pt x="49" y="41"/>
                  </a:lnTo>
                  <a:lnTo>
                    <a:pt x="49" y="39"/>
                  </a:lnTo>
                  <a:close/>
                  <a:moveTo>
                    <a:pt x="54" y="11"/>
                  </a:moveTo>
                  <a:lnTo>
                    <a:pt x="16" y="11"/>
                  </a:lnTo>
                  <a:lnTo>
                    <a:pt x="54" y="14"/>
                  </a:lnTo>
                  <a:lnTo>
                    <a:pt x="54" y="11"/>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89" name="Shape 140">
              <a:extLst>
                <a:ext uri="{FF2B5EF4-FFF2-40B4-BE49-F238E27FC236}">
                  <a16:creationId xmlns:a16="http://schemas.microsoft.com/office/drawing/2014/main" id="{C6747BD4-F0B2-D009-7BD3-49EE9C197211}"/>
                </a:ext>
              </a:extLst>
            </xdr:cNvPr>
            <xdr:cNvSpPr/>
          </xdr:nvSpPr>
          <xdr:spPr>
            <a:xfrm>
              <a:off x="6433" y="808"/>
              <a:ext cx="59" cy="74"/>
            </a:xfrm>
            <a:custGeom>
              <a:avLst/>
              <a:gdLst/>
              <a:ahLst/>
              <a:cxnLst/>
              <a:rect l="l" t="t" r="r" b="b"/>
              <a:pathLst>
                <a:path w="59" h="74" extrusionOk="0">
                  <a:moveTo>
                    <a:pt x="5" y="0"/>
                  </a:moveTo>
                  <a:lnTo>
                    <a:pt x="0" y="43"/>
                  </a:lnTo>
                  <a:lnTo>
                    <a:pt x="0" y="55"/>
                  </a:lnTo>
                  <a:lnTo>
                    <a:pt x="2" y="61"/>
                  </a:lnTo>
                  <a:lnTo>
                    <a:pt x="5" y="65"/>
                  </a:lnTo>
                  <a:lnTo>
                    <a:pt x="10" y="69"/>
                  </a:lnTo>
                  <a:lnTo>
                    <a:pt x="15" y="72"/>
                  </a:lnTo>
                  <a:lnTo>
                    <a:pt x="27" y="74"/>
                  </a:lnTo>
                  <a:lnTo>
                    <a:pt x="33" y="74"/>
                  </a:lnTo>
                  <a:lnTo>
                    <a:pt x="43" y="70"/>
                  </a:lnTo>
                  <a:lnTo>
                    <a:pt x="48" y="65"/>
                  </a:lnTo>
                  <a:lnTo>
                    <a:pt x="50" y="63"/>
                  </a:lnTo>
                  <a:lnTo>
                    <a:pt x="23" y="63"/>
                  </a:lnTo>
                  <a:lnTo>
                    <a:pt x="18" y="61"/>
                  </a:lnTo>
                  <a:lnTo>
                    <a:pt x="13" y="57"/>
                  </a:lnTo>
                  <a:lnTo>
                    <a:pt x="11" y="52"/>
                  </a:lnTo>
                  <a:lnTo>
                    <a:pt x="11" y="43"/>
                  </a:lnTo>
                  <a:lnTo>
                    <a:pt x="16" y="2"/>
                  </a:lnTo>
                  <a:lnTo>
                    <a:pt x="5" y="0"/>
                  </a:lnTo>
                  <a:close/>
                  <a:moveTo>
                    <a:pt x="48" y="5"/>
                  </a:moveTo>
                  <a:lnTo>
                    <a:pt x="43" y="48"/>
                  </a:lnTo>
                  <a:lnTo>
                    <a:pt x="42" y="52"/>
                  </a:lnTo>
                  <a:lnTo>
                    <a:pt x="41" y="55"/>
                  </a:lnTo>
                  <a:lnTo>
                    <a:pt x="39" y="59"/>
                  </a:lnTo>
                  <a:lnTo>
                    <a:pt x="34" y="63"/>
                  </a:lnTo>
                  <a:lnTo>
                    <a:pt x="50" y="63"/>
                  </a:lnTo>
                  <a:lnTo>
                    <a:pt x="51" y="61"/>
                  </a:lnTo>
                  <a:lnTo>
                    <a:pt x="53" y="56"/>
                  </a:lnTo>
                  <a:lnTo>
                    <a:pt x="54" y="49"/>
                  </a:lnTo>
                  <a:lnTo>
                    <a:pt x="59" y="6"/>
                  </a:lnTo>
                  <a:lnTo>
                    <a:pt x="48" y="5"/>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90" name="Shape 141">
              <a:extLst>
                <a:ext uri="{FF2B5EF4-FFF2-40B4-BE49-F238E27FC236}">
                  <a16:creationId xmlns:a16="http://schemas.microsoft.com/office/drawing/2014/main" id="{23C28A92-CAE1-5C8F-EA21-DDE02E611470}"/>
                </a:ext>
              </a:extLst>
            </xdr:cNvPr>
            <xdr:cNvSpPr/>
          </xdr:nvSpPr>
          <xdr:spPr>
            <a:xfrm>
              <a:off x="6505" y="817"/>
              <a:ext cx="64" cy="76"/>
            </a:xfrm>
            <a:custGeom>
              <a:avLst/>
              <a:gdLst/>
              <a:ahLst/>
              <a:cxnLst/>
              <a:rect l="l" t="t" r="r" b="b"/>
              <a:pathLst>
                <a:path w="64" h="76" extrusionOk="0">
                  <a:moveTo>
                    <a:pt x="29" y="19"/>
                  </a:moveTo>
                  <a:lnTo>
                    <a:pt x="18" y="19"/>
                  </a:lnTo>
                  <a:lnTo>
                    <a:pt x="43" y="74"/>
                  </a:lnTo>
                  <a:lnTo>
                    <a:pt x="55" y="76"/>
                  </a:lnTo>
                  <a:lnTo>
                    <a:pt x="58" y="57"/>
                  </a:lnTo>
                  <a:lnTo>
                    <a:pt x="46" y="57"/>
                  </a:lnTo>
                  <a:lnTo>
                    <a:pt x="29" y="19"/>
                  </a:lnTo>
                  <a:close/>
                  <a:moveTo>
                    <a:pt x="9" y="0"/>
                  </a:moveTo>
                  <a:lnTo>
                    <a:pt x="0" y="68"/>
                  </a:lnTo>
                  <a:lnTo>
                    <a:pt x="11" y="70"/>
                  </a:lnTo>
                  <a:lnTo>
                    <a:pt x="18" y="19"/>
                  </a:lnTo>
                  <a:lnTo>
                    <a:pt x="29" y="19"/>
                  </a:lnTo>
                  <a:lnTo>
                    <a:pt x="21" y="2"/>
                  </a:lnTo>
                  <a:lnTo>
                    <a:pt x="9" y="0"/>
                  </a:lnTo>
                  <a:close/>
                  <a:moveTo>
                    <a:pt x="53" y="6"/>
                  </a:moveTo>
                  <a:lnTo>
                    <a:pt x="46" y="57"/>
                  </a:lnTo>
                  <a:lnTo>
                    <a:pt x="58" y="57"/>
                  </a:lnTo>
                  <a:lnTo>
                    <a:pt x="64" y="8"/>
                  </a:lnTo>
                  <a:lnTo>
                    <a:pt x="53" y="6"/>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91" name="Shape 142">
              <a:extLst>
                <a:ext uri="{FF2B5EF4-FFF2-40B4-BE49-F238E27FC236}">
                  <a16:creationId xmlns:a16="http://schemas.microsoft.com/office/drawing/2014/main" id="{829563AE-0509-E0AE-3758-EF34EA7C6BD1}"/>
                </a:ext>
              </a:extLst>
            </xdr:cNvPr>
            <xdr:cNvSpPr/>
          </xdr:nvSpPr>
          <xdr:spPr>
            <a:xfrm>
              <a:off x="6580" y="828"/>
              <a:ext cx="23" cy="70"/>
            </a:xfrm>
            <a:custGeom>
              <a:avLst/>
              <a:gdLst/>
              <a:ahLst/>
              <a:cxnLst/>
              <a:rect l="l" t="t" r="r" b="b"/>
              <a:pathLst>
                <a:path w="23" h="70" extrusionOk="0">
                  <a:moveTo>
                    <a:pt x="12" y="0"/>
                  </a:moveTo>
                  <a:lnTo>
                    <a:pt x="0" y="68"/>
                  </a:lnTo>
                  <a:lnTo>
                    <a:pt x="12" y="70"/>
                  </a:lnTo>
                  <a:lnTo>
                    <a:pt x="23" y="2"/>
                  </a:lnTo>
                  <a:lnTo>
                    <a:pt x="12"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92" name="Shape 143">
              <a:extLst>
                <a:ext uri="{FF2B5EF4-FFF2-40B4-BE49-F238E27FC236}">
                  <a16:creationId xmlns:a16="http://schemas.microsoft.com/office/drawing/2014/main" id="{EFBC81EA-9E40-1942-5708-51D676D63E68}"/>
                </a:ext>
              </a:extLst>
            </xdr:cNvPr>
            <xdr:cNvPicPr preferRelativeResize="0"/>
          </xdr:nvPicPr>
          <xdr:blipFill rotWithShape="1">
            <a:blip xmlns:r="http://schemas.openxmlformats.org/officeDocument/2006/relationships" r:embed="rId28">
              <a:alphaModFix/>
            </a:blip>
            <a:srcRect/>
            <a:stretch/>
          </xdr:blipFill>
          <xdr:spPr>
            <a:xfrm>
              <a:off x="5954" y="928"/>
              <a:ext cx="797" cy="2"/>
            </a:xfrm>
            <a:prstGeom prst="rect">
              <a:avLst/>
            </a:prstGeom>
            <a:noFill/>
            <a:ln>
              <a:noFill/>
            </a:ln>
          </xdr:spPr>
        </xdr:pic>
        <xdr:pic>
          <xdr:nvPicPr>
            <xdr:cNvPr id="293" name="Shape 144">
              <a:extLst>
                <a:ext uri="{FF2B5EF4-FFF2-40B4-BE49-F238E27FC236}">
                  <a16:creationId xmlns:a16="http://schemas.microsoft.com/office/drawing/2014/main" id="{42AB99AF-F9C3-B6AA-7E5E-CCCE4946215E}"/>
                </a:ext>
              </a:extLst>
            </xdr:cNvPr>
            <xdr:cNvPicPr preferRelativeResize="0"/>
          </xdr:nvPicPr>
          <xdr:blipFill rotWithShape="1">
            <a:blip xmlns:r="http://schemas.openxmlformats.org/officeDocument/2006/relationships" r:embed="rId29">
              <a:alphaModFix/>
            </a:blip>
            <a:srcRect/>
            <a:stretch/>
          </xdr:blipFill>
          <xdr:spPr>
            <a:xfrm>
              <a:off x="5878" y="1072"/>
              <a:ext cx="924" cy="223"/>
            </a:xfrm>
            <a:prstGeom prst="rect">
              <a:avLst/>
            </a:prstGeom>
            <a:noFill/>
            <a:ln>
              <a:noFill/>
            </a:ln>
          </xdr:spPr>
        </xdr:pic>
      </xdr:grpSp>
    </xdr:grpSp>
    <xdr:clientData fLocksWithSheet="0"/>
  </xdr:oneCellAnchor>
  <xdr:twoCellAnchor editAs="oneCell">
    <xdr:from>
      <xdr:col>0</xdr:col>
      <xdr:colOff>106680</xdr:colOff>
      <xdr:row>0</xdr:row>
      <xdr:rowOff>38099</xdr:rowOff>
    </xdr:from>
    <xdr:to>
      <xdr:col>1</xdr:col>
      <xdr:colOff>144780</xdr:colOff>
      <xdr:row>2</xdr:row>
      <xdr:rowOff>152399</xdr:rowOff>
    </xdr:to>
    <xdr:pic>
      <xdr:nvPicPr>
        <xdr:cNvPr id="294" name="Image 23">
          <a:extLst>
            <a:ext uri="{FF2B5EF4-FFF2-40B4-BE49-F238E27FC236}">
              <a16:creationId xmlns:a16="http://schemas.microsoft.com/office/drawing/2014/main" id="{D0A049D7-3A6D-40E9-A090-F90604D83C5E}"/>
            </a:ext>
          </a:extLst>
        </xdr:cNvPr>
        <xdr:cNvPicPr>
          <a:picLocks/>
        </xdr:cNvPicPr>
      </xdr:nvPicPr>
      <xdr:blipFill>
        <a:blip xmlns:r="http://schemas.openxmlformats.org/officeDocument/2006/relationships" r:embed="rId1" cstate="print">
          <a:lum bright="70000" contrast="-70000"/>
        </a:blip>
        <a:stretch>
          <a:fillRect/>
        </a:stretch>
      </xdr:blipFill>
      <xdr:spPr>
        <a:xfrm>
          <a:off x="106680" y="38099"/>
          <a:ext cx="1546860" cy="495300"/>
        </a:xfrm>
        <a:prstGeom prst="rect">
          <a:avLst/>
        </a:prstGeom>
      </xdr:spPr>
    </xdr:pic>
    <xdr:clientData/>
  </xdr:twoCellAnchor>
  <xdr:twoCellAnchor>
    <xdr:from>
      <xdr:col>5</xdr:col>
      <xdr:colOff>2575560</xdr:colOff>
      <xdr:row>0</xdr:row>
      <xdr:rowOff>106680</xdr:rowOff>
    </xdr:from>
    <xdr:to>
      <xdr:col>6</xdr:col>
      <xdr:colOff>843915</xdr:colOff>
      <xdr:row>2</xdr:row>
      <xdr:rowOff>1905</xdr:rowOff>
    </xdr:to>
    <xdr:sp macro="" textlink="">
      <xdr:nvSpPr>
        <xdr:cNvPr id="295" name="Retângulo: Cantos Arredondados 294">
          <a:hlinkClick xmlns:r="http://schemas.openxmlformats.org/officeDocument/2006/relationships" r:id="rId30"/>
          <a:extLst>
            <a:ext uri="{FF2B5EF4-FFF2-40B4-BE49-F238E27FC236}">
              <a16:creationId xmlns:a16="http://schemas.microsoft.com/office/drawing/2014/main" id="{E4C2785B-578A-401A-9664-AF5FC8B00125}"/>
            </a:ext>
          </a:extLst>
        </xdr:cNvPr>
        <xdr:cNvSpPr/>
      </xdr:nvSpPr>
      <xdr:spPr>
        <a:xfrm>
          <a:off x="10309860" y="106680"/>
          <a:ext cx="950595" cy="276225"/>
        </a:xfrm>
        <a:prstGeom prst="roundRect">
          <a:avLst/>
        </a:prstGeom>
        <a:ln>
          <a:solidFill>
            <a:srgbClr val="00206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pt-BR" sz="1100" b="1">
              <a:solidFill>
                <a:schemeClr val="bg1"/>
              </a:solidFill>
              <a:latin typeface="Times New Roman" panose="02020603050405020304" pitchFamily="18" charset="0"/>
              <a:cs typeface="Times New Roman" panose="02020603050405020304" pitchFamily="18" charset="0"/>
            </a:rPr>
            <a:t>VOLTAR</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16933</xdr:colOff>
      <xdr:row>1</xdr:row>
      <xdr:rowOff>177800</xdr:rowOff>
    </xdr:from>
    <xdr:to>
      <xdr:col>4</xdr:col>
      <xdr:colOff>525278</xdr:colOff>
      <xdr:row>4</xdr:row>
      <xdr:rowOff>154462</xdr:rowOff>
    </xdr:to>
    <xdr:pic>
      <xdr:nvPicPr>
        <xdr:cNvPr id="2" name="Imagem 1">
          <a:extLst>
            <a:ext uri="{FF2B5EF4-FFF2-40B4-BE49-F238E27FC236}">
              <a16:creationId xmlns:a16="http://schemas.microsoft.com/office/drawing/2014/main" id="{2EB80303-E53B-410A-8675-AA364CB264B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451600" y="668867"/>
          <a:ext cx="1634411" cy="535462"/>
        </a:xfrm>
        <a:prstGeom prst="rect">
          <a:avLst/>
        </a:prstGeom>
        <a:noFill/>
        <a:ln w="9525">
          <a:noFill/>
          <a:miter lim="800000"/>
          <a:headEnd/>
          <a:tailEnd/>
        </a:ln>
      </xdr:spPr>
    </xdr:pic>
    <xdr:clientData/>
  </xdr:twoCellAnchor>
  <xdr:twoCellAnchor editAs="oneCell">
    <xdr:from>
      <xdr:col>4</xdr:col>
      <xdr:colOff>922816</xdr:colOff>
      <xdr:row>1</xdr:row>
      <xdr:rowOff>184410</xdr:rowOff>
    </xdr:from>
    <xdr:to>
      <xdr:col>5</xdr:col>
      <xdr:colOff>852093</xdr:colOff>
      <xdr:row>5</xdr:row>
      <xdr:rowOff>991</xdr:rowOff>
    </xdr:to>
    <xdr:pic>
      <xdr:nvPicPr>
        <xdr:cNvPr id="3" name="Picture 1230">
          <a:extLst>
            <a:ext uri="{FF2B5EF4-FFF2-40B4-BE49-F238E27FC236}">
              <a16:creationId xmlns:a16="http://schemas.microsoft.com/office/drawing/2014/main" id="{F69C51D5-1D56-406E-A620-9B2BF5C9C88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8483549" y="675477"/>
          <a:ext cx="860611" cy="560438"/>
        </a:xfrm>
        <a:prstGeom prst="rect">
          <a:avLst/>
        </a:prstGeom>
        <a:noFill/>
        <a:ln w="9525">
          <a:noFill/>
          <a:miter lim="800000"/>
          <a:headEnd/>
          <a:tailEnd/>
        </a:ln>
      </xdr:spPr>
    </xdr:pic>
    <xdr:clientData/>
  </xdr:twoCellAnchor>
  <xdr:twoCellAnchor>
    <xdr:from>
      <xdr:col>4</xdr:col>
      <xdr:colOff>821267</xdr:colOff>
      <xdr:row>0</xdr:row>
      <xdr:rowOff>93134</xdr:rowOff>
    </xdr:from>
    <xdr:to>
      <xdr:col>5</xdr:col>
      <xdr:colOff>854075</xdr:colOff>
      <xdr:row>0</xdr:row>
      <xdr:rowOff>369359</xdr:rowOff>
    </xdr:to>
    <xdr:sp macro="" textlink="">
      <xdr:nvSpPr>
        <xdr:cNvPr id="6" name="Retângulo: Cantos Arredondados 5">
          <a:hlinkClick xmlns:r="http://schemas.openxmlformats.org/officeDocument/2006/relationships" r:id="rId3"/>
          <a:extLst>
            <a:ext uri="{FF2B5EF4-FFF2-40B4-BE49-F238E27FC236}">
              <a16:creationId xmlns:a16="http://schemas.microsoft.com/office/drawing/2014/main" id="{5C8A2943-39F8-438A-843C-D08ED437C48B}"/>
            </a:ext>
          </a:extLst>
        </xdr:cNvPr>
        <xdr:cNvSpPr/>
      </xdr:nvSpPr>
      <xdr:spPr>
        <a:xfrm>
          <a:off x="8382000" y="93134"/>
          <a:ext cx="964142" cy="276225"/>
        </a:xfrm>
        <a:prstGeom prst="roundRect">
          <a:avLst/>
        </a:prstGeom>
        <a:ln>
          <a:solidFill>
            <a:srgbClr val="00206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pt-BR" sz="1100" b="1">
              <a:solidFill>
                <a:schemeClr val="bg1"/>
              </a:solidFill>
              <a:latin typeface="Times New Roman" panose="02020603050405020304" pitchFamily="18" charset="0"/>
              <a:cs typeface="Times New Roman" panose="02020603050405020304" pitchFamily="18" charset="0"/>
            </a:rPr>
            <a:t>VOLTAR</a:t>
          </a:r>
        </a:p>
      </xdr:txBody>
    </xdr:sp>
    <xdr:clientData/>
  </xdr:twoCellAnchor>
</xdr:wsDr>
</file>

<file path=xl/drawings/drawing14.xml><?xml version="1.0" encoding="utf-8"?>
<xdr:wsDr xmlns:xdr="http://schemas.openxmlformats.org/drawingml/2006/spreadsheetDrawing" xmlns:a="http://schemas.openxmlformats.org/drawingml/2006/main">
  <xdr:oneCellAnchor>
    <xdr:from>
      <xdr:col>6</xdr:col>
      <xdr:colOff>1043940</xdr:colOff>
      <xdr:row>0</xdr:row>
      <xdr:rowOff>45721</xdr:rowOff>
    </xdr:from>
    <xdr:ext cx="1036320" cy="434340"/>
    <xdr:grpSp>
      <xdr:nvGrpSpPr>
        <xdr:cNvPr id="2" name="Shape 2">
          <a:extLst>
            <a:ext uri="{FF2B5EF4-FFF2-40B4-BE49-F238E27FC236}">
              <a16:creationId xmlns:a16="http://schemas.microsoft.com/office/drawing/2014/main" id="{F438AE8C-D30C-475D-8696-845C5D4D1E07}"/>
            </a:ext>
          </a:extLst>
        </xdr:cNvPr>
        <xdr:cNvGrpSpPr/>
      </xdr:nvGrpSpPr>
      <xdr:grpSpPr>
        <a:xfrm>
          <a:off x="11254740" y="45721"/>
          <a:ext cx="1036320" cy="434340"/>
          <a:chOff x="4822125" y="3546638"/>
          <a:chExt cx="1047750" cy="466725"/>
        </a:xfrm>
      </xdr:grpSpPr>
      <xdr:grpSp>
        <xdr:nvGrpSpPr>
          <xdr:cNvPr id="3" name="Shape 3">
            <a:extLst>
              <a:ext uri="{FF2B5EF4-FFF2-40B4-BE49-F238E27FC236}">
                <a16:creationId xmlns:a16="http://schemas.microsoft.com/office/drawing/2014/main" id="{8FA81CD9-351C-8751-D61A-1442A4097193}"/>
              </a:ext>
            </a:extLst>
          </xdr:cNvPr>
          <xdr:cNvGrpSpPr/>
        </xdr:nvGrpSpPr>
        <xdr:grpSpPr>
          <a:xfrm>
            <a:off x="4822125" y="3546638"/>
            <a:ext cx="1047750" cy="466725"/>
            <a:chOff x="5295" y="259"/>
            <a:chExt cx="2234" cy="1109"/>
          </a:xfrm>
        </xdr:grpSpPr>
        <xdr:sp macro="" textlink="">
          <xdr:nvSpPr>
            <xdr:cNvPr id="4" name="Shape 4">
              <a:extLst>
                <a:ext uri="{FF2B5EF4-FFF2-40B4-BE49-F238E27FC236}">
                  <a16:creationId xmlns:a16="http://schemas.microsoft.com/office/drawing/2014/main" id="{3DF7B245-9D9E-8705-9937-2533491FEAA3}"/>
                </a:ext>
              </a:extLst>
            </xdr:cNvPr>
            <xdr:cNvSpPr/>
          </xdr:nvSpPr>
          <xdr:spPr>
            <a:xfrm>
              <a:off x="5295" y="259"/>
              <a:ext cx="2225" cy="1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5" name="Shape 5">
              <a:extLst>
                <a:ext uri="{FF2B5EF4-FFF2-40B4-BE49-F238E27FC236}">
                  <a16:creationId xmlns:a16="http://schemas.microsoft.com/office/drawing/2014/main" id="{893ABA5F-4228-BAEE-E9B4-6F42F20C6177}"/>
                </a:ext>
              </a:extLst>
            </xdr:cNvPr>
            <xdr:cNvSpPr/>
          </xdr:nvSpPr>
          <xdr:spPr>
            <a:xfrm>
              <a:off x="5792" y="320"/>
              <a:ext cx="1057" cy="1048"/>
            </a:xfrm>
            <a:custGeom>
              <a:avLst/>
              <a:gdLst/>
              <a:ahLst/>
              <a:cxnLst/>
              <a:rect l="l" t="t" r="r" b="b"/>
              <a:pathLst>
                <a:path w="1057" h="1048" extrusionOk="0">
                  <a:moveTo>
                    <a:pt x="528" y="1048"/>
                  </a:moveTo>
                  <a:lnTo>
                    <a:pt x="635" y="1037"/>
                  </a:lnTo>
                  <a:lnTo>
                    <a:pt x="734" y="1007"/>
                  </a:lnTo>
                  <a:lnTo>
                    <a:pt x="824" y="959"/>
                  </a:lnTo>
                  <a:lnTo>
                    <a:pt x="902" y="895"/>
                  </a:lnTo>
                  <a:lnTo>
                    <a:pt x="967" y="817"/>
                  </a:lnTo>
                  <a:lnTo>
                    <a:pt x="1015" y="728"/>
                  </a:lnTo>
                  <a:lnTo>
                    <a:pt x="1046" y="630"/>
                  </a:lnTo>
                  <a:lnTo>
                    <a:pt x="1057" y="524"/>
                  </a:lnTo>
                  <a:lnTo>
                    <a:pt x="1056" y="497"/>
                  </a:lnTo>
                  <a:lnTo>
                    <a:pt x="1040" y="393"/>
                  </a:lnTo>
                  <a:lnTo>
                    <a:pt x="1005" y="297"/>
                  </a:lnTo>
                  <a:lnTo>
                    <a:pt x="952" y="211"/>
                  </a:lnTo>
                  <a:lnTo>
                    <a:pt x="884" y="136"/>
                  </a:lnTo>
                  <a:lnTo>
                    <a:pt x="802" y="76"/>
                  </a:lnTo>
                  <a:lnTo>
                    <a:pt x="710" y="32"/>
                  </a:lnTo>
                  <a:lnTo>
                    <a:pt x="609" y="6"/>
                  </a:lnTo>
                  <a:lnTo>
                    <a:pt x="528" y="0"/>
                  </a:lnTo>
                  <a:lnTo>
                    <a:pt x="501" y="1"/>
                  </a:lnTo>
                  <a:lnTo>
                    <a:pt x="396" y="17"/>
                  </a:lnTo>
                  <a:lnTo>
                    <a:pt x="299" y="52"/>
                  </a:lnTo>
                  <a:lnTo>
                    <a:pt x="212" y="104"/>
                  </a:lnTo>
                  <a:lnTo>
                    <a:pt x="137" y="172"/>
                  </a:lnTo>
                  <a:lnTo>
                    <a:pt x="76" y="253"/>
                  </a:lnTo>
                  <a:lnTo>
                    <a:pt x="32" y="344"/>
                  </a:lnTo>
                  <a:lnTo>
                    <a:pt x="6" y="445"/>
                  </a:lnTo>
                  <a:lnTo>
                    <a:pt x="0" y="497"/>
                  </a:lnTo>
                  <a:lnTo>
                    <a:pt x="0" y="524"/>
                  </a:lnTo>
                  <a:lnTo>
                    <a:pt x="0" y="551"/>
                  </a:lnTo>
                  <a:lnTo>
                    <a:pt x="16" y="655"/>
                  </a:lnTo>
                  <a:lnTo>
                    <a:pt x="52" y="752"/>
                  </a:lnTo>
                  <a:lnTo>
                    <a:pt x="105" y="838"/>
                  </a:lnTo>
                  <a:lnTo>
                    <a:pt x="173" y="912"/>
                  </a:lnTo>
                  <a:lnTo>
                    <a:pt x="254" y="972"/>
                  </a:lnTo>
                  <a:lnTo>
                    <a:pt x="346" y="1017"/>
                  </a:lnTo>
                  <a:lnTo>
                    <a:pt x="448" y="1042"/>
                  </a:lnTo>
                  <a:lnTo>
                    <a:pt x="501" y="1047"/>
                  </a:lnTo>
                  <a:lnTo>
                    <a:pt x="528" y="1048"/>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6" name="Shape 6">
              <a:extLst>
                <a:ext uri="{FF2B5EF4-FFF2-40B4-BE49-F238E27FC236}">
                  <a16:creationId xmlns:a16="http://schemas.microsoft.com/office/drawing/2014/main" id="{FCBD4369-0B53-91AD-832D-8D31B4A440AF}"/>
                </a:ext>
              </a:extLst>
            </xdr:cNvPr>
            <xdr:cNvPicPr preferRelativeResize="0"/>
          </xdr:nvPicPr>
          <xdr:blipFill rotWithShape="1">
            <a:blip xmlns:r="http://schemas.openxmlformats.org/officeDocument/2006/relationships" r:embed="rId1">
              <a:alphaModFix/>
            </a:blip>
            <a:srcRect/>
            <a:stretch/>
          </xdr:blipFill>
          <xdr:spPr>
            <a:xfrm>
              <a:off x="5794" y="450"/>
              <a:ext cx="1056" cy="790"/>
            </a:xfrm>
            <a:prstGeom prst="rect">
              <a:avLst/>
            </a:prstGeom>
            <a:noFill/>
            <a:ln>
              <a:noFill/>
            </a:ln>
          </xdr:spPr>
        </xdr:pic>
        <xdr:sp macro="" textlink="">
          <xdr:nvSpPr>
            <xdr:cNvPr id="7" name="Shape 7">
              <a:extLst>
                <a:ext uri="{FF2B5EF4-FFF2-40B4-BE49-F238E27FC236}">
                  <a16:creationId xmlns:a16="http://schemas.microsoft.com/office/drawing/2014/main" id="{BE6E6909-E655-777E-9697-1AAFBAA4AC59}"/>
                </a:ext>
              </a:extLst>
            </xdr:cNvPr>
            <xdr:cNvSpPr/>
          </xdr:nvSpPr>
          <xdr:spPr>
            <a:xfrm>
              <a:off x="5878" y="1103"/>
              <a:ext cx="854" cy="264"/>
            </a:xfrm>
            <a:custGeom>
              <a:avLst/>
              <a:gdLst/>
              <a:ahLst/>
              <a:cxnLst/>
              <a:rect l="l" t="t" r="r" b="b"/>
              <a:pathLst>
                <a:path w="854" h="264" extrusionOk="0">
                  <a:moveTo>
                    <a:pt x="179" y="0"/>
                  </a:moveTo>
                  <a:lnTo>
                    <a:pt x="140" y="0"/>
                  </a:lnTo>
                  <a:lnTo>
                    <a:pt x="101" y="3"/>
                  </a:lnTo>
                  <a:lnTo>
                    <a:pt x="89" y="5"/>
                  </a:lnTo>
                  <a:lnTo>
                    <a:pt x="76" y="7"/>
                  </a:lnTo>
                  <a:lnTo>
                    <a:pt x="63" y="10"/>
                  </a:lnTo>
                  <a:lnTo>
                    <a:pt x="50" y="12"/>
                  </a:lnTo>
                  <a:lnTo>
                    <a:pt x="37" y="15"/>
                  </a:lnTo>
                  <a:lnTo>
                    <a:pt x="25" y="18"/>
                  </a:lnTo>
                  <a:lnTo>
                    <a:pt x="12" y="22"/>
                  </a:lnTo>
                  <a:lnTo>
                    <a:pt x="0" y="26"/>
                  </a:lnTo>
                  <a:lnTo>
                    <a:pt x="8" y="39"/>
                  </a:lnTo>
                  <a:lnTo>
                    <a:pt x="28" y="65"/>
                  </a:lnTo>
                  <a:lnTo>
                    <a:pt x="38" y="77"/>
                  </a:lnTo>
                  <a:lnTo>
                    <a:pt x="60" y="101"/>
                  </a:lnTo>
                  <a:lnTo>
                    <a:pt x="83" y="123"/>
                  </a:lnTo>
                  <a:lnTo>
                    <a:pt x="107" y="145"/>
                  </a:lnTo>
                  <a:lnTo>
                    <a:pt x="133" y="164"/>
                  </a:lnTo>
                  <a:lnTo>
                    <a:pt x="159" y="182"/>
                  </a:lnTo>
                  <a:lnTo>
                    <a:pt x="187" y="199"/>
                  </a:lnTo>
                  <a:lnTo>
                    <a:pt x="216" y="213"/>
                  </a:lnTo>
                  <a:lnTo>
                    <a:pt x="246" y="226"/>
                  </a:lnTo>
                  <a:lnTo>
                    <a:pt x="277" y="238"/>
                  </a:lnTo>
                  <a:lnTo>
                    <a:pt x="309" y="247"/>
                  </a:lnTo>
                  <a:lnTo>
                    <a:pt x="341" y="255"/>
                  </a:lnTo>
                  <a:lnTo>
                    <a:pt x="375" y="260"/>
                  </a:lnTo>
                  <a:lnTo>
                    <a:pt x="408" y="263"/>
                  </a:lnTo>
                  <a:lnTo>
                    <a:pt x="425" y="264"/>
                  </a:lnTo>
                  <a:lnTo>
                    <a:pt x="458" y="264"/>
                  </a:lnTo>
                  <a:lnTo>
                    <a:pt x="489" y="262"/>
                  </a:lnTo>
                  <a:lnTo>
                    <a:pt x="519" y="259"/>
                  </a:lnTo>
                  <a:lnTo>
                    <a:pt x="578" y="247"/>
                  </a:lnTo>
                  <a:lnTo>
                    <a:pt x="606" y="238"/>
                  </a:lnTo>
                  <a:lnTo>
                    <a:pt x="648" y="223"/>
                  </a:lnTo>
                  <a:lnTo>
                    <a:pt x="674" y="211"/>
                  </a:lnTo>
                  <a:lnTo>
                    <a:pt x="688" y="205"/>
                  </a:lnTo>
                  <a:lnTo>
                    <a:pt x="700" y="198"/>
                  </a:lnTo>
                  <a:lnTo>
                    <a:pt x="713" y="190"/>
                  </a:lnTo>
                  <a:lnTo>
                    <a:pt x="725" y="183"/>
                  </a:lnTo>
                  <a:lnTo>
                    <a:pt x="738" y="175"/>
                  </a:lnTo>
                  <a:lnTo>
                    <a:pt x="749" y="167"/>
                  </a:lnTo>
                  <a:lnTo>
                    <a:pt x="773" y="149"/>
                  </a:lnTo>
                  <a:lnTo>
                    <a:pt x="795" y="131"/>
                  </a:lnTo>
                  <a:lnTo>
                    <a:pt x="805" y="121"/>
                  </a:lnTo>
                  <a:lnTo>
                    <a:pt x="816" y="111"/>
                  </a:lnTo>
                  <a:lnTo>
                    <a:pt x="826" y="101"/>
                  </a:lnTo>
                  <a:lnTo>
                    <a:pt x="836" y="90"/>
                  </a:lnTo>
                  <a:lnTo>
                    <a:pt x="842" y="83"/>
                  </a:lnTo>
                  <a:lnTo>
                    <a:pt x="428" y="83"/>
                  </a:lnTo>
                  <a:lnTo>
                    <a:pt x="413" y="74"/>
                  </a:lnTo>
                  <a:lnTo>
                    <a:pt x="398" y="66"/>
                  </a:lnTo>
                  <a:lnTo>
                    <a:pt x="384" y="58"/>
                  </a:lnTo>
                  <a:lnTo>
                    <a:pt x="370" y="51"/>
                  </a:lnTo>
                  <a:lnTo>
                    <a:pt x="355" y="44"/>
                  </a:lnTo>
                  <a:lnTo>
                    <a:pt x="341" y="38"/>
                  </a:lnTo>
                  <a:lnTo>
                    <a:pt x="328" y="32"/>
                  </a:lnTo>
                  <a:lnTo>
                    <a:pt x="313" y="27"/>
                  </a:lnTo>
                  <a:lnTo>
                    <a:pt x="300" y="22"/>
                  </a:lnTo>
                  <a:lnTo>
                    <a:pt x="272" y="14"/>
                  </a:lnTo>
                  <a:lnTo>
                    <a:pt x="259" y="11"/>
                  </a:lnTo>
                  <a:lnTo>
                    <a:pt x="245" y="8"/>
                  </a:lnTo>
                  <a:lnTo>
                    <a:pt x="232" y="6"/>
                  </a:lnTo>
                  <a:lnTo>
                    <a:pt x="218" y="4"/>
                  </a:lnTo>
                  <a:lnTo>
                    <a:pt x="205" y="2"/>
                  </a:lnTo>
                  <a:lnTo>
                    <a:pt x="179" y="0"/>
                  </a:lnTo>
                  <a:close/>
                  <a:moveTo>
                    <a:pt x="690" y="43"/>
                  </a:moveTo>
                  <a:lnTo>
                    <a:pt x="622" y="43"/>
                  </a:lnTo>
                  <a:lnTo>
                    <a:pt x="583" y="46"/>
                  </a:lnTo>
                  <a:lnTo>
                    <a:pt x="557" y="50"/>
                  </a:lnTo>
                  <a:lnTo>
                    <a:pt x="545" y="52"/>
                  </a:lnTo>
                  <a:lnTo>
                    <a:pt x="532" y="54"/>
                  </a:lnTo>
                  <a:lnTo>
                    <a:pt x="520" y="56"/>
                  </a:lnTo>
                  <a:lnTo>
                    <a:pt x="484" y="65"/>
                  </a:lnTo>
                  <a:lnTo>
                    <a:pt x="473" y="68"/>
                  </a:lnTo>
                  <a:lnTo>
                    <a:pt x="461" y="71"/>
                  </a:lnTo>
                  <a:lnTo>
                    <a:pt x="428" y="83"/>
                  </a:lnTo>
                  <a:lnTo>
                    <a:pt x="842" y="83"/>
                  </a:lnTo>
                  <a:lnTo>
                    <a:pt x="845" y="79"/>
                  </a:lnTo>
                  <a:lnTo>
                    <a:pt x="854" y="69"/>
                  </a:lnTo>
                  <a:lnTo>
                    <a:pt x="839" y="65"/>
                  </a:lnTo>
                  <a:lnTo>
                    <a:pt x="823" y="61"/>
                  </a:lnTo>
                  <a:lnTo>
                    <a:pt x="808" y="58"/>
                  </a:lnTo>
                  <a:lnTo>
                    <a:pt x="792" y="55"/>
                  </a:lnTo>
                  <a:lnTo>
                    <a:pt x="777" y="53"/>
                  </a:lnTo>
                  <a:lnTo>
                    <a:pt x="762" y="50"/>
                  </a:lnTo>
                  <a:lnTo>
                    <a:pt x="747" y="48"/>
                  </a:lnTo>
                  <a:lnTo>
                    <a:pt x="733" y="47"/>
                  </a:lnTo>
                  <a:lnTo>
                    <a:pt x="718" y="45"/>
                  </a:lnTo>
                  <a:lnTo>
                    <a:pt x="690" y="43"/>
                  </a:lnTo>
                  <a:close/>
                </a:path>
              </a:pathLst>
            </a:custGeom>
            <a:solidFill>
              <a:srgbClr val="FCFCFC"/>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8" name="Shape 8">
              <a:extLst>
                <a:ext uri="{FF2B5EF4-FFF2-40B4-BE49-F238E27FC236}">
                  <a16:creationId xmlns:a16="http://schemas.microsoft.com/office/drawing/2014/main" id="{39AAC84B-8A1D-5E0D-6623-56E8F592E5FD}"/>
                </a:ext>
              </a:extLst>
            </xdr:cNvPr>
            <xdr:cNvPicPr preferRelativeResize="0"/>
          </xdr:nvPicPr>
          <xdr:blipFill rotWithShape="1">
            <a:blip xmlns:r="http://schemas.openxmlformats.org/officeDocument/2006/relationships" r:embed="rId2">
              <a:alphaModFix/>
            </a:blip>
            <a:srcRect/>
            <a:stretch/>
          </xdr:blipFill>
          <xdr:spPr>
            <a:xfrm>
              <a:off x="5878" y="1233"/>
              <a:ext cx="871" cy="5"/>
            </a:xfrm>
            <a:prstGeom prst="rect">
              <a:avLst/>
            </a:prstGeom>
            <a:noFill/>
            <a:ln>
              <a:noFill/>
            </a:ln>
          </xdr:spPr>
        </xdr:pic>
        <xdr:sp macro="" textlink="">
          <xdr:nvSpPr>
            <xdr:cNvPr id="9" name="Shape 9">
              <a:extLst>
                <a:ext uri="{FF2B5EF4-FFF2-40B4-BE49-F238E27FC236}">
                  <a16:creationId xmlns:a16="http://schemas.microsoft.com/office/drawing/2014/main" id="{F3B58F07-DFD8-EB9C-5C72-8D47AF80C9C9}"/>
                </a:ext>
              </a:extLst>
            </xdr:cNvPr>
            <xdr:cNvSpPr/>
          </xdr:nvSpPr>
          <xdr:spPr>
            <a:xfrm>
              <a:off x="5878" y="1103"/>
              <a:ext cx="854" cy="264"/>
            </a:xfrm>
            <a:custGeom>
              <a:avLst/>
              <a:gdLst/>
              <a:ahLst/>
              <a:cxnLst/>
              <a:rect l="l" t="t" r="r" b="b"/>
              <a:pathLst>
                <a:path w="854" h="264" extrusionOk="0">
                  <a:moveTo>
                    <a:pt x="443" y="264"/>
                  </a:moveTo>
                  <a:lnTo>
                    <a:pt x="458" y="264"/>
                  </a:lnTo>
                  <a:lnTo>
                    <a:pt x="473" y="263"/>
                  </a:lnTo>
                  <a:lnTo>
                    <a:pt x="489" y="262"/>
                  </a:lnTo>
                  <a:lnTo>
                    <a:pt x="504" y="261"/>
                  </a:lnTo>
                  <a:lnTo>
                    <a:pt x="519" y="259"/>
                  </a:lnTo>
                  <a:lnTo>
                    <a:pt x="534" y="256"/>
                  </a:lnTo>
                  <a:lnTo>
                    <a:pt x="549" y="253"/>
                  </a:lnTo>
                  <a:lnTo>
                    <a:pt x="563" y="250"/>
                  </a:lnTo>
                  <a:lnTo>
                    <a:pt x="578" y="247"/>
                  </a:lnTo>
                  <a:lnTo>
                    <a:pt x="592" y="243"/>
                  </a:lnTo>
                  <a:lnTo>
                    <a:pt x="606" y="238"/>
                  </a:lnTo>
                  <a:lnTo>
                    <a:pt x="620" y="233"/>
                  </a:lnTo>
                  <a:lnTo>
                    <a:pt x="634" y="228"/>
                  </a:lnTo>
                  <a:lnTo>
                    <a:pt x="700" y="198"/>
                  </a:lnTo>
                  <a:lnTo>
                    <a:pt x="713" y="190"/>
                  </a:lnTo>
                  <a:lnTo>
                    <a:pt x="725" y="183"/>
                  </a:lnTo>
                  <a:lnTo>
                    <a:pt x="737" y="175"/>
                  </a:lnTo>
                  <a:lnTo>
                    <a:pt x="749" y="167"/>
                  </a:lnTo>
                  <a:lnTo>
                    <a:pt x="761" y="158"/>
                  </a:lnTo>
                  <a:lnTo>
                    <a:pt x="772" y="149"/>
                  </a:lnTo>
                  <a:lnTo>
                    <a:pt x="784" y="140"/>
                  </a:lnTo>
                  <a:lnTo>
                    <a:pt x="794" y="131"/>
                  </a:lnTo>
                  <a:lnTo>
                    <a:pt x="805" y="121"/>
                  </a:lnTo>
                  <a:lnTo>
                    <a:pt x="815" y="111"/>
                  </a:lnTo>
                  <a:lnTo>
                    <a:pt x="826" y="101"/>
                  </a:lnTo>
                  <a:lnTo>
                    <a:pt x="835" y="90"/>
                  </a:lnTo>
                  <a:lnTo>
                    <a:pt x="845" y="79"/>
                  </a:lnTo>
                  <a:lnTo>
                    <a:pt x="854" y="69"/>
                  </a:lnTo>
                  <a:lnTo>
                    <a:pt x="838" y="65"/>
                  </a:lnTo>
                  <a:lnTo>
                    <a:pt x="823" y="61"/>
                  </a:lnTo>
                  <a:lnTo>
                    <a:pt x="807" y="58"/>
                  </a:lnTo>
                  <a:lnTo>
                    <a:pt x="792" y="55"/>
                  </a:lnTo>
                  <a:lnTo>
                    <a:pt x="777" y="53"/>
                  </a:lnTo>
                  <a:lnTo>
                    <a:pt x="762" y="50"/>
                  </a:lnTo>
                  <a:lnTo>
                    <a:pt x="747" y="48"/>
                  </a:lnTo>
                  <a:lnTo>
                    <a:pt x="732" y="47"/>
                  </a:lnTo>
                  <a:lnTo>
                    <a:pt x="718" y="45"/>
                  </a:lnTo>
                  <a:lnTo>
                    <a:pt x="704" y="44"/>
                  </a:lnTo>
                  <a:lnTo>
                    <a:pt x="690" y="43"/>
                  </a:lnTo>
                  <a:lnTo>
                    <a:pt x="676" y="43"/>
                  </a:lnTo>
                  <a:lnTo>
                    <a:pt x="662" y="42"/>
                  </a:lnTo>
                  <a:lnTo>
                    <a:pt x="648" y="42"/>
                  </a:lnTo>
                  <a:lnTo>
                    <a:pt x="635" y="43"/>
                  </a:lnTo>
                  <a:lnTo>
                    <a:pt x="621" y="43"/>
                  </a:lnTo>
                  <a:lnTo>
                    <a:pt x="608" y="44"/>
                  </a:lnTo>
                  <a:lnTo>
                    <a:pt x="595" y="45"/>
                  </a:lnTo>
                  <a:lnTo>
                    <a:pt x="582" y="46"/>
                  </a:lnTo>
                  <a:lnTo>
                    <a:pt x="569" y="48"/>
                  </a:lnTo>
                  <a:lnTo>
                    <a:pt x="557" y="50"/>
                  </a:lnTo>
                  <a:lnTo>
                    <a:pt x="544" y="52"/>
                  </a:lnTo>
                  <a:lnTo>
                    <a:pt x="532" y="54"/>
                  </a:lnTo>
                  <a:lnTo>
                    <a:pt x="520" y="56"/>
                  </a:lnTo>
                  <a:lnTo>
                    <a:pt x="508" y="59"/>
                  </a:lnTo>
                  <a:lnTo>
                    <a:pt x="496" y="62"/>
                  </a:lnTo>
                  <a:lnTo>
                    <a:pt x="484" y="65"/>
                  </a:lnTo>
                  <a:lnTo>
                    <a:pt x="472" y="68"/>
                  </a:lnTo>
                  <a:lnTo>
                    <a:pt x="461" y="71"/>
                  </a:lnTo>
                  <a:lnTo>
                    <a:pt x="450" y="75"/>
                  </a:lnTo>
                  <a:lnTo>
                    <a:pt x="438" y="79"/>
                  </a:lnTo>
                  <a:lnTo>
                    <a:pt x="427" y="83"/>
                  </a:lnTo>
                  <a:lnTo>
                    <a:pt x="413" y="74"/>
                  </a:lnTo>
                  <a:lnTo>
                    <a:pt x="398" y="66"/>
                  </a:lnTo>
                  <a:lnTo>
                    <a:pt x="384" y="58"/>
                  </a:lnTo>
                  <a:lnTo>
                    <a:pt x="369" y="51"/>
                  </a:lnTo>
                  <a:lnTo>
                    <a:pt x="355" y="44"/>
                  </a:lnTo>
                  <a:lnTo>
                    <a:pt x="341" y="38"/>
                  </a:lnTo>
                  <a:lnTo>
                    <a:pt x="327" y="32"/>
                  </a:lnTo>
                  <a:lnTo>
                    <a:pt x="313" y="27"/>
                  </a:lnTo>
                  <a:lnTo>
                    <a:pt x="245" y="8"/>
                  </a:lnTo>
                  <a:lnTo>
                    <a:pt x="218" y="4"/>
                  </a:lnTo>
                  <a:lnTo>
                    <a:pt x="205" y="2"/>
                  </a:lnTo>
                  <a:lnTo>
                    <a:pt x="192" y="1"/>
                  </a:lnTo>
                  <a:lnTo>
                    <a:pt x="179" y="0"/>
                  </a:lnTo>
                  <a:lnTo>
                    <a:pt x="166" y="0"/>
                  </a:lnTo>
                  <a:lnTo>
                    <a:pt x="153" y="0"/>
                  </a:lnTo>
                  <a:lnTo>
                    <a:pt x="140" y="0"/>
                  </a:lnTo>
                  <a:lnTo>
                    <a:pt x="127" y="1"/>
                  </a:lnTo>
                  <a:lnTo>
                    <a:pt x="63" y="10"/>
                  </a:lnTo>
                  <a:lnTo>
                    <a:pt x="50" y="12"/>
                  </a:lnTo>
                  <a:lnTo>
                    <a:pt x="37" y="15"/>
                  </a:lnTo>
                  <a:lnTo>
                    <a:pt x="25" y="18"/>
                  </a:lnTo>
                  <a:lnTo>
                    <a:pt x="12" y="22"/>
                  </a:lnTo>
                  <a:lnTo>
                    <a:pt x="0" y="26"/>
                  </a:lnTo>
                  <a:lnTo>
                    <a:pt x="8" y="39"/>
                  </a:lnTo>
                  <a:lnTo>
                    <a:pt x="18" y="52"/>
                  </a:lnTo>
                  <a:lnTo>
                    <a:pt x="28" y="65"/>
                  </a:lnTo>
                  <a:lnTo>
                    <a:pt x="38" y="77"/>
                  </a:lnTo>
                  <a:lnTo>
                    <a:pt x="49" y="89"/>
                  </a:lnTo>
                  <a:lnTo>
                    <a:pt x="60" y="101"/>
                  </a:lnTo>
                  <a:lnTo>
                    <a:pt x="71" y="112"/>
                  </a:lnTo>
                  <a:lnTo>
                    <a:pt x="83" y="123"/>
                  </a:lnTo>
                  <a:lnTo>
                    <a:pt x="95" y="134"/>
                  </a:lnTo>
                  <a:lnTo>
                    <a:pt x="107" y="145"/>
                  </a:lnTo>
                  <a:lnTo>
                    <a:pt x="120" y="155"/>
                  </a:lnTo>
                  <a:lnTo>
                    <a:pt x="132" y="164"/>
                  </a:lnTo>
                  <a:lnTo>
                    <a:pt x="146" y="173"/>
                  </a:lnTo>
                  <a:lnTo>
                    <a:pt x="159" y="182"/>
                  </a:lnTo>
                  <a:lnTo>
                    <a:pt x="173" y="191"/>
                  </a:lnTo>
                  <a:lnTo>
                    <a:pt x="187" y="199"/>
                  </a:lnTo>
                  <a:lnTo>
                    <a:pt x="201" y="206"/>
                  </a:lnTo>
                  <a:lnTo>
                    <a:pt x="216" y="213"/>
                  </a:lnTo>
                  <a:lnTo>
                    <a:pt x="231" y="220"/>
                  </a:lnTo>
                  <a:lnTo>
                    <a:pt x="246" y="226"/>
                  </a:lnTo>
                  <a:lnTo>
                    <a:pt x="261" y="232"/>
                  </a:lnTo>
                  <a:lnTo>
                    <a:pt x="277" y="238"/>
                  </a:lnTo>
                  <a:lnTo>
                    <a:pt x="293" y="243"/>
                  </a:lnTo>
                  <a:lnTo>
                    <a:pt x="308" y="247"/>
                  </a:lnTo>
                  <a:lnTo>
                    <a:pt x="325" y="251"/>
                  </a:lnTo>
                  <a:lnTo>
                    <a:pt x="341" y="255"/>
                  </a:lnTo>
                  <a:lnTo>
                    <a:pt x="357" y="257"/>
                  </a:lnTo>
                  <a:lnTo>
                    <a:pt x="374" y="260"/>
                  </a:lnTo>
                  <a:lnTo>
                    <a:pt x="391" y="262"/>
                  </a:lnTo>
                  <a:lnTo>
                    <a:pt x="408" y="263"/>
                  </a:lnTo>
                  <a:lnTo>
                    <a:pt x="425" y="264"/>
                  </a:lnTo>
                  <a:lnTo>
                    <a:pt x="443" y="264"/>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0" name="Shape 10">
              <a:extLst>
                <a:ext uri="{FF2B5EF4-FFF2-40B4-BE49-F238E27FC236}">
                  <a16:creationId xmlns:a16="http://schemas.microsoft.com/office/drawing/2014/main" id="{5A0B591D-EE0A-2C36-42BA-B3259C3FBF7D}"/>
                </a:ext>
              </a:extLst>
            </xdr:cNvPr>
            <xdr:cNvSpPr/>
          </xdr:nvSpPr>
          <xdr:spPr>
            <a:xfrm>
              <a:off x="6734" y="1169"/>
              <a:ext cx="2" cy="2"/>
            </a:xfrm>
            <a:custGeom>
              <a:avLst/>
              <a:gdLst/>
              <a:ahLst/>
              <a:cxnLst/>
              <a:rect l="l" t="t" r="r" b="b"/>
              <a:pathLst>
                <a:path w="1" h="2" extrusionOk="0">
                  <a:moveTo>
                    <a:pt x="0" y="2"/>
                  </a:moveTo>
                  <a:lnTo>
                    <a:pt x="1" y="1"/>
                  </a:lnTo>
                  <a:lnTo>
                    <a:pt x="1" y="0"/>
                  </a:lnTo>
                  <a:lnTo>
                    <a:pt x="1"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1" name="Shape 11">
              <a:extLst>
                <a:ext uri="{FF2B5EF4-FFF2-40B4-BE49-F238E27FC236}">
                  <a16:creationId xmlns:a16="http://schemas.microsoft.com/office/drawing/2014/main" id="{B5A1E283-1768-FE20-7795-3AC9CE2DB52E}"/>
                </a:ext>
              </a:extLst>
            </xdr:cNvPr>
            <xdr:cNvSpPr/>
          </xdr:nvSpPr>
          <xdr:spPr>
            <a:xfrm>
              <a:off x="6738" y="1164"/>
              <a:ext cx="2" cy="2"/>
            </a:xfrm>
            <a:custGeom>
              <a:avLst/>
              <a:gdLst/>
              <a:ahLst/>
              <a:cxnLst/>
              <a:rect l="l" t="t" r="r" b="b"/>
              <a:pathLst>
                <a:path w="1" h="2" extrusionOk="0">
                  <a:moveTo>
                    <a:pt x="0" y="2"/>
                  </a:moveTo>
                  <a:lnTo>
                    <a:pt x="0" y="1"/>
                  </a:lnTo>
                  <a:lnTo>
                    <a:pt x="1" y="0"/>
                  </a:lnTo>
                  <a:lnTo>
                    <a:pt x="0"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2" name="Shape 12">
              <a:extLst>
                <a:ext uri="{FF2B5EF4-FFF2-40B4-BE49-F238E27FC236}">
                  <a16:creationId xmlns:a16="http://schemas.microsoft.com/office/drawing/2014/main" id="{22D64FF5-5DB4-B29D-114A-A19DB8282BF0}"/>
                </a:ext>
              </a:extLst>
            </xdr:cNvPr>
            <xdr:cNvSpPr/>
          </xdr:nvSpPr>
          <xdr:spPr>
            <a:xfrm>
              <a:off x="6743" y="1157"/>
              <a:ext cx="2" cy="2"/>
            </a:xfrm>
            <a:custGeom>
              <a:avLst/>
              <a:gdLst/>
              <a:ahLst/>
              <a:cxnLst/>
              <a:rect l="l" t="t" r="r" b="b"/>
              <a:pathLst>
                <a:path w="1" h="2" extrusionOk="0">
                  <a:moveTo>
                    <a:pt x="0" y="2"/>
                  </a:moveTo>
                  <a:lnTo>
                    <a:pt x="1" y="1"/>
                  </a:lnTo>
                  <a:lnTo>
                    <a:pt x="1" y="0"/>
                  </a:lnTo>
                  <a:lnTo>
                    <a:pt x="1"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 name="Shape 13">
              <a:extLst>
                <a:ext uri="{FF2B5EF4-FFF2-40B4-BE49-F238E27FC236}">
                  <a16:creationId xmlns:a16="http://schemas.microsoft.com/office/drawing/2014/main" id="{2ACD49B6-8FA0-25A0-7B49-7F2766CEE37E}"/>
                </a:ext>
              </a:extLst>
            </xdr:cNvPr>
            <xdr:cNvSpPr/>
          </xdr:nvSpPr>
          <xdr:spPr>
            <a:xfrm>
              <a:off x="6747" y="1152"/>
              <a:ext cx="2" cy="2"/>
            </a:xfrm>
            <a:custGeom>
              <a:avLst/>
              <a:gdLst/>
              <a:ahLst/>
              <a:cxnLst/>
              <a:rect l="l" t="t" r="r" b="b"/>
              <a:pathLst>
                <a:path w="1" h="2" extrusionOk="0">
                  <a:moveTo>
                    <a:pt x="0" y="2"/>
                  </a:moveTo>
                  <a:lnTo>
                    <a:pt x="1" y="1"/>
                  </a:lnTo>
                  <a:lnTo>
                    <a:pt x="1" y="0"/>
                  </a:lnTo>
                  <a:lnTo>
                    <a:pt x="1"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4" name="Shape 14">
              <a:extLst>
                <a:ext uri="{FF2B5EF4-FFF2-40B4-BE49-F238E27FC236}">
                  <a16:creationId xmlns:a16="http://schemas.microsoft.com/office/drawing/2014/main" id="{86E1F914-6C19-60E8-0992-9BAE7AAB5264}"/>
                </a:ext>
              </a:extLst>
            </xdr:cNvPr>
            <xdr:cNvSpPr/>
          </xdr:nvSpPr>
          <xdr:spPr>
            <a:xfrm>
              <a:off x="5792" y="693"/>
              <a:ext cx="1057" cy="493"/>
            </a:xfrm>
            <a:custGeom>
              <a:avLst/>
              <a:gdLst/>
              <a:ahLst/>
              <a:cxnLst/>
              <a:rect l="l" t="t" r="r" b="b"/>
              <a:pathLst>
                <a:path w="1057" h="493" extrusionOk="0">
                  <a:moveTo>
                    <a:pt x="987" y="410"/>
                  </a:moveTo>
                  <a:lnTo>
                    <a:pt x="264" y="410"/>
                  </a:lnTo>
                  <a:lnTo>
                    <a:pt x="291" y="412"/>
                  </a:lnTo>
                  <a:lnTo>
                    <a:pt x="317" y="416"/>
                  </a:lnTo>
                  <a:lnTo>
                    <a:pt x="331" y="418"/>
                  </a:lnTo>
                  <a:lnTo>
                    <a:pt x="344" y="421"/>
                  </a:lnTo>
                  <a:lnTo>
                    <a:pt x="358" y="424"/>
                  </a:lnTo>
                  <a:lnTo>
                    <a:pt x="371" y="428"/>
                  </a:lnTo>
                  <a:lnTo>
                    <a:pt x="385" y="432"/>
                  </a:lnTo>
                  <a:lnTo>
                    <a:pt x="413" y="442"/>
                  </a:lnTo>
                  <a:lnTo>
                    <a:pt x="441" y="454"/>
                  </a:lnTo>
                  <a:lnTo>
                    <a:pt x="455" y="461"/>
                  </a:lnTo>
                  <a:lnTo>
                    <a:pt x="470" y="468"/>
                  </a:lnTo>
                  <a:lnTo>
                    <a:pt x="484" y="476"/>
                  </a:lnTo>
                  <a:lnTo>
                    <a:pt x="499" y="485"/>
                  </a:lnTo>
                  <a:lnTo>
                    <a:pt x="513" y="493"/>
                  </a:lnTo>
                  <a:lnTo>
                    <a:pt x="535" y="485"/>
                  </a:lnTo>
                  <a:lnTo>
                    <a:pt x="547" y="482"/>
                  </a:lnTo>
                  <a:lnTo>
                    <a:pt x="558" y="478"/>
                  </a:lnTo>
                  <a:lnTo>
                    <a:pt x="606" y="466"/>
                  </a:lnTo>
                  <a:lnTo>
                    <a:pt x="630" y="462"/>
                  </a:lnTo>
                  <a:lnTo>
                    <a:pt x="643" y="460"/>
                  </a:lnTo>
                  <a:lnTo>
                    <a:pt x="655" y="458"/>
                  </a:lnTo>
                  <a:lnTo>
                    <a:pt x="668" y="456"/>
                  </a:lnTo>
                  <a:lnTo>
                    <a:pt x="707" y="453"/>
                  </a:lnTo>
                  <a:lnTo>
                    <a:pt x="960" y="453"/>
                  </a:lnTo>
                  <a:lnTo>
                    <a:pt x="978" y="426"/>
                  </a:lnTo>
                  <a:lnTo>
                    <a:pt x="984" y="416"/>
                  </a:lnTo>
                  <a:lnTo>
                    <a:pt x="987" y="410"/>
                  </a:lnTo>
                  <a:close/>
                  <a:moveTo>
                    <a:pt x="960" y="453"/>
                  </a:moveTo>
                  <a:lnTo>
                    <a:pt x="775" y="453"/>
                  </a:lnTo>
                  <a:lnTo>
                    <a:pt x="804" y="455"/>
                  </a:lnTo>
                  <a:lnTo>
                    <a:pt x="818" y="457"/>
                  </a:lnTo>
                  <a:lnTo>
                    <a:pt x="833" y="458"/>
                  </a:lnTo>
                  <a:lnTo>
                    <a:pt x="848" y="460"/>
                  </a:lnTo>
                  <a:lnTo>
                    <a:pt x="863" y="463"/>
                  </a:lnTo>
                  <a:lnTo>
                    <a:pt x="878" y="465"/>
                  </a:lnTo>
                  <a:lnTo>
                    <a:pt x="893" y="468"/>
                  </a:lnTo>
                  <a:lnTo>
                    <a:pt x="909" y="471"/>
                  </a:lnTo>
                  <a:lnTo>
                    <a:pt x="924" y="475"/>
                  </a:lnTo>
                  <a:lnTo>
                    <a:pt x="940" y="479"/>
                  </a:lnTo>
                  <a:lnTo>
                    <a:pt x="947" y="470"/>
                  </a:lnTo>
                  <a:lnTo>
                    <a:pt x="953" y="462"/>
                  </a:lnTo>
                  <a:lnTo>
                    <a:pt x="960" y="453"/>
                  </a:lnTo>
                  <a:close/>
                  <a:moveTo>
                    <a:pt x="340" y="0"/>
                  </a:moveTo>
                  <a:lnTo>
                    <a:pt x="148" y="3"/>
                  </a:lnTo>
                  <a:lnTo>
                    <a:pt x="84" y="5"/>
                  </a:lnTo>
                  <a:lnTo>
                    <a:pt x="20" y="8"/>
                  </a:lnTo>
                  <a:lnTo>
                    <a:pt x="17" y="16"/>
                  </a:lnTo>
                  <a:lnTo>
                    <a:pt x="15" y="25"/>
                  </a:lnTo>
                  <a:lnTo>
                    <a:pt x="13" y="33"/>
                  </a:lnTo>
                  <a:lnTo>
                    <a:pt x="9" y="51"/>
                  </a:lnTo>
                  <a:lnTo>
                    <a:pt x="8" y="60"/>
                  </a:lnTo>
                  <a:lnTo>
                    <a:pt x="6" y="69"/>
                  </a:lnTo>
                  <a:lnTo>
                    <a:pt x="5" y="78"/>
                  </a:lnTo>
                  <a:lnTo>
                    <a:pt x="4" y="86"/>
                  </a:lnTo>
                  <a:lnTo>
                    <a:pt x="2" y="96"/>
                  </a:lnTo>
                  <a:lnTo>
                    <a:pt x="2" y="105"/>
                  </a:lnTo>
                  <a:lnTo>
                    <a:pt x="0" y="123"/>
                  </a:lnTo>
                  <a:lnTo>
                    <a:pt x="0" y="180"/>
                  </a:lnTo>
                  <a:lnTo>
                    <a:pt x="1" y="190"/>
                  </a:lnTo>
                  <a:lnTo>
                    <a:pt x="2" y="199"/>
                  </a:lnTo>
                  <a:lnTo>
                    <a:pt x="4" y="219"/>
                  </a:lnTo>
                  <a:lnTo>
                    <a:pt x="5" y="228"/>
                  </a:lnTo>
                  <a:lnTo>
                    <a:pt x="7" y="238"/>
                  </a:lnTo>
                  <a:lnTo>
                    <a:pt x="8" y="247"/>
                  </a:lnTo>
                  <a:lnTo>
                    <a:pt x="12" y="265"/>
                  </a:lnTo>
                  <a:lnTo>
                    <a:pt x="15" y="275"/>
                  </a:lnTo>
                  <a:lnTo>
                    <a:pt x="19" y="293"/>
                  </a:lnTo>
                  <a:lnTo>
                    <a:pt x="28" y="320"/>
                  </a:lnTo>
                  <a:lnTo>
                    <a:pt x="31" y="328"/>
                  </a:lnTo>
                  <a:lnTo>
                    <a:pt x="34" y="337"/>
                  </a:lnTo>
                  <a:lnTo>
                    <a:pt x="38" y="346"/>
                  </a:lnTo>
                  <a:lnTo>
                    <a:pt x="41" y="354"/>
                  </a:lnTo>
                  <a:lnTo>
                    <a:pt x="45" y="363"/>
                  </a:lnTo>
                  <a:lnTo>
                    <a:pt x="49" y="371"/>
                  </a:lnTo>
                  <a:lnTo>
                    <a:pt x="53" y="380"/>
                  </a:lnTo>
                  <a:lnTo>
                    <a:pt x="57" y="388"/>
                  </a:lnTo>
                  <a:lnTo>
                    <a:pt x="62" y="396"/>
                  </a:lnTo>
                  <a:lnTo>
                    <a:pt x="70" y="412"/>
                  </a:lnTo>
                  <a:lnTo>
                    <a:pt x="85" y="436"/>
                  </a:lnTo>
                  <a:lnTo>
                    <a:pt x="98" y="432"/>
                  </a:lnTo>
                  <a:lnTo>
                    <a:pt x="110" y="428"/>
                  </a:lnTo>
                  <a:lnTo>
                    <a:pt x="136" y="422"/>
                  </a:lnTo>
                  <a:lnTo>
                    <a:pt x="148" y="420"/>
                  </a:lnTo>
                  <a:lnTo>
                    <a:pt x="161" y="417"/>
                  </a:lnTo>
                  <a:lnTo>
                    <a:pt x="187" y="413"/>
                  </a:lnTo>
                  <a:lnTo>
                    <a:pt x="225" y="410"/>
                  </a:lnTo>
                  <a:lnTo>
                    <a:pt x="987" y="410"/>
                  </a:lnTo>
                  <a:lnTo>
                    <a:pt x="989" y="407"/>
                  </a:lnTo>
                  <a:lnTo>
                    <a:pt x="995" y="397"/>
                  </a:lnTo>
                  <a:lnTo>
                    <a:pt x="999" y="388"/>
                  </a:lnTo>
                  <a:lnTo>
                    <a:pt x="1014" y="358"/>
                  </a:lnTo>
                  <a:lnTo>
                    <a:pt x="1022" y="338"/>
                  </a:lnTo>
                  <a:lnTo>
                    <a:pt x="1026" y="327"/>
                  </a:lnTo>
                  <a:lnTo>
                    <a:pt x="1030" y="317"/>
                  </a:lnTo>
                  <a:lnTo>
                    <a:pt x="1033" y="306"/>
                  </a:lnTo>
                  <a:lnTo>
                    <a:pt x="1036" y="296"/>
                  </a:lnTo>
                  <a:lnTo>
                    <a:pt x="1039" y="285"/>
                  </a:lnTo>
                  <a:lnTo>
                    <a:pt x="1042" y="275"/>
                  </a:lnTo>
                  <a:lnTo>
                    <a:pt x="1045" y="264"/>
                  </a:lnTo>
                  <a:lnTo>
                    <a:pt x="1051" y="231"/>
                  </a:lnTo>
                  <a:lnTo>
                    <a:pt x="1052" y="219"/>
                  </a:lnTo>
                  <a:lnTo>
                    <a:pt x="1054" y="208"/>
                  </a:lnTo>
                  <a:lnTo>
                    <a:pt x="1055" y="197"/>
                  </a:lnTo>
                  <a:lnTo>
                    <a:pt x="1056" y="185"/>
                  </a:lnTo>
                  <a:lnTo>
                    <a:pt x="1056" y="174"/>
                  </a:lnTo>
                  <a:lnTo>
                    <a:pt x="1057" y="162"/>
                  </a:lnTo>
                  <a:lnTo>
                    <a:pt x="1057" y="136"/>
                  </a:lnTo>
                  <a:lnTo>
                    <a:pt x="1056" y="121"/>
                  </a:lnTo>
                  <a:lnTo>
                    <a:pt x="1055" y="105"/>
                  </a:lnTo>
                  <a:lnTo>
                    <a:pt x="1054" y="92"/>
                  </a:lnTo>
                  <a:lnTo>
                    <a:pt x="1050" y="64"/>
                  </a:lnTo>
                  <a:lnTo>
                    <a:pt x="1044" y="36"/>
                  </a:lnTo>
                  <a:lnTo>
                    <a:pt x="1012" y="32"/>
                  </a:lnTo>
                  <a:lnTo>
                    <a:pt x="948" y="26"/>
                  </a:lnTo>
                  <a:lnTo>
                    <a:pt x="916" y="24"/>
                  </a:lnTo>
                  <a:lnTo>
                    <a:pt x="852" y="18"/>
                  </a:lnTo>
                  <a:lnTo>
                    <a:pt x="724" y="10"/>
                  </a:lnTo>
                  <a:lnTo>
                    <a:pt x="692" y="9"/>
                  </a:lnTo>
                  <a:lnTo>
                    <a:pt x="660" y="7"/>
                  </a:lnTo>
                  <a:lnTo>
                    <a:pt x="500" y="2"/>
                  </a:lnTo>
                  <a:lnTo>
                    <a:pt x="468" y="2"/>
                  </a:lnTo>
                  <a:lnTo>
                    <a:pt x="436" y="1"/>
                  </a:lnTo>
                  <a:lnTo>
                    <a:pt x="404" y="1"/>
                  </a:lnTo>
                  <a:lnTo>
                    <a:pt x="340" y="0"/>
                  </a:lnTo>
                  <a:close/>
                </a:path>
              </a:pathLst>
            </a:custGeom>
            <a:solidFill>
              <a:srgbClr val="006CB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5" name="Shape 15">
              <a:extLst>
                <a:ext uri="{FF2B5EF4-FFF2-40B4-BE49-F238E27FC236}">
                  <a16:creationId xmlns:a16="http://schemas.microsoft.com/office/drawing/2014/main" id="{3D6860B2-4B86-49BC-2BD8-9D204E40E5CC}"/>
                </a:ext>
              </a:extLst>
            </xdr:cNvPr>
            <xdr:cNvPicPr preferRelativeResize="0"/>
          </xdr:nvPicPr>
          <xdr:blipFill rotWithShape="1">
            <a:blip xmlns:r="http://schemas.openxmlformats.org/officeDocument/2006/relationships" r:embed="rId3">
              <a:alphaModFix/>
            </a:blip>
            <a:srcRect/>
            <a:stretch/>
          </xdr:blipFill>
          <xdr:spPr>
            <a:xfrm>
              <a:off x="5794" y="822"/>
              <a:ext cx="1056" cy="235"/>
            </a:xfrm>
            <a:prstGeom prst="rect">
              <a:avLst/>
            </a:prstGeom>
            <a:noFill/>
            <a:ln>
              <a:noFill/>
            </a:ln>
          </xdr:spPr>
        </xdr:pic>
        <xdr:sp macro="" textlink="">
          <xdr:nvSpPr>
            <xdr:cNvPr id="16" name="Shape 16">
              <a:extLst>
                <a:ext uri="{FF2B5EF4-FFF2-40B4-BE49-F238E27FC236}">
                  <a16:creationId xmlns:a16="http://schemas.microsoft.com/office/drawing/2014/main" id="{071DDA28-C5D1-CAA4-649F-A0EE409E5871}"/>
                </a:ext>
              </a:extLst>
            </xdr:cNvPr>
            <xdr:cNvSpPr/>
          </xdr:nvSpPr>
          <xdr:spPr>
            <a:xfrm>
              <a:off x="5792" y="693"/>
              <a:ext cx="1057" cy="493"/>
            </a:xfrm>
            <a:custGeom>
              <a:avLst/>
              <a:gdLst/>
              <a:ahLst/>
              <a:cxnLst/>
              <a:rect l="l" t="t" r="r" b="b"/>
              <a:pathLst>
                <a:path w="1057" h="493" extrusionOk="0">
                  <a:moveTo>
                    <a:pt x="940" y="479"/>
                  </a:moveTo>
                  <a:lnTo>
                    <a:pt x="947" y="470"/>
                  </a:lnTo>
                  <a:lnTo>
                    <a:pt x="953" y="462"/>
                  </a:lnTo>
                  <a:lnTo>
                    <a:pt x="960" y="453"/>
                  </a:lnTo>
                  <a:lnTo>
                    <a:pt x="966" y="444"/>
                  </a:lnTo>
                  <a:lnTo>
                    <a:pt x="972" y="435"/>
                  </a:lnTo>
                  <a:lnTo>
                    <a:pt x="978" y="426"/>
                  </a:lnTo>
                  <a:lnTo>
                    <a:pt x="984" y="416"/>
                  </a:lnTo>
                  <a:lnTo>
                    <a:pt x="989" y="407"/>
                  </a:lnTo>
                  <a:lnTo>
                    <a:pt x="995" y="397"/>
                  </a:lnTo>
                  <a:lnTo>
                    <a:pt x="999" y="388"/>
                  </a:lnTo>
                  <a:lnTo>
                    <a:pt x="1004" y="378"/>
                  </a:lnTo>
                  <a:lnTo>
                    <a:pt x="1009" y="368"/>
                  </a:lnTo>
                  <a:lnTo>
                    <a:pt x="1014" y="358"/>
                  </a:lnTo>
                  <a:lnTo>
                    <a:pt x="1018" y="348"/>
                  </a:lnTo>
                  <a:lnTo>
                    <a:pt x="1022" y="338"/>
                  </a:lnTo>
                  <a:lnTo>
                    <a:pt x="1026" y="327"/>
                  </a:lnTo>
                  <a:lnTo>
                    <a:pt x="1030" y="317"/>
                  </a:lnTo>
                  <a:lnTo>
                    <a:pt x="1033" y="306"/>
                  </a:lnTo>
                  <a:lnTo>
                    <a:pt x="1036" y="296"/>
                  </a:lnTo>
                  <a:lnTo>
                    <a:pt x="1039" y="285"/>
                  </a:lnTo>
                  <a:lnTo>
                    <a:pt x="1042" y="275"/>
                  </a:lnTo>
                  <a:lnTo>
                    <a:pt x="1045" y="264"/>
                  </a:lnTo>
                  <a:lnTo>
                    <a:pt x="1047" y="253"/>
                  </a:lnTo>
                  <a:lnTo>
                    <a:pt x="1049" y="242"/>
                  </a:lnTo>
                  <a:lnTo>
                    <a:pt x="1051" y="231"/>
                  </a:lnTo>
                  <a:lnTo>
                    <a:pt x="1052" y="219"/>
                  </a:lnTo>
                  <a:lnTo>
                    <a:pt x="1054" y="208"/>
                  </a:lnTo>
                  <a:lnTo>
                    <a:pt x="1055" y="197"/>
                  </a:lnTo>
                  <a:lnTo>
                    <a:pt x="1056" y="185"/>
                  </a:lnTo>
                  <a:lnTo>
                    <a:pt x="1056" y="174"/>
                  </a:lnTo>
                  <a:lnTo>
                    <a:pt x="1057" y="162"/>
                  </a:lnTo>
                  <a:lnTo>
                    <a:pt x="1057" y="151"/>
                  </a:lnTo>
                  <a:lnTo>
                    <a:pt x="1057" y="136"/>
                  </a:lnTo>
                  <a:lnTo>
                    <a:pt x="1056" y="121"/>
                  </a:lnTo>
                  <a:lnTo>
                    <a:pt x="1055" y="107"/>
                  </a:lnTo>
                  <a:lnTo>
                    <a:pt x="1054" y="92"/>
                  </a:lnTo>
                  <a:lnTo>
                    <a:pt x="1052" y="78"/>
                  </a:lnTo>
                  <a:lnTo>
                    <a:pt x="1050" y="64"/>
                  </a:lnTo>
                  <a:lnTo>
                    <a:pt x="1047" y="50"/>
                  </a:lnTo>
                  <a:lnTo>
                    <a:pt x="1044" y="36"/>
                  </a:lnTo>
                  <a:lnTo>
                    <a:pt x="1012" y="32"/>
                  </a:lnTo>
                  <a:lnTo>
                    <a:pt x="980" y="29"/>
                  </a:lnTo>
                  <a:lnTo>
                    <a:pt x="948" y="26"/>
                  </a:lnTo>
                  <a:lnTo>
                    <a:pt x="916" y="24"/>
                  </a:lnTo>
                  <a:lnTo>
                    <a:pt x="884" y="21"/>
                  </a:lnTo>
                  <a:lnTo>
                    <a:pt x="852" y="18"/>
                  </a:lnTo>
                  <a:lnTo>
                    <a:pt x="820" y="16"/>
                  </a:lnTo>
                  <a:lnTo>
                    <a:pt x="788" y="14"/>
                  </a:lnTo>
                  <a:lnTo>
                    <a:pt x="756" y="12"/>
                  </a:lnTo>
                  <a:lnTo>
                    <a:pt x="724" y="10"/>
                  </a:lnTo>
                  <a:lnTo>
                    <a:pt x="692" y="9"/>
                  </a:lnTo>
                  <a:lnTo>
                    <a:pt x="660" y="7"/>
                  </a:lnTo>
                  <a:lnTo>
                    <a:pt x="628" y="6"/>
                  </a:lnTo>
                  <a:lnTo>
                    <a:pt x="596" y="5"/>
                  </a:lnTo>
                  <a:lnTo>
                    <a:pt x="564" y="4"/>
                  </a:lnTo>
                  <a:lnTo>
                    <a:pt x="532" y="3"/>
                  </a:lnTo>
                  <a:lnTo>
                    <a:pt x="500" y="2"/>
                  </a:lnTo>
                  <a:lnTo>
                    <a:pt x="468" y="2"/>
                  </a:lnTo>
                  <a:lnTo>
                    <a:pt x="436" y="1"/>
                  </a:lnTo>
                  <a:lnTo>
                    <a:pt x="404" y="1"/>
                  </a:lnTo>
                  <a:lnTo>
                    <a:pt x="340" y="0"/>
                  </a:lnTo>
                  <a:lnTo>
                    <a:pt x="276" y="1"/>
                  </a:lnTo>
                  <a:lnTo>
                    <a:pt x="212" y="2"/>
                  </a:lnTo>
                  <a:lnTo>
                    <a:pt x="148" y="3"/>
                  </a:lnTo>
                  <a:lnTo>
                    <a:pt x="84" y="5"/>
                  </a:lnTo>
                  <a:lnTo>
                    <a:pt x="20" y="8"/>
                  </a:lnTo>
                  <a:lnTo>
                    <a:pt x="15" y="25"/>
                  </a:lnTo>
                  <a:lnTo>
                    <a:pt x="13" y="33"/>
                  </a:lnTo>
                  <a:lnTo>
                    <a:pt x="11" y="42"/>
                  </a:lnTo>
                  <a:lnTo>
                    <a:pt x="9" y="51"/>
                  </a:lnTo>
                  <a:lnTo>
                    <a:pt x="8" y="60"/>
                  </a:lnTo>
                  <a:lnTo>
                    <a:pt x="6" y="69"/>
                  </a:lnTo>
                  <a:lnTo>
                    <a:pt x="5" y="78"/>
                  </a:lnTo>
                  <a:lnTo>
                    <a:pt x="4" y="86"/>
                  </a:lnTo>
                  <a:lnTo>
                    <a:pt x="2" y="96"/>
                  </a:lnTo>
                  <a:lnTo>
                    <a:pt x="2" y="105"/>
                  </a:lnTo>
                  <a:lnTo>
                    <a:pt x="1" y="114"/>
                  </a:lnTo>
                  <a:lnTo>
                    <a:pt x="0" y="123"/>
                  </a:lnTo>
                  <a:lnTo>
                    <a:pt x="0" y="132"/>
                  </a:lnTo>
                  <a:lnTo>
                    <a:pt x="0" y="141"/>
                  </a:lnTo>
                  <a:lnTo>
                    <a:pt x="0" y="151"/>
                  </a:lnTo>
                  <a:lnTo>
                    <a:pt x="0" y="161"/>
                  </a:lnTo>
                  <a:lnTo>
                    <a:pt x="0" y="170"/>
                  </a:lnTo>
                  <a:lnTo>
                    <a:pt x="0" y="180"/>
                  </a:lnTo>
                  <a:lnTo>
                    <a:pt x="1" y="190"/>
                  </a:lnTo>
                  <a:lnTo>
                    <a:pt x="2" y="199"/>
                  </a:lnTo>
                  <a:lnTo>
                    <a:pt x="3" y="209"/>
                  </a:lnTo>
                  <a:lnTo>
                    <a:pt x="4" y="219"/>
                  </a:lnTo>
                  <a:lnTo>
                    <a:pt x="5" y="228"/>
                  </a:lnTo>
                  <a:lnTo>
                    <a:pt x="7" y="238"/>
                  </a:lnTo>
                  <a:lnTo>
                    <a:pt x="8" y="247"/>
                  </a:lnTo>
                  <a:lnTo>
                    <a:pt x="10" y="256"/>
                  </a:lnTo>
                  <a:lnTo>
                    <a:pt x="12" y="265"/>
                  </a:lnTo>
                  <a:lnTo>
                    <a:pt x="15" y="275"/>
                  </a:lnTo>
                  <a:lnTo>
                    <a:pt x="17" y="284"/>
                  </a:lnTo>
                  <a:lnTo>
                    <a:pt x="19" y="293"/>
                  </a:lnTo>
                  <a:lnTo>
                    <a:pt x="22" y="302"/>
                  </a:lnTo>
                  <a:lnTo>
                    <a:pt x="25" y="311"/>
                  </a:lnTo>
                  <a:lnTo>
                    <a:pt x="28" y="320"/>
                  </a:lnTo>
                  <a:lnTo>
                    <a:pt x="31" y="328"/>
                  </a:lnTo>
                  <a:lnTo>
                    <a:pt x="34" y="337"/>
                  </a:lnTo>
                  <a:lnTo>
                    <a:pt x="38" y="346"/>
                  </a:lnTo>
                  <a:lnTo>
                    <a:pt x="41" y="354"/>
                  </a:lnTo>
                  <a:lnTo>
                    <a:pt x="45" y="363"/>
                  </a:lnTo>
                  <a:lnTo>
                    <a:pt x="49" y="371"/>
                  </a:lnTo>
                  <a:lnTo>
                    <a:pt x="53" y="380"/>
                  </a:lnTo>
                  <a:lnTo>
                    <a:pt x="57" y="388"/>
                  </a:lnTo>
                  <a:lnTo>
                    <a:pt x="62" y="396"/>
                  </a:lnTo>
                  <a:lnTo>
                    <a:pt x="66" y="404"/>
                  </a:lnTo>
                  <a:lnTo>
                    <a:pt x="70" y="412"/>
                  </a:lnTo>
                  <a:lnTo>
                    <a:pt x="75" y="420"/>
                  </a:lnTo>
                  <a:lnTo>
                    <a:pt x="80" y="428"/>
                  </a:lnTo>
                  <a:lnTo>
                    <a:pt x="85" y="436"/>
                  </a:lnTo>
                  <a:lnTo>
                    <a:pt x="98" y="432"/>
                  </a:lnTo>
                  <a:lnTo>
                    <a:pt x="110" y="428"/>
                  </a:lnTo>
                  <a:lnTo>
                    <a:pt x="123" y="425"/>
                  </a:lnTo>
                  <a:lnTo>
                    <a:pt x="136" y="422"/>
                  </a:lnTo>
                  <a:lnTo>
                    <a:pt x="148" y="420"/>
                  </a:lnTo>
                  <a:lnTo>
                    <a:pt x="161" y="417"/>
                  </a:lnTo>
                  <a:lnTo>
                    <a:pt x="174" y="415"/>
                  </a:lnTo>
                  <a:lnTo>
                    <a:pt x="187" y="413"/>
                  </a:lnTo>
                  <a:lnTo>
                    <a:pt x="199" y="412"/>
                  </a:lnTo>
                  <a:lnTo>
                    <a:pt x="212" y="411"/>
                  </a:lnTo>
                  <a:lnTo>
                    <a:pt x="225" y="410"/>
                  </a:lnTo>
                  <a:lnTo>
                    <a:pt x="238" y="410"/>
                  </a:lnTo>
                  <a:lnTo>
                    <a:pt x="251" y="410"/>
                  </a:lnTo>
                  <a:lnTo>
                    <a:pt x="264" y="410"/>
                  </a:lnTo>
                  <a:lnTo>
                    <a:pt x="277" y="411"/>
                  </a:lnTo>
                  <a:lnTo>
                    <a:pt x="291" y="412"/>
                  </a:lnTo>
                  <a:lnTo>
                    <a:pt x="304" y="414"/>
                  </a:lnTo>
                  <a:lnTo>
                    <a:pt x="317" y="416"/>
                  </a:lnTo>
                  <a:lnTo>
                    <a:pt x="331" y="418"/>
                  </a:lnTo>
                  <a:lnTo>
                    <a:pt x="344" y="421"/>
                  </a:lnTo>
                  <a:lnTo>
                    <a:pt x="358" y="424"/>
                  </a:lnTo>
                  <a:lnTo>
                    <a:pt x="371" y="428"/>
                  </a:lnTo>
                  <a:lnTo>
                    <a:pt x="385" y="432"/>
                  </a:lnTo>
                  <a:lnTo>
                    <a:pt x="399" y="437"/>
                  </a:lnTo>
                  <a:lnTo>
                    <a:pt x="413" y="442"/>
                  </a:lnTo>
                  <a:lnTo>
                    <a:pt x="427" y="448"/>
                  </a:lnTo>
                  <a:lnTo>
                    <a:pt x="441" y="454"/>
                  </a:lnTo>
                  <a:lnTo>
                    <a:pt x="455" y="461"/>
                  </a:lnTo>
                  <a:lnTo>
                    <a:pt x="470" y="468"/>
                  </a:lnTo>
                  <a:lnTo>
                    <a:pt x="484" y="476"/>
                  </a:lnTo>
                  <a:lnTo>
                    <a:pt x="499" y="485"/>
                  </a:lnTo>
                  <a:lnTo>
                    <a:pt x="513" y="493"/>
                  </a:lnTo>
                  <a:lnTo>
                    <a:pt x="524" y="489"/>
                  </a:lnTo>
                  <a:lnTo>
                    <a:pt x="535" y="485"/>
                  </a:lnTo>
                  <a:lnTo>
                    <a:pt x="547" y="482"/>
                  </a:lnTo>
                  <a:lnTo>
                    <a:pt x="558" y="478"/>
                  </a:lnTo>
                  <a:lnTo>
                    <a:pt x="570" y="475"/>
                  </a:lnTo>
                  <a:lnTo>
                    <a:pt x="582" y="472"/>
                  </a:lnTo>
                  <a:lnTo>
                    <a:pt x="594" y="469"/>
                  </a:lnTo>
                  <a:lnTo>
                    <a:pt x="606" y="466"/>
                  </a:lnTo>
                  <a:lnTo>
                    <a:pt x="618" y="464"/>
                  </a:lnTo>
                  <a:lnTo>
                    <a:pt x="630" y="462"/>
                  </a:lnTo>
                  <a:lnTo>
                    <a:pt x="643" y="460"/>
                  </a:lnTo>
                  <a:lnTo>
                    <a:pt x="655" y="458"/>
                  </a:lnTo>
                  <a:lnTo>
                    <a:pt x="668" y="456"/>
                  </a:lnTo>
                  <a:lnTo>
                    <a:pt x="681" y="455"/>
                  </a:lnTo>
                  <a:lnTo>
                    <a:pt x="694" y="454"/>
                  </a:lnTo>
                  <a:lnTo>
                    <a:pt x="707" y="453"/>
                  </a:lnTo>
                  <a:lnTo>
                    <a:pt x="720" y="453"/>
                  </a:lnTo>
                  <a:lnTo>
                    <a:pt x="734" y="452"/>
                  </a:lnTo>
                  <a:lnTo>
                    <a:pt x="748" y="452"/>
                  </a:lnTo>
                  <a:lnTo>
                    <a:pt x="761" y="453"/>
                  </a:lnTo>
                  <a:lnTo>
                    <a:pt x="775" y="453"/>
                  </a:lnTo>
                  <a:lnTo>
                    <a:pt x="789" y="454"/>
                  </a:lnTo>
                  <a:lnTo>
                    <a:pt x="804" y="455"/>
                  </a:lnTo>
                  <a:lnTo>
                    <a:pt x="818" y="457"/>
                  </a:lnTo>
                  <a:lnTo>
                    <a:pt x="833" y="458"/>
                  </a:lnTo>
                  <a:lnTo>
                    <a:pt x="848" y="460"/>
                  </a:lnTo>
                  <a:lnTo>
                    <a:pt x="863" y="463"/>
                  </a:lnTo>
                  <a:lnTo>
                    <a:pt x="878" y="465"/>
                  </a:lnTo>
                  <a:lnTo>
                    <a:pt x="893" y="468"/>
                  </a:lnTo>
                  <a:lnTo>
                    <a:pt x="909" y="471"/>
                  </a:lnTo>
                  <a:lnTo>
                    <a:pt x="924" y="475"/>
                  </a:lnTo>
                  <a:lnTo>
                    <a:pt x="940" y="479"/>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7" name="Shape 17">
              <a:extLst>
                <a:ext uri="{FF2B5EF4-FFF2-40B4-BE49-F238E27FC236}">
                  <a16:creationId xmlns:a16="http://schemas.microsoft.com/office/drawing/2014/main" id="{9A09A893-D6A0-FFC8-8413-D784DD157277}"/>
                </a:ext>
              </a:extLst>
            </xdr:cNvPr>
            <xdr:cNvPicPr preferRelativeResize="0"/>
          </xdr:nvPicPr>
          <xdr:blipFill rotWithShape="1">
            <a:blip xmlns:r="http://schemas.openxmlformats.org/officeDocument/2006/relationships" r:embed="rId3">
              <a:alphaModFix/>
            </a:blip>
            <a:srcRect/>
            <a:stretch/>
          </xdr:blipFill>
          <xdr:spPr>
            <a:xfrm>
              <a:off x="5794" y="822"/>
              <a:ext cx="1056" cy="235"/>
            </a:xfrm>
            <a:prstGeom prst="rect">
              <a:avLst/>
            </a:prstGeom>
            <a:noFill/>
            <a:ln>
              <a:noFill/>
            </a:ln>
          </xdr:spPr>
        </xdr:pic>
        <xdr:sp macro="" textlink="">
          <xdr:nvSpPr>
            <xdr:cNvPr id="18" name="Shape 18">
              <a:extLst>
                <a:ext uri="{FF2B5EF4-FFF2-40B4-BE49-F238E27FC236}">
                  <a16:creationId xmlns:a16="http://schemas.microsoft.com/office/drawing/2014/main" id="{C3FD7B04-3C5B-D4D0-B277-B580B70809A9}"/>
                </a:ext>
              </a:extLst>
            </xdr:cNvPr>
            <xdr:cNvSpPr/>
          </xdr:nvSpPr>
          <xdr:spPr>
            <a:xfrm>
              <a:off x="5792" y="769"/>
              <a:ext cx="1057" cy="299"/>
            </a:xfrm>
            <a:custGeom>
              <a:avLst/>
              <a:gdLst/>
              <a:ahLst/>
              <a:cxnLst/>
              <a:rect l="l" t="t" r="r" b="b"/>
              <a:pathLst>
                <a:path w="1057" h="299" extrusionOk="0">
                  <a:moveTo>
                    <a:pt x="1034" y="226"/>
                  </a:moveTo>
                  <a:lnTo>
                    <a:pt x="451" y="226"/>
                  </a:lnTo>
                  <a:lnTo>
                    <a:pt x="482" y="227"/>
                  </a:lnTo>
                  <a:lnTo>
                    <a:pt x="512" y="227"/>
                  </a:lnTo>
                  <a:lnTo>
                    <a:pt x="542" y="229"/>
                  </a:lnTo>
                  <a:lnTo>
                    <a:pt x="573" y="230"/>
                  </a:lnTo>
                  <a:lnTo>
                    <a:pt x="603" y="232"/>
                  </a:lnTo>
                  <a:lnTo>
                    <a:pt x="695" y="241"/>
                  </a:lnTo>
                  <a:lnTo>
                    <a:pt x="756" y="249"/>
                  </a:lnTo>
                  <a:lnTo>
                    <a:pt x="818" y="259"/>
                  </a:lnTo>
                  <a:lnTo>
                    <a:pt x="910" y="277"/>
                  </a:lnTo>
                  <a:lnTo>
                    <a:pt x="973" y="291"/>
                  </a:lnTo>
                  <a:lnTo>
                    <a:pt x="1004" y="299"/>
                  </a:lnTo>
                  <a:lnTo>
                    <a:pt x="1008" y="295"/>
                  </a:lnTo>
                  <a:lnTo>
                    <a:pt x="1023" y="259"/>
                  </a:lnTo>
                  <a:lnTo>
                    <a:pt x="1034" y="226"/>
                  </a:lnTo>
                  <a:close/>
                  <a:moveTo>
                    <a:pt x="514" y="0"/>
                  </a:moveTo>
                  <a:lnTo>
                    <a:pt x="414" y="0"/>
                  </a:lnTo>
                  <a:lnTo>
                    <a:pt x="380" y="2"/>
                  </a:lnTo>
                  <a:lnTo>
                    <a:pt x="346" y="3"/>
                  </a:lnTo>
                  <a:lnTo>
                    <a:pt x="312" y="6"/>
                  </a:lnTo>
                  <a:lnTo>
                    <a:pt x="278" y="8"/>
                  </a:lnTo>
                  <a:lnTo>
                    <a:pt x="244" y="11"/>
                  </a:lnTo>
                  <a:lnTo>
                    <a:pt x="140" y="23"/>
                  </a:lnTo>
                  <a:lnTo>
                    <a:pt x="106" y="28"/>
                  </a:lnTo>
                  <a:lnTo>
                    <a:pt x="0" y="46"/>
                  </a:lnTo>
                  <a:lnTo>
                    <a:pt x="0" y="100"/>
                  </a:lnTo>
                  <a:lnTo>
                    <a:pt x="1" y="112"/>
                  </a:lnTo>
                  <a:lnTo>
                    <a:pt x="2" y="125"/>
                  </a:lnTo>
                  <a:lnTo>
                    <a:pt x="3" y="137"/>
                  </a:lnTo>
                  <a:lnTo>
                    <a:pt x="5" y="149"/>
                  </a:lnTo>
                  <a:lnTo>
                    <a:pt x="7" y="162"/>
                  </a:lnTo>
                  <a:lnTo>
                    <a:pt x="9" y="173"/>
                  </a:lnTo>
                  <a:lnTo>
                    <a:pt x="12" y="185"/>
                  </a:lnTo>
                  <a:lnTo>
                    <a:pt x="14" y="197"/>
                  </a:lnTo>
                  <a:lnTo>
                    <a:pt x="17" y="209"/>
                  </a:lnTo>
                  <a:lnTo>
                    <a:pt x="21" y="220"/>
                  </a:lnTo>
                  <a:lnTo>
                    <a:pt x="24" y="232"/>
                  </a:lnTo>
                  <a:lnTo>
                    <a:pt x="28" y="243"/>
                  </a:lnTo>
                  <a:lnTo>
                    <a:pt x="32" y="255"/>
                  </a:lnTo>
                  <a:lnTo>
                    <a:pt x="36" y="266"/>
                  </a:lnTo>
                  <a:lnTo>
                    <a:pt x="65" y="260"/>
                  </a:lnTo>
                  <a:lnTo>
                    <a:pt x="124" y="250"/>
                  </a:lnTo>
                  <a:lnTo>
                    <a:pt x="212" y="238"/>
                  </a:lnTo>
                  <a:lnTo>
                    <a:pt x="242" y="235"/>
                  </a:lnTo>
                  <a:lnTo>
                    <a:pt x="272" y="233"/>
                  </a:lnTo>
                  <a:lnTo>
                    <a:pt x="301" y="230"/>
                  </a:lnTo>
                  <a:lnTo>
                    <a:pt x="421" y="226"/>
                  </a:lnTo>
                  <a:lnTo>
                    <a:pt x="1034" y="226"/>
                  </a:lnTo>
                  <a:lnTo>
                    <a:pt x="1036" y="221"/>
                  </a:lnTo>
                  <a:lnTo>
                    <a:pt x="1046" y="182"/>
                  </a:lnTo>
                  <a:lnTo>
                    <a:pt x="1053" y="142"/>
                  </a:lnTo>
                  <a:lnTo>
                    <a:pt x="1057" y="88"/>
                  </a:lnTo>
                  <a:lnTo>
                    <a:pt x="1054" y="82"/>
                  </a:lnTo>
                  <a:lnTo>
                    <a:pt x="993" y="64"/>
                  </a:lnTo>
                  <a:lnTo>
                    <a:pt x="962" y="56"/>
                  </a:lnTo>
                  <a:lnTo>
                    <a:pt x="900" y="42"/>
                  </a:lnTo>
                  <a:lnTo>
                    <a:pt x="837" y="30"/>
                  </a:lnTo>
                  <a:lnTo>
                    <a:pt x="774" y="20"/>
                  </a:lnTo>
                  <a:lnTo>
                    <a:pt x="709" y="12"/>
                  </a:lnTo>
                  <a:lnTo>
                    <a:pt x="645" y="6"/>
                  </a:lnTo>
                  <a:lnTo>
                    <a:pt x="579" y="2"/>
                  </a:lnTo>
                  <a:lnTo>
                    <a:pt x="514" y="0"/>
                  </a:lnTo>
                  <a:close/>
                </a:path>
              </a:pathLst>
            </a:custGeom>
            <a:solidFill>
              <a:srgbClr val="FCFCFC"/>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9" name="Shape 19">
              <a:extLst>
                <a:ext uri="{FF2B5EF4-FFF2-40B4-BE49-F238E27FC236}">
                  <a16:creationId xmlns:a16="http://schemas.microsoft.com/office/drawing/2014/main" id="{ADEF3558-CB3D-C934-3E42-533FE09A17D3}"/>
                </a:ext>
              </a:extLst>
            </xdr:cNvPr>
            <xdr:cNvSpPr/>
          </xdr:nvSpPr>
          <xdr:spPr>
            <a:xfrm>
              <a:off x="5792" y="769"/>
              <a:ext cx="1057" cy="299"/>
            </a:xfrm>
            <a:custGeom>
              <a:avLst/>
              <a:gdLst/>
              <a:ahLst/>
              <a:cxnLst/>
              <a:rect l="l" t="t" r="r" b="b"/>
              <a:pathLst>
                <a:path w="1057" h="299" extrusionOk="0">
                  <a:moveTo>
                    <a:pt x="1004" y="299"/>
                  </a:moveTo>
                  <a:lnTo>
                    <a:pt x="942" y="284"/>
                  </a:lnTo>
                  <a:lnTo>
                    <a:pt x="879" y="271"/>
                  </a:lnTo>
                  <a:lnTo>
                    <a:pt x="848" y="265"/>
                  </a:lnTo>
                  <a:lnTo>
                    <a:pt x="818" y="259"/>
                  </a:lnTo>
                  <a:lnTo>
                    <a:pt x="787" y="254"/>
                  </a:lnTo>
                  <a:lnTo>
                    <a:pt x="756" y="249"/>
                  </a:lnTo>
                  <a:lnTo>
                    <a:pt x="725" y="245"/>
                  </a:lnTo>
                  <a:lnTo>
                    <a:pt x="695" y="241"/>
                  </a:lnTo>
                  <a:lnTo>
                    <a:pt x="664" y="238"/>
                  </a:lnTo>
                  <a:lnTo>
                    <a:pt x="633" y="235"/>
                  </a:lnTo>
                  <a:lnTo>
                    <a:pt x="603" y="232"/>
                  </a:lnTo>
                  <a:lnTo>
                    <a:pt x="573" y="230"/>
                  </a:lnTo>
                  <a:lnTo>
                    <a:pt x="542" y="229"/>
                  </a:lnTo>
                  <a:lnTo>
                    <a:pt x="512" y="227"/>
                  </a:lnTo>
                  <a:lnTo>
                    <a:pt x="482" y="227"/>
                  </a:lnTo>
                  <a:lnTo>
                    <a:pt x="451" y="226"/>
                  </a:lnTo>
                  <a:lnTo>
                    <a:pt x="421" y="226"/>
                  </a:lnTo>
                  <a:lnTo>
                    <a:pt x="391" y="227"/>
                  </a:lnTo>
                  <a:lnTo>
                    <a:pt x="361" y="228"/>
                  </a:lnTo>
                  <a:lnTo>
                    <a:pt x="331" y="229"/>
                  </a:lnTo>
                  <a:lnTo>
                    <a:pt x="301" y="230"/>
                  </a:lnTo>
                  <a:lnTo>
                    <a:pt x="272" y="233"/>
                  </a:lnTo>
                  <a:lnTo>
                    <a:pt x="242" y="235"/>
                  </a:lnTo>
                  <a:lnTo>
                    <a:pt x="212" y="238"/>
                  </a:lnTo>
                  <a:lnTo>
                    <a:pt x="183" y="242"/>
                  </a:lnTo>
                  <a:lnTo>
                    <a:pt x="153" y="246"/>
                  </a:lnTo>
                  <a:lnTo>
                    <a:pt x="124" y="250"/>
                  </a:lnTo>
                  <a:lnTo>
                    <a:pt x="95" y="255"/>
                  </a:lnTo>
                  <a:lnTo>
                    <a:pt x="65" y="260"/>
                  </a:lnTo>
                  <a:lnTo>
                    <a:pt x="36" y="266"/>
                  </a:lnTo>
                  <a:lnTo>
                    <a:pt x="32" y="255"/>
                  </a:lnTo>
                  <a:lnTo>
                    <a:pt x="28" y="243"/>
                  </a:lnTo>
                  <a:lnTo>
                    <a:pt x="24" y="232"/>
                  </a:lnTo>
                  <a:lnTo>
                    <a:pt x="21" y="220"/>
                  </a:lnTo>
                  <a:lnTo>
                    <a:pt x="17" y="209"/>
                  </a:lnTo>
                  <a:lnTo>
                    <a:pt x="14" y="197"/>
                  </a:lnTo>
                  <a:lnTo>
                    <a:pt x="12" y="185"/>
                  </a:lnTo>
                  <a:lnTo>
                    <a:pt x="9" y="173"/>
                  </a:lnTo>
                  <a:lnTo>
                    <a:pt x="7" y="162"/>
                  </a:lnTo>
                  <a:lnTo>
                    <a:pt x="5" y="149"/>
                  </a:lnTo>
                  <a:lnTo>
                    <a:pt x="3" y="137"/>
                  </a:lnTo>
                  <a:lnTo>
                    <a:pt x="2" y="125"/>
                  </a:lnTo>
                  <a:lnTo>
                    <a:pt x="1" y="112"/>
                  </a:lnTo>
                  <a:lnTo>
                    <a:pt x="0" y="100"/>
                  </a:lnTo>
                  <a:lnTo>
                    <a:pt x="0" y="87"/>
                  </a:lnTo>
                  <a:lnTo>
                    <a:pt x="0" y="75"/>
                  </a:lnTo>
                  <a:lnTo>
                    <a:pt x="0" y="68"/>
                  </a:lnTo>
                  <a:lnTo>
                    <a:pt x="0" y="53"/>
                  </a:lnTo>
                  <a:lnTo>
                    <a:pt x="36" y="40"/>
                  </a:lnTo>
                  <a:lnTo>
                    <a:pt x="71" y="34"/>
                  </a:lnTo>
                  <a:lnTo>
                    <a:pt x="106" y="28"/>
                  </a:lnTo>
                  <a:lnTo>
                    <a:pt x="140" y="23"/>
                  </a:lnTo>
                  <a:lnTo>
                    <a:pt x="175" y="19"/>
                  </a:lnTo>
                  <a:lnTo>
                    <a:pt x="210" y="15"/>
                  </a:lnTo>
                  <a:lnTo>
                    <a:pt x="244" y="11"/>
                  </a:lnTo>
                  <a:lnTo>
                    <a:pt x="278" y="8"/>
                  </a:lnTo>
                  <a:lnTo>
                    <a:pt x="312" y="6"/>
                  </a:lnTo>
                  <a:lnTo>
                    <a:pt x="346" y="3"/>
                  </a:lnTo>
                  <a:lnTo>
                    <a:pt x="380" y="2"/>
                  </a:lnTo>
                  <a:lnTo>
                    <a:pt x="414" y="0"/>
                  </a:lnTo>
                  <a:lnTo>
                    <a:pt x="447" y="0"/>
                  </a:lnTo>
                  <a:lnTo>
                    <a:pt x="480" y="0"/>
                  </a:lnTo>
                  <a:lnTo>
                    <a:pt x="514" y="0"/>
                  </a:lnTo>
                  <a:lnTo>
                    <a:pt x="547" y="1"/>
                  </a:lnTo>
                  <a:lnTo>
                    <a:pt x="579" y="2"/>
                  </a:lnTo>
                  <a:lnTo>
                    <a:pt x="612" y="4"/>
                  </a:lnTo>
                  <a:lnTo>
                    <a:pt x="645" y="6"/>
                  </a:lnTo>
                  <a:lnTo>
                    <a:pt x="677" y="9"/>
                  </a:lnTo>
                  <a:lnTo>
                    <a:pt x="709" y="12"/>
                  </a:lnTo>
                  <a:lnTo>
                    <a:pt x="742" y="16"/>
                  </a:lnTo>
                  <a:lnTo>
                    <a:pt x="774" y="20"/>
                  </a:lnTo>
                  <a:lnTo>
                    <a:pt x="805" y="25"/>
                  </a:lnTo>
                  <a:lnTo>
                    <a:pt x="837" y="30"/>
                  </a:lnTo>
                  <a:lnTo>
                    <a:pt x="868" y="36"/>
                  </a:lnTo>
                  <a:lnTo>
                    <a:pt x="900" y="42"/>
                  </a:lnTo>
                  <a:lnTo>
                    <a:pt x="931" y="49"/>
                  </a:lnTo>
                  <a:lnTo>
                    <a:pt x="993" y="64"/>
                  </a:lnTo>
                  <a:lnTo>
                    <a:pt x="1054" y="82"/>
                  </a:lnTo>
                  <a:lnTo>
                    <a:pt x="1055" y="85"/>
                  </a:lnTo>
                  <a:lnTo>
                    <a:pt x="1057" y="88"/>
                  </a:lnTo>
                  <a:lnTo>
                    <a:pt x="1056" y="102"/>
                  </a:lnTo>
                  <a:lnTo>
                    <a:pt x="1055" y="115"/>
                  </a:lnTo>
                  <a:lnTo>
                    <a:pt x="1054" y="129"/>
                  </a:lnTo>
                  <a:lnTo>
                    <a:pt x="1053" y="142"/>
                  </a:lnTo>
                  <a:lnTo>
                    <a:pt x="1051" y="156"/>
                  </a:lnTo>
                  <a:lnTo>
                    <a:pt x="1048" y="169"/>
                  </a:lnTo>
                  <a:lnTo>
                    <a:pt x="1046" y="182"/>
                  </a:lnTo>
                  <a:lnTo>
                    <a:pt x="1043" y="195"/>
                  </a:lnTo>
                  <a:lnTo>
                    <a:pt x="1039" y="209"/>
                  </a:lnTo>
                  <a:lnTo>
                    <a:pt x="1036" y="221"/>
                  </a:lnTo>
                  <a:lnTo>
                    <a:pt x="1032" y="234"/>
                  </a:lnTo>
                  <a:lnTo>
                    <a:pt x="1028" y="246"/>
                  </a:lnTo>
                  <a:lnTo>
                    <a:pt x="1023" y="259"/>
                  </a:lnTo>
                  <a:lnTo>
                    <a:pt x="1018" y="271"/>
                  </a:lnTo>
                  <a:lnTo>
                    <a:pt x="1013" y="283"/>
                  </a:lnTo>
                  <a:lnTo>
                    <a:pt x="1008" y="295"/>
                  </a:lnTo>
                  <a:lnTo>
                    <a:pt x="1006" y="297"/>
                  </a:lnTo>
                  <a:lnTo>
                    <a:pt x="1004" y="299"/>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0" name="Shape 20">
              <a:extLst>
                <a:ext uri="{FF2B5EF4-FFF2-40B4-BE49-F238E27FC236}">
                  <a16:creationId xmlns:a16="http://schemas.microsoft.com/office/drawing/2014/main" id="{606D4C41-C8EE-D274-43F0-A86FA51EC340}"/>
                </a:ext>
              </a:extLst>
            </xdr:cNvPr>
            <xdr:cNvSpPr/>
          </xdr:nvSpPr>
          <xdr:spPr>
            <a:xfrm>
              <a:off x="5813" y="320"/>
              <a:ext cx="1025" cy="413"/>
            </a:xfrm>
            <a:custGeom>
              <a:avLst/>
              <a:gdLst/>
              <a:ahLst/>
              <a:cxnLst/>
              <a:rect l="l" t="t" r="r" b="b"/>
              <a:pathLst>
                <a:path w="1025" h="413" extrusionOk="0">
                  <a:moveTo>
                    <a:pt x="1014" y="374"/>
                  </a:moveTo>
                  <a:lnTo>
                    <a:pt x="384" y="374"/>
                  </a:lnTo>
                  <a:lnTo>
                    <a:pt x="416" y="375"/>
                  </a:lnTo>
                  <a:lnTo>
                    <a:pt x="448" y="375"/>
                  </a:lnTo>
                  <a:lnTo>
                    <a:pt x="480" y="376"/>
                  </a:lnTo>
                  <a:lnTo>
                    <a:pt x="512" y="376"/>
                  </a:lnTo>
                  <a:lnTo>
                    <a:pt x="576" y="378"/>
                  </a:lnTo>
                  <a:lnTo>
                    <a:pt x="608" y="380"/>
                  </a:lnTo>
                  <a:lnTo>
                    <a:pt x="672" y="382"/>
                  </a:lnTo>
                  <a:lnTo>
                    <a:pt x="832" y="392"/>
                  </a:lnTo>
                  <a:lnTo>
                    <a:pt x="896" y="398"/>
                  </a:lnTo>
                  <a:lnTo>
                    <a:pt x="928" y="400"/>
                  </a:lnTo>
                  <a:lnTo>
                    <a:pt x="992" y="406"/>
                  </a:lnTo>
                  <a:lnTo>
                    <a:pt x="1024" y="410"/>
                  </a:lnTo>
                  <a:lnTo>
                    <a:pt x="1025" y="413"/>
                  </a:lnTo>
                  <a:lnTo>
                    <a:pt x="1019" y="391"/>
                  </a:lnTo>
                  <a:lnTo>
                    <a:pt x="1014" y="374"/>
                  </a:lnTo>
                  <a:close/>
                  <a:moveTo>
                    <a:pt x="508" y="0"/>
                  </a:moveTo>
                  <a:lnTo>
                    <a:pt x="486" y="1"/>
                  </a:lnTo>
                  <a:lnTo>
                    <a:pt x="442" y="5"/>
                  </a:lnTo>
                  <a:lnTo>
                    <a:pt x="398" y="12"/>
                  </a:lnTo>
                  <a:lnTo>
                    <a:pt x="357" y="22"/>
                  </a:lnTo>
                  <a:lnTo>
                    <a:pt x="316" y="36"/>
                  </a:lnTo>
                  <a:lnTo>
                    <a:pt x="277" y="53"/>
                  </a:lnTo>
                  <a:lnTo>
                    <a:pt x="240" y="73"/>
                  </a:lnTo>
                  <a:lnTo>
                    <a:pt x="205" y="96"/>
                  </a:lnTo>
                  <a:lnTo>
                    <a:pt x="171" y="122"/>
                  </a:lnTo>
                  <a:lnTo>
                    <a:pt x="140" y="150"/>
                  </a:lnTo>
                  <a:lnTo>
                    <a:pt x="111" y="180"/>
                  </a:lnTo>
                  <a:lnTo>
                    <a:pt x="85" y="212"/>
                  </a:lnTo>
                  <a:lnTo>
                    <a:pt x="61" y="246"/>
                  </a:lnTo>
                  <a:lnTo>
                    <a:pt x="40" y="283"/>
                  </a:lnTo>
                  <a:lnTo>
                    <a:pt x="21" y="321"/>
                  </a:lnTo>
                  <a:lnTo>
                    <a:pt x="0" y="381"/>
                  </a:lnTo>
                  <a:lnTo>
                    <a:pt x="128" y="377"/>
                  </a:lnTo>
                  <a:lnTo>
                    <a:pt x="320" y="374"/>
                  </a:lnTo>
                  <a:lnTo>
                    <a:pt x="1014" y="374"/>
                  </a:lnTo>
                  <a:lnTo>
                    <a:pt x="1006" y="349"/>
                  </a:lnTo>
                  <a:lnTo>
                    <a:pt x="989" y="307"/>
                  </a:lnTo>
                  <a:lnTo>
                    <a:pt x="969" y="268"/>
                  </a:lnTo>
                  <a:lnTo>
                    <a:pt x="946" y="231"/>
                  </a:lnTo>
                  <a:lnTo>
                    <a:pt x="919" y="196"/>
                  </a:lnTo>
                  <a:lnTo>
                    <a:pt x="890" y="163"/>
                  </a:lnTo>
                  <a:lnTo>
                    <a:pt x="858" y="133"/>
                  </a:lnTo>
                  <a:lnTo>
                    <a:pt x="824" y="105"/>
                  </a:lnTo>
                  <a:lnTo>
                    <a:pt x="788" y="80"/>
                  </a:lnTo>
                  <a:lnTo>
                    <a:pt x="749" y="58"/>
                  </a:lnTo>
                  <a:lnTo>
                    <a:pt x="709" y="40"/>
                  </a:lnTo>
                  <a:lnTo>
                    <a:pt x="667" y="24"/>
                  </a:lnTo>
                  <a:lnTo>
                    <a:pt x="623" y="13"/>
                  </a:lnTo>
                  <a:lnTo>
                    <a:pt x="578" y="5"/>
                  </a:lnTo>
                  <a:lnTo>
                    <a:pt x="532" y="1"/>
                  </a:lnTo>
                  <a:lnTo>
                    <a:pt x="508" y="0"/>
                  </a:lnTo>
                  <a:close/>
                </a:path>
              </a:pathLst>
            </a:custGeom>
            <a:solidFill>
              <a:srgbClr val="91D6F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1" name="Shape 21">
              <a:extLst>
                <a:ext uri="{FF2B5EF4-FFF2-40B4-BE49-F238E27FC236}">
                  <a16:creationId xmlns:a16="http://schemas.microsoft.com/office/drawing/2014/main" id="{034A84DF-591C-6477-F35F-6ED7082CDACC}"/>
                </a:ext>
              </a:extLst>
            </xdr:cNvPr>
            <xdr:cNvPicPr preferRelativeResize="0"/>
          </xdr:nvPicPr>
          <xdr:blipFill rotWithShape="1">
            <a:blip xmlns:r="http://schemas.openxmlformats.org/officeDocument/2006/relationships" r:embed="rId4">
              <a:alphaModFix/>
            </a:blip>
            <a:srcRect/>
            <a:stretch/>
          </xdr:blipFill>
          <xdr:spPr>
            <a:xfrm>
              <a:off x="5813" y="450"/>
              <a:ext cx="1027" cy="170"/>
            </a:xfrm>
            <a:prstGeom prst="rect">
              <a:avLst/>
            </a:prstGeom>
            <a:noFill/>
            <a:ln>
              <a:noFill/>
            </a:ln>
          </xdr:spPr>
        </xdr:pic>
        <xdr:sp macro="" textlink="">
          <xdr:nvSpPr>
            <xdr:cNvPr id="22" name="Shape 22">
              <a:extLst>
                <a:ext uri="{FF2B5EF4-FFF2-40B4-BE49-F238E27FC236}">
                  <a16:creationId xmlns:a16="http://schemas.microsoft.com/office/drawing/2014/main" id="{925AD7C4-E926-B56A-081E-E838172997EB}"/>
                </a:ext>
              </a:extLst>
            </xdr:cNvPr>
            <xdr:cNvSpPr/>
          </xdr:nvSpPr>
          <xdr:spPr>
            <a:xfrm>
              <a:off x="5812" y="460"/>
              <a:ext cx="564" cy="242"/>
            </a:xfrm>
            <a:custGeom>
              <a:avLst/>
              <a:gdLst/>
              <a:ahLst/>
              <a:cxnLst/>
              <a:rect l="l" t="t" r="r" b="b"/>
              <a:pathLst>
                <a:path w="564" h="242" extrusionOk="0">
                  <a:moveTo>
                    <a:pt x="320" y="68"/>
                  </a:moveTo>
                  <a:lnTo>
                    <a:pt x="294" y="120"/>
                  </a:lnTo>
                  <a:lnTo>
                    <a:pt x="46" y="133"/>
                  </a:lnTo>
                  <a:lnTo>
                    <a:pt x="41" y="142"/>
                  </a:lnTo>
                  <a:lnTo>
                    <a:pt x="36" y="152"/>
                  </a:lnTo>
                  <a:lnTo>
                    <a:pt x="31" y="161"/>
                  </a:lnTo>
                  <a:lnTo>
                    <a:pt x="26" y="171"/>
                  </a:lnTo>
                  <a:lnTo>
                    <a:pt x="23" y="180"/>
                  </a:lnTo>
                  <a:lnTo>
                    <a:pt x="19" y="189"/>
                  </a:lnTo>
                  <a:lnTo>
                    <a:pt x="15" y="197"/>
                  </a:lnTo>
                  <a:lnTo>
                    <a:pt x="0" y="242"/>
                  </a:lnTo>
                  <a:lnTo>
                    <a:pt x="35" y="241"/>
                  </a:lnTo>
                  <a:lnTo>
                    <a:pt x="71" y="239"/>
                  </a:lnTo>
                  <a:lnTo>
                    <a:pt x="141" y="237"/>
                  </a:lnTo>
                  <a:lnTo>
                    <a:pt x="176" y="237"/>
                  </a:lnTo>
                  <a:lnTo>
                    <a:pt x="247" y="235"/>
                  </a:lnTo>
                  <a:lnTo>
                    <a:pt x="564" y="235"/>
                  </a:lnTo>
                  <a:lnTo>
                    <a:pt x="564" y="157"/>
                  </a:lnTo>
                  <a:lnTo>
                    <a:pt x="456" y="157"/>
                  </a:lnTo>
                  <a:lnTo>
                    <a:pt x="448" y="77"/>
                  </a:lnTo>
                  <a:lnTo>
                    <a:pt x="320" y="68"/>
                  </a:lnTo>
                  <a:close/>
                  <a:moveTo>
                    <a:pt x="564" y="235"/>
                  </a:moveTo>
                  <a:lnTo>
                    <a:pt x="423" y="235"/>
                  </a:lnTo>
                  <a:lnTo>
                    <a:pt x="564" y="239"/>
                  </a:lnTo>
                  <a:lnTo>
                    <a:pt x="564" y="235"/>
                  </a:lnTo>
                  <a:close/>
                  <a:moveTo>
                    <a:pt x="517" y="0"/>
                  </a:moveTo>
                  <a:lnTo>
                    <a:pt x="488" y="0"/>
                  </a:lnTo>
                  <a:lnTo>
                    <a:pt x="471" y="21"/>
                  </a:lnTo>
                  <a:lnTo>
                    <a:pt x="471" y="157"/>
                  </a:lnTo>
                  <a:lnTo>
                    <a:pt x="564" y="157"/>
                  </a:lnTo>
                  <a:lnTo>
                    <a:pt x="564" y="153"/>
                  </a:lnTo>
                  <a:lnTo>
                    <a:pt x="517" y="153"/>
                  </a:lnTo>
                  <a:lnTo>
                    <a:pt x="517" y="0"/>
                  </a:lnTo>
                  <a:close/>
                </a:path>
              </a:pathLst>
            </a:custGeom>
            <a:solidFill>
              <a:srgbClr val="FCFCFC"/>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3" name="Shape 23">
              <a:extLst>
                <a:ext uri="{FF2B5EF4-FFF2-40B4-BE49-F238E27FC236}">
                  <a16:creationId xmlns:a16="http://schemas.microsoft.com/office/drawing/2014/main" id="{C0CAC933-493B-F315-E076-991D264C3558}"/>
                </a:ext>
              </a:extLst>
            </xdr:cNvPr>
            <xdr:cNvPicPr preferRelativeResize="0"/>
          </xdr:nvPicPr>
          <xdr:blipFill rotWithShape="1">
            <a:blip xmlns:r="http://schemas.openxmlformats.org/officeDocument/2006/relationships" r:embed="rId5">
              <a:alphaModFix/>
            </a:blip>
            <a:srcRect/>
            <a:stretch/>
          </xdr:blipFill>
          <xdr:spPr>
            <a:xfrm>
              <a:off x="5810" y="592"/>
              <a:ext cx="566" cy="2"/>
            </a:xfrm>
            <a:prstGeom prst="rect">
              <a:avLst/>
            </a:prstGeom>
            <a:noFill/>
            <a:ln>
              <a:noFill/>
            </a:ln>
          </xdr:spPr>
        </xdr:pic>
        <xdr:sp macro="" textlink="">
          <xdr:nvSpPr>
            <xdr:cNvPr id="24" name="Shape 24">
              <a:extLst>
                <a:ext uri="{FF2B5EF4-FFF2-40B4-BE49-F238E27FC236}">
                  <a16:creationId xmlns:a16="http://schemas.microsoft.com/office/drawing/2014/main" id="{52CB20B0-83EA-298E-A2C5-75819528D4DA}"/>
                </a:ext>
              </a:extLst>
            </xdr:cNvPr>
            <xdr:cNvSpPr/>
          </xdr:nvSpPr>
          <xdr:spPr>
            <a:xfrm>
              <a:off x="5813" y="460"/>
              <a:ext cx="564" cy="242"/>
            </a:xfrm>
            <a:custGeom>
              <a:avLst/>
              <a:gdLst/>
              <a:ahLst/>
              <a:cxnLst/>
              <a:rect l="l" t="t" r="r" b="b"/>
              <a:pathLst>
                <a:path w="564" h="242" extrusionOk="0">
                  <a:moveTo>
                    <a:pt x="26" y="171"/>
                  </a:moveTo>
                  <a:lnTo>
                    <a:pt x="23" y="179"/>
                  </a:lnTo>
                  <a:lnTo>
                    <a:pt x="19" y="188"/>
                  </a:lnTo>
                  <a:lnTo>
                    <a:pt x="15" y="197"/>
                  </a:lnTo>
                  <a:lnTo>
                    <a:pt x="12" y="206"/>
                  </a:lnTo>
                  <a:lnTo>
                    <a:pt x="9" y="214"/>
                  </a:lnTo>
                  <a:lnTo>
                    <a:pt x="6" y="224"/>
                  </a:lnTo>
                  <a:lnTo>
                    <a:pt x="3" y="232"/>
                  </a:lnTo>
                  <a:lnTo>
                    <a:pt x="0" y="242"/>
                  </a:lnTo>
                  <a:lnTo>
                    <a:pt x="35" y="240"/>
                  </a:lnTo>
                  <a:lnTo>
                    <a:pt x="71" y="239"/>
                  </a:lnTo>
                  <a:lnTo>
                    <a:pt x="106" y="238"/>
                  </a:lnTo>
                  <a:lnTo>
                    <a:pt x="141" y="237"/>
                  </a:lnTo>
                  <a:lnTo>
                    <a:pt x="176" y="236"/>
                  </a:lnTo>
                  <a:lnTo>
                    <a:pt x="211" y="236"/>
                  </a:lnTo>
                  <a:lnTo>
                    <a:pt x="247" y="235"/>
                  </a:lnTo>
                  <a:lnTo>
                    <a:pt x="282" y="235"/>
                  </a:lnTo>
                  <a:lnTo>
                    <a:pt x="317" y="235"/>
                  </a:lnTo>
                  <a:lnTo>
                    <a:pt x="352" y="235"/>
                  </a:lnTo>
                  <a:lnTo>
                    <a:pt x="388" y="235"/>
                  </a:lnTo>
                  <a:lnTo>
                    <a:pt x="423" y="235"/>
                  </a:lnTo>
                  <a:lnTo>
                    <a:pt x="458" y="236"/>
                  </a:lnTo>
                  <a:lnTo>
                    <a:pt x="493" y="237"/>
                  </a:lnTo>
                  <a:lnTo>
                    <a:pt x="528" y="237"/>
                  </a:lnTo>
                  <a:lnTo>
                    <a:pt x="564" y="238"/>
                  </a:lnTo>
                  <a:lnTo>
                    <a:pt x="564" y="152"/>
                  </a:lnTo>
                  <a:lnTo>
                    <a:pt x="516" y="152"/>
                  </a:lnTo>
                  <a:lnTo>
                    <a:pt x="516" y="0"/>
                  </a:lnTo>
                  <a:lnTo>
                    <a:pt x="487" y="0"/>
                  </a:lnTo>
                  <a:lnTo>
                    <a:pt x="471" y="21"/>
                  </a:lnTo>
                  <a:lnTo>
                    <a:pt x="471" y="156"/>
                  </a:lnTo>
                  <a:lnTo>
                    <a:pt x="26" y="171"/>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5" name="Shape 25">
              <a:extLst>
                <a:ext uri="{FF2B5EF4-FFF2-40B4-BE49-F238E27FC236}">
                  <a16:creationId xmlns:a16="http://schemas.microsoft.com/office/drawing/2014/main" id="{23B2450A-91E6-BB41-38F2-A83DD6A284C6}"/>
                </a:ext>
              </a:extLst>
            </xdr:cNvPr>
            <xdr:cNvPicPr preferRelativeResize="0"/>
          </xdr:nvPicPr>
          <xdr:blipFill rotWithShape="1">
            <a:blip xmlns:r="http://schemas.openxmlformats.org/officeDocument/2006/relationships" r:embed="rId5">
              <a:alphaModFix/>
            </a:blip>
            <a:srcRect/>
            <a:stretch/>
          </xdr:blipFill>
          <xdr:spPr>
            <a:xfrm>
              <a:off x="5813" y="592"/>
              <a:ext cx="564" cy="2"/>
            </a:xfrm>
            <a:prstGeom prst="rect">
              <a:avLst/>
            </a:prstGeom>
            <a:noFill/>
            <a:ln>
              <a:noFill/>
            </a:ln>
          </xdr:spPr>
        </xdr:pic>
        <xdr:sp macro="" textlink="">
          <xdr:nvSpPr>
            <xdr:cNvPr id="26" name="Shape 26">
              <a:extLst>
                <a:ext uri="{FF2B5EF4-FFF2-40B4-BE49-F238E27FC236}">
                  <a16:creationId xmlns:a16="http://schemas.microsoft.com/office/drawing/2014/main" id="{97EEBAA0-DB54-0AA8-B1CB-051DEF507084}"/>
                </a:ext>
              </a:extLst>
            </xdr:cNvPr>
            <xdr:cNvSpPr/>
          </xdr:nvSpPr>
          <xdr:spPr>
            <a:xfrm>
              <a:off x="5809" y="713"/>
              <a:ext cx="2" cy="2"/>
            </a:xfrm>
            <a:custGeom>
              <a:avLst/>
              <a:gdLst/>
              <a:ahLst/>
              <a:cxnLst/>
              <a:rect l="l" t="t" r="r" b="b"/>
              <a:pathLst>
                <a:path w="1" h="1" extrusionOk="0">
                  <a:moveTo>
                    <a:pt x="1" y="0"/>
                  </a:moveTo>
                  <a:lnTo>
                    <a:pt x="0" y="1"/>
                  </a:lnTo>
                  <a:lnTo>
                    <a:pt x="1"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7" name="Shape 27">
              <a:extLst>
                <a:ext uri="{FF2B5EF4-FFF2-40B4-BE49-F238E27FC236}">
                  <a16:creationId xmlns:a16="http://schemas.microsoft.com/office/drawing/2014/main" id="{C61A3309-3B32-687C-CCE1-67180DEB0425}"/>
                </a:ext>
              </a:extLst>
            </xdr:cNvPr>
            <xdr:cNvPicPr preferRelativeResize="0"/>
          </xdr:nvPicPr>
          <xdr:blipFill rotWithShape="1">
            <a:blip xmlns:r="http://schemas.openxmlformats.org/officeDocument/2006/relationships" r:embed="rId6">
              <a:alphaModFix/>
            </a:blip>
            <a:srcRect/>
            <a:stretch/>
          </xdr:blipFill>
          <xdr:spPr>
            <a:xfrm>
              <a:off x="5774" y="1073"/>
              <a:ext cx="1056" cy="94"/>
            </a:xfrm>
            <a:prstGeom prst="rect">
              <a:avLst/>
            </a:prstGeom>
            <a:noFill/>
            <a:ln>
              <a:noFill/>
            </a:ln>
          </xdr:spPr>
        </xdr:pic>
        <xdr:sp macro="" textlink="">
          <xdr:nvSpPr>
            <xdr:cNvPr id="28" name="Shape 28">
              <a:extLst>
                <a:ext uri="{FF2B5EF4-FFF2-40B4-BE49-F238E27FC236}">
                  <a16:creationId xmlns:a16="http://schemas.microsoft.com/office/drawing/2014/main" id="{CE05A1FE-081F-3E5F-A5FD-B177ECF445C6}"/>
                </a:ext>
              </a:extLst>
            </xdr:cNvPr>
            <xdr:cNvSpPr/>
          </xdr:nvSpPr>
          <xdr:spPr>
            <a:xfrm>
              <a:off x="5839" y="528"/>
              <a:ext cx="429" cy="103"/>
            </a:xfrm>
            <a:custGeom>
              <a:avLst/>
              <a:gdLst/>
              <a:ahLst/>
              <a:cxnLst/>
              <a:rect l="l" t="t" r="r" b="b"/>
              <a:pathLst>
                <a:path w="429" h="103" extrusionOk="0">
                  <a:moveTo>
                    <a:pt x="19" y="64"/>
                  </a:moveTo>
                  <a:lnTo>
                    <a:pt x="14" y="74"/>
                  </a:lnTo>
                  <a:lnTo>
                    <a:pt x="9" y="83"/>
                  </a:lnTo>
                  <a:lnTo>
                    <a:pt x="4" y="93"/>
                  </a:lnTo>
                  <a:lnTo>
                    <a:pt x="0" y="103"/>
                  </a:lnTo>
                  <a:lnTo>
                    <a:pt x="429" y="89"/>
                  </a:lnTo>
                  <a:lnTo>
                    <a:pt x="421" y="9"/>
                  </a:lnTo>
                  <a:lnTo>
                    <a:pt x="293" y="0"/>
                  </a:lnTo>
                  <a:lnTo>
                    <a:pt x="267" y="51"/>
                  </a:lnTo>
                  <a:lnTo>
                    <a:pt x="19" y="64"/>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9" name="Shape 29">
              <a:extLst>
                <a:ext uri="{FF2B5EF4-FFF2-40B4-BE49-F238E27FC236}">
                  <a16:creationId xmlns:a16="http://schemas.microsoft.com/office/drawing/2014/main" id="{01429C36-A96D-32A4-AFA9-089F10E499A1}"/>
                </a:ext>
              </a:extLst>
            </xdr:cNvPr>
            <xdr:cNvPicPr preferRelativeResize="0"/>
          </xdr:nvPicPr>
          <xdr:blipFill rotWithShape="1">
            <a:blip xmlns:r="http://schemas.openxmlformats.org/officeDocument/2006/relationships" r:embed="rId7">
              <a:alphaModFix/>
            </a:blip>
            <a:srcRect/>
            <a:stretch/>
          </xdr:blipFill>
          <xdr:spPr>
            <a:xfrm>
              <a:off x="5839" y="659"/>
              <a:ext cx="499" cy="2"/>
            </a:xfrm>
            <a:prstGeom prst="rect">
              <a:avLst/>
            </a:prstGeom>
            <a:noFill/>
            <a:ln>
              <a:noFill/>
            </a:ln>
          </xdr:spPr>
        </xdr:pic>
        <xdr:sp macro="" textlink="">
          <xdr:nvSpPr>
            <xdr:cNvPr id="30" name="Shape 30">
              <a:extLst>
                <a:ext uri="{FF2B5EF4-FFF2-40B4-BE49-F238E27FC236}">
                  <a16:creationId xmlns:a16="http://schemas.microsoft.com/office/drawing/2014/main" id="{7C61B760-1E78-AEE3-85C7-9237909B8729}"/>
                </a:ext>
              </a:extLst>
            </xdr:cNvPr>
            <xdr:cNvSpPr/>
          </xdr:nvSpPr>
          <xdr:spPr>
            <a:xfrm>
              <a:off x="5799" y="880"/>
              <a:ext cx="1036" cy="188"/>
            </a:xfrm>
            <a:custGeom>
              <a:avLst/>
              <a:gdLst/>
              <a:ahLst/>
              <a:cxnLst/>
              <a:rect l="l" t="t" r="r" b="b"/>
              <a:pathLst>
                <a:path w="1036" h="188" extrusionOk="0">
                  <a:moveTo>
                    <a:pt x="1028" y="115"/>
                  </a:moveTo>
                  <a:lnTo>
                    <a:pt x="445" y="115"/>
                  </a:lnTo>
                  <a:lnTo>
                    <a:pt x="566" y="119"/>
                  </a:lnTo>
                  <a:lnTo>
                    <a:pt x="597" y="122"/>
                  </a:lnTo>
                  <a:lnTo>
                    <a:pt x="627" y="124"/>
                  </a:lnTo>
                  <a:lnTo>
                    <a:pt x="658" y="127"/>
                  </a:lnTo>
                  <a:lnTo>
                    <a:pt x="688" y="131"/>
                  </a:lnTo>
                  <a:lnTo>
                    <a:pt x="719" y="134"/>
                  </a:lnTo>
                  <a:lnTo>
                    <a:pt x="750" y="139"/>
                  </a:lnTo>
                  <a:lnTo>
                    <a:pt x="780" y="143"/>
                  </a:lnTo>
                  <a:lnTo>
                    <a:pt x="811" y="148"/>
                  </a:lnTo>
                  <a:lnTo>
                    <a:pt x="904" y="166"/>
                  </a:lnTo>
                  <a:lnTo>
                    <a:pt x="967" y="180"/>
                  </a:lnTo>
                  <a:lnTo>
                    <a:pt x="998" y="188"/>
                  </a:lnTo>
                  <a:lnTo>
                    <a:pt x="1001" y="184"/>
                  </a:lnTo>
                  <a:lnTo>
                    <a:pt x="1007" y="172"/>
                  </a:lnTo>
                  <a:lnTo>
                    <a:pt x="1017" y="148"/>
                  </a:lnTo>
                  <a:lnTo>
                    <a:pt x="1025" y="124"/>
                  </a:lnTo>
                  <a:lnTo>
                    <a:pt x="1028" y="115"/>
                  </a:lnTo>
                  <a:close/>
                  <a:moveTo>
                    <a:pt x="409" y="0"/>
                  </a:moveTo>
                  <a:lnTo>
                    <a:pt x="312" y="3"/>
                  </a:lnTo>
                  <a:lnTo>
                    <a:pt x="249" y="7"/>
                  </a:lnTo>
                  <a:lnTo>
                    <a:pt x="185" y="13"/>
                  </a:lnTo>
                  <a:lnTo>
                    <a:pt x="154" y="17"/>
                  </a:lnTo>
                  <a:lnTo>
                    <a:pt x="92" y="27"/>
                  </a:lnTo>
                  <a:lnTo>
                    <a:pt x="0" y="45"/>
                  </a:lnTo>
                  <a:lnTo>
                    <a:pt x="2" y="60"/>
                  </a:lnTo>
                  <a:lnTo>
                    <a:pt x="8" y="88"/>
                  </a:lnTo>
                  <a:lnTo>
                    <a:pt x="12" y="101"/>
                  </a:lnTo>
                  <a:lnTo>
                    <a:pt x="20" y="129"/>
                  </a:lnTo>
                  <a:lnTo>
                    <a:pt x="30" y="155"/>
                  </a:lnTo>
                  <a:lnTo>
                    <a:pt x="59" y="149"/>
                  </a:lnTo>
                  <a:lnTo>
                    <a:pt x="118" y="139"/>
                  </a:lnTo>
                  <a:lnTo>
                    <a:pt x="177" y="131"/>
                  </a:lnTo>
                  <a:lnTo>
                    <a:pt x="266" y="122"/>
                  </a:lnTo>
                  <a:lnTo>
                    <a:pt x="325" y="118"/>
                  </a:lnTo>
                  <a:lnTo>
                    <a:pt x="415" y="115"/>
                  </a:lnTo>
                  <a:lnTo>
                    <a:pt x="1028" y="115"/>
                  </a:lnTo>
                  <a:lnTo>
                    <a:pt x="1033" y="98"/>
                  </a:lnTo>
                  <a:lnTo>
                    <a:pt x="1036" y="86"/>
                  </a:lnTo>
                  <a:lnTo>
                    <a:pt x="1003" y="77"/>
                  </a:lnTo>
                  <a:lnTo>
                    <a:pt x="936" y="61"/>
                  </a:lnTo>
                  <a:lnTo>
                    <a:pt x="837" y="40"/>
                  </a:lnTo>
                  <a:lnTo>
                    <a:pt x="804" y="35"/>
                  </a:lnTo>
                  <a:lnTo>
                    <a:pt x="770" y="29"/>
                  </a:lnTo>
                  <a:lnTo>
                    <a:pt x="704" y="19"/>
                  </a:lnTo>
                  <a:lnTo>
                    <a:pt x="671" y="15"/>
                  </a:lnTo>
                  <a:lnTo>
                    <a:pt x="572" y="6"/>
                  </a:lnTo>
                  <a:lnTo>
                    <a:pt x="507" y="2"/>
                  </a:lnTo>
                  <a:lnTo>
                    <a:pt x="474" y="1"/>
                  </a:lnTo>
                  <a:lnTo>
                    <a:pt x="441" y="1"/>
                  </a:lnTo>
                  <a:lnTo>
                    <a:pt x="409" y="0"/>
                  </a:lnTo>
                  <a:close/>
                </a:path>
              </a:pathLst>
            </a:custGeom>
            <a:solidFill>
              <a:srgbClr val="FFF012"/>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31" name="Shape 31">
              <a:extLst>
                <a:ext uri="{FF2B5EF4-FFF2-40B4-BE49-F238E27FC236}">
                  <a16:creationId xmlns:a16="http://schemas.microsoft.com/office/drawing/2014/main" id="{A355B1B1-4F68-1C2F-9EF7-4FB6F9BC3CF4}"/>
                </a:ext>
              </a:extLst>
            </xdr:cNvPr>
            <xdr:cNvPicPr preferRelativeResize="0"/>
          </xdr:nvPicPr>
          <xdr:blipFill rotWithShape="1">
            <a:blip xmlns:r="http://schemas.openxmlformats.org/officeDocument/2006/relationships" r:embed="rId8">
              <a:alphaModFix/>
            </a:blip>
            <a:srcRect/>
            <a:stretch/>
          </xdr:blipFill>
          <xdr:spPr>
            <a:xfrm>
              <a:off x="5798" y="1012"/>
              <a:ext cx="1037" cy="2"/>
            </a:xfrm>
            <a:prstGeom prst="rect">
              <a:avLst/>
            </a:prstGeom>
            <a:noFill/>
            <a:ln>
              <a:noFill/>
            </a:ln>
          </xdr:spPr>
        </xdr:pic>
        <xdr:sp macro="" textlink="">
          <xdr:nvSpPr>
            <xdr:cNvPr id="32" name="Shape 32">
              <a:extLst>
                <a:ext uri="{FF2B5EF4-FFF2-40B4-BE49-F238E27FC236}">
                  <a16:creationId xmlns:a16="http://schemas.microsoft.com/office/drawing/2014/main" id="{2ECC8F79-A7B2-850F-E52C-BE0555400386}"/>
                </a:ext>
              </a:extLst>
            </xdr:cNvPr>
            <xdr:cNvSpPr/>
          </xdr:nvSpPr>
          <xdr:spPr>
            <a:xfrm>
              <a:off x="5799" y="880"/>
              <a:ext cx="1036" cy="188"/>
            </a:xfrm>
            <a:custGeom>
              <a:avLst/>
              <a:gdLst/>
              <a:ahLst/>
              <a:cxnLst/>
              <a:rect l="l" t="t" r="r" b="b"/>
              <a:pathLst>
                <a:path w="1036" h="188" extrusionOk="0">
                  <a:moveTo>
                    <a:pt x="998" y="188"/>
                  </a:moveTo>
                  <a:lnTo>
                    <a:pt x="967" y="180"/>
                  </a:lnTo>
                  <a:lnTo>
                    <a:pt x="935" y="173"/>
                  </a:lnTo>
                  <a:lnTo>
                    <a:pt x="904" y="166"/>
                  </a:lnTo>
                  <a:lnTo>
                    <a:pt x="873" y="160"/>
                  </a:lnTo>
                  <a:lnTo>
                    <a:pt x="842" y="154"/>
                  </a:lnTo>
                  <a:lnTo>
                    <a:pt x="811" y="148"/>
                  </a:lnTo>
                  <a:lnTo>
                    <a:pt x="780" y="143"/>
                  </a:lnTo>
                  <a:lnTo>
                    <a:pt x="750" y="139"/>
                  </a:lnTo>
                  <a:lnTo>
                    <a:pt x="719" y="134"/>
                  </a:lnTo>
                  <a:lnTo>
                    <a:pt x="688" y="131"/>
                  </a:lnTo>
                  <a:lnTo>
                    <a:pt x="658" y="127"/>
                  </a:lnTo>
                  <a:lnTo>
                    <a:pt x="627" y="124"/>
                  </a:lnTo>
                  <a:lnTo>
                    <a:pt x="597" y="122"/>
                  </a:lnTo>
                  <a:lnTo>
                    <a:pt x="566" y="119"/>
                  </a:lnTo>
                  <a:lnTo>
                    <a:pt x="536" y="118"/>
                  </a:lnTo>
                  <a:lnTo>
                    <a:pt x="505" y="117"/>
                  </a:lnTo>
                  <a:lnTo>
                    <a:pt x="475" y="116"/>
                  </a:lnTo>
                  <a:lnTo>
                    <a:pt x="445" y="115"/>
                  </a:lnTo>
                  <a:lnTo>
                    <a:pt x="415" y="115"/>
                  </a:lnTo>
                  <a:lnTo>
                    <a:pt x="385" y="116"/>
                  </a:lnTo>
                  <a:lnTo>
                    <a:pt x="355" y="117"/>
                  </a:lnTo>
                  <a:lnTo>
                    <a:pt x="325" y="118"/>
                  </a:lnTo>
                  <a:lnTo>
                    <a:pt x="236" y="125"/>
                  </a:lnTo>
                  <a:lnTo>
                    <a:pt x="147" y="135"/>
                  </a:lnTo>
                  <a:lnTo>
                    <a:pt x="59" y="149"/>
                  </a:lnTo>
                  <a:lnTo>
                    <a:pt x="30" y="155"/>
                  </a:lnTo>
                  <a:lnTo>
                    <a:pt x="25" y="142"/>
                  </a:lnTo>
                  <a:lnTo>
                    <a:pt x="20" y="129"/>
                  </a:lnTo>
                  <a:lnTo>
                    <a:pt x="16" y="115"/>
                  </a:lnTo>
                  <a:lnTo>
                    <a:pt x="12" y="101"/>
                  </a:lnTo>
                  <a:lnTo>
                    <a:pt x="8" y="88"/>
                  </a:lnTo>
                  <a:lnTo>
                    <a:pt x="5" y="74"/>
                  </a:lnTo>
                  <a:lnTo>
                    <a:pt x="2" y="60"/>
                  </a:lnTo>
                  <a:lnTo>
                    <a:pt x="0" y="45"/>
                  </a:lnTo>
                  <a:lnTo>
                    <a:pt x="30" y="39"/>
                  </a:lnTo>
                  <a:lnTo>
                    <a:pt x="61" y="33"/>
                  </a:lnTo>
                  <a:lnTo>
                    <a:pt x="92" y="27"/>
                  </a:lnTo>
                  <a:lnTo>
                    <a:pt x="123" y="22"/>
                  </a:lnTo>
                  <a:lnTo>
                    <a:pt x="154" y="17"/>
                  </a:lnTo>
                  <a:lnTo>
                    <a:pt x="185" y="13"/>
                  </a:lnTo>
                  <a:lnTo>
                    <a:pt x="217" y="10"/>
                  </a:lnTo>
                  <a:lnTo>
                    <a:pt x="249" y="7"/>
                  </a:lnTo>
                  <a:lnTo>
                    <a:pt x="281" y="5"/>
                  </a:lnTo>
                  <a:lnTo>
                    <a:pt x="312" y="3"/>
                  </a:lnTo>
                  <a:lnTo>
                    <a:pt x="345" y="2"/>
                  </a:lnTo>
                  <a:lnTo>
                    <a:pt x="377" y="1"/>
                  </a:lnTo>
                  <a:lnTo>
                    <a:pt x="409" y="0"/>
                  </a:lnTo>
                  <a:lnTo>
                    <a:pt x="441" y="1"/>
                  </a:lnTo>
                  <a:lnTo>
                    <a:pt x="474" y="1"/>
                  </a:lnTo>
                  <a:lnTo>
                    <a:pt x="507" y="2"/>
                  </a:lnTo>
                  <a:lnTo>
                    <a:pt x="539" y="4"/>
                  </a:lnTo>
                  <a:lnTo>
                    <a:pt x="572" y="6"/>
                  </a:lnTo>
                  <a:lnTo>
                    <a:pt x="605" y="9"/>
                  </a:lnTo>
                  <a:lnTo>
                    <a:pt x="638" y="12"/>
                  </a:lnTo>
                  <a:lnTo>
                    <a:pt x="671" y="15"/>
                  </a:lnTo>
                  <a:lnTo>
                    <a:pt x="704" y="19"/>
                  </a:lnTo>
                  <a:lnTo>
                    <a:pt x="737" y="24"/>
                  </a:lnTo>
                  <a:lnTo>
                    <a:pt x="770" y="29"/>
                  </a:lnTo>
                  <a:lnTo>
                    <a:pt x="804" y="35"/>
                  </a:lnTo>
                  <a:lnTo>
                    <a:pt x="837" y="40"/>
                  </a:lnTo>
                  <a:lnTo>
                    <a:pt x="870" y="47"/>
                  </a:lnTo>
                  <a:lnTo>
                    <a:pt x="903" y="54"/>
                  </a:lnTo>
                  <a:lnTo>
                    <a:pt x="936" y="61"/>
                  </a:lnTo>
                  <a:lnTo>
                    <a:pt x="970" y="69"/>
                  </a:lnTo>
                  <a:lnTo>
                    <a:pt x="1003" y="77"/>
                  </a:lnTo>
                  <a:lnTo>
                    <a:pt x="1036" y="86"/>
                  </a:lnTo>
                  <a:lnTo>
                    <a:pt x="1033" y="98"/>
                  </a:lnTo>
                  <a:lnTo>
                    <a:pt x="1029" y="111"/>
                  </a:lnTo>
                  <a:lnTo>
                    <a:pt x="1025" y="124"/>
                  </a:lnTo>
                  <a:lnTo>
                    <a:pt x="1021" y="136"/>
                  </a:lnTo>
                  <a:lnTo>
                    <a:pt x="1017" y="148"/>
                  </a:lnTo>
                  <a:lnTo>
                    <a:pt x="1012" y="160"/>
                  </a:lnTo>
                  <a:lnTo>
                    <a:pt x="1007" y="172"/>
                  </a:lnTo>
                  <a:lnTo>
                    <a:pt x="1001" y="184"/>
                  </a:lnTo>
                  <a:lnTo>
                    <a:pt x="1000" y="186"/>
                  </a:lnTo>
                  <a:lnTo>
                    <a:pt x="998" y="188"/>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33" name="Shape 33">
              <a:extLst>
                <a:ext uri="{FF2B5EF4-FFF2-40B4-BE49-F238E27FC236}">
                  <a16:creationId xmlns:a16="http://schemas.microsoft.com/office/drawing/2014/main" id="{BEDD68E1-80C8-E63F-7E89-161117BF2FE5}"/>
                </a:ext>
              </a:extLst>
            </xdr:cNvPr>
            <xdr:cNvPicPr preferRelativeResize="0"/>
          </xdr:nvPicPr>
          <xdr:blipFill rotWithShape="1">
            <a:blip xmlns:r="http://schemas.openxmlformats.org/officeDocument/2006/relationships" r:embed="rId8">
              <a:alphaModFix/>
            </a:blip>
            <a:srcRect/>
            <a:stretch/>
          </xdr:blipFill>
          <xdr:spPr>
            <a:xfrm>
              <a:off x="5798" y="1012"/>
              <a:ext cx="1037" cy="2"/>
            </a:xfrm>
            <a:prstGeom prst="rect">
              <a:avLst/>
            </a:prstGeom>
            <a:noFill/>
            <a:ln>
              <a:noFill/>
            </a:ln>
          </xdr:spPr>
        </xdr:pic>
        <xdr:pic>
          <xdr:nvPicPr>
            <xdr:cNvPr id="34" name="Shape 34">
              <a:extLst>
                <a:ext uri="{FF2B5EF4-FFF2-40B4-BE49-F238E27FC236}">
                  <a16:creationId xmlns:a16="http://schemas.microsoft.com/office/drawing/2014/main" id="{A15E7A08-B475-E41D-6B17-CB03C319E615}"/>
                </a:ext>
              </a:extLst>
            </xdr:cNvPr>
            <xdr:cNvPicPr preferRelativeResize="0"/>
          </xdr:nvPicPr>
          <xdr:blipFill rotWithShape="1">
            <a:blip xmlns:r="http://schemas.openxmlformats.org/officeDocument/2006/relationships" r:embed="rId9">
              <a:alphaModFix/>
            </a:blip>
            <a:srcRect/>
            <a:stretch/>
          </xdr:blipFill>
          <xdr:spPr>
            <a:xfrm>
              <a:off x="6011" y="461"/>
              <a:ext cx="352" cy="231"/>
            </a:xfrm>
            <a:prstGeom prst="rect">
              <a:avLst/>
            </a:prstGeom>
            <a:noFill/>
            <a:ln>
              <a:noFill/>
            </a:ln>
          </xdr:spPr>
        </xdr:pic>
        <xdr:pic>
          <xdr:nvPicPr>
            <xdr:cNvPr id="35" name="Shape 35">
              <a:extLst>
                <a:ext uri="{FF2B5EF4-FFF2-40B4-BE49-F238E27FC236}">
                  <a16:creationId xmlns:a16="http://schemas.microsoft.com/office/drawing/2014/main" id="{0BE04512-C9D6-7A3F-5C5A-74666CB8B00E}"/>
                </a:ext>
              </a:extLst>
            </xdr:cNvPr>
            <xdr:cNvPicPr preferRelativeResize="0"/>
          </xdr:nvPicPr>
          <xdr:blipFill rotWithShape="1">
            <a:blip xmlns:r="http://schemas.openxmlformats.org/officeDocument/2006/relationships" r:embed="rId10">
              <a:alphaModFix/>
            </a:blip>
            <a:srcRect/>
            <a:stretch/>
          </xdr:blipFill>
          <xdr:spPr>
            <a:xfrm>
              <a:off x="6012" y="753"/>
              <a:ext cx="823" cy="14"/>
            </a:xfrm>
            <a:prstGeom prst="rect">
              <a:avLst/>
            </a:prstGeom>
            <a:noFill/>
            <a:ln>
              <a:noFill/>
            </a:ln>
          </xdr:spPr>
        </xdr:pic>
        <xdr:sp macro="" textlink="">
          <xdr:nvSpPr>
            <xdr:cNvPr id="36" name="Shape 36">
              <a:extLst>
                <a:ext uri="{FF2B5EF4-FFF2-40B4-BE49-F238E27FC236}">
                  <a16:creationId xmlns:a16="http://schemas.microsoft.com/office/drawing/2014/main" id="{7AC7CDE3-638D-5E72-087A-B803999DF1C2}"/>
                </a:ext>
              </a:extLst>
            </xdr:cNvPr>
            <xdr:cNvSpPr/>
          </xdr:nvSpPr>
          <xdr:spPr>
            <a:xfrm>
              <a:off x="6220" y="553"/>
              <a:ext cx="30" cy="26"/>
            </a:xfrm>
            <a:prstGeom prst="rect">
              <a:avLst/>
            </a:prstGeom>
            <a:noFill/>
            <a:ln w="9525" cap="flat" cmpd="sng">
              <a:solidFill>
                <a:srgbClr val="373435"/>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37" name="Shape 37">
              <a:extLst>
                <a:ext uri="{FF2B5EF4-FFF2-40B4-BE49-F238E27FC236}">
                  <a16:creationId xmlns:a16="http://schemas.microsoft.com/office/drawing/2014/main" id="{B9E68A2E-30E8-6CD9-D844-F9F866B46A45}"/>
                </a:ext>
              </a:extLst>
            </xdr:cNvPr>
            <xdr:cNvSpPr/>
          </xdr:nvSpPr>
          <xdr:spPr>
            <a:xfrm>
              <a:off x="6182" y="549"/>
              <a:ext cx="30" cy="26"/>
            </a:xfrm>
            <a:prstGeom prst="rect">
              <a:avLst/>
            </a:prstGeom>
            <a:noFill/>
            <a:ln w="9525" cap="flat" cmpd="sng">
              <a:solidFill>
                <a:srgbClr val="373435"/>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38" name="Shape 38">
              <a:extLst>
                <a:ext uri="{FF2B5EF4-FFF2-40B4-BE49-F238E27FC236}">
                  <a16:creationId xmlns:a16="http://schemas.microsoft.com/office/drawing/2014/main" id="{89F9602D-C985-C8E3-3A71-36CE351D4881}"/>
                </a:ext>
              </a:extLst>
            </xdr:cNvPr>
            <xdr:cNvSpPr/>
          </xdr:nvSpPr>
          <xdr:spPr>
            <a:xfrm>
              <a:off x="6137" y="547"/>
              <a:ext cx="30" cy="25"/>
            </a:xfrm>
            <a:prstGeom prst="rect">
              <a:avLst/>
            </a:prstGeom>
            <a:noFill/>
            <a:ln w="9525" cap="flat" cmpd="sng">
              <a:solidFill>
                <a:srgbClr val="373435"/>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39" name="Shape 39">
              <a:extLst>
                <a:ext uri="{FF2B5EF4-FFF2-40B4-BE49-F238E27FC236}">
                  <a16:creationId xmlns:a16="http://schemas.microsoft.com/office/drawing/2014/main" id="{D1C855D6-E66B-27C1-AFA1-E8CA92DC74EF}"/>
                </a:ext>
              </a:extLst>
            </xdr:cNvPr>
            <xdr:cNvPicPr preferRelativeResize="0"/>
          </xdr:nvPicPr>
          <xdr:blipFill rotWithShape="1">
            <a:blip xmlns:r="http://schemas.openxmlformats.org/officeDocument/2006/relationships" r:embed="rId11">
              <a:alphaModFix/>
            </a:blip>
            <a:srcRect/>
            <a:stretch/>
          </xdr:blipFill>
          <xdr:spPr>
            <a:xfrm>
              <a:off x="6137" y="676"/>
              <a:ext cx="583" cy="10"/>
            </a:xfrm>
            <a:prstGeom prst="rect">
              <a:avLst/>
            </a:prstGeom>
            <a:noFill/>
            <a:ln>
              <a:noFill/>
            </a:ln>
          </xdr:spPr>
        </xdr:pic>
        <xdr:sp macro="" textlink="">
          <xdr:nvSpPr>
            <xdr:cNvPr id="40" name="Shape 40">
              <a:extLst>
                <a:ext uri="{FF2B5EF4-FFF2-40B4-BE49-F238E27FC236}">
                  <a16:creationId xmlns:a16="http://schemas.microsoft.com/office/drawing/2014/main" id="{24820A5D-65D6-B6B9-367C-557DAC8EBAE9}"/>
                </a:ext>
              </a:extLst>
            </xdr:cNvPr>
            <xdr:cNvSpPr/>
          </xdr:nvSpPr>
          <xdr:spPr>
            <a:xfrm>
              <a:off x="6409" y="443"/>
              <a:ext cx="163" cy="345"/>
            </a:xfrm>
            <a:custGeom>
              <a:avLst/>
              <a:gdLst/>
              <a:ahLst/>
              <a:cxnLst/>
              <a:rect l="l" t="t" r="r" b="b"/>
              <a:pathLst>
                <a:path w="163" h="345" extrusionOk="0">
                  <a:moveTo>
                    <a:pt x="147" y="317"/>
                  </a:moveTo>
                  <a:lnTo>
                    <a:pt x="9" y="317"/>
                  </a:lnTo>
                  <a:lnTo>
                    <a:pt x="0" y="330"/>
                  </a:lnTo>
                  <a:lnTo>
                    <a:pt x="19" y="332"/>
                  </a:lnTo>
                  <a:lnTo>
                    <a:pt x="37" y="333"/>
                  </a:lnTo>
                  <a:lnTo>
                    <a:pt x="56" y="335"/>
                  </a:lnTo>
                  <a:lnTo>
                    <a:pt x="74" y="336"/>
                  </a:lnTo>
                  <a:lnTo>
                    <a:pt x="111" y="340"/>
                  </a:lnTo>
                  <a:lnTo>
                    <a:pt x="129" y="343"/>
                  </a:lnTo>
                  <a:lnTo>
                    <a:pt x="147" y="345"/>
                  </a:lnTo>
                  <a:lnTo>
                    <a:pt x="163" y="345"/>
                  </a:lnTo>
                  <a:lnTo>
                    <a:pt x="147" y="317"/>
                  </a:lnTo>
                  <a:close/>
                  <a:moveTo>
                    <a:pt x="122" y="296"/>
                  </a:moveTo>
                  <a:lnTo>
                    <a:pt x="32" y="296"/>
                  </a:lnTo>
                  <a:lnTo>
                    <a:pt x="19" y="317"/>
                  </a:lnTo>
                  <a:lnTo>
                    <a:pt x="136" y="317"/>
                  </a:lnTo>
                  <a:lnTo>
                    <a:pt x="122" y="296"/>
                  </a:lnTo>
                  <a:close/>
                  <a:moveTo>
                    <a:pt x="103" y="275"/>
                  </a:moveTo>
                  <a:lnTo>
                    <a:pt x="46" y="275"/>
                  </a:lnTo>
                  <a:lnTo>
                    <a:pt x="38" y="296"/>
                  </a:lnTo>
                  <a:lnTo>
                    <a:pt x="115" y="296"/>
                  </a:lnTo>
                  <a:lnTo>
                    <a:pt x="103" y="275"/>
                  </a:lnTo>
                  <a:close/>
                  <a:moveTo>
                    <a:pt x="91" y="79"/>
                  </a:moveTo>
                  <a:lnTo>
                    <a:pt x="54" y="79"/>
                  </a:lnTo>
                  <a:lnTo>
                    <a:pt x="54" y="275"/>
                  </a:lnTo>
                  <a:lnTo>
                    <a:pt x="91" y="275"/>
                  </a:lnTo>
                  <a:lnTo>
                    <a:pt x="91" y="79"/>
                  </a:lnTo>
                  <a:close/>
                  <a:moveTo>
                    <a:pt x="6" y="39"/>
                  </a:moveTo>
                  <a:lnTo>
                    <a:pt x="6" y="102"/>
                  </a:lnTo>
                  <a:lnTo>
                    <a:pt x="11" y="98"/>
                  </a:lnTo>
                  <a:lnTo>
                    <a:pt x="22" y="90"/>
                  </a:lnTo>
                  <a:lnTo>
                    <a:pt x="27" y="86"/>
                  </a:lnTo>
                  <a:lnTo>
                    <a:pt x="33" y="84"/>
                  </a:lnTo>
                  <a:lnTo>
                    <a:pt x="40" y="81"/>
                  </a:lnTo>
                  <a:lnTo>
                    <a:pt x="54" y="79"/>
                  </a:lnTo>
                  <a:lnTo>
                    <a:pt x="91" y="79"/>
                  </a:lnTo>
                  <a:lnTo>
                    <a:pt x="91" y="77"/>
                  </a:lnTo>
                  <a:lnTo>
                    <a:pt x="148" y="77"/>
                  </a:lnTo>
                  <a:lnTo>
                    <a:pt x="149" y="57"/>
                  </a:lnTo>
                  <a:lnTo>
                    <a:pt x="103" y="57"/>
                  </a:lnTo>
                  <a:lnTo>
                    <a:pt x="99" y="56"/>
                  </a:lnTo>
                  <a:lnTo>
                    <a:pt x="47" y="56"/>
                  </a:lnTo>
                  <a:lnTo>
                    <a:pt x="33" y="54"/>
                  </a:lnTo>
                  <a:lnTo>
                    <a:pt x="27" y="53"/>
                  </a:lnTo>
                  <a:lnTo>
                    <a:pt x="21" y="51"/>
                  </a:lnTo>
                  <a:lnTo>
                    <a:pt x="16" y="48"/>
                  </a:lnTo>
                  <a:lnTo>
                    <a:pt x="11" y="44"/>
                  </a:lnTo>
                  <a:lnTo>
                    <a:pt x="6" y="39"/>
                  </a:lnTo>
                  <a:close/>
                  <a:moveTo>
                    <a:pt x="148" y="77"/>
                  </a:moveTo>
                  <a:lnTo>
                    <a:pt x="106" y="77"/>
                  </a:lnTo>
                  <a:lnTo>
                    <a:pt x="114" y="78"/>
                  </a:lnTo>
                  <a:lnTo>
                    <a:pt x="120" y="80"/>
                  </a:lnTo>
                  <a:lnTo>
                    <a:pt x="134" y="88"/>
                  </a:lnTo>
                  <a:lnTo>
                    <a:pt x="141" y="94"/>
                  </a:lnTo>
                  <a:lnTo>
                    <a:pt x="148" y="101"/>
                  </a:lnTo>
                  <a:lnTo>
                    <a:pt x="148" y="77"/>
                  </a:lnTo>
                  <a:close/>
                  <a:moveTo>
                    <a:pt x="149" y="44"/>
                  </a:moveTo>
                  <a:lnTo>
                    <a:pt x="142" y="47"/>
                  </a:lnTo>
                  <a:lnTo>
                    <a:pt x="136" y="51"/>
                  </a:lnTo>
                  <a:lnTo>
                    <a:pt x="122" y="55"/>
                  </a:lnTo>
                  <a:lnTo>
                    <a:pt x="115" y="56"/>
                  </a:lnTo>
                  <a:lnTo>
                    <a:pt x="111" y="57"/>
                  </a:lnTo>
                  <a:lnTo>
                    <a:pt x="149" y="57"/>
                  </a:lnTo>
                  <a:lnTo>
                    <a:pt x="149" y="44"/>
                  </a:lnTo>
                  <a:close/>
                  <a:moveTo>
                    <a:pt x="112" y="0"/>
                  </a:moveTo>
                  <a:lnTo>
                    <a:pt x="40" y="0"/>
                  </a:lnTo>
                  <a:lnTo>
                    <a:pt x="44" y="7"/>
                  </a:lnTo>
                  <a:lnTo>
                    <a:pt x="48" y="15"/>
                  </a:lnTo>
                  <a:lnTo>
                    <a:pt x="54" y="29"/>
                  </a:lnTo>
                  <a:lnTo>
                    <a:pt x="56" y="36"/>
                  </a:lnTo>
                  <a:lnTo>
                    <a:pt x="56" y="49"/>
                  </a:lnTo>
                  <a:lnTo>
                    <a:pt x="54" y="55"/>
                  </a:lnTo>
                  <a:lnTo>
                    <a:pt x="47" y="56"/>
                  </a:lnTo>
                  <a:lnTo>
                    <a:pt x="95" y="56"/>
                  </a:lnTo>
                  <a:lnTo>
                    <a:pt x="91" y="55"/>
                  </a:lnTo>
                  <a:lnTo>
                    <a:pt x="89" y="48"/>
                  </a:lnTo>
                  <a:lnTo>
                    <a:pt x="90" y="40"/>
                  </a:lnTo>
                  <a:lnTo>
                    <a:pt x="92" y="33"/>
                  </a:lnTo>
                  <a:lnTo>
                    <a:pt x="98" y="19"/>
                  </a:lnTo>
                  <a:lnTo>
                    <a:pt x="103" y="13"/>
                  </a:lnTo>
                  <a:lnTo>
                    <a:pt x="108" y="6"/>
                  </a:lnTo>
                  <a:lnTo>
                    <a:pt x="112" y="0"/>
                  </a:lnTo>
                  <a:close/>
                </a:path>
              </a:pathLst>
            </a:custGeom>
            <a:solidFill>
              <a:srgbClr val="FCFCFC"/>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41" name="Shape 41">
              <a:extLst>
                <a:ext uri="{FF2B5EF4-FFF2-40B4-BE49-F238E27FC236}">
                  <a16:creationId xmlns:a16="http://schemas.microsoft.com/office/drawing/2014/main" id="{5C226292-22D7-05BE-9BF2-8EBF62E107E4}"/>
                </a:ext>
              </a:extLst>
            </xdr:cNvPr>
            <xdr:cNvPicPr preferRelativeResize="0"/>
          </xdr:nvPicPr>
          <xdr:blipFill rotWithShape="1">
            <a:blip xmlns:r="http://schemas.openxmlformats.org/officeDocument/2006/relationships" r:embed="rId12">
              <a:alphaModFix/>
            </a:blip>
            <a:srcRect/>
            <a:stretch/>
          </xdr:blipFill>
          <xdr:spPr>
            <a:xfrm>
              <a:off x="6410" y="573"/>
              <a:ext cx="499" cy="84"/>
            </a:xfrm>
            <a:prstGeom prst="rect">
              <a:avLst/>
            </a:prstGeom>
            <a:noFill/>
            <a:ln>
              <a:noFill/>
            </a:ln>
          </xdr:spPr>
        </xdr:pic>
        <xdr:sp macro="" textlink="">
          <xdr:nvSpPr>
            <xdr:cNvPr id="42" name="Shape 42">
              <a:extLst>
                <a:ext uri="{FF2B5EF4-FFF2-40B4-BE49-F238E27FC236}">
                  <a16:creationId xmlns:a16="http://schemas.microsoft.com/office/drawing/2014/main" id="{92E74F1A-C533-1F8E-F442-89FF80A2313A}"/>
                </a:ext>
              </a:extLst>
            </xdr:cNvPr>
            <xdr:cNvSpPr/>
          </xdr:nvSpPr>
          <xdr:spPr>
            <a:xfrm>
              <a:off x="6415" y="443"/>
              <a:ext cx="141" cy="276"/>
            </a:xfrm>
            <a:custGeom>
              <a:avLst/>
              <a:gdLst/>
              <a:ahLst/>
              <a:cxnLst/>
              <a:rect l="l" t="t" r="r" b="b"/>
              <a:pathLst>
                <a:path w="141" h="276" extrusionOk="0">
                  <a:moveTo>
                    <a:pt x="105" y="0"/>
                  </a:moveTo>
                  <a:lnTo>
                    <a:pt x="33" y="0"/>
                  </a:lnTo>
                  <a:lnTo>
                    <a:pt x="37" y="7"/>
                  </a:lnTo>
                  <a:lnTo>
                    <a:pt x="41" y="15"/>
                  </a:lnTo>
                  <a:lnTo>
                    <a:pt x="43" y="19"/>
                  </a:lnTo>
                  <a:lnTo>
                    <a:pt x="44" y="22"/>
                  </a:lnTo>
                  <a:lnTo>
                    <a:pt x="46" y="26"/>
                  </a:lnTo>
                  <a:lnTo>
                    <a:pt x="47" y="29"/>
                  </a:lnTo>
                  <a:lnTo>
                    <a:pt x="48" y="33"/>
                  </a:lnTo>
                  <a:lnTo>
                    <a:pt x="49" y="36"/>
                  </a:lnTo>
                  <a:lnTo>
                    <a:pt x="49" y="39"/>
                  </a:lnTo>
                  <a:lnTo>
                    <a:pt x="49" y="43"/>
                  </a:lnTo>
                  <a:lnTo>
                    <a:pt x="49" y="46"/>
                  </a:lnTo>
                  <a:lnTo>
                    <a:pt x="49" y="49"/>
                  </a:lnTo>
                  <a:lnTo>
                    <a:pt x="48" y="52"/>
                  </a:lnTo>
                  <a:lnTo>
                    <a:pt x="47" y="55"/>
                  </a:lnTo>
                  <a:lnTo>
                    <a:pt x="43" y="56"/>
                  </a:lnTo>
                  <a:lnTo>
                    <a:pt x="40" y="56"/>
                  </a:lnTo>
                  <a:lnTo>
                    <a:pt x="36" y="56"/>
                  </a:lnTo>
                  <a:lnTo>
                    <a:pt x="33" y="56"/>
                  </a:lnTo>
                  <a:lnTo>
                    <a:pt x="30" y="55"/>
                  </a:lnTo>
                  <a:lnTo>
                    <a:pt x="27" y="55"/>
                  </a:lnTo>
                  <a:lnTo>
                    <a:pt x="24" y="54"/>
                  </a:lnTo>
                  <a:lnTo>
                    <a:pt x="21" y="53"/>
                  </a:lnTo>
                  <a:lnTo>
                    <a:pt x="18" y="52"/>
                  </a:lnTo>
                  <a:lnTo>
                    <a:pt x="15" y="51"/>
                  </a:lnTo>
                  <a:lnTo>
                    <a:pt x="12" y="50"/>
                  </a:lnTo>
                  <a:lnTo>
                    <a:pt x="9" y="48"/>
                  </a:lnTo>
                  <a:lnTo>
                    <a:pt x="7" y="46"/>
                  </a:lnTo>
                  <a:lnTo>
                    <a:pt x="5" y="44"/>
                  </a:lnTo>
                  <a:lnTo>
                    <a:pt x="2" y="42"/>
                  </a:lnTo>
                  <a:lnTo>
                    <a:pt x="0" y="40"/>
                  </a:lnTo>
                  <a:lnTo>
                    <a:pt x="0" y="48"/>
                  </a:lnTo>
                  <a:lnTo>
                    <a:pt x="0" y="55"/>
                  </a:lnTo>
                  <a:lnTo>
                    <a:pt x="0" y="102"/>
                  </a:lnTo>
                  <a:lnTo>
                    <a:pt x="5" y="98"/>
                  </a:lnTo>
                  <a:lnTo>
                    <a:pt x="9" y="94"/>
                  </a:lnTo>
                  <a:lnTo>
                    <a:pt x="15" y="90"/>
                  </a:lnTo>
                  <a:lnTo>
                    <a:pt x="21" y="87"/>
                  </a:lnTo>
                  <a:lnTo>
                    <a:pt x="24" y="85"/>
                  </a:lnTo>
                  <a:lnTo>
                    <a:pt x="27" y="84"/>
                  </a:lnTo>
                  <a:lnTo>
                    <a:pt x="30" y="83"/>
                  </a:lnTo>
                  <a:lnTo>
                    <a:pt x="33" y="82"/>
                  </a:lnTo>
                  <a:lnTo>
                    <a:pt x="37" y="81"/>
                  </a:lnTo>
                  <a:lnTo>
                    <a:pt x="40" y="80"/>
                  </a:lnTo>
                  <a:lnTo>
                    <a:pt x="44" y="80"/>
                  </a:lnTo>
                  <a:lnTo>
                    <a:pt x="47" y="79"/>
                  </a:lnTo>
                  <a:lnTo>
                    <a:pt x="47" y="276"/>
                  </a:lnTo>
                  <a:lnTo>
                    <a:pt x="83" y="276"/>
                  </a:lnTo>
                  <a:lnTo>
                    <a:pt x="83" y="252"/>
                  </a:lnTo>
                  <a:lnTo>
                    <a:pt x="83" y="227"/>
                  </a:lnTo>
                  <a:lnTo>
                    <a:pt x="83" y="78"/>
                  </a:lnTo>
                  <a:lnTo>
                    <a:pt x="87" y="77"/>
                  </a:lnTo>
                  <a:lnTo>
                    <a:pt x="91" y="77"/>
                  </a:lnTo>
                  <a:lnTo>
                    <a:pt x="95" y="77"/>
                  </a:lnTo>
                  <a:lnTo>
                    <a:pt x="99" y="77"/>
                  </a:lnTo>
                  <a:lnTo>
                    <a:pt x="102" y="78"/>
                  </a:lnTo>
                  <a:lnTo>
                    <a:pt x="106" y="78"/>
                  </a:lnTo>
                  <a:lnTo>
                    <a:pt x="109" y="79"/>
                  </a:lnTo>
                  <a:lnTo>
                    <a:pt x="113" y="81"/>
                  </a:lnTo>
                  <a:lnTo>
                    <a:pt x="116" y="82"/>
                  </a:lnTo>
                  <a:lnTo>
                    <a:pt x="120" y="84"/>
                  </a:lnTo>
                  <a:lnTo>
                    <a:pt x="123" y="86"/>
                  </a:lnTo>
                  <a:lnTo>
                    <a:pt x="126" y="89"/>
                  </a:lnTo>
                  <a:lnTo>
                    <a:pt x="130" y="92"/>
                  </a:lnTo>
                  <a:lnTo>
                    <a:pt x="133" y="94"/>
                  </a:lnTo>
                  <a:lnTo>
                    <a:pt x="137" y="97"/>
                  </a:lnTo>
                  <a:lnTo>
                    <a:pt x="140" y="101"/>
                  </a:lnTo>
                  <a:lnTo>
                    <a:pt x="140" y="94"/>
                  </a:lnTo>
                  <a:lnTo>
                    <a:pt x="140" y="87"/>
                  </a:lnTo>
                  <a:lnTo>
                    <a:pt x="140" y="80"/>
                  </a:lnTo>
                  <a:lnTo>
                    <a:pt x="140" y="72"/>
                  </a:lnTo>
                  <a:lnTo>
                    <a:pt x="140" y="65"/>
                  </a:lnTo>
                  <a:lnTo>
                    <a:pt x="141" y="58"/>
                  </a:lnTo>
                  <a:lnTo>
                    <a:pt x="141" y="51"/>
                  </a:lnTo>
                  <a:lnTo>
                    <a:pt x="141" y="44"/>
                  </a:lnTo>
                  <a:lnTo>
                    <a:pt x="134" y="48"/>
                  </a:lnTo>
                  <a:lnTo>
                    <a:pt x="128" y="51"/>
                  </a:lnTo>
                  <a:lnTo>
                    <a:pt x="125" y="52"/>
                  </a:lnTo>
                  <a:lnTo>
                    <a:pt x="121" y="53"/>
                  </a:lnTo>
                  <a:lnTo>
                    <a:pt x="118" y="54"/>
                  </a:lnTo>
                  <a:lnTo>
                    <a:pt x="115" y="55"/>
                  </a:lnTo>
                  <a:lnTo>
                    <a:pt x="111" y="56"/>
                  </a:lnTo>
                  <a:lnTo>
                    <a:pt x="107" y="57"/>
                  </a:lnTo>
                  <a:lnTo>
                    <a:pt x="104" y="57"/>
                  </a:lnTo>
                  <a:lnTo>
                    <a:pt x="100" y="57"/>
                  </a:lnTo>
                  <a:lnTo>
                    <a:pt x="96" y="57"/>
                  </a:lnTo>
                  <a:lnTo>
                    <a:pt x="92" y="57"/>
                  </a:lnTo>
                  <a:lnTo>
                    <a:pt x="87" y="56"/>
                  </a:lnTo>
                  <a:lnTo>
                    <a:pt x="83" y="56"/>
                  </a:lnTo>
                  <a:lnTo>
                    <a:pt x="82" y="52"/>
                  </a:lnTo>
                  <a:lnTo>
                    <a:pt x="82" y="48"/>
                  </a:lnTo>
                  <a:lnTo>
                    <a:pt x="82" y="44"/>
                  </a:lnTo>
                  <a:lnTo>
                    <a:pt x="82" y="41"/>
                  </a:lnTo>
                  <a:lnTo>
                    <a:pt x="83" y="37"/>
                  </a:lnTo>
                  <a:lnTo>
                    <a:pt x="84" y="33"/>
                  </a:lnTo>
                  <a:lnTo>
                    <a:pt x="86" y="30"/>
                  </a:lnTo>
                  <a:lnTo>
                    <a:pt x="87" y="26"/>
                  </a:lnTo>
                  <a:lnTo>
                    <a:pt x="89" y="23"/>
                  </a:lnTo>
                  <a:lnTo>
                    <a:pt x="91" y="19"/>
                  </a:lnTo>
                  <a:lnTo>
                    <a:pt x="93" y="16"/>
                  </a:lnTo>
                  <a:lnTo>
                    <a:pt x="95" y="13"/>
                  </a:lnTo>
                  <a:lnTo>
                    <a:pt x="100" y="6"/>
                  </a:lnTo>
                  <a:lnTo>
                    <a:pt x="105"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43" name="Shape 43">
              <a:extLst>
                <a:ext uri="{FF2B5EF4-FFF2-40B4-BE49-F238E27FC236}">
                  <a16:creationId xmlns:a16="http://schemas.microsoft.com/office/drawing/2014/main" id="{3BD20B2D-E0A4-48EA-EA97-8AD24CD2E859}"/>
                </a:ext>
              </a:extLst>
            </xdr:cNvPr>
            <xdr:cNvSpPr/>
          </xdr:nvSpPr>
          <xdr:spPr>
            <a:xfrm>
              <a:off x="6428" y="739"/>
              <a:ext cx="117" cy="20"/>
            </a:xfrm>
            <a:custGeom>
              <a:avLst/>
              <a:gdLst/>
              <a:ahLst/>
              <a:cxnLst/>
              <a:rect l="l" t="t" r="r" b="b"/>
              <a:pathLst>
                <a:path w="117" h="20" extrusionOk="0">
                  <a:moveTo>
                    <a:pt x="117" y="20"/>
                  </a:moveTo>
                  <a:lnTo>
                    <a:pt x="103" y="0"/>
                  </a:lnTo>
                  <a:lnTo>
                    <a:pt x="13" y="0"/>
                  </a:lnTo>
                  <a:lnTo>
                    <a:pt x="0" y="20"/>
                  </a:lnTo>
                  <a:lnTo>
                    <a:pt x="117" y="2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44" name="Shape 44">
              <a:extLst>
                <a:ext uri="{FF2B5EF4-FFF2-40B4-BE49-F238E27FC236}">
                  <a16:creationId xmlns:a16="http://schemas.microsoft.com/office/drawing/2014/main" id="{FF905037-FD74-A4F6-6C57-1344A0824127}"/>
                </a:ext>
              </a:extLst>
            </xdr:cNvPr>
            <xdr:cNvSpPr/>
          </xdr:nvSpPr>
          <xdr:spPr>
            <a:xfrm>
              <a:off x="6447" y="718"/>
              <a:ext cx="78" cy="20"/>
            </a:xfrm>
            <a:custGeom>
              <a:avLst/>
              <a:gdLst/>
              <a:ahLst/>
              <a:cxnLst/>
              <a:rect l="l" t="t" r="r" b="b"/>
              <a:pathLst>
                <a:path w="78" h="20" extrusionOk="0">
                  <a:moveTo>
                    <a:pt x="0" y="20"/>
                  </a:moveTo>
                  <a:lnTo>
                    <a:pt x="8" y="0"/>
                  </a:lnTo>
                  <a:lnTo>
                    <a:pt x="65" y="0"/>
                  </a:lnTo>
                  <a:lnTo>
                    <a:pt x="78" y="20"/>
                  </a:lnTo>
                  <a:lnTo>
                    <a:pt x="0" y="2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45" name="Shape 45">
              <a:extLst>
                <a:ext uri="{FF2B5EF4-FFF2-40B4-BE49-F238E27FC236}">
                  <a16:creationId xmlns:a16="http://schemas.microsoft.com/office/drawing/2014/main" id="{90270BB0-81AB-1B25-EB40-EF7D1BB74F3E}"/>
                </a:ext>
              </a:extLst>
            </xdr:cNvPr>
            <xdr:cNvPicPr preferRelativeResize="0"/>
          </xdr:nvPicPr>
          <xdr:blipFill rotWithShape="1">
            <a:blip xmlns:r="http://schemas.openxmlformats.org/officeDocument/2006/relationships" r:embed="rId13">
              <a:alphaModFix/>
            </a:blip>
            <a:srcRect/>
            <a:stretch/>
          </xdr:blipFill>
          <xdr:spPr>
            <a:xfrm>
              <a:off x="6428" y="920"/>
              <a:ext cx="255" cy="123"/>
            </a:xfrm>
            <a:prstGeom prst="rect">
              <a:avLst/>
            </a:prstGeom>
            <a:noFill/>
            <a:ln>
              <a:noFill/>
            </a:ln>
          </xdr:spPr>
        </xdr:pic>
        <xdr:cxnSp macro="">
          <xdr:nvCxnSpPr>
            <xdr:cNvPr id="46" name="Shape 46">
              <a:extLst>
                <a:ext uri="{FF2B5EF4-FFF2-40B4-BE49-F238E27FC236}">
                  <a16:creationId xmlns:a16="http://schemas.microsoft.com/office/drawing/2014/main" id="{952A5BDE-9B2A-5DFF-81F2-C861C47BD003}"/>
                </a:ext>
              </a:extLst>
            </xdr:cNvPr>
            <xdr:cNvCxnSpPr/>
          </xdr:nvCxnSpPr>
          <xdr:spPr>
            <a:xfrm>
              <a:off x="6227" y="969"/>
              <a:ext cx="22" cy="0"/>
            </a:xfrm>
            <a:prstGeom prst="straightConnector1">
              <a:avLst/>
            </a:prstGeom>
            <a:noFill/>
            <a:ln w="19950" cap="flat" cmpd="sng">
              <a:solidFill>
                <a:srgbClr val="373435"/>
              </a:solidFill>
              <a:prstDash val="solid"/>
              <a:round/>
              <a:headEnd type="none" w="med" len="med"/>
              <a:tailEnd type="none" w="med" len="med"/>
            </a:ln>
          </xdr:spPr>
        </xdr:cxnSp>
        <xdr:cxnSp macro="">
          <xdr:nvCxnSpPr>
            <xdr:cNvPr id="47" name="Shape 47">
              <a:extLst>
                <a:ext uri="{FF2B5EF4-FFF2-40B4-BE49-F238E27FC236}">
                  <a16:creationId xmlns:a16="http://schemas.microsoft.com/office/drawing/2014/main" id="{D3A92B70-9126-C8AE-D26A-46218001DB96}"/>
                </a:ext>
              </a:extLst>
            </xdr:cNvPr>
            <xdr:cNvCxnSpPr/>
          </xdr:nvCxnSpPr>
          <xdr:spPr>
            <a:xfrm>
              <a:off x="6184" y="969"/>
              <a:ext cx="23" cy="0"/>
            </a:xfrm>
            <a:prstGeom prst="straightConnector1">
              <a:avLst/>
            </a:prstGeom>
            <a:noFill/>
            <a:ln w="19950" cap="flat" cmpd="sng">
              <a:solidFill>
                <a:srgbClr val="373435"/>
              </a:solidFill>
              <a:prstDash val="solid"/>
              <a:round/>
              <a:headEnd type="none" w="med" len="med"/>
              <a:tailEnd type="none" w="med" len="med"/>
            </a:ln>
          </xdr:spPr>
        </xdr:cxnSp>
        <xdr:sp macro="" textlink="">
          <xdr:nvSpPr>
            <xdr:cNvPr id="48" name="Shape 48">
              <a:extLst>
                <a:ext uri="{FF2B5EF4-FFF2-40B4-BE49-F238E27FC236}">
                  <a16:creationId xmlns:a16="http://schemas.microsoft.com/office/drawing/2014/main" id="{DF227EBA-EE20-B014-C9C9-12A00A69716C}"/>
                </a:ext>
              </a:extLst>
            </xdr:cNvPr>
            <xdr:cNvSpPr/>
          </xdr:nvSpPr>
          <xdr:spPr>
            <a:xfrm>
              <a:off x="6134" y="952"/>
              <a:ext cx="31" cy="46"/>
            </a:xfrm>
            <a:custGeom>
              <a:avLst/>
              <a:gdLst/>
              <a:ahLst/>
              <a:cxnLst/>
              <a:rect l="l" t="t" r="r" b="b"/>
              <a:pathLst>
                <a:path w="31" h="46" extrusionOk="0">
                  <a:moveTo>
                    <a:pt x="31" y="45"/>
                  </a:moveTo>
                  <a:lnTo>
                    <a:pt x="31" y="0"/>
                  </a:lnTo>
                  <a:lnTo>
                    <a:pt x="0" y="0"/>
                  </a:lnTo>
                  <a:lnTo>
                    <a:pt x="0" y="46"/>
                  </a:lnTo>
                  <a:lnTo>
                    <a:pt x="31" y="4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49" name="Shape 49">
              <a:extLst>
                <a:ext uri="{FF2B5EF4-FFF2-40B4-BE49-F238E27FC236}">
                  <a16:creationId xmlns:a16="http://schemas.microsoft.com/office/drawing/2014/main" id="{3A9FE4FB-6DC1-ACF4-E798-306E7F6658B5}"/>
                </a:ext>
              </a:extLst>
            </xdr:cNvPr>
            <xdr:cNvSpPr/>
          </xdr:nvSpPr>
          <xdr:spPr>
            <a:xfrm>
              <a:off x="6148" y="909"/>
              <a:ext cx="134" cy="38"/>
            </a:xfrm>
            <a:custGeom>
              <a:avLst/>
              <a:gdLst/>
              <a:ahLst/>
              <a:cxnLst/>
              <a:rect l="l" t="t" r="r" b="b"/>
              <a:pathLst>
                <a:path w="134" h="38" extrusionOk="0">
                  <a:moveTo>
                    <a:pt x="0" y="0"/>
                  </a:moveTo>
                  <a:lnTo>
                    <a:pt x="91" y="0"/>
                  </a:lnTo>
                  <a:lnTo>
                    <a:pt x="134" y="37"/>
                  </a:lnTo>
                  <a:lnTo>
                    <a:pt x="43" y="38"/>
                  </a:lnTo>
                  <a:lnTo>
                    <a:pt x="0"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50" name="Shape 50">
              <a:extLst>
                <a:ext uri="{FF2B5EF4-FFF2-40B4-BE49-F238E27FC236}">
                  <a16:creationId xmlns:a16="http://schemas.microsoft.com/office/drawing/2014/main" id="{C75A64B7-8CAE-B657-0E4F-013B3E72E131}"/>
                </a:ext>
              </a:extLst>
            </xdr:cNvPr>
            <xdr:cNvSpPr/>
          </xdr:nvSpPr>
          <xdr:spPr>
            <a:xfrm>
              <a:off x="6102" y="909"/>
              <a:ext cx="180" cy="90"/>
            </a:xfrm>
            <a:custGeom>
              <a:avLst/>
              <a:gdLst/>
              <a:ahLst/>
              <a:cxnLst/>
              <a:rect l="l" t="t" r="r" b="b"/>
              <a:pathLst>
                <a:path w="180" h="90" extrusionOk="0">
                  <a:moveTo>
                    <a:pt x="180" y="86"/>
                  </a:moveTo>
                  <a:lnTo>
                    <a:pt x="178" y="37"/>
                  </a:lnTo>
                  <a:lnTo>
                    <a:pt x="88" y="37"/>
                  </a:lnTo>
                  <a:lnTo>
                    <a:pt x="46" y="0"/>
                  </a:lnTo>
                  <a:lnTo>
                    <a:pt x="0" y="44"/>
                  </a:lnTo>
                  <a:lnTo>
                    <a:pt x="0" y="90"/>
                  </a:lnTo>
                  <a:lnTo>
                    <a:pt x="22" y="88"/>
                  </a:lnTo>
                  <a:lnTo>
                    <a:pt x="45" y="87"/>
                  </a:lnTo>
                  <a:lnTo>
                    <a:pt x="67" y="87"/>
                  </a:lnTo>
                  <a:lnTo>
                    <a:pt x="89" y="86"/>
                  </a:lnTo>
                  <a:lnTo>
                    <a:pt x="112" y="86"/>
                  </a:lnTo>
                  <a:lnTo>
                    <a:pt x="135" y="86"/>
                  </a:lnTo>
                  <a:lnTo>
                    <a:pt x="157" y="86"/>
                  </a:lnTo>
                  <a:lnTo>
                    <a:pt x="180" y="86"/>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51" name="Shape 51">
              <a:extLst>
                <a:ext uri="{FF2B5EF4-FFF2-40B4-BE49-F238E27FC236}">
                  <a16:creationId xmlns:a16="http://schemas.microsoft.com/office/drawing/2014/main" id="{97B003C8-3C8A-3712-B420-41AC627206A0}"/>
                </a:ext>
              </a:extLst>
            </xdr:cNvPr>
            <xdr:cNvPicPr preferRelativeResize="0"/>
          </xdr:nvPicPr>
          <xdr:blipFill rotWithShape="1">
            <a:blip xmlns:r="http://schemas.openxmlformats.org/officeDocument/2006/relationships" r:embed="rId14">
              <a:alphaModFix/>
            </a:blip>
            <a:srcRect/>
            <a:stretch/>
          </xdr:blipFill>
          <xdr:spPr>
            <a:xfrm>
              <a:off x="5899" y="916"/>
              <a:ext cx="161" cy="107"/>
            </a:xfrm>
            <a:prstGeom prst="rect">
              <a:avLst/>
            </a:prstGeom>
            <a:noFill/>
            <a:ln>
              <a:noFill/>
            </a:ln>
          </xdr:spPr>
        </xdr:pic>
        <xdr:pic>
          <xdr:nvPicPr>
            <xdr:cNvPr id="52" name="Shape 52">
              <a:extLst>
                <a:ext uri="{FF2B5EF4-FFF2-40B4-BE49-F238E27FC236}">
                  <a16:creationId xmlns:a16="http://schemas.microsoft.com/office/drawing/2014/main" id="{6093F859-0672-6E73-8742-21E71740A1A5}"/>
                </a:ext>
              </a:extLst>
            </xdr:cNvPr>
            <xdr:cNvPicPr preferRelativeResize="0"/>
          </xdr:nvPicPr>
          <xdr:blipFill rotWithShape="1">
            <a:blip xmlns:r="http://schemas.openxmlformats.org/officeDocument/2006/relationships" r:embed="rId15">
              <a:alphaModFix/>
            </a:blip>
            <a:srcRect/>
            <a:stretch/>
          </xdr:blipFill>
          <xdr:spPr>
            <a:xfrm>
              <a:off x="5902" y="1029"/>
              <a:ext cx="1622" cy="110"/>
            </a:xfrm>
            <a:prstGeom prst="rect">
              <a:avLst/>
            </a:prstGeom>
            <a:noFill/>
            <a:ln>
              <a:noFill/>
            </a:ln>
          </xdr:spPr>
        </xdr:pic>
        <xdr:sp macro="" textlink="">
          <xdr:nvSpPr>
            <xdr:cNvPr id="53" name="Shape 53">
              <a:extLst>
                <a:ext uri="{FF2B5EF4-FFF2-40B4-BE49-F238E27FC236}">
                  <a16:creationId xmlns:a16="http://schemas.microsoft.com/office/drawing/2014/main" id="{055ECF14-2E4A-93D1-FBD3-D3478A209DB1}"/>
                </a:ext>
              </a:extLst>
            </xdr:cNvPr>
            <xdr:cNvSpPr/>
          </xdr:nvSpPr>
          <xdr:spPr>
            <a:xfrm>
              <a:off x="7025" y="898"/>
              <a:ext cx="2" cy="2"/>
            </a:xfrm>
            <a:custGeom>
              <a:avLst/>
              <a:gdLst/>
              <a:ahLst/>
              <a:cxnLst/>
              <a:rect l="l" t="t" r="r" b="b"/>
              <a:pathLst>
                <a:path w="2" h="2" extrusionOk="0">
                  <a:moveTo>
                    <a:pt x="0" y="2"/>
                  </a:moveTo>
                  <a:lnTo>
                    <a:pt x="1" y="1"/>
                  </a:lnTo>
                  <a:lnTo>
                    <a:pt x="2" y="0"/>
                  </a:lnTo>
                  <a:lnTo>
                    <a:pt x="1"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54" name="Shape 54">
              <a:extLst>
                <a:ext uri="{FF2B5EF4-FFF2-40B4-BE49-F238E27FC236}">
                  <a16:creationId xmlns:a16="http://schemas.microsoft.com/office/drawing/2014/main" id="{2EC0A5A4-6167-E8EB-64CA-0A146C7DE69D}"/>
                </a:ext>
              </a:extLst>
            </xdr:cNvPr>
            <xdr:cNvSpPr/>
          </xdr:nvSpPr>
          <xdr:spPr>
            <a:xfrm>
              <a:off x="7019" y="902"/>
              <a:ext cx="2" cy="3"/>
            </a:xfrm>
            <a:custGeom>
              <a:avLst/>
              <a:gdLst/>
              <a:ahLst/>
              <a:cxnLst/>
              <a:rect l="l" t="t" r="r" b="b"/>
              <a:pathLst>
                <a:path w="2" h="3" extrusionOk="0">
                  <a:moveTo>
                    <a:pt x="0" y="3"/>
                  </a:moveTo>
                  <a:lnTo>
                    <a:pt x="1" y="2"/>
                  </a:lnTo>
                  <a:lnTo>
                    <a:pt x="2" y="0"/>
                  </a:lnTo>
                  <a:lnTo>
                    <a:pt x="1" y="2"/>
                  </a:lnTo>
                  <a:lnTo>
                    <a:pt x="0" y="3"/>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55" name="Shape 55">
              <a:extLst>
                <a:ext uri="{FF2B5EF4-FFF2-40B4-BE49-F238E27FC236}">
                  <a16:creationId xmlns:a16="http://schemas.microsoft.com/office/drawing/2014/main" id="{6034B9AF-3568-CDCF-CBC7-4ABB3DCE4D3A}"/>
                </a:ext>
              </a:extLst>
            </xdr:cNvPr>
            <xdr:cNvSpPr/>
          </xdr:nvSpPr>
          <xdr:spPr>
            <a:xfrm>
              <a:off x="7019" y="902"/>
              <a:ext cx="2" cy="3"/>
            </a:xfrm>
            <a:custGeom>
              <a:avLst/>
              <a:gdLst/>
              <a:ahLst/>
              <a:cxnLst/>
              <a:rect l="l" t="t" r="r" b="b"/>
              <a:pathLst>
                <a:path w="2" h="3" extrusionOk="0">
                  <a:moveTo>
                    <a:pt x="0" y="3"/>
                  </a:moveTo>
                  <a:lnTo>
                    <a:pt x="1" y="2"/>
                  </a:lnTo>
                  <a:lnTo>
                    <a:pt x="2" y="0"/>
                  </a:lnTo>
                  <a:lnTo>
                    <a:pt x="1" y="2"/>
                  </a:lnTo>
                  <a:lnTo>
                    <a:pt x="0" y="3"/>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56" name="Shape 56">
              <a:extLst>
                <a:ext uri="{FF2B5EF4-FFF2-40B4-BE49-F238E27FC236}">
                  <a16:creationId xmlns:a16="http://schemas.microsoft.com/office/drawing/2014/main" id="{D622B54D-7E06-A11B-090C-DCADB651B4D8}"/>
                </a:ext>
              </a:extLst>
            </xdr:cNvPr>
            <xdr:cNvSpPr/>
          </xdr:nvSpPr>
          <xdr:spPr>
            <a:xfrm>
              <a:off x="6845" y="633"/>
              <a:ext cx="315" cy="691"/>
            </a:xfrm>
            <a:custGeom>
              <a:avLst/>
              <a:gdLst/>
              <a:ahLst/>
              <a:cxnLst/>
              <a:rect l="l" t="t" r="r" b="b"/>
              <a:pathLst>
                <a:path w="315" h="691" extrusionOk="0">
                  <a:moveTo>
                    <a:pt x="135" y="293"/>
                  </a:moveTo>
                  <a:lnTo>
                    <a:pt x="128" y="315"/>
                  </a:lnTo>
                  <a:lnTo>
                    <a:pt x="121" y="335"/>
                  </a:lnTo>
                  <a:lnTo>
                    <a:pt x="115" y="355"/>
                  </a:lnTo>
                  <a:lnTo>
                    <a:pt x="108" y="374"/>
                  </a:lnTo>
                  <a:lnTo>
                    <a:pt x="101" y="392"/>
                  </a:lnTo>
                  <a:lnTo>
                    <a:pt x="94" y="409"/>
                  </a:lnTo>
                  <a:lnTo>
                    <a:pt x="86" y="425"/>
                  </a:lnTo>
                  <a:lnTo>
                    <a:pt x="83" y="433"/>
                  </a:lnTo>
                  <a:lnTo>
                    <a:pt x="79" y="440"/>
                  </a:lnTo>
                  <a:lnTo>
                    <a:pt x="71" y="455"/>
                  </a:lnTo>
                  <a:lnTo>
                    <a:pt x="50" y="500"/>
                  </a:lnTo>
                  <a:lnTo>
                    <a:pt x="44" y="516"/>
                  </a:lnTo>
                  <a:lnTo>
                    <a:pt x="38" y="531"/>
                  </a:lnTo>
                  <a:lnTo>
                    <a:pt x="33" y="547"/>
                  </a:lnTo>
                  <a:lnTo>
                    <a:pt x="27" y="563"/>
                  </a:lnTo>
                  <a:lnTo>
                    <a:pt x="22" y="578"/>
                  </a:lnTo>
                  <a:lnTo>
                    <a:pt x="14" y="610"/>
                  </a:lnTo>
                  <a:lnTo>
                    <a:pt x="11" y="626"/>
                  </a:lnTo>
                  <a:lnTo>
                    <a:pt x="7" y="642"/>
                  </a:lnTo>
                  <a:lnTo>
                    <a:pt x="4" y="658"/>
                  </a:lnTo>
                  <a:lnTo>
                    <a:pt x="2" y="675"/>
                  </a:lnTo>
                  <a:lnTo>
                    <a:pt x="0" y="691"/>
                  </a:lnTo>
                  <a:lnTo>
                    <a:pt x="8" y="691"/>
                  </a:lnTo>
                  <a:lnTo>
                    <a:pt x="16" y="690"/>
                  </a:lnTo>
                  <a:lnTo>
                    <a:pt x="44" y="690"/>
                  </a:lnTo>
                  <a:lnTo>
                    <a:pt x="45" y="675"/>
                  </a:lnTo>
                  <a:lnTo>
                    <a:pt x="47" y="660"/>
                  </a:lnTo>
                  <a:lnTo>
                    <a:pt x="50" y="645"/>
                  </a:lnTo>
                  <a:lnTo>
                    <a:pt x="56" y="613"/>
                  </a:lnTo>
                  <a:lnTo>
                    <a:pt x="60" y="597"/>
                  </a:lnTo>
                  <a:lnTo>
                    <a:pt x="70" y="563"/>
                  </a:lnTo>
                  <a:lnTo>
                    <a:pt x="76" y="546"/>
                  </a:lnTo>
                  <a:lnTo>
                    <a:pt x="82" y="528"/>
                  </a:lnTo>
                  <a:lnTo>
                    <a:pt x="89" y="510"/>
                  </a:lnTo>
                  <a:lnTo>
                    <a:pt x="105" y="472"/>
                  </a:lnTo>
                  <a:lnTo>
                    <a:pt x="114" y="453"/>
                  </a:lnTo>
                  <a:lnTo>
                    <a:pt x="123" y="433"/>
                  </a:lnTo>
                  <a:lnTo>
                    <a:pt x="134" y="412"/>
                  </a:lnTo>
                  <a:lnTo>
                    <a:pt x="138" y="404"/>
                  </a:lnTo>
                  <a:lnTo>
                    <a:pt x="162" y="350"/>
                  </a:lnTo>
                  <a:lnTo>
                    <a:pt x="165" y="340"/>
                  </a:lnTo>
                  <a:lnTo>
                    <a:pt x="165" y="336"/>
                  </a:lnTo>
                  <a:lnTo>
                    <a:pt x="130" y="336"/>
                  </a:lnTo>
                  <a:lnTo>
                    <a:pt x="134" y="314"/>
                  </a:lnTo>
                  <a:lnTo>
                    <a:pt x="135" y="303"/>
                  </a:lnTo>
                  <a:lnTo>
                    <a:pt x="135" y="293"/>
                  </a:lnTo>
                  <a:close/>
                  <a:moveTo>
                    <a:pt x="261" y="0"/>
                  </a:moveTo>
                  <a:lnTo>
                    <a:pt x="257" y="3"/>
                  </a:lnTo>
                  <a:lnTo>
                    <a:pt x="248" y="12"/>
                  </a:lnTo>
                  <a:lnTo>
                    <a:pt x="240" y="22"/>
                  </a:lnTo>
                  <a:lnTo>
                    <a:pt x="237" y="28"/>
                  </a:lnTo>
                  <a:lnTo>
                    <a:pt x="232" y="34"/>
                  </a:lnTo>
                  <a:lnTo>
                    <a:pt x="229" y="40"/>
                  </a:lnTo>
                  <a:lnTo>
                    <a:pt x="225" y="46"/>
                  </a:lnTo>
                  <a:lnTo>
                    <a:pt x="221" y="53"/>
                  </a:lnTo>
                  <a:lnTo>
                    <a:pt x="218" y="60"/>
                  </a:lnTo>
                  <a:lnTo>
                    <a:pt x="214" y="67"/>
                  </a:lnTo>
                  <a:lnTo>
                    <a:pt x="200" y="99"/>
                  </a:lnTo>
                  <a:lnTo>
                    <a:pt x="193" y="116"/>
                  </a:lnTo>
                  <a:lnTo>
                    <a:pt x="187" y="134"/>
                  </a:lnTo>
                  <a:lnTo>
                    <a:pt x="180" y="153"/>
                  </a:lnTo>
                  <a:lnTo>
                    <a:pt x="174" y="171"/>
                  </a:lnTo>
                  <a:lnTo>
                    <a:pt x="167" y="191"/>
                  </a:lnTo>
                  <a:lnTo>
                    <a:pt x="161" y="210"/>
                  </a:lnTo>
                  <a:lnTo>
                    <a:pt x="155" y="230"/>
                  </a:lnTo>
                  <a:lnTo>
                    <a:pt x="149" y="249"/>
                  </a:lnTo>
                  <a:lnTo>
                    <a:pt x="153" y="257"/>
                  </a:lnTo>
                  <a:lnTo>
                    <a:pt x="157" y="264"/>
                  </a:lnTo>
                  <a:lnTo>
                    <a:pt x="154" y="273"/>
                  </a:lnTo>
                  <a:lnTo>
                    <a:pt x="150" y="282"/>
                  </a:lnTo>
                  <a:lnTo>
                    <a:pt x="144" y="300"/>
                  </a:lnTo>
                  <a:lnTo>
                    <a:pt x="140" y="309"/>
                  </a:lnTo>
                  <a:lnTo>
                    <a:pt x="137" y="318"/>
                  </a:lnTo>
                  <a:lnTo>
                    <a:pt x="133" y="327"/>
                  </a:lnTo>
                  <a:lnTo>
                    <a:pt x="130" y="336"/>
                  </a:lnTo>
                  <a:lnTo>
                    <a:pt x="165" y="336"/>
                  </a:lnTo>
                  <a:lnTo>
                    <a:pt x="165" y="332"/>
                  </a:lnTo>
                  <a:lnTo>
                    <a:pt x="164" y="324"/>
                  </a:lnTo>
                  <a:lnTo>
                    <a:pt x="164" y="300"/>
                  </a:lnTo>
                  <a:lnTo>
                    <a:pt x="165" y="293"/>
                  </a:lnTo>
                  <a:lnTo>
                    <a:pt x="165" y="285"/>
                  </a:lnTo>
                  <a:lnTo>
                    <a:pt x="165" y="282"/>
                  </a:lnTo>
                  <a:lnTo>
                    <a:pt x="160" y="282"/>
                  </a:lnTo>
                  <a:lnTo>
                    <a:pt x="178" y="252"/>
                  </a:lnTo>
                  <a:lnTo>
                    <a:pt x="185" y="242"/>
                  </a:lnTo>
                  <a:lnTo>
                    <a:pt x="191" y="233"/>
                  </a:lnTo>
                  <a:lnTo>
                    <a:pt x="197" y="223"/>
                  </a:lnTo>
                  <a:lnTo>
                    <a:pt x="204" y="213"/>
                  </a:lnTo>
                  <a:lnTo>
                    <a:pt x="210" y="204"/>
                  </a:lnTo>
                  <a:lnTo>
                    <a:pt x="216" y="186"/>
                  </a:lnTo>
                  <a:lnTo>
                    <a:pt x="221" y="168"/>
                  </a:lnTo>
                  <a:lnTo>
                    <a:pt x="227" y="150"/>
                  </a:lnTo>
                  <a:lnTo>
                    <a:pt x="232" y="133"/>
                  </a:lnTo>
                  <a:lnTo>
                    <a:pt x="238" y="115"/>
                  </a:lnTo>
                  <a:lnTo>
                    <a:pt x="244" y="99"/>
                  </a:lnTo>
                  <a:lnTo>
                    <a:pt x="250" y="82"/>
                  </a:lnTo>
                  <a:lnTo>
                    <a:pt x="257" y="66"/>
                  </a:lnTo>
                  <a:lnTo>
                    <a:pt x="293" y="66"/>
                  </a:lnTo>
                  <a:lnTo>
                    <a:pt x="292" y="63"/>
                  </a:lnTo>
                  <a:lnTo>
                    <a:pt x="286" y="50"/>
                  </a:lnTo>
                  <a:lnTo>
                    <a:pt x="281" y="38"/>
                  </a:lnTo>
                  <a:lnTo>
                    <a:pt x="275" y="25"/>
                  </a:lnTo>
                  <a:lnTo>
                    <a:pt x="268" y="12"/>
                  </a:lnTo>
                  <a:lnTo>
                    <a:pt x="261" y="0"/>
                  </a:lnTo>
                  <a:close/>
                  <a:moveTo>
                    <a:pt x="166" y="278"/>
                  </a:moveTo>
                  <a:lnTo>
                    <a:pt x="160" y="282"/>
                  </a:lnTo>
                  <a:lnTo>
                    <a:pt x="165" y="282"/>
                  </a:lnTo>
                  <a:lnTo>
                    <a:pt x="166" y="278"/>
                  </a:lnTo>
                  <a:close/>
                  <a:moveTo>
                    <a:pt x="293" y="66"/>
                  </a:moveTo>
                  <a:lnTo>
                    <a:pt x="257" y="66"/>
                  </a:lnTo>
                  <a:lnTo>
                    <a:pt x="262" y="75"/>
                  </a:lnTo>
                  <a:lnTo>
                    <a:pt x="272" y="95"/>
                  </a:lnTo>
                  <a:lnTo>
                    <a:pt x="276" y="104"/>
                  </a:lnTo>
                  <a:lnTo>
                    <a:pt x="280" y="114"/>
                  </a:lnTo>
                  <a:lnTo>
                    <a:pt x="284" y="123"/>
                  </a:lnTo>
                  <a:lnTo>
                    <a:pt x="288" y="133"/>
                  </a:lnTo>
                  <a:lnTo>
                    <a:pt x="291" y="142"/>
                  </a:lnTo>
                  <a:lnTo>
                    <a:pt x="298" y="161"/>
                  </a:lnTo>
                  <a:lnTo>
                    <a:pt x="304" y="180"/>
                  </a:lnTo>
                  <a:lnTo>
                    <a:pt x="309" y="199"/>
                  </a:lnTo>
                  <a:lnTo>
                    <a:pt x="315" y="218"/>
                  </a:lnTo>
                  <a:lnTo>
                    <a:pt x="315" y="186"/>
                  </a:lnTo>
                  <a:lnTo>
                    <a:pt x="314" y="171"/>
                  </a:lnTo>
                  <a:lnTo>
                    <a:pt x="313" y="159"/>
                  </a:lnTo>
                  <a:lnTo>
                    <a:pt x="307" y="117"/>
                  </a:lnTo>
                  <a:lnTo>
                    <a:pt x="304" y="103"/>
                  </a:lnTo>
                  <a:lnTo>
                    <a:pt x="300" y="90"/>
                  </a:lnTo>
                  <a:lnTo>
                    <a:pt x="296" y="76"/>
                  </a:lnTo>
                  <a:lnTo>
                    <a:pt x="293" y="66"/>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57" name="Shape 57">
              <a:extLst>
                <a:ext uri="{FF2B5EF4-FFF2-40B4-BE49-F238E27FC236}">
                  <a16:creationId xmlns:a16="http://schemas.microsoft.com/office/drawing/2014/main" id="{60F88D98-5705-7ED4-A9ED-5B0ABF97E3C7}"/>
                </a:ext>
              </a:extLst>
            </xdr:cNvPr>
            <xdr:cNvPicPr preferRelativeResize="0"/>
          </xdr:nvPicPr>
          <xdr:blipFill rotWithShape="1">
            <a:blip xmlns:r="http://schemas.openxmlformats.org/officeDocument/2006/relationships" r:embed="rId16">
              <a:alphaModFix/>
            </a:blip>
            <a:srcRect/>
            <a:stretch/>
          </xdr:blipFill>
          <xdr:spPr>
            <a:xfrm>
              <a:off x="6845" y="762"/>
              <a:ext cx="499" cy="432"/>
            </a:xfrm>
            <a:prstGeom prst="rect">
              <a:avLst/>
            </a:prstGeom>
            <a:noFill/>
            <a:ln>
              <a:noFill/>
            </a:ln>
          </xdr:spPr>
        </xdr:pic>
        <xdr:sp macro="" textlink="">
          <xdr:nvSpPr>
            <xdr:cNvPr id="58" name="Shape 58">
              <a:extLst>
                <a:ext uri="{FF2B5EF4-FFF2-40B4-BE49-F238E27FC236}">
                  <a16:creationId xmlns:a16="http://schemas.microsoft.com/office/drawing/2014/main" id="{D58F2242-B274-3698-D8F1-D85D42807ABA}"/>
                </a:ext>
              </a:extLst>
            </xdr:cNvPr>
            <xdr:cNvSpPr/>
          </xdr:nvSpPr>
          <xdr:spPr>
            <a:xfrm>
              <a:off x="6845" y="633"/>
              <a:ext cx="315" cy="691"/>
            </a:xfrm>
            <a:custGeom>
              <a:avLst/>
              <a:gdLst/>
              <a:ahLst/>
              <a:cxnLst/>
              <a:rect l="l" t="t" r="r" b="b"/>
              <a:pathLst>
                <a:path w="315" h="691" extrusionOk="0">
                  <a:moveTo>
                    <a:pt x="79" y="440"/>
                  </a:moveTo>
                  <a:lnTo>
                    <a:pt x="83" y="433"/>
                  </a:lnTo>
                  <a:lnTo>
                    <a:pt x="86" y="425"/>
                  </a:lnTo>
                  <a:lnTo>
                    <a:pt x="90" y="417"/>
                  </a:lnTo>
                  <a:lnTo>
                    <a:pt x="115" y="355"/>
                  </a:lnTo>
                  <a:lnTo>
                    <a:pt x="121" y="335"/>
                  </a:lnTo>
                  <a:lnTo>
                    <a:pt x="128" y="315"/>
                  </a:lnTo>
                  <a:lnTo>
                    <a:pt x="135" y="293"/>
                  </a:lnTo>
                  <a:lnTo>
                    <a:pt x="135" y="303"/>
                  </a:lnTo>
                  <a:lnTo>
                    <a:pt x="134" y="314"/>
                  </a:lnTo>
                  <a:lnTo>
                    <a:pt x="132" y="325"/>
                  </a:lnTo>
                  <a:lnTo>
                    <a:pt x="130" y="336"/>
                  </a:lnTo>
                  <a:lnTo>
                    <a:pt x="133" y="327"/>
                  </a:lnTo>
                  <a:lnTo>
                    <a:pt x="137" y="318"/>
                  </a:lnTo>
                  <a:lnTo>
                    <a:pt x="140" y="309"/>
                  </a:lnTo>
                  <a:lnTo>
                    <a:pt x="144" y="300"/>
                  </a:lnTo>
                  <a:lnTo>
                    <a:pt x="147" y="291"/>
                  </a:lnTo>
                  <a:lnTo>
                    <a:pt x="150" y="282"/>
                  </a:lnTo>
                  <a:lnTo>
                    <a:pt x="154" y="273"/>
                  </a:lnTo>
                  <a:lnTo>
                    <a:pt x="157" y="264"/>
                  </a:lnTo>
                  <a:lnTo>
                    <a:pt x="155" y="260"/>
                  </a:lnTo>
                  <a:lnTo>
                    <a:pt x="153" y="257"/>
                  </a:lnTo>
                  <a:lnTo>
                    <a:pt x="151" y="253"/>
                  </a:lnTo>
                  <a:lnTo>
                    <a:pt x="149" y="249"/>
                  </a:lnTo>
                  <a:lnTo>
                    <a:pt x="155" y="230"/>
                  </a:lnTo>
                  <a:lnTo>
                    <a:pt x="161" y="210"/>
                  </a:lnTo>
                  <a:lnTo>
                    <a:pt x="167" y="191"/>
                  </a:lnTo>
                  <a:lnTo>
                    <a:pt x="174" y="171"/>
                  </a:lnTo>
                  <a:lnTo>
                    <a:pt x="180" y="153"/>
                  </a:lnTo>
                  <a:lnTo>
                    <a:pt x="187" y="134"/>
                  </a:lnTo>
                  <a:lnTo>
                    <a:pt x="193" y="116"/>
                  </a:lnTo>
                  <a:lnTo>
                    <a:pt x="200" y="99"/>
                  </a:lnTo>
                  <a:lnTo>
                    <a:pt x="207" y="83"/>
                  </a:lnTo>
                  <a:lnTo>
                    <a:pt x="214" y="67"/>
                  </a:lnTo>
                  <a:lnTo>
                    <a:pt x="218" y="60"/>
                  </a:lnTo>
                  <a:lnTo>
                    <a:pt x="221" y="53"/>
                  </a:lnTo>
                  <a:lnTo>
                    <a:pt x="225" y="46"/>
                  </a:lnTo>
                  <a:lnTo>
                    <a:pt x="229" y="40"/>
                  </a:lnTo>
                  <a:lnTo>
                    <a:pt x="232" y="34"/>
                  </a:lnTo>
                  <a:lnTo>
                    <a:pt x="237" y="28"/>
                  </a:lnTo>
                  <a:lnTo>
                    <a:pt x="240" y="22"/>
                  </a:lnTo>
                  <a:lnTo>
                    <a:pt x="248" y="12"/>
                  </a:lnTo>
                  <a:lnTo>
                    <a:pt x="257" y="3"/>
                  </a:lnTo>
                  <a:lnTo>
                    <a:pt x="261" y="0"/>
                  </a:lnTo>
                  <a:lnTo>
                    <a:pt x="268" y="12"/>
                  </a:lnTo>
                  <a:lnTo>
                    <a:pt x="275" y="25"/>
                  </a:lnTo>
                  <a:lnTo>
                    <a:pt x="281" y="38"/>
                  </a:lnTo>
                  <a:lnTo>
                    <a:pt x="286" y="50"/>
                  </a:lnTo>
                  <a:lnTo>
                    <a:pt x="292" y="63"/>
                  </a:lnTo>
                  <a:lnTo>
                    <a:pt x="296" y="76"/>
                  </a:lnTo>
                  <a:lnTo>
                    <a:pt x="300" y="90"/>
                  </a:lnTo>
                  <a:lnTo>
                    <a:pt x="304" y="103"/>
                  </a:lnTo>
                  <a:lnTo>
                    <a:pt x="307" y="117"/>
                  </a:lnTo>
                  <a:lnTo>
                    <a:pt x="309" y="131"/>
                  </a:lnTo>
                  <a:lnTo>
                    <a:pt x="311" y="145"/>
                  </a:lnTo>
                  <a:lnTo>
                    <a:pt x="313" y="159"/>
                  </a:lnTo>
                  <a:lnTo>
                    <a:pt x="314" y="173"/>
                  </a:lnTo>
                  <a:lnTo>
                    <a:pt x="315" y="188"/>
                  </a:lnTo>
                  <a:lnTo>
                    <a:pt x="315" y="203"/>
                  </a:lnTo>
                  <a:lnTo>
                    <a:pt x="315" y="218"/>
                  </a:lnTo>
                  <a:lnTo>
                    <a:pt x="309" y="199"/>
                  </a:lnTo>
                  <a:lnTo>
                    <a:pt x="304" y="180"/>
                  </a:lnTo>
                  <a:lnTo>
                    <a:pt x="298" y="161"/>
                  </a:lnTo>
                  <a:lnTo>
                    <a:pt x="291" y="142"/>
                  </a:lnTo>
                  <a:lnTo>
                    <a:pt x="288" y="133"/>
                  </a:lnTo>
                  <a:lnTo>
                    <a:pt x="284" y="123"/>
                  </a:lnTo>
                  <a:lnTo>
                    <a:pt x="280" y="114"/>
                  </a:lnTo>
                  <a:lnTo>
                    <a:pt x="276" y="104"/>
                  </a:lnTo>
                  <a:lnTo>
                    <a:pt x="272" y="95"/>
                  </a:lnTo>
                  <a:lnTo>
                    <a:pt x="267" y="85"/>
                  </a:lnTo>
                  <a:lnTo>
                    <a:pt x="262" y="75"/>
                  </a:lnTo>
                  <a:lnTo>
                    <a:pt x="257" y="66"/>
                  </a:lnTo>
                  <a:lnTo>
                    <a:pt x="250" y="82"/>
                  </a:lnTo>
                  <a:lnTo>
                    <a:pt x="244" y="99"/>
                  </a:lnTo>
                  <a:lnTo>
                    <a:pt x="238" y="115"/>
                  </a:lnTo>
                  <a:lnTo>
                    <a:pt x="232" y="133"/>
                  </a:lnTo>
                  <a:lnTo>
                    <a:pt x="227" y="150"/>
                  </a:lnTo>
                  <a:lnTo>
                    <a:pt x="221" y="168"/>
                  </a:lnTo>
                  <a:lnTo>
                    <a:pt x="216" y="186"/>
                  </a:lnTo>
                  <a:lnTo>
                    <a:pt x="210" y="204"/>
                  </a:lnTo>
                  <a:lnTo>
                    <a:pt x="204" y="213"/>
                  </a:lnTo>
                  <a:lnTo>
                    <a:pt x="197" y="223"/>
                  </a:lnTo>
                  <a:lnTo>
                    <a:pt x="191" y="233"/>
                  </a:lnTo>
                  <a:lnTo>
                    <a:pt x="185" y="242"/>
                  </a:lnTo>
                  <a:lnTo>
                    <a:pt x="178" y="252"/>
                  </a:lnTo>
                  <a:lnTo>
                    <a:pt x="172" y="262"/>
                  </a:lnTo>
                  <a:lnTo>
                    <a:pt x="166" y="272"/>
                  </a:lnTo>
                  <a:lnTo>
                    <a:pt x="160" y="282"/>
                  </a:lnTo>
                  <a:lnTo>
                    <a:pt x="163" y="280"/>
                  </a:lnTo>
                  <a:lnTo>
                    <a:pt x="166" y="278"/>
                  </a:lnTo>
                  <a:lnTo>
                    <a:pt x="165" y="285"/>
                  </a:lnTo>
                  <a:lnTo>
                    <a:pt x="165" y="293"/>
                  </a:lnTo>
                  <a:lnTo>
                    <a:pt x="164" y="300"/>
                  </a:lnTo>
                  <a:lnTo>
                    <a:pt x="164" y="308"/>
                  </a:lnTo>
                  <a:lnTo>
                    <a:pt x="164" y="316"/>
                  </a:lnTo>
                  <a:lnTo>
                    <a:pt x="164" y="324"/>
                  </a:lnTo>
                  <a:lnTo>
                    <a:pt x="165" y="332"/>
                  </a:lnTo>
                  <a:lnTo>
                    <a:pt x="165" y="340"/>
                  </a:lnTo>
                  <a:lnTo>
                    <a:pt x="162" y="350"/>
                  </a:lnTo>
                  <a:lnTo>
                    <a:pt x="158" y="359"/>
                  </a:lnTo>
                  <a:lnTo>
                    <a:pt x="154" y="368"/>
                  </a:lnTo>
                  <a:lnTo>
                    <a:pt x="150" y="377"/>
                  </a:lnTo>
                  <a:lnTo>
                    <a:pt x="146" y="386"/>
                  </a:lnTo>
                  <a:lnTo>
                    <a:pt x="142" y="395"/>
                  </a:lnTo>
                  <a:lnTo>
                    <a:pt x="138" y="404"/>
                  </a:lnTo>
                  <a:lnTo>
                    <a:pt x="134" y="412"/>
                  </a:lnTo>
                  <a:lnTo>
                    <a:pt x="123" y="433"/>
                  </a:lnTo>
                  <a:lnTo>
                    <a:pt x="114" y="453"/>
                  </a:lnTo>
                  <a:lnTo>
                    <a:pt x="105" y="472"/>
                  </a:lnTo>
                  <a:lnTo>
                    <a:pt x="97" y="491"/>
                  </a:lnTo>
                  <a:lnTo>
                    <a:pt x="89" y="510"/>
                  </a:lnTo>
                  <a:lnTo>
                    <a:pt x="82" y="528"/>
                  </a:lnTo>
                  <a:lnTo>
                    <a:pt x="76" y="546"/>
                  </a:lnTo>
                  <a:lnTo>
                    <a:pt x="70" y="563"/>
                  </a:lnTo>
                  <a:lnTo>
                    <a:pt x="65" y="580"/>
                  </a:lnTo>
                  <a:lnTo>
                    <a:pt x="60" y="597"/>
                  </a:lnTo>
                  <a:lnTo>
                    <a:pt x="56" y="613"/>
                  </a:lnTo>
                  <a:lnTo>
                    <a:pt x="53" y="629"/>
                  </a:lnTo>
                  <a:lnTo>
                    <a:pt x="50" y="645"/>
                  </a:lnTo>
                  <a:lnTo>
                    <a:pt x="47" y="660"/>
                  </a:lnTo>
                  <a:lnTo>
                    <a:pt x="45" y="675"/>
                  </a:lnTo>
                  <a:lnTo>
                    <a:pt x="44" y="690"/>
                  </a:lnTo>
                  <a:lnTo>
                    <a:pt x="24" y="690"/>
                  </a:lnTo>
                  <a:lnTo>
                    <a:pt x="16" y="690"/>
                  </a:lnTo>
                  <a:lnTo>
                    <a:pt x="8" y="691"/>
                  </a:lnTo>
                  <a:lnTo>
                    <a:pt x="0" y="691"/>
                  </a:lnTo>
                  <a:lnTo>
                    <a:pt x="2" y="675"/>
                  </a:lnTo>
                  <a:lnTo>
                    <a:pt x="4" y="658"/>
                  </a:lnTo>
                  <a:lnTo>
                    <a:pt x="7" y="642"/>
                  </a:lnTo>
                  <a:lnTo>
                    <a:pt x="11" y="626"/>
                  </a:lnTo>
                  <a:lnTo>
                    <a:pt x="14" y="610"/>
                  </a:lnTo>
                  <a:lnTo>
                    <a:pt x="18" y="594"/>
                  </a:lnTo>
                  <a:lnTo>
                    <a:pt x="22" y="578"/>
                  </a:lnTo>
                  <a:lnTo>
                    <a:pt x="27" y="563"/>
                  </a:lnTo>
                  <a:lnTo>
                    <a:pt x="33" y="547"/>
                  </a:lnTo>
                  <a:lnTo>
                    <a:pt x="38" y="531"/>
                  </a:lnTo>
                  <a:lnTo>
                    <a:pt x="44" y="516"/>
                  </a:lnTo>
                  <a:lnTo>
                    <a:pt x="50" y="500"/>
                  </a:lnTo>
                  <a:lnTo>
                    <a:pt x="57" y="485"/>
                  </a:lnTo>
                  <a:lnTo>
                    <a:pt x="64" y="470"/>
                  </a:lnTo>
                  <a:lnTo>
                    <a:pt x="71" y="455"/>
                  </a:lnTo>
                  <a:lnTo>
                    <a:pt x="79" y="44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59" name="Shape 59">
              <a:extLst>
                <a:ext uri="{FF2B5EF4-FFF2-40B4-BE49-F238E27FC236}">
                  <a16:creationId xmlns:a16="http://schemas.microsoft.com/office/drawing/2014/main" id="{6C52C95F-7AB9-A28E-F861-5C9CB8DA89D4}"/>
                </a:ext>
              </a:extLst>
            </xdr:cNvPr>
            <xdr:cNvPicPr preferRelativeResize="0"/>
          </xdr:nvPicPr>
          <xdr:blipFill rotWithShape="1">
            <a:blip xmlns:r="http://schemas.openxmlformats.org/officeDocument/2006/relationships" r:embed="rId16">
              <a:alphaModFix/>
            </a:blip>
            <a:srcRect/>
            <a:stretch/>
          </xdr:blipFill>
          <xdr:spPr>
            <a:xfrm>
              <a:off x="6845" y="762"/>
              <a:ext cx="499" cy="432"/>
            </a:xfrm>
            <a:prstGeom prst="rect">
              <a:avLst/>
            </a:prstGeom>
            <a:noFill/>
            <a:ln>
              <a:noFill/>
            </a:ln>
          </xdr:spPr>
        </xdr:pic>
        <xdr:sp macro="" textlink="">
          <xdr:nvSpPr>
            <xdr:cNvPr id="60" name="Shape 60">
              <a:extLst>
                <a:ext uri="{FF2B5EF4-FFF2-40B4-BE49-F238E27FC236}">
                  <a16:creationId xmlns:a16="http://schemas.microsoft.com/office/drawing/2014/main" id="{C6CB5982-0930-92EB-C268-9A305A6525DD}"/>
                </a:ext>
              </a:extLst>
            </xdr:cNvPr>
            <xdr:cNvSpPr/>
          </xdr:nvSpPr>
          <xdr:spPr>
            <a:xfrm>
              <a:off x="6984" y="1019"/>
              <a:ext cx="51" cy="214"/>
            </a:xfrm>
            <a:custGeom>
              <a:avLst/>
              <a:gdLst/>
              <a:ahLst/>
              <a:cxnLst/>
              <a:rect l="l" t="t" r="r" b="b"/>
              <a:pathLst>
                <a:path w="51" h="214" extrusionOk="0">
                  <a:moveTo>
                    <a:pt x="46" y="0"/>
                  </a:moveTo>
                  <a:lnTo>
                    <a:pt x="40" y="4"/>
                  </a:lnTo>
                  <a:lnTo>
                    <a:pt x="34" y="7"/>
                  </a:lnTo>
                  <a:lnTo>
                    <a:pt x="28" y="11"/>
                  </a:lnTo>
                  <a:lnTo>
                    <a:pt x="23" y="14"/>
                  </a:lnTo>
                  <a:lnTo>
                    <a:pt x="17" y="17"/>
                  </a:lnTo>
                  <a:lnTo>
                    <a:pt x="11" y="21"/>
                  </a:lnTo>
                  <a:lnTo>
                    <a:pt x="5" y="24"/>
                  </a:lnTo>
                  <a:lnTo>
                    <a:pt x="0" y="28"/>
                  </a:lnTo>
                  <a:lnTo>
                    <a:pt x="4" y="80"/>
                  </a:lnTo>
                  <a:lnTo>
                    <a:pt x="6" y="102"/>
                  </a:lnTo>
                  <a:lnTo>
                    <a:pt x="7" y="119"/>
                  </a:lnTo>
                  <a:lnTo>
                    <a:pt x="7" y="173"/>
                  </a:lnTo>
                  <a:lnTo>
                    <a:pt x="6" y="193"/>
                  </a:lnTo>
                  <a:lnTo>
                    <a:pt x="5" y="214"/>
                  </a:lnTo>
                  <a:lnTo>
                    <a:pt x="15" y="186"/>
                  </a:lnTo>
                  <a:lnTo>
                    <a:pt x="20" y="173"/>
                  </a:lnTo>
                  <a:lnTo>
                    <a:pt x="24" y="159"/>
                  </a:lnTo>
                  <a:lnTo>
                    <a:pt x="28" y="146"/>
                  </a:lnTo>
                  <a:lnTo>
                    <a:pt x="32" y="132"/>
                  </a:lnTo>
                  <a:lnTo>
                    <a:pt x="35" y="119"/>
                  </a:lnTo>
                  <a:lnTo>
                    <a:pt x="39" y="106"/>
                  </a:lnTo>
                  <a:lnTo>
                    <a:pt x="41" y="93"/>
                  </a:lnTo>
                  <a:lnTo>
                    <a:pt x="44" y="80"/>
                  </a:lnTo>
                  <a:lnTo>
                    <a:pt x="46" y="67"/>
                  </a:lnTo>
                  <a:lnTo>
                    <a:pt x="48" y="55"/>
                  </a:lnTo>
                  <a:lnTo>
                    <a:pt x="49" y="43"/>
                  </a:lnTo>
                  <a:lnTo>
                    <a:pt x="50" y="30"/>
                  </a:lnTo>
                  <a:lnTo>
                    <a:pt x="51" y="21"/>
                  </a:lnTo>
                  <a:lnTo>
                    <a:pt x="51" y="7"/>
                  </a:lnTo>
                  <a:lnTo>
                    <a:pt x="46"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61" name="Shape 61">
              <a:extLst>
                <a:ext uri="{FF2B5EF4-FFF2-40B4-BE49-F238E27FC236}">
                  <a16:creationId xmlns:a16="http://schemas.microsoft.com/office/drawing/2014/main" id="{26FBE3BD-7E51-D4E7-F087-06BA39808C28}"/>
                </a:ext>
              </a:extLst>
            </xdr:cNvPr>
            <xdr:cNvPicPr preferRelativeResize="0"/>
          </xdr:nvPicPr>
          <xdr:blipFill rotWithShape="1">
            <a:blip xmlns:r="http://schemas.openxmlformats.org/officeDocument/2006/relationships" r:embed="rId7">
              <a:alphaModFix/>
            </a:blip>
            <a:srcRect/>
            <a:stretch/>
          </xdr:blipFill>
          <xdr:spPr>
            <a:xfrm>
              <a:off x="6984" y="1149"/>
              <a:ext cx="499" cy="2"/>
            </a:xfrm>
            <a:prstGeom prst="rect">
              <a:avLst/>
            </a:prstGeom>
            <a:noFill/>
            <a:ln>
              <a:noFill/>
            </a:ln>
          </xdr:spPr>
        </xdr:pic>
        <xdr:sp macro="" textlink="">
          <xdr:nvSpPr>
            <xdr:cNvPr id="62" name="Shape 62">
              <a:extLst>
                <a:ext uri="{FF2B5EF4-FFF2-40B4-BE49-F238E27FC236}">
                  <a16:creationId xmlns:a16="http://schemas.microsoft.com/office/drawing/2014/main" id="{01B981CB-B595-FA74-BCEE-3E6CE7E7055A}"/>
                </a:ext>
              </a:extLst>
            </xdr:cNvPr>
            <xdr:cNvSpPr/>
          </xdr:nvSpPr>
          <xdr:spPr>
            <a:xfrm>
              <a:off x="6984" y="1019"/>
              <a:ext cx="51" cy="214"/>
            </a:xfrm>
            <a:custGeom>
              <a:avLst/>
              <a:gdLst/>
              <a:ahLst/>
              <a:cxnLst/>
              <a:rect l="l" t="t" r="r" b="b"/>
              <a:pathLst>
                <a:path w="51" h="214" extrusionOk="0">
                  <a:moveTo>
                    <a:pt x="46" y="0"/>
                  </a:moveTo>
                  <a:lnTo>
                    <a:pt x="40" y="4"/>
                  </a:lnTo>
                  <a:lnTo>
                    <a:pt x="34" y="7"/>
                  </a:lnTo>
                  <a:lnTo>
                    <a:pt x="28" y="11"/>
                  </a:lnTo>
                  <a:lnTo>
                    <a:pt x="23" y="14"/>
                  </a:lnTo>
                  <a:lnTo>
                    <a:pt x="17" y="17"/>
                  </a:lnTo>
                  <a:lnTo>
                    <a:pt x="11" y="21"/>
                  </a:lnTo>
                  <a:lnTo>
                    <a:pt x="5" y="24"/>
                  </a:lnTo>
                  <a:lnTo>
                    <a:pt x="0" y="28"/>
                  </a:lnTo>
                  <a:lnTo>
                    <a:pt x="2" y="53"/>
                  </a:lnTo>
                  <a:lnTo>
                    <a:pt x="4" y="78"/>
                  </a:lnTo>
                  <a:lnTo>
                    <a:pt x="6" y="102"/>
                  </a:lnTo>
                  <a:lnTo>
                    <a:pt x="7" y="125"/>
                  </a:lnTo>
                  <a:lnTo>
                    <a:pt x="7" y="148"/>
                  </a:lnTo>
                  <a:lnTo>
                    <a:pt x="7" y="171"/>
                  </a:lnTo>
                  <a:lnTo>
                    <a:pt x="6" y="193"/>
                  </a:lnTo>
                  <a:lnTo>
                    <a:pt x="5" y="214"/>
                  </a:lnTo>
                  <a:lnTo>
                    <a:pt x="10" y="200"/>
                  </a:lnTo>
                  <a:lnTo>
                    <a:pt x="15" y="186"/>
                  </a:lnTo>
                  <a:lnTo>
                    <a:pt x="20" y="173"/>
                  </a:lnTo>
                  <a:lnTo>
                    <a:pt x="24" y="159"/>
                  </a:lnTo>
                  <a:lnTo>
                    <a:pt x="28" y="146"/>
                  </a:lnTo>
                  <a:lnTo>
                    <a:pt x="32" y="132"/>
                  </a:lnTo>
                  <a:lnTo>
                    <a:pt x="35" y="119"/>
                  </a:lnTo>
                  <a:lnTo>
                    <a:pt x="39" y="106"/>
                  </a:lnTo>
                  <a:lnTo>
                    <a:pt x="41" y="93"/>
                  </a:lnTo>
                  <a:lnTo>
                    <a:pt x="44" y="80"/>
                  </a:lnTo>
                  <a:lnTo>
                    <a:pt x="46" y="67"/>
                  </a:lnTo>
                  <a:lnTo>
                    <a:pt x="48" y="55"/>
                  </a:lnTo>
                  <a:lnTo>
                    <a:pt x="49" y="43"/>
                  </a:lnTo>
                  <a:lnTo>
                    <a:pt x="50" y="30"/>
                  </a:lnTo>
                  <a:lnTo>
                    <a:pt x="51" y="19"/>
                  </a:lnTo>
                  <a:lnTo>
                    <a:pt x="51" y="7"/>
                  </a:lnTo>
                  <a:lnTo>
                    <a:pt x="49" y="3"/>
                  </a:lnTo>
                  <a:lnTo>
                    <a:pt x="46"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63" name="Shape 63">
              <a:extLst>
                <a:ext uri="{FF2B5EF4-FFF2-40B4-BE49-F238E27FC236}">
                  <a16:creationId xmlns:a16="http://schemas.microsoft.com/office/drawing/2014/main" id="{659B4E93-8447-B1A0-00A9-2AEFBF127A6D}"/>
                </a:ext>
              </a:extLst>
            </xdr:cNvPr>
            <xdr:cNvPicPr preferRelativeResize="0"/>
          </xdr:nvPicPr>
          <xdr:blipFill rotWithShape="1">
            <a:blip xmlns:r="http://schemas.openxmlformats.org/officeDocument/2006/relationships" r:embed="rId7">
              <a:alphaModFix/>
            </a:blip>
            <a:srcRect/>
            <a:stretch/>
          </xdr:blipFill>
          <xdr:spPr>
            <a:xfrm>
              <a:off x="6984" y="1149"/>
              <a:ext cx="499" cy="2"/>
            </a:xfrm>
            <a:prstGeom prst="rect">
              <a:avLst/>
            </a:prstGeom>
            <a:noFill/>
            <a:ln>
              <a:noFill/>
            </a:ln>
          </xdr:spPr>
        </xdr:pic>
        <xdr:pic>
          <xdr:nvPicPr>
            <xdr:cNvPr id="64" name="Shape 64">
              <a:extLst>
                <a:ext uri="{FF2B5EF4-FFF2-40B4-BE49-F238E27FC236}">
                  <a16:creationId xmlns:a16="http://schemas.microsoft.com/office/drawing/2014/main" id="{0E27FADC-C062-657E-D983-2A3133A3CFCA}"/>
                </a:ext>
              </a:extLst>
            </xdr:cNvPr>
            <xdr:cNvPicPr preferRelativeResize="0"/>
          </xdr:nvPicPr>
          <xdr:blipFill rotWithShape="1">
            <a:blip xmlns:r="http://schemas.openxmlformats.org/officeDocument/2006/relationships" r:embed="rId17">
              <a:alphaModFix/>
            </a:blip>
            <a:srcRect/>
            <a:stretch/>
          </xdr:blipFill>
          <xdr:spPr>
            <a:xfrm>
              <a:off x="6858" y="259"/>
              <a:ext cx="106" cy="175"/>
            </a:xfrm>
            <a:prstGeom prst="rect">
              <a:avLst/>
            </a:prstGeom>
            <a:noFill/>
            <a:ln>
              <a:noFill/>
            </a:ln>
          </xdr:spPr>
        </xdr:pic>
        <xdr:pic>
          <xdr:nvPicPr>
            <xdr:cNvPr id="65" name="Shape 65">
              <a:extLst>
                <a:ext uri="{FF2B5EF4-FFF2-40B4-BE49-F238E27FC236}">
                  <a16:creationId xmlns:a16="http://schemas.microsoft.com/office/drawing/2014/main" id="{BB4078FD-1E72-A721-8DD7-AFEC84D60CEF}"/>
                </a:ext>
              </a:extLst>
            </xdr:cNvPr>
            <xdr:cNvPicPr preferRelativeResize="0"/>
          </xdr:nvPicPr>
          <xdr:blipFill rotWithShape="1">
            <a:blip xmlns:r="http://schemas.openxmlformats.org/officeDocument/2006/relationships" r:embed="rId7">
              <a:alphaModFix/>
            </a:blip>
            <a:srcRect/>
            <a:stretch/>
          </xdr:blipFill>
          <xdr:spPr>
            <a:xfrm>
              <a:off x="6859" y="388"/>
              <a:ext cx="499" cy="2"/>
            </a:xfrm>
            <a:prstGeom prst="rect">
              <a:avLst/>
            </a:prstGeom>
            <a:noFill/>
            <a:ln>
              <a:noFill/>
            </a:ln>
          </xdr:spPr>
        </xdr:pic>
        <xdr:sp macro="" textlink="">
          <xdr:nvSpPr>
            <xdr:cNvPr id="66" name="Shape 66">
              <a:extLst>
                <a:ext uri="{FF2B5EF4-FFF2-40B4-BE49-F238E27FC236}">
                  <a16:creationId xmlns:a16="http://schemas.microsoft.com/office/drawing/2014/main" id="{A2C31775-4A32-7CA2-B04B-FBBD0268CC87}"/>
                </a:ext>
              </a:extLst>
            </xdr:cNvPr>
            <xdr:cNvSpPr/>
          </xdr:nvSpPr>
          <xdr:spPr>
            <a:xfrm>
              <a:off x="6858" y="259"/>
              <a:ext cx="106" cy="175"/>
            </a:xfrm>
            <a:custGeom>
              <a:avLst/>
              <a:gdLst/>
              <a:ahLst/>
              <a:cxnLst/>
              <a:rect l="l" t="t" r="r" b="b"/>
              <a:pathLst>
                <a:path w="106" h="175" extrusionOk="0">
                  <a:moveTo>
                    <a:pt x="106" y="125"/>
                  </a:moveTo>
                  <a:lnTo>
                    <a:pt x="99" y="118"/>
                  </a:lnTo>
                  <a:lnTo>
                    <a:pt x="92" y="111"/>
                  </a:lnTo>
                  <a:lnTo>
                    <a:pt x="85" y="104"/>
                  </a:lnTo>
                  <a:lnTo>
                    <a:pt x="78" y="96"/>
                  </a:lnTo>
                  <a:lnTo>
                    <a:pt x="64" y="80"/>
                  </a:lnTo>
                  <a:lnTo>
                    <a:pt x="51" y="64"/>
                  </a:lnTo>
                  <a:lnTo>
                    <a:pt x="38" y="48"/>
                  </a:lnTo>
                  <a:lnTo>
                    <a:pt x="25" y="32"/>
                  </a:lnTo>
                  <a:lnTo>
                    <a:pt x="12" y="16"/>
                  </a:lnTo>
                  <a:lnTo>
                    <a:pt x="0" y="0"/>
                  </a:lnTo>
                  <a:lnTo>
                    <a:pt x="4" y="12"/>
                  </a:lnTo>
                  <a:lnTo>
                    <a:pt x="8" y="24"/>
                  </a:lnTo>
                  <a:lnTo>
                    <a:pt x="13" y="36"/>
                  </a:lnTo>
                  <a:lnTo>
                    <a:pt x="18" y="47"/>
                  </a:lnTo>
                  <a:lnTo>
                    <a:pt x="23" y="59"/>
                  </a:lnTo>
                  <a:lnTo>
                    <a:pt x="28" y="70"/>
                  </a:lnTo>
                  <a:lnTo>
                    <a:pt x="34" y="82"/>
                  </a:lnTo>
                  <a:lnTo>
                    <a:pt x="40" y="92"/>
                  </a:lnTo>
                  <a:lnTo>
                    <a:pt x="46" y="104"/>
                  </a:lnTo>
                  <a:lnTo>
                    <a:pt x="53" y="114"/>
                  </a:lnTo>
                  <a:lnTo>
                    <a:pt x="60" y="125"/>
                  </a:lnTo>
                  <a:lnTo>
                    <a:pt x="67" y="135"/>
                  </a:lnTo>
                  <a:lnTo>
                    <a:pt x="75" y="145"/>
                  </a:lnTo>
                  <a:lnTo>
                    <a:pt x="83" y="155"/>
                  </a:lnTo>
                  <a:lnTo>
                    <a:pt x="91" y="165"/>
                  </a:lnTo>
                  <a:lnTo>
                    <a:pt x="100" y="175"/>
                  </a:lnTo>
                  <a:lnTo>
                    <a:pt x="100" y="168"/>
                  </a:lnTo>
                  <a:lnTo>
                    <a:pt x="101" y="161"/>
                  </a:lnTo>
                  <a:lnTo>
                    <a:pt x="102" y="155"/>
                  </a:lnTo>
                  <a:lnTo>
                    <a:pt x="103" y="149"/>
                  </a:lnTo>
                  <a:lnTo>
                    <a:pt x="103" y="143"/>
                  </a:lnTo>
                  <a:lnTo>
                    <a:pt x="104" y="137"/>
                  </a:lnTo>
                  <a:lnTo>
                    <a:pt x="105" y="131"/>
                  </a:lnTo>
                  <a:lnTo>
                    <a:pt x="106" y="12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67" name="Shape 67">
              <a:extLst>
                <a:ext uri="{FF2B5EF4-FFF2-40B4-BE49-F238E27FC236}">
                  <a16:creationId xmlns:a16="http://schemas.microsoft.com/office/drawing/2014/main" id="{2B06B6A5-C69F-8BE2-B019-63B99A5B5A0D}"/>
                </a:ext>
              </a:extLst>
            </xdr:cNvPr>
            <xdr:cNvPicPr preferRelativeResize="0"/>
          </xdr:nvPicPr>
          <xdr:blipFill rotWithShape="1">
            <a:blip xmlns:r="http://schemas.openxmlformats.org/officeDocument/2006/relationships" r:embed="rId7">
              <a:alphaModFix/>
            </a:blip>
            <a:srcRect/>
            <a:stretch/>
          </xdr:blipFill>
          <xdr:spPr>
            <a:xfrm>
              <a:off x="6859" y="388"/>
              <a:ext cx="499" cy="2"/>
            </a:xfrm>
            <a:prstGeom prst="rect">
              <a:avLst/>
            </a:prstGeom>
            <a:noFill/>
            <a:ln>
              <a:noFill/>
            </a:ln>
          </xdr:spPr>
        </xdr:pic>
        <xdr:sp macro="" textlink="">
          <xdr:nvSpPr>
            <xdr:cNvPr id="68" name="Shape 68">
              <a:extLst>
                <a:ext uri="{FF2B5EF4-FFF2-40B4-BE49-F238E27FC236}">
                  <a16:creationId xmlns:a16="http://schemas.microsoft.com/office/drawing/2014/main" id="{8124C4EC-D869-3440-7DD8-C0C67B6E2130}"/>
                </a:ext>
              </a:extLst>
            </xdr:cNvPr>
            <xdr:cNvSpPr/>
          </xdr:nvSpPr>
          <xdr:spPr>
            <a:xfrm>
              <a:off x="6841" y="401"/>
              <a:ext cx="151" cy="146"/>
            </a:xfrm>
            <a:custGeom>
              <a:avLst/>
              <a:gdLst/>
              <a:ahLst/>
              <a:cxnLst/>
              <a:rect l="l" t="t" r="r" b="b"/>
              <a:pathLst>
                <a:path w="151" h="146" extrusionOk="0">
                  <a:moveTo>
                    <a:pt x="114" y="54"/>
                  </a:moveTo>
                  <a:lnTo>
                    <a:pt x="71" y="54"/>
                  </a:lnTo>
                  <a:lnTo>
                    <a:pt x="80" y="65"/>
                  </a:lnTo>
                  <a:lnTo>
                    <a:pt x="90" y="75"/>
                  </a:lnTo>
                  <a:lnTo>
                    <a:pt x="94" y="80"/>
                  </a:lnTo>
                  <a:lnTo>
                    <a:pt x="99" y="86"/>
                  </a:lnTo>
                  <a:lnTo>
                    <a:pt x="103" y="91"/>
                  </a:lnTo>
                  <a:lnTo>
                    <a:pt x="115" y="109"/>
                  </a:lnTo>
                  <a:lnTo>
                    <a:pt x="119" y="114"/>
                  </a:lnTo>
                  <a:lnTo>
                    <a:pt x="123" y="120"/>
                  </a:lnTo>
                  <a:lnTo>
                    <a:pt x="126" y="127"/>
                  </a:lnTo>
                  <a:lnTo>
                    <a:pt x="129" y="133"/>
                  </a:lnTo>
                  <a:lnTo>
                    <a:pt x="133" y="140"/>
                  </a:lnTo>
                  <a:lnTo>
                    <a:pt x="135" y="146"/>
                  </a:lnTo>
                  <a:lnTo>
                    <a:pt x="147" y="122"/>
                  </a:lnTo>
                  <a:lnTo>
                    <a:pt x="151" y="115"/>
                  </a:lnTo>
                  <a:lnTo>
                    <a:pt x="139" y="91"/>
                  </a:lnTo>
                  <a:lnTo>
                    <a:pt x="135" y="84"/>
                  </a:lnTo>
                  <a:lnTo>
                    <a:pt x="130" y="76"/>
                  </a:lnTo>
                  <a:lnTo>
                    <a:pt x="114" y="54"/>
                  </a:lnTo>
                  <a:close/>
                  <a:moveTo>
                    <a:pt x="70" y="0"/>
                  </a:moveTo>
                  <a:lnTo>
                    <a:pt x="60" y="10"/>
                  </a:lnTo>
                  <a:lnTo>
                    <a:pt x="55" y="16"/>
                  </a:lnTo>
                  <a:lnTo>
                    <a:pt x="49" y="22"/>
                  </a:lnTo>
                  <a:lnTo>
                    <a:pt x="44" y="28"/>
                  </a:lnTo>
                  <a:lnTo>
                    <a:pt x="40" y="35"/>
                  </a:lnTo>
                  <a:lnTo>
                    <a:pt x="34" y="42"/>
                  </a:lnTo>
                  <a:lnTo>
                    <a:pt x="30" y="50"/>
                  </a:lnTo>
                  <a:lnTo>
                    <a:pt x="25" y="58"/>
                  </a:lnTo>
                  <a:lnTo>
                    <a:pt x="21" y="66"/>
                  </a:lnTo>
                  <a:lnTo>
                    <a:pt x="9" y="93"/>
                  </a:lnTo>
                  <a:lnTo>
                    <a:pt x="3" y="113"/>
                  </a:lnTo>
                  <a:lnTo>
                    <a:pt x="0" y="124"/>
                  </a:lnTo>
                  <a:lnTo>
                    <a:pt x="9" y="114"/>
                  </a:lnTo>
                  <a:lnTo>
                    <a:pt x="18" y="105"/>
                  </a:lnTo>
                  <a:lnTo>
                    <a:pt x="26" y="95"/>
                  </a:lnTo>
                  <a:lnTo>
                    <a:pt x="34" y="86"/>
                  </a:lnTo>
                  <a:lnTo>
                    <a:pt x="43" y="78"/>
                  </a:lnTo>
                  <a:lnTo>
                    <a:pt x="52" y="69"/>
                  </a:lnTo>
                  <a:lnTo>
                    <a:pt x="57" y="66"/>
                  </a:lnTo>
                  <a:lnTo>
                    <a:pt x="61" y="62"/>
                  </a:lnTo>
                  <a:lnTo>
                    <a:pt x="71" y="54"/>
                  </a:lnTo>
                  <a:lnTo>
                    <a:pt x="114" y="54"/>
                  </a:lnTo>
                  <a:lnTo>
                    <a:pt x="105" y="41"/>
                  </a:lnTo>
                  <a:lnTo>
                    <a:pt x="93" y="27"/>
                  </a:lnTo>
                  <a:lnTo>
                    <a:pt x="82" y="13"/>
                  </a:lnTo>
                  <a:lnTo>
                    <a:pt x="70"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69" name="Shape 69">
              <a:extLst>
                <a:ext uri="{FF2B5EF4-FFF2-40B4-BE49-F238E27FC236}">
                  <a16:creationId xmlns:a16="http://schemas.microsoft.com/office/drawing/2014/main" id="{742C2C1F-37A8-4E95-C94F-CC16E56408D6}"/>
                </a:ext>
              </a:extLst>
            </xdr:cNvPr>
            <xdr:cNvPicPr preferRelativeResize="0"/>
          </xdr:nvPicPr>
          <xdr:blipFill rotWithShape="1">
            <a:blip xmlns:r="http://schemas.openxmlformats.org/officeDocument/2006/relationships" r:embed="rId18">
              <a:alphaModFix/>
            </a:blip>
            <a:srcRect/>
            <a:stretch/>
          </xdr:blipFill>
          <xdr:spPr>
            <a:xfrm>
              <a:off x="6415" y="532"/>
              <a:ext cx="926" cy="58"/>
            </a:xfrm>
            <a:prstGeom prst="rect">
              <a:avLst/>
            </a:prstGeom>
            <a:noFill/>
            <a:ln>
              <a:noFill/>
            </a:ln>
          </xdr:spPr>
        </xdr:pic>
        <xdr:sp macro="" textlink="">
          <xdr:nvSpPr>
            <xdr:cNvPr id="70" name="Shape 70">
              <a:extLst>
                <a:ext uri="{FF2B5EF4-FFF2-40B4-BE49-F238E27FC236}">
                  <a16:creationId xmlns:a16="http://schemas.microsoft.com/office/drawing/2014/main" id="{039BDEF1-D2DA-9E32-4B48-CBBE026B9B61}"/>
                </a:ext>
              </a:extLst>
            </xdr:cNvPr>
            <xdr:cNvSpPr/>
          </xdr:nvSpPr>
          <xdr:spPr>
            <a:xfrm>
              <a:off x="6841" y="401"/>
              <a:ext cx="151" cy="146"/>
            </a:xfrm>
            <a:custGeom>
              <a:avLst/>
              <a:gdLst/>
              <a:ahLst/>
              <a:cxnLst/>
              <a:rect l="l" t="t" r="r" b="b"/>
              <a:pathLst>
                <a:path w="151" h="146" extrusionOk="0">
                  <a:moveTo>
                    <a:pt x="151" y="115"/>
                  </a:moveTo>
                  <a:lnTo>
                    <a:pt x="147" y="107"/>
                  </a:lnTo>
                  <a:lnTo>
                    <a:pt x="143" y="99"/>
                  </a:lnTo>
                  <a:lnTo>
                    <a:pt x="139" y="91"/>
                  </a:lnTo>
                  <a:lnTo>
                    <a:pt x="135" y="84"/>
                  </a:lnTo>
                  <a:lnTo>
                    <a:pt x="130" y="76"/>
                  </a:lnTo>
                  <a:lnTo>
                    <a:pt x="125" y="69"/>
                  </a:lnTo>
                  <a:lnTo>
                    <a:pt x="120" y="62"/>
                  </a:lnTo>
                  <a:lnTo>
                    <a:pt x="115" y="55"/>
                  </a:lnTo>
                  <a:lnTo>
                    <a:pt x="110" y="48"/>
                  </a:lnTo>
                  <a:lnTo>
                    <a:pt x="105" y="41"/>
                  </a:lnTo>
                  <a:lnTo>
                    <a:pt x="99" y="34"/>
                  </a:lnTo>
                  <a:lnTo>
                    <a:pt x="93" y="27"/>
                  </a:lnTo>
                  <a:lnTo>
                    <a:pt x="82" y="13"/>
                  </a:lnTo>
                  <a:lnTo>
                    <a:pt x="70" y="0"/>
                  </a:lnTo>
                  <a:lnTo>
                    <a:pt x="65" y="5"/>
                  </a:lnTo>
                  <a:lnTo>
                    <a:pt x="60" y="10"/>
                  </a:lnTo>
                  <a:lnTo>
                    <a:pt x="55" y="16"/>
                  </a:lnTo>
                  <a:lnTo>
                    <a:pt x="49" y="22"/>
                  </a:lnTo>
                  <a:lnTo>
                    <a:pt x="44" y="28"/>
                  </a:lnTo>
                  <a:lnTo>
                    <a:pt x="40" y="35"/>
                  </a:lnTo>
                  <a:lnTo>
                    <a:pt x="34" y="42"/>
                  </a:lnTo>
                  <a:lnTo>
                    <a:pt x="30" y="50"/>
                  </a:lnTo>
                  <a:lnTo>
                    <a:pt x="25" y="58"/>
                  </a:lnTo>
                  <a:lnTo>
                    <a:pt x="21" y="66"/>
                  </a:lnTo>
                  <a:lnTo>
                    <a:pt x="17" y="75"/>
                  </a:lnTo>
                  <a:lnTo>
                    <a:pt x="13" y="84"/>
                  </a:lnTo>
                  <a:lnTo>
                    <a:pt x="9" y="93"/>
                  </a:lnTo>
                  <a:lnTo>
                    <a:pt x="6" y="103"/>
                  </a:lnTo>
                  <a:lnTo>
                    <a:pt x="3" y="113"/>
                  </a:lnTo>
                  <a:lnTo>
                    <a:pt x="0" y="124"/>
                  </a:lnTo>
                  <a:lnTo>
                    <a:pt x="9" y="114"/>
                  </a:lnTo>
                  <a:lnTo>
                    <a:pt x="18" y="105"/>
                  </a:lnTo>
                  <a:lnTo>
                    <a:pt x="26" y="95"/>
                  </a:lnTo>
                  <a:lnTo>
                    <a:pt x="34" y="86"/>
                  </a:lnTo>
                  <a:lnTo>
                    <a:pt x="43" y="78"/>
                  </a:lnTo>
                  <a:lnTo>
                    <a:pt x="52" y="69"/>
                  </a:lnTo>
                  <a:lnTo>
                    <a:pt x="57" y="66"/>
                  </a:lnTo>
                  <a:lnTo>
                    <a:pt x="61" y="62"/>
                  </a:lnTo>
                  <a:lnTo>
                    <a:pt x="66" y="58"/>
                  </a:lnTo>
                  <a:lnTo>
                    <a:pt x="71" y="54"/>
                  </a:lnTo>
                  <a:lnTo>
                    <a:pt x="80" y="65"/>
                  </a:lnTo>
                  <a:lnTo>
                    <a:pt x="90" y="75"/>
                  </a:lnTo>
                  <a:lnTo>
                    <a:pt x="94" y="80"/>
                  </a:lnTo>
                  <a:lnTo>
                    <a:pt x="99" y="86"/>
                  </a:lnTo>
                  <a:lnTo>
                    <a:pt x="103" y="91"/>
                  </a:lnTo>
                  <a:lnTo>
                    <a:pt x="107" y="97"/>
                  </a:lnTo>
                  <a:lnTo>
                    <a:pt x="111" y="103"/>
                  </a:lnTo>
                  <a:lnTo>
                    <a:pt x="115" y="109"/>
                  </a:lnTo>
                  <a:lnTo>
                    <a:pt x="119" y="114"/>
                  </a:lnTo>
                  <a:lnTo>
                    <a:pt x="123" y="120"/>
                  </a:lnTo>
                  <a:lnTo>
                    <a:pt x="126" y="127"/>
                  </a:lnTo>
                  <a:lnTo>
                    <a:pt x="129" y="133"/>
                  </a:lnTo>
                  <a:lnTo>
                    <a:pt x="133" y="140"/>
                  </a:lnTo>
                  <a:lnTo>
                    <a:pt x="135" y="146"/>
                  </a:lnTo>
                  <a:lnTo>
                    <a:pt x="139" y="138"/>
                  </a:lnTo>
                  <a:lnTo>
                    <a:pt x="143" y="130"/>
                  </a:lnTo>
                  <a:lnTo>
                    <a:pt x="147" y="122"/>
                  </a:lnTo>
                  <a:lnTo>
                    <a:pt x="151" y="11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71" name="Shape 71">
              <a:extLst>
                <a:ext uri="{FF2B5EF4-FFF2-40B4-BE49-F238E27FC236}">
                  <a16:creationId xmlns:a16="http://schemas.microsoft.com/office/drawing/2014/main" id="{360AE22D-D754-E3D1-DDEE-1DB27A7A0240}"/>
                </a:ext>
              </a:extLst>
            </xdr:cNvPr>
            <xdr:cNvPicPr preferRelativeResize="0"/>
          </xdr:nvPicPr>
          <xdr:blipFill rotWithShape="1">
            <a:blip xmlns:r="http://schemas.openxmlformats.org/officeDocument/2006/relationships" r:embed="rId7">
              <a:alphaModFix/>
            </a:blip>
            <a:srcRect/>
            <a:stretch/>
          </xdr:blipFill>
          <xdr:spPr>
            <a:xfrm>
              <a:off x="6842" y="532"/>
              <a:ext cx="499" cy="2"/>
            </a:xfrm>
            <a:prstGeom prst="rect">
              <a:avLst/>
            </a:prstGeom>
            <a:noFill/>
            <a:ln>
              <a:noFill/>
            </a:ln>
          </xdr:spPr>
        </xdr:pic>
        <xdr:sp macro="" textlink="">
          <xdr:nvSpPr>
            <xdr:cNvPr id="72" name="Shape 72">
              <a:extLst>
                <a:ext uri="{FF2B5EF4-FFF2-40B4-BE49-F238E27FC236}">
                  <a16:creationId xmlns:a16="http://schemas.microsoft.com/office/drawing/2014/main" id="{B26D89AD-E6C9-C41D-0301-B00519EF6F28}"/>
                </a:ext>
              </a:extLst>
            </xdr:cNvPr>
            <xdr:cNvSpPr/>
          </xdr:nvSpPr>
          <xdr:spPr>
            <a:xfrm>
              <a:off x="6956" y="264"/>
              <a:ext cx="65" cy="253"/>
            </a:xfrm>
            <a:custGeom>
              <a:avLst/>
              <a:gdLst/>
              <a:ahLst/>
              <a:cxnLst/>
              <a:rect l="l" t="t" r="r" b="b"/>
              <a:pathLst>
                <a:path w="65" h="253" extrusionOk="0">
                  <a:moveTo>
                    <a:pt x="65" y="0"/>
                  </a:moveTo>
                  <a:lnTo>
                    <a:pt x="59" y="7"/>
                  </a:lnTo>
                  <a:lnTo>
                    <a:pt x="47" y="23"/>
                  </a:lnTo>
                  <a:lnTo>
                    <a:pt x="37" y="41"/>
                  </a:lnTo>
                  <a:lnTo>
                    <a:pt x="31" y="50"/>
                  </a:lnTo>
                  <a:lnTo>
                    <a:pt x="27" y="61"/>
                  </a:lnTo>
                  <a:lnTo>
                    <a:pt x="22" y="72"/>
                  </a:lnTo>
                  <a:lnTo>
                    <a:pt x="14" y="96"/>
                  </a:lnTo>
                  <a:lnTo>
                    <a:pt x="12" y="103"/>
                  </a:lnTo>
                  <a:lnTo>
                    <a:pt x="10" y="109"/>
                  </a:lnTo>
                  <a:lnTo>
                    <a:pt x="9" y="117"/>
                  </a:lnTo>
                  <a:lnTo>
                    <a:pt x="7" y="124"/>
                  </a:lnTo>
                  <a:lnTo>
                    <a:pt x="6" y="132"/>
                  </a:lnTo>
                  <a:lnTo>
                    <a:pt x="4" y="140"/>
                  </a:lnTo>
                  <a:lnTo>
                    <a:pt x="2" y="156"/>
                  </a:lnTo>
                  <a:lnTo>
                    <a:pt x="2" y="165"/>
                  </a:lnTo>
                  <a:lnTo>
                    <a:pt x="1" y="174"/>
                  </a:lnTo>
                  <a:lnTo>
                    <a:pt x="0" y="184"/>
                  </a:lnTo>
                  <a:lnTo>
                    <a:pt x="0" y="193"/>
                  </a:lnTo>
                  <a:lnTo>
                    <a:pt x="10" y="207"/>
                  </a:lnTo>
                  <a:lnTo>
                    <a:pt x="15" y="215"/>
                  </a:lnTo>
                  <a:lnTo>
                    <a:pt x="19" y="222"/>
                  </a:lnTo>
                  <a:lnTo>
                    <a:pt x="24" y="230"/>
                  </a:lnTo>
                  <a:lnTo>
                    <a:pt x="28" y="237"/>
                  </a:lnTo>
                  <a:lnTo>
                    <a:pt x="36" y="253"/>
                  </a:lnTo>
                  <a:lnTo>
                    <a:pt x="42" y="242"/>
                  </a:lnTo>
                  <a:lnTo>
                    <a:pt x="47" y="231"/>
                  </a:lnTo>
                  <a:lnTo>
                    <a:pt x="59" y="211"/>
                  </a:lnTo>
                  <a:lnTo>
                    <a:pt x="58" y="203"/>
                  </a:lnTo>
                  <a:lnTo>
                    <a:pt x="56" y="195"/>
                  </a:lnTo>
                  <a:lnTo>
                    <a:pt x="55" y="187"/>
                  </a:lnTo>
                  <a:lnTo>
                    <a:pt x="53" y="180"/>
                  </a:lnTo>
                  <a:lnTo>
                    <a:pt x="51" y="165"/>
                  </a:lnTo>
                  <a:lnTo>
                    <a:pt x="50" y="150"/>
                  </a:lnTo>
                  <a:lnTo>
                    <a:pt x="49" y="136"/>
                  </a:lnTo>
                  <a:lnTo>
                    <a:pt x="49" y="109"/>
                  </a:lnTo>
                  <a:lnTo>
                    <a:pt x="50" y="96"/>
                  </a:lnTo>
                  <a:lnTo>
                    <a:pt x="51" y="84"/>
                  </a:lnTo>
                  <a:lnTo>
                    <a:pt x="52" y="71"/>
                  </a:lnTo>
                  <a:lnTo>
                    <a:pt x="60" y="23"/>
                  </a:lnTo>
                  <a:lnTo>
                    <a:pt x="63" y="11"/>
                  </a:lnTo>
                  <a:lnTo>
                    <a:pt x="65"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73" name="Shape 73">
              <a:extLst>
                <a:ext uri="{FF2B5EF4-FFF2-40B4-BE49-F238E27FC236}">
                  <a16:creationId xmlns:a16="http://schemas.microsoft.com/office/drawing/2014/main" id="{0B9F233A-174A-0CE9-A6D2-5F1047029B7F}"/>
                </a:ext>
              </a:extLst>
            </xdr:cNvPr>
            <xdr:cNvPicPr preferRelativeResize="0"/>
          </xdr:nvPicPr>
          <xdr:blipFill rotWithShape="1">
            <a:blip xmlns:r="http://schemas.openxmlformats.org/officeDocument/2006/relationships" r:embed="rId7">
              <a:alphaModFix/>
            </a:blip>
            <a:srcRect/>
            <a:stretch/>
          </xdr:blipFill>
          <xdr:spPr>
            <a:xfrm>
              <a:off x="6958" y="393"/>
              <a:ext cx="499" cy="2"/>
            </a:xfrm>
            <a:prstGeom prst="rect">
              <a:avLst/>
            </a:prstGeom>
            <a:noFill/>
            <a:ln>
              <a:noFill/>
            </a:ln>
          </xdr:spPr>
        </xdr:pic>
        <xdr:sp macro="" textlink="">
          <xdr:nvSpPr>
            <xdr:cNvPr id="74" name="Shape 74">
              <a:extLst>
                <a:ext uri="{FF2B5EF4-FFF2-40B4-BE49-F238E27FC236}">
                  <a16:creationId xmlns:a16="http://schemas.microsoft.com/office/drawing/2014/main" id="{7D35A44D-6467-7861-B347-4B09C87F668C}"/>
                </a:ext>
              </a:extLst>
            </xdr:cNvPr>
            <xdr:cNvSpPr/>
          </xdr:nvSpPr>
          <xdr:spPr>
            <a:xfrm>
              <a:off x="6956" y="264"/>
              <a:ext cx="65" cy="253"/>
            </a:xfrm>
            <a:custGeom>
              <a:avLst/>
              <a:gdLst/>
              <a:ahLst/>
              <a:cxnLst/>
              <a:rect l="l" t="t" r="r" b="b"/>
              <a:pathLst>
                <a:path w="65" h="253" extrusionOk="0">
                  <a:moveTo>
                    <a:pt x="0" y="193"/>
                  </a:moveTo>
                  <a:lnTo>
                    <a:pt x="0" y="184"/>
                  </a:lnTo>
                  <a:lnTo>
                    <a:pt x="1" y="174"/>
                  </a:lnTo>
                  <a:lnTo>
                    <a:pt x="2" y="165"/>
                  </a:lnTo>
                  <a:lnTo>
                    <a:pt x="2" y="156"/>
                  </a:lnTo>
                  <a:lnTo>
                    <a:pt x="3" y="148"/>
                  </a:lnTo>
                  <a:lnTo>
                    <a:pt x="4" y="140"/>
                  </a:lnTo>
                  <a:lnTo>
                    <a:pt x="6" y="132"/>
                  </a:lnTo>
                  <a:lnTo>
                    <a:pt x="7" y="124"/>
                  </a:lnTo>
                  <a:lnTo>
                    <a:pt x="9" y="117"/>
                  </a:lnTo>
                  <a:lnTo>
                    <a:pt x="10" y="109"/>
                  </a:lnTo>
                  <a:lnTo>
                    <a:pt x="12" y="103"/>
                  </a:lnTo>
                  <a:lnTo>
                    <a:pt x="14" y="96"/>
                  </a:lnTo>
                  <a:lnTo>
                    <a:pt x="16" y="90"/>
                  </a:lnTo>
                  <a:lnTo>
                    <a:pt x="18" y="84"/>
                  </a:lnTo>
                  <a:lnTo>
                    <a:pt x="20" y="78"/>
                  </a:lnTo>
                  <a:lnTo>
                    <a:pt x="22" y="72"/>
                  </a:lnTo>
                  <a:lnTo>
                    <a:pt x="27" y="61"/>
                  </a:lnTo>
                  <a:lnTo>
                    <a:pt x="31" y="50"/>
                  </a:lnTo>
                  <a:lnTo>
                    <a:pt x="37" y="41"/>
                  </a:lnTo>
                  <a:lnTo>
                    <a:pt x="42" y="32"/>
                  </a:lnTo>
                  <a:lnTo>
                    <a:pt x="47" y="23"/>
                  </a:lnTo>
                  <a:lnTo>
                    <a:pt x="53" y="15"/>
                  </a:lnTo>
                  <a:lnTo>
                    <a:pt x="59" y="7"/>
                  </a:lnTo>
                  <a:lnTo>
                    <a:pt x="65" y="0"/>
                  </a:lnTo>
                  <a:lnTo>
                    <a:pt x="63" y="11"/>
                  </a:lnTo>
                  <a:lnTo>
                    <a:pt x="60" y="23"/>
                  </a:lnTo>
                  <a:lnTo>
                    <a:pt x="58" y="35"/>
                  </a:lnTo>
                  <a:lnTo>
                    <a:pt x="56" y="47"/>
                  </a:lnTo>
                  <a:lnTo>
                    <a:pt x="54" y="59"/>
                  </a:lnTo>
                  <a:lnTo>
                    <a:pt x="52" y="71"/>
                  </a:lnTo>
                  <a:lnTo>
                    <a:pt x="51" y="84"/>
                  </a:lnTo>
                  <a:lnTo>
                    <a:pt x="50" y="96"/>
                  </a:lnTo>
                  <a:lnTo>
                    <a:pt x="49" y="109"/>
                  </a:lnTo>
                  <a:lnTo>
                    <a:pt x="49" y="123"/>
                  </a:lnTo>
                  <a:lnTo>
                    <a:pt x="49" y="136"/>
                  </a:lnTo>
                  <a:lnTo>
                    <a:pt x="50" y="150"/>
                  </a:lnTo>
                  <a:lnTo>
                    <a:pt x="51" y="165"/>
                  </a:lnTo>
                  <a:lnTo>
                    <a:pt x="53" y="180"/>
                  </a:lnTo>
                  <a:lnTo>
                    <a:pt x="55" y="187"/>
                  </a:lnTo>
                  <a:lnTo>
                    <a:pt x="56" y="195"/>
                  </a:lnTo>
                  <a:lnTo>
                    <a:pt x="58" y="203"/>
                  </a:lnTo>
                  <a:lnTo>
                    <a:pt x="59" y="211"/>
                  </a:lnTo>
                  <a:lnTo>
                    <a:pt x="53" y="221"/>
                  </a:lnTo>
                  <a:lnTo>
                    <a:pt x="47" y="231"/>
                  </a:lnTo>
                  <a:lnTo>
                    <a:pt x="42" y="242"/>
                  </a:lnTo>
                  <a:lnTo>
                    <a:pt x="36" y="253"/>
                  </a:lnTo>
                  <a:lnTo>
                    <a:pt x="32" y="245"/>
                  </a:lnTo>
                  <a:lnTo>
                    <a:pt x="28" y="237"/>
                  </a:lnTo>
                  <a:lnTo>
                    <a:pt x="24" y="230"/>
                  </a:lnTo>
                  <a:lnTo>
                    <a:pt x="19" y="222"/>
                  </a:lnTo>
                  <a:lnTo>
                    <a:pt x="15" y="215"/>
                  </a:lnTo>
                  <a:lnTo>
                    <a:pt x="10" y="207"/>
                  </a:lnTo>
                  <a:lnTo>
                    <a:pt x="5" y="200"/>
                  </a:lnTo>
                  <a:lnTo>
                    <a:pt x="0" y="193"/>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75" name="Shape 75">
              <a:extLst>
                <a:ext uri="{FF2B5EF4-FFF2-40B4-BE49-F238E27FC236}">
                  <a16:creationId xmlns:a16="http://schemas.microsoft.com/office/drawing/2014/main" id="{FDDA5BB2-0A78-A1F7-4396-B6666FF2C2A7}"/>
                </a:ext>
              </a:extLst>
            </xdr:cNvPr>
            <xdr:cNvPicPr preferRelativeResize="0"/>
          </xdr:nvPicPr>
          <xdr:blipFill rotWithShape="1">
            <a:blip xmlns:r="http://schemas.openxmlformats.org/officeDocument/2006/relationships" r:embed="rId7">
              <a:alphaModFix/>
            </a:blip>
            <a:srcRect/>
            <a:stretch/>
          </xdr:blipFill>
          <xdr:spPr>
            <a:xfrm>
              <a:off x="6958" y="393"/>
              <a:ext cx="499" cy="2"/>
            </a:xfrm>
            <a:prstGeom prst="rect">
              <a:avLst/>
            </a:prstGeom>
            <a:noFill/>
            <a:ln>
              <a:noFill/>
            </a:ln>
          </xdr:spPr>
        </xdr:pic>
        <xdr:sp macro="" textlink="">
          <xdr:nvSpPr>
            <xdr:cNvPr id="76" name="Shape 76">
              <a:extLst>
                <a:ext uri="{FF2B5EF4-FFF2-40B4-BE49-F238E27FC236}">
                  <a16:creationId xmlns:a16="http://schemas.microsoft.com/office/drawing/2014/main" id="{5BDE82DF-227B-5BEE-73E6-A57704A71965}"/>
                </a:ext>
              </a:extLst>
            </xdr:cNvPr>
            <xdr:cNvSpPr/>
          </xdr:nvSpPr>
          <xdr:spPr>
            <a:xfrm>
              <a:off x="6874" y="509"/>
              <a:ext cx="131" cy="174"/>
            </a:xfrm>
            <a:custGeom>
              <a:avLst/>
              <a:gdLst/>
              <a:ahLst/>
              <a:cxnLst/>
              <a:rect l="l" t="t" r="r" b="b"/>
              <a:pathLst>
                <a:path w="131" h="174" extrusionOk="0">
                  <a:moveTo>
                    <a:pt x="41" y="0"/>
                  </a:moveTo>
                  <a:lnTo>
                    <a:pt x="31" y="18"/>
                  </a:lnTo>
                  <a:lnTo>
                    <a:pt x="26" y="28"/>
                  </a:lnTo>
                  <a:lnTo>
                    <a:pt x="18" y="48"/>
                  </a:lnTo>
                  <a:lnTo>
                    <a:pt x="15" y="59"/>
                  </a:lnTo>
                  <a:lnTo>
                    <a:pt x="12" y="69"/>
                  </a:lnTo>
                  <a:lnTo>
                    <a:pt x="6" y="91"/>
                  </a:lnTo>
                  <a:lnTo>
                    <a:pt x="2" y="113"/>
                  </a:lnTo>
                  <a:lnTo>
                    <a:pt x="0" y="137"/>
                  </a:lnTo>
                  <a:lnTo>
                    <a:pt x="0" y="174"/>
                  </a:lnTo>
                  <a:lnTo>
                    <a:pt x="4" y="161"/>
                  </a:lnTo>
                  <a:lnTo>
                    <a:pt x="9" y="148"/>
                  </a:lnTo>
                  <a:lnTo>
                    <a:pt x="13" y="134"/>
                  </a:lnTo>
                  <a:lnTo>
                    <a:pt x="18" y="121"/>
                  </a:lnTo>
                  <a:lnTo>
                    <a:pt x="24" y="108"/>
                  </a:lnTo>
                  <a:lnTo>
                    <a:pt x="29" y="95"/>
                  </a:lnTo>
                  <a:lnTo>
                    <a:pt x="32" y="89"/>
                  </a:lnTo>
                  <a:lnTo>
                    <a:pt x="35" y="82"/>
                  </a:lnTo>
                  <a:lnTo>
                    <a:pt x="39" y="76"/>
                  </a:lnTo>
                  <a:lnTo>
                    <a:pt x="42" y="70"/>
                  </a:lnTo>
                  <a:lnTo>
                    <a:pt x="100" y="70"/>
                  </a:lnTo>
                  <a:lnTo>
                    <a:pt x="99" y="68"/>
                  </a:lnTo>
                  <a:lnTo>
                    <a:pt x="87" y="51"/>
                  </a:lnTo>
                  <a:lnTo>
                    <a:pt x="82" y="43"/>
                  </a:lnTo>
                  <a:lnTo>
                    <a:pt x="76" y="36"/>
                  </a:lnTo>
                  <a:lnTo>
                    <a:pt x="71" y="29"/>
                  </a:lnTo>
                  <a:lnTo>
                    <a:pt x="65" y="22"/>
                  </a:lnTo>
                  <a:lnTo>
                    <a:pt x="47" y="4"/>
                  </a:lnTo>
                  <a:lnTo>
                    <a:pt x="41" y="0"/>
                  </a:lnTo>
                  <a:close/>
                  <a:moveTo>
                    <a:pt x="100" y="70"/>
                  </a:moveTo>
                  <a:lnTo>
                    <a:pt x="42" y="70"/>
                  </a:lnTo>
                  <a:lnTo>
                    <a:pt x="49" y="74"/>
                  </a:lnTo>
                  <a:lnTo>
                    <a:pt x="54" y="78"/>
                  </a:lnTo>
                  <a:lnTo>
                    <a:pt x="60" y="82"/>
                  </a:lnTo>
                  <a:lnTo>
                    <a:pt x="66" y="87"/>
                  </a:lnTo>
                  <a:lnTo>
                    <a:pt x="72" y="91"/>
                  </a:lnTo>
                  <a:lnTo>
                    <a:pt x="77" y="96"/>
                  </a:lnTo>
                  <a:lnTo>
                    <a:pt x="82" y="102"/>
                  </a:lnTo>
                  <a:lnTo>
                    <a:pt x="92" y="112"/>
                  </a:lnTo>
                  <a:lnTo>
                    <a:pt x="107" y="130"/>
                  </a:lnTo>
                  <a:lnTo>
                    <a:pt x="116" y="142"/>
                  </a:lnTo>
                  <a:lnTo>
                    <a:pt x="125" y="155"/>
                  </a:lnTo>
                  <a:lnTo>
                    <a:pt x="127" y="147"/>
                  </a:lnTo>
                  <a:lnTo>
                    <a:pt x="128" y="138"/>
                  </a:lnTo>
                  <a:lnTo>
                    <a:pt x="130" y="130"/>
                  </a:lnTo>
                  <a:lnTo>
                    <a:pt x="131" y="122"/>
                  </a:lnTo>
                  <a:lnTo>
                    <a:pt x="120" y="103"/>
                  </a:lnTo>
                  <a:lnTo>
                    <a:pt x="109" y="85"/>
                  </a:lnTo>
                  <a:lnTo>
                    <a:pt x="100" y="7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77" name="Shape 77">
              <a:extLst>
                <a:ext uri="{FF2B5EF4-FFF2-40B4-BE49-F238E27FC236}">
                  <a16:creationId xmlns:a16="http://schemas.microsoft.com/office/drawing/2014/main" id="{6D1B9E91-E1F1-2147-5275-18A4F35F7874}"/>
                </a:ext>
              </a:extLst>
            </xdr:cNvPr>
            <xdr:cNvPicPr preferRelativeResize="0"/>
          </xdr:nvPicPr>
          <xdr:blipFill rotWithShape="1">
            <a:blip xmlns:r="http://schemas.openxmlformats.org/officeDocument/2006/relationships" r:embed="rId7">
              <a:alphaModFix/>
            </a:blip>
            <a:srcRect/>
            <a:stretch/>
          </xdr:blipFill>
          <xdr:spPr>
            <a:xfrm>
              <a:off x="6874" y="640"/>
              <a:ext cx="499" cy="2"/>
            </a:xfrm>
            <a:prstGeom prst="rect">
              <a:avLst/>
            </a:prstGeom>
            <a:noFill/>
            <a:ln>
              <a:noFill/>
            </a:ln>
          </xdr:spPr>
        </xdr:pic>
        <xdr:sp macro="" textlink="">
          <xdr:nvSpPr>
            <xdr:cNvPr id="78" name="Shape 78">
              <a:extLst>
                <a:ext uri="{FF2B5EF4-FFF2-40B4-BE49-F238E27FC236}">
                  <a16:creationId xmlns:a16="http://schemas.microsoft.com/office/drawing/2014/main" id="{1103B0E7-60BF-9B43-1C5F-FD4B683B23A8}"/>
                </a:ext>
              </a:extLst>
            </xdr:cNvPr>
            <xdr:cNvSpPr/>
          </xdr:nvSpPr>
          <xdr:spPr>
            <a:xfrm>
              <a:off x="6874" y="509"/>
              <a:ext cx="131" cy="174"/>
            </a:xfrm>
            <a:custGeom>
              <a:avLst/>
              <a:gdLst/>
              <a:ahLst/>
              <a:cxnLst/>
              <a:rect l="l" t="t" r="r" b="b"/>
              <a:pathLst>
                <a:path w="131" h="174" extrusionOk="0">
                  <a:moveTo>
                    <a:pt x="125" y="155"/>
                  </a:moveTo>
                  <a:lnTo>
                    <a:pt x="116" y="142"/>
                  </a:lnTo>
                  <a:lnTo>
                    <a:pt x="107" y="130"/>
                  </a:lnTo>
                  <a:lnTo>
                    <a:pt x="102" y="124"/>
                  </a:lnTo>
                  <a:lnTo>
                    <a:pt x="97" y="118"/>
                  </a:lnTo>
                  <a:lnTo>
                    <a:pt x="92" y="112"/>
                  </a:lnTo>
                  <a:lnTo>
                    <a:pt x="87" y="107"/>
                  </a:lnTo>
                  <a:lnTo>
                    <a:pt x="82" y="102"/>
                  </a:lnTo>
                  <a:lnTo>
                    <a:pt x="77" y="96"/>
                  </a:lnTo>
                  <a:lnTo>
                    <a:pt x="72" y="91"/>
                  </a:lnTo>
                  <a:lnTo>
                    <a:pt x="66" y="87"/>
                  </a:lnTo>
                  <a:lnTo>
                    <a:pt x="60" y="82"/>
                  </a:lnTo>
                  <a:lnTo>
                    <a:pt x="54" y="78"/>
                  </a:lnTo>
                  <a:lnTo>
                    <a:pt x="49" y="74"/>
                  </a:lnTo>
                  <a:lnTo>
                    <a:pt x="42" y="70"/>
                  </a:lnTo>
                  <a:lnTo>
                    <a:pt x="39" y="76"/>
                  </a:lnTo>
                  <a:lnTo>
                    <a:pt x="35" y="82"/>
                  </a:lnTo>
                  <a:lnTo>
                    <a:pt x="32" y="89"/>
                  </a:lnTo>
                  <a:lnTo>
                    <a:pt x="29" y="95"/>
                  </a:lnTo>
                  <a:lnTo>
                    <a:pt x="24" y="108"/>
                  </a:lnTo>
                  <a:lnTo>
                    <a:pt x="18" y="121"/>
                  </a:lnTo>
                  <a:lnTo>
                    <a:pt x="13" y="134"/>
                  </a:lnTo>
                  <a:lnTo>
                    <a:pt x="9" y="148"/>
                  </a:lnTo>
                  <a:lnTo>
                    <a:pt x="4" y="161"/>
                  </a:lnTo>
                  <a:lnTo>
                    <a:pt x="0" y="174"/>
                  </a:lnTo>
                  <a:lnTo>
                    <a:pt x="0" y="162"/>
                  </a:lnTo>
                  <a:lnTo>
                    <a:pt x="0" y="149"/>
                  </a:lnTo>
                  <a:lnTo>
                    <a:pt x="0" y="137"/>
                  </a:lnTo>
                  <a:lnTo>
                    <a:pt x="1" y="125"/>
                  </a:lnTo>
                  <a:lnTo>
                    <a:pt x="2" y="113"/>
                  </a:lnTo>
                  <a:lnTo>
                    <a:pt x="15" y="59"/>
                  </a:lnTo>
                  <a:lnTo>
                    <a:pt x="18" y="48"/>
                  </a:lnTo>
                  <a:lnTo>
                    <a:pt x="22" y="38"/>
                  </a:lnTo>
                  <a:lnTo>
                    <a:pt x="26" y="28"/>
                  </a:lnTo>
                  <a:lnTo>
                    <a:pt x="31" y="18"/>
                  </a:lnTo>
                  <a:lnTo>
                    <a:pt x="36" y="9"/>
                  </a:lnTo>
                  <a:lnTo>
                    <a:pt x="41" y="0"/>
                  </a:lnTo>
                  <a:lnTo>
                    <a:pt x="47" y="4"/>
                  </a:lnTo>
                  <a:lnTo>
                    <a:pt x="76" y="36"/>
                  </a:lnTo>
                  <a:lnTo>
                    <a:pt x="82" y="43"/>
                  </a:lnTo>
                  <a:lnTo>
                    <a:pt x="87" y="51"/>
                  </a:lnTo>
                  <a:lnTo>
                    <a:pt x="99" y="68"/>
                  </a:lnTo>
                  <a:lnTo>
                    <a:pt x="109" y="85"/>
                  </a:lnTo>
                  <a:lnTo>
                    <a:pt x="120" y="103"/>
                  </a:lnTo>
                  <a:lnTo>
                    <a:pt x="131" y="122"/>
                  </a:lnTo>
                  <a:lnTo>
                    <a:pt x="130" y="130"/>
                  </a:lnTo>
                  <a:lnTo>
                    <a:pt x="128" y="138"/>
                  </a:lnTo>
                  <a:lnTo>
                    <a:pt x="127" y="147"/>
                  </a:lnTo>
                  <a:lnTo>
                    <a:pt x="125" y="15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79" name="Shape 79">
              <a:extLst>
                <a:ext uri="{FF2B5EF4-FFF2-40B4-BE49-F238E27FC236}">
                  <a16:creationId xmlns:a16="http://schemas.microsoft.com/office/drawing/2014/main" id="{54CBC6E4-D317-880C-DFDD-8EF660FD0223}"/>
                </a:ext>
              </a:extLst>
            </xdr:cNvPr>
            <xdr:cNvPicPr preferRelativeResize="0"/>
          </xdr:nvPicPr>
          <xdr:blipFill rotWithShape="1">
            <a:blip xmlns:r="http://schemas.openxmlformats.org/officeDocument/2006/relationships" r:embed="rId7">
              <a:alphaModFix/>
            </a:blip>
            <a:srcRect/>
            <a:stretch/>
          </xdr:blipFill>
          <xdr:spPr>
            <a:xfrm>
              <a:off x="6874" y="640"/>
              <a:ext cx="499" cy="2"/>
            </a:xfrm>
            <a:prstGeom prst="rect">
              <a:avLst/>
            </a:prstGeom>
            <a:noFill/>
            <a:ln>
              <a:noFill/>
            </a:ln>
          </xdr:spPr>
        </xdr:pic>
        <xdr:sp macro="" textlink="">
          <xdr:nvSpPr>
            <xdr:cNvPr id="80" name="Shape 80">
              <a:extLst>
                <a:ext uri="{FF2B5EF4-FFF2-40B4-BE49-F238E27FC236}">
                  <a16:creationId xmlns:a16="http://schemas.microsoft.com/office/drawing/2014/main" id="{AA8F5CE9-9371-426C-E155-B20ED8B197FF}"/>
                </a:ext>
              </a:extLst>
            </xdr:cNvPr>
            <xdr:cNvSpPr/>
          </xdr:nvSpPr>
          <xdr:spPr>
            <a:xfrm>
              <a:off x="6966" y="407"/>
              <a:ext cx="174" cy="222"/>
            </a:xfrm>
            <a:custGeom>
              <a:avLst/>
              <a:gdLst/>
              <a:ahLst/>
              <a:cxnLst/>
              <a:rect l="l" t="t" r="r" b="b"/>
              <a:pathLst>
                <a:path w="174" h="222" extrusionOk="0">
                  <a:moveTo>
                    <a:pt x="96" y="0"/>
                  </a:moveTo>
                  <a:lnTo>
                    <a:pt x="90" y="6"/>
                  </a:lnTo>
                  <a:lnTo>
                    <a:pt x="84" y="13"/>
                  </a:lnTo>
                  <a:lnTo>
                    <a:pt x="78" y="21"/>
                  </a:lnTo>
                  <a:lnTo>
                    <a:pt x="72" y="30"/>
                  </a:lnTo>
                  <a:lnTo>
                    <a:pt x="66" y="38"/>
                  </a:lnTo>
                  <a:lnTo>
                    <a:pt x="60" y="47"/>
                  </a:lnTo>
                  <a:lnTo>
                    <a:pt x="42" y="77"/>
                  </a:lnTo>
                  <a:lnTo>
                    <a:pt x="24" y="110"/>
                  </a:lnTo>
                  <a:lnTo>
                    <a:pt x="12" y="134"/>
                  </a:lnTo>
                  <a:lnTo>
                    <a:pt x="0" y="160"/>
                  </a:lnTo>
                  <a:lnTo>
                    <a:pt x="5" y="167"/>
                  </a:lnTo>
                  <a:lnTo>
                    <a:pt x="9" y="174"/>
                  </a:lnTo>
                  <a:lnTo>
                    <a:pt x="14" y="181"/>
                  </a:lnTo>
                  <a:lnTo>
                    <a:pt x="19" y="189"/>
                  </a:lnTo>
                  <a:lnTo>
                    <a:pt x="23" y="197"/>
                  </a:lnTo>
                  <a:lnTo>
                    <a:pt x="28" y="204"/>
                  </a:lnTo>
                  <a:lnTo>
                    <a:pt x="38" y="220"/>
                  </a:lnTo>
                  <a:lnTo>
                    <a:pt x="39" y="222"/>
                  </a:lnTo>
                  <a:lnTo>
                    <a:pt x="44" y="203"/>
                  </a:lnTo>
                  <a:lnTo>
                    <a:pt x="48" y="188"/>
                  </a:lnTo>
                  <a:lnTo>
                    <a:pt x="50" y="181"/>
                  </a:lnTo>
                  <a:lnTo>
                    <a:pt x="51" y="175"/>
                  </a:lnTo>
                  <a:lnTo>
                    <a:pt x="55" y="161"/>
                  </a:lnTo>
                  <a:lnTo>
                    <a:pt x="58" y="154"/>
                  </a:lnTo>
                  <a:lnTo>
                    <a:pt x="61" y="146"/>
                  </a:lnTo>
                  <a:lnTo>
                    <a:pt x="70" y="128"/>
                  </a:lnTo>
                  <a:lnTo>
                    <a:pt x="76" y="117"/>
                  </a:lnTo>
                  <a:lnTo>
                    <a:pt x="82" y="105"/>
                  </a:lnTo>
                  <a:lnTo>
                    <a:pt x="90" y="92"/>
                  </a:lnTo>
                  <a:lnTo>
                    <a:pt x="99" y="76"/>
                  </a:lnTo>
                  <a:lnTo>
                    <a:pt x="142" y="76"/>
                  </a:lnTo>
                  <a:lnTo>
                    <a:pt x="138" y="64"/>
                  </a:lnTo>
                  <a:lnTo>
                    <a:pt x="133" y="51"/>
                  </a:lnTo>
                  <a:lnTo>
                    <a:pt x="128" y="40"/>
                  </a:lnTo>
                  <a:lnTo>
                    <a:pt x="124" y="30"/>
                  </a:lnTo>
                  <a:lnTo>
                    <a:pt x="119" y="22"/>
                  </a:lnTo>
                  <a:lnTo>
                    <a:pt x="111" y="10"/>
                  </a:lnTo>
                  <a:lnTo>
                    <a:pt x="107" y="6"/>
                  </a:lnTo>
                  <a:lnTo>
                    <a:pt x="101" y="2"/>
                  </a:lnTo>
                  <a:lnTo>
                    <a:pt x="96" y="0"/>
                  </a:lnTo>
                  <a:close/>
                  <a:moveTo>
                    <a:pt x="142" y="76"/>
                  </a:moveTo>
                  <a:lnTo>
                    <a:pt x="99" y="76"/>
                  </a:lnTo>
                  <a:lnTo>
                    <a:pt x="108" y="89"/>
                  </a:lnTo>
                  <a:lnTo>
                    <a:pt x="118" y="102"/>
                  </a:lnTo>
                  <a:lnTo>
                    <a:pt x="127" y="115"/>
                  </a:lnTo>
                  <a:lnTo>
                    <a:pt x="137" y="128"/>
                  </a:lnTo>
                  <a:lnTo>
                    <a:pt x="155" y="156"/>
                  </a:lnTo>
                  <a:lnTo>
                    <a:pt x="165" y="170"/>
                  </a:lnTo>
                  <a:lnTo>
                    <a:pt x="174" y="186"/>
                  </a:lnTo>
                  <a:lnTo>
                    <a:pt x="167" y="160"/>
                  </a:lnTo>
                  <a:lnTo>
                    <a:pt x="161" y="136"/>
                  </a:lnTo>
                  <a:lnTo>
                    <a:pt x="154" y="115"/>
                  </a:lnTo>
                  <a:lnTo>
                    <a:pt x="148" y="96"/>
                  </a:lnTo>
                  <a:lnTo>
                    <a:pt x="143" y="79"/>
                  </a:lnTo>
                  <a:lnTo>
                    <a:pt x="142" y="76"/>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81" name="Shape 81">
              <a:extLst>
                <a:ext uri="{FF2B5EF4-FFF2-40B4-BE49-F238E27FC236}">
                  <a16:creationId xmlns:a16="http://schemas.microsoft.com/office/drawing/2014/main" id="{12520EC9-B454-5339-F9FA-09DCAAE67283}"/>
                </a:ext>
              </a:extLst>
            </xdr:cNvPr>
            <xdr:cNvPicPr preferRelativeResize="0"/>
          </xdr:nvPicPr>
          <xdr:blipFill rotWithShape="1">
            <a:blip xmlns:r="http://schemas.openxmlformats.org/officeDocument/2006/relationships" r:embed="rId7">
              <a:alphaModFix/>
            </a:blip>
            <a:srcRect/>
            <a:stretch/>
          </xdr:blipFill>
          <xdr:spPr>
            <a:xfrm>
              <a:off x="6967" y="537"/>
              <a:ext cx="499" cy="2"/>
            </a:xfrm>
            <a:prstGeom prst="rect">
              <a:avLst/>
            </a:prstGeom>
            <a:noFill/>
            <a:ln>
              <a:noFill/>
            </a:ln>
          </xdr:spPr>
        </xdr:pic>
        <xdr:sp macro="" textlink="">
          <xdr:nvSpPr>
            <xdr:cNvPr id="82" name="Shape 82">
              <a:extLst>
                <a:ext uri="{FF2B5EF4-FFF2-40B4-BE49-F238E27FC236}">
                  <a16:creationId xmlns:a16="http://schemas.microsoft.com/office/drawing/2014/main" id="{3C8C16FF-952F-D174-585A-D535B02C131D}"/>
                </a:ext>
              </a:extLst>
            </xdr:cNvPr>
            <xdr:cNvSpPr/>
          </xdr:nvSpPr>
          <xdr:spPr>
            <a:xfrm>
              <a:off x="6966" y="407"/>
              <a:ext cx="174" cy="222"/>
            </a:xfrm>
            <a:custGeom>
              <a:avLst/>
              <a:gdLst/>
              <a:ahLst/>
              <a:cxnLst/>
              <a:rect l="l" t="t" r="r" b="b"/>
              <a:pathLst>
                <a:path w="174" h="222" extrusionOk="0">
                  <a:moveTo>
                    <a:pt x="0" y="160"/>
                  </a:moveTo>
                  <a:lnTo>
                    <a:pt x="12" y="134"/>
                  </a:lnTo>
                  <a:lnTo>
                    <a:pt x="24" y="110"/>
                  </a:lnTo>
                  <a:lnTo>
                    <a:pt x="30" y="99"/>
                  </a:lnTo>
                  <a:lnTo>
                    <a:pt x="36" y="88"/>
                  </a:lnTo>
                  <a:lnTo>
                    <a:pt x="42" y="77"/>
                  </a:lnTo>
                  <a:lnTo>
                    <a:pt x="48" y="67"/>
                  </a:lnTo>
                  <a:lnTo>
                    <a:pt x="54" y="57"/>
                  </a:lnTo>
                  <a:lnTo>
                    <a:pt x="60" y="47"/>
                  </a:lnTo>
                  <a:lnTo>
                    <a:pt x="66" y="38"/>
                  </a:lnTo>
                  <a:lnTo>
                    <a:pt x="72" y="30"/>
                  </a:lnTo>
                  <a:lnTo>
                    <a:pt x="78" y="21"/>
                  </a:lnTo>
                  <a:lnTo>
                    <a:pt x="84" y="13"/>
                  </a:lnTo>
                  <a:lnTo>
                    <a:pt x="90" y="6"/>
                  </a:lnTo>
                  <a:lnTo>
                    <a:pt x="96" y="0"/>
                  </a:lnTo>
                  <a:lnTo>
                    <a:pt x="97" y="0"/>
                  </a:lnTo>
                  <a:lnTo>
                    <a:pt x="99" y="1"/>
                  </a:lnTo>
                  <a:lnTo>
                    <a:pt x="101" y="2"/>
                  </a:lnTo>
                  <a:lnTo>
                    <a:pt x="103" y="3"/>
                  </a:lnTo>
                  <a:lnTo>
                    <a:pt x="105" y="4"/>
                  </a:lnTo>
                  <a:lnTo>
                    <a:pt x="107" y="6"/>
                  </a:lnTo>
                  <a:lnTo>
                    <a:pt x="109" y="8"/>
                  </a:lnTo>
                  <a:lnTo>
                    <a:pt x="111" y="10"/>
                  </a:lnTo>
                  <a:lnTo>
                    <a:pt x="113" y="13"/>
                  </a:lnTo>
                  <a:lnTo>
                    <a:pt x="115" y="16"/>
                  </a:lnTo>
                  <a:lnTo>
                    <a:pt x="117" y="19"/>
                  </a:lnTo>
                  <a:lnTo>
                    <a:pt x="119" y="22"/>
                  </a:lnTo>
                  <a:lnTo>
                    <a:pt x="124" y="30"/>
                  </a:lnTo>
                  <a:lnTo>
                    <a:pt x="128" y="40"/>
                  </a:lnTo>
                  <a:lnTo>
                    <a:pt x="133" y="51"/>
                  </a:lnTo>
                  <a:lnTo>
                    <a:pt x="138" y="64"/>
                  </a:lnTo>
                  <a:lnTo>
                    <a:pt x="143" y="79"/>
                  </a:lnTo>
                  <a:lnTo>
                    <a:pt x="148" y="96"/>
                  </a:lnTo>
                  <a:lnTo>
                    <a:pt x="154" y="115"/>
                  </a:lnTo>
                  <a:lnTo>
                    <a:pt x="161" y="136"/>
                  </a:lnTo>
                  <a:lnTo>
                    <a:pt x="167" y="160"/>
                  </a:lnTo>
                  <a:lnTo>
                    <a:pt x="174" y="186"/>
                  </a:lnTo>
                  <a:lnTo>
                    <a:pt x="165" y="170"/>
                  </a:lnTo>
                  <a:lnTo>
                    <a:pt x="155" y="156"/>
                  </a:lnTo>
                  <a:lnTo>
                    <a:pt x="146" y="142"/>
                  </a:lnTo>
                  <a:lnTo>
                    <a:pt x="137" y="128"/>
                  </a:lnTo>
                  <a:lnTo>
                    <a:pt x="127" y="115"/>
                  </a:lnTo>
                  <a:lnTo>
                    <a:pt x="118" y="102"/>
                  </a:lnTo>
                  <a:lnTo>
                    <a:pt x="108" y="89"/>
                  </a:lnTo>
                  <a:lnTo>
                    <a:pt x="99" y="76"/>
                  </a:lnTo>
                  <a:lnTo>
                    <a:pt x="90" y="92"/>
                  </a:lnTo>
                  <a:lnTo>
                    <a:pt x="82" y="105"/>
                  </a:lnTo>
                  <a:lnTo>
                    <a:pt x="76" y="117"/>
                  </a:lnTo>
                  <a:lnTo>
                    <a:pt x="70" y="128"/>
                  </a:lnTo>
                  <a:lnTo>
                    <a:pt x="65" y="138"/>
                  </a:lnTo>
                  <a:lnTo>
                    <a:pt x="61" y="146"/>
                  </a:lnTo>
                  <a:lnTo>
                    <a:pt x="58" y="154"/>
                  </a:lnTo>
                  <a:lnTo>
                    <a:pt x="55" y="161"/>
                  </a:lnTo>
                  <a:lnTo>
                    <a:pt x="53" y="168"/>
                  </a:lnTo>
                  <a:lnTo>
                    <a:pt x="51" y="175"/>
                  </a:lnTo>
                  <a:lnTo>
                    <a:pt x="50" y="181"/>
                  </a:lnTo>
                  <a:lnTo>
                    <a:pt x="48" y="188"/>
                  </a:lnTo>
                  <a:lnTo>
                    <a:pt x="44" y="203"/>
                  </a:lnTo>
                  <a:lnTo>
                    <a:pt x="39" y="222"/>
                  </a:lnTo>
                  <a:lnTo>
                    <a:pt x="38" y="221"/>
                  </a:lnTo>
                  <a:lnTo>
                    <a:pt x="38" y="220"/>
                  </a:lnTo>
                  <a:lnTo>
                    <a:pt x="33" y="212"/>
                  </a:lnTo>
                  <a:lnTo>
                    <a:pt x="28" y="204"/>
                  </a:lnTo>
                  <a:lnTo>
                    <a:pt x="23" y="197"/>
                  </a:lnTo>
                  <a:lnTo>
                    <a:pt x="19" y="189"/>
                  </a:lnTo>
                  <a:lnTo>
                    <a:pt x="14" y="181"/>
                  </a:lnTo>
                  <a:lnTo>
                    <a:pt x="9" y="174"/>
                  </a:lnTo>
                  <a:lnTo>
                    <a:pt x="5" y="167"/>
                  </a:lnTo>
                  <a:lnTo>
                    <a:pt x="0" y="16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83" name="Shape 83">
              <a:extLst>
                <a:ext uri="{FF2B5EF4-FFF2-40B4-BE49-F238E27FC236}">
                  <a16:creationId xmlns:a16="http://schemas.microsoft.com/office/drawing/2014/main" id="{9BF77E2A-1397-0DA8-FB36-24AF5A7DF01F}"/>
                </a:ext>
              </a:extLst>
            </xdr:cNvPr>
            <xdr:cNvPicPr preferRelativeResize="0"/>
          </xdr:nvPicPr>
          <xdr:blipFill rotWithShape="1">
            <a:blip xmlns:r="http://schemas.openxmlformats.org/officeDocument/2006/relationships" r:embed="rId7">
              <a:alphaModFix/>
            </a:blip>
            <a:srcRect/>
            <a:stretch/>
          </xdr:blipFill>
          <xdr:spPr>
            <a:xfrm>
              <a:off x="6967" y="537"/>
              <a:ext cx="499" cy="2"/>
            </a:xfrm>
            <a:prstGeom prst="rect">
              <a:avLst/>
            </a:prstGeom>
            <a:noFill/>
            <a:ln>
              <a:noFill/>
            </a:ln>
          </xdr:spPr>
        </xdr:pic>
        <xdr:sp macro="" textlink="">
          <xdr:nvSpPr>
            <xdr:cNvPr id="84" name="Shape 84">
              <a:extLst>
                <a:ext uri="{FF2B5EF4-FFF2-40B4-BE49-F238E27FC236}">
                  <a16:creationId xmlns:a16="http://schemas.microsoft.com/office/drawing/2014/main" id="{9064AF32-3213-241C-511C-7F8A19013B83}"/>
                </a:ext>
              </a:extLst>
            </xdr:cNvPr>
            <xdr:cNvSpPr/>
          </xdr:nvSpPr>
          <xdr:spPr>
            <a:xfrm>
              <a:off x="6997" y="616"/>
              <a:ext cx="2" cy="2"/>
            </a:xfrm>
            <a:custGeom>
              <a:avLst/>
              <a:gdLst/>
              <a:ahLst/>
              <a:cxnLst/>
              <a:rect l="l" t="t" r="r" b="b"/>
              <a:pathLst>
                <a:path w="1" h="2" extrusionOk="0">
                  <a:moveTo>
                    <a:pt x="1" y="2"/>
                  </a:moveTo>
                  <a:lnTo>
                    <a:pt x="0" y="1"/>
                  </a:lnTo>
                  <a:lnTo>
                    <a:pt x="0" y="0"/>
                  </a:lnTo>
                  <a:lnTo>
                    <a:pt x="0" y="1"/>
                  </a:lnTo>
                  <a:lnTo>
                    <a:pt x="1" y="2"/>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85" name="Shape 85">
              <a:extLst>
                <a:ext uri="{FF2B5EF4-FFF2-40B4-BE49-F238E27FC236}">
                  <a16:creationId xmlns:a16="http://schemas.microsoft.com/office/drawing/2014/main" id="{1D5DD0B0-F250-0EAB-BD5D-8542BDD5DDE7}"/>
                </a:ext>
              </a:extLst>
            </xdr:cNvPr>
            <xdr:cNvSpPr/>
          </xdr:nvSpPr>
          <xdr:spPr>
            <a:xfrm>
              <a:off x="6997" y="616"/>
              <a:ext cx="2" cy="2"/>
            </a:xfrm>
            <a:custGeom>
              <a:avLst/>
              <a:gdLst/>
              <a:ahLst/>
              <a:cxnLst/>
              <a:rect l="l" t="t" r="r" b="b"/>
              <a:pathLst>
                <a:path w="1" h="2" extrusionOk="0">
                  <a:moveTo>
                    <a:pt x="1" y="2"/>
                  </a:moveTo>
                  <a:lnTo>
                    <a:pt x="0" y="1"/>
                  </a:lnTo>
                  <a:lnTo>
                    <a:pt x="0" y="0"/>
                  </a:lnTo>
                  <a:lnTo>
                    <a:pt x="0" y="1"/>
                  </a:lnTo>
                  <a:lnTo>
                    <a:pt x="1"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86" name="Shape 86">
              <a:extLst>
                <a:ext uri="{FF2B5EF4-FFF2-40B4-BE49-F238E27FC236}">
                  <a16:creationId xmlns:a16="http://schemas.microsoft.com/office/drawing/2014/main" id="{B0581CE0-17AE-441E-B60A-234556D55ED7}"/>
                </a:ext>
              </a:extLst>
            </xdr:cNvPr>
            <xdr:cNvSpPr/>
          </xdr:nvSpPr>
          <xdr:spPr>
            <a:xfrm>
              <a:off x="6998" y="620"/>
              <a:ext cx="3" cy="3"/>
            </a:xfrm>
            <a:custGeom>
              <a:avLst/>
              <a:gdLst/>
              <a:ahLst/>
              <a:cxnLst/>
              <a:rect l="l" t="t" r="r" b="b"/>
              <a:pathLst>
                <a:path w="3" h="3" extrusionOk="0">
                  <a:moveTo>
                    <a:pt x="3" y="3"/>
                  </a:moveTo>
                  <a:lnTo>
                    <a:pt x="2" y="1"/>
                  </a:lnTo>
                  <a:lnTo>
                    <a:pt x="0" y="0"/>
                  </a:lnTo>
                </a:path>
              </a:pathLst>
            </a:custGeom>
            <a:noFill/>
            <a:ln w="9525" cap="flat" cmpd="sng">
              <a:solidFill>
                <a:srgbClr val="373435"/>
              </a:solidFill>
              <a:prstDash val="solid"/>
              <a:round/>
              <a:headEnd type="none" w="med" len="med"/>
              <a:tailEnd type="none" w="med" len="med"/>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87" name="Shape 87">
              <a:extLst>
                <a:ext uri="{FF2B5EF4-FFF2-40B4-BE49-F238E27FC236}">
                  <a16:creationId xmlns:a16="http://schemas.microsoft.com/office/drawing/2014/main" id="{7F36F544-0920-43B8-1B4F-48356ADCBA80}"/>
                </a:ext>
              </a:extLst>
            </xdr:cNvPr>
            <xdr:cNvPicPr preferRelativeResize="0"/>
          </xdr:nvPicPr>
          <xdr:blipFill rotWithShape="1">
            <a:blip xmlns:r="http://schemas.openxmlformats.org/officeDocument/2006/relationships" r:embed="rId7">
              <a:alphaModFix/>
            </a:blip>
            <a:srcRect/>
            <a:stretch/>
          </xdr:blipFill>
          <xdr:spPr>
            <a:xfrm>
              <a:off x="6998" y="745"/>
              <a:ext cx="499" cy="7"/>
            </a:xfrm>
            <a:prstGeom prst="rect">
              <a:avLst/>
            </a:prstGeom>
            <a:noFill/>
            <a:ln>
              <a:noFill/>
            </a:ln>
          </xdr:spPr>
        </xdr:pic>
        <xdr:sp macro="" textlink="">
          <xdr:nvSpPr>
            <xdr:cNvPr id="88" name="Shape 88">
              <a:extLst>
                <a:ext uri="{FF2B5EF4-FFF2-40B4-BE49-F238E27FC236}">
                  <a16:creationId xmlns:a16="http://schemas.microsoft.com/office/drawing/2014/main" id="{98392470-5BB7-E1C8-3494-30C735BFD7BD}"/>
                </a:ext>
              </a:extLst>
            </xdr:cNvPr>
            <xdr:cNvSpPr/>
          </xdr:nvSpPr>
          <xdr:spPr>
            <a:xfrm>
              <a:off x="7017" y="790"/>
              <a:ext cx="5" cy="18"/>
            </a:xfrm>
            <a:custGeom>
              <a:avLst/>
              <a:gdLst/>
              <a:ahLst/>
              <a:cxnLst/>
              <a:rect l="l" t="t" r="r" b="b"/>
              <a:pathLst>
                <a:path w="5" h="18" extrusionOk="0">
                  <a:moveTo>
                    <a:pt x="5" y="0"/>
                  </a:moveTo>
                  <a:lnTo>
                    <a:pt x="2" y="8"/>
                  </a:lnTo>
                  <a:lnTo>
                    <a:pt x="0" y="16"/>
                  </a:lnTo>
                  <a:lnTo>
                    <a:pt x="0" y="18"/>
                  </a:lnTo>
                  <a:lnTo>
                    <a:pt x="1" y="14"/>
                  </a:lnTo>
                  <a:lnTo>
                    <a:pt x="3" y="9"/>
                  </a:lnTo>
                  <a:lnTo>
                    <a:pt x="4" y="5"/>
                  </a:lnTo>
                  <a:lnTo>
                    <a:pt x="5"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89" name="Shape 89">
              <a:extLst>
                <a:ext uri="{FF2B5EF4-FFF2-40B4-BE49-F238E27FC236}">
                  <a16:creationId xmlns:a16="http://schemas.microsoft.com/office/drawing/2014/main" id="{1AE84575-C864-C58B-D6F8-FFBF53628ECA}"/>
                </a:ext>
              </a:extLst>
            </xdr:cNvPr>
            <xdr:cNvSpPr/>
          </xdr:nvSpPr>
          <xdr:spPr>
            <a:xfrm>
              <a:off x="7017" y="790"/>
              <a:ext cx="5" cy="18"/>
            </a:xfrm>
            <a:custGeom>
              <a:avLst/>
              <a:gdLst/>
              <a:ahLst/>
              <a:cxnLst/>
              <a:rect l="l" t="t" r="r" b="b"/>
              <a:pathLst>
                <a:path w="5" h="18" extrusionOk="0">
                  <a:moveTo>
                    <a:pt x="5" y="0"/>
                  </a:moveTo>
                  <a:lnTo>
                    <a:pt x="4" y="4"/>
                  </a:lnTo>
                  <a:lnTo>
                    <a:pt x="2" y="8"/>
                  </a:lnTo>
                  <a:lnTo>
                    <a:pt x="1" y="12"/>
                  </a:lnTo>
                  <a:lnTo>
                    <a:pt x="0" y="15"/>
                  </a:lnTo>
                  <a:lnTo>
                    <a:pt x="0" y="16"/>
                  </a:lnTo>
                  <a:lnTo>
                    <a:pt x="0" y="18"/>
                  </a:lnTo>
                  <a:lnTo>
                    <a:pt x="1" y="14"/>
                  </a:lnTo>
                  <a:lnTo>
                    <a:pt x="3" y="9"/>
                  </a:lnTo>
                  <a:lnTo>
                    <a:pt x="4" y="5"/>
                  </a:lnTo>
                  <a:lnTo>
                    <a:pt x="5"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90" name="Shape 90">
              <a:extLst>
                <a:ext uri="{FF2B5EF4-FFF2-40B4-BE49-F238E27FC236}">
                  <a16:creationId xmlns:a16="http://schemas.microsoft.com/office/drawing/2014/main" id="{629324BD-EC71-63B6-FF20-5064A26D4105}"/>
                </a:ext>
              </a:extLst>
            </xdr:cNvPr>
            <xdr:cNvSpPr/>
          </xdr:nvSpPr>
          <xdr:spPr>
            <a:xfrm>
              <a:off x="6973" y="544"/>
              <a:ext cx="69" cy="219"/>
            </a:xfrm>
            <a:custGeom>
              <a:avLst/>
              <a:gdLst/>
              <a:ahLst/>
              <a:cxnLst/>
              <a:rect l="l" t="t" r="r" b="b"/>
              <a:pathLst>
                <a:path w="69" h="219" extrusionOk="0">
                  <a:moveTo>
                    <a:pt x="0" y="84"/>
                  </a:moveTo>
                  <a:lnTo>
                    <a:pt x="1" y="89"/>
                  </a:lnTo>
                  <a:lnTo>
                    <a:pt x="2" y="95"/>
                  </a:lnTo>
                  <a:lnTo>
                    <a:pt x="4" y="100"/>
                  </a:lnTo>
                  <a:lnTo>
                    <a:pt x="5" y="106"/>
                  </a:lnTo>
                  <a:lnTo>
                    <a:pt x="15" y="121"/>
                  </a:lnTo>
                  <a:lnTo>
                    <a:pt x="24" y="136"/>
                  </a:lnTo>
                  <a:lnTo>
                    <a:pt x="28" y="144"/>
                  </a:lnTo>
                  <a:lnTo>
                    <a:pt x="33" y="151"/>
                  </a:lnTo>
                  <a:lnTo>
                    <a:pt x="36" y="158"/>
                  </a:lnTo>
                  <a:lnTo>
                    <a:pt x="40" y="165"/>
                  </a:lnTo>
                  <a:lnTo>
                    <a:pt x="52" y="193"/>
                  </a:lnTo>
                  <a:lnTo>
                    <a:pt x="54" y="199"/>
                  </a:lnTo>
                  <a:lnTo>
                    <a:pt x="58" y="213"/>
                  </a:lnTo>
                  <a:lnTo>
                    <a:pt x="60" y="219"/>
                  </a:lnTo>
                  <a:lnTo>
                    <a:pt x="66" y="201"/>
                  </a:lnTo>
                  <a:lnTo>
                    <a:pt x="69" y="195"/>
                  </a:lnTo>
                  <a:lnTo>
                    <a:pt x="65" y="181"/>
                  </a:lnTo>
                  <a:lnTo>
                    <a:pt x="63" y="167"/>
                  </a:lnTo>
                  <a:lnTo>
                    <a:pt x="60" y="153"/>
                  </a:lnTo>
                  <a:lnTo>
                    <a:pt x="59" y="139"/>
                  </a:lnTo>
                  <a:lnTo>
                    <a:pt x="57" y="125"/>
                  </a:lnTo>
                  <a:lnTo>
                    <a:pt x="57" y="119"/>
                  </a:lnTo>
                  <a:lnTo>
                    <a:pt x="26" y="119"/>
                  </a:lnTo>
                  <a:lnTo>
                    <a:pt x="14" y="101"/>
                  </a:lnTo>
                  <a:lnTo>
                    <a:pt x="7" y="93"/>
                  </a:lnTo>
                  <a:lnTo>
                    <a:pt x="0" y="84"/>
                  </a:lnTo>
                  <a:close/>
                  <a:moveTo>
                    <a:pt x="58" y="0"/>
                  </a:moveTo>
                  <a:lnTo>
                    <a:pt x="53" y="12"/>
                  </a:lnTo>
                  <a:lnTo>
                    <a:pt x="49" y="22"/>
                  </a:lnTo>
                  <a:lnTo>
                    <a:pt x="46" y="32"/>
                  </a:lnTo>
                  <a:lnTo>
                    <a:pt x="43" y="41"/>
                  </a:lnTo>
                  <a:lnTo>
                    <a:pt x="41" y="50"/>
                  </a:lnTo>
                  <a:lnTo>
                    <a:pt x="39" y="61"/>
                  </a:lnTo>
                  <a:lnTo>
                    <a:pt x="36" y="72"/>
                  </a:lnTo>
                  <a:lnTo>
                    <a:pt x="32" y="85"/>
                  </a:lnTo>
                  <a:lnTo>
                    <a:pt x="32" y="86"/>
                  </a:lnTo>
                  <a:lnTo>
                    <a:pt x="31" y="95"/>
                  </a:lnTo>
                  <a:lnTo>
                    <a:pt x="29" y="103"/>
                  </a:lnTo>
                  <a:lnTo>
                    <a:pt x="28" y="111"/>
                  </a:lnTo>
                  <a:lnTo>
                    <a:pt x="26" y="119"/>
                  </a:lnTo>
                  <a:lnTo>
                    <a:pt x="57" y="119"/>
                  </a:lnTo>
                  <a:lnTo>
                    <a:pt x="56" y="111"/>
                  </a:lnTo>
                  <a:lnTo>
                    <a:pt x="56" y="95"/>
                  </a:lnTo>
                  <a:lnTo>
                    <a:pt x="55" y="84"/>
                  </a:lnTo>
                  <a:lnTo>
                    <a:pt x="57" y="77"/>
                  </a:lnTo>
                  <a:lnTo>
                    <a:pt x="59" y="71"/>
                  </a:lnTo>
                  <a:lnTo>
                    <a:pt x="61" y="64"/>
                  </a:lnTo>
                  <a:lnTo>
                    <a:pt x="62" y="59"/>
                  </a:lnTo>
                  <a:lnTo>
                    <a:pt x="63" y="53"/>
                  </a:lnTo>
                  <a:lnTo>
                    <a:pt x="63" y="22"/>
                  </a:lnTo>
                  <a:lnTo>
                    <a:pt x="62" y="18"/>
                  </a:lnTo>
                  <a:lnTo>
                    <a:pt x="60" y="8"/>
                  </a:lnTo>
                  <a:lnTo>
                    <a:pt x="58"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91" name="Shape 91">
              <a:extLst>
                <a:ext uri="{FF2B5EF4-FFF2-40B4-BE49-F238E27FC236}">
                  <a16:creationId xmlns:a16="http://schemas.microsoft.com/office/drawing/2014/main" id="{C496A76B-D478-D290-20A1-433EC304B737}"/>
                </a:ext>
              </a:extLst>
            </xdr:cNvPr>
            <xdr:cNvPicPr preferRelativeResize="0"/>
          </xdr:nvPicPr>
          <xdr:blipFill rotWithShape="1">
            <a:blip xmlns:r="http://schemas.openxmlformats.org/officeDocument/2006/relationships" r:embed="rId7">
              <a:alphaModFix/>
            </a:blip>
            <a:srcRect/>
            <a:stretch/>
          </xdr:blipFill>
          <xdr:spPr>
            <a:xfrm>
              <a:off x="6974" y="673"/>
              <a:ext cx="499" cy="2"/>
            </a:xfrm>
            <a:prstGeom prst="rect">
              <a:avLst/>
            </a:prstGeom>
            <a:noFill/>
            <a:ln>
              <a:noFill/>
            </a:ln>
          </xdr:spPr>
        </xdr:pic>
        <xdr:sp macro="" textlink="">
          <xdr:nvSpPr>
            <xdr:cNvPr id="92" name="Shape 92">
              <a:extLst>
                <a:ext uri="{FF2B5EF4-FFF2-40B4-BE49-F238E27FC236}">
                  <a16:creationId xmlns:a16="http://schemas.microsoft.com/office/drawing/2014/main" id="{EBC5F609-AD19-1ABF-EFCD-F12BC2DB8B45}"/>
                </a:ext>
              </a:extLst>
            </xdr:cNvPr>
            <xdr:cNvSpPr/>
          </xdr:nvSpPr>
          <xdr:spPr>
            <a:xfrm>
              <a:off x="6973" y="544"/>
              <a:ext cx="69" cy="219"/>
            </a:xfrm>
            <a:custGeom>
              <a:avLst/>
              <a:gdLst/>
              <a:ahLst/>
              <a:cxnLst/>
              <a:rect l="l" t="t" r="r" b="b"/>
              <a:pathLst>
                <a:path w="69" h="219" extrusionOk="0">
                  <a:moveTo>
                    <a:pt x="69" y="195"/>
                  </a:moveTo>
                  <a:lnTo>
                    <a:pt x="65" y="181"/>
                  </a:lnTo>
                  <a:lnTo>
                    <a:pt x="63" y="167"/>
                  </a:lnTo>
                  <a:lnTo>
                    <a:pt x="60" y="153"/>
                  </a:lnTo>
                  <a:lnTo>
                    <a:pt x="59" y="139"/>
                  </a:lnTo>
                  <a:lnTo>
                    <a:pt x="57" y="125"/>
                  </a:lnTo>
                  <a:lnTo>
                    <a:pt x="56" y="111"/>
                  </a:lnTo>
                  <a:lnTo>
                    <a:pt x="56" y="97"/>
                  </a:lnTo>
                  <a:lnTo>
                    <a:pt x="55" y="84"/>
                  </a:lnTo>
                  <a:lnTo>
                    <a:pt x="57" y="77"/>
                  </a:lnTo>
                  <a:lnTo>
                    <a:pt x="59" y="71"/>
                  </a:lnTo>
                  <a:lnTo>
                    <a:pt x="61" y="64"/>
                  </a:lnTo>
                  <a:lnTo>
                    <a:pt x="62" y="59"/>
                  </a:lnTo>
                  <a:lnTo>
                    <a:pt x="63" y="53"/>
                  </a:lnTo>
                  <a:lnTo>
                    <a:pt x="63" y="47"/>
                  </a:lnTo>
                  <a:lnTo>
                    <a:pt x="64" y="42"/>
                  </a:lnTo>
                  <a:lnTo>
                    <a:pt x="64" y="37"/>
                  </a:lnTo>
                  <a:lnTo>
                    <a:pt x="63" y="32"/>
                  </a:lnTo>
                  <a:lnTo>
                    <a:pt x="63" y="27"/>
                  </a:lnTo>
                  <a:lnTo>
                    <a:pt x="63" y="22"/>
                  </a:lnTo>
                  <a:lnTo>
                    <a:pt x="62" y="18"/>
                  </a:lnTo>
                  <a:lnTo>
                    <a:pt x="60" y="8"/>
                  </a:lnTo>
                  <a:lnTo>
                    <a:pt x="58" y="0"/>
                  </a:lnTo>
                  <a:lnTo>
                    <a:pt x="53" y="12"/>
                  </a:lnTo>
                  <a:lnTo>
                    <a:pt x="49" y="22"/>
                  </a:lnTo>
                  <a:lnTo>
                    <a:pt x="46" y="32"/>
                  </a:lnTo>
                  <a:lnTo>
                    <a:pt x="43" y="41"/>
                  </a:lnTo>
                  <a:lnTo>
                    <a:pt x="41" y="50"/>
                  </a:lnTo>
                  <a:lnTo>
                    <a:pt x="39" y="61"/>
                  </a:lnTo>
                  <a:lnTo>
                    <a:pt x="36" y="72"/>
                  </a:lnTo>
                  <a:lnTo>
                    <a:pt x="32" y="85"/>
                  </a:lnTo>
                  <a:lnTo>
                    <a:pt x="31" y="84"/>
                  </a:lnTo>
                  <a:lnTo>
                    <a:pt x="32" y="86"/>
                  </a:lnTo>
                  <a:lnTo>
                    <a:pt x="31" y="95"/>
                  </a:lnTo>
                  <a:lnTo>
                    <a:pt x="29" y="103"/>
                  </a:lnTo>
                  <a:lnTo>
                    <a:pt x="28" y="111"/>
                  </a:lnTo>
                  <a:lnTo>
                    <a:pt x="26" y="119"/>
                  </a:lnTo>
                  <a:lnTo>
                    <a:pt x="20" y="110"/>
                  </a:lnTo>
                  <a:lnTo>
                    <a:pt x="14" y="101"/>
                  </a:lnTo>
                  <a:lnTo>
                    <a:pt x="7" y="93"/>
                  </a:lnTo>
                  <a:lnTo>
                    <a:pt x="0" y="84"/>
                  </a:lnTo>
                  <a:lnTo>
                    <a:pt x="1" y="89"/>
                  </a:lnTo>
                  <a:lnTo>
                    <a:pt x="2" y="95"/>
                  </a:lnTo>
                  <a:lnTo>
                    <a:pt x="4" y="100"/>
                  </a:lnTo>
                  <a:lnTo>
                    <a:pt x="5" y="106"/>
                  </a:lnTo>
                  <a:lnTo>
                    <a:pt x="15" y="121"/>
                  </a:lnTo>
                  <a:lnTo>
                    <a:pt x="24" y="136"/>
                  </a:lnTo>
                  <a:lnTo>
                    <a:pt x="28" y="144"/>
                  </a:lnTo>
                  <a:lnTo>
                    <a:pt x="33" y="151"/>
                  </a:lnTo>
                  <a:lnTo>
                    <a:pt x="36" y="158"/>
                  </a:lnTo>
                  <a:lnTo>
                    <a:pt x="40" y="165"/>
                  </a:lnTo>
                  <a:lnTo>
                    <a:pt x="43" y="172"/>
                  </a:lnTo>
                  <a:lnTo>
                    <a:pt x="46" y="179"/>
                  </a:lnTo>
                  <a:lnTo>
                    <a:pt x="49" y="186"/>
                  </a:lnTo>
                  <a:lnTo>
                    <a:pt x="52" y="193"/>
                  </a:lnTo>
                  <a:lnTo>
                    <a:pt x="54" y="199"/>
                  </a:lnTo>
                  <a:lnTo>
                    <a:pt x="56" y="206"/>
                  </a:lnTo>
                  <a:lnTo>
                    <a:pt x="58" y="213"/>
                  </a:lnTo>
                  <a:lnTo>
                    <a:pt x="60" y="219"/>
                  </a:lnTo>
                  <a:lnTo>
                    <a:pt x="62" y="213"/>
                  </a:lnTo>
                  <a:lnTo>
                    <a:pt x="64" y="207"/>
                  </a:lnTo>
                  <a:lnTo>
                    <a:pt x="66" y="201"/>
                  </a:lnTo>
                  <a:lnTo>
                    <a:pt x="69" y="19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93" name="Shape 93">
              <a:extLst>
                <a:ext uri="{FF2B5EF4-FFF2-40B4-BE49-F238E27FC236}">
                  <a16:creationId xmlns:a16="http://schemas.microsoft.com/office/drawing/2014/main" id="{F48CEB92-DAF9-F0B3-DFAD-C0004F9A8C2E}"/>
                </a:ext>
              </a:extLst>
            </xdr:cNvPr>
            <xdr:cNvPicPr preferRelativeResize="0"/>
          </xdr:nvPicPr>
          <xdr:blipFill rotWithShape="1">
            <a:blip xmlns:r="http://schemas.openxmlformats.org/officeDocument/2006/relationships" r:embed="rId7">
              <a:alphaModFix/>
            </a:blip>
            <a:srcRect/>
            <a:stretch/>
          </xdr:blipFill>
          <xdr:spPr>
            <a:xfrm>
              <a:off x="6974" y="673"/>
              <a:ext cx="499" cy="2"/>
            </a:xfrm>
            <a:prstGeom prst="rect">
              <a:avLst/>
            </a:prstGeom>
            <a:noFill/>
            <a:ln>
              <a:noFill/>
            </a:ln>
          </xdr:spPr>
        </xdr:pic>
        <xdr:sp macro="" textlink="">
          <xdr:nvSpPr>
            <xdr:cNvPr id="94" name="Shape 94">
              <a:extLst>
                <a:ext uri="{FF2B5EF4-FFF2-40B4-BE49-F238E27FC236}">
                  <a16:creationId xmlns:a16="http://schemas.microsoft.com/office/drawing/2014/main" id="{E33EC1A3-B1B9-DEE3-C879-9ACFEDFA3841}"/>
                </a:ext>
              </a:extLst>
            </xdr:cNvPr>
            <xdr:cNvSpPr/>
          </xdr:nvSpPr>
          <xdr:spPr>
            <a:xfrm>
              <a:off x="6897" y="629"/>
              <a:ext cx="137" cy="201"/>
            </a:xfrm>
            <a:custGeom>
              <a:avLst/>
              <a:gdLst/>
              <a:ahLst/>
              <a:cxnLst/>
              <a:rect l="l" t="t" r="r" b="b"/>
              <a:pathLst>
                <a:path w="137" h="201" extrusionOk="0">
                  <a:moveTo>
                    <a:pt x="118" y="83"/>
                  </a:moveTo>
                  <a:lnTo>
                    <a:pt x="66" y="83"/>
                  </a:lnTo>
                  <a:lnTo>
                    <a:pt x="69" y="88"/>
                  </a:lnTo>
                  <a:lnTo>
                    <a:pt x="73" y="93"/>
                  </a:lnTo>
                  <a:lnTo>
                    <a:pt x="76" y="98"/>
                  </a:lnTo>
                  <a:lnTo>
                    <a:pt x="82" y="110"/>
                  </a:lnTo>
                  <a:lnTo>
                    <a:pt x="85" y="117"/>
                  </a:lnTo>
                  <a:lnTo>
                    <a:pt x="88" y="123"/>
                  </a:lnTo>
                  <a:lnTo>
                    <a:pt x="91" y="131"/>
                  </a:lnTo>
                  <a:lnTo>
                    <a:pt x="93" y="139"/>
                  </a:lnTo>
                  <a:lnTo>
                    <a:pt x="96" y="147"/>
                  </a:lnTo>
                  <a:lnTo>
                    <a:pt x="98" y="155"/>
                  </a:lnTo>
                  <a:lnTo>
                    <a:pt x="101" y="164"/>
                  </a:lnTo>
                  <a:lnTo>
                    <a:pt x="105" y="182"/>
                  </a:lnTo>
                  <a:lnTo>
                    <a:pt x="109" y="201"/>
                  </a:lnTo>
                  <a:lnTo>
                    <a:pt x="113" y="193"/>
                  </a:lnTo>
                  <a:lnTo>
                    <a:pt x="116" y="185"/>
                  </a:lnTo>
                  <a:lnTo>
                    <a:pt x="120" y="177"/>
                  </a:lnTo>
                  <a:lnTo>
                    <a:pt x="123" y="168"/>
                  </a:lnTo>
                  <a:lnTo>
                    <a:pt x="127" y="160"/>
                  </a:lnTo>
                  <a:lnTo>
                    <a:pt x="130" y="152"/>
                  </a:lnTo>
                  <a:lnTo>
                    <a:pt x="134" y="144"/>
                  </a:lnTo>
                  <a:lnTo>
                    <a:pt x="137" y="136"/>
                  </a:lnTo>
                  <a:lnTo>
                    <a:pt x="135" y="128"/>
                  </a:lnTo>
                  <a:lnTo>
                    <a:pt x="133" y="121"/>
                  </a:lnTo>
                  <a:lnTo>
                    <a:pt x="131" y="113"/>
                  </a:lnTo>
                  <a:lnTo>
                    <a:pt x="125" y="97"/>
                  </a:lnTo>
                  <a:lnTo>
                    <a:pt x="121" y="89"/>
                  </a:lnTo>
                  <a:lnTo>
                    <a:pt x="118" y="83"/>
                  </a:lnTo>
                  <a:close/>
                  <a:moveTo>
                    <a:pt x="68" y="0"/>
                  </a:moveTo>
                  <a:lnTo>
                    <a:pt x="64" y="6"/>
                  </a:lnTo>
                  <a:lnTo>
                    <a:pt x="60" y="13"/>
                  </a:lnTo>
                  <a:lnTo>
                    <a:pt x="56" y="21"/>
                  </a:lnTo>
                  <a:lnTo>
                    <a:pt x="52" y="30"/>
                  </a:lnTo>
                  <a:lnTo>
                    <a:pt x="44" y="50"/>
                  </a:lnTo>
                  <a:lnTo>
                    <a:pt x="36" y="74"/>
                  </a:lnTo>
                  <a:lnTo>
                    <a:pt x="28" y="100"/>
                  </a:lnTo>
                  <a:lnTo>
                    <a:pt x="19" y="129"/>
                  </a:lnTo>
                  <a:lnTo>
                    <a:pt x="10" y="159"/>
                  </a:lnTo>
                  <a:lnTo>
                    <a:pt x="0" y="190"/>
                  </a:lnTo>
                  <a:lnTo>
                    <a:pt x="10" y="178"/>
                  </a:lnTo>
                  <a:lnTo>
                    <a:pt x="14" y="171"/>
                  </a:lnTo>
                  <a:lnTo>
                    <a:pt x="19" y="165"/>
                  </a:lnTo>
                  <a:lnTo>
                    <a:pt x="24" y="158"/>
                  </a:lnTo>
                  <a:lnTo>
                    <a:pt x="28" y="152"/>
                  </a:lnTo>
                  <a:lnTo>
                    <a:pt x="32" y="145"/>
                  </a:lnTo>
                  <a:lnTo>
                    <a:pt x="36" y="139"/>
                  </a:lnTo>
                  <a:lnTo>
                    <a:pt x="44" y="125"/>
                  </a:lnTo>
                  <a:lnTo>
                    <a:pt x="52" y="112"/>
                  </a:lnTo>
                  <a:lnTo>
                    <a:pt x="59" y="98"/>
                  </a:lnTo>
                  <a:lnTo>
                    <a:pt x="66" y="83"/>
                  </a:lnTo>
                  <a:lnTo>
                    <a:pt x="118" y="83"/>
                  </a:lnTo>
                  <a:lnTo>
                    <a:pt x="117" y="80"/>
                  </a:lnTo>
                  <a:lnTo>
                    <a:pt x="113" y="72"/>
                  </a:lnTo>
                  <a:lnTo>
                    <a:pt x="108" y="63"/>
                  </a:lnTo>
                  <a:lnTo>
                    <a:pt x="104" y="55"/>
                  </a:lnTo>
                  <a:lnTo>
                    <a:pt x="98" y="46"/>
                  </a:lnTo>
                  <a:lnTo>
                    <a:pt x="93" y="37"/>
                  </a:lnTo>
                  <a:lnTo>
                    <a:pt x="81" y="19"/>
                  </a:lnTo>
                  <a:lnTo>
                    <a:pt x="75" y="9"/>
                  </a:lnTo>
                  <a:lnTo>
                    <a:pt x="68"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95" name="Shape 95">
              <a:extLst>
                <a:ext uri="{FF2B5EF4-FFF2-40B4-BE49-F238E27FC236}">
                  <a16:creationId xmlns:a16="http://schemas.microsoft.com/office/drawing/2014/main" id="{6322932A-54D8-B862-6CDC-B3B4B0749938}"/>
                </a:ext>
              </a:extLst>
            </xdr:cNvPr>
            <xdr:cNvPicPr preferRelativeResize="0"/>
          </xdr:nvPicPr>
          <xdr:blipFill rotWithShape="1">
            <a:blip xmlns:r="http://schemas.openxmlformats.org/officeDocument/2006/relationships" r:embed="rId7">
              <a:alphaModFix/>
            </a:blip>
            <a:srcRect/>
            <a:stretch/>
          </xdr:blipFill>
          <xdr:spPr>
            <a:xfrm>
              <a:off x="6898" y="760"/>
              <a:ext cx="499" cy="2"/>
            </a:xfrm>
            <a:prstGeom prst="rect">
              <a:avLst/>
            </a:prstGeom>
            <a:noFill/>
            <a:ln>
              <a:noFill/>
            </a:ln>
          </xdr:spPr>
        </xdr:pic>
        <xdr:sp macro="" textlink="">
          <xdr:nvSpPr>
            <xdr:cNvPr id="96" name="Shape 96">
              <a:extLst>
                <a:ext uri="{FF2B5EF4-FFF2-40B4-BE49-F238E27FC236}">
                  <a16:creationId xmlns:a16="http://schemas.microsoft.com/office/drawing/2014/main" id="{55FB62D6-BC46-92A6-3A39-1E80FBC8D653}"/>
                </a:ext>
              </a:extLst>
            </xdr:cNvPr>
            <xdr:cNvSpPr/>
          </xdr:nvSpPr>
          <xdr:spPr>
            <a:xfrm>
              <a:off x="6897" y="629"/>
              <a:ext cx="137" cy="201"/>
            </a:xfrm>
            <a:custGeom>
              <a:avLst/>
              <a:gdLst/>
              <a:ahLst/>
              <a:cxnLst/>
              <a:rect l="l" t="t" r="r" b="b"/>
              <a:pathLst>
                <a:path w="137" h="201" extrusionOk="0">
                  <a:moveTo>
                    <a:pt x="137" y="136"/>
                  </a:moveTo>
                  <a:lnTo>
                    <a:pt x="135" y="128"/>
                  </a:lnTo>
                  <a:lnTo>
                    <a:pt x="133" y="121"/>
                  </a:lnTo>
                  <a:lnTo>
                    <a:pt x="131" y="113"/>
                  </a:lnTo>
                  <a:lnTo>
                    <a:pt x="128" y="105"/>
                  </a:lnTo>
                  <a:lnTo>
                    <a:pt x="125" y="97"/>
                  </a:lnTo>
                  <a:lnTo>
                    <a:pt x="121" y="89"/>
                  </a:lnTo>
                  <a:lnTo>
                    <a:pt x="117" y="80"/>
                  </a:lnTo>
                  <a:lnTo>
                    <a:pt x="113" y="72"/>
                  </a:lnTo>
                  <a:lnTo>
                    <a:pt x="108" y="63"/>
                  </a:lnTo>
                  <a:lnTo>
                    <a:pt x="104" y="55"/>
                  </a:lnTo>
                  <a:lnTo>
                    <a:pt x="98" y="46"/>
                  </a:lnTo>
                  <a:lnTo>
                    <a:pt x="93" y="37"/>
                  </a:lnTo>
                  <a:lnTo>
                    <a:pt x="87" y="28"/>
                  </a:lnTo>
                  <a:lnTo>
                    <a:pt x="81" y="19"/>
                  </a:lnTo>
                  <a:lnTo>
                    <a:pt x="75" y="9"/>
                  </a:lnTo>
                  <a:lnTo>
                    <a:pt x="68" y="0"/>
                  </a:lnTo>
                  <a:lnTo>
                    <a:pt x="66" y="3"/>
                  </a:lnTo>
                  <a:lnTo>
                    <a:pt x="62" y="9"/>
                  </a:lnTo>
                  <a:lnTo>
                    <a:pt x="60" y="13"/>
                  </a:lnTo>
                  <a:lnTo>
                    <a:pt x="56" y="21"/>
                  </a:lnTo>
                  <a:lnTo>
                    <a:pt x="52" y="30"/>
                  </a:lnTo>
                  <a:lnTo>
                    <a:pt x="48" y="40"/>
                  </a:lnTo>
                  <a:lnTo>
                    <a:pt x="44" y="50"/>
                  </a:lnTo>
                  <a:lnTo>
                    <a:pt x="40" y="62"/>
                  </a:lnTo>
                  <a:lnTo>
                    <a:pt x="36" y="74"/>
                  </a:lnTo>
                  <a:lnTo>
                    <a:pt x="28" y="100"/>
                  </a:lnTo>
                  <a:lnTo>
                    <a:pt x="19" y="129"/>
                  </a:lnTo>
                  <a:lnTo>
                    <a:pt x="10" y="159"/>
                  </a:lnTo>
                  <a:lnTo>
                    <a:pt x="0" y="190"/>
                  </a:lnTo>
                  <a:lnTo>
                    <a:pt x="5" y="184"/>
                  </a:lnTo>
                  <a:lnTo>
                    <a:pt x="10" y="178"/>
                  </a:lnTo>
                  <a:lnTo>
                    <a:pt x="14" y="171"/>
                  </a:lnTo>
                  <a:lnTo>
                    <a:pt x="19" y="165"/>
                  </a:lnTo>
                  <a:lnTo>
                    <a:pt x="24" y="158"/>
                  </a:lnTo>
                  <a:lnTo>
                    <a:pt x="28" y="152"/>
                  </a:lnTo>
                  <a:lnTo>
                    <a:pt x="32" y="145"/>
                  </a:lnTo>
                  <a:lnTo>
                    <a:pt x="36" y="139"/>
                  </a:lnTo>
                  <a:lnTo>
                    <a:pt x="44" y="125"/>
                  </a:lnTo>
                  <a:lnTo>
                    <a:pt x="52" y="112"/>
                  </a:lnTo>
                  <a:lnTo>
                    <a:pt x="59" y="98"/>
                  </a:lnTo>
                  <a:lnTo>
                    <a:pt x="66" y="83"/>
                  </a:lnTo>
                  <a:lnTo>
                    <a:pt x="69" y="88"/>
                  </a:lnTo>
                  <a:lnTo>
                    <a:pt x="73" y="93"/>
                  </a:lnTo>
                  <a:lnTo>
                    <a:pt x="76" y="98"/>
                  </a:lnTo>
                  <a:lnTo>
                    <a:pt x="79" y="104"/>
                  </a:lnTo>
                  <a:lnTo>
                    <a:pt x="82" y="110"/>
                  </a:lnTo>
                  <a:lnTo>
                    <a:pt x="85" y="117"/>
                  </a:lnTo>
                  <a:lnTo>
                    <a:pt x="88" y="123"/>
                  </a:lnTo>
                  <a:lnTo>
                    <a:pt x="91" y="131"/>
                  </a:lnTo>
                  <a:lnTo>
                    <a:pt x="93" y="139"/>
                  </a:lnTo>
                  <a:lnTo>
                    <a:pt x="96" y="147"/>
                  </a:lnTo>
                  <a:lnTo>
                    <a:pt x="98" y="155"/>
                  </a:lnTo>
                  <a:lnTo>
                    <a:pt x="101" y="164"/>
                  </a:lnTo>
                  <a:lnTo>
                    <a:pt x="105" y="182"/>
                  </a:lnTo>
                  <a:lnTo>
                    <a:pt x="109" y="201"/>
                  </a:lnTo>
                  <a:lnTo>
                    <a:pt x="113" y="193"/>
                  </a:lnTo>
                  <a:lnTo>
                    <a:pt x="116" y="185"/>
                  </a:lnTo>
                  <a:lnTo>
                    <a:pt x="120" y="177"/>
                  </a:lnTo>
                  <a:lnTo>
                    <a:pt x="123" y="168"/>
                  </a:lnTo>
                  <a:lnTo>
                    <a:pt x="127" y="160"/>
                  </a:lnTo>
                  <a:lnTo>
                    <a:pt x="130" y="152"/>
                  </a:lnTo>
                  <a:lnTo>
                    <a:pt x="134" y="144"/>
                  </a:lnTo>
                  <a:lnTo>
                    <a:pt x="137" y="136"/>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97" name="Shape 97">
              <a:extLst>
                <a:ext uri="{FF2B5EF4-FFF2-40B4-BE49-F238E27FC236}">
                  <a16:creationId xmlns:a16="http://schemas.microsoft.com/office/drawing/2014/main" id="{E8BA4D9F-002F-359A-2267-1484C82D7074}"/>
                </a:ext>
              </a:extLst>
            </xdr:cNvPr>
            <xdr:cNvPicPr preferRelativeResize="0"/>
          </xdr:nvPicPr>
          <xdr:blipFill rotWithShape="1">
            <a:blip xmlns:r="http://schemas.openxmlformats.org/officeDocument/2006/relationships" r:embed="rId7">
              <a:alphaModFix/>
            </a:blip>
            <a:srcRect/>
            <a:stretch/>
          </xdr:blipFill>
          <xdr:spPr>
            <a:xfrm>
              <a:off x="6898" y="760"/>
              <a:ext cx="499" cy="2"/>
            </a:xfrm>
            <a:prstGeom prst="rect">
              <a:avLst/>
            </a:prstGeom>
            <a:noFill/>
            <a:ln>
              <a:noFill/>
            </a:ln>
          </xdr:spPr>
        </xdr:pic>
        <xdr:sp macro="" textlink="">
          <xdr:nvSpPr>
            <xdr:cNvPr id="98" name="Shape 98">
              <a:extLst>
                <a:ext uri="{FF2B5EF4-FFF2-40B4-BE49-F238E27FC236}">
                  <a16:creationId xmlns:a16="http://schemas.microsoft.com/office/drawing/2014/main" id="{DE130BB0-E411-461E-FC28-5773D0CF10DE}"/>
                </a:ext>
              </a:extLst>
            </xdr:cNvPr>
            <xdr:cNvSpPr/>
          </xdr:nvSpPr>
          <xdr:spPr>
            <a:xfrm>
              <a:off x="6858" y="790"/>
              <a:ext cx="143" cy="188"/>
            </a:xfrm>
            <a:custGeom>
              <a:avLst/>
              <a:gdLst/>
              <a:ahLst/>
              <a:cxnLst/>
              <a:rect l="l" t="t" r="r" b="b"/>
              <a:pathLst>
                <a:path w="143" h="188" extrusionOk="0">
                  <a:moveTo>
                    <a:pt x="108" y="0"/>
                  </a:moveTo>
                  <a:lnTo>
                    <a:pt x="94" y="25"/>
                  </a:lnTo>
                  <a:lnTo>
                    <a:pt x="81" y="51"/>
                  </a:lnTo>
                  <a:lnTo>
                    <a:pt x="55" y="99"/>
                  </a:lnTo>
                  <a:lnTo>
                    <a:pt x="27" y="145"/>
                  </a:lnTo>
                  <a:lnTo>
                    <a:pt x="14" y="167"/>
                  </a:lnTo>
                  <a:lnTo>
                    <a:pt x="0" y="188"/>
                  </a:lnTo>
                  <a:lnTo>
                    <a:pt x="8" y="184"/>
                  </a:lnTo>
                  <a:lnTo>
                    <a:pt x="15" y="181"/>
                  </a:lnTo>
                  <a:lnTo>
                    <a:pt x="23" y="176"/>
                  </a:lnTo>
                  <a:lnTo>
                    <a:pt x="31" y="172"/>
                  </a:lnTo>
                  <a:lnTo>
                    <a:pt x="45" y="162"/>
                  </a:lnTo>
                  <a:lnTo>
                    <a:pt x="59" y="150"/>
                  </a:lnTo>
                  <a:lnTo>
                    <a:pt x="66" y="143"/>
                  </a:lnTo>
                  <a:lnTo>
                    <a:pt x="78" y="129"/>
                  </a:lnTo>
                  <a:lnTo>
                    <a:pt x="90" y="113"/>
                  </a:lnTo>
                  <a:lnTo>
                    <a:pt x="96" y="104"/>
                  </a:lnTo>
                  <a:lnTo>
                    <a:pt x="102" y="94"/>
                  </a:lnTo>
                  <a:lnTo>
                    <a:pt x="107" y="84"/>
                  </a:lnTo>
                  <a:lnTo>
                    <a:pt x="132" y="84"/>
                  </a:lnTo>
                  <a:lnTo>
                    <a:pt x="129" y="79"/>
                  </a:lnTo>
                  <a:lnTo>
                    <a:pt x="125" y="67"/>
                  </a:lnTo>
                  <a:lnTo>
                    <a:pt x="122" y="60"/>
                  </a:lnTo>
                  <a:lnTo>
                    <a:pt x="118" y="46"/>
                  </a:lnTo>
                  <a:lnTo>
                    <a:pt x="115" y="30"/>
                  </a:lnTo>
                  <a:lnTo>
                    <a:pt x="111" y="15"/>
                  </a:lnTo>
                  <a:lnTo>
                    <a:pt x="108" y="0"/>
                  </a:lnTo>
                  <a:close/>
                  <a:moveTo>
                    <a:pt x="132" y="84"/>
                  </a:moveTo>
                  <a:lnTo>
                    <a:pt x="107" y="84"/>
                  </a:lnTo>
                  <a:lnTo>
                    <a:pt x="113" y="92"/>
                  </a:lnTo>
                  <a:lnTo>
                    <a:pt x="115" y="97"/>
                  </a:lnTo>
                  <a:lnTo>
                    <a:pt x="117" y="101"/>
                  </a:lnTo>
                  <a:lnTo>
                    <a:pt x="118" y="107"/>
                  </a:lnTo>
                  <a:lnTo>
                    <a:pt x="120" y="117"/>
                  </a:lnTo>
                  <a:lnTo>
                    <a:pt x="121" y="123"/>
                  </a:lnTo>
                  <a:lnTo>
                    <a:pt x="121" y="150"/>
                  </a:lnTo>
                  <a:lnTo>
                    <a:pt x="120" y="156"/>
                  </a:lnTo>
                  <a:lnTo>
                    <a:pt x="119" y="164"/>
                  </a:lnTo>
                  <a:lnTo>
                    <a:pt x="118" y="171"/>
                  </a:lnTo>
                  <a:lnTo>
                    <a:pt x="116" y="179"/>
                  </a:lnTo>
                  <a:lnTo>
                    <a:pt x="120" y="170"/>
                  </a:lnTo>
                  <a:lnTo>
                    <a:pt x="123" y="161"/>
                  </a:lnTo>
                  <a:lnTo>
                    <a:pt x="127" y="152"/>
                  </a:lnTo>
                  <a:lnTo>
                    <a:pt x="130" y="143"/>
                  </a:lnTo>
                  <a:lnTo>
                    <a:pt x="133" y="133"/>
                  </a:lnTo>
                  <a:lnTo>
                    <a:pt x="137" y="125"/>
                  </a:lnTo>
                  <a:lnTo>
                    <a:pt x="140" y="115"/>
                  </a:lnTo>
                  <a:lnTo>
                    <a:pt x="143" y="106"/>
                  </a:lnTo>
                  <a:lnTo>
                    <a:pt x="137" y="96"/>
                  </a:lnTo>
                  <a:lnTo>
                    <a:pt x="135" y="91"/>
                  </a:lnTo>
                  <a:lnTo>
                    <a:pt x="132" y="84"/>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99" name="Shape 99">
              <a:extLst>
                <a:ext uri="{FF2B5EF4-FFF2-40B4-BE49-F238E27FC236}">
                  <a16:creationId xmlns:a16="http://schemas.microsoft.com/office/drawing/2014/main" id="{E160C4D9-FFF4-E924-E652-8DDC413317E4}"/>
                </a:ext>
              </a:extLst>
            </xdr:cNvPr>
            <xdr:cNvPicPr preferRelativeResize="0"/>
          </xdr:nvPicPr>
          <xdr:blipFill rotWithShape="1">
            <a:blip xmlns:r="http://schemas.openxmlformats.org/officeDocument/2006/relationships" r:embed="rId19">
              <a:alphaModFix/>
            </a:blip>
            <a:srcRect/>
            <a:stretch/>
          </xdr:blipFill>
          <xdr:spPr>
            <a:xfrm>
              <a:off x="6859" y="921"/>
              <a:ext cx="658" cy="2"/>
            </a:xfrm>
            <a:prstGeom prst="rect">
              <a:avLst/>
            </a:prstGeom>
            <a:noFill/>
            <a:ln>
              <a:noFill/>
            </a:ln>
          </xdr:spPr>
        </xdr:pic>
        <xdr:pic>
          <xdr:nvPicPr>
            <xdr:cNvPr id="100" name="Shape 100">
              <a:extLst>
                <a:ext uri="{FF2B5EF4-FFF2-40B4-BE49-F238E27FC236}">
                  <a16:creationId xmlns:a16="http://schemas.microsoft.com/office/drawing/2014/main" id="{687ED352-576A-3924-1649-004BDC620FC5}"/>
                </a:ext>
              </a:extLst>
            </xdr:cNvPr>
            <xdr:cNvPicPr preferRelativeResize="0"/>
          </xdr:nvPicPr>
          <xdr:blipFill rotWithShape="1">
            <a:blip xmlns:r="http://schemas.openxmlformats.org/officeDocument/2006/relationships" r:embed="rId20">
              <a:alphaModFix/>
            </a:blip>
            <a:srcRect/>
            <a:stretch/>
          </xdr:blipFill>
          <xdr:spPr>
            <a:xfrm>
              <a:off x="6856" y="789"/>
              <a:ext cx="146" cy="191"/>
            </a:xfrm>
            <a:prstGeom prst="rect">
              <a:avLst/>
            </a:prstGeom>
            <a:noFill/>
            <a:ln>
              <a:noFill/>
            </a:ln>
          </xdr:spPr>
        </xdr:pic>
        <xdr:pic>
          <xdr:nvPicPr>
            <xdr:cNvPr id="101" name="Shape 101">
              <a:extLst>
                <a:ext uri="{FF2B5EF4-FFF2-40B4-BE49-F238E27FC236}">
                  <a16:creationId xmlns:a16="http://schemas.microsoft.com/office/drawing/2014/main" id="{85454F00-CA7A-5ADC-1AD6-4CD240908E41}"/>
                </a:ext>
              </a:extLst>
            </xdr:cNvPr>
            <xdr:cNvPicPr preferRelativeResize="0"/>
          </xdr:nvPicPr>
          <xdr:blipFill rotWithShape="1">
            <a:blip xmlns:r="http://schemas.openxmlformats.org/officeDocument/2006/relationships" r:embed="rId7">
              <a:alphaModFix/>
            </a:blip>
            <a:srcRect/>
            <a:stretch/>
          </xdr:blipFill>
          <xdr:spPr>
            <a:xfrm>
              <a:off x="6859" y="921"/>
              <a:ext cx="499" cy="2"/>
            </a:xfrm>
            <a:prstGeom prst="rect">
              <a:avLst/>
            </a:prstGeom>
            <a:noFill/>
            <a:ln>
              <a:noFill/>
            </a:ln>
          </xdr:spPr>
        </xdr:pic>
        <xdr:sp macro="" textlink="">
          <xdr:nvSpPr>
            <xdr:cNvPr id="102" name="Shape 102">
              <a:extLst>
                <a:ext uri="{FF2B5EF4-FFF2-40B4-BE49-F238E27FC236}">
                  <a16:creationId xmlns:a16="http://schemas.microsoft.com/office/drawing/2014/main" id="{2A3386F9-F9F4-98D1-5748-FF9D6FC86A88}"/>
                </a:ext>
              </a:extLst>
            </xdr:cNvPr>
            <xdr:cNvSpPr/>
          </xdr:nvSpPr>
          <xdr:spPr>
            <a:xfrm>
              <a:off x="7005" y="791"/>
              <a:ext cx="97" cy="239"/>
            </a:xfrm>
            <a:custGeom>
              <a:avLst/>
              <a:gdLst/>
              <a:ahLst/>
              <a:cxnLst/>
              <a:rect l="l" t="t" r="r" b="b"/>
              <a:pathLst>
                <a:path w="97" h="239" extrusionOk="0">
                  <a:moveTo>
                    <a:pt x="97" y="87"/>
                  </a:moveTo>
                  <a:lnTo>
                    <a:pt x="56" y="87"/>
                  </a:lnTo>
                  <a:lnTo>
                    <a:pt x="56" y="108"/>
                  </a:lnTo>
                  <a:lnTo>
                    <a:pt x="57" y="116"/>
                  </a:lnTo>
                  <a:lnTo>
                    <a:pt x="57" y="126"/>
                  </a:lnTo>
                  <a:lnTo>
                    <a:pt x="58" y="135"/>
                  </a:lnTo>
                  <a:lnTo>
                    <a:pt x="60" y="145"/>
                  </a:lnTo>
                  <a:lnTo>
                    <a:pt x="61" y="155"/>
                  </a:lnTo>
                  <a:lnTo>
                    <a:pt x="63" y="164"/>
                  </a:lnTo>
                  <a:lnTo>
                    <a:pt x="65" y="174"/>
                  </a:lnTo>
                  <a:lnTo>
                    <a:pt x="67" y="183"/>
                  </a:lnTo>
                  <a:lnTo>
                    <a:pt x="69" y="193"/>
                  </a:lnTo>
                  <a:lnTo>
                    <a:pt x="72" y="202"/>
                  </a:lnTo>
                  <a:lnTo>
                    <a:pt x="74" y="212"/>
                  </a:lnTo>
                  <a:lnTo>
                    <a:pt x="77" y="221"/>
                  </a:lnTo>
                  <a:lnTo>
                    <a:pt x="81" y="230"/>
                  </a:lnTo>
                  <a:lnTo>
                    <a:pt x="84" y="239"/>
                  </a:lnTo>
                  <a:lnTo>
                    <a:pt x="87" y="225"/>
                  </a:lnTo>
                  <a:lnTo>
                    <a:pt x="89" y="211"/>
                  </a:lnTo>
                  <a:lnTo>
                    <a:pt x="93" y="181"/>
                  </a:lnTo>
                  <a:lnTo>
                    <a:pt x="95" y="167"/>
                  </a:lnTo>
                  <a:lnTo>
                    <a:pt x="97" y="137"/>
                  </a:lnTo>
                  <a:lnTo>
                    <a:pt x="97" y="90"/>
                  </a:lnTo>
                  <a:lnTo>
                    <a:pt x="97" y="87"/>
                  </a:lnTo>
                  <a:close/>
                  <a:moveTo>
                    <a:pt x="88" y="0"/>
                  </a:moveTo>
                  <a:lnTo>
                    <a:pt x="76" y="14"/>
                  </a:lnTo>
                  <a:lnTo>
                    <a:pt x="69" y="21"/>
                  </a:lnTo>
                  <a:lnTo>
                    <a:pt x="64" y="29"/>
                  </a:lnTo>
                  <a:lnTo>
                    <a:pt x="57" y="36"/>
                  </a:lnTo>
                  <a:lnTo>
                    <a:pt x="52" y="44"/>
                  </a:lnTo>
                  <a:lnTo>
                    <a:pt x="46" y="51"/>
                  </a:lnTo>
                  <a:lnTo>
                    <a:pt x="41" y="59"/>
                  </a:lnTo>
                  <a:lnTo>
                    <a:pt x="30" y="75"/>
                  </a:lnTo>
                  <a:lnTo>
                    <a:pt x="10" y="107"/>
                  </a:lnTo>
                  <a:lnTo>
                    <a:pt x="0" y="124"/>
                  </a:lnTo>
                  <a:lnTo>
                    <a:pt x="7" y="118"/>
                  </a:lnTo>
                  <a:lnTo>
                    <a:pt x="13" y="113"/>
                  </a:lnTo>
                  <a:lnTo>
                    <a:pt x="21" y="108"/>
                  </a:lnTo>
                  <a:lnTo>
                    <a:pt x="27" y="103"/>
                  </a:lnTo>
                  <a:lnTo>
                    <a:pt x="34" y="98"/>
                  </a:lnTo>
                  <a:lnTo>
                    <a:pt x="48" y="90"/>
                  </a:lnTo>
                  <a:lnTo>
                    <a:pt x="56" y="87"/>
                  </a:lnTo>
                  <a:lnTo>
                    <a:pt x="97" y="87"/>
                  </a:lnTo>
                  <a:lnTo>
                    <a:pt x="94" y="44"/>
                  </a:lnTo>
                  <a:lnTo>
                    <a:pt x="93" y="31"/>
                  </a:lnTo>
                  <a:lnTo>
                    <a:pt x="91" y="16"/>
                  </a:lnTo>
                  <a:lnTo>
                    <a:pt x="88"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03" name="Shape 103">
              <a:extLst>
                <a:ext uri="{FF2B5EF4-FFF2-40B4-BE49-F238E27FC236}">
                  <a16:creationId xmlns:a16="http://schemas.microsoft.com/office/drawing/2014/main" id="{BEBF7D72-BA5C-8D70-5C70-B9150BD6BAA6}"/>
                </a:ext>
              </a:extLst>
            </xdr:cNvPr>
            <xdr:cNvPicPr preferRelativeResize="0"/>
          </xdr:nvPicPr>
          <xdr:blipFill rotWithShape="1">
            <a:blip xmlns:r="http://schemas.openxmlformats.org/officeDocument/2006/relationships" r:embed="rId7">
              <a:alphaModFix/>
            </a:blip>
            <a:srcRect/>
            <a:stretch/>
          </xdr:blipFill>
          <xdr:spPr>
            <a:xfrm>
              <a:off x="7006" y="921"/>
              <a:ext cx="499" cy="2"/>
            </a:xfrm>
            <a:prstGeom prst="rect">
              <a:avLst/>
            </a:prstGeom>
            <a:noFill/>
            <a:ln>
              <a:noFill/>
            </a:ln>
          </xdr:spPr>
        </xdr:pic>
        <xdr:sp macro="" textlink="">
          <xdr:nvSpPr>
            <xdr:cNvPr id="104" name="Shape 104">
              <a:extLst>
                <a:ext uri="{FF2B5EF4-FFF2-40B4-BE49-F238E27FC236}">
                  <a16:creationId xmlns:a16="http://schemas.microsoft.com/office/drawing/2014/main" id="{E51EC6CA-F056-6724-0953-636ABBC56462}"/>
                </a:ext>
              </a:extLst>
            </xdr:cNvPr>
            <xdr:cNvSpPr/>
          </xdr:nvSpPr>
          <xdr:spPr>
            <a:xfrm>
              <a:off x="7005" y="791"/>
              <a:ext cx="97" cy="239"/>
            </a:xfrm>
            <a:custGeom>
              <a:avLst/>
              <a:gdLst/>
              <a:ahLst/>
              <a:cxnLst/>
              <a:rect l="l" t="t" r="r" b="b"/>
              <a:pathLst>
                <a:path w="97" h="239" extrusionOk="0">
                  <a:moveTo>
                    <a:pt x="0" y="124"/>
                  </a:moveTo>
                  <a:lnTo>
                    <a:pt x="10" y="107"/>
                  </a:lnTo>
                  <a:lnTo>
                    <a:pt x="20" y="91"/>
                  </a:lnTo>
                  <a:lnTo>
                    <a:pt x="30" y="75"/>
                  </a:lnTo>
                  <a:lnTo>
                    <a:pt x="41" y="59"/>
                  </a:lnTo>
                  <a:lnTo>
                    <a:pt x="46" y="51"/>
                  </a:lnTo>
                  <a:lnTo>
                    <a:pt x="52" y="44"/>
                  </a:lnTo>
                  <a:lnTo>
                    <a:pt x="57" y="36"/>
                  </a:lnTo>
                  <a:lnTo>
                    <a:pt x="64" y="29"/>
                  </a:lnTo>
                  <a:lnTo>
                    <a:pt x="69" y="21"/>
                  </a:lnTo>
                  <a:lnTo>
                    <a:pt x="76" y="14"/>
                  </a:lnTo>
                  <a:lnTo>
                    <a:pt x="82" y="7"/>
                  </a:lnTo>
                  <a:lnTo>
                    <a:pt x="88" y="0"/>
                  </a:lnTo>
                  <a:lnTo>
                    <a:pt x="91" y="16"/>
                  </a:lnTo>
                  <a:lnTo>
                    <a:pt x="93" y="31"/>
                  </a:lnTo>
                  <a:lnTo>
                    <a:pt x="94" y="47"/>
                  </a:lnTo>
                  <a:lnTo>
                    <a:pt x="95" y="62"/>
                  </a:lnTo>
                  <a:lnTo>
                    <a:pt x="96" y="77"/>
                  </a:lnTo>
                  <a:lnTo>
                    <a:pt x="97" y="92"/>
                  </a:lnTo>
                  <a:lnTo>
                    <a:pt x="97" y="107"/>
                  </a:lnTo>
                  <a:lnTo>
                    <a:pt x="97" y="122"/>
                  </a:lnTo>
                  <a:lnTo>
                    <a:pt x="97" y="137"/>
                  </a:lnTo>
                  <a:lnTo>
                    <a:pt x="96" y="152"/>
                  </a:lnTo>
                  <a:lnTo>
                    <a:pt x="95" y="167"/>
                  </a:lnTo>
                  <a:lnTo>
                    <a:pt x="93" y="181"/>
                  </a:lnTo>
                  <a:lnTo>
                    <a:pt x="91" y="196"/>
                  </a:lnTo>
                  <a:lnTo>
                    <a:pt x="89" y="211"/>
                  </a:lnTo>
                  <a:lnTo>
                    <a:pt x="87" y="225"/>
                  </a:lnTo>
                  <a:lnTo>
                    <a:pt x="84" y="239"/>
                  </a:lnTo>
                  <a:lnTo>
                    <a:pt x="81" y="230"/>
                  </a:lnTo>
                  <a:lnTo>
                    <a:pt x="77" y="221"/>
                  </a:lnTo>
                  <a:lnTo>
                    <a:pt x="74" y="212"/>
                  </a:lnTo>
                  <a:lnTo>
                    <a:pt x="72" y="202"/>
                  </a:lnTo>
                  <a:lnTo>
                    <a:pt x="69" y="193"/>
                  </a:lnTo>
                  <a:lnTo>
                    <a:pt x="67" y="183"/>
                  </a:lnTo>
                  <a:lnTo>
                    <a:pt x="65" y="174"/>
                  </a:lnTo>
                  <a:lnTo>
                    <a:pt x="63" y="164"/>
                  </a:lnTo>
                  <a:lnTo>
                    <a:pt x="61" y="155"/>
                  </a:lnTo>
                  <a:lnTo>
                    <a:pt x="60" y="145"/>
                  </a:lnTo>
                  <a:lnTo>
                    <a:pt x="58" y="135"/>
                  </a:lnTo>
                  <a:lnTo>
                    <a:pt x="57" y="126"/>
                  </a:lnTo>
                  <a:lnTo>
                    <a:pt x="57" y="116"/>
                  </a:lnTo>
                  <a:lnTo>
                    <a:pt x="56" y="106"/>
                  </a:lnTo>
                  <a:lnTo>
                    <a:pt x="56" y="96"/>
                  </a:lnTo>
                  <a:lnTo>
                    <a:pt x="56" y="87"/>
                  </a:lnTo>
                  <a:lnTo>
                    <a:pt x="48" y="90"/>
                  </a:lnTo>
                  <a:lnTo>
                    <a:pt x="41" y="94"/>
                  </a:lnTo>
                  <a:lnTo>
                    <a:pt x="34" y="98"/>
                  </a:lnTo>
                  <a:lnTo>
                    <a:pt x="27" y="103"/>
                  </a:lnTo>
                  <a:lnTo>
                    <a:pt x="21" y="108"/>
                  </a:lnTo>
                  <a:lnTo>
                    <a:pt x="13" y="113"/>
                  </a:lnTo>
                  <a:lnTo>
                    <a:pt x="7" y="118"/>
                  </a:lnTo>
                  <a:lnTo>
                    <a:pt x="0" y="124"/>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05" name="Shape 105">
              <a:extLst>
                <a:ext uri="{FF2B5EF4-FFF2-40B4-BE49-F238E27FC236}">
                  <a16:creationId xmlns:a16="http://schemas.microsoft.com/office/drawing/2014/main" id="{0B0A8894-BC63-2686-45D6-EDB6FB28CF07}"/>
                </a:ext>
              </a:extLst>
            </xdr:cNvPr>
            <xdr:cNvPicPr preferRelativeResize="0"/>
          </xdr:nvPicPr>
          <xdr:blipFill rotWithShape="1">
            <a:blip xmlns:r="http://schemas.openxmlformats.org/officeDocument/2006/relationships" r:embed="rId7">
              <a:alphaModFix/>
            </a:blip>
            <a:srcRect/>
            <a:stretch/>
          </xdr:blipFill>
          <xdr:spPr>
            <a:xfrm>
              <a:off x="7006" y="921"/>
              <a:ext cx="499" cy="2"/>
            </a:xfrm>
            <a:prstGeom prst="rect">
              <a:avLst/>
            </a:prstGeom>
            <a:noFill/>
            <a:ln>
              <a:noFill/>
            </a:ln>
          </xdr:spPr>
        </xdr:pic>
        <xdr:sp macro="" textlink="">
          <xdr:nvSpPr>
            <xdr:cNvPr id="106" name="Shape 106">
              <a:extLst>
                <a:ext uri="{FF2B5EF4-FFF2-40B4-BE49-F238E27FC236}">
                  <a16:creationId xmlns:a16="http://schemas.microsoft.com/office/drawing/2014/main" id="{455B99DC-C80B-8F1F-D0D0-4719A49B6F45}"/>
                </a:ext>
              </a:extLst>
            </xdr:cNvPr>
            <xdr:cNvSpPr/>
          </xdr:nvSpPr>
          <xdr:spPr>
            <a:xfrm>
              <a:off x="7009" y="877"/>
              <a:ext cx="52" cy="137"/>
            </a:xfrm>
            <a:custGeom>
              <a:avLst/>
              <a:gdLst/>
              <a:ahLst/>
              <a:cxnLst/>
              <a:rect l="l" t="t" r="r" b="b"/>
              <a:pathLst>
                <a:path w="52" h="137" extrusionOk="0">
                  <a:moveTo>
                    <a:pt x="51" y="0"/>
                  </a:moveTo>
                  <a:lnTo>
                    <a:pt x="45" y="3"/>
                  </a:lnTo>
                  <a:lnTo>
                    <a:pt x="38" y="7"/>
                  </a:lnTo>
                  <a:lnTo>
                    <a:pt x="20" y="19"/>
                  </a:lnTo>
                  <a:lnTo>
                    <a:pt x="14" y="24"/>
                  </a:lnTo>
                  <a:lnTo>
                    <a:pt x="7" y="28"/>
                  </a:lnTo>
                  <a:lnTo>
                    <a:pt x="1" y="33"/>
                  </a:lnTo>
                  <a:lnTo>
                    <a:pt x="0" y="45"/>
                  </a:lnTo>
                  <a:lnTo>
                    <a:pt x="0" y="84"/>
                  </a:lnTo>
                  <a:lnTo>
                    <a:pt x="3" y="123"/>
                  </a:lnTo>
                  <a:lnTo>
                    <a:pt x="5" y="137"/>
                  </a:lnTo>
                  <a:lnTo>
                    <a:pt x="10" y="122"/>
                  </a:lnTo>
                  <a:lnTo>
                    <a:pt x="16" y="107"/>
                  </a:lnTo>
                  <a:lnTo>
                    <a:pt x="34" y="65"/>
                  </a:lnTo>
                  <a:lnTo>
                    <a:pt x="40" y="52"/>
                  </a:lnTo>
                  <a:lnTo>
                    <a:pt x="52" y="28"/>
                  </a:lnTo>
                  <a:lnTo>
                    <a:pt x="52" y="21"/>
                  </a:lnTo>
                  <a:lnTo>
                    <a:pt x="51" y="14"/>
                  </a:lnTo>
                  <a:lnTo>
                    <a:pt x="51"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07" name="Shape 107">
              <a:extLst>
                <a:ext uri="{FF2B5EF4-FFF2-40B4-BE49-F238E27FC236}">
                  <a16:creationId xmlns:a16="http://schemas.microsoft.com/office/drawing/2014/main" id="{41B4DDA0-A360-7B44-5727-521E90B64C6D}"/>
                </a:ext>
              </a:extLst>
            </xdr:cNvPr>
            <xdr:cNvPicPr preferRelativeResize="0"/>
          </xdr:nvPicPr>
          <xdr:blipFill rotWithShape="1">
            <a:blip xmlns:r="http://schemas.openxmlformats.org/officeDocument/2006/relationships" r:embed="rId7">
              <a:alphaModFix/>
            </a:blip>
            <a:srcRect/>
            <a:stretch/>
          </xdr:blipFill>
          <xdr:spPr>
            <a:xfrm>
              <a:off x="7010" y="1007"/>
              <a:ext cx="499" cy="2"/>
            </a:xfrm>
            <a:prstGeom prst="rect">
              <a:avLst/>
            </a:prstGeom>
            <a:noFill/>
            <a:ln>
              <a:noFill/>
            </a:ln>
          </xdr:spPr>
        </xdr:pic>
        <xdr:sp macro="" textlink="">
          <xdr:nvSpPr>
            <xdr:cNvPr id="108" name="Shape 108">
              <a:extLst>
                <a:ext uri="{FF2B5EF4-FFF2-40B4-BE49-F238E27FC236}">
                  <a16:creationId xmlns:a16="http://schemas.microsoft.com/office/drawing/2014/main" id="{F7F57EFB-E278-F92A-FB2C-FD84FF9344C9}"/>
                </a:ext>
              </a:extLst>
            </xdr:cNvPr>
            <xdr:cNvSpPr/>
          </xdr:nvSpPr>
          <xdr:spPr>
            <a:xfrm>
              <a:off x="7009" y="877"/>
              <a:ext cx="52" cy="137"/>
            </a:xfrm>
            <a:custGeom>
              <a:avLst/>
              <a:gdLst/>
              <a:ahLst/>
              <a:cxnLst/>
              <a:rect l="l" t="t" r="r" b="b"/>
              <a:pathLst>
                <a:path w="52" h="137" extrusionOk="0">
                  <a:moveTo>
                    <a:pt x="52" y="28"/>
                  </a:moveTo>
                  <a:lnTo>
                    <a:pt x="46" y="40"/>
                  </a:lnTo>
                  <a:lnTo>
                    <a:pt x="40" y="52"/>
                  </a:lnTo>
                  <a:lnTo>
                    <a:pt x="34" y="65"/>
                  </a:lnTo>
                  <a:lnTo>
                    <a:pt x="28" y="79"/>
                  </a:lnTo>
                  <a:lnTo>
                    <a:pt x="22" y="93"/>
                  </a:lnTo>
                  <a:lnTo>
                    <a:pt x="16" y="107"/>
                  </a:lnTo>
                  <a:lnTo>
                    <a:pt x="10" y="122"/>
                  </a:lnTo>
                  <a:lnTo>
                    <a:pt x="5" y="137"/>
                  </a:lnTo>
                  <a:lnTo>
                    <a:pt x="3" y="123"/>
                  </a:lnTo>
                  <a:lnTo>
                    <a:pt x="2" y="110"/>
                  </a:lnTo>
                  <a:lnTo>
                    <a:pt x="1" y="97"/>
                  </a:lnTo>
                  <a:lnTo>
                    <a:pt x="0" y="84"/>
                  </a:lnTo>
                  <a:lnTo>
                    <a:pt x="0" y="71"/>
                  </a:lnTo>
                  <a:lnTo>
                    <a:pt x="0" y="58"/>
                  </a:lnTo>
                  <a:lnTo>
                    <a:pt x="0" y="45"/>
                  </a:lnTo>
                  <a:lnTo>
                    <a:pt x="1" y="33"/>
                  </a:lnTo>
                  <a:lnTo>
                    <a:pt x="7" y="28"/>
                  </a:lnTo>
                  <a:lnTo>
                    <a:pt x="14" y="24"/>
                  </a:lnTo>
                  <a:lnTo>
                    <a:pt x="20" y="19"/>
                  </a:lnTo>
                  <a:lnTo>
                    <a:pt x="26" y="15"/>
                  </a:lnTo>
                  <a:lnTo>
                    <a:pt x="32" y="11"/>
                  </a:lnTo>
                  <a:lnTo>
                    <a:pt x="38" y="7"/>
                  </a:lnTo>
                  <a:lnTo>
                    <a:pt x="45" y="3"/>
                  </a:lnTo>
                  <a:lnTo>
                    <a:pt x="51" y="0"/>
                  </a:lnTo>
                  <a:lnTo>
                    <a:pt x="51" y="7"/>
                  </a:lnTo>
                  <a:lnTo>
                    <a:pt x="51" y="14"/>
                  </a:lnTo>
                  <a:lnTo>
                    <a:pt x="52" y="21"/>
                  </a:lnTo>
                  <a:lnTo>
                    <a:pt x="52" y="28"/>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09" name="Shape 109">
              <a:extLst>
                <a:ext uri="{FF2B5EF4-FFF2-40B4-BE49-F238E27FC236}">
                  <a16:creationId xmlns:a16="http://schemas.microsoft.com/office/drawing/2014/main" id="{E93CF915-E37C-2319-E780-0BF401A3AF2D}"/>
                </a:ext>
              </a:extLst>
            </xdr:cNvPr>
            <xdr:cNvPicPr preferRelativeResize="0"/>
          </xdr:nvPicPr>
          <xdr:blipFill rotWithShape="1">
            <a:blip xmlns:r="http://schemas.openxmlformats.org/officeDocument/2006/relationships" r:embed="rId7">
              <a:alphaModFix/>
            </a:blip>
            <a:srcRect/>
            <a:stretch/>
          </xdr:blipFill>
          <xdr:spPr>
            <a:xfrm>
              <a:off x="7010" y="1007"/>
              <a:ext cx="499" cy="2"/>
            </a:xfrm>
            <a:prstGeom prst="rect">
              <a:avLst/>
            </a:prstGeom>
            <a:noFill/>
            <a:ln>
              <a:noFill/>
            </a:ln>
          </xdr:spPr>
        </xdr:pic>
        <xdr:sp macro="" textlink="">
          <xdr:nvSpPr>
            <xdr:cNvPr id="110" name="Shape 110">
              <a:extLst>
                <a:ext uri="{FF2B5EF4-FFF2-40B4-BE49-F238E27FC236}">
                  <a16:creationId xmlns:a16="http://schemas.microsoft.com/office/drawing/2014/main" id="{BD87CCA6-81AF-3CD0-474B-3DF3FBDC99CF}"/>
                </a:ext>
              </a:extLst>
            </xdr:cNvPr>
            <xdr:cNvSpPr/>
          </xdr:nvSpPr>
          <xdr:spPr>
            <a:xfrm>
              <a:off x="7030" y="991"/>
              <a:ext cx="52" cy="194"/>
            </a:xfrm>
            <a:custGeom>
              <a:avLst/>
              <a:gdLst/>
              <a:ahLst/>
              <a:cxnLst/>
              <a:rect l="l" t="t" r="r" b="b"/>
              <a:pathLst>
                <a:path w="52" h="194" extrusionOk="0">
                  <a:moveTo>
                    <a:pt x="45" y="0"/>
                  </a:moveTo>
                  <a:lnTo>
                    <a:pt x="39" y="4"/>
                  </a:lnTo>
                  <a:lnTo>
                    <a:pt x="34" y="7"/>
                  </a:lnTo>
                  <a:lnTo>
                    <a:pt x="28" y="11"/>
                  </a:lnTo>
                  <a:lnTo>
                    <a:pt x="22" y="14"/>
                  </a:lnTo>
                  <a:lnTo>
                    <a:pt x="17" y="18"/>
                  </a:lnTo>
                  <a:lnTo>
                    <a:pt x="5" y="24"/>
                  </a:lnTo>
                  <a:lnTo>
                    <a:pt x="0" y="28"/>
                  </a:lnTo>
                  <a:lnTo>
                    <a:pt x="5" y="34"/>
                  </a:lnTo>
                  <a:lnTo>
                    <a:pt x="8" y="38"/>
                  </a:lnTo>
                  <a:lnTo>
                    <a:pt x="10" y="42"/>
                  </a:lnTo>
                  <a:lnTo>
                    <a:pt x="12" y="47"/>
                  </a:lnTo>
                  <a:lnTo>
                    <a:pt x="13" y="51"/>
                  </a:lnTo>
                  <a:lnTo>
                    <a:pt x="15" y="56"/>
                  </a:lnTo>
                  <a:lnTo>
                    <a:pt x="16" y="61"/>
                  </a:lnTo>
                  <a:lnTo>
                    <a:pt x="17" y="67"/>
                  </a:lnTo>
                  <a:lnTo>
                    <a:pt x="18" y="72"/>
                  </a:lnTo>
                  <a:lnTo>
                    <a:pt x="18" y="103"/>
                  </a:lnTo>
                  <a:lnTo>
                    <a:pt x="17" y="110"/>
                  </a:lnTo>
                  <a:lnTo>
                    <a:pt x="15" y="131"/>
                  </a:lnTo>
                  <a:lnTo>
                    <a:pt x="15" y="163"/>
                  </a:lnTo>
                  <a:lnTo>
                    <a:pt x="16" y="173"/>
                  </a:lnTo>
                  <a:lnTo>
                    <a:pt x="18" y="184"/>
                  </a:lnTo>
                  <a:lnTo>
                    <a:pt x="19" y="194"/>
                  </a:lnTo>
                  <a:lnTo>
                    <a:pt x="22" y="183"/>
                  </a:lnTo>
                  <a:lnTo>
                    <a:pt x="26" y="173"/>
                  </a:lnTo>
                  <a:lnTo>
                    <a:pt x="29" y="162"/>
                  </a:lnTo>
                  <a:lnTo>
                    <a:pt x="31" y="152"/>
                  </a:lnTo>
                  <a:lnTo>
                    <a:pt x="34" y="141"/>
                  </a:lnTo>
                  <a:lnTo>
                    <a:pt x="36" y="131"/>
                  </a:lnTo>
                  <a:lnTo>
                    <a:pt x="38" y="120"/>
                  </a:lnTo>
                  <a:lnTo>
                    <a:pt x="41" y="110"/>
                  </a:lnTo>
                  <a:lnTo>
                    <a:pt x="43" y="99"/>
                  </a:lnTo>
                  <a:lnTo>
                    <a:pt x="44" y="88"/>
                  </a:lnTo>
                  <a:lnTo>
                    <a:pt x="46" y="78"/>
                  </a:lnTo>
                  <a:lnTo>
                    <a:pt x="47" y="67"/>
                  </a:lnTo>
                  <a:lnTo>
                    <a:pt x="50" y="45"/>
                  </a:lnTo>
                  <a:lnTo>
                    <a:pt x="52" y="24"/>
                  </a:lnTo>
                  <a:lnTo>
                    <a:pt x="48" y="12"/>
                  </a:lnTo>
                  <a:lnTo>
                    <a:pt x="47" y="6"/>
                  </a:lnTo>
                  <a:lnTo>
                    <a:pt x="45"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11" name="Shape 111">
              <a:extLst>
                <a:ext uri="{FF2B5EF4-FFF2-40B4-BE49-F238E27FC236}">
                  <a16:creationId xmlns:a16="http://schemas.microsoft.com/office/drawing/2014/main" id="{0D97000C-4E43-AA95-CCE9-7776F9D6B18B}"/>
                </a:ext>
              </a:extLst>
            </xdr:cNvPr>
            <xdr:cNvPicPr preferRelativeResize="0"/>
          </xdr:nvPicPr>
          <xdr:blipFill rotWithShape="1">
            <a:blip xmlns:r="http://schemas.openxmlformats.org/officeDocument/2006/relationships" r:embed="rId7">
              <a:alphaModFix/>
            </a:blip>
            <a:srcRect/>
            <a:stretch/>
          </xdr:blipFill>
          <xdr:spPr>
            <a:xfrm>
              <a:off x="7030" y="1122"/>
              <a:ext cx="499" cy="2"/>
            </a:xfrm>
            <a:prstGeom prst="rect">
              <a:avLst/>
            </a:prstGeom>
            <a:noFill/>
            <a:ln>
              <a:noFill/>
            </a:ln>
          </xdr:spPr>
        </xdr:pic>
        <xdr:sp macro="" textlink="">
          <xdr:nvSpPr>
            <xdr:cNvPr id="112" name="Shape 112">
              <a:extLst>
                <a:ext uri="{FF2B5EF4-FFF2-40B4-BE49-F238E27FC236}">
                  <a16:creationId xmlns:a16="http://schemas.microsoft.com/office/drawing/2014/main" id="{365B326F-2B69-B6E3-57DD-EDBDD0BADEA0}"/>
                </a:ext>
              </a:extLst>
            </xdr:cNvPr>
            <xdr:cNvSpPr/>
          </xdr:nvSpPr>
          <xdr:spPr>
            <a:xfrm>
              <a:off x="7030" y="991"/>
              <a:ext cx="52" cy="194"/>
            </a:xfrm>
            <a:custGeom>
              <a:avLst/>
              <a:gdLst/>
              <a:ahLst/>
              <a:cxnLst/>
              <a:rect l="l" t="t" r="r" b="b"/>
              <a:pathLst>
                <a:path w="52" h="194" extrusionOk="0">
                  <a:moveTo>
                    <a:pt x="0" y="28"/>
                  </a:moveTo>
                  <a:lnTo>
                    <a:pt x="3" y="31"/>
                  </a:lnTo>
                  <a:lnTo>
                    <a:pt x="5" y="34"/>
                  </a:lnTo>
                  <a:lnTo>
                    <a:pt x="8" y="38"/>
                  </a:lnTo>
                  <a:lnTo>
                    <a:pt x="10" y="42"/>
                  </a:lnTo>
                  <a:lnTo>
                    <a:pt x="12" y="47"/>
                  </a:lnTo>
                  <a:lnTo>
                    <a:pt x="13" y="51"/>
                  </a:lnTo>
                  <a:lnTo>
                    <a:pt x="15" y="56"/>
                  </a:lnTo>
                  <a:lnTo>
                    <a:pt x="16" y="61"/>
                  </a:lnTo>
                  <a:lnTo>
                    <a:pt x="17" y="67"/>
                  </a:lnTo>
                  <a:lnTo>
                    <a:pt x="18" y="72"/>
                  </a:lnTo>
                  <a:lnTo>
                    <a:pt x="18" y="103"/>
                  </a:lnTo>
                  <a:lnTo>
                    <a:pt x="17" y="110"/>
                  </a:lnTo>
                  <a:lnTo>
                    <a:pt x="16" y="121"/>
                  </a:lnTo>
                  <a:lnTo>
                    <a:pt x="15" y="132"/>
                  </a:lnTo>
                  <a:lnTo>
                    <a:pt x="15" y="142"/>
                  </a:lnTo>
                  <a:lnTo>
                    <a:pt x="15" y="153"/>
                  </a:lnTo>
                  <a:lnTo>
                    <a:pt x="15" y="163"/>
                  </a:lnTo>
                  <a:lnTo>
                    <a:pt x="16" y="173"/>
                  </a:lnTo>
                  <a:lnTo>
                    <a:pt x="18" y="184"/>
                  </a:lnTo>
                  <a:lnTo>
                    <a:pt x="19" y="194"/>
                  </a:lnTo>
                  <a:lnTo>
                    <a:pt x="22" y="183"/>
                  </a:lnTo>
                  <a:lnTo>
                    <a:pt x="26" y="173"/>
                  </a:lnTo>
                  <a:lnTo>
                    <a:pt x="29" y="162"/>
                  </a:lnTo>
                  <a:lnTo>
                    <a:pt x="31" y="152"/>
                  </a:lnTo>
                  <a:lnTo>
                    <a:pt x="34" y="141"/>
                  </a:lnTo>
                  <a:lnTo>
                    <a:pt x="36" y="131"/>
                  </a:lnTo>
                  <a:lnTo>
                    <a:pt x="38" y="120"/>
                  </a:lnTo>
                  <a:lnTo>
                    <a:pt x="41" y="110"/>
                  </a:lnTo>
                  <a:lnTo>
                    <a:pt x="43" y="99"/>
                  </a:lnTo>
                  <a:lnTo>
                    <a:pt x="44" y="88"/>
                  </a:lnTo>
                  <a:lnTo>
                    <a:pt x="46" y="78"/>
                  </a:lnTo>
                  <a:lnTo>
                    <a:pt x="47" y="67"/>
                  </a:lnTo>
                  <a:lnTo>
                    <a:pt x="50" y="45"/>
                  </a:lnTo>
                  <a:lnTo>
                    <a:pt x="52" y="24"/>
                  </a:lnTo>
                  <a:lnTo>
                    <a:pt x="50" y="18"/>
                  </a:lnTo>
                  <a:lnTo>
                    <a:pt x="48" y="12"/>
                  </a:lnTo>
                  <a:lnTo>
                    <a:pt x="47" y="6"/>
                  </a:lnTo>
                  <a:lnTo>
                    <a:pt x="45" y="0"/>
                  </a:lnTo>
                  <a:lnTo>
                    <a:pt x="39" y="4"/>
                  </a:lnTo>
                  <a:lnTo>
                    <a:pt x="34" y="7"/>
                  </a:lnTo>
                  <a:lnTo>
                    <a:pt x="28" y="11"/>
                  </a:lnTo>
                  <a:lnTo>
                    <a:pt x="22" y="14"/>
                  </a:lnTo>
                  <a:lnTo>
                    <a:pt x="17" y="18"/>
                  </a:lnTo>
                  <a:lnTo>
                    <a:pt x="11" y="21"/>
                  </a:lnTo>
                  <a:lnTo>
                    <a:pt x="5" y="24"/>
                  </a:lnTo>
                  <a:lnTo>
                    <a:pt x="0" y="28"/>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13" name="Shape 113">
              <a:extLst>
                <a:ext uri="{FF2B5EF4-FFF2-40B4-BE49-F238E27FC236}">
                  <a16:creationId xmlns:a16="http://schemas.microsoft.com/office/drawing/2014/main" id="{3B1F6320-8B8A-BDF8-24E6-41936391028A}"/>
                </a:ext>
              </a:extLst>
            </xdr:cNvPr>
            <xdr:cNvPicPr preferRelativeResize="0"/>
          </xdr:nvPicPr>
          <xdr:blipFill rotWithShape="1">
            <a:blip xmlns:r="http://schemas.openxmlformats.org/officeDocument/2006/relationships" r:embed="rId7">
              <a:alphaModFix/>
            </a:blip>
            <a:srcRect/>
            <a:stretch/>
          </xdr:blipFill>
          <xdr:spPr>
            <a:xfrm>
              <a:off x="7030" y="1122"/>
              <a:ext cx="499" cy="2"/>
            </a:xfrm>
            <a:prstGeom prst="rect">
              <a:avLst/>
            </a:prstGeom>
            <a:noFill/>
            <a:ln>
              <a:noFill/>
            </a:ln>
          </xdr:spPr>
        </xdr:pic>
        <xdr:pic>
          <xdr:nvPicPr>
            <xdr:cNvPr id="114" name="Shape 114">
              <a:extLst>
                <a:ext uri="{FF2B5EF4-FFF2-40B4-BE49-F238E27FC236}">
                  <a16:creationId xmlns:a16="http://schemas.microsoft.com/office/drawing/2014/main" id="{49FEB907-DE04-6D25-F1E6-453C2EFBBE0B}"/>
                </a:ext>
              </a:extLst>
            </xdr:cNvPr>
            <xdr:cNvPicPr preferRelativeResize="0"/>
          </xdr:nvPicPr>
          <xdr:blipFill rotWithShape="1">
            <a:blip xmlns:r="http://schemas.openxmlformats.org/officeDocument/2006/relationships" r:embed="rId21">
              <a:alphaModFix/>
            </a:blip>
            <a:srcRect/>
            <a:stretch/>
          </xdr:blipFill>
          <xdr:spPr>
            <a:xfrm>
              <a:off x="5498" y="583"/>
              <a:ext cx="572" cy="198"/>
            </a:xfrm>
            <a:prstGeom prst="rect">
              <a:avLst/>
            </a:prstGeom>
            <a:noFill/>
            <a:ln>
              <a:noFill/>
            </a:ln>
          </xdr:spPr>
        </xdr:pic>
        <xdr:sp macro="" textlink="">
          <xdr:nvSpPr>
            <xdr:cNvPr id="115" name="Shape 115">
              <a:extLst>
                <a:ext uri="{FF2B5EF4-FFF2-40B4-BE49-F238E27FC236}">
                  <a16:creationId xmlns:a16="http://schemas.microsoft.com/office/drawing/2014/main" id="{ED06E566-F6FD-A6D6-CF30-A5E1F77412C3}"/>
                </a:ext>
              </a:extLst>
            </xdr:cNvPr>
            <xdr:cNvSpPr/>
          </xdr:nvSpPr>
          <xdr:spPr>
            <a:xfrm>
              <a:off x="5521" y="680"/>
              <a:ext cx="43" cy="42"/>
            </a:xfrm>
            <a:custGeom>
              <a:avLst/>
              <a:gdLst/>
              <a:ahLst/>
              <a:cxnLst/>
              <a:rect l="l" t="t" r="r" b="b"/>
              <a:pathLst>
                <a:path w="43" h="42" extrusionOk="0">
                  <a:moveTo>
                    <a:pt x="26" y="0"/>
                  </a:moveTo>
                  <a:lnTo>
                    <a:pt x="17" y="0"/>
                  </a:lnTo>
                  <a:lnTo>
                    <a:pt x="13" y="1"/>
                  </a:lnTo>
                  <a:lnTo>
                    <a:pt x="3" y="9"/>
                  </a:lnTo>
                  <a:lnTo>
                    <a:pt x="1" y="15"/>
                  </a:lnTo>
                  <a:lnTo>
                    <a:pt x="0" y="19"/>
                  </a:lnTo>
                  <a:lnTo>
                    <a:pt x="0" y="23"/>
                  </a:lnTo>
                  <a:lnTo>
                    <a:pt x="1" y="27"/>
                  </a:lnTo>
                  <a:lnTo>
                    <a:pt x="3" y="33"/>
                  </a:lnTo>
                  <a:lnTo>
                    <a:pt x="13" y="41"/>
                  </a:lnTo>
                  <a:lnTo>
                    <a:pt x="17" y="42"/>
                  </a:lnTo>
                  <a:lnTo>
                    <a:pt x="26" y="42"/>
                  </a:lnTo>
                  <a:lnTo>
                    <a:pt x="30" y="41"/>
                  </a:lnTo>
                  <a:lnTo>
                    <a:pt x="40" y="33"/>
                  </a:lnTo>
                  <a:lnTo>
                    <a:pt x="43" y="27"/>
                  </a:lnTo>
                  <a:lnTo>
                    <a:pt x="43" y="15"/>
                  </a:lnTo>
                  <a:lnTo>
                    <a:pt x="41" y="11"/>
                  </a:lnTo>
                  <a:lnTo>
                    <a:pt x="37" y="6"/>
                  </a:lnTo>
                  <a:lnTo>
                    <a:pt x="32" y="2"/>
                  </a:lnTo>
                  <a:lnTo>
                    <a:pt x="26"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16" name="Shape 116">
              <a:extLst>
                <a:ext uri="{FF2B5EF4-FFF2-40B4-BE49-F238E27FC236}">
                  <a16:creationId xmlns:a16="http://schemas.microsoft.com/office/drawing/2014/main" id="{2E78A887-ED94-97C9-79F4-34D04CB04099}"/>
                </a:ext>
              </a:extLst>
            </xdr:cNvPr>
            <xdr:cNvSpPr/>
          </xdr:nvSpPr>
          <xdr:spPr>
            <a:xfrm>
              <a:off x="5521" y="680"/>
              <a:ext cx="43" cy="42"/>
            </a:xfrm>
            <a:custGeom>
              <a:avLst/>
              <a:gdLst/>
              <a:ahLst/>
              <a:cxnLst/>
              <a:rect l="l" t="t" r="r" b="b"/>
              <a:pathLst>
                <a:path w="43" h="42" extrusionOk="0">
                  <a:moveTo>
                    <a:pt x="21" y="42"/>
                  </a:moveTo>
                  <a:lnTo>
                    <a:pt x="24" y="42"/>
                  </a:lnTo>
                  <a:lnTo>
                    <a:pt x="26" y="42"/>
                  </a:lnTo>
                  <a:lnTo>
                    <a:pt x="28" y="41"/>
                  </a:lnTo>
                  <a:lnTo>
                    <a:pt x="30" y="41"/>
                  </a:lnTo>
                  <a:lnTo>
                    <a:pt x="32" y="40"/>
                  </a:lnTo>
                  <a:lnTo>
                    <a:pt x="34" y="39"/>
                  </a:lnTo>
                  <a:lnTo>
                    <a:pt x="35" y="37"/>
                  </a:lnTo>
                  <a:lnTo>
                    <a:pt x="37" y="36"/>
                  </a:lnTo>
                  <a:lnTo>
                    <a:pt x="38" y="35"/>
                  </a:lnTo>
                  <a:lnTo>
                    <a:pt x="40" y="33"/>
                  </a:lnTo>
                  <a:lnTo>
                    <a:pt x="41" y="31"/>
                  </a:lnTo>
                  <a:lnTo>
                    <a:pt x="42" y="29"/>
                  </a:lnTo>
                  <a:lnTo>
                    <a:pt x="43" y="27"/>
                  </a:lnTo>
                  <a:lnTo>
                    <a:pt x="43" y="15"/>
                  </a:lnTo>
                  <a:lnTo>
                    <a:pt x="42" y="13"/>
                  </a:lnTo>
                  <a:lnTo>
                    <a:pt x="35" y="5"/>
                  </a:lnTo>
                  <a:lnTo>
                    <a:pt x="34" y="3"/>
                  </a:lnTo>
                  <a:lnTo>
                    <a:pt x="32" y="2"/>
                  </a:lnTo>
                  <a:lnTo>
                    <a:pt x="30" y="1"/>
                  </a:lnTo>
                  <a:lnTo>
                    <a:pt x="28" y="1"/>
                  </a:lnTo>
                  <a:lnTo>
                    <a:pt x="26" y="0"/>
                  </a:lnTo>
                  <a:lnTo>
                    <a:pt x="24" y="0"/>
                  </a:lnTo>
                  <a:lnTo>
                    <a:pt x="21" y="0"/>
                  </a:lnTo>
                  <a:lnTo>
                    <a:pt x="19" y="0"/>
                  </a:lnTo>
                  <a:lnTo>
                    <a:pt x="17" y="0"/>
                  </a:lnTo>
                  <a:lnTo>
                    <a:pt x="15" y="1"/>
                  </a:lnTo>
                  <a:lnTo>
                    <a:pt x="13" y="1"/>
                  </a:lnTo>
                  <a:lnTo>
                    <a:pt x="11" y="2"/>
                  </a:lnTo>
                  <a:lnTo>
                    <a:pt x="9" y="3"/>
                  </a:lnTo>
                  <a:lnTo>
                    <a:pt x="8" y="5"/>
                  </a:lnTo>
                  <a:lnTo>
                    <a:pt x="6" y="6"/>
                  </a:lnTo>
                  <a:lnTo>
                    <a:pt x="5" y="7"/>
                  </a:lnTo>
                  <a:lnTo>
                    <a:pt x="3" y="9"/>
                  </a:lnTo>
                  <a:lnTo>
                    <a:pt x="2" y="11"/>
                  </a:lnTo>
                  <a:lnTo>
                    <a:pt x="1" y="13"/>
                  </a:lnTo>
                  <a:lnTo>
                    <a:pt x="1" y="15"/>
                  </a:lnTo>
                  <a:lnTo>
                    <a:pt x="0" y="17"/>
                  </a:lnTo>
                  <a:lnTo>
                    <a:pt x="0" y="19"/>
                  </a:lnTo>
                  <a:lnTo>
                    <a:pt x="0" y="21"/>
                  </a:lnTo>
                  <a:lnTo>
                    <a:pt x="0" y="23"/>
                  </a:lnTo>
                  <a:lnTo>
                    <a:pt x="0" y="25"/>
                  </a:lnTo>
                  <a:lnTo>
                    <a:pt x="1" y="27"/>
                  </a:lnTo>
                  <a:lnTo>
                    <a:pt x="1" y="29"/>
                  </a:lnTo>
                  <a:lnTo>
                    <a:pt x="2" y="31"/>
                  </a:lnTo>
                  <a:lnTo>
                    <a:pt x="3" y="33"/>
                  </a:lnTo>
                  <a:lnTo>
                    <a:pt x="5" y="35"/>
                  </a:lnTo>
                  <a:lnTo>
                    <a:pt x="6" y="36"/>
                  </a:lnTo>
                  <a:lnTo>
                    <a:pt x="8" y="37"/>
                  </a:lnTo>
                  <a:lnTo>
                    <a:pt x="9" y="39"/>
                  </a:lnTo>
                  <a:lnTo>
                    <a:pt x="11" y="40"/>
                  </a:lnTo>
                  <a:lnTo>
                    <a:pt x="13" y="41"/>
                  </a:lnTo>
                  <a:lnTo>
                    <a:pt x="15" y="41"/>
                  </a:lnTo>
                  <a:lnTo>
                    <a:pt x="17" y="42"/>
                  </a:lnTo>
                  <a:lnTo>
                    <a:pt x="19" y="42"/>
                  </a:lnTo>
                  <a:lnTo>
                    <a:pt x="21" y="4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17" name="Shape 117">
              <a:extLst>
                <a:ext uri="{FF2B5EF4-FFF2-40B4-BE49-F238E27FC236}">
                  <a16:creationId xmlns:a16="http://schemas.microsoft.com/office/drawing/2014/main" id="{BE38D254-9156-10C1-5C6A-E2E1BE2BAE67}"/>
                </a:ext>
              </a:extLst>
            </xdr:cNvPr>
            <xdr:cNvSpPr/>
          </xdr:nvSpPr>
          <xdr:spPr>
            <a:xfrm>
              <a:off x="5556" y="690"/>
              <a:ext cx="39" cy="41"/>
            </a:xfrm>
            <a:custGeom>
              <a:avLst/>
              <a:gdLst/>
              <a:ahLst/>
              <a:cxnLst/>
              <a:rect l="l" t="t" r="r" b="b"/>
              <a:pathLst>
                <a:path w="39" h="41" extrusionOk="0">
                  <a:moveTo>
                    <a:pt x="29" y="0"/>
                  </a:moveTo>
                  <a:lnTo>
                    <a:pt x="23" y="0"/>
                  </a:lnTo>
                  <a:lnTo>
                    <a:pt x="17" y="2"/>
                  </a:lnTo>
                  <a:lnTo>
                    <a:pt x="9" y="2"/>
                  </a:lnTo>
                  <a:lnTo>
                    <a:pt x="8" y="8"/>
                  </a:lnTo>
                  <a:lnTo>
                    <a:pt x="8" y="15"/>
                  </a:lnTo>
                  <a:lnTo>
                    <a:pt x="7" y="19"/>
                  </a:lnTo>
                  <a:lnTo>
                    <a:pt x="4" y="24"/>
                  </a:lnTo>
                  <a:lnTo>
                    <a:pt x="0" y="28"/>
                  </a:lnTo>
                  <a:lnTo>
                    <a:pt x="0" y="32"/>
                  </a:lnTo>
                  <a:lnTo>
                    <a:pt x="6" y="38"/>
                  </a:lnTo>
                  <a:lnTo>
                    <a:pt x="12" y="40"/>
                  </a:lnTo>
                  <a:lnTo>
                    <a:pt x="17" y="41"/>
                  </a:lnTo>
                  <a:lnTo>
                    <a:pt x="22" y="40"/>
                  </a:lnTo>
                  <a:lnTo>
                    <a:pt x="39" y="21"/>
                  </a:lnTo>
                  <a:lnTo>
                    <a:pt x="39" y="15"/>
                  </a:lnTo>
                  <a:lnTo>
                    <a:pt x="37" y="9"/>
                  </a:lnTo>
                  <a:lnTo>
                    <a:pt x="34" y="4"/>
                  </a:lnTo>
                  <a:lnTo>
                    <a:pt x="29"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18" name="Shape 118">
              <a:extLst>
                <a:ext uri="{FF2B5EF4-FFF2-40B4-BE49-F238E27FC236}">
                  <a16:creationId xmlns:a16="http://schemas.microsoft.com/office/drawing/2014/main" id="{6A204EB6-74BB-A377-22CB-9F6F01D3FC80}"/>
                </a:ext>
              </a:extLst>
            </xdr:cNvPr>
            <xdr:cNvSpPr/>
          </xdr:nvSpPr>
          <xdr:spPr>
            <a:xfrm>
              <a:off x="5554" y="688"/>
              <a:ext cx="41" cy="43"/>
            </a:xfrm>
            <a:custGeom>
              <a:avLst/>
              <a:gdLst/>
              <a:ahLst/>
              <a:cxnLst/>
              <a:rect l="l" t="t" r="r" b="b"/>
              <a:pathLst>
                <a:path w="41" h="43" extrusionOk="0">
                  <a:moveTo>
                    <a:pt x="19" y="43"/>
                  </a:moveTo>
                  <a:lnTo>
                    <a:pt x="22" y="43"/>
                  </a:lnTo>
                  <a:lnTo>
                    <a:pt x="24" y="42"/>
                  </a:lnTo>
                  <a:lnTo>
                    <a:pt x="26" y="42"/>
                  </a:lnTo>
                  <a:lnTo>
                    <a:pt x="35" y="36"/>
                  </a:lnTo>
                  <a:lnTo>
                    <a:pt x="36" y="35"/>
                  </a:lnTo>
                  <a:lnTo>
                    <a:pt x="38" y="33"/>
                  </a:lnTo>
                  <a:lnTo>
                    <a:pt x="39" y="31"/>
                  </a:lnTo>
                  <a:lnTo>
                    <a:pt x="40" y="29"/>
                  </a:lnTo>
                  <a:lnTo>
                    <a:pt x="40" y="27"/>
                  </a:lnTo>
                  <a:lnTo>
                    <a:pt x="41" y="25"/>
                  </a:lnTo>
                  <a:lnTo>
                    <a:pt x="41" y="23"/>
                  </a:lnTo>
                  <a:lnTo>
                    <a:pt x="41" y="21"/>
                  </a:lnTo>
                  <a:lnTo>
                    <a:pt x="41" y="17"/>
                  </a:lnTo>
                  <a:lnTo>
                    <a:pt x="40" y="14"/>
                  </a:lnTo>
                  <a:lnTo>
                    <a:pt x="39" y="11"/>
                  </a:lnTo>
                  <a:lnTo>
                    <a:pt x="38" y="8"/>
                  </a:lnTo>
                  <a:lnTo>
                    <a:pt x="36" y="6"/>
                  </a:lnTo>
                  <a:lnTo>
                    <a:pt x="34" y="4"/>
                  </a:lnTo>
                  <a:lnTo>
                    <a:pt x="31" y="2"/>
                  </a:lnTo>
                  <a:lnTo>
                    <a:pt x="28" y="0"/>
                  </a:lnTo>
                  <a:lnTo>
                    <a:pt x="25" y="2"/>
                  </a:lnTo>
                  <a:lnTo>
                    <a:pt x="22" y="3"/>
                  </a:lnTo>
                  <a:lnTo>
                    <a:pt x="19" y="4"/>
                  </a:lnTo>
                  <a:lnTo>
                    <a:pt x="15" y="5"/>
                  </a:lnTo>
                  <a:lnTo>
                    <a:pt x="11" y="4"/>
                  </a:lnTo>
                  <a:lnTo>
                    <a:pt x="8" y="3"/>
                  </a:lnTo>
                  <a:lnTo>
                    <a:pt x="9" y="6"/>
                  </a:lnTo>
                  <a:lnTo>
                    <a:pt x="10" y="8"/>
                  </a:lnTo>
                  <a:lnTo>
                    <a:pt x="10" y="10"/>
                  </a:lnTo>
                  <a:lnTo>
                    <a:pt x="10" y="13"/>
                  </a:lnTo>
                  <a:lnTo>
                    <a:pt x="10" y="16"/>
                  </a:lnTo>
                  <a:lnTo>
                    <a:pt x="10" y="19"/>
                  </a:lnTo>
                  <a:lnTo>
                    <a:pt x="9" y="21"/>
                  </a:lnTo>
                  <a:lnTo>
                    <a:pt x="7" y="24"/>
                  </a:lnTo>
                  <a:lnTo>
                    <a:pt x="6" y="26"/>
                  </a:lnTo>
                  <a:lnTo>
                    <a:pt x="4" y="28"/>
                  </a:lnTo>
                  <a:lnTo>
                    <a:pt x="2" y="30"/>
                  </a:lnTo>
                  <a:lnTo>
                    <a:pt x="0" y="32"/>
                  </a:lnTo>
                  <a:lnTo>
                    <a:pt x="2" y="34"/>
                  </a:lnTo>
                  <a:lnTo>
                    <a:pt x="4" y="36"/>
                  </a:lnTo>
                  <a:lnTo>
                    <a:pt x="6" y="38"/>
                  </a:lnTo>
                  <a:lnTo>
                    <a:pt x="8" y="40"/>
                  </a:lnTo>
                  <a:lnTo>
                    <a:pt x="11" y="41"/>
                  </a:lnTo>
                  <a:lnTo>
                    <a:pt x="14" y="42"/>
                  </a:lnTo>
                  <a:lnTo>
                    <a:pt x="16" y="43"/>
                  </a:lnTo>
                  <a:lnTo>
                    <a:pt x="19" y="43"/>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19" name="Shape 119">
              <a:extLst>
                <a:ext uri="{FF2B5EF4-FFF2-40B4-BE49-F238E27FC236}">
                  <a16:creationId xmlns:a16="http://schemas.microsoft.com/office/drawing/2014/main" id="{513B4604-7DAC-8027-8B0B-A9EC8DF41238}"/>
                </a:ext>
              </a:extLst>
            </xdr:cNvPr>
            <xdr:cNvPicPr preferRelativeResize="0"/>
          </xdr:nvPicPr>
          <xdr:blipFill rotWithShape="1">
            <a:blip xmlns:r="http://schemas.openxmlformats.org/officeDocument/2006/relationships" r:embed="rId22">
              <a:alphaModFix/>
            </a:blip>
            <a:srcRect/>
            <a:stretch/>
          </xdr:blipFill>
          <xdr:spPr>
            <a:xfrm>
              <a:off x="5522" y="810"/>
              <a:ext cx="530" cy="10"/>
            </a:xfrm>
            <a:prstGeom prst="rect">
              <a:avLst/>
            </a:prstGeom>
            <a:noFill/>
            <a:ln>
              <a:noFill/>
            </a:ln>
          </xdr:spPr>
        </xdr:pic>
        <xdr:pic>
          <xdr:nvPicPr>
            <xdr:cNvPr id="120" name="Shape 120">
              <a:extLst>
                <a:ext uri="{FF2B5EF4-FFF2-40B4-BE49-F238E27FC236}">
                  <a16:creationId xmlns:a16="http://schemas.microsoft.com/office/drawing/2014/main" id="{F95C0896-1496-C110-720A-463449A8BF54}"/>
                </a:ext>
              </a:extLst>
            </xdr:cNvPr>
            <xdr:cNvPicPr preferRelativeResize="0"/>
          </xdr:nvPicPr>
          <xdr:blipFill rotWithShape="1">
            <a:blip xmlns:r="http://schemas.openxmlformats.org/officeDocument/2006/relationships" r:embed="rId23">
              <a:alphaModFix/>
            </a:blip>
            <a:srcRect/>
            <a:stretch/>
          </xdr:blipFill>
          <xdr:spPr>
            <a:xfrm>
              <a:off x="5295" y="683"/>
              <a:ext cx="204" cy="306"/>
            </a:xfrm>
            <a:prstGeom prst="rect">
              <a:avLst/>
            </a:prstGeom>
            <a:noFill/>
            <a:ln>
              <a:noFill/>
            </a:ln>
          </xdr:spPr>
        </xdr:pic>
        <xdr:pic>
          <xdr:nvPicPr>
            <xdr:cNvPr id="121" name="Shape 121">
              <a:extLst>
                <a:ext uri="{FF2B5EF4-FFF2-40B4-BE49-F238E27FC236}">
                  <a16:creationId xmlns:a16="http://schemas.microsoft.com/office/drawing/2014/main" id="{228A257D-BE95-E9DA-614D-60C8CC0092C2}"/>
                </a:ext>
              </a:extLst>
            </xdr:cNvPr>
            <xdr:cNvPicPr preferRelativeResize="0"/>
          </xdr:nvPicPr>
          <xdr:blipFill rotWithShape="1">
            <a:blip xmlns:r="http://schemas.openxmlformats.org/officeDocument/2006/relationships" r:embed="rId24">
              <a:alphaModFix/>
            </a:blip>
            <a:srcRect/>
            <a:stretch/>
          </xdr:blipFill>
          <xdr:spPr>
            <a:xfrm>
              <a:off x="5297" y="395"/>
              <a:ext cx="569" cy="463"/>
            </a:xfrm>
            <a:prstGeom prst="rect">
              <a:avLst/>
            </a:prstGeom>
            <a:noFill/>
            <a:ln>
              <a:noFill/>
            </a:ln>
          </xdr:spPr>
        </xdr:pic>
        <xdr:pic>
          <xdr:nvPicPr>
            <xdr:cNvPr id="122" name="Shape 122">
              <a:extLst>
                <a:ext uri="{FF2B5EF4-FFF2-40B4-BE49-F238E27FC236}">
                  <a16:creationId xmlns:a16="http://schemas.microsoft.com/office/drawing/2014/main" id="{E17B7958-5BCE-80F7-631B-AAC177B21C85}"/>
                </a:ext>
              </a:extLst>
            </xdr:cNvPr>
            <xdr:cNvPicPr preferRelativeResize="0"/>
          </xdr:nvPicPr>
          <xdr:blipFill rotWithShape="1">
            <a:blip xmlns:r="http://schemas.openxmlformats.org/officeDocument/2006/relationships" r:embed="rId25">
              <a:alphaModFix/>
            </a:blip>
            <a:srcRect/>
            <a:stretch/>
          </xdr:blipFill>
          <xdr:spPr>
            <a:xfrm>
              <a:off x="5295" y="264"/>
              <a:ext cx="572" cy="725"/>
            </a:xfrm>
            <a:prstGeom prst="rect">
              <a:avLst/>
            </a:prstGeom>
            <a:noFill/>
            <a:ln>
              <a:noFill/>
            </a:ln>
          </xdr:spPr>
        </xdr:pic>
        <xdr:pic>
          <xdr:nvPicPr>
            <xdr:cNvPr id="123" name="Shape 123">
              <a:extLst>
                <a:ext uri="{FF2B5EF4-FFF2-40B4-BE49-F238E27FC236}">
                  <a16:creationId xmlns:a16="http://schemas.microsoft.com/office/drawing/2014/main" id="{3E8E5F0C-E0D1-16F7-0B0C-C2FD914F71C5}"/>
                </a:ext>
              </a:extLst>
            </xdr:cNvPr>
            <xdr:cNvPicPr preferRelativeResize="0"/>
          </xdr:nvPicPr>
          <xdr:blipFill rotWithShape="1">
            <a:blip xmlns:r="http://schemas.openxmlformats.org/officeDocument/2006/relationships" r:embed="rId24">
              <a:alphaModFix/>
            </a:blip>
            <a:srcRect/>
            <a:stretch/>
          </xdr:blipFill>
          <xdr:spPr>
            <a:xfrm>
              <a:off x="5297" y="395"/>
              <a:ext cx="569" cy="463"/>
            </a:xfrm>
            <a:prstGeom prst="rect">
              <a:avLst/>
            </a:prstGeom>
            <a:noFill/>
            <a:ln>
              <a:noFill/>
            </a:ln>
          </xdr:spPr>
        </xdr:pic>
        <xdr:sp macro="" textlink="">
          <xdr:nvSpPr>
            <xdr:cNvPr id="124" name="Shape 124">
              <a:extLst>
                <a:ext uri="{FF2B5EF4-FFF2-40B4-BE49-F238E27FC236}">
                  <a16:creationId xmlns:a16="http://schemas.microsoft.com/office/drawing/2014/main" id="{D82F4588-B782-C6BB-CE5F-9F6523581598}"/>
                </a:ext>
              </a:extLst>
            </xdr:cNvPr>
            <xdr:cNvSpPr/>
          </xdr:nvSpPr>
          <xdr:spPr>
            <a:xfrm>
              <a:off x="5520" y="719"/>
              <a:ext cx="125" cy="604"/>
            </a:xfrm>
            <a:custGeom>
              <a:avLst/>
              <a:gdLst/>
              <a:ahLst/>
              <a:cxnLst/>
              <a:rect l="l" t="t" r="r" b="b"/>
              <a:pathLst>
                <a:path w="125" h="604" extrusionOk="0">
                  <a:moveTo>
                    <a:pt x="34" y="0"/>
                  </a:moveTo>
                  <a:lnTo>
                    <a:pt x="30" y="2"/>
                  </a:lnTo>
                  <a:lnTo>
                    <a:pt x="24" y="3"/>
                  </a:lnTo>
                  <a:lnTo>
                    <a:pt x="22" y="3"/>
                  </a:lnTo>
                  <a:lnTo>
                    <a:pt x="16" y="39"/>
                  </a:lnTo>
                  <a:lnTo>
                    <a:pt x="14" y="57"/>
                  </a:lnTo>
                  <a:lnTo>
                    <a:pt x="12" y="74"/>
                  </a:lnTo>
                  <a:lnTo>
                    <a:pt x="4" y="146"/>
                  </a:lnTo>
                  <a:lnTo>
                    <a:pt x="2" y="182"/>
                  </a:lnTo>
                  <a:lnTo>
                    <a:pt x="1" y="201"/>
                  </a:lnTo>
                  <a:lnTo>
                    <a:pt x="1" y="219"/>
                  </a:lnTo>
                  <a:lnTo>
                    <a:pt x="0" y="237"/>
                  </a:lnTo>
                  <a:lnTo>
                    <a:pt x="0" y="274"/>
                  </a:lnTo>
                  <a:lnTo>
                    <a:pt x="2" y="312"/>
                  </a:lnTo>
                  <a:lnTo>
                    <a:pt x="3" y="330"/>
                  </a:lnTo>
                  <a:lnTo>
                    <a:pt x="5" y="349"/>
                  </a:lnTo>
                  <a:lnTo>
                    <a:pt x="6" y="368"/>
                  </a:lnTo>
                  <a:lnTo>
                    <a:pt x="9" y="387"/>
                  </a:lnTo>
                  <a:lnTo>
                    <a:pt x="11" y="406"/>
                  </a:lnTo>
                  <a:lnTo>
                    <a:pt x="14" y="426"/>
                  </a:lnTo>
                  <a:lnTo>
                    <a:pt x="18" y="445"/>
                  </a:lnTo>
                  <a:lnTo>
                    <a:pt x="21" y="464"/>
                  </a:lnTo>
                  <a:lnTo>
                    <a:pt x="26" y="484"/>
                  </a:lnTo>
                  <a:lnTo>
                    <a:pt x="30" y="504"/>
                  </a:lnTo>
                  <a:lnTo>
                    <a:pt x="40" y="544"/>
                  </a:lnTo>
                  <a:lnTo>
                    <a:pt x="52" y="584"/>
                  </a:lnTo>
                  <a:lnTo>
                    <a:pt x="59" y="604"/>
                  </a:lnTo>
                  <a:lnTo>
                    <a:pt x="67" y="604"/>
                  </a:lnTo>
                  <a:lnTo>
                    <a:pt x="75" y="603"/>
                  </a:lnTo>
                  <a:lnTo>
                    <a:pt x="125" y="603"/>
                  </a:lnTo>
                  <a:lnTo>
                    <a:pt x="119" y="588"/>
                  </a:lnTo>
                  <a:lnTo>
                    <a:pt x="113" y="571"/>
                  </a:lnTo>
                  <a:lnTo>
                    <a:pt x="108" y="554"/>
                  </a:lnTo>
                  <a:lnTo>
                    <a:pt x="102" y="536"/>
                  </a:lnTo>
                  <a:lnTo>
                    <a:pt x="98" y="519"/>
                  </a:lnTo>
                  <a:lnTo>
                    <a:pt x="93" y="502"/>
                  </a:lnTo>
                  <a:lnTo>
                    <a:pt x="88" y="484"/>
                  </a:lnTo>
                  <a:lnTo>
                    <a:pt x="84" y="466"/>
                  </a:lnTo>
                  <a:lnTo>
                    <a:pt x="80" y="449"/>
                  </a:lnTo>
                  <a:lnTo>
                    <a:pt x="77" y="431"/>
                  </a:lnTo>
                  <a:lnTo>
                    <a:pt x="73" y="413"/>
                  </a:lnTo>
                  <a:lnTo>
                    <a:pt x="70" y="395"/>
                  </a:lnTo>
                  <a:lnTo>
                    <a:pt x="67" y="376"/>
                  </a:lnTo>
                  <a:lnTo>
                    <a:pt x="63" y="340"/>
                  </a:lnTo>
                  <a:lnTo>
                    <a:pt x="59" y="302"/>
                  </a:lnTo>
                  <a:lnTo>
                    <a:pt x="57" y="284"/>
                  </a:lnTo>
                  <a:lnTo>
                    <a:pt x="56" y="265"/>
                  </a:lnTo>
                  <a:lnTo>
                    <a:pt x="54" y="246"/>
                  </a:lnTo>
                  <a:lnTo>
                    <a:pt x="53" y="227"/>
                  </a:lnTo>
                  <a:lnTo>
                    <a:pt x="53" y="208"/>
                  </a:lnTo>
                  <a:lnTo>
                    <a:pt x="52" y="188"/>
                  </a:lnTo>
                  <a:lnTo>
                    <a:pt x="52" y="130"/>
                  </a:lnTo>
                  <a:lnTo>
                    <a:pt x="53" y="110"/>
                  </a:lnTo>
                  <a:lnTo>
                    <a:pt x="53" y="91"/>
                  </a:lnTo>
                  <a:lnTo>
                    <a:pt x="56" y="31"/>
                  </a:lnTo>
                  <a:lnTo>
                    <a:pt x="58" y="11"/>
                  </a:lnTo>
                  <a:lnTo>
                    <a:pt x="53" y="11"/>
                  </a:lnTo>
                  <a:lnTo>
                    <a:pt x="47" y="10"/>
                  </a:lnTo>
                  <a:lnTo>
                    <a:pt x="42" y="8"/>
                  </a:lnTo>
                  <a:lnTo>
                    <a:pt x="38" y="5"/>
                  </a:lnTo>
                  <a:lnTo>
                    <a:pt x="34" y="0"/>
                  </a:lnTo>
                  <a:close/>
                  <a:moveTo>
                    <a:pt x="125" y="603"/>
                  </a:moveTo>
                  <a:lnTo>
                    <a:pt x="109" y="603"/>
                  </a:lnTo>
                  <a:lnTo>
                    <a:pt x="117" y="604"/>
                  </a:lnTo>
                  <a:lnTo>
                    <a:pt x="125" y="604"/>
                  </a:lnTo>
                  <a:lnTo>
                    <a:pt x="125" y="603"/>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25" name="Shape 125">
              <a:extLst>
                <a:ext uri="{FF2B5EF4-FFF2-40B4-BE49-F238E27FC236}">
                  <a16:creationId xmlns:a16="http://schemas.microsoft.com/office/drawing/2014/main" id="{CF3365F4-FF14-750F-9F90-C02F96C9203A}"/>
                </a:ext>
              </a:extLst>
            </xdr:cNvPr>
            <xdr:cNvPicPr preferRelativeResize="0"/>
          </xdr:nvPicPr>
          <xdr:blipFill rotWithShape="1">
            <a:blip xmlns:r="http://schemas.openxmlformats.org/officeDocument/2006/relationships" r:embed="rId26">
              <a:alphaModFix/>
            </a:blip>
            <a:srcRect/>
            <a:stretch/>
          </xdr:blipFill>
          <xdr:spPr>
            <a:xfrm>
              <a:off x="5520" y="849"/>
              <a:ext cx="499" cy="346"/>
            </a:xfrm>
            <a:prstGeom prst="rect">
              <a:avLst/>
            </a:prstGeom>
            <a:noFill/>
            <a:ln>
              <a:noFill/>
            </a:ln>
          </xdr:spPr>
        </xdr:pic>
        <xdr:sp macro="" textlink="">
          <xdr:nvSpPr>
            <xdr:cNvPr id="126" name="Shape 126">
              <a:extLst>
                <a:ext uri="{FF2B5EF4-FFF2-40B4-BE49-F238E27FC236}">
                  <a16:creationId xmlns:a16="http://schemas.microsoft.com/office/drawing/2014/main" id="{859C5DB8-230D-2BA8-49D6-3D6D40166A56}"/>
                </a:ext>
              </a:extLst>
            </xdr:cNvPr>
            <xdr:cNvSpPr/>
          </xdr:nvSpPr>
          <xdr:spPr>
            <a:xfrm>
              <a:off x="5520" y="718"/>
              <a:ext cx="125" cy="605"/>
            </a:xfrm>
            <a:custGeom>
              <a:avLst/>
              <a:gdLst/>
              <a:ahLst/>
              <a:cxnLst/>
              <a:rect l="l" t="t" r="r" b="b"/>
              <a:pathLst>
                <a:path w="125" h="605" extrusionOk="0">
                  <a:moveTo>
                    <a:pt x="22" y="4"/>
                  </a:moveTo>
                  <a:lnTo>
                    <a:pt x="19" y="22"/>
                  </a:lnTo>
                  <a:lnTo>
                    <a:pt x="16" y="40"/>
                  </a:lnTo>
                  <a:lnTo>
                    <a:pt x="14" y="58"/>
                  </a:lnTo>
                  <a:lnTo>
                    <a:pt x="12" y="75"/>
                  </a:lnTo>
                  <a:lnTo>
                    <a:pt x="10" y="93"/>
                  </a:lnTo>
                  <a:lnTo>
                    <a:pt x="8" y="111"/>
                  </a:lnTo>
                  <a:lnTo>
                    <a:pt x="6" y="129"/>
                  </a:lnTo>
                  <a:lnTo>
                    <a:pt x="4" y="147"/>
                  </a:lnTo>
                  <a:lnTo>
                    <a:pt x="3" y="165"/>
                  </a:lnTo>
                  <a:lnTo>
                    <a:pt x="2" y="183"/>
                  </a:lnTo>
                  <a:lnTo>
                    <a:pt x="1" y="202"/>
                  </a:lnTo>
                  <a:lnTo>
                    <a:pt x="1" y="220"/>
                  </a:lnTo>
                  <a:lnTo>
                    <a:pt x="0" y="238"/>
                  </a:lnTo>
                  <a:lnTo>
                    <a:pt x="0" y="256"/>
                  </a:lnTo>
                  <a:lnTo>
                    <a:pt x="0" y="275"/>
                  </a:lnTo>
                  <a:lnTo>
                    <a:pt x="1" y="294"/>
                  </a:lnTo>
                  <a:lnTo>
                    <a:pt x="2" y="313"/>
                  </a:lnTo>
                  <a:lnTo>
                    <a:pt x="3" y="331"/>
                  </a:lnTo>
                  <a:lnTo>
                    <a:pt x="5" y="350"/>
                  </a:lnTo>
                  <a:lnTo>
                    <a:pt x="6" y="369"/>
                  </a:lnTo>
                  <a:lnTo>
                    <a:pt x="9" y="388"/>
                  </a:lnTo>
                  <a:lnTo>
                    <a:pt x="11" y="407"/>
                  </a:lnTo>
                  <a:lnTo>
                    <a:pt x="14" y="427"/>
                  </a:lnTo>
                  <a:lnTo>
                    <a:pt x="18" y="446"/>
                  </a:lnTo>
                  <a:lnTo>
                    <a:pt x="21" y="465"/>
                  </a:lnTo>
                  <a:lnTo>
                    <a:pt x="26" y="485"/>
                  </a:lnTo>
                  <a:lnTo>
                    <a:pt x="30" y="505"/>
                  </a:lnTo>
                  <a:lnTo>
                    <a:pt x="35" y="525"/>
                  </a:lnTo>
                  <a:lnTo>
                    <a:pt x="40" y="545"/>
                  </a:lnTo>
                  <a:lnTo>
                    <a:pt x="46" y="565"/>
                  </a:lnTo>
                  <a:lnTo>
                    <a:pt x="52" y="585"/>
                  </a:lnTo>
                  <a:lnTo>
                    <a:pt x="59" y="605"/>
                  </a:lnTo>
                  <a:lnTo>
                    <a:pt x="67" y="605"/>
                  </a:lnTo>
                  <a:lnTo>
                    <a:pt x="75" y="604"/>
                  </a:lnTo>
                  <a:lnTo>
                    <a:pt x="84" y="604"/>
                  </a:lnTo>
                  <a:lnTo>
                    <a:pt x="92" y="604"/>
                  </a:lnTo>
                  <a:lnTo>
                    <a:pt x="101" y="604"/>
                  </a:lnTo>
                  <a:lnTo>
                    <a:pt x="109" y="604"/>
                  </a:lnTo>
                  <a:lnTo>
                    <a:pt x="117" y="605"/>
                  </a:lnTo>
                  <a:lnTo>
                    <a:pt x="125" y="605"/>
                  </a:lnTo>
                  <a:lnTo>
                    <a:pt x="119" y="589"/>
                  </a:lnTo>
                  <a:lnTo>
                    <a:pt x="113" y="572"/>
                  </a:lnTo>
                  <a:lnTo>
                    <a:pt x="108" y="555"/>
                  </a:lnTo>
                  <a:lnTo>
                    <a:pt x="102" y="537"/>
                  </a:lnTo>
                  <a:lnTo>
                    <a:pt x="98" y="520"/>
                  </a:lnTo>
                  <a:lnTo>
                    <a:pt x="93" y="503"/>
                  </a:lnTo>
                  <a:lnTo>
                    <a:pt x="88" y="485"/>
                  </a:lnTo>
                  <a:lnTo>
                    <a:pt x="84" y="467"/>
                  </a:lnTo>
                  <a:lnTo>
                    <a:pt x="80" y="450"/>
                  </a:lnTo>
                  <a:lnTo>
                    <a:pt x="77" y="432"/>
                  </a:lnTo>
                  <a:lnTo>
                    <a:pt x="73" y="414"/>
                  </a:lnTo>
                  <a:lnTo>
                    <a:pt x="70" y="396"/>
                  </a:lnTo>
                  <a:lnTo>
                    <a:pt x="67" y="377"/>
                  </a:lnTo>
                  <a:lnTo>
                    <a:pt x="65" y="359"/>
                  </a:lnTo>
                  <a:lnTo>
                    <a:pt x="63" y="341"/>
                  </a:lnTo>
                  <a:lnTo>
                    <a:pt x="61" y="322"/>
                  </a:lnTo>
                  <a:lnTo>
                    <a:pt x="59" y="303"/>
                  </a:lnTo>
                  <a:lnTo>
                    <a:pt x="57" y="285"/>
                  </a:lnTo>
                  <a:lnTo>
                    <a:pt x="56" y="266"/>
                  </a:lnTo>
                  <a:lnTo>
                    <a:pt x="54" y="247"/>
                  </a:lnTo>
                  <a:lnTo>
                    <a:pt x="53" y="228"/>
                  </a:lnTo>
                  <a:lnTo>
                    <a:pt x="53" y="209"/>
                  </a:lnTo>
                  <a:lnTo>
                    <a:pt x="52" y="189"/>
                  </a:lnTo>
                  <a:lnTo>
                    <a:pt x="52" y="170"/>
                  </a:lnTo>
                  <a:lnTo>
                    <a:pt x="52" y="150"/>
                  </a:lnTo>
                  <a:lnTo>
                    <a:pt x="52" y="131"/>
                  </a:lnTo>
                  <a:lnTo>
                    <a:pt x="53" y="111"/>
                  </a:lnTo>
                  <a:lnTo>
                    <a:pt x="53" y="92"/>
                  </a:lnTo>
                  <a:lnTo>
                    <a:pt x="54" y="72"/>
                  </a:lnTo>
                  <a:lnTo>
                    <a:pt x="55" y="52"/>
                  </a:lnTo>
                  <a:lnTo>
                    <a:pt x="56" y="32"/>
                  </a:lnTo>
                  <a:lnTo>
                    <a:pt x="58" y="12"/>
                  </a:lnTo>
                  <a:lnTo>
                    <a:pt x="55" y="12"/>
                  </a:lnTo>
                  <a:lnTo>
                    <a:pt x="53" y="12"/>
                  </a:lnTo>
                  <a:lnTo>
                    <a:pt x="50" y="12"/>
                  </a:lnTo>
                  <a:lnTo>
                    <a:pt x="47" y="11"/>
                  </a:lnTo>
                  <a:lnTo>
                    <a:pt x="45" y="10"/>
                  </a:lnTo>
                  <a:lnTo>
                    <a:pt x="42" y="9"/>
                  </a:lnTo>
                  <a:lnTo>
                    <a:pt x="40" y="7"/>
                  </a:lnTo>
                  <a:lnTo>
                    <a:pt x="38" y="6"/>
                  </a:lnTo>
                  <a:lnTo>
                    <a:pt x="36" y="3"/>
                  </a:lnTo>
                  <a:lnTo>
                    <a:pt x="34" y="1"/>
                  </a:lnTo>
                  <a:lnTo>
                    <a:pt x="35" y="1"/>
                  </a:lnTo>
                  <a:lnTo>
                    <a:pt x="36" y="0"/>
                  </a:lnTo>
                  <a:lnTo>
                    <a:pt x="33" y="2"/>
                  </a:lnTo>
                  <a:lnTo>
                    <a:pt x="30" y="3"/>
                  </a:lnTo>
                  <a:lnTo>
                    <a:pt x="28" y="4"/>
                  </a:lnTo>
                  <a:lnTo>
                    <a:pt x="26" y="4"/>
                  </a:lnTo>
                  <a:lnTo>
                    <a:pt x="24" y="4"/>
                  </a:lnTo>
                  <a:lnTo>
                    <a:pt x="22" y="4"/>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27" name="Shape 127">
              <a:extLst>
                <a:ext uri="{FF2B5EF4-FFF2-40B4-BE49-F238E27FC236}">
                  <a16:creationId xmlns:a16="http://schemas.microsoft.com/office/drawing/2014/main" id="{C5FC7C06-8527-A1B5-FB1E-039313FCA7CF}"/>
                </a:ext>
              </a:extLst>
            </xdr:cNvPr>
            <xdr:cNvSpPr/>
          </xdr:nvSpPr>
          <xdr:spPr>
            <a:xfrm>
              <a:off x="6605" y="837"/>
              <a:ext cx="63" cy="75"/>
            </a:xfrm>
            <a:custGeom>
              <a:avLst/>
              <a:gdLst/>
              <a:ahLst/>
              <a:cxnLst/>
              <a:rect l="l" t="t" r="r" b="b"/>
              <a:pathLst>
                <a:path w="63" h="75" extrusionOk="0">
                  <a:moveTo>
                    <a:pt x="52" y="13"/>
                  </a:moveTo>
                  <a:lnTo>
                    <a:pt x="41" y="13"/>
                  </a:lnTo>
                  <a:lnTo>
                    <a:pt x="46" y="44"/>
                  </a:lnTo>
                  <a:lnTo>
                    <a:pt x="47" y="54"/>
                  </a:lnTo>
                  <a:lnTo>
                    <a:pt x="50" y="73"/>
                  </a:lnTo>
                  <a:lnTo>
                    <a:pt x="63" y="75"/>
                  </a:lnTo>
                  <a:lnTo>
                    <a:pt x="52" y="13"/>
                  </a:lnTo>
                  <a:close/>
                  <a:moveTo>
                    <a:pt x="37" y="0"/>
                  </a:moveTo>
                  <a:lnTo>
                    <a:pt x="0" y="63"/>
                  </a:lnTo>
                  <a:lnTo>
                    <a:pt x="12" y="66"/>
                  </a:lnTo>
                  <a:lnTo>
                    <a:pt x="21" y="49"/>
                  </a:lnTo>
                  <a:lnTo>
                    <a:pt x="41" y="13"/>
                  </a:lnTo>
                  <a:lnTo>
                    <a:pt x="52" y="13"/>
                  </a:lnTo>
                  <a:lnTo>
                    <a:pt x="50" y="3"/>
                  </a:lnTo>
                  <a:lnTo>
                    <a:pt x="37"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28" name="Shape 128">
              <a:extLst>
                <a:ext uri="{FF2B5EF4-FFF2-40B4-BE49-F238E27FC236}">
                  <a16:creationId xmlns:a16="http://schemas.microsoft.com/office/drawing/2014/main" id="{E9B2B8D8-3D62-5AE1-6871-C46A6A814B57}"/>
                </a:ext>
              </a:extLst>
            </xdr:cNvPr>
            <xdr:cNvSpPr/>
          </xdr:nvSpPr>
          <xdr:spPr>
            <a:xfrm>
              <a:off x="6626" y="877"/>
              <a:ext cx="26" cy="14"/>
            </a:xfrm>
            <a:custGeom>
              <a:avLst/>
              <a:gdLst/>
              <a:ahLst/>
              <a:cxnLst/>
              <a:rect l="l" t="t" r="r" b="b"/>
              <a:pathLst>
                <a:path w="26" h="14" extrusionOk="0">
                  <a:moveTo>
                    <a:pt x="5" y="0"/>
                  </a:moveTo>
                  <a:lnTo>
                    <a:pt x="0" y="9"/>
                  </a:lnTo>
                  <a:lnTo>
                    <a:pt x="26" y="14"/>
                  </a:lnTo>
                  <a:lnTo>
                    <a:pt x="25" y="4"/>
                  </a:lnTo>
                  <a:lnTo>
                    <a:pt x="5"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29" name="Shape 129">
              <a:extLst>
                <a:ext uri="{FF2B5EF4-FFF2-40B4-BE49-F238E27FC236}">
                  <a16:creationId xmlns:a16="http://schemas.microsoft.com/office/drawing/2014/main" id="{4776845F-72C0-7740-46FE-2F69E801D396}"/>
                </a:ext>
              </a:extLst>
            </xdr:cNvPr>
            <xdr:cNvSpPr/>
          </xdr:nvSpPr>
          <xdr:spPr>
            <a:xfrm>
              <a:off x="6636" y="819"/>
              <a:ext cx="31" cy="10"/>
            </a:xfrm>
            <a:custGeom>
              <a:avLst/>
              <a:gdLst/>
              <a:ahLst/>
              <a:cxnLst/>
              <a:rect l="l" t="t" r="r" b="b"/>
              <a:pathLst>
                <a:path w="31" h="10" extrusionOk="0">
                  <a:moveTo>
                    <a:pt x="27" y="7"/>
                  </a:moveTo>
                  <a:lnTo>
                    <a:pt x="12" y="7"/>
                  </a:lnTo>
                  <a:lnTo>
                    <a:pt x="19" y="10"/>
                  </a:lnTo>
                  <a:lnTo>
                    <a:pt x="24" y="10"/>
                  </a:lnTo>
                  <a:lnTo>
                    <a:pt x="27" y="7"/>
                  </a:lnTo>
                  <a:close/>
                  <a:moveTo>
                    <a:pt x="12" y="0"/>
                  </a:moveTo>
                  <a:lnTo>
                    <a:pt x="8" y="0"/>
                  </a:lnTo>
                  <a:lnTo>
                    <a:pt x="2" y="4"/>
                  </a:lnTo>
                  <a:lnTo>
                    <a:pt x="0" y="8"/>
                  </a:lnTo>
                  <a:lnTo>
                    <a:pt x="5" y="9"/>
                  </a:lnTo>
                  <a:lnTo>
                    <a:pt x="8" y="7"/>
                  </a:lnTo>
                  <a:lnTo>
                    <a:pt x="27" y="7"/>
                  </a:lnTo>
                  <a:lnTo>
                    <a:pt x="28" y="6"/>
                  </a:lnTo>
                  <a:lnTo>
                    <a:pt x="30" y="3"/>
                  </a:lnTo>
                  <a:lnTo>
                    <a:pt x="19" y="3"/>
                  </a:lnTo>
                  <a:lnTo>
                    <a:pt x="14" y="1"/>
                  </a:lnTo>
                  <a:lnTo>
                    <a:pt x="12" y="0"/>
                  </a:lnTo>
                  <a:close/>
                  <a:moveTo>
                    <a:pt x="26" y="1"/>
                  </a:moveTo>
                  <a:lnTo>
                    <a:pt x="24" y="3"/>
                  </a:lnTo>
                  <a:lnTo>
                    <a:pt x="30" y="3"/>
                  </a:lnTo>
                  <a:lnTo>
                    <a:pt x="31" y="2"/>
                  </a:lnTo>
                  <a:lnTo>
                    <a:pt x="26" y="1"/>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0" name="Shape 130">
              <a:extLst>
                <a:ext uri="{FF2B5EF4-FFF2-40B4-BE49-F238E27FC236}">
                  <a16:creationId xmlns:a16="http://schemas.microsoft.com/office/drawing/2014/main" id="{70C60A2A-6DDC-92F1-6D1B-A1316F900D57}"/>
                </a:ext>
              </a:extLst>
            </xdr:cNvPr>
            <xdr:cNvSpPr/>
          </xdr:nvSpPr>
          <xdr:spPr>
            <a:xfrm>
              <a:off x="6698" y="903"/>
              <a:ext cx="19" cy="21"/>
            </a:xfrm>
            <a:custGeom>
              <a:avLst/>
              <a:gdLst/>
              <a:ahLst/>
              <a:cxnLst/>
              <a:rect l="l" t="t" r="r" b="b"/>
              <a:pathLst>
                <a:path w="19" h="21" extrusionOk="0">
                  <a:moveTo>
                    <a:pt x="0" y="0"/>
                  </a:moveTo>
                  <a:lnTo>
                    <a:pt x="5" y="18"/>
                  </a:lnTo>
                  <a:lnTo>
                    <a:pt x="12" y="20"/>
                  </a:lnTo>
                  <a:lnTo>
                    <a:pt x="19" y="21"/>
                  </a:lnTo>
                  <a:lnTo>
                    <a:pt x="14" y="10"/>
                  </a:lnTo>
                  <a:lnTo>
                    <a:pt x="10" y="9"/>
                  </a:lnTo>
                  <a:lnTo>
                    <a:pt x="4" y="5"/>
                  </a:lnTo>
                  <a:lnTo>
                    <a:pt x="0"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1" name="Shape 131">
              <a:extLst>
                <a:ext uri="{FF2B5EF4-FFF2-40B4-BE49-F238E27FC236}">
                  <a16:creationId xmlns:a16="http://schemas.microsoft.com/office/drawing/2014/main" id="{A5DF2EF5-B52F-C3E4-B728-D820B0A42235}"/>
                </a:ext>
              </a:extLst>
            </xdr:cNvPr>
            <xdr:cNvSpPr/>
          </xdr:nvSpPr>
          <xdr:spPr>
            <a:xfrm>
              <a:off x="6684" y="851"/>
              <a:ext cx="67" cy="73"/>
            </a:xfrm>
            <a:custGeom>
              <a:avLst/>
              <a:gdLst/>
              <a:ahLst/>
              <a:cxnLst/>
              <a:rect l="l" t="t" r="r" b="b"/>
              <a:pathLst>
                <a:path w="67" h="73" extrusionOk="0">
                  <a:moveTo>
                    <a:pt x="28" y="62"/>
                  </a:moveTo>
                  <a:lnTo>
                    <a:pt x="33" y="73"/>
                  </a:lnTo>
                  <a:lnTo>
                    <a:pt x="40" y="73"/>
                  </a:lnTo>
                  <a:lnTo>
                    <a:pt x="46" y="71"/>
                  </a:lnTo>
                  <a:lnTo>
                    <a:pt x="52" y="68"/>
                  </a:lnTo>
                  <a:lnTo>
                    <a:pt x="57" y="63"/>
                  </a:lnTo>
                  <a:lnTo>
                    <a:pt x="33" y="63"/>
                  </a:lnTo>
                  <a:lnTo>
                    <a:pt x="28" y="62"/>
                  </a:lnTo>
                  <a:close/>
                  <a:moveTo>
                    <a:pt x="38" y="0"/>
                  </a:moveTo>
                  <a:lnTo>
                    <a:pt x="31" y="0"/>
                  </a:lnTo>
                  <a:lnTo>
                    <a:pt x="24" y="1"/>
                  </a:lnTo>
                  <a:lnTo>
                    <a:pt x="19" y="4"/>
                  </a:lnTo>
                  <a:lnTo>
                    <a:pt x="13" y="7"/>
                  </a:lnTo>
                  <a:lnTo>
                    <a:pt x="9" y="12"/>
                  </a:lnTo>
                  <a:lnTo>
                    <a:pt x="5" y="18"/>
                  </a:lnTo>
                  <a:lnTo>
                    <a:pt x="2" y="25"/>
                  </a:lnTo>
                  <a:lnTo>
                    <a:pt x="0" y="33"/>
                  </a:lnTo>
                  <a:lnTo>
                    <a:pt x="0" y="45"/>
                  </a:lnTo>
                  <a:lnTo>
                    <a:pt x="1" y="51"/>
                  </a:lnTo>
                  <a:lnTo>
                    <a:pt x="4" y="57"/>
                  </a:lnTo>
                  <a:lnTo>
                    <a:pt x="8" y="62"/>
                  </a:lnTo>
                  <a:lnTo>
                    <a:pt x="13" y="67"/>
                  </a:lnTo>
                  <a:lnTo>
                    <a:pt x="19" y="70"/>
                  </a:lnTo>
                  <a:lnTo>
                    <a:pt x="14" y="52"/>
                  </a:lnTo>
                  <a:lnTo>
                    <a:pt x="13" y="48"/>
                  </a:lnTo>
                  <a:lnTo>
                    <a:pt x="12" y="44"/>
                  </a:lnTo>
                  <a:lnTo>
                    <a:pt x="12" y="36"/>
                  </a:lnTo>
                  <a:lnTo>
                    <a:pt x="14" y="26"/>
                  </a:lnTo>
                  <a:lnTo>
                    <a:pt x="17" y="22"/>
                  </a:lnTo>
                  <a:lnTo>
                    <a:pt x="19" y="18"/>
                  </a:lnTo>
                  <a:lnTo>
                    <a:pt x="24" y="13"/>
                  </a:lnTo>
                  <a:lnTo>
                    <a:pt x="30" y="11"/>
                  </a:lnTo>
                  <a:lnTo>
                    <a:pt x="35" y="10"/>
                  </a:lnTo>
                  <a:lnTo>
                    <a:pt x="58" y="10"/>
                  </a:lnTo>
                  <a:lnTo>
                    <a:pt x="55" y="6"/>
                  </a:lnTo>
                  <a:lnTo>
                    <a:pt x="49" y="3"/>
                  </a:lnTo>
                  <a:lnTo>
                    <a:pt x="42" y="1"/>
                  </a:lnTo>
                  <a:lnTo>
                    <a:pt x="38" y="0"/>
                  </a:lnTo>
                  <a:close/>
                  <a:moveTo>
                    <a:pt x="58" y="10"/>
                  </a:moveTo>
                  <a:lnTo>
                    <a:pt x="35" y="10"/>
                  </a:lnTo>
                  <a:lnTo>
                    <a:pt x="40" y="11"/>
                  </a:lnTo>
                  <a:lnTo>
                    <a:pt x="46" y="13"/>
                  </a:lnTo>
                  <a:lnTo>
                    <a:pt x="51" y="18"/>
                  </a:lnTo>
                  <a:lnTo>
                    <a:pt x="54" y="23"/>
                  </a:lnTo>
                  <a:lnTo>
                    <a:pt x="56" y="33"/>
                  </a:lnTo>
                  <a:lnTo>
                    <a:pt x="55" y="38"/>
                  </a:lnTo>
                  <a:lnTo>
                    <a:pt x="54" y="44"/>
                  </a:lnTo>
                  <a:lnTo>
                    <a:pt x="52" y="49"/>
                  </a:lnTo>
                  <a:lnTo>
                    <a:pt x="48" y="56"/>
                  </a:lnTo>
                  <a:lnTo>
                    <a:pt x="43" y="60"/>
                  </a:lnTo>
                  <a:lnTo>
                    <a:pt x="37" y="62"/>
                  </a:lnTo>
                  <a:lnTo>
                    <a:pt x="33" y="63"/>
                  </a:lnTo>
                  <a:lnTo>
                    <a:pt x="57" y="63"/>
                  </a:lnTo>
                  <a:lnTo>
                    <a:pt x="61" y="58"/>
                  </a:lnTo>
                  <a:lnTo>
                    <a:pt x="64" y="51"/>
                  </a:lnTo>
                  <a:lnTo>
                    <a:pt x="66" y="44"/>
                  </a:lnTo>
                  <a:lnTo>
                    <a:pt x="67" y="37"/>
                  </a:lnTo>
                  <a:lnTo>
                    <a:pt x="67" y="29"/>
                  </a:lnTo>
                  <a:lnTo>
                    <a:pt x="66" y="22"/>
                  </a:lnTo>
                  <a:lnTo>
                    <a:pt x="63" y="16"/>
                  </a:lnTo>
                  <a:lnTo>
                    <a:pt x="58" y="1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2" name="Shape 132">
              <a:extLst>
                <a:ext uri="{FF2B5EF4-FFF2-40B4-BE49-F238E27FC236}">
                  <a16:creationId xmlns:a16="http://schemas.microsoft.com/office/drawing/2014/main" id="{43189A12-A213-67BE-203D-56FA24F0B712}"/>
                </a:ext>
              </a:extLst>
            </xdr:cNvPr>
            <xdr:cNvSpPr/>
          </xdr:nvSpPr>
          <xdr:spPr>
            <a:xfrm>
              <a:off x="5955" y="810"/>
              <a:ext cx="63" cy="72"/>
            </a:xfrm>
            <a:custGeom>
              <a:avLst/>
              <a:gdLst/>
              <a:ahLst/>
              <a:cxnLst/>
              <a:rect l="l" t="t" r="r" b="b"/>
              <a:pathLst>
                <a:path w="63" h="72" extrusionOk="0">
                  <a:moveTo>
                    <a:pt x="30" y="0"/>
                  </a:moveTo>
                  <a:lnTo>
                    <a:pt x="17" y="1"/>
                  </a:lnTo>
                  <a:lnTo>
                    <a:pt x="0" y="72"/>
                  </a:lnTo>
                  <a:lnTo>
                    <a:pt x="12" y="71"/>
                  </a:lnTo>
                  <a:lnTo>
                    <a:pt x="16" y="53"/>
                  </a:lnTo>
                  <a:lnTo>
                    <a:pt x="18" y="43"/>
                  </a:lnTo>
                  <a:lnTo>
                    <a:pt x="25" y="12"/>
                  </a:lnTo>
                  <a:lnTo>
                    <a:pt x="36" y="12"/>
                  </a:lnTo>
                  <a:lnTo>
                    <a:pt x="30" y="0"/>
                  </a:lnTo>
                  <a:close/>
                  <a:moveTo>
                    <a:pt x="36" y="12"/>
                  </a:moveTo>
                  <a:lnTo>
                    <a:pt x="25" y="12"/>
                  </a:lnTo>
                  <a:lnTo>
                    <a:pt x="38" y="41"/>
                  </a:lnTo>
                  <a:lnTo>
                    <a:pt x="43" y="50"/>
                  </a:lnTo>
                  <a:lnTo>
                    <a:pt x="51" y="67"/>
                  </a:lnTo>
                  <a:lnTo>
                    <a:pt x="63" y="65"/>
                  </a:lnTo>
                  <a:lnTo>
                    <a:pt x="36" y="12"/>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3" name="Shape 133">
              <a:extLst>
                <a:ext uri="{FF2B5EF4-FFF2-40B4-BE49-F238E27FC236}">
                  <a16:creationId xmlns:a16="http://schemas.microsoft.com/office/drawing/2014/main" id="{7FFFD286-F6B9-1AEE-1BD7-ABF09B366E1E}"/>
                </a:ext>
              </a:extLst>
            </xdr:cNvPr>
            <xdr:cNvSpPr/>
          </xdr:nvSpPr>
          <xdr:spPr>
            <a:xfrm>
              <a:off x="5971" y="851"/>
              <a:ext cx="27" cy="12"/>
            </a:xfrm>
            <a:custGeom>
              <a:avLst/>
              <a:gdLst/>
              <a:ahLst/>
              <a:cxnLst/>
              <a:rect l="l" t="t" r="r" b="b"/>
              <a:pathLst>
                <a:path w="27" h="12" extrusionOk="0">
                  <a:moveTo>
                    <a:pt x="22" y="0"/>
                  </a:moveTo>
                  <a:lnTo>
                    <a:pt x="2" y="2"/>
                  </a:lnTo>
                  <a:lnTo>
                    <a:pt x="0" y="12"/>
                  </a:lnTo>
                  <a:lnTo>
                    <a:pt x="27" y="9"/>
                  </a:lnTo>
                  <a:lnTo>
                    <a:pt x="22"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4" name="Shape 134">
              <a:extLst>
                <a:ext uri="{FF2B5EF4-FFF2-40B4-BE49-F238E27FC236}">
                  <a16:creationId xmlns:a16="http://schemas.microsoft.com/office/drawing/2014/main" id="{31C5EC83-0DAA-ED79-8DE2-D5FD3D4C4ED0}"/>
                </a:ext>
              </a:extLst>
            </xdr:cNvPr>
            <xdr:cNvSpPr/>
          </xdr:nvSpPr>
          <xdr:spPr>
            <a:xfrm>
              <a:off x="6026" y="800"/>
              <a:ext cx="72" cy="74"/>
            </a:xfrm>
            <a:custGeom>
              <a:avLst/>
              <a:gdLst/>
              <a:ahLst/>
              <a:cxnLst/>
              <a:rect l="l" t="t" r="r" b="b"/>
              <a:pathLst>
                <a:path w="72" h="74" extrusionOk="0">
                  <a:moveTo>
                    <a:pt x="17" y="4"/>
                  </a:moveTo>
                  <a:lnTo>
                    <a:pt x="0" y="6"/>
                  </a:lnTo>
                  <a:lnTo>
                    <a:pt x="5" y="74"/>
                  </a:lnTo>
                  <a:lnTo>
                    <a:pt x="16" y="73"/>
                  </a:lnTo>
                  <a:lnTo>
                    <a:pt x="11" y="16"/>
                  </a:lnTo>
                  <a:lnTo>
                    <a:pt x="21" y="16"/>
                  </a:lnTo>
                  <a:lnTo>
                    <a:pt x="17" y="4"/>
                  </a:lnTo>
                  <a:close/>
                  <a:moveTo>
                    <a:pt x="21" y="16"/>
                  </a:moveTo>
                  <a:lnTo>
                    <a:pt x="11" y="16"/>
                  </a:lnTo>
                  <a:lnTo>
                    <a:pt x="33" y="72"/>
                  </a:lnTo>
                  <a:lnTo>
                    <a:pt x="44" y="71"/>
                  </a:lnTo>
                  <a:lnTo>
                    <a:pt x="47" y="58"/>
                  </a:lnTo>
                  <a:lnTo>
                    <a:pt x="37" y="58"/>
                  </a:lnTo>
                  <a:lnTo>
                    <a:pt x="21" y="16"/>
                  </a:lnTo>
                  <a:close/>
                  <a:moveTo>
                    <a:pt x="67" y="13"/>
                  </a:moveTo>
                  <a:lnTo>
                    <a:pt x="56" y="13"/>
                  </a:lnTo>
                  <a:lnTo>
                    <a:pt x="61" y="70"/>
                  </a:lnTo>
                  <a:lnTo>
                    <a:pt x="72" y="69"/>
                  </a:lnTo>
                  <a:lnTo>
                    <a:pt x="67" y="13"/>
                  </a:lnTo>
                  <a:close/>
                  <a:moveTo>
                    <a:pt x="66" y="0"/>
                  </a:moveTo>
                  <a:lnTo>
                    <a:pt x="50" y="2"/>
                  </a:lnTo>
                  <a:lnTo>
                    <a:pt x="37" y="58"/>
                  </a:lnTo>
                  <a:lnTo>
                    <a:pt x="47" y="58"/>
                  </a:lnTo>
                  <a:lnTo>
                    <a:pt x="56" y="13"/>
                  </a:lnTo>
                  <a:lnTo>
                    <a:pt x="67" y="13"/>
                  </a:lnTo>
                  <a:lnTo>
                    <a:pt x="66"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5" name="Shape 135">
              <a:extLst>
                <a:ext uri="{FF2B5EF4-FFF2-40B4-BE49-F238E27FC236}">
                  <a16:creationId xmlns:a16="http://schemas.microsoft.com/office/drawing/2014/main" id="{32BC9B82-5EAF-0F55-9840-234FED9F3887}"/>
                </a:ext>
              </a:extLst>
            </xdr:cNvPr>
            <xdr:cNvSpPr/>
          </xdr:nvSpPr>
          <xdr:spPr>
            <a:xfrm>
              <a:off x="6130" y="849"/>
              <a:ext cx="15" cy="20"/>
            </a:xfrm>
            <a:custGeom>
              <a:avLst/>
              <a:gdLst/>
              <a:ahLst/>
              <a:cxnLst/>
              <a:rect l="l" t="t" r="r" b="b"/>
              <a:pathLst>
                <a:path w="15" h="20" extrusionOk="0">
                  <a:moveTo>
                    <a:pt x="0" y="0"/>
                  </a:moveTo>
                  <a:lnTo>
                    <a:pt x="2" y="17"/>
                  </a:lnTo>
                  <a:lnTo>
                    <a:pt x="8" y="19"/>
                  </a:lnTo>
                  <a:lnTo>
                    <a:pt x="15" y="20"/>
                  </a:lnTo>
                  <a:lnTo>
                    <a:pt x="9" y="8"/>
                  </a:lnTo>
                  <a:lnTo>
                    <a:pt x="4" y="5"/>
                  </a:lnTo>
                  <a:lnTo>
                    <a:pt x="0"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6" name="Shape 136">
              <a:extLst>
                <a:ext uri="{FF2B5EF4-FFF2-40B4-BE49-F238E27FC236}">
                  <a16:creationId xmlns:a16="http://schemas.microsoft.com/office/drawing/2014/main" id="{08146DD8-3132-286F-D023-4A22EDB1E2F0}"/>
                </a:ext>
              </a:extLst>
            </xdr:cNvPr>
            <xdr:cNvSpPr/>
          </xdr:nvSpPr>
          <xdr:spPr>
            <a:xfrm>
              <a:off x="6115" y="796"/>
              <a:ext cx="66" cy="73"/>
            </a:xfrm>
            <a:custGeom>
              <a:avLst/>
              <a:gdLst/>
              <a:ahLst/>
              <a:cxnLst/>
              <a:rect l="l" t="t" r="r" b="b"/>
              <a:pathLst>
                <a:path w="66" h="73" extrusionOk="0">
                  <a:moveTo>
                    <a:pt x="24" y="61"/>
                  </a:moveTo>
                  <a:lnTo>
                    <a:pt x="30" y="73"/>
                  </a:lnTo>
                  <a:lnTo>
                    <a:pt x="38" y="73"/>
                  </a:lnTo>
                  <a:lnTo>
                    <a:pt x="50" y="69"/>
                  </a:lnTo>
                  <a:lnTo>
                    <a:pt x="55" y="65"/>
                  </a:lnTo>
                  <a:lnTo>
                    <a:pt x="57" y="63"/>
                  </a:lnTo>
                  <a:lnTo>
                    <a:pt x="29" y="63"/>
                  </a:lnTo>
                  <a:lnTo>
                    <a:pt x="24" y="61"/>
                  </a:lnTo>
                  <a:close/>
                  <a:moveTo>
                    <a:pt x="32" y="0"/>
                  </a:moveTo>
                  <a:lnTo>
                    <a:pt x="28" y="0"/>
                  </a:lnTo>
                  <a:lnTo>
                    <a:pt x="21" y="2"/>
                  </a:lnTo>
                  <a:lnTo>
                    <a:pt x="15" y="4"/>
                  </a:lnTo>
                  <a:lnTo>
                    <a:pt x="10" y="8"/>
                  </a:lnTo>
                  <a:lnTo>
                    <a:pt x="6" y="13"/>
                  </a:lnTo>
                  <a:lnTo>
                    <a:pt x="3" y="19"/>
                  </a:lnTo>
                  <a:lnTo>
                    <a:pt x="1" y="26"/>
                  </a:lnTo>
                  <a:lnTo>
                    <a:pt x="0" y="31"/>
                  </a:lnTo>
                  <a:lnTo>
                    <a:pt x="0" y="43"/>
                  </a:lnTo>
                  <a:lnTo>
                    <a:pt x="1" y="49"/>
                  </a:lnTo>
                  <a:lnTo>
                    <a:pt x="4" y="56"/>
                  </a:lnTo>
                  <a:lnTo>
                    <a:pt x="7" y="61"/>
                  </a:lnTo>
                  <a:lnTo>
                    <a:pt x="12" y="66"/>
                  </a:lnTo>
                  <a:lnTo>
                    <a:pt x="17" y="70"/>
                  </a:lnTo>
                  <a:lnTo>
                    <a:pt x="15" y="53"/>
                  </a:lnTo>
                  <a:lnTo>
                    <a:pt x="13" y="48"/>
                  </a:lnTo>
                  <a:lnTo>
                    <a:pt x="12" y="43"/>
                  </a:lnTo>
                  <a:lnTo>
                    <a:pt x="11" y="37"/>
                  </a:lnTo>
                  <a:lnTo>
                    <a:pt x="12" y="32"/>
                  </a:lnTo>
                  <a:lnTo>
                    <a:pt x="12" y="26"/>
                  </a:lnTo>
                  <a:lnTo>
                    <a:pt x="14" y="22"/>
                  </a:lnTo>
                  <a:lnTo>
                    <a:pt x="18" y="16"/>
                  </a:lnTo>
                  <a:lnTo>
                    <a:pt x="23" y="12"/>
                  </a:lnTo>
                  <a:lnTo>
                    <a:pt x="27" y="11"/>
                  </a:lnTo>
                  <a:lnTo>
                    <a:pt x="32" y="10"/>
                  </a:lnTo>
                  <a:lnTo>
                    <a:pt x="57" y="10"/>
                  </a:lnTo>
                  <a:lnTo>
                    <a:pt x="56" y="9"/>
                  </a:lnTo>
                  <a:lnTo>
                    <a:pt x="51" y="5"/>
                  </a:lnTo>
                  <a:lnTo>
                    <a:pt x="46" y="2"/>
                  </a:lnTo>
                  <a:lnTo>
                    <a:pt x="32" y="0"/>
                  </a:lnTo>
                  <a:close/>
                  <a:moveTo>
                    <a:pt x="57" y="10"/>
                  </a:moveTo>
                  <a:lnTo>
                    <a:pt x="37" y="10"/>
                  </a:lnTo>
                  <a:lnTo>
                    <a:pt x="47" y="15"/>
                  </a:lnTo>
                  <a:lnTo>
                    <a:pt x="51" y="20"/>
                  </a:lnTo>
                  <a:lnTo>
                    <a:pt x="53" y="25"/>
                  </a:lnTo>
                  <a:lnTo>
                    <a:pt x="54" y="28"/>
                  </a:lnTo>
                  <a:lnTo>
                    <a:pt x="54" y="43"/>
                  </a:lnTo>
                  <a:lnTo>
                    <a:pt x="53" y="47"/>
                  </a:lnTo>
                  <a:lnTo>
                    <a:pt x="51" y="52"/>
                  </a:lnTo>
                  <a:lnTo>
                    <a:pt x="48" y="57"/>
                  </a:lnTo>
                  <a:lnTo>
                    <a:pt x="43" y="61"/>
                  </a:lnTo>
                  <a:lnTo>
                    <a:pt x="38" y="63"/>
                  </a:lnTo>
                  <a:lnTo>
                    <a:pt x="57" y="63"/>
                  </a:lnTo>
                  <a:lnTo>
                    <a:pt x="60" y="60"/>
                  </a:lnTo>
                  <a:lnTo>
                    <a:pt x="63" y="54"/>
                  </a:lnTo>
                  <a:lnTo>
                    <a:pt x="65" y="47"/>
                  </a:lnTo>
                  <a:lnTo>
                    <a:pt x="66" y="40"/>
                  </a:lnTo>
                  <a:lnTo>
                    <a:pt x="66" y="32"/>
                  </a:lnTo>
                  <a:lnTo>
                    <a:pt x="65" y="28"/>
                  </a:lnTo>
                  <a:lnTo>
                    <a:pt x="63" y="21"/>
                  </a:lnTo>
                  <a:lnTo>
                    <a:pt x="60" y="14"/>
                  </a:lnTo>
                  <a:lnTo>
                    <a:pt x="57" y="1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7" name="Shape 137">
              <a:extLst>
                <a:ext uri="{FF2B5EF4-FFF2-40B4-BE49-F238E27FC236}">
                  <a16:creationId xmlns:a16="http://schemas.microsoft.com/office/drawing/2014/main" id="{A1DBE429-D4F8-2E45-6121-CDB58E46639D}"/>
                </a:ext>
              </a:extLst>
            </xdr:cNvPr>
            <xdr:cNvSpPr/>
          </xdr:nvSpPr>
          <xdr:spPr>
            <a:xfrm>
              <a:off x="6199" y="797"/>
              <a:ext cx="31" cy="69"/>
            </a:xfrm>
            <a:custGeom>
              <a:avLst/>
              <a:gdLst/>
              <a:ahLst/>
              <a:cxnLst/>
              <a:rect l="l" t="t" r="r" b="b"/>
              <a:pathLst>
                <a:path w="31" h="69" extrusionOk="0">
                  <a:moveTo>
                    <a:pt x="31" y="0"/>
                  </a:moveTo>
                  <a:lnTo>
                    <a:pt x="1" y="0"/>
                  </a:lnTo>
                  <a:lnTo>
                    <a:pt x="0" y="69"/>
                  </a:lnTo>
                  <a:lnTo>
                    <a:pt x="12" y="69"/>
                  </a:lnTo>
                  <a:lnTo>
                    <a:pt x="12" y="41"/>
                  </a:lnTo>
                  <a:lnTo>
                    <a:pt x="29" y="31"/>
                  </a:lnTo>
                  <a:lnTo>
                    <a:pt x="12" y="31"/>
                  </a:lnTo>
                  <a:lnTo>
                    <a:pt x="12" y="10"/>
                  </a:lnTo>
                  <a:lnTo>
                    <a:pt x="31"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8" name="Shape 138">
              <a:extLst>
                <a:ext uri="{FF2B5EF4-FFF2-40B4-BE49-F238E27FC236}">
                  <a16:creationId xmlns:a16="http://schemas.microsoft.com/office/drawing/2014/main" id="{8F20437F-5511-C087-C927-4353E3D2B2A6}"/>
                </a:ext>
              </a:extLst>
            </xdr:cNvPr>
            <xdr:cNvSpPr/>
          </xdr:nvSpPr>
          <xdr:spPr>
            <a:xfrm>
              <a:off x="6211" y="797"/>
              <a:ext cx="44" cy="69"/>
            </a:xfrm>
            <a:custGeom>
              <a:avLst/>
              <a:gdLst/>
              <a:ahLst/>
              <a:cxnLst/>
              <a:rect l="l" t="t" r="r" b="b"/>
              <a:pathLst>
                <a:path w="44" h="69" extrusionOk="0">
                  <a:moveTo>
                    <a:pt x="25" y="0"/>
                  </a:moveTo>
                  <a:lnTo>
                    <a:pt x="19" y="0"/>
                  </a:lnTo>
                  <a:lnTo>
                    <a:pt x="0" y="10"/>
                  </a:lnTo>
                  <a:lnTo>
                    <a:pt x="20" y="10"/>
                  </a:lnTo>
                  <a:lnTo>
                    <a:pt x="25" y="11"/>
                  </a:lnTo>
                  <a:lnTo>
                    <a:pt x="29" y="15"/>
                  </a:lnTo>
                  <a:lnTo>
                    <a:pt x="30" y="20"/>
                  </a:lnTo>
                  <a:lnTo>
                    <a:pt x="28" y="27"/>
                  </a:lnTo>
                  <a:lnTo>
                    <a:pt x="23" y="30"/>
                  </a:lnTo>
                  <a:lnTo>
                    <a:pt x="17" y="31"/>
                  </a:lnTo>
                  <a:lnTo>
                    <a:pt x="0" y="41"/>
                  </a:lnTo>
                  <a:lnTo>
                    <a:pt x="17" y="41"/>
                  </a:lnTo>
                  <a:lnTo>
                    <a:pt x="24" y="42"/>
                  </a:lnTo>
                  <a:lnTo>
                    <a:pt x="27" y="46"/>
                  </a:lnTo>
                  <a:lnTo>
                    <a:pt x="28" y="52"/>
                  </a:lnTo>
                  <a:lnTo>
                    <a:pt x="29" y="59"/>
                  </a:lnTo>
                  <a:lnTo>
                    <a:pt x="29" y="64"/>
                  </a:lnTo>
                  <a:lnTo>
                    <a:pt x="30" y="69"/>
                  </a:lnTo>
                  <a:lnTo>
                    <a:pt x="44" y="69"/>
                  </a:lnTo>
                  <a:lnTo>
                    <a:pt x="42" y="64"/>
                  </a:lnTo>
                  <a:lnTo>
                    <a:pt x="41" y="59"/>
                  </a:lnTo>
                  <a:lnTo>
                    <a:pt x="40" y="49"/>
                  </a:lnTo>
                  <a:lnTo>
                    <a:pt x="39" y="43"/>
                  </a:lnTo>
                  <a:lnTo>
                    <a:pt x="37" y="38"/>
                  </a:lnTo>
                  <a:lnTo>
                    <a:pt x="34" y="34"/>
                  </a:lnTo>
                  <a:lnTo>
                    <a:pt x="39" y="29"/>
                  </a:lnTo>
                  <a:lnTo>
                    <a:pt x="41" y="25"/>
                  </a:lnTo>
                  <a:lnTo>
                    <a:pt x="42" y="19"/>
                  </a:lnTo>
                  <a:lnTo>
                    <a:pt x="41" y="13"/>
                  </a:lnTo>
                  <a:lnTo>
                    <a:pt x="39" y="8"/>
                  </a:lnTo>
                  <a:lnTo>
                    <a:pt x="35" y="4"/>
                  </a:lnTo>
                  <a:lnTo>
                    <a:pt x="30" y="1"/>
                  </a:lnTo>
                  <a:lnTo>
                    <a:pt x="25"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9" name="Shape 139">
              <a:extLst>
                <a:ext uri="{FF2B5EF4-FFF2-40B4-BE49-F238E27FC236}">
                  <a16:creationId xmlns:a16="http://schemas.microsoft.com/office/drawing/2014/main" id="{A70C9C41-CA91-15D2-7D6B-63B8204FC3E8}"/>
                </a:ext>
              </a:extLst>
            </xdr:cNvPr>
            <xdr:cNvSpPr/>
          </xdr:nvSpPr>
          <xdr:spPr>
            <a:xfrm>
              <a:off x="6317" y="799"/>
              <a:ext cx="54" cy="73"/>
            </a:xfrm>
            <a:custGeom>
              <a:avLst/>
              <a:gdLst/>
              <a:ahLst/>
              <a:cxnLst/>
              <a:rect l="l" t="t" r="r" b="b"/>
              <a:pathLst>
                <a:path w="54" h="73" extrusionOk="0">
                  <a:moveTo>
                    <a:pt x="5" y="0"/>
                  </a:moveTo>
                  <a:lnTo>
                    <a:pt x="0" y="69"/>
                  </a:lnTo>
                  <a:lnTo>
                    <a:pt x="51" y="73"/>
                  </a:lnTo>
                  <a:lnTo>
                    <a:pt x="52" y="62"/>
                  </a:lnTo>
                  <a:lnTo>
                    <a:pt x="12" y="60"/>
                  </a:lnTo>
                  <a:lnTo>
                    <a:pt x="14" y="39"/>
                  </a:lnTo>
                  <a:lnTo>
                    <a:pt x="49" y="39"/>
                  </a:lnTo>
                  <a:lnTo>
                    <a:pt x="50" y="31"/>
                  </a:lnTo>
                  <a:lnTo>
                    <a:pt x="14" y="29"/>
                  </a:lnTo>
                  <a:lnTo>
                    <a:pt x="16" y="11"/>
                  </a:lnTo>
                  <a:lnTo>
                    <a:pt x="54" y="11"/>
                  </a:lnTo>
                  <a:lnTo>
                    <a:pt x="54" y="4"/>
                  </a:lnTo>
                  <a:lnTo>
                    <a:pt x="5" y="0"/>
                  </a:lnTo>
                  <a:close/>
                  <a:moveTo>
                    <a:pt x="49" y="39"/>
                  </a:moveTo>
                  <a:lnTo>
                    <a:pt x="14" y="39"/>
                  </a:lnTo>
                  <a:lnTo>
                    <a:pt x="49" y="41"/>
                  </a:lnTo>
                  <a:lnTo>
                    <a:pt x="49" y="39"/>
                  </a:lnTo>
                  <a:close/>
                  <a:moveTo>
                    <a:pt x="54" y="11"/>
                  </a:moveTo>
                  <a:lnTo>
                    <a:pt x="16" y="11"/>
                  </a:lnTo>
                  <a:lnTo>
                    <a:pt x="54" y="14"/>
                  </a:lnTo>
                  <a:lnTo>
                    <a:pt x="54" y="11"/>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40" name="Shape 140">
              <a:extLst>
                <a:ext uri="{FF2B5EF4-FFF2-40B4-BE49-F238E27FC236}">
                  <a16:creationId xmlns:a16="http://schemas.microsoft.com/office/drawing/2014/main" id="{29BEC27C-EEC9-01C8-34E6-24D9200AA2C2}"/>
                </a:ext>
              </a:extLst>
            </xdr:cNvPr>
            <xdr:cNvSpPr/>
          </xdr:nvSpPr>
          <xdr:spPr>
            <a:xfrm>
              <a:off x="6433" y="808"/>
              <a:ext cx="59" cy="74"/>
            </a:xfrm>
            <a:custGeom>
              <a:avLst/>
              <a:gdLst/>
              <a:ahLst/>
              <a:cxnLst/>
              <a:rect l="l" t="t" r="r" b="b"/>
              <a:pathLst>
                <a:path w="59" h="74" extrusionOk="0">
                  <a:moveTo>
                    <a:pt x="5" y="0"/>
                  </a:moveTo>
                  <a:lnTo>
                    <a:pt x="0" y="43"/>
                  </a:lnTo>
                  <a:lnTo>
                    <a:pt x="0" y="55"/>
                  </a:lnTo>
                  <a:lnTo>
                    <a:pt x="2" y="61"/>
                  </a:lnTo>
                  <a:lnTo>
                    <a:pt x="5" y="65"/>
                  </a:lnTo>
                  <a:lnTo>
                    <a:pt x="10" y="69"/>
                  </a:lnTo>
                  <a:lnTo>
                    <a:pt x="15" y="72"/>
                  </a:lnTo>
                  <a:lnTo>
                    <a:pt x="27" y="74"/>
                  </a:lnTo>
                  <a:lnTo>
                    <a:pt x="33" y="74"/>
                  </a:lnTo>
                  <a:lnTo>
                    <a:pt x="43" y="70"/>
                  </a:lnTo>
                  <a:lnTo>
                    <a:pt x="48" y="65"/>
                  </a:lnTo>
                  <a:lnTo>
                    <a:pt x="50" y="63"/>
                  </a:lnTo>
                  <a:lnTo>
                    <a:pt x="23" y="63"/>
                  </a:lnTo>
                  <a:lnTo>
                    <a:pt x="18" y="61"/>
                  </a:lnTo>
                  <a:lnTo>
                    <a:pt x="13" y="57"/>
                  </a:lnTo>
                  <a:lnTo>
                    <a:pt x="11" y="52"/>
                  </a:lnTo>
                  <a:lnTo>
                    <a:pt x="11" y="43"/>
                  </a:lnTo>
                  <a:lnTo>
                    <a:pt x="16" y="2"/>
                  </a:lnTo>
                  <a:lnTo>
                    <a:pt x="5" y="0"/>
                  </a:lnTo>
                  <a:close/>
                  <a:moveTo>
                    <a:pt x="48" y="5"/>
                  </a:moveTo>
                  <a:lnTo>
                    <a:pt x="43" y="48"/>
                  </a:lnTo>
                  <a:lnTo>
                    <a:pt x="42" y="52"/>
                  </a:lnTo>
                  <a:lnTo>
                    <a:pt x="41" y="55"/>
                  </a:lnTo>
                  <a:lnTo>
                    <a:pt x="39" y="59"/>
                  </a:lnTo>
                  <a:lnTo>
                    <a:pt x="34" y="63"/>
                  </a:lnTo>
                  <a:lnTo>
                    <a:pt x="50" y="63"/>
                  </a:lnTo>
                  <a:lnTo>
                    <a:pt x="51" y="61"/>
                  </a:lnTo>
                  <a:lnTo>
                    <a:pt x="53" y="56"/>
                  </a:lnTo>
                  <a:lnTo>
                    <a:pt x="54" y="49"/>
                  </a:lnTo>
                  <a:lnTo>
                    <a:pt x="59" y="6"/>
                  </a:lnTo>
                  <a:lnTo>
                    <a:pt x="48" y="5"/>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41" name="Shape 141">
              <a:extLst>
                <a:ext uri="{FF2B5EF4-FFF2-40B4-BE49-F238E27FC236}">
                  <a16:creationId xmlns:a16="http://schemas.microsoft.com/office/drawing/2014/main" id="{DE43CCFE-812E-00E5-C3AC-7FDC1FAF17B7}"/>
                </a:ext>
              </a:extLst>
            </xdr:cNvPr>
            <xdr:cNvSpPr/>
          </xdr:nvSpPr>
          <xdr:spPr>
            <a:xfrm>
              <a:off x="6505" y="817"/>
              <a:ext cx="64" cy="76"/>
            </a:xfrm>
            <a:custGeom>
              <a:avLst/>
              <a:gdLst/>
              <a:ahLst/>
              <a:cxnLst/>
              <a:rect l="l" t="t" r="r" b="b"/>
              <a:pathLst>
                <a:path w="64" h="76" extrusionOk="0">
                  <a:moveTo>
                    <a:pt x="29" y="19"/>
                  </a:moveTo>
                  <a:lnTo>
                    <a:pt x="18" y="19"/>
                  </a:lnTo>
                  <a:lnTo>
                    <a:pt x="43" y="74"/>
                  </a:lnTo>
                  <a:lnTo>
                    <a:pt x="55" y="76"/>
                  </a:lnTo>
                  <a:lnTo>
                    <a:pt x="58" y="57"/>
                  </a:lnTo>
                  <a:lnTo>
                    <a:pt x="46" y="57"/>
                  </a:lnTo>
                  <a:lnTo>
                    <a:pt x="29" y="19"/>
                  </a:lnTo>
                  <a:close/>
                  <a:moveTo>
                    <a:pt x="9" y="0"/>
                  </a:moveTo>
                  <a:lnTo>
                    <a:pt x="0" y="68"/>
                  </a:lnTo>
                  <a:lnTo>
                    <a:pt x="11" y="70"/>
                  </a:lnTo>
                  <a:lnTo>
                    <a:pt x="18" y="19"/>
                  </a:lnTo>
                  <a:lnTo>
                    <a:pt x="29" y="19"/>
                  </a:lnTo>
                  <a:lnTo>
                    <a:pt x="21" y="2"/>
                  </a:lnTo>
                  <a:lnTo>
                    <a:pt x="9" y="0"/>
                  </a:lnTo>
                  <a:close/>
                  <a:moveTo>
                    <a:pt x="53" y="6"/>
                  </a:moveTo>
                  <a:lnTo>
                    <a:pt x="46" y="57"/>
                  </a:lnTo>
                  <a:lnTo>
                    <a:pt x="58" y="57"/>
                  </a:lnTo>
                  <a:lnTo>
                    <a:pt x="64" y="8"/>
                  </a:lnTo>
                  <a:lnTo>
                    <a:pt x="53" y="6"/>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42" name="Shape 142">
              <a:extLst>
                <a:ext uri="{FF2B5EF4-FFF2-40B4-BE49-F238E27FC236}">
                  <a16:creationId xmlns:a16="http://schemas.microsoft.com/office/drawing/2014/main" id="{69AAA9C0-CAF1-1CF6-53EC-03024730A915}"/>
                </a:ext>
              </a:extLst>
            </xdr:cNvPr>
            <xdr:cNvSpPr/>
          </xdr:nvSpPr>
          <xdr:spPr>
            <a:xfrm>
              <a:off x="6580" y="828"/>
              <a:ext cx="23" cy="70"/>
            </a:xfrm>
            <a:custGeom>
              <a:avLst/>
              <a:gdLst/>
              <a:ahLst/>
              <a:cxnLst/>
              <a:rect l="l" t="t" r="r" b="b"/>
              <a:pathLst>
                <a:path w="23" h="70" extrusionOk="0">
                  <a:moveTo>
                    <a:pt x="12" y="0"/>
                  </a:moveTo>
                  <a:lnTo>
                    <a:pt x="0" y="68"/>
                  </a:lnTo>
                  <a:lnTo>
                    <a:pt x="12" y="70"/>
                  </a:lnTo>
                  <a:lnTo>
                    <a:pt x="23" y="2"/>
                  </a:lnTo>
                  <a:lnTo>
                    <a:pt x="12"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43" name="Shape 143">
              <a:extLst>
                <a:ext uri="{FF2B5EF4-FFF2-40B4-BE49-F238E27FC236}">
                  <a16:creationId xmlns:a16="http://schemas.microsoft.com/office/drawing/2014/main" id="{C2EFD874-D64D-B2CE-7549-27E3F1A7B726}"/>
                </a:ext>
              </a:extLst>
            </xdr:cNvPr>
            <xdr:cNvPicPr preferRelativeResize="0"/>
          </xdr:nvPicPr>
          <xdr:blipFill rotWithShape="1">
            <a:blip xmlns:r="http://schemas.openxmlformats.org/officeDocument/2006/relationships" r:embed="rId27">
              <a:alphaModFix/>
            </a:blip>
            <a:srcRect/>
            <a:stretch/>
          </xdr:blipFill>
          <xdr:spPr>
            <a:xfrm>
              <a:off x="5954" y="928"/>
              <a:ext cx="797" cy="2"/>
            </a:xfrm>
            <a:prstGeom prst="rect">
              <a:avLst/>
            </a:prstGeom>
            <a:noFill/>
            <a:ln>
              <a:noFill/>
            </a:ln>
          </xdr:spPr>
        </xdr:pic>
        <xdr:pic>
          <xdr:nvPicPr>
            <xdr:cNvPr id="144" name="Shape 144">
              <a:extLst>
                <a:ext uri="{FF2B5EF4-FFF2-40B4-BE49-F238E27FC236}">
                  <a16:creationId xmlns:a16="http://schemas.microsoft.com/office/drawing/2014/main" id="{C537DDF9-08F4-4430-8898-E575D35C6675}"/>
                </a:ext>
              </a:extLst>
            </xdr:cNvPr>
            <xdr:cNvPicPr preferRelativeResize="0"/>
          </xdr:nvPicPr>
          <xdr:blipFill rotWithShape="1">
            <a:blip xmlns:r="http://schemas.openxmlformats.org/officeDocument/2006/relationships" r:embed="rId28">
              <a:alphaModFix/>
            </a:blip>
            <a:srcRect/>
            <a:stretch/>
          </xdr:blipFill>
          <xdr:spPr>
            <a:xfrm>
              <a:off x="5878" y="1072"/>
              <a:ext cx="924" cy="223"/>
            </a:xfrm>
            <a:prstGeom prst="rect">
              <a:avLst/>
            </a:prstGeom>
            <a:noFill/>
            <a:ln>
              <a:noFill/>
            </a:ln>
          </xdr:spPr>
        </xdr:pic>
      </xdr:grpSp>
    </xdr:grpSp>
    <xdr:clientData fLocksWithSheet="0"/>
  </xdr:oneCellAnchor>
  <xdr:twoCellAnchor editAs="oneCell">
    <xdr:from>
      <xdr:col>0</xdr:col>
      <xdr:colOff>114300</xdr:colOff>
      <xdr:row>0</xdr:row>
      <xdr:rowOff>76200</xdr:rowOff>
    </xdr:from>
    <xdr:to>
      <xdr:col>1</xdr:col>
      <xdr:colOff>152400</xdr:colOff>
      <xdr:row>3</xdr:row>
      <xdr:rowOff>22860</xdr:rowOff>
    </xdr:to>
    <xdr:pic>
      <xdr:nvPicPr>
        <xdr:cNvPr id="145" name="Image 23">
          <a:extLst>
            <a:ext uri="{FF2B5EF4-FFF2-40B4-BE49-F238E27FC236}">
              <a16:creationId xmlns:a16="http://schemas.microsoft.com/office/drawing/2014/main" id="{37B71F66-B1FF-46A0-AACF-F66D56B6AE31}"/>
            </a:ext>
          </a:extLst>
        </xdr:cNvPr>
        <xdr:cNvPicPr>
          <a:picLocks/>
        </xdr:cNvPicPr>
      </xdr:nvPicPr>
      <xdr:blipFill>
        <a:blip xmlns:r="http://schemas.openxmlformats.org/officeDocument/2006/relationships" r:embed="rId29" cstate="print">
          <a:lum bright="70000" contrast="-70000"/>
        </a:blip>
        <a:stretch>
          <a:fillRect/>
        </a:stretch>
      </xdr:blipFill>
      <xdr:spPr>
        <a:xfrm>
          <a:off x="114300" y="76200"/>
          <a:ext cx="1546860" cy="495300"/>
        </a:xfrm>
        <a:prstGeom prst="rect">
          <a:avLst/>
        </a:prstGeom>
      </xdr:spPr>
    </xdr:pic>
    <xdr:clientData/>
  </xdr:twoCellAnchor>
  <xdr:twoCellAnchor>
    <xdr:from>
      <xdr:col>5</xdr:col>
      <xdr:colOff>1737360</xdr:colOff>
      <xdr:row>0</xdr:row>
      <xdr:rowOff>129540</xdr:rowOff>
    </xdr:from>
    <xdr:to>
      <xdr:col>6</xdr:col>
      <xdr:colOff>653415</xdr:colOff>
      <xdr:row>2</xdr:row>
      <xdr:rowOff>22860</xdr:rowOff>
    </xdr:to>
    <xdr:sp macro="" textlink="">
      <xdr:nvSpPr>
        <xdr:cNvPr id="146" name="Retângulo: Cantos Arredondados 145">
          <a:hlinkClick xmlns:r="http://schemas.openxmlformats.org/officeDocument/2006/relationships" r:id="rId30"/>
          <a:extLst>
            <a:ext uri="{FF2B5EF4-FFF2-40B4-BE49-F238E27FC236}">
              <a16:creationId xmlns:a16="http://schemas.microsoft.com/office/drawing/2014/main" id="{A433012A-B69A-4613-A308-2E3DFC4C1765}"/>
            </a:ext>
          </a:extLst>
        </xdr:cNvPr>
        <xdr:cNvSpPr/>
      </xdr:nvSpPr>
      <xdr:spPr>
        <a:xfrm>
          <a:off x="9906000" y="129540"/>
          <a:ext cx="1049655" cy="274320"/>
        </a:xfrm>
        <a:prstGeom prst="roundRect">
          <a:avLst/>
        </a:prstGeom>
        <a:ln>
          <a:solidFill>
            <a:srgbClr val="00206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pt-BR" sz="1100" b="1">
              <a:solidFill>
                <a:schemeClr val="bg1"/>
              </a:solidFill>
              <a:latin typeface="Times New Roman" panose="02020603050405020304" pitchFamily="18" charset="0"/>
              <a:cs typeface="Times New Roman" panose="02020603050405020304" pitchFamily="18" charset="0"/>
            </a:rPr>
            <a:t>VOLTAR</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363607</xdr:colOff>
      <xdr:row>0</xdr:row>
      <xdr:rowOff>132521</xdr:rowOff>
    </xdr:from>
    <xdr:to>
      <xdr:col>1</xdr:col>
      <xdr:colOff>315251</xdr:colOff>
      <xdr:row>4</xdr:row>
      <xdr:rowOff>16092</xdr:rowOff>
    </xdr:to>
    <xdr:pic>
      <xdr:nvPicPr>
        <xdr:cNvPr id="2" name="Picture 2">
          <a:extLst>
            <a:ext uri="{FF2B5EF4-FFF2-40B4-BE49-F238E27FC236}">
              <a16:creationId xmlns:a16="http://schemas.microsoft.com/office/drawing/2014/main" id="{38A7834E-100E-4476-8D58-5F0AE58C2E1A}"/>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63607" y="132521"/>
          <a:ext cx="597103" cy="6186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658467</xdr:colOff>
      <xdr:row>0</xdr:row>
      <xdr:rowOff>182219</xdr:rowOff>
    </xdr:from>
    <xdr:to>
      <xdr:col>5</xdr:col>
      <xdr:colOff>828261</xdr:colOff>
      <xdr:row>3</xdr:row>
      <xdr:rowOff>157370</xdr:rowOff>
    </xdr:to>
    <xdr:pic>
      <xdr:nvPicPr>
        <xdr:cNvPr id="3" name="Imagem 1">
          <a:extLst>
            <a:ext uri="{FF2B5EF4-FFF2-40B4-BE49-F238E27FC236}">
              <a16:creationId xmlns:a16="http://schemas.microsoft.com/office/drawing/2014/main" id="{D45B2841-292D-4FF9-BC97-A2C3B727058F}"/>
            </a:ext>
          </a:extLst>
        </xdr:cNvPr>
        <xdr:cNvPicPr>
          <a:picLocks noChangeAspect="1" noChangeArrowheads="1"/>
        </xdr:cNvPicPr>
      </xdr:nvPicPr>
      <xdr:blipFill>
        <a:blip xmlns:r="http://schemas.openxmlformats.org/officeDocument/2006/relationships" r:embed="rId2" cstate="print">
          <a:clrChange>
            <a:clrFrom>
              <a:srgbClr val="FCFCFC"/>
            </a:clrFrom>
            <a:clrTo>
              <a:srgbClr val="FCFCFC">
                <a:alpha val="0"/>
              </a:srgbClr>
            </a:clrTo>
          </a:clrChange>
          <a:extLst>
            <a:ext uri="{28A0092B-C50C-407E-A947-70E740481C1C}">
              <a14:useLocalDpi xmlns:a14="http://schemas.microsoft.com/office/drawing/2010/main" val="0"/>
            </a:ext>
          </a:extLst>
        </a:blip>
        <a:srcRect/>
        <a:stretch>
          <a:fillRect/>
        </a:stretch>
      </xdr:blipFill>
      <xdr:spPr bwMode="auto">
        <a:xfrm>
          <a:off x="8057487" y="182219"/>
          <a:ext cx="901314" cy="5390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510988</xdr:colOff>
      <xdr:row>6</xdr:row>
      <xdr:rowOff>98612</xdr:rowOff>
    </xdr:from>
    <xdr:to>
      <xdr:col>5</xdr:col>
      <xdr:colOff>851647</xdr:colOff>
      <xdr:row>8</xdr:row>
      <xdr:rowOff>80682</xdr:rowOff>
    </xdr:to>
    <xdr:sp macro="" textlink="">
      <xdr:nvSpPr>
        <xdr:cNvPr id="4" name="Retângulo: Cantos Arredondados 3">
          <a:hlinkClick xmlns:r="http://schemas.openxmlformats.org/officeDocument/2006/relationships" r:id="rId3"/>
          <a:extLst>
            <a:ext uri="{FF2B5EF4-FFF2-40B4-BE49-F238E27FC236}">
              <a16:creationId xmlns:a16="http://schemas.microsoft.com/office/drawing/2014/main" id="{7339C8E0-1CA2-415D-8C03-4176F36EDEB5}"/>
            </a:ext>
          </a:extLst>
        </xdr:cNvPr>
        <xdr:cNvSpPr/>
      </xdr:nvSpPr>
      <xdr:spPr>
        <a:xfrm>
          <a:off x="8014447" y="1210236"/>
          <a:ext cx="1075765" cy="340658"/>
        </a:xfrm>
        <a:prstGeom prst="roundRect">
          <a:avLst/>
        </a:prstGeom>
        <a:ln>
          <a:solidFill>
            <a:srgbClr val="00206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pt-BR" sz="1100" b="1">
              <a:solidFill>
                <a:schemeClr val="bg1"/>
              </a:solidFill>
              <a:latin typeface="Times New Roman" panose="02020603050405020304" pitchFamily="18" charset="0"/>
              <a:cs typeface="Times New Roman" panose="02020603050405020304" pitchFamily="18" charset="0"/>
            </a:rPr>
            <a:t>VOLTAR</a:t>
          </a:r>
        </a:p>
      </xdr:txBody>
    </xdr:sp>
    <xdr:clientData/>
  </xdr:twoCellAnchor>
</xdr:wsDr>
</file>

<file path=xl/drawings/drawing16.xml><?xml version="1.0" encoding="utf-8"?>
<xdr:wsDr xmlns:xdr="http://schemas.openxmlformats.org/drawingml/2006/spreadsheetDrawing" xmlns:a="http://schemas.openxmlformats.org/drawingml/2006/main">
  <xdr:oneCellAnchor>
    <xdr:from>
      <xdr:col>6</xdr:col>
      <xdr:colOff>1043940</xdr:colOff>
      <xdr:row>0</xdr:row>
      <xdr:rowOff>45721</xdr:rowOff>
    </xdr:from>
    <xdr:ext cx="1036320" cy="434340"/>
    <xdr:grpSp>
      <xdr:nvGrpSpPr>
        <xdr:cNvPr id="2" name="Shape 2">
          <a:extLst>
            <a:ext uri="{FF2B5EF4-FFF2-40B4-BE49-F238E27FC236}">
              <a16:creationId xmlns:a16="http://schemas.microsoft.com/office/drawing/2014/main" id="{CA63EF61-B4BB-4A6E-94BE-4E8CC4FD6511}"/>
            </a:ext>
          </a:extLst>
        </xdr:cNvPr>
        <xdr:cNvGrpSpPr/>
      </xdr:nvGrpSpPr>
      <xdr:grpSpPr>
        <a:xfrm>
          <a:off x="11346180" y="45721"/>
          <a:ext cx="1036320" cy="434340"/>
          <a:chOff x="4822125" y="3546638"/>
          <a:chExt cx="1047750" cy="466725"/>
        </a:xfrm>
      </xdr:grpSpPr>
      <xdr:grpSp>
        <xdr:nvGrpSpPr>
          <xdr:cNvPr id="3" name="Shape 3">
            <a:extLst>
              <a:ext uri="{FF2B5EF4-FFF2-40B4-BE49-F238E27FC236}">
                <a16:creationId xmlns:a16="http://schemas.microsoft.com/office/drawing/2014/main" id="{2BCD726C-42CF-1694-426F-11DB103FE64D}"/>
              </a:ext>
            </a:extLst>
          </xdr:cNvPr>
          <xdr:cNvGrpSpPr/>
        </xdr:nvGrpSpPr>
        <xdr:grpSpPr>
          <a:xfrm>
            <a:off x="4822125" y="3546638"/>
            <a:ext cx="1047750" cy="466725"/>
            <a:chOff x="5295" y="259"/>
            <a:chExt cx="2234" cy="1109"/>
          </a:xfrm>
        </xdr:grpSpPr>
        <xdr:sp macro="" textlink="">
          <xdr:nvSpPr>
            <xdr:cNvPr id="4" name="Shape 4">
              <a:extLst>
                <a:ext uri="{FF2B5EF4-FFF2-40B4-BE49-F238E27FC236}">
                  <a16:creationId xmlns:a16="http://schemas.microsoft.com/office/drawing/2014/main" id="{0855E650-7E00-1166-F0CE-EC7932357F9C}"/>
                </a:ext>
              </a:extLst>
            </xdr:cNvPr>
            <xdr:cNvSpPr/>
          </xdr:nvSpPr>
          <xdr:spPr>
            <a:xfrm>
              <a:off x="5295" y="259"/>
              <a:ext cx="2225" cy="1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5" name="Shape 5">
              <a:extLst>
                <a:ext uri="{FF2B5EF4-FFF2-40B4-BE49-F238E27FC236}">
                  <a16:creationId xmlns:a16="http://schemas.microsoft.com/office/drawing/2014/main" id="{56C845BB-5515-8318-F003-A9C01446526E}"/>
                </a:ext>
              </a:extLst>
            </xdr:cNvPr>
            <xdr:cNvSpPr/>
          </xdr:nvSpPr>
          <xdr:spPr>
            <a:xfrm>
              <a:off x="5792" y="320"/>
              <a:ext cx="1057" cy="1048"/>
            </a:xfrm>
            <a:custGeom>
              <a:avLst/>
              <a:gdLst/>
              <a:ahLst/>
              <a:cxnLst/>
              <a:rect l="l" t="t" r="r" b="b"/>
              <a:pathLst>
                <a:path w="1057" h="1048" extrusionOk="0">
                  <a:moveTo>
                    <a:pt x="528" y="1048"/>
                  </a:moveTo>
                  <a:lnTo>
                    <a:pt x="635" y="1037"/>
                  </a:lnTo>
                  <a:lnTo>
                    <a:pt x="734" y="1007"/>
                  </a:lnTo>
                  <a:lnTo>
                    <a:pt x="824" y="959"/>
                  </a:lnTo>
                  <a:lnTo>
                    <a:pt x="902" y="895"/>
                  </a:lnTo>
                  <a:lnTo>
                    <a:pt x="967" y="817"/>
                  </a:lnTo>
                  <a:lnTo>
                    <a:pt x="1015" y="728"/>
                  </a:lnTo>
                  <a:lnTo>
                    <a:pt x="1046" y="630"/>
                  </a:lnTo>
                  <a:lnTo>
                    <a:pt x="1057" y="524"/>
                  </a:lnTo>
                  <a:lnTo>
                    <a:pt x="1056" y="497"/>
                  </a:lnTo>
                  <a:lnTo>
                    <a:pt x="1040" y="393"/>
                  </a:lnTo>
                  <a:lnTo>
                    <a:pt x="1005" y="297"/>
                  </a:lnTo>
                  <a:lnTo>
                    <a:pt x="952" y="211"/>
                  </a:lnTo>
                  <a:lnTo>
                    <a:pt x="884" y="136"/>
                  </a:lnTo>
                  <a:lnTo>
                    <a:pt x="802" y="76"/>
                  </a:lnTo>
                  <a:lnTo>
                    <a:pt x="710" y="32"/>
                  </a:lnTo>
                  <a:lnTo>
                    <a:pt x="609" y="6"/>
                  </a:lnTo>
                  <a:lnTo>
                    <a:pt x="528" y="0"/>
                  </a:lnTo>
                  <a:lnTo>
                    <a:pt x="501" y="1"/>
                  </a:lnTo>
                  <a:lnTo>
                    <a:pt x="396" y="17"/>
                  </a:lnTo>
                  <a:lnTo>
                    <a:pt x="299" y="52"/>
                  </a:lnTo>
                  <a:lnTo>
                    <a:pt x="212" y="104"/>
                  </a:lnTo>
                  <a:lnTo>
                    <a:pt x="137" y="172"/>
                  </a:lnTo>
                  <a:lnTo>
                    <a:pt x="76" y="253"/>
                  </a:lnTo>
                  <a:lnTo>
                    <a:pt x="32" y="344"/>
                  </a:lnTo>
                  <a:lnTo>
                    <a:pt x="6" y="445"/>
                  </a:lnTo>
                  <a:lnTo>
                    <a:pt x="0" y="497"/>
                  </a:lnTo>
                  <a:lnTo>
                    <a:pt x="0" y="524"/>
                  </a:lnTo>
                  <a:lnTo>
                    <a:pt x="0" y="551"/>
                  </a:lnTo>
                  <a:lnTo>
                    <a:pt x="16" y="655"/>
                  </a:lnTo>
                  <a:lnTo>
                    <a:pt x="52" y="752"/>
                  </a:lnTo>
                  <a:lnTo>
                    <a:pt x="105" y="838"/>
                  </a:lnTo>
                  <a:lnTo>
                    <a:pt x="173" y="912"/>
                  </a:lnTo>
                  <a:lnTo>
                    <a:pt x="254" y="972"/>
                  </a:lnTo>
                  <a:lnTo>
                    <a:pt x="346" y="1017"/>
                  </a:lnTo>
                  <a:lnTo>
                    <a:pt x="448" y="1042"/>
                  </a:lnTo>
                  <a:lnTo>
                    <a:pt x="501" y="1047"/>
                  </a:lnTo>
                  <a:lnTo>
                    <a:pt x="528" y="1048"/>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6" name="Shape 6">
              <a:extLst>
                <a:ext uri="{FF2B5EF4-FFF2-40B4-BE49-F238E27FC236}">
                  <a16:creationId xmlns:a16="http://schemas.microsoft.com/office/drawing/2014/main" id="{59B7C637-54A4-9D8F-E846-7FB0155A0162}"/>
                </a:ext>
              </a:extLst>
            </xdr:cNvPr>
            <xdr:cNvPicPr preferRelativeResize="0"/>
          </xdr:nvPicPr>
          <xdr:blipFill rotWithShape="1">
            <a:blip xmlns:r="http://schemas.openxmlformats.org/officeDocument/2006/relationships" r:embed="rId1">
              <a:alphaModFix/>
            </a:blip>
            <a:srcRect/>
            <a:stretch/>
          </xdr:blipFill>
          <xdr:spPr>
            <a:xfrm>
              <a:off x="5794" y="450"/>
              <a:ext cx="1056" cy="790"/>
            </a:xfrm>
            <a:prstGeom prst="rect">
              <a:avLst/>
            </a:prstGeom>
            <a:noFill/>
            <a:ln>
              <a:noFill/>
            </a:ln>
          </xdr:spPr>
        </xdr:pic>
        <xdr:sp macro="" textlink="">
          <xdr:nvSpPr>
            <xdr:cNvPr id="7" name="Shape 7">
              <a:extLst>
                <a:ext uri="{FF2B5EF4-FFF2-40B4-BE49-F238E27FC236}">
                  <a16:creationId xmlns:a16="http://schemas.microsoft.com/office/drawing/2014/main" id="{1CC83B70-0607-B5E1-1161-1206BF9D90D6}"/>
                </a:ext>
              </a:extLst>
            </xdr:cNvPr>
            <xdr:cNvSpPr/>
          </xdr:nvSpPr>
          <xdr:spPr>
            <a:xfrm>
              <a:off x="5878" y="1103"/>
              <a:ext cx="854" cy="264"/>
            </a:xfrm>
            <a:custGeom>
              <a:avLst/>
              <a:gdLst/>
              <a:ahLst/>
              <a:cxnLst/>
              <a:rect l="l" t="t" r="r" b="b"/>
              <a:pathLst>
                <a:path w="854" h="264" extrusionOk="0">
                  <a:moveTo>
                    <a:pt x="179" y="0"/>
                  </a:moveTo>
                  <a:lnTo>
                    <a:pt x="140" y="0"/>
                  </a:lnTo>
                  <a:lnTo>
                    <a:pt x="101" y="3"/>
                  </a:lnTo>
                  <a:lnTo>
                    <a:pt x="89" y="5"/>
                  </a:lnTo>
                  <a:lnTo>
                    <a:pt x="76" y="7"/>
                  </a:lnTo>
                  <a:lnTo>
                    <a:pt x="63" y="10"/>
                  </a:lnTo>
                  <a:lnTo>
                    <a:pt x="50" y="12"/>
                  </a:lnTo>
                  <a:lnTo>
                    <a:pt x="37" y="15"/>
                  </a:lnTo>
                  <a:lnTo>
                    <a:pt x="25" y="18"/>
                  </a:lnTo>
                  <a:lnTo>
                    <a:pt x="12" y="22"/>
                  </a:lnTo>
                  <a:lnTo>
                    <a:pt x="0" y="26"/>
                  </a:lnTo>
                  <a:lnTo>
                    <a:pt x="8" y="39"/>
                  </a:lnTo>
                  <a:lnTo>
                    <a:pt x="28" y="65"/>
                  </a:lnTo>
                  <a:lnTo>
                    <a:pt x="38" y="77"/>
                  </a:lnTo>
                  <a:lnTo>
                    <a:pt x="60" y="101"/>
                  </a:lnTo>
                  <a:lnTo>
                    <a:pt x="83" y="123"/>
                  </a:lnTo>
                  <a:lnTo>
                    <a:pt x="107" y="145"/>
                  </a:lnTo>
                  <a:lnTo>
                    <a:pt x="133" y="164"/>
                  </a:lnTo>
                  <a:lnTo>
                    <a:pt x="159" y="182"/>
                  </a:lnTo>
                  <a:lnTo>
                    <a:pt x="187" y="199"/>
                  </a:lnTo>
                  <a:lnTo>
                    <a:pt x="216" y="213"/>
                  </a:lnTo>
                  <a:lnTo>
                    <a:pt x="246" y="226"/>
                  </a:lnTo>
                  <a:lnTo>
                    <a:pt x="277" y="238"/>
                  </a:lnTo>
                  <a:lnTo>
                    <a:pt x="309" y="247"/>
                  </a:lnTo>
                  <a:lnTo>
                    <a:pt x="341" y="255"/>
                  </a:lnTo>
                  <a:lnTo>
                    <a:pt x="375" y="260"/>
                  </a:lnTo>
                  <a:lnTo>
                    <a:pt x="408" y="263"/>
                  </a:lnTo>
                  <a:lnTo>
                    <a:pt x="425" y="264"/>
                  </a:lnTo>
                  <a:lnTo>
                    <a:pt x="458" y="264"/>
                  </a:lnTo>
                  <a:lnTo>
                    <a:pt x="489" y="262"/>
                  </a:lnTo>
                  <a:lnTo>
                    <a:pt x="519" y="259"/>
                  </a:lnTo>
                  <a:lnTo>
                    <a:pt x="578" y="247"/>
                  </a:lnTo>
                  <a:lnTo>
                    <a:pt x="606" y="238"/>
                  </a:lnTo>
                  <a:lnTo>
                    <a:pt x="648" y="223"/>
                  </a:lnTo>
                  <a:lnTo>
                    <a:pt x="674" y="211"/>
                  </a:lnTo>
                  <a:lnTo>
                    <a:pt x="688" y="205"/>
                  </a:lnTo>
                  <a:lnTo>
                    <a:pt x="700" y="198"/>
                  </a:lnTo>
                  <a:lnTo>
                    <a:pt x="713" y="190"/>
                  </a:lnTo>
                  <a:lnTo>
                    <a:pt x="725" y="183"/>
                  </a:lnTo>
                  <a:lnTo>
                    <a:pt x="738" y="175"/>
                  </a:lnTo>
                  <a:lnTo>
                    <a:pt x="749" y="167"/>
                  </a:lnTo>
                  <a:lnTo>
                    <a:pt x="773" y="149"/>
                  </a:lnTo>
                  <a:lnTo>
                    <a:pt x="795" y="131"/>
                  </a:lnTo>
                  <a:lnTo>
                    <a:pt x="805" y="121"/>
                  </a:lnTo>
                  <a:lnTo>
                    <a:pt x="816" y="111"/>
                  </a:lnTo>
                  <a:lnTo>
                    <a:pt x="826" y="101"/>
                  </a:lnTo>
                  <a:lnTo>
                    <a:pt x="836" y="90"/>
                  </a:lnTo>
                  <a:lnTo>
                    <a:pt x="842" y="83"/>
                  </a:lnTo>
                  <a:lnTo>
                    <a:pt x="428" y="83"/>
                  </a:lnTo>
                  <a:lnTo>
                    <a:pt x="413" y="74"/>
                  </a:lnTo>
                  <a:lnTo>
                    <a:pt x="398" y="66"/>
                  </a:lnTo>
                  <a:lnTo>
                    <a:pt x="384" y="58"/>
                  </a:lnTo>
                  <a:lnTo>
                    <a:pt x="370" y="51"/>
                  </a:lnTo>
                  <a:lnTo>
                    <a:pt x="355" y="44"/>
                  </a:lnTo>
                  <a:lnTo>
                    <a:pt x="341" y="38"/>
                  </a:lnTo>
                  <a:lnTo>
                    <a:pt x="328" y="32"/>
                  </a:lnTo>
                  <a:lnTo>
                    <a:pt x="313" y="27"/>
                  </a:lnTo>
                  <a:lnTo>
                    <a:pt x="300" y="22"/>
                  </a:lnTo>
                  <a:lnTo>
                    <a:pt x="272" y="14"/>
                  </a:lnTo>
                  <a:lnTo>
                    <a:pt x="259" y="11"/>
                  </a:lnTo>
                  <a:lnTo>
                    <a:pt x="245" y="8"/>
                  </a:lnTo>
                  <a:lnTo>
                    <a:pt x="232" y="6"/>
                  </a:lnTo>
                  <a:lnTo>
                    <a:pt x="218" y="4"/>
                  </a:lnTo>
                  <a:lnTo>
                    <a:pt x="205" y="2"/>
                  </a:lnTo>
                  <a:lnTo>
                    <a:pt x="179" y="0"/>
                  </a:lnTo>
                  <a:close/>
                  <a:moveTo>
                    <a:pt x="690" y="43"/>
                  </a:moveTo>
                  <a:lnTo>
                    <a:pt x="622" y="43"/>
                  </a:lnTo>
                  <a:lnTo>
                    <a:pt x="583" y="46"/>
                  </a:lnTo>
                  <a:lnTo>
                    <a:pt x="557" y="50"/>
                  </a:lnTo>
                  <a:lnTo>
                    <a:pt x="545" y="52"/>
                  </a:lnTo>
                  <a:lnTo>
                    <a:pt x="532" y="54"/>
                  </a:lnTo>
                  <a:lnTo>
                    <a:pt x="520" y="56"/>
                  </a:lnTo>
                  <a:lnTo>
                    <a:pt x="484" y="65"/>
                  </a:lnTo>
                  <a:lnTo>
                    <a:pt x="473" y="68"/>
                  </a:lnTo>
                  <a:lnTo>
                    <a:pt x="461" y="71"/>
                  </a:lnTo>
                  <a:lnTo>
                    <a:pt x="428" y="83"/>
                  </a:lnTo>
                  <a:lnTo>
                    <a:pt x="842" y="83"/>
                  </a:lnTo>
                  <a:lnTo>
                    <a:pt x="845" y="79"/>
                  </a:lnTo>
                  <a:lnTo>
                    <a:pt x="854" y="69"/>
                  </a:lnTo>
                  <a:lnTo>
                    <a:pt x="839" y="65"/>
                  </a:lnTo>
                  <a:lnTo>
                    <a:pt x="823" y="61"/>
                  </a:lnTo>
                  <a:lnTo>
                    <a:pt x="808" y="58"/>
                  </a:lnTo>
                  <a:lnTo>
                    <a:pt x="792" y="55"/>
                  </a:lnTo>
                  <a:lnTo>
                    <a:pt x="777" y="53"/>
                  </a:lnTo>
                  <a:lnTo>
                    <a:pt x="762" y="50"/>
                  </a:lnTo>
                  <a:lnTo>
                    <a:pt x="747" y="48"/>
                  </a:lnTo>
                  <a:lnTo>
                    <a:pt x="733" y="47"/>
                  </a:lnTo>
                  <a:lnTo>
                    <a:pt x="718" y="45"/>
                  </a:lnTo>
                  <a:lnTo>
                    <a:pt x="690" y="43"/>
                  </a:lnTo>
                  <a:close/>
                </a:path>
              </a:pathLst>
            </a:custGeom>
            <a:solidFill>
              <a:srgbClr val="FCFCFC"/>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8" name="Shape 8">
              <a:extLst>
                <a:ext uri="{FF2B5EF4-FFF2-40B4-BE49-F238E27FC236}">
                  <a16:creationId xmlns:a16="http://schemas.microsoft.com/office/drawing/2014/main" id="{A8580F48-73AC-7228-1428-206FBAE0529C}"/>
                </a:ext>
              </a:extLst>
            </xdr:cNvPr>
            <xdr:cNvPicPr preferRelativeResize="0"/>
          </xdr:nvPicPr>
          <xdr:blipFill rotWithShape="1">
            <a:blip xmlns:r="http://schemas.openxmlformats.org/officeDocument/2006/relationships" r:embed="rId2">
              <a:alphaModFix/>
            </a:blip>
            <a:srcRect/>
            <a:stretch/>
          </xdr:blipFill>
          <xdr:spPr>
            <a:xfrm>
              <a:off x="5878" y="1233"/>
              <a:ext cx="871" cy="5"/>
            </a:xfrm>
            <a:prstGeom prst="rect">
              <a:avLst/>
            </a:prstGeom>
            <a:noFill/>
            <a:ln>
              <a:noFill/>
            </a:ln>
          </xdr:spPr>
        </xdr:pic>
        <xdr:sp macro="" textlink="">
          <xdr:nvSpPr>
            <xdr:cNvPr id="9" name="Shape 9">
              <a:extLst>
                <a:ext uri="{FF2B5EF4-FFF2-40B4-BE49-F238E27FC236}">
                  <a16:creationId xmlns:a16="http://schemas.microsoft.com/office/drawing/2014/main" id="{E47927DB-C840-45A0-4E10-417ABC7F1F61}"/>
                </a:ext>
              </a:extLst>
            </xdr:cNvPr>
            <xdr:cNvSpPr/>
          </xdr:nvSpPr>
          <xdr:spPr>
            <a:xfrm>
              <a:off x="5878" y="1103"/>
              <a:ext cx="854" cy="264"/>
            </a:xfrm>
            <a:custGeom>
              <a:avLst/>
              <a:gdLst/>
              <a:ahLst/>
              <a:cxnLst/>
              <a:rect l="l" t="t" r="r" b="b"/>
              <a:pathLst>
                <a:path w="854" h="264" extrusionOk="0">
                  <a:moveTo>
                    <a:pt x="443" y="264"/>
                  </a:moveTo>
                  <a:lnTo>
                    <a:pt x="458" y="264"/>
                  </a:lnTo>
                  <a:lnTo>
                    <a:pt x="473" y="263"/>
                  </a:lnTo>
                  <a:lnTo>
                    <a:pt x="489" y="262"/>
                  </a:lnTo>
                  <a:lnTo>
                    <a:pt x="504" y="261"/>
                  </a:lnTo>
                  <a:lnTo>
                    <a:pt x="519" y="259"/>
                  </a:lnTo>
                  <a:lnTo>
                    <a:pt x="534" y="256"/>
                  </a:lnTo>
                  <a:lnTo>
                    <a:pt x="549" y="253"/>
                  </a:lnTo>
                  <a:lnTo>
                    <a:pt x="563" y="250"/>
                  </a:lnTo>
                  <a:lnTo>
                    <a:pt x="578" y="247"/>
                  </a:lnTo>
                  <a:lnTo>
                    <a:pt x="592" y="243"/>
                  </a:lnTo>
                  <a:lnTo>
                    <a:pt x="606" y="238"/>
                  </a:lnTo>
                  <a:lnTo>
                    <a:pt x="620" y="233"/>
                  </a:lnTo>
                  <a:lnTo>
                    <a:pt x="634" y="228"/>
                  </a:lnTo>
                  <a:lnTo>
                    <a:pt x="700" y="198"/>
                  </a:lnTo>
                  <a:lnTo>
                    <a:pt x="713" y="190"/>
                  </a:lnTo>
                  <a:lnTo>
                    <a:pt x="725" y="183"/>
                  </a:lnTo>
                  <a:lnTo>
                    <a:pt x="737" y="175"/>
                  </a:lnTo>
                  <a:lnTo>
                    <a:pt x="749" y="167"/>
                  </a:lnTo>
                  <a:lnTo>
                    <a:pt x="761" y="158"/>
                  </a:lnTo>
                  <a:lnTo>
                    <a:pt x="772" y="149"/>
                  </a:lnTo>
                  <a:lnTo>
                    <a:pt x="784" y="140"/>
                  </a:lnTo>
                  <a:lnTo>
                    <a:pt x="794" y="131"/>
                  </a:lnTo>
                  <a:lnTo>
                    <a:pt x="805" y="121"/>
                  </a:lnTo>
                  <a:lnTo>
                    <a:pt x="815" y="111"/>
                  </a:lnTo>
                  <a:lnTo>
                    <a:pt x="826" y="101"/>
                  </a:lnTo>
                  <a:lnTo>
                    <a:pt x="835" y="90"/>
                  </a:lnTo>
                  <a:lnTo>
                    <a:pt x="845" y="79"/>
                  </a:lnTo>
                  <a:lnTo>
                    <a:pt x="854" y="69"/>
                  </a:lnTo>
                  <a:lnTo>
                    <a:pt x="838" y="65"/>
                  </a:lnTo>
                  <a:lnTo>
                    <a:pt x="823" y="61"/>
                  </a:lnTo>
                  <a:lnTo>
                    <a:pt x="807" y="58"/>
                  </a:lnTo>
                  <a:lnTo>
                    <a:pt x="792" y="55"/>
                  </a:lnTo>
                  <a:lnTo>
                    <a:pt x="777" y="53"/>
                  </a:lnTo>
                  <a:lnTo>
                    <a:pt x="762" y="50"/>
                  </a:lnTo>
                  <a:lnTo>
                    <a:pt x="747" y="48"/>
                  </a:lnTo>
                  <a:lnTo>
                    <a:pt x="732" y="47"/>
                  </a:lnTo>
                  <a:lnTo>
                    <a:pt x="718" y="45"/>
                  </a:lnTo>
                  <a:lnTo>
                    <a:pt x="704" y="44"/>
                  </a:lnTo>
                  <a:lnTo>
                    <a:pt x="690" y="43"/>
                  </a:lnTo>
                  <a:lnTo>
                    <a:pt x="676" y="43"/>
                  </a:lnTo>
                  <a:lnTo>
                    <a:pt x="662" y="42"/>
                  </a:lnTo>
                  <a:lnTo>
                    <a:pt x="648" y="42"/>
                  </a:lnTo>
                  <a:lnTo>
                    <a:pt x="635" y="43"/>
                  </a:lnTo>
                  <a:lnTo>
                    <a:pt x="621" y="43"/>
                  </a:lnTo>
                  <a:lnTo>
                    <a:pt x="608" y="44"/>
                  </a:lnTo>
                  <a:lnTo>
                    <a:pt x="595" y="45"/>
                  </a:lnTo>
                  <a:lnTo>
                    <a:pt x="582" y="46"/>
                  </a:lnTo>
                  <a:lnTo>
                    <a:pt x="569" y="48"/>
                  </a:lnTo>
                  <a:lnTo>
                    <a:pt x="557" y="50"/>
                  </a:lnTo>
                  <a:lnTo>
                    <a:pt x="544" y="52"/>
                  </a:lnTo>
                  <a:lnTo>
                    <a:pt x="532" y="54"/>
                  </a:lnTo>
                  <a:lnTo>
                    <a:pt x="520" y="56"/>
                  </a:lnTo>
                  <a:lnTo>
                    <a:pt x="508" y="59"/>
                  </a:lnTo>
                  <a:lnTo>
                    <a:pt x="496" y="62"/>
                  </a:lnTo>
                  <a:lnTo>
                    <a:pt x="484" y="65"/>
                  </a:lnTo>
                  <a:lnTo>
                    <a:pt x="472" y="68"/>
                  </a:lnTo>
                  <a:lnTo>
                    <a:pt x="461" y="71"/>
                  </a:lnTo>
                  <a:lnTo>
                    <a:pt x="450" y="75"/>
                  </a:lnTo>
                  <a:lnTo>
                    <a:pt x="438" y="79"/>
                  </a:lnTo>
                  <a:lnTo>
                    <a:pt x="427" y="83"/>
                  </a:lnTo>
                  <a:lnTo>
                    <a:pt x="413" y="74"/>
                  </a:lnTo>
                  <a:lnTo>
                    <a:pt x="398" y="66"/>
                  </a:lnTo>
                  <a:lnTo>
                    <a:pt x="384" y="58"/>
                  </a:lnTo>
                  <a:lnTo>
                    <a:pt x="369" y="51"/>
                  </a:lnTo>
                  <a:lnTo>
                    <a:pt x="355" y="44"/>
                  </a:lnTo>
                  <a:lnTo>
                    <a:pt x="341" y="38"/>
                  </a:lnTo>
                  <a:lnTo>
                    <a:pt x="327" y="32"/>
                  </a:lnTo>
                  <a:lnTo>
                    <a:pt x="313" y="27"/>
                  </a:lnTo>
                  <a:lnTo>
                    <a:pt x="245" y="8"/>
                  </a:lnTo>
                  <a:lnTo>
                    <a:pt x="218" y="4"/>
                  </a:lnTo>
                  <a:lnTo>
                    <a:pt x="205" y="2"/>
                  </a:lnTo>
                  <a:lnTo>
                    <a:pt x="192" y="1"/>
                  </a:lnTo>
                  <a:lnTo>
                    <a:pt x="179" y="0"/>
                  </a:lnTo>
                  <a:lnTo>
                    <a:pt x="166" y="0"/>
                  </a:lnTo>
                  <a:lnTo>
                    <a:pt x="153" y="0"/>
                  </a:lnTo>
                  <a:lnTo>
                    <a:pt x="140" y="0"/>
                  </a:lnTo>
                  <a:lnTo>
                    <a:pt x="127" y="1"/>
                  </a:lnTo>
                  <a:lnTo>
                    <a:pt x="63" y="10"/>
                  </a:lnTo>
                  <a:lnTo>
                    <a:pt x="50" y="12"/>
                  </a:lnTo>
                  <a:lnTo>
                    <a:pt x="37" y="15"/>
                  </a:lnTo>
                  <a:lnTo>
                    <a:pt x="25" y="18"/>
                  </a:lnTo>
                  <a:lnTo>
                    <a:pt x="12" y="22"/>
                  </a:lnTo>
                  <a:lnTo>
                    <a:pt x="0" y="26"/>
                  </a:lnTo>
                  <a:lnTo>
                    <a:pt x="8" y="39"/>
                  </a:lnTo>
                  <a:lnTo>
                    <a:pt x="18" y="52"/>
                  </a:lnTo>
                  <a:lnTo>
                    <a:pt x="28" y="65"/>
                  </a:lnTo>
                  <a:lnTo>
                    <a:pt x="38" y="77"/>
                  </a:lnTo>
                  <a:lnTo>
                    <a:pt x="49" y="89"/>
                  </a:lnTo>
                  <a:lnTo>
                    <a:pt x="60" y="101"/>
                  </a:lnTo>
                  <a:lnTo>
                    <a:pt x="71" y="112"/>
                  </a:lnTo>
                  <a:lnTo>
                    <a:pt x="83" y="123"/>
                  </a:lnTo>
                  <a:lnTo>
                    <a:pt x="95" y="134"/>
                  </a:lnTo>
                  <a:lnTo>
                    <a:pt x="107" y="145"/>
                  </a:lnTo>
                  <a:lnTo>
                    <a:pt x="120" y="155"/>
                  </a:lnTo>
                  <a:lnTo>
                    <a:pt x="132" y="164"/>
                  </a:lnTo>
                  <a:lnTo>
                    <a:pt x="146" y="173"/>
                  </a:lnTo>
                  <a:lnTo>
                    <a:pt x="159" y="182"/>
                  </a:lnTo>
                  <a:lnTo>
                    <a:pt x="173" y="191"/>
                  </a:lnTo>
                  <a:lnTo>
                    <a:pt x="187" y="199"/>
                  </a:lnTo>
                  <a:lnTo>
                    <a:pt x="201" y="206"/>
                  </a:lnTo>
                  <a:lnTo>
                    <a:pt x="216" y="213"/>
                  </a:lnTo>
                  <a:lnTo>
                    <a:pt x="231" y="220"/>
                  </a:lnTo>
                  <a:lnTo>
                    <a:pt x="246" y="226"/>
                  </a:lnTo>
                  <a:lnTo>
                    <a:pt x="261" y="232"/>
                  </a:lnTo>
                  <a:lnTo>
                    <a:pt x="277" y="238"/>
                  </a:lnTo>
                  <a:lnTo>
                    <a:pt x="293" y="243"/>
                  </a:lnTo>
                  <a:lnTo>
                    <a:pt x="308" y="247"/>
                  </a:lnTo>
                  <a:lnTo>
                    <a:pt x="325" y="251"/>
                  </a:lnTo>
                  <a:lnTo>
                    <a:pt x="341" y="255"/>
                  </a:lnTo>
                  <a:lnTo>
                    <a:pt x="357" y="257"/>
                  </a:lnTo>
                  <a:lnTo>
                    <a:pt x="374" y="260"/>
                  </a:lnTo>
                  <a:lnTo>
                    <a:pt x="391" y="262"/>
                  </a:lnTo>
                  <a:lnTo>
                    <a:pt x="408" y="263"/>
                  </a:lnTo>
                  <a:lnTo>
                    <a:pt x="425" y="264"/>
                  </a:lnTo>
                  <a:lnTo>
                    <a:pt x="443" y="264"/>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0" name="Shape 10">
              <a:extLst>
                <a:ext uri="{FF2B5EF4-FFF2-40B4-BE49-F238E27FC236}">
                  <a16:creationId xmlns:a16="http://schemas.microsoft.com/office/drawing/2014/main" id="{D931CBAC-F64A-AF0A-4473-E773EE0B5D0D}"/>
                </a:ext>
              </a:extLst>
            </xdr:cNvPr>
            <xdr:cNvSpPr/>
          </xdr:nvSpPr>
          <xdr:spPr>
            <a:xfrm>
              <a:off x="6734" y="1169"/>
              <a:ext cx="2" cy="2"/>
            </a:xfrm>
            <a:custGeom>
              <a:avLst/>
              <a:gdLst/>
              <a:ahLst/>
              <a:cxnLst/>
              <a:rect l="l" t="t" r="r" b="b"/>
              <a:pathLst>
                <a:path w="1" h="2" extrusionOk="0">
                  <a:moveTo>
                    <a:pt x="0" y="2"/>
                  </a:moveTo>
                  <a:lnTo>
                    <a:pt x="1" y="1"/>
                  </a:lnTo>
                  <a:lnTo>
                    <a:pt x="1" y="0"/>
                  </a:lnTo>
                  <a:lnTo>
                    <a:pt x="1"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1" name="Shape 11">
              <a:extLst>
                <a:ext uri="{FF2B5EF4-FFF2-40B4-BE49-F238E27FC236}">
                  <a16:creationId xmlns:a16="http://schemas.microsoft.com/office/drawing/2014/main" id="{82D4C6FC-B1CA-BCA2-29B7-7997B2D8EAC1}"/>
                </a:ext>
              </a:extLst>
            </xdr:cNvPr>
            <xdr:cNvSpPr/>
          </xdr:nvSpPr>
          <xdr:spPr>
            <a:xfrm>
              <a:off x="6738" y="1164"/>
              <a:ext cx="2" cy="2"/>
            </a:xfrm>
            <a:custGeom>
              <a:avLst/>
              <a:gdLst/>
              <a:ahLst/>
              <a:cxnLst/>
              <a:rect l="l" t="t" r="r" b="b"/>
              <a:pathLst>
                <a:path w="1" h="2" extrusionOk="0">
                  <a:moveTo>
                    <a:pt x="0" y="2"/>
                  </a:moveTo>
                  <a:lnTo>
                    <a:pt x="0" y="1"/>
                  </a:lnTo>
                  <a:lnTo>
                    <a:pt x="1" y="0"/>
                  </a:lnTo>
                  <a:lnTo>
                    <a:pt x="0"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2" name="Shape 12">
              <a:extLst>
                <a:ext uri="{FF2B5EF4-FFF2-40B4-BE49-F238E27FC236}">
                  <a16:creationId xmlns:a16="http://schemas.microsoft.com/office/drawing/2014/main" id="{6248E67C-A6A4-BB36-5DF5-15764261B28C}"/>
                </a:ext>
              </a:extLst>
            </xdr:cNvPr>
            <xdr:cNvSpPr/>
          </xdr:nvSpPr>
          <xdr:spPr>
            <a:xfrm>
              <a:off x="6743" y="1157"/>
              <a:ext cx="2" cy="2"/>
            </a:xfrm>
            <a:custGeom>
              <a:avLst/>
              <a:gdLst/>
              <a:ahLst/>
              <a:cxnLst/>
              <a:rect l="l" t="t" r="r" b="b"/>
              <a:pathLst>
                <a:path w="1" h="2" extrusionOk="0">
                  <a:moveTo>
                    <a:pt x="0" y="2"/>
                  </a:moveTo>
                  <a:lnTo>
                    <a:pt x="1" y="1"/>
                  </a:lnTo>
                  <a:lnTo>
                    <a:pt x="1" y="0"/>
                  </a:lnTo>
                  <a:lnTo>
                    <a:pt x="1"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 name="Shape 13">
              <a:extLst>
                <a:ext uri="{FF2B5EF4-FFF2-40B4-BE49-F238E27FC236}">
                  <a16:creationId xmlns:a16="http://schemas.microsoft.com/office/drawing/2014/main" id="{49DB9019-AAC4-6E7C-1AC2-4AD8731B47D5}"/>
                </a:ext>
              </a:extLst>
            </xdr:cNvPr>
            <xdr:cNvSpPr/>
          </xdr:nvSpPr>
          <xdr:spPr>
            <a:xfrm>
              <a:off x="6747" y="1152"/>
              <a:ext cx="2" cy="2"/>
            </a:xfrm>
            <a:custGeom>
              <a:avLst/>
              <a:gdLst/>
              <a:ahLst/>
              <a:cxnLst/>
              <a:rect l="l" t="t" r="r" b="b"/>
              <a:pathLst>
                <a:path w="1" h="2" extrusionOk="0">
                  <a:moveTo>
                    <a:pt x="0" y="2"/>
                  </a:moveTo>
                  <a:lnTo>
                    <a:pt x="1" y="1"/>
                  </a:lnTo>
                  <a:lnTo>
                    <a:pt x="1" y="0"/>
                  </a:lnTo>
                  <a:lnTo>
                    <a:pt x="1"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4" name="Shape 14">
              <a:extLst>
                <a:ext uri="{FF2B5EF4-FFF2-40B4-BE49-F238E27FC236}">
                  <a16:creationId xmlns:a16="http://schemas.microsoft.com/office/drawing/2014/main" id="{423AABF6-87DF-DC74-9D15-6804CF3289B2}"/>
                </a:ext>
              </a:extLst>
            </xdr:cNvPr>
            <xdr:cNvSpPr/>
          </xdr:nvSpPr>
          <xdr:spPr>
            <a:xfrm>
              <a:off x="5792" y="693"/>
              <a:ext cx="1057" cy="493"/>
            </a:xfrm>
            <a:custGeom>
              <a:avLst/>
              <a:gdLst/>
              <a:ahLst/>
              <a:cxnLst/>
              <a:rect l="l" t="t" r="r" b="b"/>
              <a:pathLst>
                <a:path w="1057" h="493" extrusionOk="0">
                  <a:moveTo>
                    <a:pt x="987" y="410"/>
                  </a:moveTo>
                  <a:lnTo>
                    <a:pt x="264" y="410"/>
                  </a:lnTo>
                  <a:lnTo>
                    <a:pt x="291" y="412"/>
                  </a:lnTo>
                  <a:lnTo>
                    <a:pt x="317" y="416"/>
                  </a:lnTo>
                  <a:lnTo>
                    <a:pt x="331" y="418"/>
                  </a:lnTo>
                  <a:lnTo>
                    <a:pt x="344" y="421"/>
                  </a:lnTo>
                  <a:lnTo>
                    <a:pt x="358" y="424"/>
                  </a:lnTo>
                  <a:lnTo>
                    <a:pt x="371" y="428"/>
                  </a:lnTo>
                  <a:lnTo>
                    <a:pt x="385" y="432"/>
                  </a:lnTo>
                  <a:lnTo>
                    <a:pt x="413" y="442"/>
                  </a:lnTo>
                  <a:lnTo>
                    <a:pt x="441" y="454"/>
                  </a:lnTo>
                  <a:lnTo>
                    <a:pt x="455" y="461"/>
                  </a:lnTo>
                  <a:lnTo>
                    <a:pt x="470" y="468"/>
                  </a:lnTo>
                  <a:lnTo>
                    <a:pt x="484" y="476"/>
                  </a:lnTo>
                  <a:lnTo>
                    <a:pt x="499" y="485"/>
                  </a:lnTo>
                  <a:lnTo>
                    <a:pt x="513" y="493"/>
                  </a:lnTo>
                  <a:lnTo>
                    <a:pt x="535" y="485"/>
                  </a:lnTo>
                  <a:lnTo>
                    <a:pt x="547" y="482"/>
                  </a:lnTo>
                  <a:lnTo>
                    <a:pt x="558" y="478"/>
                  </a:lnTo>
                  <a:lnTo>
                    <a:pt x="606" y="466"/>
                  </a:lnTo>
                  <a:lnTo>
                    <a:pt x="630" y="462"/>
                  </a:lnTo>
                  <a:lnTo>
                    <a:pt x="643" y="460"/>
                  </a:lnTo>
                  <a:lnTo>
                    <a:pt x="655" y="458"/>
                  </a:lnTo>
                  <a:lnTo>
                    <a:pt x="668" y="456"/>
                  </a:lnTo>
                  <a:lnTo>
                    <a:pt x="707" y="453"/>
                  </a:lnTo>
                  <a:lnTo>
                    <a:pt x="960" y="453"/>
                  </a:lnTo>
                  <a:lnTo>
                    <a:pt x="978" y="426"/>
                  </a:lnTo>
                  <a:lnTo>
                    <a:pt x="984" y="416"/>
                  </a:lnTo>
                  <a:lnTo>
                    <a:pt x="987" y="410"/>
                  </a:lnTo>
                  <a:close/>
                  <a:moveTo>
                    <a:pt x="960" y="453"/>
                  </a:moveTo>
                  <a:lnTo>
                    <a:pt x="775" y="453"/>
                  </a:lnTo>
                  <a:lnTo>
                    <a:pt x="804" y="455"/>
                  </a:lnTo>
                  <a:lnTo>
                    <a:pt x="818" y="457"/>
                  </a:lnTo>
                  <a:lnTo>
                    <a:pt x="833" y="458"/>
                  </a:lnTo>
                  <a:lnTo>
                    <a:pt x="848" y="460"/>
                  </a:lnTo>
                  <a:lnTo>
                    <a:pt x="863" y="463"/>
                  </a:lnTo>
                  <a:lnTo>
                    <a:pt x="878" y="465"/>
                  </a:lnTo>
                  <a:lnTo>
                    <a:pt x="893" y="468"/>
                  </a:lnTo>
                  <a:lnTo>
                    <a:pt x="909" y="471"/>
                  </a:lnTo>
                  <a:lnTo>
                    <a:pt x="924" y="475"/>
                  </a:lnTo>
                  <a:lnTo>
                    <a:pt x="940" y="479"/>
                  </a:lnTo>
                  <a:lnTo>
                    <a:pt x="947" y="470"/>
                  </a:lnTo>
                  <a:lnTo>
                    <a:pt x="953" y="462"/>
                  </a:lnTo>
                  <a:lnTo>
                    <a:pt x="960" y="453"/>
                  </a:lnTo>
                  <a:close/>
                  <a:moveTo>
                    <a:pt x="340" y="0"/>
                  </a:moveTo>
                  <a:lnTo>
                    <a:pt x="148" y="3"/>
                  </a:lnTo>
                  <a:lnTo>
                    <a:pt x="84" y="5"/>
                  </a:lnTo>
                  <a:lnTo>
                    <a:pt x="20" y="8"/>
                  </a:lnTo>
                  <a:lnTo>
                    <a:pt x="17" y="16"/>
                  </a:lnTo>
                  <a:lnTo>
                    <a:pt x="15" y="25"/>
                  </a:lnTo>
                  <a:lnTo>
                    <a:pt x="13" y="33"/>
                  </a:lnTo>
                  <a:lnTo>
                    <a:pt x="9" y="51"/>
                  </a:lnTo>
                  <a:lnTo>
                    <a:pt x="8" y="60"/>
                  </a:lnTo>
                  <a:lnTo>
                    <a:pt x="6" y="69"/>
                  </a:lnTo>
                  <a:lnTo>
                    <a:pt x="5" y="78"/>
                  </a:lnTo>
                  <a:lnTo>
                    <a:pt x="4" y="86"/>
                  </a:lnTo>
                  <a:lnTo>
                    <a:pt x="2" y="96"/>
                  </a:lnTo>
                  <a:lnTo>
                    <a:pt x="2" y="105"/>
                  </a:lnTo>
                  <a:lnTo>
                    <a:pt x="0" y="123"/>
                  </a:lnTo>
                  <a:lnTo>
                    <a:pt x="0" y="180"/>
                  </a:lnTo>
                  <a:lnTo>
                    <a:pt x="1" y="190"/>
                  </a:lnTo>
                  <a:lnTo>
                    <a:pt x="2" y="199"/>
                  </a:lnTo>
                  <a:lnTo>
                    <a:pt x="4" y="219"/>
                  </a:lnTo>
                  <a:lnTo>
                    <a:pt x="5" y="228"/>
                  </a:lnTo>
                  <a:lnTo>
                    <a:pt x="7" y="238"/>
                  </a:lnTo>
                  <a:lnTo>
                    <a:pt x="8" y="247"/>
                  </a:lnTo>
                  <a:lnTo>
                    <a:pt x="12" y="265"/>
                  </a:lnTo>
                  <a:lnTo>
                    <a:pt x="15" y="275"/>
                  </a:lnTo>
                  <a:lnTo>
                    <a:pt x="19" y="293"/>
                  </a:lnTo>
                  <a:lnTo>
                    <a:pt x="28" y="320"/>
                  </a:lnTo>
                  <a:lnTo>
                    <a:pt x="31" y="328"/>
                  </a:lnTo>
                  <a:lnTo>
                    <a:pt x="34" y="337"/>
                  </a:lnTo>
                  <a:lnTo>
                    <a:pt x="38" y="346"/>
                  </a:lnTo>
                  <a:lnTo>
                    <a:pt x="41" y="354"/>
                  </a:lnTo>
                  <a:lnTo>
                    <a:pt x="45" y="363"/>
                  </a:lnTo>
                  <a:lnTo>
                    <a:pt x="49" y="371"/>
                  </a:lnTo>
                  <a:lnTo>
                    <a:pt x="53" y="380"/>
                  </a:lnTo>
                  <a:lnTo>
                    <a:pt x="57" y="388"/>
                  </a:lnTo>
                  <a:lnTo>
                    <a:pt x="62" y="396"/>
                  </a:lnTo>
                  <a:lnTo>
                    <a:pt x="70" y="412"/>
                  </a:lnTo>
                  <a:lnTo>
                    <a:pt x="85" y="436"/>
                  </a:lnTo>
                  <a:lnTo>
                    <a:pt x="98" y="432"/>
                  </a:lnTo>
                  <a:lnTo>
                    <a:pt x="110" y="428"/>
                  </a:lnTo>
                  <a:lnTo>
                    <a:pt x="136" y="422"/>
                  </a:lnTo>
                  <a:lnTo>
                    <a:pt x="148" y="420"/>
                  </a:lnTo>
                  <a:lnTo>
                    <a:pt x="161" y="417"/>
                  </a:lnTo>
                  <a:lnTo>
                    <a:pt x="187" y="413"/>
                  </a:lnTo>
                  <a:lnTo>
                    <a:pt x="225" y="410"/>
                  </a:lnTo>
                  <a:lnTo>
                    <a:pt x="987" y="410"/>
                  </a:lnTo>
                  <a:lnTo>
                    <a:pt x="989" y="407"/>
                  </a:lnTo>
                  <a:lnTo>
                    <a:pt x="995" y="397"/>
                  </a:lnTo>
                  <a:lnTo>
                    <a:pt x="999" y="388"/>
                  </a:lnTo>
                  <a:lnTo>
                    <a:pt x="1014" y="358"/>
                  </a:lnTo>
                  <a:lnTo>
                    <a:pt x="1022" y="338"/>
                  </a:lnTo>
                  <a:lnTo>
                    <a:pt x="1026" y="327"/>
                  </a:lnTo>
                  <a:lnTo>
                    <a:pt x="1030" y="317"/>
                  </a:lnTo>
                  <a:lnTo>
                    <a:pt x="1033" y="306"/>
                  </a:lnTo>
                  <a:lnTo>
                    <a:pt x="1036" y="296"/>
                  </a:lnTo>
                  <a:lnTo>
                    <a:pt x="1039" y="285"/>
                  </a:lnTo>
                  <a:lnTo>
                    <a:pt x="1042" y="275"/>
                  </a:lnTo>
                  <a:lnTo>
                    <a:pt x="1045" y="264"/>
                  </a:lnTo>
                  <a:lnTo>
                    <a:pt x="1051" y="231"/>
                  </a:lnTo>
                  <a:lnTo>
                    <a:pt x="1052" y="219"/>
                  </a:lnTo>
                  <a:lnTo>
                    <a:pt x="1054" y="208"/>
                  </a:lnTo>
                  <a:lnTo>
                    <a:pt x="1055" y="197"/>
                  </a:lnTo>
                  <a:lnTo>
                    <a:pt x="1056" y="185"/>
                  </a:lnTo>
                  <a:lnTo>
                    <a:pt x="1056" y="174"/>
                  </a:lnTo>
                  <a:lnTo>
                    <a:pt x="1057" y="162"/>
                  </a:lnTo>
                  <a:lnTo>
                    <a:pt x="1057" y="136"/>
                  </a:lnTo>
                  <a:lnTo>
                    <a:pt x="1056" y="121"/>
                  </a:lnTo>
                  <a:lnTo>
                    <a:pt x="1055" y="105"/>
                  </a:lnTo>
                  <a:lnTo>
                    <a:pt x="1054" y="92"/>
                  </a:lnTo>
                  <a:lnTo>
                    <a:pt x="1050" y="64"/>
                  </a:lnTo>
                  <a:lnTo>
                    <a:pt x="1044" y="36"/>
                  </a:lnTo>
                  <a:lnTo>
                    <a:pt x="1012" y="32"/>
                  </a:lnTo>
                  <a:lnTo>
                    <a:pt x="948" y="26"/>
                  </a:lnTo>
                  <a:lnTo>
                    <a:pt x="916" y="24"/>
                  </a:lnTo>
                  <a:lnTo>
                    <a:pt x="852" y="18"/>
                  </a:lnTo>
                  <a:lnTo>
                    <a:pt x="724" y="10"/>
                  </a:lnTo>
                  <a:lnTo>
                    <a:pt x="692" y="9"/>
                  </a:lnTo>
                  <a:lnTo>
                    <a:pt x="660" y="7"/>
                  </a:lnTo>
                  <a:lnTo>
                    <a:pt x="500" y="2"/>
                  </a:lnTo>
                  <a:lnTo>
                    <a:pt x="468" y="2"/>
                  </a:lnTo>
                  <a:lnTo>
                    <a:pt x="436" y="1"/>
                  </a:lnTo>
                  <a:lnTo>
                    <a:pt x="404" y="1"/>
                  </a:lnTo>
                  <a:lnTo>
                    <a:pt x="340" y="0"/>
                  </a:lnTo>
                  <a:close/>
                </a:path>
              </a:pathLst>
            </a:custGeom>
            <a:solidFill>
              <a:srgbClr val="006CB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5" name="Shape 15">
              <a:extLst>
                <a:ext uri="{FF2B5EF4-FFF2-40B4-BE49-F238E27FC236}">
                  <a16:creationId xmlns:a16="http://schemas.microsoft.com/office/drawing/2014/main" id="{136EE43E-D168-BF2E-FAC9-309B022EA59B}"/>
                </a:ext>
              </a:extLst>
            </xdr:cNvPr>
            <xdr:cNvPicPr preferRelativeResize="0"/>
          </xdr:nvPicPr>
          <xdr:blipFill rotWithShape="1">
            <a:blip xmlns:r="http://schemas.openxmlformats.org/officeDocument/2006/relationships" r:embed="rId3">
              <a:alphaModFix/>
            </a:blip>
            <a:srcRect/>
            <a:stretch/>
          </xdr:blipFill>
          <xdr:spPr>
            <a:xfrm>
              <a:off x="5794" y="822"/>
              <a:ext cx="1056" cy="235"/>
            </a:xfrm>
            <a:prstGeom prst="rect">
              <a:avLst/>
            </a:prstGeom>
            <a:noFill/>
            <a:ln>
              <a:noFill/>
            </a:ln>
          </xdr:spPr>
        </xdr:pic>
        <xdr:sp macro="" textlink="">
          <xdr:nvSpPr>
            <xdr:cNvPr id="16" name="Shape 16">
              <a:extLst>
                <a:ext uri="{FF2B5EF4-FFF2-40B4-BE49-F238E27FC236}">
                  <a16:creationId xmlns:a16="http://schemas.microsoft.com/office/drawing/2014/main" id="{EFFAE135-9E70-B9FC-9C20-F2984C635D74}"/>
                </a:ext>
              </a:extLst>
            </xdr:cNvPr>
            <xdr:cNvSpPr/>
          </xdr:nvSpPr>
          <xdr:spPr>
            <a:xfrm>
              <a:off x="5792" y="693"/>
              <a:ext cx="1057" cy="493"/>
            </a:xfrm>
            <a:custGeom>
              <a:avLst/>
              <a:gdLst/>
              <a:ahLst/>
              <a:cxnLst/>
              <a:rect l="l" t="t" r="r" b="b"/>
              <a:pathLst>
                <a:path w="1057" h="493" extrusionOk="0">
                  <a:moveTo>
                    <a:pt x="940" y="479"/>
                  </a:moveTo>
                  <a:lnTo>
                    <a:pt x="947" y="470"/>
                  </a:lnTo>
                  <a:lnTo>
                    <a:pt x="953" y="462"/>
                  </a:lnTo>
                  <a:lnTo>
                    <a:pt x="960" y="453"/>
                  </a:lnTo>
                  <a:lnTo>
                    <a:pt x="966" y="444"/>
                  </a:lnTo>
                  <a:lnTo>
                    <a:pt x="972" y="435"/>
                  </a:lnTo>
                  <a:lnTo>
                    <a:pt x="978" y="426"/>
                  </a:lnTo>
                  <a:lnTo>
                    <a:pt x="984" y="416"/>
                  </a:lnTo>
                  <a:lnTo>
                    <a:pt x="989" y="407"/>
                  </a:lnTo>
                  <a:lnTo>
                    <a:pt x="995" y="397"/>
                  </a:lnTo>
                  <a:lnTo>
                    <a:pt x="999" y="388"/>
                  </a:lnTo>
                  <a:lnTo>
                    <a:pt x="1004" y="378"/>
                  </a:lnTo>
                  <a:lnTo>
                    <a:pt x="1009" y="368"/>
                  </a:lnTo>
                  <a:lnTo>
                    <a:pt x="1014" y="358"/>
                  </a:lnTo>
                  <a:lnTo>
                    <a:pt x="1018" y="348"/>
                  </a:lnTo>
                  <a:lnTo>
                    <a:pt x="1022" y="338"/>
                  </a:lnTo>
                  <a:lnTo>
                    <a:pt x="1026" y="327"/>
                  </a:lnTo>
                  <a:lnTo>
                    <a:pt x="1030" y="317"/>
                  </a:lnTo>
                  <a:lnTo>
                    <a:pt x="1033" y="306"/>
                  </a:lnTo>
                  <a:lnTo>
                    <a:pt x="1036" y="296"/>
                  </a:lnTo>
                  <a:lnTo>
                    <a:pt x="1039" y="285"/>
                  </a:lnTo>
                  <a:lnTo>
                    <a:pt x="1042" y="275"/>
                  </a:lnTo>
                  <a:lnTo>
                    <a:pt x="1045" y="264"/>
                  </a:lnTo>
                  <a:lnTo>
                    <a:pt x="1047" y="253"/>
                  </a:lnTo>
                  <a:lnTo>
                    <a:pt x="1049" y="242"/>
                  </a:lnTo>
                  <a:lnTo>
                    <a:pt x="1051" y="231"/>
                  </a:lnTo>
                  <a:lnTo>
                    <a:pt x="1052" y="219"/>
                  </a:lnTo>
                  <a:lnTo>
                    <a:pt x="1054" y="208"/>
                  </a:lnTo>
                  <a:lnTo>
                    <a:pt x="1055" y="197"/>
                  </a:lnTo>
                  <a:lnTo>
                    <a:pt x="1056" y="185"/>
                  </a:lnTo>
                  <a:lnTo>
                    <a:pt x="1056" y="174"/>
                  </a:lnTo>
                  <a:lnTo>
                    <a:pt x="1057" y="162"/>
                  </a:lnTo>
                  <a:lnTo>
                    <a:pt x="1057" y="151"/>
                  </a:lnTo>
                  <a:lnTo>
                    <a:pt x="1057" y="136"/>
                  </a:lnTo>
                  <a:lnTo>
                    <a:pt x="1056" y="121"/>
                  </a:lnTo>
                  <a:lnTo>
                    <a:pt x="1055" y="107"/>
                  </a:lnTo>
                  <a:lnTo>
                    <a:pt x="1054" y="92"/>
                  </a:lnTo>
                  <a:lnTo>
                    <a:pt x="1052" y="78"/>
                  </a:lnTo>
                  <a:lnTo>
                    <a:pt x="1050" y="64"/>
                  </a:lnTo>
                  <a:lnTo>
                    <a:pt x="1047" y="50"/>
                  </a:lnTo>
                  <a:lnTo>
                    <a:pt x="1044" y="36"/>
                  </a:lnTo>
                  <a:lnTo>
                    <a:pt x="1012" y="32"/>
                  </a:lnTo>
                  <a:lnTo>
                    <a:pt x="980" y="29"/>
                  </a:lnTo>
                  <a:lnTo>
                    <a:pt x="948" y="26"/>
                  </a:lnTo>
                  <a:lnTo>
                    <a:pt x="916" y="24"/>
                  </a:lnTo>
                  <a:lnTo>
                    <a:pt x="884" y="21"/>
                  </a:lnTo>
                  <a:lnTo>
                    <a:pt x="852" y="18"/>
                  </a:lnTo>
                  <a:lnTo>
                    <a:pt x="820" y="16"/>
                  </a:lnTo>
                  <a:lnTo>
                    <a:pt x="788" y="14"/>
                  </a:lnTo>
                  <a:lnTo>
                    <a:pt x="756" y="12"/>
                  </a:lnTo>
                  <a:lnTo>
                    <a:pt x="724" y="10"/>
                  </a:lnTo>
                  <a:lnTo>
                    <a:pt x="692" y="9"/>
                  </a:lnTo>
                  <a:lnTo>
                    <a:pt x="660" y="7"/>
                  </a:lnTo>
                  <a:lnTo>
                    <a:pt x="628" y="6"/>
                  </a:lnTo>
                  <a:lnTo>
                    <a:pt x="596" y="5"/>
                  </a:lnTo>
                  <a:lnTo>
                    <a:pt x="564" y="4"/>
                  </a:lnTo>
                  <a:lnTo>
                    <a:pt x="532" y="3"/>
                  </a:lnTo>
                  <a:lnTo>
                    <a:pt x="500" y="2"/>
                  </a:lnTo>
                  <a:lnTo>
                    <a:pt x="468" y="2"/>
                  </a:lnTo>
                  <a:lnTo>
                    <a:pt x="436" y="1"/>
                  </a:lnTo>
                  <a:lnTo>
                    <a:pt x="404" y="1"/>
                  </a:lnTo>
                  <a:lnTo>
                    <a:pt x="340" y="0"/>
                  </a:lnTo>
                  <a:lnTo>
                    <a:pt x="276" y="1"/>
                  </a:lnTo>
                  <a:lnTo>
                    <a:pt x="212" y="2"/>
                  </a:lnTo>
                  <a:lnTo>
                    <a:pt x="148" y="3"/>
                  </a:lnTo>
                  <a:lnTo>
                    <a:pt x="84" y="5"/>
                  </a:lnTo>
                  <a:lnTo>
                    <a:pt x="20" y="8"/>
                  </a:lnTo>
                  <a:lnTo>
                    <a:pt x="15" y="25"/>
                  </a:lnTo>
                  <a:lnTo>
                    <a:pt x="13" y="33"/>
                  </a:lnTo>
                  <a:lnTo>
                    <a:pt x="11" y="42"/>
                  </a:lnTo>
                  <a:lnTo>
                    <a:pt x="9" y="51"/>
                  </a:lnTo>
                  <a:lnTo>
                    <a:pt x="8" y="60"/>
                  </a:lnTo>
                  <a:lnTo>
                    <a:pt x="6" y="69"/>
                  </a:lnTo>
                  <a:lnTo>
                    <a:pt x="5" y="78"/>
                  </a:lnTo>
                  <a:lnTo>
                    <a:pt x="4" y="86"/>
                  </a:lnTo>
                  <a:lnTo>
                    <a:pt x="2" y="96"/>
                  </a:lnTo>
                  <a:lnTo>
                    <a:pt x="2" y="105"/>
                  </a:lnTo>
                  <a:lnTo>
                    <a:pt x="1" y="114"/>
                  </a:lnTo>
                  <a:lnTo>
                    <a:pt x="0" y="123"/>
                  </a:lnTo>
                  <a:lnTo>
                    <a:pt x="0" y="132"/>
                  </a:lnTo>
                  <a:lnTo>
                    <a:pt x="0" y="141"/>
                  </a:lnTo>
                  <a:lnTo>
                    <a:pt x="0" y="151"/>
                  </a:lnTo>
                  <a:lnTo>
                    <a:pt x="0" y="161"/>
                  </a:lnTo>
                  <a:lnTo>
                    <a:pt x="0" y="170"/>
                  </a:lnTo>
                  <a:lnTo>
                    <a:pt x="0" y="180"/>
                  </a:lnTo>
                  <a:lnTo>
                    <a:pt x="1" y="190"/>
                  </a:lnTo>
                  <a:lnTo>
                    <a:pt x="2" y="199"/>
                  </a:lnTo>
                  <a:lnTo>
                    <a:pt x="3" y="209"/>
                  </a:lnTo>
                  <a:lnTo>
                    <a:pt x="4" y="219"/>
                  </a:lnTo>
                  <a:lnTo>
                    <a:pt x="5" y="228"/>
                  </a:lnTo>
                  <a:lnTo>
                    <a:pt x="7" y="238"/>
                  </a:lnTo>
                  <a:lnTo>
                    <a:pt x="8" y="247"/>
                  </a:lnTo>
                  <a:lnTo>
                    <a:pt x="10" y="256"/>
                  </a:lnTo>
                  <a:lnTo>
                    <a:pt x="12" y="265"/>
                  </a:lnTo>
                  <a:lnTo>
                    <a:pt x="15" y="275"/>
                  </a:lnTo>
                  <a:lnTo>
                    <a:pt x="17" y="284"/>
                  </a:lnTo>
                  <a:lnTo>
                    <a:pt x="19" y="293"/>
                  </a:lnTo>
                  <a:lnTo>
                    <a:pt x="22" y="302"/>
                  </a:lnTo>
                  <a:lnTo>
                    <a:pt x="25" y="311"/>
                  </a:lnTo>
                  <a:lnTo>
                    <a:pt x="28" y="320"/>
                  </a:lnTo>
                  <a:lnTo>
                    <a:pt x="31" y="328"/>
                  </a:lnTo>
                  <a:lnTo>
                    <a:pt x="34" y="337"/>
                  </a:lnTo>
                  <a:lnTo>
                    <a:pt x="38" y="346"/>
                  </a:lnTo>
                  <a:lnTo>
                    <a:pt x="41" y="354"/>
                  </a:lnTo>
                  <a:lnTo>
                    <a:pt x="45" y="363"/>
                  </a:lnTo>
                  <a:lnTo>
                    <a:pt x="49" y="371"/>
                  </a:lnTo>
                  <a:lnTo>
                    <a:pt x="53" y="380"/>
                  </a:lnTo>
                  <a:lnTo>
                    <a:pt x="57" y="388"/>
                  </a:lnTo>
                  <a:lnTo>
                    <a:pt x="62" y="396"/>
                  </a:lnTo>
                  <a:lnTo>
                    <a:pt x="66" y="404"/>
                  </a:lnTo>
                  <a:lnTo>
                    <a:pt x="70" y="412"/>
                  </a:lnTo>
                  <a:lnTo>
                    <a:pt x="75" y="420"/>
                  </a:lnTo>
                  <a:lnTo>
                    <a:pt x="80" y="428"/>
                  </a:lnTo>
                  <a:lnTo>
                    <a:pt x="85" y="436"/>
                  </a:lnTo>
                  <a:lnTo>
                    <a:pt x="98" y="432"/>
                  </a:lnTo>
                  <a:lnTo>
                    <a:pt x="110" y="428"/>
                  </a:lnTo>
                  <a:lnTo>
                    <a:pt x="123" y="425"/>
                  </a:lnTo>
                  <a:lnTo>
                    <a:pt x="136" y="422"/>
                  </a:lnTo>
                  <a:lnTo>
                    <a:pt x="148" y="420"/>
                  </a:lnTo>
                  <a:lnTo>
                    <a:pt x="161" y="417"/>
                  </a:lnTo>
                  <a:lnTo>
                    <a:pt x="174" y="415"/>
                  </a:lnTo>
                  <a:lnTo>
                    <a:pt x="187" y="413"/>
                  </a:lnTo>
                  <a:lnTo>
                    <a:pt x="199" y="412"/>
                  </a:lnTo>
                  <a:lnTo>
                    <a:pt x="212" y="411"/>
                  </a:lnTo>
                  <a:lnTo>
                    <a:pt x="225" y="410"/>
                  </a:lnTo>
                  <a:lnTo>
                    <a:pt x="238" y="410"/>
                  </a:lnTo>
                  <a:lnTo>
                    <a:pt x="251" y="410"/>
                  </a:lnTo>
                  <a:lnTo>
                    <a:pt x="264" y="410"/>
                  </a:lnTo>
                  <a:lnTo>
                    <a:pt x="277" y="411"/>
                  </a:lnTo>
                  <a:lnTo>
                    <a:pt x="291" y="412"/>
                  </a:lnTo>
                  <a:lnTo>
                    <a:pt x="304" y="414"/>
                  </a:lnTo>
                  <a:lnTo>
                    <a:pt x="317" y="416"/>
                  </a:lnTo>
                  <a:lnTo>
                    <a:pt x="331" y="418"/>
                  </a:lnTo>
                  <a:lnTo>
                    <a:pt x="344" y="421"/>
                  </a:lnTo>
                  <a:lnTo>
                    <a:pt x="358" y="424"/>
                  </a:lnTo>
                  <a:lnTo>
                    <a:pt x="371" y="428"/>
                  </a:lnTo>
                  <a:lnTo>
                    <a:pt x="385" y="432"/>
                  </a:lnTo>
                  <a:lnTo>
                    <a:pt x="399" y="437"/>
                  </a:lnTo>
                  <a:lnTo>
                    <a:pt x="413" y="442"/>
                  </a:lnTo>
                  <a:lnTo>
                    <a:pt x="427" y="448"/>
                  </a:lnTo>
                  <a:lnTo>
                    <a:pt x="441" y="454"/>
                  </a:lnTo>
                  <a:lnTo>
                    <a:pt x="455" y="461"/>
                  </a:lnTo>
                  <a:lnTo>
                    <a:pt x="470" y="468"/>
                  </a:lnTo>
                  <a:lnTo>
                    <a:pt x="484" y="476"/>
                  </a:lnTo>
                  <a:lnTo>
                    <a:pt x="499" y="485"/>
                  </a:lnTo>
                  <a:lnTo>
                    <a:pt x="513" y="493"/>
                  </a:lnTo>
                  <a:lnTo>
                    <a:pt x="524" y="489"/>
                  </a:lnTo>
                  <a:lnTo>
                    <a:pt x="535" y="485"/>
                  </a:lnTo>
                  <a:lnTo>
                    <a:pt x="547" y="482"/>
                  </a:lnTo>
                  <a:lnTo>
                    <a:pt x="558" y="478"/>
                  </a:lnTo>
                  <a:lnTo>
                    <a:pt x="570" y="475"/>
                  </a:lnTo>
                  <a:lnTo>
                    <a:pt x="582" y="472"/>
                  </a:lnTo>
                  <a:lnTo>
                    <a:pt x="594" y="469"/>
                  </a:lnTo>
                  <a:lnTo>
                    <a:pt x="606" y="466"/>
                  </a:lnTo>
                  <a:lnTo>
                    <a:pt x="618" y="464"/>
                  </a:lnTo>
                  <a:lnTo>
                    <a:pt x="630" y="462"/>
                  </a:lnTo>
                  <a:lnTo>
                    <a:pt x="643" y="460"/>
                  </a:lnTo>
                  <a:lnTo>
                    <a:pt x="655" y="458"/>
                  </a:lnTo>
                  <a:lnTo>
                    <a:pt x="668" y="456"/>
                  </a:lnTo>
                  <a:lnTo>
                    <a:pt x="681" y="455"/>
                  </a:lnTo>
                  <a:lnTo>
                    <a:pt x="694" y="454"/>
                  </a:lnTo>
                  <a:lnTo>
                    <a:pt x="707" y="453"/>
                  </a:lnTo>
                  <a:lnTo>
                    <a:pt x="720" y="453"/>
                  </a:lnTo>
                  <a:lnTo>
                    <a:pt x="734" y="452"/>
                  </a:lnTo>
                  <a:lnTo>
                    <a:pt x="748" y="452"/>
                  </a:lnTo>
                  <a:lnTo>
                    <a:pt x="761" y="453"/>
                  </a:lnTo>
                  <a:lnTo>
                    <a:pt x="775" y="453"/>
                  </a:lnTo>
                  <a:lnTo>
                    <a:pt x="789" y="454"/>
                  </a:lnTo>
                  <a:lnTo>
                    <a:pt x="804" y="455"/>
                  </a:lnTo>
                  <a:lnTo>
                    <a:pt x="818" y="457"/>
                  </a:lnTo>
                  <a:lnTo>
                    <a:pt x="833" y="458"/>
                  </a:lnTo>
                  <a:lnTo>
                    <a:pt x="848" y="460"/>
                  </a:lnTo>
                  <a:lnTo>
                    <a:pt x="863" y="463"/>
                  </a:lnTo>
                  <a:lnTo>
                    <a:pt x="878" y="465"/>
                  </a:lnTo>
                  <a:lnTo>
                    <a:pt x="893" y="468"/>
                  </a:lnTo>
                  <a:lnTo>
                    <a:pt x="909" y="471"/>
                  </a:lnTo>
                  <a:lnTo>
                    <a:pt x="924" y="475"/>
                  </a:lnTo>
                  <a:lnTo>
                    <a:pt x="940" y="479"/>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7" name="Shape 17">
              <a:extLst>
                <a:ext uri="{FF2B5EF4-FFF2-40B4-BE49-F238E27FC236}">
                  <a16:creationId xmlns:a16="http://schemas.microsoft.com/office/drawing/2014/main" id="{6C299583-9C05-D551-ABA7-C3BB6D1A2761}"/>
                </a:ext>
              </a:extLst>
            </xdr:cNvPr>
            <xdr:cNvPicPr preferRelativeResize="0"/>
          </xdr:nvPicPr>
          <xdr:blipFill rotWithShape="1">
            <a:blip xmlns:r="http://schemas.openxmlformats.org/officeDocument/2006/relationships" r:embed="rId3">
              <a:alphaModFix/>
            </a:blip>
            <a:srcRect/>
            <a:stretch/>
          </xdr:blipFill>
          <xdr:spPr>
            <a:xfrm>
              <a:off x="5794" y="822"/>
              <a:ext cx="1056" cy="235"/>
            </a:xfrm>
            <a:prstGeom prst="rect">
              <a:avLst/>
            </a:prstGeom>
            <a:noFill/>
            <a:ln>
              <a:noFill/>
            </a:ln>
          </xdr:spPr>
        </xdr:pic>
        <xdr:sp macro="" textlink="">
          <xdr:nvSpPr>
            <xdr:cNvPr id="18" name="Shape 18">
              <a:extLst>
                <a:ext uri="{FF2B5EF4-FFF2-40B4-BE49-F238E27FC236}">
                  <a16:creationId xmlns:a16="http://schemas.microsoft.com/office/drawing/2014/main" id="{6F572A17-FEB9-C5AC-3216-436B855D9187}"/>
                </a:ext>
              </a:extLst>
            </xdr:cNvPr>
            <xdr:cNvSpPr/>
          </xdr:nvSpPr>
          <xdr:spPr>
            <a:xfrm>
              <a:off x="5792" y="769"/>
              <a:ext cx="1057" cy="299"/>
            </a:xfrm>
            <a:custGeom>
              <a:avLst/>
              <a:gdLst/>
              <a:ahLst/>
              <a:cxnLst/>
              <a:rect l="l" t="t" r="r" b="b"/>
              <a:pathLst>
                <a:path w="1057" h="299" extrusionOk="0">
                  <a:moveTo>
                    <a:pt x="1034" y="226"/>
                  </a:moveTo>
                  <a:lnTo>
                    <a:pt x="451" y="226"/>
                  </a:lnTo>
                  <a:lnTo>
                    <a:pt x="482" y="227"/>
                  </a:lnTo>
                  <a:lnTo>
                    <a:pt x="512" y="227"/>
                  </a:lnTo>
                  <a:lnTo>
                    <a:pt x="542" y="229"/>
                  </a:lnTo>
                  <a:lnTo>
                    <a:pt x="573" y="230"/>
                  </a:lnTo>
                  <a:lnTo>
                    <a:pt x="603" y="232"/>
                  </a:lnTo>
                  <a:lnTo>
                    <a:pt x="695" y="241"/>
                  </a:lnTo>
                  <a:lnTo>
                    <a:pt x="756" y="249"/>
                  </a:lnTo>
                  <a:lnTo>
                    <a:pt x="818" y="259"/>
                  </a:lnTo>
                  <a:lnTo>
                    <a:pt x="910" y="277"/>
                  </a:lnTo>
                  <a:lnTo>
                    <a:pt x="973" y="291"/>
                  </a:lnTo>
                  <a:lnTo>
                    <a:pt x="1004" y="299"/>
                  </a:lnTo>
                  <a:lnTo>
                    <a:pt x="1008" y="295"/>
                  </a:lnTo>
                  <a:lnTo>
                    <a:pt x="1023" y="259"/>
                  </a:lnTo>
                  <a:lnTo>
                    <a:pt x="1034" y="226"/>
                  </a:lnTo>
                  <a:close/>
                  <a:moveTo>
                    <a:pt x="514" y="0"/>
                  </a:moveTo>
                  <a:lnTo>
                    <a:pt x="414" y="0"/>
                  </a:lnTo>
                  <a:lnTo>
                    <a:pt x="380" y="2"/>
                  </a:lnTo>
                  <a:lnTo>
                    <a:pt x="346" y="3"/>
                  </a:lnTo>
                  <a:lnTo>
                    <a:pt x="312" y="6"/>
                  </a:lnTo>
                  <a:lnTo>
                    <a:pt x="278" y="8"/>
                  </a:lnTo>
                  <a:lnTo>
                    <a:pt x="244" y="11"/>
                  </a:lnTo>
                  <a:lnTo>
                    <a:pt x="140" y="23"/>
                  </a:lnTo>
                  <a:lnTo>
                    <a:pt x="106" y="28"/>
                  </a:lnTo>
                  <a:lnTo>
                    <a:pt x="0" y="46"/>
                  </a:lnTo>
                  <a:lnTo>
                    <a:pt x="0" y="100"/>
                  </a:lnTo>
                  <a:lnTo>
                    <a:pt x="1" y="112"/>
                  </a:lnTo>
                  <a:lnTo>
                    <a:pt x="2" y="125"/>
                  </a:lnTo>
                  <a:lnTo>
                    <a:pt x="3" y="137"/>
                  </a:lnTo>
                  <a:lnTo>
                    <a:pt x="5" y="149"/>
                  </a:lnTo>
                  <a:lnTo>
                    <a:pt x="7" y="162"/>
                  </a:lnTo>
                  <a:lnTo>
                    <a:pt x="9" y="173"/>
                  </a:lnTo>
                  <a:lnTo>
                    <a:pt x="12" y="185"/>
                  </a:lnTo>
                  <a:lnTo>
                    <a:pt x="14" y="197"/>
                  </a:lnTo>
                  <a:lnTo>
                    <a:pt x="17" y="209"/>
                  </a:lnTo>
                  <a:lnTo>
                    <a:pt x="21" y="220"/>
                  </a:lnTo>
                  <a:lnTo>
                    <a:pt x="24" y="232"/>
                  </a:lnTo>
                  <a:lnTo>
                    <a:pt x="28" y="243"/>
                  </a:lnTo>
                  <a:lnTo>
                    <a:pt x="32" y="255"/>
                  </a:lnTo>
                  <a:lnTo>
                    <a:pt x="36" y="266"/>
                  </a:lnTo>
                  <a:lnTo>
                    <a:pt x="65" y="260"/>
                  </a:lnTo>
                  <a:lnTo>
                    <a:pt x="124" y="250"/>
                  </a:lnTo>
                  <a:lnTo>
                    <a:pt x="212" y="238"/>
                  </a:lnTo>
                  <a:lnTo>
                    <a:pt x="242" y="235"/>
                  </a:lnTo>
                  <a:lnTo>
                    <a:pt x="272" y="233"/>
                  </a:lnTo>
                  <a:lnTo>
                    <a:pt x="301" y="230"/>
                  </a:lnTo>
                  <a:lnTo>
                    <a:pt x="421" y="226"/>
                  </a:lnTo>
                  <a:lnTo>
                    <a:pt x="1034" y="226"/>
                  </a:lnTo>
                  <a:lnTo>
                    <a:pt x="1036" y="221"/>
                  </a:lnTo>
                  <a:lnTo>
                    <a:pt x="1046" y="182"/>
                  </a:lnTo>
                  <a:lnTo>
                    <a:pt x="1053" y="142"/>
                  </a:lnTo>
                  <a:lnTo>
                    <a:pt x="1057" y="88"/>
                  </a:lnTo>
                  <a:lnTo>
                    <a:pt x="1054" y="82"/>
                  </a:lnTo>
                  <a:lnTo>
                    <a:pt x="993" y="64"/>
                  </a:lnTo>
                  <a:lnTo>
                    <a:pt x="962" y="56"/>
                  </a:lnTo>
                  <a:lnTo>
                    <a:pt x="900" y="42"/>
                  </a:lnTo>
                  <a:lnTo>
                    <a:pt x="837" y="30"/>
                  </a:lnTo>
                  <a:lnTo>
                    <a:pt x="774" y="20"/>
                  </a:lnTo>
                  <a:lnTo>
                    <a:pt x="709" y="12"/>
                  </a:lnTo>
                  <a:lnTo>
                    <a:pt x="645" y="6"/>
                  </a:lnTo>
                  <a:lnTo>
                    <a:pt x="579" y="2"/>
                  </a:lnTo>
                  <a:lnTo>
                    <a:pt x="514" y="0"/>
                  </a:lnTo>
                  <a:close/>
                </a:path>
              </a:pathLst>
            </a:custGeom>
            <a:solidFill>
              <a:srgbClr val="FCFCFC"/>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9" name="Shape 19">
              <a:extLst>
                <a:ext uri="{FF2B5EF4-FFF2-40B4-BE49-F238E27FC236}">
                  <a16:creationId xmlns:a16="http://schemas.microsoft.com/office/drawing/2014/main" id="{A60CD30F-39A3-AF51-DBB4-28964FF5D49A}"/>
                </a:ext>
              </a:extLst>
            </xdr:cNvPr>
            <xdr:cNvSpPr/>
          </xdr:nvSpPr>
          <xdr:spPr>
            <a:xfrm>
              <a:off x="5792" y="769"/>
              <a:ext cx="1057" cy="299"/>
            </a:xfrm>
            <a:custGeom>
              <a:avLst/>
              <a:gdLst/>
              <a:ahLst/>
              <a:cxnLst/>
              <a:rect l="l" t="t" r="r" b="b"/>
              <a:pathLst>
                <a:path w="1057" h="299" extrusionOk="0">
                  <a:moveTo>
                    <a:pt x="1004" y="299"/>
                  </a:moveTo>
                  <a:lnTo>
                    <a:pt x="942" y="284"/>
                  </a:lnTo>
                  <a:lnTo>
                    <a:pt x="879" y="271"/>
                  </a:lnTo>
                  <a:lnTo>
                    <a:pt x="848" y="265"/>
                  </a:lnTo>
                  <a:lnTo>
                    <a:pt x="818" y="259"/>
                  </a:lnTo>
                  <a:lnTo>
                    <a:pt x="787" y="254"/>
                  </a:lnTo>
                  <a:lnTo>
                    <a:pt x="756" y="249"/>
                  </a:lnTo>
                  <a:lnTo>
                    <a:pt x="725" y="245"/>
                  </a:lnTo>
                  <a:lnTo>
                    <a:pt x="695" y="241"/>
                  </a:lnTo>
                  <a:lnTo>
                    <a:pt x="664" y="238"/>
                  </a:lnTo>
                  <a:lnTo>
                    <a:pt x="633" y="235"/>
                  </a:lnTo>
                  <a:lnTo>
                    <a:pt x="603" y="232"/>
                  </a:lnTo>
                  <a:lnTo>
                    <a:pt x="573" y="230"/>
                  </a:lnTo>
                  <a:lnTo>
                    <a:pt x="542" y="229"/>
                  </a:lnTo>
                  <a:lnTo>
                    <a:pt x="512" y="227"/>
                  </a:lnTo>
                  <a:lnTo>
                    <a:pt x="482" y="227"/>
                  </a:lnTo>
                  <a:lnTo>
                    <a:pt x="451" y="226"/>
                  </a:lnTo>
                  <a:lnTo>
                    <a:pt x="421" y="226"/>
                  </a:lnTo>
                  <a:lnTo>
                    <a:pt x="391" y="227"/>
                  </a:lnTo>
                  <a:lnTo>
                    <a:pt x="361" y="228"/>
                  </a:lnTo>
                  <a:lnTo>
                    <a:pt x="331" y="229"/>
                  </a:lnTo>
                  <a:lnTo>
                    <a:pt x="301" y="230"/>
                  </a:lnTo>
                  <a:lnTo>
                    <a:pt x="272" y="233"/>
                  </a:lnTo>
                  <a:lnTo>
                    <a:pt x="242" y="235"/>
                  </a:lnTo>
                  <a:lnTo>
                    <a:pt x="212" y="238"/>
                  </a:lnTo>
                  <a:lnTo>
                    <a:pt x="183" y="242"/>
                  </a:lnTo>
                  <a:lnTo>
                    <a:pt x="153" y="246"/>
                  </a:lnTo>
                  <a:lnTo>
                    <a:pt x="124" y="250"/>
                  </a:lnTo>
                  <a:lnTo>
                    <a:pt x="95" y="255"/>
                  </a:lnTo>
                  <a:lnTo>
                    <a:pt x="65" y="260"/>
                  </a:lnTo>
                  <a:lnTo>
                    <a:pt x="36" y="266"/>
                  </a:lnTo>
                  <a:lnTo>
                    <a:pt x="32" y="255"/>
                  </a:lnTo>
                  <a:lnTo>
                    <a:pt x="28" y="243"/>
                  </a:lnTo>
                  <a:lnTo>
                    <a:pt x="24" y="232"/>
                  </a:lnTo>
                  <a:lnTo>
                    <a:pt x="21" y="220"/>
                  </a:lnTo>
                  <a:lnTo>
                    <a:pt x="17" y="209"/>
                  </a:lnTo>
                  <a:lnTo>
                    <a:pt x="14" y="197"/>
                  </a:lnTo>
                  <a:lnTo>
                    <a:pt x="12" y="185"/>
                  </a:lnTo>
                  <a:lnTo>
                    <a:pt x="9" y="173"/>
                  </a:lnTo>
                  <a:lnTo>
                    <a:pt x="7" y="162"/>
                  </a:lnTo>
                  <a:lnTo>
                    <a:pt x="5" y="149"/>
                  </a:lnTo>
                  <a:lnTo>
                    <a:pt x="3" y="137"/>
                  </a:lnTo>
                  <a:lnTo>
                    <a:pt x="2" y="125"/>
                  </a:lnTo>
                  <a:lnTo>
                    <a:pt x="1" y="112"/>
                  </a:lnTo>
                  <a:lnTo>
                    <a:pt x="0" y="100"/>
                  </a:lnTo>
                  <a:lnTo>
                    <a:pt x="0" y="87"/>
                  </a:lnTo>
                  <a:lnTo>
                    <a:pt x="0" y="75"/>
                  </a:lnTo>
                  <a:lnTo>
                    <a:pt x="0" y="68"/>
                  </a:lnTo>
                  <a:lnTo>
                    <a:pt x="0" y="53"/>
                  </a:lnTo>
                  <a:lnTo>
                    <a:pt x="36" y="40"/>
                  </a:lnTo>
                  <a:lnTo>
                    <a:pt x="71" y="34"/>
                  </a:lnTo>
                  <a:lnTo>
                    <a:pt x="106" y="28"/>
                  </a:lnTo>
                  <a:lnTo>
                    <a:pt x="140" y="23"/>
                  </a:lnTo>
                  <a:lnTo>
                    <a:pt x="175" y="19"/>
                  </a:lnTo>
                  <a:lnTo>
                    <a:pt x="210" y="15"/>
                  </a:lnTo>
                  <a:lnTo>
                    <a:pt x="244" y="11"/>
                  </a:lnTo>
                  <a:lnTo>
                    <a:pt x="278" y="8"/>
                  </a:lnTo>
                  <a:lnTo>
                    <a:pt x="312" y="6"/>
                  </a:lnTo>
                  <a:lnTo>
                    <a:pt x="346" y="3"/>
                  </a:lnTo>
                  <a:lnTo>
                    <a:pt x="380" y="2"/>
                  </a:lnTo>
                  <a:lnTo>
                    <a:pt x="414" y="0"/>
                  </a:lnTo>
                  <a:lnTo>
                    <a:pt x="447" y="0"/>
                  </a:lnTo>
                  <a:lnTo>
                    <a:pt x="480" y="0"/>
                  </a:lnTo>
                  <a:lnTo>
                    <a:pt x="514" y="0"/>
                  </a:lnTo>
                  <a:lnTo>
                    <a:pt x="547" y="1"/>
                  </a:lnTo>
                  <a:lnTo>
                    <a:pt x="579" y="2"/>
                  </a:lnTo>
                  <a:lnTo>
                    <a:pt x="612" y="4"/>
                  </a:lnTo>
                  <a:lnTo>
                    <a:pt x="645" y="6"/>
                  </a:lnTo>
                  <a:lnTo>
                    <a:pt x="677" y="9"/>
                  </a:lnTo>
                  <a:lnTo>
                    <a:pt x="709" y="12"/>
                  </a:lnTo>
                  <a:lnTo>
                    <a:pt x="742" y="16"/>
                  </a:lnTo>
                  <a:lnTo>
                    <a:pt x="774" y="20"/>
                  </a:lnTo>
                  <a:lnTo>
                    <a:pt x="805" y="25"/>
                  </a:lnTo>
                  <a:lnTo>
                    <a:pt x="837" y="30"/>
                  </a:lnTo>
                  <a:lnTo>
                    <a:pt x="868" y="36"/>
                  </a:lnTo>
                  <a:lnTo>
                    <a:pt x="900" y="42"/>
                  </a:lnTo>
                  <a:lnTo>
                    <a:pt x="931" y="49"/>
                  </a:lnTo>
                  <a:lnTo>
                    <a:pt x="993" y="64"/>
                  </a:lnTo>
                  <a:lnTo>
                    <a:pt x="1054" y="82"/>
                  </a:lnTo>
                  <a:lnTo>
                    <a:pt x="1055" y="85"/>
                  </a:lnTo>
                  <a:lnTo>
                    <a:pt x="1057" y="88"/>
                  </a:lnTo>
                  <a:lnTo>
                    <a:pt x="1056" y="102"/>
                  </a:lnTo>
                  <a:lnTo>
                    <a:pt x="1055" y="115"/>
                  </a:lnTo>
                  <a:lnTo>
                    <a:pt x="1054" y="129"/>
                  </a:lnTo>
                  <a:lnTo>
                    <a:pt x="1053" y="142"/>
                  </a:lnTo>
                  <a:lnTo>
                    <a:pt x="1051" y="156"/>
                  </a:lnTo>
                  <a:lnTo>
                    <a:pt x="1048" y="169"/>
                  </a:lnTo>
                  <a:lnTo>
                    <a:pt x="1046" y="182"/>
                  </a:lnTo>
                  <a:lnTo>
                    <a:pt x="1043" y="195"/>
                  </a:lnTo>
                  <a:lnTo>
                    <a:pt x="1039" y="209"/>
                  </a:lnTo>
                  <a:lnTo>
                    <a:pt x="1036" y="221"/>
                  </a:lnTo>
                  <a:lnTo>
                    <a:pt x="1032" y="234"/>
                  </a:lnTo>
                  <a:lnTo>
                    <a:pt x="1028" y="246"/>
                  </a:lnTo>
                  <a:lnTo>
                    <a:pt x="1023" y="259"/>
                  </a:lnTo>
                  <a:lnTo>
                    <a:pt x="1018" y="271"/>
                  </a:lnTo>
                  <a:lnTo>
                    <a:pt x="1013" y="283"/>
                  </a:lnTo>
                  <a:lnTo>
                    <a:pt x="1008" y="295"/>
                  </a:lnTo>
                  <a:lnTo>
                    <a:pt x="1006" y="297"/>
                  </a:lnTo>
                  <a:lnTo>
                    <a:pt x="1004" y="299"/>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0" name="Shape 20">
              <a:extLst>
                <a:ext uri="{FF2B5EF4-FFF2-40B4-BE49-F238E27FC236}">
                  <a16:creationId xmlns:a16="http://schemas.microsoft.com/office/drawing/2014/main" id="{10CFF699-B0A5-00F9-6EF0-92282EC7305F}"/>
                </a:ext>
              </a:extLst>
            </xdr:cNvPr>
            <xdr:cNvSpPr/>
          </xdr:nvSpPr>
          <xdr:spPr>
            <a:xfrm>
              <a:off x="5813" y="320"/>
              <a:ext cx="1025" cy="413"/>
            </a:xfrm>
            <a:custGeom>
              <a:avLst/>
              <a:gdLst/>
              <a:ahLst/>
              <a:cxnLst/>
              <a:rect l="l" t="t" r="r" b="b"/>
              <a:pathLst>
                <a:path w="1025" h="413" extrusionOk="0">
                  <a:moveTo>
                    <a:pt x="1014" y="374"/>
                  </a:moveTo>
                  <a:lnTo>
                    <a:pt x="384" y="374"/>
                  </a:lnTo>
                  <a:lnTo>
                    <a:pt x="416" y="375"/>
                  </a:lnTo>
                  <a:lnTo>
                    <a:pt x="448" y="375"/>
                  </a:lnTo>
                  <a:lnTo>
                    <a:pt x="480" y="376"/>
                  </a:lnTo>
                  <a:lnTo>
                    <a:pt x="512" y="376"/>
                  </a:lnTo>
                  <a:lnTo>
                    <a:pt x="576" y="378"/>
                  </a:lnTo>
                  <a:lnTo>
                    <a:pt x="608" y="380"/>
                  </a:lnTo>
                  <a:lnTo>
                    <a:pt x="672" y="382"/>
                  </a:lnTo>
                  <a:lnTo>
                    <a:pt x="832" y="392"/>
                  </a:lnTo>
                  <a:lnTo>
                    <a:pt x="896" y="398"/>
                  </a:lnTo>
                  <a:lnTo>
                    <a:pt x="928" y="400"/>
                  </a:lnTo>
                  <a:lnTo>
                    <a:pt x="992" y="406"/>
                  </a:lnTo>
                  <a:lnTo>
                    <a:pt x="1024" y="410"/>
                  </a:lnTo>
                  <a:lnTo>
                    <a:pt x="1025" y="413"/>
                  </a:lnTo>
                  <a:lnTo>
                    <a:pt x="1019" y="391"/>
                  </a:lnTo>
                  <a:lnTo>
                    <a:pt x="1014" y="374"/>
                  </a:lnTo>
                  <a:close/>
                  <a:moveTo>
                    <a:pt x="508" y="0"/>
                  </a:moveTo>
                  <a:lnTo>
                    <a:pt x="486" y="1"/>
                  </a:lnTo>
                  <a:lnTo>
                    <a:pt x="442" y="5"/>
                  </a:lnTo>
                  <a:lnTo>
                    <a:pt x="398" y="12"/>
                  </a:lnTo>
                  <a:lnTo>
                    <a:pt x="357" y="22"/>
                  </a:lnTo>
                  <a:lnTo>
                    <a:pt x="316" y="36"/>
                  </a:lnTo>
                  <a:lnTo>
                    <a:pt x="277" y="53"/>
                  </a:lnTo>
                  <a:lnTo>
                    <a:pt x="240" y="73"/>
                  </a:lnTo>
                  <a:lnTo>
                    <a:pt x="205" y="96"/>
                  </a:lnTo>
                  <a:lnTo>
                    <a:pt x="171" y="122"/>
                  </a:lnTo>
                  <a:lnTo>
                    <a:pt x="140" y="150"/>
                  </a:lnTo>
                  <a:lnTo>
                    <a:pt x="111" y="180"/>
                  </a:lnTo>
                  <a:lnTo>
                    <a:pt x="85" y="212"/>
                  </a:lnTo>
                  <a:lnTo>
                    <a:pt x="61" y="246"/>
                  </a:lnTo>
                  <a:lnTo>
                    <a:pt x="40" y="283"/>
                  </a:lnTo>
                  <a:lnTo>
                    <a:pt x="21" y="321"/>
                  </a:lnTo>
                  <a:lnTo>
                    <a:pt x="0" y="381"/>
                  </a:lnTo>
                  <a:lnTo>
                    <a:pt x="128" y="377"/>
                  </a:lnTo>
                  <a:lnTo>
                    <a:pt x="320" y="374"/>
                  </a:lnTo>
                  <a:lnTo>
                    <a:pt x="1014" y="374"/>
                  </a:lnTo>
                  <a:lnTo>
                    <a:pt x="1006" y="349"/>
                  </a:lnTo>
                  <a:lnTo>
                    <a:pt x="989" y="307"/>
                  </a:lnTo>
                  <a:lnTo>
                    <a:pt x="969" y="268"/>
                  </a:lnTo>
                  <a:lnTo>
                    <a:pt x="946" y="231"/>
                  </a:lnTo>
                  <a:lnTo>
                    <a:pt x="919" y="196"/>
                  </a:lnTo>
                  <a:lnTo>
                    <a:pt x="890" y="163"/>
                  </a:lnTo>
                  <a:lnTo>
                    <a:pt x="858" y="133"/>
                  </a:lnTo>
                  <a:lnTo>
                    <a:pt x="824" y="105"/>
                  </a:lnTo>
                  <a:lnTo>
                    <a:pt x="788" y="80"/>
                  </a:lnTo>
                  <a:lnTo>
                    <a:pt x="749" y="58"/>
                  </a:lnTo>
                  <a:lnTo>
                    <a:pt x="709" y="40"/>
                  </a:lnTo>
                  <a:lnTo>
                    <a:pt x="667" y="24"/>
                  </a:lnTo>
                  <a:lnTo>
                    <a:pt x="623" y="13"/>
                  </a:lnTo>
                  <a:lnTo>
                    <a:pt x="578" y="5"/>
                  </a:lnTo>
                  <a:lnTo>
                    <a:pt x="532" y="1"/>
                  </a:lnTo>
                  <a:lnTo>
                    <a:pt x="508" y="0"/>
                  </a:lnTo>
                  <a:close/>
                </a:path>
              </a:pathLst>
            </a:custGeom>
            <a:solidFill>
              <a:srgbClr val="91D6F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1" name="Shape 21">
              <a:extLst>
                <a:ext uri="{FF2B5EF4-FFF2-40B4-BE49-F238E27FC236}">
                  <a16:creationId xmlns:a16="http://schemas.microsoft.com/office/drawing/2014/main" id="{8C7101A4-CF91-0831-0C1E-04C30B789706}"/>
                </a:ext>
              </a:extLst>
            </xdr:cNvPr>
            <xdr:cNvPicPr preferRelativeResize="0"/>
          </xdr:nvPicPr>
          <xdr:blipFill rotWithShape="1">
            <a:blip xmlns:r="http://schemas.openxmlformats.org/officeDocument/2006/relationships" r:embed="rId4">
              <a:alphaModFix/>
            </a:blip>
            <a:srcRect/>
            <a:stretch/>
          </xdr:blipFill>
          <xdr:spPr>
            <a:xfrm>
              <a:off x="5813" y="450"/>
              <a:ext cx="1027" cy="170"/>
            </a:xfrm>
            <a:prstGeom prst="rect">
              <a:avLst/>
            </a:prstGeom>
            <a:noFill/>
            <a:ln>
              <a:noFill/>
            </a:ln>
          </xdr:spPr>
        </xdr:pic>
        <xdr:sp macro="" textlink="">
          <xdr:nvSpPr>
            <xdr:cNvPr id="22" name="Shape 22">
              <a:extLst>
                <a:ext uri="{FF2B5EF4-FFF2-40B4-BE49-F238E27FC236}">
                  <a16:creationId xmlns:a16="http://schemas.microsoft.com/office/drawing/2014/main" id="{B37A66F4-CFEE-DE83-618E-1E2F73C5DBA3}"/>
                </a:ext>
              </a:extLst>
            </xdr:cNvPr>
            <xdr:cNvSpPr/>
          </xdr:nvSpPr>
          <xdr:spPr>
            <a:xfrm>
              <a:off x="5812" y="460"/>
              <a:ext cx="564" cy="242"/>
            </a:xfrm>
            <a:custGeom>
              <a:avLst/>
              <a:gdLst/>
              <a:ahLst/>
              <a:cxnLst/>
              <a:rect l="l" t="t" r="r" b="b"/>
              <a:pathLst>
                <a:path w="564" h="242" extrusionOk="0">
                  <a:moveTo>
                    <a:pt x="320" y="68"/>
                  </a:moveTo>
                  <a:lnTo>
                    <a:pt x="294" y="120"/>
                  </a:lnTo>
                  <a:lnTo>
                    <a:pt x="46" y="133"/>
                  </a:lnTo>
                  <a:lnTo>
                    <a:pt x="41" y="142"/>
                  </a:lnTo>
                  <a:lnTo>
                    <a:pt x="36" y="152"/>
                  </a:lnTo>
                  <a:lnTo>
                    <a:pt x="31" y="161"/>
                  </a:lnTo>
                  <a:lnTo>
                    <a:pt x="26" y="171"/>
                  </a:lnTo>
                  <a:lnTo>
                    <a:pt x="23" y="180"/>
                  </a:lnTo>
                  <a:lnTo>
                    <a:pt x="19" y="189"/>
                  </a:lnTo>
                  <a:lnTo>
                    <a:pt x="15" y="197"/>
                  </a:lnTo>
                  <a:lnTo>
                    <a:pt x="0" y="242"/>
                  </a:lnTo>
                  <a:lnTo>
                    <a:pt x="35" y="241"/>
                  </a:lnTo>
                  <a:lnTo>
                    <a:pt x="71" y="239"/>
                  </a:lnTo>
                  <a:lnTo>
                    <a:pt x="141" y="237"/>
                  </a:lnTo>
                  <a:lnTo>
                    <a:pt x="176" y="237"/>
                  </a:lnTo>
                  <a:lnTo>
                    <a:pt x="247" y="235"/>
                  </a:lnTo>
                  <a:lnTo>
                    <a:pt x="564" y="235"/>
                  </a:lnTo>
                  <a:lnTo>
                    <a:pt x="564" y="157"/>
                  </a:lnTo>
                  <a:lnTo>
                    <a:pt x="456" y="157"/>
                  </a:lnTo>
                  <a:lnTo>
                    <a:pt x="448" y="77"/>
                  </a:lnTo>
                  <a:lnTo>
                    <a:pt x="320" y="68"/>
                  </a:lnTo>
                  <a:close/>
                  <a:moveTo>
                    <a:pt x="564" y="235"/>
                  </a:moveTo>
                  <a:lnTo>
                    <a:pt x="423" y="235"/>
                  </a:lnTo>
                  <a:lnTo>
                    <a:pt x="564" y="239"/>
                  </a:lnTo>
                  <a:lnTo>
                    <a:pt x="564" y="235"/>
                  </a:lnTo>
                  <a:close/>
                  <a:moveTo>
                    <a:pt x="517" y="0"/>
                  </a:moveTo>
                  <a:lnTo>
                    <a:pt x="488" y="0"/>
                  </a:lnTo>
                  <a:lnTo>
                    <a:pt x="471" y="21"/>
                  </a:lnTo>
                  <a:lnTo>
                    <a:pt x="471" y="157"/>
                  </a:lnTo>
                  <a:lnTo>
                    <a:pt x="564" y="157"/>
                  </a:lnTo>
                  <a:lnTo>
                    <a:pt x="564" y="153"/>
                  </a:lnTo>
                  <a:lnTo>
                    <a:pt x="517" y="153"/>
                  </a:lnTo>
                  <a:lnTo>
                    <a:pt x="517" y="0"/>
                  </a:lnTo>
                  <a:close/>
                </a:path>
              </a:pathLst>
            </a:custGeom>
            <a:solidFill>
              <a:srgbClr val="FCFCFC"/>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3" name="Shape 23">
              <a:extLst>
                <a:ext uri="{FF2B5EF4-FFF2-40B4-BE49-F238E27FC236}">
                  <a16:creationId xmlns:a16="http://schemas.microsoft.com/office/drawing/2014/main" id="{9E077E5F-5A2E-4059-742F-6604C99CF204}"/>
                </a:ext>
              </a:extLst>
            </xdr:cNvPr>
            <xdr:cNvPicPr preferRelativeResize="0"/>
          </xdr:nvPicPr>
          <xdr:blipFill rotWithShape="1">
            <a:blip xmlns:r="http://schemas.openxmlformats.org/officeDocument/2006/relationships" r:embed="rId5">
              <a:alphaModFix/>
            </a:blip>
            <a:srcRect/>
            <a:stretch/>
          </xdr:blipFill>
          <xdr:spPr>
            <a:xfrm>
              <a:off x="5810" y="592"/>
              <a:ext cx="566" cy="2"/>
            </a:xfrm>
            <a:prstGeom prst="rect">
              <a:avLst/>
            </a:prstGeom>
            <a:noFill/>
            <a:ln>
              <a:noFill/>
            </a:ln>
          </xdr:spPr>
        </xdr:pic>
        <xdr:sp macro="" textlink="">
          <xdr:nvSpPr>
            <xdr:cNvPr id="24" name="Shape 24">
              <a:extLst>
                <a:ext uri="{FF2B5EF4-FFF2-40B4-BE49-F238E27FC236}">
                  <a16:creationId xmlns:a16="http://schemas.microsoft.com/office/drawing/2014/main" id="{B93F2395-4872-0429-8C9B-9FFA355CA9AD}"/>
                </a:ext>
              </a:extLst>
            </xdr:cNvPr>
            <xdr:cNvSpPr/>
          </xdr:nvSpPr>
          <xdr:spPr>
            <a:xfrm>
              <a:off x="5813" y="460"/>
              <a:ext cx="564" cy="242"/>
            </a:xfrm>
            <a:custGeom>
              <a:avLst/>
              <a:gdLst/>
              <a:ahLst/>
              <a:cxnLst/>
              <a:rect l="l" t="t" r="r" b="b"/>
              <a:pathLst>
                <a:path w="564" h="242" extrusionOk="0">
                  <a:moveTo>
                    <a:pt x="26" y="171"/>
                  </a:moveTo>
                  <a:lnTo>
                    <a:pt x="23" y="179"/>
                  </a:lnTo>
                  <a:lnTo>
                    <a:pt x="19" y="188"/>
                  </a:lnTo>
                  <a:lnTo>
                    <a:pt x="15" y="197"/>
                  </a:lnTo>
                  <a:lnTo>
                    <a:pt x="12" y="206"/>
                  </a:lnTo>
                  <a:lnTo>
                    <a:pt x="9" y="214"/>
                  </a:lnTo>
                  <a:lnTo>
                    <a:pt x="6" y="224"/>
                  </a:lnTo>
                  <a:lnTo>
                    <a:pt x="3" y="232"/>
                  </a:lnTo>
                  <a:lnTo>
                    <a:pt x="0" y="242"/>
                  </a:lnTo>
                  <a:lnTo>
                    <a:pt x="35" y="240"/>
                  </a:lnTo>
                  <a:lnTo>
                    <a:pt x="71" y="239"/>
                  </a:lnTo>
                  <a:lnTo>
                    <a:pt x="106" y="238"/>
                  </a:lnTo>
                  <a:lnTo>
                    <a:pt x="141" y="237"/>
                  </a:lnTo>
                  <a:lnTo>
                    <a:pt x="176" y="236"/>
                  </a:lnTo>
                  <a:lnTo>
                    <a:pt x="211" y="236"/>
                  </a:lnTo>
                  <a:lnTo>
                    <a:pt x="247" y="235"/>
                  </a:lnTo>
                  <a:lnTo>
                    <a:pt x="282" y="235"/>
                  </a:lnTo>
                  <a:lnTo>
                    <a:pt x="317" y="235"/>
                  </a:lnTo>
                  <a:lnTo>
                    <a:pt x="352" y="235"/>
                  </a:lnTo>
                  <a:lnTo>
                    <a:pt x="388" y="235"/>
                  </a:lnTo>
                  <a:lnTo>
                    <a:pt x="423" y="235"/>
                  </a:lnTo>
                  <a:lnTo>
                    <a:pt x="458" y="236"/>
                  </a:lnTo>
                  <a:lnTo>
                    <a:pt x="493" y="237"/>
                  </a:lnTo>
                  <a:lnTo>
                    <a:pt x="528" y="237"/>
                  </a:lnTo>
                  <a:lnTo>
                    <a:pt x="564" y="238"/>
                  </a:lnTo>
                  <a:lnTo>
                    <a:pt x="564" y="152"/>
                  </a:lnTo>
                  <a:lnTo>
                    <a:pt x="516" y="152"/>
                  </a:lnTo>
                  <a:lnTo>
                    <a:pt x="516" y="0"/>
                  </a:lnTo>
                  <a:lnTo>
                    <a:pt x="487" y="0"/>
                  </a:lnTo>
                  <a:lnTo>
                    <a:pt x="471" y="21"/>
                  </a:lnTo>
                  <a:lnTo>
                    <a:pt x="471" y="156"/>
                  </a:lnTo>
                  <a:lnTo>
                    <a:pt x="26" y="171"/>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5" name="Shape 25">
              <a:extLst>
                <a:ext uri="{FF2B5EF4-FFF2-40B4-BE49-F238E27FC236}">
                  <a16:creationId xmlns:a16="http://schemas.microsoft.com/office/drawing/2014/main" id="{9F21D9A1-D899-B4A9-38A8-C3DD45EBBB57}"/>
                </a:ext>
              </a:extLst>
            </xdr:cNvPr>
            <xdr:cNvPicPr preferRelativeResize="0"/>
          </xdr:nvPicPr>
          <xdr:blipFill rotWithShape="1">
            <a:blip xmlns:r="http://schemas.openxmlformats.org/officeDocument/2006/relationships" r:embed="rId5">
              <a:alphaModFix/>
            </a:blip>
            <a:srcRect/>
            <a:stretch/>
          </xdr:blipFill>
          <xdr:spPr>
            <a:xfrm>
              <a:off x="5813" y="592"/>
              <a:ext cx="564" cy="2"/>
            </a:xfrm>
            <a:prstGeom prst="rect">
              <a:avLst/>
            </a:prstGeom>
            <a:noFill/>
            <a:ln>
              <a:noFill/>
            </a:ln>
          </xdr:spPr>
        </xdr:pic>
        <xdr:sp macro="" textlink="">
          <xdr:nvSpPr>
            <xdr:cNvPr id="26" name="Shape 26">
              <a:extLst>
                <a:ext uri="{FF2B5EF4-FFF2-40B4-BE49-F238E27FC236}">
                  <a16:creationId xmlns:a16="http://schemas.microsoft.com/office/drawing/2014/main" id="{867495C8-D6DD-E4C4-4281-7EB0F6D9927D}"/>
                </a:ext>
              </a:extLst>
            </xdr:cNvPr>
            <xdr:cNvSpPr/>
          </xdr:nvSpPr>
          <xdr:spPr>
            <a:xfrm>
              <a:off x="5809" y="713"/>
              <a:ext cx="2" cy="2"/>
            </a:xfrm>
            <a:custGeom>
              <a:avLst/>
              <a:gdLst/>
              <a:ahLst/>
              <a:cxnLst/>
              <a:rect l="l" t="t" r="r" b="b"/>
              <a:pathLst>
                <a:path w="1" h="1" extrusionOk="0">
                  <a:moveTo>
                    <a:pt x="1" y="0"/>
                  </a:moveTo>
                  <a:lnTo>
                    <a:pt x="0" y="1"/>
                  </a:lnTo>
                  <a:lnTo>
                    <a:pt x="1"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7" name="Shape 27">
              <a:extLst>
                <a:ext uri="{FF2B5EF4-FFF2-40B4-BE49-F238E27FC236}">
                  <a16:creationId xmlns:a16="http://schemas.microsoft.com/office/drawing/2014/main" id="{C47242FF-63F1-5222-D98F-B26A1124D969}"/>
                </a:ext>
              </a:extLst>
            </xdr:cNvPr>
            <xdr:cNvPicPr preferRelativeResize="0"/>
          </xdr:nvPicPr>
          <xdr:blipFill rotWithShape="1">
            <a:blip xmlns:r="http://schemas.openxmlformats.org/officeDocument/2006/relationships" r:embed="rId6">
              <a:alphaModFix/>
            </a:blip>
            <a:srcRect/>
            <a:stretch/>
          </xdr:blipFill>
          <xdr:spPr>
            <a:xfrm>
              <a:off x="5774" y="1073"/>
              <a:ext cx="1056" cy="94"/>
            </a:xfrm>
            <a:prstGeom prst="rect">
              <a:avLst/>
            </a:prstGeom>
            <a:noFill/>
            <a:ln>
              <a:noFill/>
            </a:ln>
          </xdr:spPr>
        </xdr:pic>
        <xdr:sp macro="" textlink="">
          <xdr:nvSpPr>
            <xdr:cNvPr id="28" name="Shape 28">
              <a:extLst>
                <a:ext uri="{FF2B5EF4-FFF2-40B4-BE49-F238E27FC236}">
                  <a16:creationId xmlns:a16="http://schemas.microsoft.com/office/drawing/2014/main" id="{38DC8848-893B-CDC0-673F-AA97B4F6484E}"/>
                </a:ext>
              </a:extLst>
            </xdr:cNvPr>
            <xdr:cNvSpPr/>
          </xdr:nvSpPr>
          <xdr:spPr>
            <a:xfrm>
              <a:off x="5839" y="528"/>
              <a:ext cx="429" cy="103"/>
            </a:xfrm>
            <a:custGeom>
              <a:avLst/>
              <a:gdLst/>
              <a:ahLst/>
              <a:cxnLst/>
              <a:rect l="l" t="t" r="r" b="b"/>
              <a:pathLst>
                <a:path w="429" h="103" extrusionOk="0">
                  <a:moveTo>
                    <a:pt x="19" y="64"/>
                  </a:moveTo>
                  <a:lnTo>
                    <a:pt x="14" y="74"/>
                  </a:lnTo>
                  <a:lnTo>
                    <a:pt x="9" y="83"/>
                  </a:lnTo>
                  <a:lnTo>
                    <a:pt x="4" y="93"/>
                  </a:lnTo>
                  <a:lnTo>
                    <a:pt x="0" y="103"/>
                  </a:lnTo>
                  <a:lnTo>
                    <a:pt x="429" y="89"/>
                  </a:lnTo>
                  <a:lnTo>
                    <a:pt x="421" y="9"/>
                  </a:lnTo>
                  <a:lnTo>
                    <a:pt x="293" y="0"/>
                  </a:lnTo>
                  <a:lnTo>
                    <a:pt x="267" y="51"/>
                  </a:lnTo>
                  <a:lnTo>
                    <a:pt x="19" y="64"/>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9" name="Shape 29">
              <a:extLst>
                <a:ext uri="{FF2B5EF4-FFF2-40B4-BE49-F238E27FC236}">
                  <a16:creationId xmlns:a16="http://schemas.microsoft.com/office/drawing/2014/main" id="{CF32A0B1-1878-7708-C4A6-67A68AA4BC61}"/>
                </a:ext>
              </a:extLst>
            </xdr:cNvPr>
            <xdr:cNvPicPr preferRelativeResize="0"/>
          </xdr:nvPicPr>
          <xdr:blipFill rotWithShape="1">
            <a:blip xmlns:r="http://schemas.openxmlformats.org/officeDocument/2006/relationships" r:embed="rId7">
              <a:alphaModFix/>
            </a:blip>
            <a:srcRect/>
            <a:stretch/>
          </xdr:blipFill>
          <xdr:spPr>
            <a:xfrm>
              <a:off x="5839" y="659"/>
              <a:ext cx="499" cy="2"/>
            </a:xfrm>
            <a:prstGeom prst="rect">
              <a:avLst/>
            </a:prstGeom>
            <a:noFill/>
            <a:ln>
              <a:noFill/>
            </a:ln>
          </xdr:spPr>
        </xdr:pic>
        <xdr:sp macro="" textlink="">
          <xdr:nvSpPr>
            <xdr:cNvPr id="30" name="Shape 30">
              <a:extLst>
                <a:ext uri="{FF2B5EF4-FFF2-40B4-BE49-F238E27FC236}">
                  <a16:creationId xmlns:a16="http://schemas.microsoft.com/office/drawing/2014/main" id="{39F1BFB3-FE24-DD8E-0DE8-0FF3E7DF5197}"/>
                </a:ext>
              </a:extLst>
            </xdr:cNvPr>
            <xdr:cNvSpPr/>
          </xdr:nvSpPr>
          <xdr:spPr>
            <a:xfrm>
              <a:off x="5799" y="880"/>
              <a:ext cx="1036" cy="188"/>
            </a:xfrm>
            <a:custGeom>
              <a:avLst/>
              <a:gdLst/>
              <a:ahLst/>
              <a:cxnLst/>
              <a:rect l="l" t="t" r="r" b="b"/>
              <a:pathLst>
                <a:path w="1036" h="188" extrusionOk="0">
                  <a:moveTo>
                    <a:pt x="1028" y="115"/>
                  </a:moveTo>
                  <a:lnTo>
                    <a:pt x="445" y="115"/>
                  </a:lnTo>
                  <a:lnTo>
                    <a:pt x="566" y="119"/>
                  </a:lnTo>
                  <a:lnTo>
                    <a:pt x="597" y="122"/>
                  </a:lnTo>
                  <a:lnTo>
                    <a:pt x="627" y="124"/>
                  </a:lnTo>
                  <a:lnTo>
                    <a:pt x="658" y="127"/>
                  </a:lnTo>
                  <a:lnTo>
                    <a:pt x="688" y="131"/>
                  </a:lnTo>
                  <a:lnTo>
                    <a:pt x="719" y="134"/>
                  </a:lnTo>
                  <a:lnTo>
                    <a:pt x="750" y="139"/>
                  </a:lnTo>
                  <a:lnTo>
                    <a:pt x="780" y="143"/>
                  </a:lnTo>
                  <a:lnTo>
                    <a:pt x="811" y="148"/>
                  </a:lnTo>
                  <a:lnTo>
                    <a:pt x="904" y="166"/>
                  </a:lnTo>
                  <a:lnTo>
                    <a:pt x="967" y="180"/>
                  </a:lnTo>
                  <a:lnTo>
                    <a:pt x="998" y="188"/>
                  </a:lnTo>
                  <a:lnTo>
                    <a:pt x="1001" y="184"/>
                  </a:lnTo>
                  <a:lnTo>
                    <a:pt x="1007" y="172"/>
                  </a:lnTo>
                  <a:lnTo>
                    <a:pt x="1017" y="148"/>
                  </a:lnTo>
                  <a:lnTo>
                    <a:pt x="1025" y="124"/>
                  </a:lnTo>
                  <a:lnTo>
                    <a:pt x="1028" y="115"/>
                  </a:lnTo>
                  <a:close/>
                  <a:moveTo>
                    <a:pt x="409" y="0"/>
                  </a:moveTo>
                  <a:lnTo>
                    <a:pt x="312" y="3"/>
                  </a:lnTo>
                  <a:lnTo>
                    <a:pt x="249" y="7"/>
                  </a:lnTo>
                  <a:lnTo>
                    <a:pt x="185" y="13"/>
                  </a:lnTo>
                  <a:lnTo>
                    <a:pt x="154" y="17"/>
                  </a:lnTo>
                  <a:lnTo>
                    <a:pt x="92" y="27"/>
                  </a:lnTo>
                  <a:lnTo>
                    <a:pt x="0" y="45"/>
                  </a:lnTo>
                  <a:lnTo>
                    <a:pt x="2" y="60"/>
                  </a:lnTo>
                  <a:lnTo>
                    <a:pt x="8" y="88"/>
                  </a:lnTo>
                  <a:lnTo>
                    <a:pt x="12" y="101"/>
                  </a:lnTo>
                  <a:lnTo>
                    <a:pt x="20" y="129"/>
                  </a:lnTo>
                  <a:lnTo>
                    <a:pt x="30" y="155"/>
                  </a:lnTo>
                  <a:lnTo>
                    <a:pt x="59" y="149"/>
                  </a:lnTo>
                  <a:lnTo>
                    <a:pt x="118" y="139"/>
                  </a:lnTo>
                  <a:lnTo>
                    <a:pt x="177" y="131"/>
                  </a:lnTo>
                  <a:lnTo>
                    <a:pt x="266" y="122"/>
                  </a:lnTo>
                  <a:lnTo>
                    <a:pt x="325" y="118"/>
                  </a:lnTo>
                  <a:lnTo>
                    <a:pt x="415" y="115"/>
                  </a:lnTo>
                  <a:lnTo>
                    <a:pt x="1028" y="115"/>
                  </a:lnTo>
                  <a:lnTo>
                    <a:pt x="1033" y="98"/>
                  </a:lnTo>
                  <a:lnTo>
                    <a:pt x="1036" y="86"/>
                  </a:lnTo>
                  <a:lnTo>
                    <a:pt x="1003" y="77"/>
                  </a:lnTo>
                  <a:lnTo>
                    <a:pt x="936" y="61"/>
                  </a:lnTo>
                  <a:lnTo>
                    <a:pt x="837" y="40"/>
                  </a:lnTo>
                  <a:lnTo>
                    <a:pt x="804" y="35"/>
                  </a:lnTo>
                  <a:lnTo>
                    <a:pt x="770" y="29"/>
                  </a:lnTo>
                  <a:lnTo>
                    <a:pt x="704" y="19"/>
                  </a:lnTo>
                  <a:lnTo>
                    <a:pt x="671" y="15"/>
                  </a:lnTo>
                  <a:lnTo>
                    <a:pt x="572" y="6"/>
                  </a:lnTo>
                  <a:lnTo>
                    <a:pt x="507" y="2"/>
                  </a:lnTo>
                  <a:lnTo>
                    <a:pt x="474" y="1"/>
                  </a:lnTo>
                  <a:lnTo>
                    <a:pt x="441" y="1"/>
                  </a:lnTo>
                  <a:lnTo>
                    <a:pt x="409" y="0"/>
                  </a:lnTo>
                  <a:close/>
                </a:path>
              </a:pathLst>
            </a:custGeom>
            <a:solidFill>
              <a:srgbClr val="FFF012"/>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31" name="Shape 31">
              <a:extLst>
                <a:ext uri="{FF2B5EF4-FFF2-40B4-BE49-F238E27FC236}">
                  <a16:creationId xmlns:a16="http://schemas.microsoft.com/office/drawing/2014/main" id="{641D3BBD-F7D8-872B-5501-3678FA648C02}"/>
                </a:ext>
              </a:extLst>
            </xdr:cNvPr>
            <xdr:cNvPicPr preferRelativeResize="0"/>
          </xdr:nvPicPr>
          <xdr:blipFill rotWithShape="1">
            <a:blip xmlns:r="http://schemas.openxmlformats.org/officeDocument/2006/relationships" r:embed="rId8">
              <a:alphaModFix/>
            </a:blip>
            <a:srcRect/>
            <a:stretch/>
          </xdr:blipFill>
          <xdr:spPr>
            <a:xfrm>
              <a:off x="5798" y="1012"/>
              <a:ext cx="1037" cy="2"/>
            </a:xfrm>
            <a:prstGeom prst="rect">
              <a:avLst/>
            </a:prstGeom>
            <a:noFill/>
            <a:ln>
              <a:noFill/>
            </a:ln>
          </xdr:spPr>
        </xdr:pic>
        <xdr:sp macro="" textlink="">
          <xdr:nvSpPr>
            <xdr:cNvPr id="32" name="Shape 32">
              <a:extLst>
                <a:ext uri="{FF2B5EF4-FFF2-40B4-BE49-F238E27FC236}">
                  <a16:creationId xmlns:a16="http://schemas.microsoft.com/office/drawing/2014/main" id="{438E240A-4C80-6772-4038-B52F4256E347}"/>
                </a:ext>
              </a:extLst>
            </xdr:cNvPr>
            <xdr:cNvSpPr/>
          </xdr:nvSpPr>
          <xdr:spPr>
            <a:xfrm>
              <a:off x="5799" y="880"/>
              <a:ext cx="1036" cy="188"/>
            </a:xfrm>
            <a:custGeom>
              <a:avLst/>
              <a:gdLst/>
              <a:ahLst/>
              <a:cxnLst/>
              <a:rect l="l" t="t" r="r" b="b"/>
              <a:pathLst>
                <a:path w="1036" h="188" extrusionOk="0">
                  <a:moveTo>
                    <a:pt x="998" y="188"/>
                  </a:moveTo>
                  <a:lnTo>
                    <a:pt x="967" y="180"/>
                  </a:lnTo>
                  <a:lnTo>
                    <a:pt x="935" y="173"/>
                  </a:lnTo>
                  <a:lnTo>
                    <a:pt x="904" y="166"/>
                  </a:lnTo>
                  <a:lnTo>
                    <a:pt x="873" y="160"/>
                  </a:lnTo>
                  <a:lnTo>
                    <a:pt x="842" y="154"/>
                  </a:lnTo>
                  <a:lnTo>
                    <a:pt x="811" y="148"/>
                  </a:lnTo>
                  <a:lnTo>
                    <a:pt x="780" y="143"/>
                  </a:lnTo>
                  <a:lnTo>
                    <a:pt x="750" y="139"/>
                  </a:lnTo>
                  <a:lnTo>
                    <a:pt x="719" y="134"/>
                  </a:lnTo>
                  <a:lnTo>
                    <a:pt x="688" y="131"/>
                  </a:lnTo>
                  <a:lnTo>
                    <a:pt x="658" y="127"/>
                  </a:lnTo>
                  <a:lnTo>
                    <a:pt x="627" y="124"/>
                  </a:lnTo>
                  <a:lnTo>
                    <a:pt x="597" y="122"/>
                  </a:lnTo>
                  <a:lnTo>
                    <a:pt x="566" y="119"/>
                  </a:lnTo>
                  <a:lnTo>
                    <a:pt x="536" y="118"/>
                  </a:lnTo>
                  <a:lnTo>
                    <a:pt x="505" y="117"/>
                  </a:lnTo>
                  <a:lnTo>
                    <a:pt x="475" y="116"/>
                  </a:lnTo>
                  <a:lnTo>
                    <a:pt x="445" y="115"/>
                  </a:lnTo>
                  <a:lnTo>
                    <a:pt x="415" y="115"/>
                  </a:lnTo>
                  <a:lnTo>
                    <a:pt x="385" y="116"/>
                  </a:lnTo>
                  <a:lnTo>
                    <a:pt x="355" y="117"/>
                  </a:lnTo>
                  <a:lnTo>
                    <a:pt x="325" y="118"/>
                  </a:lnTo>
                  <a:lnTo>
                    <a:pt x="236" y="125"/>
                  </a:lnTo>
                  <a:lnTo>
                    <a:pt x="147" y="135"/>
                  </a:lnTo>
                  <a:lnTo>
                    <a:pt x="59" y="149"/>
                  </a:lnTo>
                  <a:lnTo>
                    <a:pt x="30" y="155"/>
                  </a:lnTo>
                  <a:lnTo>
                    <a:pt x="25" y="142"/>
                  </a:lnTo>
                  <a:lnTo>
                    <a:pt x="20" y="129"/>
                  </a:lnTo>
                  <a:lnTo>
                    <a:pt x="16" y="115"/>
                  </a:lnTo>
                  <a:lnTo>
                    <a:pt x="12" y="101"/>
                  </a:lnTo>
                  <a:lnTo>
                    <a:pt x="8" y="88"/>
                  </a:lnTo>
                  <a:lnTo>
                    <a:pt x="5" y="74"/>
                  </a:lnTo>
                  <a:lnTo>
                    <a:pt x="2" y="60"/>
                  </a:lnTo>
                  <a:lnTo>
                    <a:pt x="0" y="45"/>
                  </a:lnTo>
                  <a:lnTo>
                    <a:pt x="30" y="39"/>
                  </a:lnTo>
                  <a:lnTo>
                    <a:pt x="61" y="33"/>
                  </a:lnTo>
                  <a:lnTo>
                    <a:pt x="92" y="27"/>
                  </a:lnTo>
                  <a:lnTo>
                    <a:pt x="123" y="22"/>
                  </a:lnTo>
                  <a:lnTo>
                    <a:pt x="154" y="17"/>
                  </a:lnTo>
                  <a:lnTo>
                    <a:pt x="185" y="13"/>
                  </a:lnTo>
                  <a:lnTo>
                    <a:pt x="217" y="10"/>
                  </a:lnTo>
                  <a:lnTo>
                    <a:pt x="249" y="7"/>
                  </a:lnTo>
                  <a:lnTo>
                    <a:pt x="281" y="5"/>
                  </a:lnTo>
                  <a:lnTo>
                    <a:pt x="312" y="3"/>
                  </a:lnTo>
                  <a:lnTo>
                    <a:pt x="345" y="2"/>
                  </a:lnTo>
                  <a:lnTo>
                    <a:pt x="377" y="1"/>
                  </a:lnTo>
                  <a:lnTo>
                    <a:pt x="409" y="0"/>
                  </a:lnTo>
                  <a:lnTo>
                    <a:pt x="441" y="1"/>
                  </a:lnTo>
                  <a:lnTo>
                    <a:pt x="474" y="1"/>
                  </a:lnTo>
                  <a:lnTo>
                    <a:pt x="507" y="2"/>
                  </a:lnTo>
                  <a:lnTo>
                    <a:pt x="539" y="4"/>
                  </a:lnTo>
                  <a:lnTo>
                    <a:pt x="572" y="6"/>
                  </a:lnTo>
                  <a:lnTo>
                    <a:pt x="605" y="9"/>
                  </a:lnTo>
                  <a:lnTo>
                    <a:pt x="638" y="12"/>
                  </a:lnTo>
                  <a:lnTo>
                    <a:pt x="671" y="15"/>
                  </a:lnTo>
                  <a:lnTo>
                    <a:pt x="704" y="19"/>
                  </a:lnTo>
                  <a:lnTo>
                    <a:pt x="737" y="24"/>
                  </a:lnTo>
                  <a:lnTo>
                    <a:pt x="770" y="29"/>
                  </a:lnTo>
                  <a:lnTo>
                    <a:pt x="804" y="35"/>
                  </a:lnTo>
                  <a:lnTo>
                    <a:pt x="837" y="40"/>
                  </a:lnTo>
                  <a:lnTo>
                    <a:pt x="870" y="47"/>
                  </a:lnTo>
                  <a:lnTo>
                    <a:pt x="903" y="54"/>
                  </a:lnTo>
                  <a:lnTo>
                    <a:pt x="936" y="61"/>
                  </a:lnTo>
                  <a:lnTo>
                    <a:pt x="970" y="69"/>
                  </a:lnTo>
                  <a:lnTo>
                    <a:pt x="1003" y="77"/>
                  </a:lnTo>
                  <a:lnTo>
                    <a:pt x="1036" y="86"/>
                  </a:lnTo>
                  <a:lnTo>
                    <a:pt x="1033" y="98"/>
                  </a:lnTo>
                  <a:lnTo>
                    <a:pt x="1029" y="111"/>
                  </a:lnTo>
                  <a:lnTo>
                    <a:pt x="1025" y="124"/>
                  </a:lnTo>
                  <a:lnTo>
                    <a:pt x="1021" y="136"/>
                  </a:lnTo>
                  <a:lnTo>
                    <a:pt x="1017" y="148"/>
                  </a:lnTo>
                  <a:lnTo>
                    <a:pt x="1012" y="160"/>
                  </a:lnTo>
                  <a:lnTo>
                    <a:pt x="1007" y="172"/>
                  </a:lnTo>
                  <a:lnTo>
                    <a:pt x="1001" y="184"/>
                  </a:lnTo>
                  <a:lnTo>
                    <a:pt x="1000" y="186"/>
                  </a:lnTo>
                  <a:lnTo>
                    <a:pt x="998" y="188"/>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33" name="Shape 33">
              <a:extLst>
                <a:ext uri="{FF2B5EF4-FFF2-40B4-BE49-F238E27FC236}">
                  <a16:creationId xmlns:a16="http://schemas.microsoft.com/office/drawing/2014/main" id="{6C9D2999-B597-9D49-A974-3CCC044C9356}"/>
                </a:ext>
              </a:extLst>
            </xdr:cNvPr>
            <xdr:cNvPicPr preferRelativeResize="0"/>
          </xdr:nvPicPr>
          <xdr:blipFill rotWithShape="1">
            <a:blip xmlns:r="http://schemas.openxmlformats.org/officeDocument/2006/relationships" r:embed="rId8">
              <a:alphaModFix/>
            </a:blip>
            <a:srcRect/>
            <a:stretch/>
          </xdr:blipFill>
          <xdr:spPr>
            <a:xfrm>
              <a:off x="5798" y="1012"/>
              <a:ext cx="1037" cy="2"/>
            </a:xfrm>
            <a:prstGeom prst="rect">
              <a:avLst/>
            </a:prstGeom>
            <a:noFill/>
            <a:ln>
              <a:noFill/>
            </a:ln>
          </xdr:spPr>
        </xdr:pic>
        <xdr:pic>
          <xdr:nvPicPr>
            <xdr:cNvPr id="34" name="Shape 34">
              <a:extLst>
                <a:ext uri="{FF2B5EF4-FFF2-40B4-BE49-F238E27FC236}">
                  <a16:creationId xmlns:a16="http://schemas.microsoft.com/office/drawing/2014/main" id="{416F2C71-E064-D210-C443-6718F8F98696}"/>
                </a:ext>
              </a:extLst>
            </xdr:cNvPr>
            <xdr:cNvPicPr preferRelativeResize="0"/>
          </xdr:nvPicPr>
          <xdr:blipFill rotWithShape="1">
            <a:blip xmlns:r="http://schemas.openxmlformats.org/officeDocument/2006/relationships" r:embed="rId9">
              <a:alphaModFix/>
            </a:blip>
            <a:srcRect/>
            <a:stretch/>
          </xdr:blipFill>
          <xdr:spPr>
            <a:xfrm>
              <a:off x="6011" y="461"/>
              <a:ext cx="352" cy="231"/>
            </a:xfrm>
            <a:prstGeom prst="rect">
              <a:avLst/>
            </a:prstGeom>
            <a:noFill/>
            <a:ln>
              <a:noFill/>
            </a:ln>
          </xdr:spPr>
        </xdr:pic>
        <xdr:pic>
          <xdr:nvPicPr>
            <xdr:cNvPr id="35" name="Shape 35">
              <a:extLst>
                <a:ext uri="{FF2B5EF4-FFF2-40B4-BE49-F238E27FC236}">
                  <a16:creationId xmlns:a16="http://schemas.microsoft.com/office/drawing/2014/main" id="{148AF144-0AF0-DA26-7F82-81C18EFB121F}"/>
                </a:ext>
              </a:extLst>
            </xdr:cNvPr>
            <xdr:cNvPicPr preferRelativeResize="0"/>
          </xdr:nvPicPr>
          <xdr:blipFill rotWithShape="1">
            <a:blip xmlns:r="http://schemas.openxmlformats.org/officeDocument/2006/relationships" r:embed="rId10">
              <a:alphaModFix/>
            </a:blip>
            <a:srcRect/>
            <a:stretch/>
          </xdr:blipFill>
          <xdr:spPr>
            <a:xfrm>
              <a:off x="6012" y="753"/>
              <a:ext cx="823" cy="14"/>
            </a:xfrm>
            <a:prstGeom prst="rect">
              <a:avLst/>
            </a:prstGeom>
            <a:noFill/>
            <a:ln>
              <a:noFill/>
            </a:ln>
          </xdr:spPr>
        </xdr:pic>
        <xdr:sp macro="" textlink="">
          <xdr:nvSpPr>
            <xdr:cNvPr id="36" name="Shape 36">
              <a:extLst>
                <a:ext uri="{FF2B5EF4-FFF2-40B4-BE49-F238E27FC236}">
                  <a16:creationId xmlns:a16="http://schemas.microsoft.com/office/drawing/2014/main" id="{F1A01993-F265-DAC4-4028-2191637D9B75}"/>
                </a:ext>
              </a:extLst>
            </xdr:cNvPr>
            <xdr:cNvSpPr/>
          </xdr:nvSpPr>
          <xdr:spPr>
            <a:xfrm>
              <a:off x="6220" y="553"/>
              <a:ext cx="30" cy="26"/>
            </a:xfrm>
            <a:prstGeom prst="rect">
              <a:avLst/>
            </a:prstGeom>
            <a:noFill/>
            <a:ln w="9525" cap="flat" cmpd="sng">
              <a:solidFill>
                <a:srgbClr val="373435"/>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37" name="Shape 37">
              <a:extLst>
                <a:ext uri="{FF2B5EF4-FFF2-40B4-BE49-F238E27FC236}">
                  <a16:creationId xmlns:a16="http://schemas.microsoft.com/office/drawing/2014/main" id="{817BA23F-2246-E2C8-BE3F-9CA8865A08B2}"/>
                </a:ext>
              </a:extLst>
            </xdr:cNvPr>
            <xdr:cNvSpPr/>
          </xdr:nvSpPr>
          <xdr:spPr>
            <a:xfrm>
              <a:off x="6182" y="549"/>
              <a:ext cx="30" cy="26"/>
            </a:xfrm>
            <a:prstGeom prst="rect">
              <a:avLst/>
            </a:prstGeom>
            <a:noFill/>
            <a:ln w="9525" cap="flat" cmpd="sng">
              <a:solidFill>
                <a:srgbClr val="373435"/>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38" name="Shape 38">
              <a:extLst>
                <a:ext uri="{FF2B5EF4-FFF2-40B4-BE49-F238E27FC236}">
                  <a16:creationId xmlns:a16="http://schemas.microsoft.com/office/drawing/2014/main" id="{EC900A4B-86C6-4EAA-496B-E49CA627A8B6}"/>
                </a:ext>
              </a:extLst>
            </xdr:cNvPr>
            <xdr:cNvSpPr/>
          </xdr:nvSpPr>
          <xdr:spPr>
            <a:xfrm>
              <a:off x="6137" y="547"/>
              <a:ext cx="30" cy="25"/>
            </a:xfrm>
            <a:prstGeom prst="rect">
              <a:avLst/>
            </a:prstGeom>
            <a:noFill/>
            <a:ln w="9525" cap="flat" cmpd="sng">
              <a:solidFill>
                <a:srgbClr val="373435"/>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39" name="Shape 39">
              <a:extLst>
                <a:ext uri="{FF2B5EF4-FFF2-40B4-BE49-F238E27FC236}">
                  <a16:creationId xmlns:a16="http://schemas.microsoft.com/office/drawing/2014/main" id="{6294F222-CD64-D78F-A878-CCC57AB8DA05}"/>
                </a:ext>
              </a:extLst>
            </xdr:cNvPr>
            <xdr:cNvPicPr preferRelativeResize="0"/>
          </xdr:nvPicPr>
          <xdr:blipFill rotWithShape="1">
            <a:blip xmlns:r="http://schemas.openxmlformats.org/officeDocument/2006/relationships" r:embed="rId11">
              <a:alphaModFix/>
            </a:blip>
            <a:srcRect/>
            <a:stretch/>
          </xdr:blipFill>
          <xdr:spPr>
            <a:xfrm>
              <a:off x="6137" y="676"/>
              <a:ext cx="583" cy="10"/>
            </a:xfrm>
            <a:prstGeom prst="rect">
              <a:avLst/>
            </a:prstGeom>
            <a:noFill/>
            <a:ln>
              <a:noFill/>
            </a:ln>
          </xdr:spPr>
        </xdr:pic>
        <xdr:sp macro="" textlink="">
          <xdr:nvSpPr>
            <xdr:cNvPr id="40" name="Shape 40">
              <a:extLst>
                <a:ext uri="{FF2B5EF4-FFF2-40B4-BE49-F238E27FC236}">
                  <a16:creationId xmlns:a16="http://schemas.microsoft.com/office/drawing/2014/main" id="{B21D2B5F-4D23-08E0-4CF7-4174F8D8A7D8}"/>
                </a:ext>
              </a:extLst>
            </xdr:cNvPr>
            <xdr:cNvSpPr/>
          </xdr:nvSpPr>
          <xdr:spPr>
            <a:xfrm>
              <a:off x="6409" y="443"/>
              <a:ext cx="163" cy="345"/>
            </a:xfrm>
            <a:custGeom>
              <a:avLst/>
              <a:gdLst/>
              <a:ahLst/>
              <a:cxnLst/>
              <a:rect l="l" t="t" r="r" b="b"/>
              <a:pathLst>
                <a:path w="163" h="345" extrusionOk="0">
                  <a:moveTo>
                    <a:pt x="147" y="317"/>
                  </a:moveTo>
                  <a:lnTo>
                    <a:pt x="9" y="317"/>
                  </a:lnTo>
                  <a:lnTo>
                    <a:pt x="0" y="330"/>
                  </a:lnTo>
                  <a:lnTo>
                    <a:pt x="19" y="332"/>
                  </a:lnTo>
                  <a:lnTo>
                    <a:pt x="37" y="333"/>
                  </a:lnTo>
                  <a:lnTo>
                    <a:pt x="56" y="335"/>
                  </a:lnTo>
                  <a:lnTo>
                    <a:pt x="74" y="336"/>
                  </a:lnTo>
                  <a:lnTo>
                    <a:pt x="111" y="340"/>
                  </a:lnTo>
                  <a:lnTo>
                    <a:pt x="129" y="343"/>
                  </a:lnTo>
                  <a:lnTo>
                    <a:pt x="147" y="345"/>
                  </a:lnTo>
                  <a:lnTo>
                    <a:pt x="163" y="345"/>
                  </a:lnTo>
                  <a:lnTo>
                    <a:pt x="147" y="317"/>
                  </a:lnTo>
                  <a:close/>
                  <a:moveTo>
                    <a:pt x="122" y="296"/>
                  </a:moveTo>
                  <a:lnTo>
                    <a:pt x="32" y="296"/>
                  </a:lnTo>
                  <a:lnTo>
                    <a:pt x="19" y="317"/>
                  </a:lnTo>
                  <a:lnTo>
                    <a:pt x="136" y="317"/>
                  </a:lnTo>
                  <a:lnTo>
                    <a:pt x="122" y="296"/>
                  </a:lnTo>
                  <a:close/>
                  <a:moveTo>
                    <a:pt x="103" y="275"/>
                  </a:moveTo>
                  <a:lnTo>
                    <a:pt x="46" y="275"/>
                  </a:lnTo>
                  <a:lnTo>
                    <a:pt x="38" y="296"/>
                  </a:lnTo>
                  <a:lnTo>
                    <a:pt x="115" y="296"/>
                  </a:lnTo>
                  <a:lnTo>
                    <a:pt x="103" y="275"/>
                  </a:lnTo>
                  <a:close/>
                  <a:moveTo>
                    <a:pt x="91" y="79"/>
                  </a:moveTo>
                  <a:lnTo>
                    <a:pt x="54" y="79"/>
                  </a:lnTo>
                  <a:lnTo>
                    <a:pt x="54" y="275"/>
                  </a:lnTo>
                  <a:lnTo>
                    <a:pt x="91" y="275"/>
                  </a:lnTo>
                  <a:lnTo>
                    <a:pt x="91" y="79"/>
                  </a:lnTo>
                  <a:close/>
                  <a:moveTo>
                    <a:pt x="6" y="39"/>
                  </a:moveTo>
                  <a:lnTo>
                    <a:pt x="6" y="102"/>
                  </a:lnTo>
                  <a:lnTo>
                    <a:pt x="11" y="98"/>
                  </a:lnTo>
                  <a:lnTo>
                    <a:pt x="22" y="90"/>
                  </a:lnTo>
                  <a:lnTo>
                    <a:pt x="27" y="86"/>
                  </a:lnTo>
                  <a:lnTo>
                    <a:pt x="33" y="84"/>
                  </a:lnTo>
                  <a:lnTo>
                    <a:pt x="40" y="81"/>
                  </a:lnTo>
                  <a:lnTo>
                    <a:pt x="54" y="79"/>
                  </a:lnTo>
                  <a:lnTo>
                    <a:pt x="91" y="79"/>
                  </a:lnTo>
                  <a:lnTo>
                    <a:pt x="91" y="77"/>
                  </a:lnTo>
                  <a:lnTo>
                    <a:pt x="148" y="77"/>
                  </a:lnTo>
                  <a:lnTo>
                    <a:pt x="149" y="57"/>
                  </a:lnTo>
                  <a:lnTo>
                    <a:pt x="103" y="57"/>
                  </a:lnTo>
                  <a:lnTo>
                    <a:pt x="99" y="56"/>
                  </a:lnTo>
                  <a:lnTo>
                    <a:pt x="47" y="56"/>
                  </a:lnTo>
                  <a:lnTo>
                    <a:pt x="33" y="54"/>
                  </a:lnTo>
                  <a:lnTo>
                    <a:pt x="27" y="53"/>
                  </a:lnTo>
                  <a:lnTo>
                    <a:pt x="21" y="51"/>
                  </a:lnTo>
                  <a:lnTo>
                    <a:pt x="16" y="48"/>
                  </a:lnTo>
                  <a:lnTo>
                    <a:pt x="11" y="44"/>
                  </a:lnTo>
                  <a:lnTo>
                    <a:pt x="6" y="39"/>
                  </a:lnTo>
                  <a:close/>
                  <a:moveTo>
                    <a:pt x="148" y="77"/>
                  </a:moveTo>
                  <a:lnTo>
                    <a:pt x="106" y="77"/>
                  </a:lnTo>
                  <a:lnTo>
                    <a:pt x="114" y="78"/>
                  </a:lnTo>
                  <a:lnTo>
                    <a:pt x="120" y="80"/>
                  </a:lnTo>
                  <a:lnTo>
                    <a:pt x="134" y="88"/>
                  </a:lnTo>
                  <a:lnTo>
                    <a:pt x="141" y="94"/>
                  </a:lnTo>
                  <a:lnTo>
                    <a:pt x="148" y="101"/>
                  </a:lnTo>
                  <a:lnTo>
                    <a:pt x="148" y="77"/>
                  </a:lnTo>
                  <a:close/>
                  <a:moveTo>
                    <a:pt x="149" y="44"/>
                  </a:moveTo>
                  <a:lnTo>
                    <a:pt x="142" y="47"/>
                  </a:lnTo>
                  <a:lnTo>
                    <a:pt x="136" y="51"/>
                  </a:lnTo>
                  <a:lnTo>
                    <a:pt x="122" y="55"/>
                  </a:lnTo>
                  <a:lnTo>
                    <a:pt x="115" y="56"/>
                  </a:lnTo>
                  <a:lnTo>
                    <a:pt x="111" y="57"/>
                  </a:lnTo>
                  <a:lnTo>
                    <a:pt x="149" y="57"/>
                  </a:lnTo>
                  <a:lnTo>
                    <a:pt x="149" y="44"/>
                  </a:lnTo>
                  <a:close/>
                  <a:moveTo>
                    <a:pt x="112" y="0"/>
                  </a:moveTo>
                  <a:lnTo>
                    <a:pt x="40" y="0"/>
                  </a:lnTo>
                  <a:lnTo>
                    <a:pt x="44" y="7"/>
                  </a:lnTo>
                  <a:lnTo>
                    <a:pt x="48" y="15"/>
                  </a:lnTo>
                  <a:lnTo>
                    <a:pt x="54" y="29"/>
                  </a:lnTo>
                  <a:lnTo>
                    <a:pt x="56" y="36"/>
                  </a:lnTo>
                  <a:lnTo>
                    <a:pt x="56" y="49"/>
                  </a:lnTo>
                  <a:lnTo>
                    <a:pt x="54" y="55"/>
                  </a:lnTo>
                  <a:lnTo>
                    <a:pt x="47" y="56"/>
                  </a:lnTo>
                  <a:lnTo>
                    <a:pt x="95" y="56"/>
                  </a:lnTo>
                  <a:lnTo>
                    <a:pt x="91" y="55"/>
                  </a:lnTo>
                  <a:lnTo>
                    <a:pt x="89" y="48"/>
                  </a:lnTo>
                  <a:lnTo>
                    <a:pt x="90" y="40"/>
                  </a:lnTo>
                  <a:lnTo>
                    <a:pt x="92" y="33"/>
                  </a:lnTo>
                  <a:lnTo>
                    <a:pt x="98" y="19"/>
                  </a:lnTo>
                  <a:lnTo>
                    <a:pt x="103" y="13"/>
                  </a:lnTo>
                  <a:lnTo>
                    <a:pt x="108" y="6"/>
                  </a:lnTo>
                  <a:lnTo>
                    <a:pt x="112" y="0"/>
                  </a:lnTo>
                  <a:close/>
                </a:path>
              </a:pathLst>
            </a:custGeom>
            <a:solidFill>
              <a:srgbClr val="FCFCFC"/>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41" name="Shape 41">
              <a:extLst>
                <a:ext uri="{FF2B5EF4-FFF2-40B4-BE49-F238E27FC236}">
                  <a16:creationId xmlns:a16="http://schemas.microsoft.com/office/drawing/2014/main" id="{DE33BF4A-B740-5519-9EF4-BB5FEBED9D40}"/>
                </a:ext>
              </a:extLst>
            </xdr:cNvPr>
            <xdr:cNvPicPr preferRelativeResize="0"/>
          </xdr:nvPicPr>
          <xdr:blipFill rotWithShape="1">
            <a:blip xmlns:r="http://schemas.openxmlformats.org/officeDocument/2006/relationships" r:embed="rId12">
              <a:alphaModFix/>
            </a:blip>
            <a:srcRect/>
            <a:stretch/>
          </xdr:blipFill>
          <xdr:spPr>
            <a:xfrm>
              <a:off x="6410" y="573"/>
              <a:ext cx="499" cy="84"/>
            </a:xfrm>
            <a:prstGeom prst="rect">
              <a:avLst/>
            </a:prstGeom>
            <a:noFill/>
            <a:ln>
              <a:noFill/>
            </a:ln>
          </xdr:spPr>
        </xdr:pic>
        <xdr:sp macro="" textlink="">
          <xdr:nvSpPr>
            <xdr:cNvPr id="42" name="Shape 42">
              <a:extLst>
                <a:ext uri="{FF2B5EF4-FFF2-40B4-BE49-F238E27FC236}">
                  <a16:creationId xmlns:a16="http://schemas.microsoft.com/office/drawing/2014/main" id="{31D91749-5C32-D000-1DBB-F877D37062E6}"/>
                </a:ext>
              </a:extLst>
            </xdr:cNvPr>
            <xdr:cNvSpPr/>
          </xdr:nvSpPr>
          <xdr:spPr>
            <a:xfrm>
              <a:off x="6415" y="443"/>
              <a:ext cx="141" cy="276"/>
            </a:xfrm>
            <a:custGeom>
              <a:avLst/>
              <a:gdLst/>
              <a:ahLst/>
              <a:cxnLst/>
              <a:rect l="l" t="t" r="r" b="b"/>
              <a:pathLst>
                <a:path w="141" h="276" extrusionOk="0">
                  <a:moveTo>
                    <a:pt x="105" y="0"/>
                  </a:moveTo>
                  <a:lnTo>
                    <a:pt x="33" y="0"/>
                  </a:lnTo>
                  <a:lnTo>
                    <a:pt x="37" y="7"/>
                  </a:lnTo>
                  <a:lnTo>
                    <a:pt x="41" y="15"/>
                  </a:lnTo>
                  <a:lnTo>
                    <a:pt x="43" y="19"/>
                  </a:lnTo>
                  <a:lnTo>
                    <a:pt x="44" y="22"/>
                  </a:lnTo>
                  <a:lnTo>
                    <a:pt x="46" y="26"/>
                  </a:lnTo>
                  <a:lnTo>
                    <a:pt x="47" y="29"/>
                  </a:lnTo>
                  <a:lnTo>
                    <a:pt x="48" y="33"/>
                  </a:lnTo>
                  <a:lnTo>
                    <a:pt x="49" y="36"/>
                  </a:lnTo>
                  <a:lnTo>
                    <a:pt x="49" y="39"/>
                  </a:lnTo>
                  <a:lnTo>
                    <a:pt x="49" y="43"/>
                  </a:lnTo>
                  <a:lnTo>
                    <a:pt x="49" y="46"/>
                  </a:lnTo>
                  <a:lnTo>
                    <a:pt x="49" y="49"/>
                  </a:lnTo>
                  <a:lnTo>
                    <a:pt x="48" y="52"/>
                  </a:lnTo>
                  <a:lnTo>
                    <a:pt x="47" y="55"/>
                  </a:lnTo>
                  <a:lnTo>
                    <a:pt x="43" y="56"/>
                  </a:lnTo>
                  <a:lnTo>
                    <a:pt x="40" y="56"/>
                  </a:lnTo>
                  <a:lnTo>
                    <a:pt x="36" y="56"/>
                  </a:lnTo>
                  <a:lnTo>
                    <a:pt x="33" y="56"/>
                  </a:lnTo>
                  <a:lnTo>
                    <a:pt x="30" y="55"/>
                  </a:lnTo>
                  <a:lnTo>
                    <a:pt x="27" y="55"/>
                  </a:lnTo>
                  <a:lnTo>
                    <a:pt x="24" y="54"/>
                  </a:lnTo>
                  <a:lnTo>
                    <a:pt x="21" y="53"/>
                  </a:lnTo>
                  <a:lnTo>
                    <a:pt x="18" y="52"/>
                  </a:lnTo>
                  <a:lnTo>
                    <a:pt x="15" y="51"/>
                  </a:lnTo>
                  <a:lnTo>
                    <a:pt x="12" y="50"/>
                  </a:lnTo>
                  <a:lnTo>
                    <a:pt x="9" y="48"/>
                  </a:lnTo>
                  <a:lnTo>
                    <a:pt x="7" y="46"/>
                  </a:lnTo>
                  <a:lnTo>
                    <a:pt x="5" y="44"/>
                  </a:lnTo>
                  <a:lnTo>
                    <a:pt x="2" y="42"/>
                  </a:lnTo>
                  <a:lnTo>
                    <a:pt x="0" y="40"/>
                  </a:lnTo>
                  <a:lnTo>
                    <a:pt x="0" y="48"/>
                  </a:lnTo>
                  <a:lnTo>
                    <a:pt x="0" y="55"/>
                  </a:lnTo>
                  <a:lnTo>
                    <a:pt x="0" y="102"/>
                  </a:lnTo>
                  <a:lnTo>
                    <a:pt x="5" y="98"/>
                  </a:lnTo>
                  <a:lnTo>
                    <a:pt x="9" y="94"/>
                  </a:lnTo>
                  <a:lnTo>
                    <a:pt x="15" y="90"/>
                  </a:lnTo>
                  <a:lnTo>
                    <a:pt x="21" y="87"/>
                  </a:lnTo>
                  <a:lnTo>
                    <a:pt x="24" y="85"/>
                  </a:lnTo>
                  <a:lnTo>
                    <a:pt x="27" y="84"/>
                  </a:lnTo>
                  <a:lnTo>
                    <a:pt x="30" y="83"/>
                  </a:lnTo>
                  <a:lnTo>
                    <a:pt x="33" y="82"/>
                  </a:lnTo>
                  <a:lnTo>
                    <a:pt x="37" y="81"/>
                  </a:lnTo>
                  <a:lnTo>
                    <a:pt x="40" y="80"/>
                  </a:lnTo>
                  <a:lnTo>
                    <a:pt x="44" y="80"/>
                  </a:lnTo>
                  <a:lnTo>
                    <a:pt x="47" y="79"/>
                  </a:lnTo>
                  <a:lnTo>
                    <a:pt x="47" y="276"/>
                  </a:lnTo>
                  <a:lnTo>
                    <a:pt x="83" y="276"/>
                  </a:lnTo>
                  <a:lnTo>
                    <a:pt x="83" y="252"/>
                  </a:lnTo>
                  <a:lnTo>
                    <a:pt x="83" y="227"/>
                  </a:lnTo>
                  <a:lnTo>
                    <a:pt x="83" y="78"/>
                  </a:lnTo>
                  <a:lnTo>
                    <a:pt x="87" y="77"/>
                  </a:lnTo>
                  <a:lnTo>
                    <a:pt x="91" y="77"/>
                  </a:lnTo>
                  <a:lnTo>
                    <a:pt x="95" y="77"/>
                  </a:lnTo>
                  <a:lnTo>
                    <a:pt x="99" y="77"/>
                  </a:lnTo>
                  <a:lnTo>
                    <a:pt x="102" y="78"/>
                  </a:lnTo>
                  <a:lnTo>
                    <a:pt x="106" y="78"/>
                  </a:lnTo>
                  <a:lnTo>
                    <a:pt x="109" y="79"/>
                  </a:lnTo>
                  <a:lnTo>
                    <a:pt x="113" y="81"/>
                  </a:lnTo>
                  <a:lnTo>
                    <a:pt x="116" y="82"/>
                  </a:lnTo>
                  <a:lnTo>
                    <a:pt x="120" y="84"/>
                  </a:lnTo>
                  <a:lnTo>
                    <a:pt x="123" y="86"/>
                  </a:lnTo>
                  <a:lnTo>
                    <a:pt x="126" y="89"/>
                  </a:lnTo>
                  <a:lnTo>
                    <a:pt x="130" y="92"/>
                  </a:lnTo>
                  <a:lnTo>
                    <a:pt x="133" y="94"/>
                  </a:lnTo>
                  <a:lnTo>
                    <a:pt x="137" y="97"/>
                  </a:lnTo>
                  <a:lnTo>
                    <a:pt x="140" y="101"/>
                  </a:lnTo>
                  <a:lnTo>
                    <a:pt x="140" y="94"/>
                  </a:lnTo>
                  <a:lnTo>
                    <a:pt x="140" y="87"/>
                  </a:lnTo>
                  <a:lnTo>
                    <a:pt x="140" y="80"/>
                  </a:lnTo>
                  <a:lnTo>
                    <a:pt x="140" y="72"/>
                  </a:lnTo>
                  <a:lnTo>
                    <a:pt x="140" y="65"/>
                  </a:lnTo>
                  <a:lnTo>
                    <a:pt x="141" y="58"/>
                  </a:lnTo>
                  <a:lnTo>
                    <a:pt x="141" y="51"/>
                  </a:lnTo>
                  <a:lnTo>
                    <a:pt x="141" y="44"/>
                  </a:lnTo>
                  <a:lnTo>
                    <a:pt x="134" y="48"/>
                  </a:lnTo>
                  <a:lnTo>
                    <a:pt x="128" y="51"/>
                  </a:lnTo>
                  <a:lnTo>
                    <a:pt x="125" y="52"/>
                  </a:lnTo>
                  <a:lnTo>
                    <a:pt x="121" y="53"/>
                  </a:lnTo>
                  <a:lnTo>
                    <a:pt x="118" y="54"/>
                  </a:lnTo>
                  <a:lnTo>
                    <a:pt x="115" y="55"/>
                  </a:lnTo>
                  <a:lnTo>
                    <a:pt x="111" y="56"/>
                  </a:lnTo>
                  <a:lnTo>
                    <a:pt x="107" y="57"/>
                  </a:lnTo>
                  <a:lnTo>
                    <a:pt x="104" y="57"/>
                  </a:lnTo>
                  <a:lnTo>
                    <a:pt x="100" y="57"/>
                  </a:lnTo>
                  <a:lnTo>
                    <a:pt x="96" y="57"/>
                  </a:lnTo>
                  <a:lnTo>
                    <a:pt x="92" y="57"/>
                  </a:lnTo>
                  <a:lnTo>
                    <a:pt x="87" y="56"/>
                  </a:lnTo>
                  <a:lnTo>
                    <a:pt x="83" y="56"/>
                  </a:lnTo>
                  <a:lnTo>
                    <a:pt x="82" y="52"/>
                  </a:lnTo>
                  <a:lnTo>
                    <a:pt x="82" y="48"/>
                  </a:lnTo>
                  <a:lnTo>
                    <a:pt x="82" y="44"/>
                  </a:lnTo>
                  <a:lnTo>
                    <a:pt x="82" y="41"/>
                  </a:lnTo>
                  <a:lnTo>
                    <a:pt x="83" y="37"/>
                  </a:lnTo>
                  <a:lnTo>
                    <a:pt x="84" y="33"/>
                  </a:lnTo>
                  <a:lnTo>
                    <a:pt x="86" y="30"/>
                  </a:lnTo>
                  <a:lnTo>
                    <a:pt x="87" y="26"/>
                  </a:lnTo>
                  <a:lnTo>
                    <a:pt x="89" y="23"/>
                  </a:lnTo>
                  <a:lnTo>
                    <a:pt x="91" y="19"/>
                  </a:lnTo>
                  <a:lnTo>
                    <a:pt x="93" y="16"/>
                  </a:lnTo>
                  <a:lnTo>
                    <a:pt x="95" y="13"/>
                  </a:lnTo>
                  <a:lnTo>
                    <a:pt x="100" y="6"/>
                  </a:lnTo>
                  <a:lnTo>
                    <a:pt x="105"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43" name="Shape 43">
              <a:extLst>
                <a:ext uri="{FF2B5EF4-FFF2-40B4-BE49-F238E27FC236}">
                  <a16:creationId xmlns:a16="http://schemas.microsoft.com/office/drawing/2014/main" id="{64FE1368-0F84-6516-67F7-A3A2953A6479}"/>
                </a:ext>
              </a:extLst>
            </xdr:cNvPr>
            <xdr:cNvSpPr/>
          </xdr:nvSpPr>
          <xdr:spPr>
            <a:xfrm>
              <a:off x="6428" y="739"/>
              <a:ext cx="117" cy="20"/>
            </a:xfrm>
            <a:custGeom>
              <a:avLst/>
              <a:gdLst/>
              <a:ahLst/>
              <a:cxnLst/>
              <a:rect l="l" t="t" r="r" b="b"/>
              <a:pathLst>
                <a:path w="117" h="20" extrusionOk="0">
                  <a:moveTo>
                    <a:pt x="117" y="20"/>
                  </a:moveTo>
                  <a:lnTo>
                    <a:pt x="103" y="0"/>
                  </a:lnTo>
                  <a:lnTo>
                    <a:pt x="13" y="0"/>
                  </a:lnTo>
                  <a:lnTo>
                    <a:pt x="0" y="20"/>
                  </a:lnTo>
                  <a:lnTo>
                    <a:pt x="117" y="2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44" name="Shape 44">
              <a:extLst>
                <a:ext uri="{FF2B5EF4-FFF2-40B4-BE49-F238E27FC236}">
                  <a16:creationId xmlns:a16="http://schemas.microsoft.com/office/drawing/2014/main" id="{24DC2BC5-ED21-3222-99C1-9F53790CDDAA}"/>
                </a:ext>
              </a:extLst>
            </xdr:cNvPr>
            <xdr:cNvSpPr/>
          </xdr:nvSpPr>
          <xdr:spPr>
            <a:xfrm>
              <a:off x="6447" y="718"/>
              <a:ext cx="78" cy="20"/>
            </a:xfrm>
            <a:custGeom>
              <a:avLst/>
              <a:gdLst/>
              <a:ahLst/>
              <a:cxnLst/>
              <a:rect l="l" t="t" r="r" b="b"/>
              <a:pathLst>
                <a:path w="78" h="20" extrusionOk="0">
                  <a:moveTo>
                    <a:pt x="0" y="20"/>
                  </a:moveTo>
                  <a:lnTo>
                    <a:pt x="8" y="0"/>
                  </a:lnTo>
                  <a:lnTo>
                    <a:pt x="65" y="0"/>
                  </a:lnTo>
                  <a:lnTo>
                    <a:pt x="78" y="20"/>
                  </a:lnTo>
                  <a:lnTo>
                    <a:pt x="0" y="2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45" name="Shape 45">
              <a:extLst>
                <a:ext uri="{FF2B5EF4-FFF2-40B4-BE49-F238E27FC236}">
                  <a16:creationId xmlns:a16="http://schemas.microsoft.com/office/drawing/2014/main" id="{8BC73C62-E8F9-83E0-470D-602DE999012A}"/>
                </a:ext>
              </a:extLst>
            </xdr:cNvPr>
            <xdr:cNvPicPr preferRelativeResize="0"/>
          </xdr:nvPicPr>
          <xdr:blipFill rotWithShape="1">
            <a:blip xmlns:r="http://schemas.openxmlformats.org/officeDocument/2006/relationships" r:embed="rId13">
              <a:alphaModFix/>
            </a:blip>
            <a:srcRect/>
            <a:stretch/>
          </xdr:blipFill>
          <xdr:spPr>
            <a:xfrm>
              <a:off x="6428" y="920"/>
              <a:ext cx="255" cy="123"/>
            </a:xfrm>
            <a:prstGeom prst="rect">
              <a:avLst/>
            </a:prstGeom>
            <a:noFill/>
            <a:ln>
              <a:noFill/>
            </a:ln>
          </xdr:spPr>
        </xdr:pic>
        <xdr:cxnSp macro="">
          <xdr:nvCxnSpPr>
            <xdr:cNvPr id="46" name="Shape 46">
              <a:extLst>
                <a:ext uri="{FF2B5EF4-FFF2-40B4-BE49-F238E27FC236}">
                  <a16:creationId xmlns:a16="http://schemas.microsoft.com/office/drawing/2014/main" id="{7C42DFF7-51A5-6EA3-CA81-A7D50D280BC4}"/>
                </a:ext>
              </a:extLst>
            </xdr:cNvPr>
            <xdr:cNvCxnSpPr/>
          </xdr:nvCxnSpPr>
          <xdr:spPr>
            <a:xfrm>
              <a:off x="6227" y="969"/>
              <a:ext cx="22" cy="0"/>
            </a:xfrm>
            <a:prstGeom prst="straightConnector1">
              <a:avLst/>
            </a:prstGeom>
            <a:noFill/>
            <a:ln w="19950" cap="flat" cmpd="sng">
              <a:solidFill>
                <a:srgbClr val="373435"/>
              </a:solidFill>
              <a:prstDash val="solid"/>
              <a:round/>
              <a:headEnd type="none" w="med" len="med"/>
              <a:tailEnd type="none" w="med" len="med"/>
            </a:ln>
          </xdr:spPr>
        </xdr:cxnSp>
        <xdr:cxnSp macro="">
          <xdr:nvCxnSpPr>
            <xdr:cNvPr id="47" name="Shape 47">
              <a:extLst>
                <a:ext uri="{FF2B5EF4-FFF2-40B4-BE49-F238E27FC236}">
                  <a16:creationId xmlns:a16="http://schemas.microsoft.com/office/drawing/2014/main" id="{E3995A94-528C-2EBC-EF19-73F2F539E69C}"/>
                </a:ext>
              </a:extLst>
            </xdr:cNvPr>
            <xdr:cNvCxnSpPr/>
          </xdr:nvCxnSpPr>
          <xdr:spPr>
            <a:xfrm>
              <a:off x="6184" y="969"/>
              <a:ext cx="23" cy="0"/>
            </a:xfrm>
            <a:prstGeom prst="straightConnector1">
              <a:avLst/>
            </a:prstGeom>
            <a:noFill/>
            <a:ln w="19950" cap="flat" cmpd="sng">
              <a:solidFill>
                <a:srgbClr val="373435"/>
              </a:solidFill>
              <a:prstDash val="solid"/>
              <a:round/>
              <a:headEnd type="none" w="med" len="med"/>
              <a:tailEnd type="none" w="med" len="med"/>
            </a:ln>
          </xdr:spPr>
        </xdr:cxnSp>
        <xdr:sp macro="" textlink="">
          <xdr:nvSpPr>
            <xdr:cNvPr id="48" name="Shape 48">
              <a:extLst>
                <a:ext uri="{FF2B5EF4-FFF2-40B4-BE49-F238E27FC236}">
                  <a16:creationId xmlns:a16="http://schemas.microsoft.com/office/drawing/2014/main" id="{84BEA049-41CC-9FCB-0BE0-3C4F0BCAD5C1}"/>
                </a:ext>
              </a:extLst>
            </xdr:cNvPr>
            <xdr:cNvSpPr/>
          </xdr:nvSpPr>
          <xdr:spPr>
            <a:xfrm>
              <a:off x="6134" y="952"/>
              <a:ext cx="31" cy="46"/>
            </a:xfrm>
            <a:custGeom>
              <a:avLst/>
              <a:gdLst/>
              <a:ahLst/>
              <a:cxnLst/>
              <a:rect l="l" t="t" r="r" b="b"/>
              <a:pathLst>
                <a:path w="31" h="46" extrusionOk="0">
                  <a:moveTo>
                    <a:pt x="31" y="45"/>
                  </a:moveTo>
                  <a:lnTo>
                    <a:pt x="31" y="0"/>
                  </a:lnTo>
                  <a:lnTo>
                    <a:pt x="0" y="0"/>
                  </a:lnTo>
                  <a:lnTo>
                    <a:pt x="0" y="46"/>
                  </a:lnTo>
                  <a:lnTo>
                    <a:pt x="31" y="4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49" name="Shape 49">
              <a:extLst>
                <a:ext uri="{FF2B5EF4-FFF2-40B4-BE49-F238E27FC236}">
                  <a16:creationId xmlns:a16="http://schemas.microsoft.com/office/drawing/2014/main" id="{A698E2B3-0CD2-B77E-9D2E-9957445F441C}"/>
                </a:ext>
              </a:extLst>
            </xdr:cNvPr>
            <xdr:cNvSpPr/>
          </xdr:nvSpPr>
          <xdr:spPr>
            <a:xfrm>
              <a:off x="6148" y="909"/>
              <a:ext cx="134" cy="38"/>
            </a:xfrm>
            <a:custGeom>
              <a:avLst/>
              <a:gdLst/>
              <a:ahLst/>
              <a:cxnLst/>
              <a:rect l="l" t="t" r="r" b="b"/>
              <a:pathLst>
                <a:path w="134" h="38" extrusionOk="0">
                  <a:moveTo>
                    <a:pt x="0" y="0"/>
                  </a:moveTo>
                  <a:lnTo>
                    <a:pt x="91" y="0"/>
                  </a:lnTo>
                  <a:lnTo>
                    <a:pt x="134" y="37"/>
                  </a:lnTo>
                  <a:lnTo>
                    <a:pt x="43" y="38"/>
                  </a:lnTo>
                  <a:lnTo>
                    <a:pt x="0"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50" name="Shape 50">
              <a:extLst>
                <a:ext uri="{FF2B5EF4-FFF2-40B4-BE49-F238E27FC236}">
                  <a16:creationId xmlns:a16="http://schemas.microsoft.com/office/drawing/2014/main" id="{EAB48263-1217-715C-6444-20FDCE579985}"/>
                </a:ext>
              </a:extLst>
            </xdr:cNvPr>
            <xdr:cNvSpPr/>
          </xdr:nvSpPr>
          <xdr:spPr>
            <a:xfrm>
              <a:off x="6102" y="909"/>
              <a:ext cx="180" cy="90"/>
            </a:xfrm>
            <a:custGeom>
              <a:avLst/>
              <a:gdLst/>
              <a:ahLst/>
              <a:cxnLst/>
              <a:rect l="l" t="t" r="r" b="b"/>
              <a:pathLst>
                <a:path w="180" h="90" extrusionOk="0">
                  <a:moveTo>
                    <a:pt x="180" y="86"/>
                  </a:moveTo>
                  <a:lnTo>
                    <a:pt x="178" y="37"/>
                  </a:lnTo>
                  <a:lnTo>
                    <a:pt x="88" y="37"/>
                  </a:lnTo>
                  <a:lnTo>
                    <a:pt x="46" y="0"/>
                  </a:lnTo>
                  <a:lnTo>
                    <a:pt x="0" y="44"/>
                  </a:lnTo>
                  <a:lnTo>
                    <a:pt x="0" y="90"/>
                  </a:lnTo>
                  <a:lnTo>
                    <a:pt x="22" y="88"/>
                  </a:lnTo>
                  <a:lnTo>
                    <a:pt x="45" y="87"/>
                  </a:lnTo>
                  <a:lnTo>
                    <a:pt x="67" y="87"/>
                  </a:lnTo>
                  <a:lnTo>
                    <a:pt x="89" y="86"/>
                  </a:lnTo>
                  <a:lnTo>
                    <a:pt x="112" y="86"/>
                  </a:lnTo>
                  <a:lnTo>
                    <a:pt x="135" y="86"/>
                  </a:lnTo>
                  <a:lnTo>
                    <a:pt x="157" y="86"/>
                  </a:lnTo>
                  <a:lnTo>
                    <a:pt x="180" y="86"/>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51" name="Shape 51">
              <a:extLst>
                <a:ext uri="{FF2B5EF4-FFF2-40B4-BE49-F238E27FC236}">
                  <a16:creationId xmlns:a16="http://schemas.microsoft.com/office/drawing/2014/main" id="{A561977F-00C4-0BEA-1883-7088B8983B92}"/>
                </a:ext>
              </a:extLst>
            </xdr:cNvPr>
            <xdr:cNvPicPr preferRelativeResize="0"/>
          </xdr:nvPicPr>
          <xdr:blipFill rotWithShape="1">
            <a:blip xmlns:r="http://schemas.openxmlformats.org/officeDocument/2006/relationships" r:embed="rId14">
              <a:alphaModFix/>
            </a:blip>
            <a:srcRect/>
            <a:stretch/>
          </xdr:blipFill>
          <xdr:spPr>
            <a:xfrm>
              <a:off x="5899" y="916"/>
              <a:ext cx="161" cy="107"/>
            </a:xfrm>
            <a:prstGeom prst="rect">
              <a:avLst/>
            </a:prstGeom>
            <a:noFill/>
            <a:ln>
              <a:noFill/>
            </a:ln>
          </xdr:spPr>
        </xdr:pic>
        <xdr:pic>
          <xdr:nvPicPr>
            <xdr:cNvPr id="52" name="Shape 52">
              <a:extLst>
                <a:ext uri="{FF2B5EF4-FFF2-40B4-BE49-F238E27FC236}">
                  <a16:creationId xmlns:a16="http://schemas.microsoft.com/office/drawing/2014/main" id="{8555DDBB-D644-B1FC-95E1-318E5372D15D}"/>
                </a:ext>
              </a:extLst>
            </xdr:cNvPr>
            <xdr:cNvPicPr preferRelativeResize="0"/>
          </xdr:nvPicPr>
          <xdr:blipFill rotWithShape="1">
            <a:blip xmlns:r="http://schemas.openxmlformats.org/officeDocument/2006/relationships" r:embed="rId15">
              <a:alphaModFix/>
            </a:blip>
            <a:srcRect/>
            <a:stretch/>
          </xdr:blipFill>
          <xdr:spPr>
            <a:xfrm>
              <a:off x="5902" y="1029"/>
              <a:ext cx="1622" cy="110"/>
            </a:xfrm>
            <a:prstGeom prst="rect">
              <a:avLst/>
            </a:prstGeom>
            <a:noFill/>
            <a:ln>
              <a:noFill/>
            </a:ln>
          </xdr:spPr>
        </xdr:pic>
        <xdr:sp macro="" textlink="">
          <xdr:nvSpPr>
            <xdr:cNvPr id="53" name="Shape 53">
              <a:extLst>
                <a:ext uri="{FF2B5EF4-FFF2-40B4-BE49-F238E27FC236}">
                  <a16:creationId xmlns:a16="http://schemas.microsoft.com/office/drawing/2014/main" id="{96A18591-0D1C-58ED-C5BA-17E508F91A82}"/>
                </a:ext>
              </a:extLst>
            </xdr:cNvPr>
            <xdr:cNvSpPr/>
          </xdr:nvSpPr>
          <xdr:spPr>
            <a:xfrm>
              <a:off x="7025" y="898"/>
              <a:ext cx="2" cy="2"/>
            </a:xfrm>
            <a:custGeom>
              <a:avLst/>
              <a:gdLst/>
              <a:ahLst/>
              <a:cxnLst/>
              <a:rect l="l" t="t" r="r" b="b"/>
              <a:pathLst>
                <a:path w="2" h="2" extrusionOk="0">
                  <a:moveTo>
                    <a:pt x="0" y="2"/>
                  </a:moveTo>
                  <a:lnTo>
                    <a:pt x="1" y="1"/>
                  </a:lnTo>
                  <a:lnTo>
                    <a:pt x="2" y="0"/>
                  </a:lnTo>
                  <a:lnTo>
                    <a:pt x="1"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54" name="Shape 54">
              <a:extLst>
                <a:ext uri="{FF2B5EF4-FFF2-40B4-BE49-F238E27FC236}">
                  <a16:creationId xmlns:a16="http://schemas.microsoft.com/office/drawing/2014/main" id="{99DAEF09-3949-20D5-080D-142D3CC8A1C6}"/>
                </a:ext>
              </a:extLst>
            </xdr:cNvPr>
            <xdr:cNvSpPr/>
          </xdr:nvSpPr>
          <xdr:spPr>
            <a:xfrm>
              <a:off x="7019" y="902"/>
              <a:ext cx="2" cy="3"/>
            </a:xfrm>
            <a:custGeom>
              <a:avLst/>
              <a:gdLst/>
              <a:ahLst/>
              <a:cxnLst/>
              <a:rect l="l" t="t" r="r" b="b"/>
              <a:pathLst>
                <a:path w="2" h="3" extrusionOk="0">
                  <a:moveTo>
                    <a:pt x="0" y="3"/>
                  </a:moveTo>
                  <a:lnTo>
                    <a:pt x="1" y="2"/>
                  </a:lnTo>
                  <a:lnTo>
                    <a:pt x="2" y="0"/>
                  </a:lnTo>
                  <a:lnTo>
                    <a:pt x="1" y="2"/>
                  </a:lnTo>
                  <a:lnTo>
                    <a:pt x="0" y="3"/>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55" name="Shape 55">
              <a:extLst>
                <a:ext uri="{FF2B5EF4-FFF2-40B4-BE49-F238E27FC236}">
                  <a16:creationId xmlns:a16="http://schemas.microsoft.com/office/drawing/2014/main" id="{5E3ADCF5-333F-84D2-A975-9A2442C5070F}"/>
                </a:ext>
              </a:extLst>
            </xdr:cNvPr>
            <xdr:cNvSpPr/>
          </xdr:nvSpPr>
          <xdr:spPr>
            <a:xfrm>
              <a:off x="7019" y="902"/>
              <a:ext cx="2" cy="3"/>
            </a:xfrm>
            <a:custGeom>
              <a:avLst/>
              <a:gdLst/>
              <a:ahLst/>
              <a:cxnLst/>
              <a:rect l="l" t="t" r="r" b="b"/>
              <a:pathLst>
                <a:path w="2" h="3" extrusionOk="0">
                  <a:moveTo>
                    <a:pt x="0" y="3"/>
                  </a:moveTo>
                  <a:lnTo>
                    <a:pt x="1" y="2"/>
                  </a:lnTo>
                  <a:lnTo>
                    <a:pt x="2" y="0"/>
                  </a:lnTo>
                  <a:lnTo>
                    <a:pt x="1" y="2"/>
                  </a:lnTo>
                  <a:lnTo>
                    <a:pt x="0" y="3"/>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56" name="Shape 56">
              <a:extLst>
                <a:ext uri="{FF2B5EF4-FFF2-40B4-BE49-F238E27FC236}">
                  <a16:creationId xmlns:a16="http://schemas.microsoft.com/office/drawing/2014/main" id="{B78D102F-12DE-DFF4-ADA7-E2ED5B9B1387}"/>
                </a:ext>
              </a:extLst>
            </xdr:cNvPr>
            <xdr:cNvSpPr/>
          </xdr:nvSpPr>
          <xdr:spPr>
            <a:xfrm>
              <a:off x="6845" y="633"/>
              <a:ext cx="315" cy="691"/>
            </a:xfrm>
            <a:custGeom>
              <a:avLst/>
              <a:gdLst/>
              <a:ahLst/>
              <a:cxnLst/>
              <a:rect l="l" t="t" r="r" b="b"/>
              <a:pathLst>
                <a:path w="315" h="691" extrusionOk="0">
                  <a:moveTo>
                    <a:pt x="135" y="293"/>
                  </a:moveTo>
                  <a:lnTo>
                    <a:pt x="128" y="315"/>
                  </a:lnTo>
                  <a:lnTo>
                    <a:pt x="121" y="335"/>
                  </a:lnTo>
                  <a:lnTo>
                    <a:pt x="115" y="355"/>
                  </a:lnTo>
                  <a:lnTo>
                    <a:pt x="108" y="374"/>
                  </a:lnTo>
                  <a:lnTo>
                    <a:pt x="101" y="392"/>
                  </a:lnTo>
                  <a:lnTo>
                    <a:pt x="94" y="409"/>
                  </a:lnTo>
                  <a:lnTo>
                    <a:pt x="86" y="425"/>
                  </a:lnTo>
                  <a:lnTo>
                    <a:pt x="83" y="433"/>
                  </a:lnTo>
                  <a:lnTo>
                    <a:pt x="79" y="440"/>
                  </a:lnTo>
                  <a:lnTo>
                    <a:pt x="71" y="455"/>
                  </a:lnTo>
                  <a:lnTo>
                    <a:pt x="50" y="500"/>
                  </a:lnTo>
                  <a:lnTo>
                    <a:pt x="44" y="516"/>
                  </a:lnTo>
                  <a:lnTo>
                    <a:pt x="38" y="531"/>
                  </a:lnTo>
                  <a:lnTo>
                    <a:pt x="33" y="547"/>
                  </a:lnTo>
                  <a:lnTo>
                    <a:pt x="27" y="563"/>
                  </a:lnTo>
                  <a:lnTo>
                    <a:pt x="22" y="578"/>
                  </a:lnTo>
                  <a:lnTo>
                    <a:pt x="14" y="610"/>
                  </a:lnTo>
                  <a:lnTo>
                    <a:pt x="11" y="626"/>
                  </a:lnTo>
                  <a:lnTo>
                    <a:pt x="7" y="642"/>
                  </a:lnTo>
                  <a:lnTo>
                    <a:pt x="4" y="658"/>
                  </a:lnTo>
                  <a:lnTo>
                    <a:pt x="2" y="675"/>
                  </a:lnTo>
                  <a:lnTo>
                    <a:pt x="0" y="691"/>
                  </a:lnTo>
                  <a:lnTo>
                    <a:pt x="8" y="691"/>
                  </a:lnTo>
                  <a:lnTo>
                    <a:pt x="16" y="690"/>
                  </a:lnTo>
                  <a:lnTo>
                    <a:pt x="44" y="690"/>
                  </a:lnTo>
                  <a:lnTo>
                    <a:pt x="45" y="675"/>
                  </a:lnTo>
                  <a:lnTo>
                    <a:pt x="47" y="660"/>
                  </a:lnTo>
                  <a:lnTo>
                    <a:pt x="50" y="645"/>
                  </a:lnTo>
                  <a:lnTo>
                    <a:pt x="56" y="613"/>
                  </a:lnTo>
                  <a:lnTo>
                    <a:pt x="60" y="597"/>
                  </a:lnTo>
                  <a:lnTo>
                    <a:pt x="70" y="563"/>
                  </a:lnTo>
                  <a:lnTo>
                    <a:pt x="76" y="546"/>
                  </a:lnTo>
                  <a:lnTo>
                    <a:pt x="82" y="528"/>
                  </a:lnTo>
                  <a:lnTo>
                    <a:pt x="89" y="510"/>
                  </a:lnTo>
                  <a:lnTo>
                    <a:pt x="105" y="472"/>
                  </a:lnTo>
                  <a:lnTo>
                    <a:pt x="114" y="453"/>
                  </a:lnTo>
                  <a:lnTo>
                    <a:pt x="123" y="433"/>
                  </a:lnTo>
                  <a:lnTo>
                    <a:pt x="134" y="412"/>
                  </a:lnTo>
                  <a:lnTo>
                    <a:pt x="138" y="404"/>
                  </a:lnTo>
                  <a:lnTo>
                    <a:pt x="162" y="350"/>
                  </a:lnTo>
                  <a:lnTo>
                    <a:pt x="165" y="340"/>
                  </a:lnTo>
                  <a:lnTo>
                    <a:pt x="165" y="336"/>
                  </a:lnTo>
                  <a:lnTo>
                    <a:pt x="130" y="336"/>
                  </a:lnTo>
                  <a:lnTo>
                    <a:pt x="134" y="314"/>
                  </a:lnTo>
                  <a:lnTo>
                    <a:pt x="135" y="303"/>
                  </a:lnTo>
                  <a:lnTo>
                    <a:pt x="135" y="293"/>
                  </a:lnTo>
                  <a:close/>
                  <a:moveTo>
                    <a:pt x="261" y="0"/>
                  </a:moveTo>
                  <a:lnTo>
                    <a:pt x="257" y="3"/>
                  </a:lnTo>
                  <a:lnTo>
                    <a:pt x="248" y="12"/>
                  </a:lnTo>
                  <a:lnTo>
                    <a:pt x="240" y="22"/>
                  </a:lnTo>
                  <a:lnTo>
                    <a:pt x="237" y="28"/>
                  </a:lnTo>
                  <a:lnTo>
                    <a:pt x="232" y="34"/>
                  </a:lnTo>
                  <a:lnTo>
                    <a:pt x="229" y="40"/>
                  </a:lnTo>
                  <a:lnTo>
                    <a:pt x="225" y="46"/>
                  </a:lnTo>
                  <a:lnTo>
                    <a:pt x="221" y="53"/>
                  </a:lnTo>
                  <a:lnTo>
                    <a:pt x="218" y="60"/>
                  </a:lnTo>
                  <a:lnTo>
                    <a:pt x="214" y="67"/>
                  </a:lnTo>
                  <a:lnTo>
                    <a:pt x="200" y="99"/>
                  </a:lnTo>
                  <a:lnTo>
                    <a:pt x="193" y="116"/>
                  </a:lnTo>
                  <a:lnTo>
                    <a:pt x="187" y="134"/>
                  </a:lnTo>
                  <a:lnTo>
                    <a:pt x="180" y="153"/>
                  </a:lnTo>
                  <a:lnTo>
                    <a:pt x="174" y="171"/>
                  </a:lnTo>
                  <a:lnTo>
                    <a:pt x="167" y="191"/>
                  </a:lnTo>
                  <a:lnTo>
                    <a:pt x="161" y="210"/>
                  </a:lnTo>
                  <a:lnTo>
                    <a:pt x="155" y="230"/>
                  </a:lnTo>
                  <a:lnTo>
                    <a:pt x="149" y="249"/>
                  </a:lnTo>
                  <a:lnTo>
                    <a:pt x="153" y="257"/>
                  </a:lnTo>
                  <a:lnTo>
                    <a:pt x="157" y="264"/>
                  </a:lnTo>
                  <a:lnTo>
                    <a:pt x="154" y="273"/>
                  </a:lnTo>
                  <a:lnTo>
                    <a:pt x="150" y="282"/>
                  </a:lnTo>
                  <a:lnTo>
                    <a:pt x="144" y="300"/>
                  </a:lnTo>
                  <a:lnTo>
                    <a:pt x="140" y="309"/>
                  </a:lnTo>
                  <a:lnTo>
                    <a:pt x="137" y="318"/>
                  </a:lnTo>
                  <a:lnTo>
                    <a:pt x="133" y="327"/>
                  </a:lnTo>
                  <a:lnTo>
                    <a:pt x="130" y="336"/>
                  </a:lnTo>
                  <a:lnTo>
                    <a:pt x="165" y="336"/>
                  </a:lnTo>
                  <a:lnTo>
                    <a:pt x="165" y="332"/>
                  </a:lnTo>
                  <a:lnTo>
                    <a:pt x="164" y="324"/>
                  </a:lnTo>
                  <a:lnTo>
                    <a:pt x="164" y="300"/>
                  </a:lnTo>
                  <a:lnTo>
                    <a:pt x="165" y="293"/>
                  </a:lnTo>
                  <a:lnTo>
                    <a:pt x="165" y="285"/>
                  </a:lnTo>
                  <a:lnTo>
                    <a:pt x="165" y="282"/>
                  </a:lnTo>
                  <a:lnTo>
                    <a:pt x="160" y="282"/>
                  </a:lnTo>
                  <a:lnTo>
                    <a:pt x="178" y="252"/>
                  </a:lnTo>
                  <a:lnTo>
                    <a:pt x="185" y="242"/>
                  </a:lnTo>
                  <a:lnTo>
                    <a:pt x="191" y="233"/>
                  </a:lnTo>
                  <a:lnTo>
                    <a:pt x="197" y="223"/>
                  </a:lnTo>
                  <a:lnTo>
                    <a:pt x="204" y="213"/>
                  </a:lnTo>
                  <a:lnTo>
                    <a:pt x="210" y="204"/>
                  </a:lnTo>
                  <a:lnTo>
                    <a:pt x="216" y="186"/>
                  </a:lnTo>
                  <a:lnTo>
                    <a:pt x="221" y="168"/>
                  </a:lnTo>
                  <a:lnTo>
                    <a:pt x="227" y="150"/>
                  </a:lnTo>
                  <a:lnTo>
                    <a:pt x="232" y="133"/>
                  </a:lnTo>
                  <a:lnTo>
                    <a:pt x="238" y="115"/>
                  </a:lnTo>
                  <a:lnTo>
                    <a:pt x="244" y="99"/>
                  </a:lnTo>
                  <a:lnTo>
                    <a:pt x="250" y="82"/>
                  </a:lnTo>
                  <a:lnTo>
                    <a:pt x="257" y="66"/>
                  </a:lnTo>
                  <a:lnTo>
                    <a:pt x="293" y="66"/>
                  </a:lnTo>
                  <a:lnTo>
                    <a:pt x="292" y="63"/>
                  </a:lnTo>
                  <a:lnTo>
                    <a:pt x="286" y="50"/>
                  </a:lnTo>
                  <a:lnTo>
                    <a:pt x="281" y="38"/>
                  </a:lnTo>
                  <a:lnTo>
                    <a:pt x="275" y="25"/>
                  </a:lnTo>
                  <a:lnTo>
                    <a:pt x="268" y="12"/>
                  </a:lnTo>
                  <a:lnTo>
                    <a:pt x="261" y="0"/>
                  </a:lnTo>
                  <a:close/>
                  <a:moveTo>
                    <a:pt x="166" y="278"/>
                  </a:moveTo>
                  <a:lnTo>
                    <a:pt x="160" y="282"/>
                  </a:lnTo>
                  <a:lnTo>
                    <a:pt x="165" y="282"/>
                  </a:lnTo>
                  <a:lnTo>
                    <a:pt x="166" y="278"/>
                  </a:lnTo>
                  <a:close/>
                  <a:moveTo>
                    <a:pt x="293" y="66"/>
                  </a:moveTo>
                  <a:lnTo>
                    <a:pt x="257" y="66"/>
                  </a:lnTo>
                  <a:lnTo>
                    <a:pt x="262" y="75"/>
                  </a:lnTo>
                  <a:lnTo>
                    <a:pt x="272" y="95"/>
                  </a:lnTo>
                  <a:lnTo>
                    <a:pt x="276" y="104"/>
                  </a:lnTo>
                  <a:lnTo>
                    <a:pt x="280" y="114"/>
                  </a:lnTo>
                  <a:lnTo>
                    <a:pt x="284" y="123"/>
                  </a:lnTo>
                  <a:lnTo>
                    <a:pt x="288" y="133"/>
                  </a:lnTo>
                  <a:lnTo>
                    <a:pt x="291" y="142"/>
                  </a:lnTo>
                  <a:lnTo>
                    <a:pt x="298" y="161"/>
                  </a:lnTo>
                  <a:lnTo>
                    <a:pt x="304" y="180"/>
                  </a:lnTo>
                  <a:lnTo>
                    <a:pt x="309" y="199"/>
                  </a:lnTo>
                  <a:lnTo>
                    <a:pt x="315" y="218"/>
                  </a:lnTo>
                  <a:lnTo>
                    <a:pt x="315" y="186"/>
                  </a:lnTo>
                  <a:lnTo>
                    <a:pt x="314" y="171"/>
                  </a:lnTo>
                  <a:lnTo>
                    <a:pt x="313" y="159"/>
                  </a:lnTo>
                  <a:lnTo>
                    <a:pt x="307" y="117"/>
                  </a:lnTo>
                  <a:lnTo>
                    <a:pt x="304" y="103"/>
                  </a:lnTo>
                  <a:lnTo>
                    <a:pt x="300" y="90"/>
                  </a:lnTo>
                  <a:lnTo>
                    <a:pt x="296" y="76"/>
                  </a:lnTo>
                  <a:lnTo>
                    <a:pt x="293" y="66"/>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57" name="Shape 57">
              <a:extLst>
                <a:ext uri="{FF2B5EF4-FFF2-40B4-BE49-F238E27FC236}">
                  <a16:creationId xmlns:a16="http://schemas.microsoft.com/office/drawing/2014/main" id="{2FA96996-D044-8C2F-DD5E-D78CAC8CBAFE}"/>
                </a:ext>
              </a:extLst>
            </xdr:cNvPr>
            <xdr:cNvPicPr preferRelativeResize="0"/>
          </xdr:nvPicPr>
          <xdr:blipFill rotWithShape="1">
            <a:blip xmlns:r="http://schemas.openxmlformats.org/officeDocument/2006/relationships" r:embed="rId16">
              <a:alphaModFix/>
            </a:blip>
            <a:srcRect/>
            <a:stretch/>
          </xdr:blipFill>
          <xdr:spPr>
            <a:xfrm>
              <a:off x="6845" y="762"/>
              <a:ext cx="499" cy="432"/>
            </a:xfrm>
            <a:prstGeom prst="rect">
              <a:avLst/>
            </a:prstGeom>
            <a:noFill/>
            <a:ln>
              <a:noFill/>
            </a:ln>
          </xdr:spPr>
        </xdr:pic>
        <xdr:sp macro="" textlink="">
          <xdr:nvSpPr>
            <xdr:cNvPr id="58" name="Shape 58">
              <a:extLst>
                <a:ext uri="{FF2B5EF4-FFF2-40B4-BE49-F238E27FC236}">
                  <a16:creationId xmlns:a16="http://schemas.microsoft.com/office/drawing/2014/main" id="{E9B4399D-2796-617A-4D87-CCC2982586EF}"/>
                </a:ext>
              </a:extLst>
            </xdr:cNvPr>
            <xdr:cNvSpPr/>
          </xdr:nvSpPr>
          <xdr:spPr>
            <a:xfrm>
              <a:off x="6845" y="633"/>
              <a:ext cx="315" cy="691"/>
            </a:xfrm>
            <a:custGeom>
              <a:avLst/>
              <a:gdLst/>
              <a:ahLst/>
              <a:cxnLst/>
              <a:rect l="l" t="t" r="r" b="b"/>
              <a:pathLst>
                <a:path w="315" h="691" extrusionOk="0">
                  <a:moveTo>
                    <a:pt x="79" y="440"/>
                  </a:moveTo>
                  <a:lnTo>
                    <a:pt x="83" y="433"/>
                  </a:lnTo>
                  <a:lnTo>
                    <a:pt x="86" y="425"/>
                  </a:lnTo>
                  <a:lnTo>
                    <a:pt x="90" y="417"/>
                  </a:lnTo>
                  <a:lnTo>
                    <a:pt x="115" y="355"/>
                  </a:lnTo>
                  <a:lnTo>
                    <a:pt x="121" y="335"/>
                  </a:lnTo>
                  <a:lnTo>
                    <a:pt x="128" y="315"/>
                  </a:lnTo>
                  <a:lnTo>
                    <a:pt x="135" y="293"/>
                  </a:lnTo>
                  <a:lnTo>
                    <a:pt x="135" y="303"/>
                  </a:lnTo>
                  <a:lnTo>
                    <a:pt x="134" y="314"/>
                  </a:lnTo>
                  <a:lnTo>
                    <a:pt x="132" y="325"/>
                  </a:lnTo>
                  <a:lnTo>
                    <a:pt x="130" y="336"/>
                  </a:lnTo>
                  <a:lnTo>
                    <a:pt x="133" y="327"/>
                  </a:lnTo>
                  <a:lnTo>
                    <a:pt x="137" y="318"/>
                  </a:lnTo>
                  <a:lnTo>
                    <a:pt x="140" y="309"/>
                  </a:lnTo>
                  <a:lnTo>
                    <a:pt x="144" y="300"/>
                  </a:lnTo>
                  <a:lnTo>
                    <a:pt x="147" y="291"/>
                  </a:lnTo>
                  <a:lnTo>
                    <a:pt x="150" y="282"/>
                  </a:lnTo>
                  <a:lnTo>
                    <a:pt x="154" y="273"/>
                  </a:lnTo>
                  <a:lnTo>
                    <a:pt x="157" y="264"/>
                  </a:lnTo>
                  <a:lnTo>
                    <a:pt x="155" y="260"/>
                  </a:lnTo>
                  <a:lnTo>
                    <a:pt x="153" y="257"/>
                  </a:lnTo>
                  <a:lnTo>
                    <a:pt x="151" y="253"/>
                  </a:lnTo>
                  <a:lnTo>
                    <a:pt x="149" y="249"/>
                  </a:lnTo>
                  <a:lnTo>
                    <a:pt x="155" y="230"/>
                  </a:lnTo>
                  <a:lnTo>
                    <a:pt x="161" y="210"/>
                  </a:lnTo>
                  <a:lnTo>
                    <a:pt x="167" y="191"/>
                  </a:lnTo>
                  <a:lnTo>
                    <a:pt x="174" y="171"/>
                  </a:lnTo>
                  <a:lnTo>
                    <a:pt x="180" y="153"/>
                  </a:lnTo>
                  <a:lnTo>
                    <a:pt x="187" y="134"/>
                  </a:lnTo>
                  <a:lnTo>
                    <a:pt x="193" y="116"/>
                  </a:lnTo>
                  <a:lnTo>
                    <a:pt x="200" y="99"/>
                  </a:lnTo>
                  <a:lnTo>
                    <a:pt x="207" y="83"/>
                  </a:lnTo>
                  <a:lnTo>
                    <a:pt x="214" y="67"/>
                  </a:lnTo>
                  <a:lnTo>
                    <a:pt x="218" y="60"/>
                  </a:lnTo>
                  <a:lnTo>
                    <a:pt x="221" y="53"/>
                  </a:lnTo>
                  <a:lnTo>
                    <a:pt x="225" y="46"/>
                  </a:lnTo>
                  <a:lnTo>
                    <a:pt x="229" y="40"/>
                  </a:lnTo>
                  <a:lnTo>
                    <a:pt x="232" y="34"/>
                  </a:lnTo>
                  <a:lnTo>
                    <a:pt x="237" y="28"/>
                  </a:lnTo>
                  <a:lnTo>
                    <a:pt x="240" y="22"/>
                  </a:lnTo>
                  <a:lnTo>
                    <a:pt x="248" y="12"/>
                  </a:lnTo>
                  <a:lnTo>
                    <a:pt x="257" y="3"/>
                  </a:lnTo>
                  <a:lnTo>
                    <a:pt x="261" y="0"/>
                  </a:lnTo>
                  <a:lnTo>
                    <a:pt x="268" y="12"/>
                  </a:lnTo>
                  <a:lnTo>
                    <a:pt x="275" y="25"/>
                  </a:lnTo>
                  <a:lnTo>
                    <a:pt x="281" y="38"/>
                  </a:lnTo>
                  <a:lnTo>
                    <a:pt x="286" y="50"/>
                  </a:lnTo>
                  <a:lnTo>
                    <a:pt x="292" y="63"/>
                  </a:lnTo>
                  <a:lnTo>
                    <a:pt x="296" y="76"/>
                  </a:lnTo>
                  <a:lnTo>
                    <a:pt x="300" y="90"/>
                  </a:lnTo>
                  <a:lnTo>
                    <a:pt x="304" y="103"/>
                  </a:lnTo>
                  <a:lnTo>
                    <a:pt x="307" y="117"/>
                  </a:lnTo>
                  <a:lnTo>
                    <a:pt x="309" y="131"/>
                  </a:lnTo>
                  <a:lnTo>
                    <a:pt x="311" y="145"/>
                  </a:lnTo>
                  <a:lnTo>
                    <a:pt x="313" y="159"/>
                  </a:lnTo>
                  <a:lnTo>
                    <a:pt x="314" y="173"/>
                  </a:lnTo>
                  <a:lnTo>
                    <a:pt x="315" y="188"/>
                  </a:lnTo>
                  <a:lnTo>
                    <a:pt x="315" y="203"/>
                  </a:lnTo>
                  <a:lnTo>
                    <a:pt x="315" y="218"/>
                  </a:lnTo>
                  <a:lnTo>
                    <a:pt x="309" y="199"/>
                  </a:lnTo>
                  <a:lnTo>
                    <a:pt x="304" y="180"/>
                  </a:lnTo>
                  <a:lnTo>
                    <a:pt x="298" y="161"/>
                  </a:lnTo>
                  <a:lnTo>
                    <a:pt x="291" y="142"/>
                  </a:lnTo>
                  <a:lnTo>
                    <a:pt x="288" y="133"/>
                  </a:lnTo>
                  <a:lnTo>
                    <a:pt x="284" y="123"/>
                  </a:lnTo>
                  <a:lnTo>
                    <a:pt x="280" y="114"/>
                  </a:lnTo>
                  <a:lnTo>
                    <a:pt x="276" y="104"/>
                  </a:lnTo>
                  <a:lnTo>
                    <a:pt x="272" y="95"/>
                  </a:lnTo>
                  <a:lnTo>
                    <a:pt x="267" y="85"/>
                  </a:lnTo>
                  <a:lnTo>
                    <a:pt x="262" y="75"/>
                  </a:lnTo>
                  <a:lnTo>
                    <a:pt x="257" y="66"/>
                  </a:lnTo>
                  <a:lnTo>
                    <a:pt x="250" y="82"/>
                  </a:lnTo>
                  <a:lnTo>
                    <a:pt x="244" y="99"/>
                  </a:lnTo>
                  <a:lnTo>
                    <a:pt x="238" y="115"/>
                  </a:lnTo>
                  <a:lnTo>
                    <a:pt x="232" y="133"/>
                  </a:lnTo>
                  <a:lnTo>
                    <a:pt x="227" y="150"/>
                  </a:lnTo>
                  <a:lnTo>
                    <a:pt x="221" y="168"/>
                  </a:lnTo>
                  <a:lnTo>
                    <a:pt x="216" y="186"/>
                  </a:lnTo>
                  <a:lnTo>
                    <a:pt x="210" y="204"/>
                  </a:lnTo>
                  <a:lnTo>
                    <a:pt x="204" y="213"/>
                  </a:lnTo>
                  <a:lnTo>
                    <a:pt x="197" y="223"/>
                  </a:lnTo>
                  <a:lnTo>
                    <a:pt x="191" y="233"/>
                  </a:lnTo>
                  <a:lnTo>
                    <a:pt x="185" y="242"/>
                  </a:lnTo>
                  <a:lnTo>
                    <a:pt x="178" y="252"/>
                  </a:lnTo>
                  <a:lnTo>
                    <a:pt x="172" y="262"/>
                  </a:lnTo>
                  <a:lnTo>
                    <a:pt x="166" y="272"/>
                  </a:lnTo>
                  <a:lnTo>
                    <a:pt x="160" y="282"/>
                  </a:lnTo>
                  <a:lnTo>
                    <a:pt x="163" y="280"/>
                  </a:lnTo>
                  <a:lnTo>
                    <a:pt x="166" y="278"/>
                  </a:lnTo>
                  <a:lnTo>
                    <a:pt x="165" y="285"/>
                  </a:lnTo>
                  <a:lnTo>
                    <a:pt x="165" y="293"/>
                  </a:lnTo>
                  <a:lnTo>
                    <a:pt x="164" y="300"/>
                  </a:lnTo>
                  <a:lnTo>
                    <a:pt x="164" y="308"/>
                  </a:lnTo>
                  <a:lnTo>
                    <a:pt x="164" y="316"/>
                  </a:lnTo>
                  <a:lnTo>
                    <a:pt x="164" y="324"/>
                  </a:lnTo>
                  <a:lnTo>
                    <a:pt x="165" y="332"/>
                  </a:lnTo>
                  <a:lnTo>
                    <a:pt x="165" y="340"/>
                  </a:lnTo>
                  <a:lnTo>
                    <a:pt x="162" y="350"/>
                  </a:lnTo>
                  <a:lnTo>
                    <a:pt x="158" y="359"/>
                  </a:lnTo>
                  <a:lnTo>
                    <a:pt x="154" y="368"/>
                  </a:lnTo>
                  <a:lnTo>
                    <a:pt x="150" y="377"/>
                  </a:lnTo>
                  <a:lnTo>
                    <a:pt x="146" y="386"/>
                  </a:lnTo>
                  <a:lnTo>
                    <a:pt x="142" y="395"/>
                  </a:lnTo>
                  <a:lnTo>
                    <a:pt x="138" y="404"/>
                  </a:lnTo>
                  <a:lnTo>
                    <a:pt x="134" y="412"/>
                  </a:lnTo>
                  <a:lnTo>
                    <a:pt x="123" y="433"/>
                  </a:lnTo>
                  <a:lnTo>
                    <a:pt x="114" y="453"/>
                  </a:lnTo>
                  <a:lnTo>
                    <a:pt x="105" y="472"/>
                  </a:lnTo>
                  <a:lnTo>
                    <a:pt x="97" y="491"/>
                  </a:lnTo>
                  <a:lnTo>
                    <a:pt x="89" y="510"/>
                  </a:lnTo>
                  <a:lnTo>
                    <a:pt x="82" y="528"/>
                  </a:lnTo>
                  <a:lnTo>
                    <a:pt x="76" y="546"/>
                  </a:lnTo>
                  <a:lnTo>
                    <a:pt x="70" y="563"/>
                  </a:lnTo>
                  <a:lnTo>
                    <a:pt x="65" y="580"/>
                  </a:lnTo>
                  <a:lnTo>
                    <a:pt x="60" y="597"/>
                  </a:lnTo>
                  <a:lnTo>
                    <a:pt x="56" y="613"/>
                  </a:lnTo>
                  <a:lnTo>
                    <a:pt x="53" y="629"/>
                  </a:lnTo>
                  <a:lnTo>
                    <a:pt x="50" y="645"/>
                  </a:lnTo>
                  <a:lnTo>
                    <a:pt x="47" y="660"/>
                  </a:lnTo>
                  <a:lnTo>
                    <a:pt x="45" y="675"/>
                  </a:lnTo>
                  <a:lnTo>
                    <a:pt x="44" y="690"/>
                  </a:lnTo>
                  <a:lnTo>
                    <a:pt x="24" y="690"/>
                  </a:lnTo>
                  <a:lnTo>
                    <a:pt x="16" y="690"/>
                  </a:lnTo>
                  <a:lnTo>
                    <a:pt x="8" y="691"/>
                  </a:lnTo>
                  <a:lnTo>
                    <a:pt x="0" y="691"/>
                  </a:lnTo>
                  <a:lnTo>
                    <a:pt x="2" y="675"/>
                  </a:lnTo>
                  <a:lnTo>
                    <a:pt x="4" y="658"/>
                  </a:lnTo>
                  <a:lnTo>
                    <a:pt x="7" y="642"/>
                  </a:lnTo>
                  <a:lnTo>
                    <a:pt x="11" y="626"/>
                  </a:lnTo>
                  <a:lnTo>
                    <a:pt x="14" y="610"/>
                  </a:lnTo>
                  <a:lnTo>
                    <a:pt x="18" y="594"/>
                  </a:lnTo>
                  <a:lnTo>
                    <a:pt x="22" y="578"/>
                  </a:lnTo>
                  <a:lnTo>
                    <a:pt x="27" y="563"/>
                  </a:lnTo>
                  <a:lnTo>
                    <a:pt x="33" y="547"/>
                  </a:lnTo>
                  <a:lnTo>
                    <a:pt x="38" y="531"/>
                  </a:lnTo>
                  <a:lnTo>
                    <a:pt x="44" y="516"/>
                  </a:lnTo>
                  <a:lnTo>
                    <a:pt x="50" y="500"/>
                  </a:lnTo>
                  <a:lnTo>
                    <a:pt x="57" y="485"/>
                  </a:lnTo>
                  <a:lnTo>
                    <a:pt x="64" y="470"/>
                  </a:lnTo>
                  <a:lnTo>
                    <a:pt x="71" y="455"/>
                  </a:lnTo>
                  <a:lnTo>
                    <a:pt x="79" y="44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59" name="Shape 59">
              <a:extLst>
                <a:ext uri="{FF2B5EF4-FFF2-40B4-BE49-F238E27FC236}">
                  <a16:creationId xmlns:a16="http://schemas.microsoft.com/office/drawing/2014/main" id="{D8163465-34EF-B76E-CC75-0DC9663EE55E}"/>
                </a:ext>
              </a:extLst>
            </xdr:cNvPr>
            <xdr:cNvPicPr preferRelativeResize="0"/>
          </xdr:nvPicPr>
          <xdr:blipFill rotWithShape="1">
            <a:blip xmlns:r="http://schemas.openxmlformats.org/officeDocument/2006/relationships" r:embed="rId16">
              <a:alphaModFix/>
            </a:blip>
            <a:srcRect/>
            <a:stretch/>
          </xdr:blipFill>
          <xdr:spPr>
            <a:xfrm>
              <a:off x="6845" y="762"/>
              <a:ext cx="499" cy="432"/>
            </a:xfrm>
            <a:prstGeom prst="rect">
              <a:avLst/>
            </a:prstGeom>
            <a:noFill/>
            <a:ln>
              <a:noFill/>
            </a:ln>
          </xdr:spPr>
        </xdr:pic>
        <xdr:sp macro="" textlink="">
          <xdr:nvSpPr>
            <xdr:cNvPr id="60" name="Shape 60">
              <a:extLst>
                <a:ext uri="{FF2B5EF4-FFF2-40B4-BE49-F238E27FC236}">
                  <a16:creationId xmlns:a16="http://schemas.microsoft.com/office/drawing/2014/main" id="{60603AFD-D725-CB72-7EE8-423204EC2824}"/>
                </a:ext>
              </a:extLst>
            </xdr:cNvPr>
            <xdr:cNvSpPr/>
          </xdr:nvSpPr>
          <xdr:spPr>
            <a:xfrm>
              <a:off x="6984" y="1019"/>
              <a:ext cx="51" cy="214"/>
            </a:xfrm>
            <a:custGeom>
              <a:avLst/>
              <a:gdLst/>
              <a:ahLst/>
              <a:cxnLst/>
              <a:rect l="l" t="t" r="r" b="b"/>
              <a:pathLst>
                <a:path w="51" h="214" extrusionOk="0">
                  <a:moveTo>
                    <a:pt x="46" y="0"/>
                  </a:moveTo>
                  <a:lnTo>
                    <a:pt x="40" y="4"/>
                  </a:lnTo>
                  <a:lnTo>
                    <a:pt x="34" y="7"/>
                  </a:lnTo>
                  <a:lnTo>
                    <a:pt x="28" y="11"/>
                  </a:lnTo>
                  <a:lnTo>
                    <a:pt x="23" y="14"/>
                  </a:lnTo>
                  <a:lnTo>
                    <a:pt x="17" y="17"/>
                  </a:lnTo>
                  <a:lnTo>
                    <a:pt x="11" y="21"/>
                  </a:lnTo>
                  <a:lnTo>
                    <a:pt x="5" y="24"/>
                  </a:lnTo>
                  <a:lnTo>
                    <a:pt x="0" y="28"/>
                  </a:lnTo>
                  <a:lnTo>
                    <a:pt x="4" y="80"/>
                  </a:lnTo>
                  <a:lnTo>
                    <a:pt x="6" y="102"/>
                  </a:lnTo>
                  <a:lnTo>
                    <a:pt x="7" y="119"/>
                  </a:lnTo>
                  <a:lnTo>
                    <a:pt x="7" y="173"/>
                  </a:lnTo>
                  <a:lnTo>
                    <a:pt x="6" y="193"/>
                  </a:lnTo>
                  <a:lnTo>
                    <a:pt x="5" y="214"/>
                  </a:lnTo>
                  <a:lnTo>
                    <a:pt x="15" y="186"/>
                  </a:lnTo>
                  <a:lnTo>
                    <a:pt x="20" y="173"/>
                  </a:lnTo>
                  <a:lnTo>
                    <a:pt x="24" y="159"/>
                  </a:lnTo>
                  <a:lnTo>
                    <a:pt x="28" y="146"/>
                  </a:lnTo>
                  <a:lnTo>
                    <a:pt x="32" y="132"/>
                  </a:lnTo>
                  <a:lnTo>
                    <a:pt x="35" y="119"/>
                  </a:lnTo>
                  <a:lnTo>
                    <a:pt x="39" y="106"/>
                  </a:lnTo>
                  <a:lnTo>
                    <a:pt x="41" y="93"/>
                  </a:lnTo>
                  <a:lnTo>
                    <a:pt x="44" y="80"/>
                  </a:lnTo>
                  <a:lnTo>
                    <a:pt x="46" y="67"/>
                  </a:lnTo>
                  <a:lnTo>
                    <a:pt x="48" y="55"/>
                  </a:lnTo>
                  <a:lnTo>
                    <a:pt x="49" y="43"/>
                  </a:lnTo>
                  <a:lnTo>
                    <a:pt x="50" y="30"/>
                  </a:lnTo>
                  <a:lnTo>
                    <a:pt x="51" y="21"/>
                  </a:lnTo>
                  <a:lnTo>
                    <a:pt x="51" y="7"/>
                  </a:lnTo>
                  <a:lnTo>
                    <a:pt x="46"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61" name="Shape 61">
              <a:extLst>
                <a:ext uri="{FF2B5EF4-FFF2-40B4-BE49-F238E27FC236}">
                  <a16:creationId xmlns:a16="http://schemas.microsoft.com/office/drawing/2014/main" id="{65A63484-9756-7EAE-4D5C-25977FF881DD}"/>
                </a:ext>
              </a:extLst>
            </xdr:cNvPr>
            <xdr:cNvPicPr preferRelativeResize="0"/>
          </xdr:nvPicPr>
          <xdr:blipFill rotWithShape="1">
            <a:blip xmlns:r="http://schemas.openxmlformats.org/officeDocument/2006/relationships" r:embed="rId7">
              <a:alphaModFix/>
            </a:blip>
            <a:srcRect/>
            <a:stretch/>
          </xdr:blipFill>
          <xdr:spPr>
            <a:xfrm>
              <a:off x="6984" y="1149"/>
              <a:ext cx="499" cy="2"/>
            </a:xfrm>
            <a:prstGeom prst="rect">
              <a:avLst/>
            </a:prstGeom>
            <a:noFill/>
            <a:ln>
              <a:noFill/>
            </a:ln>
          </xdr:spPr>
        </xdr:pic>
        <xdr:sp macro="" textlink="">
          <xdr:nvSpPr>
            <xdr:cNvPr id="62" name="Shape 62">
              <a:extLst>
                <a:ext uri="{FF2B5EF4-FFF2-40B4-BE49-F238E27FC236}">
                  <a16:creationId xmlns:a16="http://schemas.microsoft.com/office/drawing/2014/main" id="{ADC9824A-C537-716D-0383-E35F9F62FA24}"/>
                </a:ext>
              </a:extLst>
            </xdr:cNvPr>
            <xdr:cNvSpPr/>
          </xdr:nvSpPr>
          <xdr:spPr>
            <a:xfrm>
              <a:off x="6984" y="1019"/>
              <a:ext cx="51" cy="214"/>
            </a:xfrm>
            <a:custGeom>
              <a:avLst/>
              <a:gdLst/>
              <a:ahLst/>
              <a:cxnLst/>
              <a:rect l="l" t="t" r="r" b="b"/>
              <a:pathLst>
                <a:path w="51" h="214" extrusionOk="0">
                  <a:moveTo>
                    <a:pt x="46" y="0"/>
                  </a:moveTo>
                  <a:lnTo>
                    <a:pt x="40" y="4"/>
                  </a:lnTo>
                  <a:lnTo>
                    <a:pt x="34" y="7"/>
                  </a:lnTo>
                  <a:lnTo>
                    <a:pt x="28" y="11"/>
                  </a:lnTo>
                  <a:lnTo>
                    <a:pt x="23" y="14"/>
                  </a:lnTo>
                  <a:lnTo>
                    <a:pt x="17" y="17"/>
                  </a:lnTo>
                  <a:lnTo>
                    <a:pt x="11" y="21"/>
                  </a:lnTo>
                  <a:lnTo>
                    <a:pt x="5" y="24"/>
                  </a:lnTo>
                  <a:lnTo>
                    <a:pt x="0" y="28"/>
                  </a:lnTo>
                  <a:lnTo>
                    <a:pt x="2" y="53"/>
                  </a:lnTo>
                  <a:lnTo>
                    <a:pt x="4" y="78"/>
                  </a:lnTo>
                  <a:lnTo>
                    <a:pt x="6" y="102"/>
                  </a:lnTo>
                  <a:lnTo>
                    <a:pt x="7" y="125"/>
                  </a:lnTo>
                  <a:lnTo>
                    <a:pt x="7" y="148"/>
                  </a:lnTo>
                  <a:lnTo>
                    <a:pt x="7" y="171"/>
                  </a:lnTo>
                  <a:lnTo>
                    <a:pt x="6" y="193"/>
                  </a:lnTo>
                  <a:lnTo>
                    <a:pt x="5" y="214"/>
                  </a:lnTo>
                  <a:lnTo>
                    <a:pt x="10" y="200"/>
                  </a:lnTo>
                  <a:lnTo>
                    <a:pt x="15" y="186"/>
                  </a:lnTo>
                  <a:lnTo>
                    <a:pt x="20" y="173"/>
                  </a:lnTo>
                  <a:lnTo>
                    <a:pt x="24" y="159"/>
                  </a:lnTo>
                  <a:lnTo>
                    <a:pt x="28" y="146"/>
                  </a:lnTo>
                  <a:lnTo>
                    <a:pt x="32" y="132"/>
                  </a:lnTo>
                  <a:lnTo>
                    <a:pt x="35" y="119"/>
                  </a:lnTo>
                  <a:lnTo>
                    <a:pt x="39" y="106"/>
                  </a:lnTo>
                  <a:lnTo>
                    <a:pt x="41" y="93"/>
                  </a:lnTo>
                  <a:lnTo>
                    <a:pt x="44" y="80"/>
                  </a:lnTo>
                  <a:lnTo>
                    <a:pt x="46" y="67"/>
                  </a:lnTo>
                  <a:lnTo>
                    <a:pt x="48" y="55"/>
                  </a:lnTo>
                  <a:lnTo>
                    <a:pt x="49" y="43"/>
                  </a:lnTo>
                  <a:lnTo>
                    <a:pt x="50" y="30"/>
                  </a:lnTo>
                  <a:lnTo>
                    <a:pt x="51" y="19"/>
                  </a:lnTo>
                  <a:lnTo>
                    <a:pt x="51" y="7"/>
                  </a:lnTo>
                  <a:lnTo>
                    <a:pt x="49" y="3"/>
                  </a:lnTo>
                  <a:lnTo>
                    <a:pt x="46"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63" name="Shape 63">
              <a:extLst>
                <a:ext uri="{FF2B5EF4-FFF2-40B4-BE49-F238E27FC236}">
                  <a16:creationId xmlns:a16="http://schemas.microsoft.com/office/drawing/2014/main" id="{15EE8F4A-CC0A-CC15-B4D0-FB56D3DAD43B}"/>
                </a:ext>
              </a:extLst>
            </xdr:cNvPr>
            <xdr:cNvPicPr preferRelativeResize="0"/>
          </xdr:nvPicPr>
          <xdr:blipFill rotWithShape="1">
            <a:blip xmlns:r="http://schemas.openxmlformats.org/officeDocument/2006/relationships" r:embed="rId7">
              <a:alphaModFix/>
            </a:blip>
            <a:srcRect/>
            <a:stretch/>
          </xdr:blipFill>
          <xdr:spPr>
            <a:xfrm>
              <a:off x="6984" y="1149"/>
              <a:ext cx="499" cy="2"/>
            </a:xfrm>
            <a:prstGeom prst="rect">
              <a:avLst/>
            </a:prstGeom>
            <a:noFill/>
            <a:ln>
              <a:noFill/>
            </a:ln>
          </xdr:spPr>
        </xdr:pic>
        <xdr:pic>
          <xdr:nvPicPr>
            <xdr:cNvPr id="64" name="Shape 64">
              <a:extLst>
                <a:ext uri="{FF2B5EF4-FFF2-40B4-BE49-F238E27FC236}">
                  <a16:creationId xmlns:a16="http://schemas.microsoft.com/office/drawing/2014/main" id="{61807F20-BF21-4F4C-E468-DBEA19D280F3}"/>
                </a:ext>
              </a:extLst>
            </xdr:cNvPr>
            <xdr:cNvPicPr preferRelativeResize="0"/>
          </xdr:nvPicPr>
          <xdr:blipFill rotWithShape="1">
            <a:blip xmlns:r="http://schemas.openxmlformats.org/officeDocument/2006/relationships" r:embed="rId17">
              <a:alphaModFix/>
            </a:blip>
            <a:srcRect/>
            <a:stretch/>
          </xdr:blipFill>
          <xdr:spPr>
            <a:xfrm>
              <a:off x="6858" y="259"/>
              <a:ext cx="106" cy="175"/>
            </a:xfrm>
            <a:prstGeom prst="rect">
              <a:avLst/>
            </a:prstGeom>
            <a:noFill/>
            <a:ln>
              <a:noFill/>
            </a:ln>
          </xdr:spPr>
        </xdr:pic>
        <xdr:pic>
          <xdr:nvPicPr>
            <xdr:cNvPr id="65" name="Shape 65">
              <a:extLst>
                <a:ext uri="{FF2B5EF4-FFF2-40B4-BE49-F238E27FC236}">
                  <a16:creationId xmlns:a16="http://schemas.microsoft.com/office/drawing/2014/main" id="{4F8E9763-349D-B5A5-0A72-58A2277B6A50}"/>
                </a:ext>
              </a:extLst>
            </xdr:cNvPr>
            <xdr:cNvPicPr preferRelativeResize="0"/>
          </xdr:nvPicPr>
          <xdr:blipFill rotWithShape="1">
            <a:blip xmlns:r="http://schemas.openxmlformats.org/officeDocument/2006/relationships" r:embed="rId7">
              <a:alphaModFix/>
            </a:blip>
            <a:srcRect/>
            <a:stretch/>
          </xdr:blipFill>
          <xdr:spPr>
            <a:xfrm>
              <a:off x="6859" y="388"/>
              <a:ext cx="499" cy="2"/>
            </a:xfrm>
            <a:prstGeom prst="rect">
              <a:avLst/>
            </a:prstGeom>
            <a:noFill/>
            <a:ln>
              <a:noFill/>
            </a:ln>
          </xdr:spPr>
        </xdr:pic>
        <xdr:sp macro="" textlink="">
          <xdr:nvSpPr>
            <xdr:cNvPr id="66" name="Shape 66">
              <a:extLst>
                <a:ext uri="{FF2B5EF4-FFF2-40B4-BE49-F238E27FC236}">
                  <a16:creationId xmlns:a16="http://schemas.microsoft.com/office/drawing/2014/main" id="{D90F9E9F-583E-22FA-CF66-A7C85171B307}"/>
                </a:ext>
              </a:extLst>
            </xdr:cNvPr>
            <xdr:cNvSpPr/>
          </xdr:nvSpPr>
          <xdr:spPr>
            <a:xfrm>
              <a:off x="6858" y="259"/>
              <a:ext cx="106" cy="175"/>
            </a:xfrm>
            <a:custGeom>
              <a:avLst/>
              <a:gdLst/>
              <a:ahLst/>
              <a:cxnLst/>
              <a:rect l="l" t="t" r="r" b="b"/>
              <a:pathLst>
                <a:path w="106" h="175" extrusionOk="0">
                  <a:moveTo>
                    <a:pt x="106" y="125"/>
                  </a:moveTo>
                  <a:lnTo>
                    <a:pt x="99" y="118"/>
                  </a:lnTo>
                  <a:lnTo>
                    <a:pt x="92" y="111"/>
                  </a:lnTo>
                  <a:lnTo>
                    <a:pt x="85" y="104"/>
                  </a:lnTo>
                  <a:lnTo>
                    <a:pt x="78" y="96"/>
                  </a:lnTo>
                  <a:lnTo>
                    <a:pt x="64" y="80"/>
                  </a:lnTo>
                  <a:lnTo>
                    <a:pt x="51" y="64"/>
                  </a:lnTo>
                  <a:lnTo>
                    <a:pt x="38" y="48"/>
                  </a:lnTo>
                  <a:lnTo>
                    <a:pt x="25" y="32"/>
                  </a:lnTo>
                  <a:lnTo>
                    <a:pt x="12" y="16"/>
                  </a:lnTo>
                  <a:lnTo>
                    <a:pt x="0" y="0"/>
                  </a:lnTo>
                  <a:lnTo>
                    <a:pt x="4" y="12"/>
                  </a:lnTo>
                  <a:lnTo>
                    <a:pt x="8" y="24"/>
                  </a:lnTo>
                  <a:lnTo>
                    <a:pt x="13" y="36"/>
                  </a:lnTo>
                  <a:lnTo>
                    <a:pt x="18" y="47"/>
                  </a:lnTo>
                  <a:lnTo>
                    <a:pt x="23" y="59"/>
                  </a:lnTo>
                  <a:lnTo>
                    <a:pt x="28" y="70"/>
                  </a:lnTo>
                  <a:lnTo>
                    <a:pt x="34" y="82"/>
                  </a:lnTo>
                  <a:lnTo>
                    <a:pt x="40" y="92"/>
                  </a:lnTo>
                  <a:lnTo>
                    <a:pt x="46" y="104"/>
                  </a:lnTo>
                  <a:lnTo>
                    <a:pt x="53" y="114"/>
                  </a:lnTo>
                  <a:lnTo>
                    <a:pt x="60" y="125"/>
                  </a:lnTo>
                  <a:lnTo>
                    <a:pt x="67" y="135"/>
                  </a:lnTo>
                  <a:lnTo>
                    <a:pt x="75" y="145"/>
                  </a:lnTo>
                  <a:lnTo>
                    <a:pt x="83" y="155"/>
                  </a:lnTo>
                  <a:lnTo>
                    <a:pt x="91" y="165"/>
                  </a:lnTo>
                  <a:lnTo>
                    <a:pt x="100" y="175"/>
                  </a:lnTo>
                  <a:lnTo>
                    <a:pt x="100" y="168"/>
                  </a:lnTo>
                  <a:lnTo>
                    <a:pt x="101" y="161"/>
                  </a:lnTo>
                  <a:lnTo>
                    <a:pt x="102" y="155"/>
                  </a:lnTo>
                  <a:lnTo>
                    <a:pt x="103" y="149"/>
                  </a:lnTo>
                  <a:lnTo>
                    <a:pt x="103" y="143"/>
                  </a:lnTo>
                  <a:lnTo>
                    <a:pt x="104" y="137"/>
                  </a:lnTo>
                  <a:lnTo>
                    <a:pt x="105" y="131"/>
                  </a:lnTo>
                  <a:lnTo>
                    <a:pt x="106" y="12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67" name="Shape 67">
              <a:extLst>
                <a:ext uri="{FF2B5EF4-FFF2-40B4-BE49-F238E27FC236}">
                  <a16:creationId xmlns:a16="http://schemas.microsoft.com/office/drawing/2014/main" id="{F0541685-55F3-8AB3-CC8A-64B2C2E756DB}"/>
                </a:ext>
              </a:extLst>
            </xdr:cNvPr>
            <xdr:cNvPicPr preferRelativeResize="0"/>
          </xdr:nvPicPr>
          <xdr:blipFill rotWithShape="1">
            <a:blip xmlns:r="http://schemas.openxmlformats.org/officeDocument/2006/relationships" r:embed="rId7">
              <a:alphaModFix/>
            </a:blip>
            <a:srcRect/>
            <a:stretch/>
          </xdr:blipFill>
          <xdr:spPr>
            <a:xfrm>
              <a:off x="6859" y="388"/>
              <a:ext cx="499" cy="2"/>
            </a:xfrm>
            <a:prstGeom prst="rect">
              <a:avLst/>
            </a:prstGeom>
            <a:noFill/>
            <a:ln>
              <a:noFill/>
            </a:ln>
          </xdr:spPr>
        </xdr:pic>
        <xdr:sp macro="" textlink="">
          <xdr:nvSpPr>
            <xdr:cNvPr id="68" name="Shape 68">
              <a:extLst>
                <a:ext uri="{FF2B5EF4-FFF2-40B4-BE49-F238E27FC236}">
                  <a16:creationId xmlns:a16="http://schemas.microsoft.com/office/drawing/2014/main" id="{85809024-39A2-8905-4103-F2075EAE9CCD}"/>
                </a:ext>
              </a:extLst>
            </xdr:cNvPr>
            <xdr:cNvSpPr/>
          </xdr:nvSpPr>
          <xdr:spPr>
            <a:xfrm>
              <a:off x="6841" y="401"/>
              <a:ext cx="151" cy="146"/>
            </a:xfrm>
            <a:custGeom>
              <a:avLst/>
              <a:gdLst/>
              <a:ahLst/>
              <a:cxnLst/>
              <a:rect l="l" t="t" r="r" b="b"/>
              <a:pathLst>
                <a:path w="151" h="146" extrusionOk="0">
                  <a:moveTo>
                    <a:pt x="114" y="54"/>
                  </a:moveTo>
                  <a:lnTo>
                    <a:pt x="71" y="54"/>
                  </a:lnTo>
                  <a:lnTo>
                    <a:pt x="80" y="65"/>
                  </a:lnTo>
                  <a:lnTo>
                    <a:pt x="90" y="75"/>
                  </a:lnTo>
                  <a:lnTo>
                    <a:pt x="94" y="80"/>
                  </a:lnTo>
                  <a:lnTo>
                    <a:pt x="99" y="86"/>
                  </a:lnTo>
                  <a:lnTo>
                    <a:pt x="103" y="91"/>
                  </a:lnTo>
                  <a:lnTo>
                    <a:pt x="115" y="109"/>
                  </a:lnTo>
                  <a:lnTo>
                    <a:pt x="119" y="114"/>
                  </a:lnTo>
                  <a:lnTo>
                    <a:pt x="123" y="120"/>
                  </a:lnTo>
                  <a:lnTo>
                    <a:pt x="126" y="127"/>
                  </a:lnTo>
                  <a:lnTo>
                    <a:pt x="129" y="133"/>
                  </a:lnTo>
                  <a:lnTo>
                    <a:pt x="133" y="140"/>
                  </a:lnTo>
                  <a:lnTo>
                    <a:pt x="135" y="146"/>
                  </a:lnTo>
                  <a:lnTo>
                    <a:pt x="147" y="122"/>
                  </a:lnTo>
                  <a:lnTo>
                    <a:pt x="151" y="115"/>
                  </a:lnTo>
                  <a:lnTo>
                    <a:pt x="139" y="91"/>
                  </a:lnTo>
                  <a:lnTo>
                    <a:pt x="135" y="84"/>
                  </a:lnTo>
                  <a:lnTo>
                    <a:pt x="130" y="76"/>
                  </a:lnTo>
                  <a:lnTo>
                    <a:pt x="114" y="54"/>
                  </a:lnTo>
                  <a:close/>
                  <a:moveTo>
                    <a:pt x="70" y="0"/>
                  </a:moveTo>
                  <a:lnTo>
                    <a:pt x="60" y="10"/>
                  </a:lnTo>
                  <a:lnTo>
                    <a:pt x="55" y="16"/>
                  </a:lnTo>
                  <a:lnTo>
                    <a:pt x="49" y="22"/>
                  </a:lnTo>
                  <a:lnTo>
                    <a:pt x="44" y="28"/>
                  </a:lnTo>
                  <a:lnTo>
                    <a:pt x="40" y="35"/>
                  </a:lnTo>
                  <a:lnTo>
                    <a:pt x="34" y="42"/>
                  </a:lnTo>
                  <a:lnTo>
                    <a:pt x="30" y="50"/>
                  </a:lnTo>
                  <a:lnTo>
                    <a:pt x="25" y="58"/>
                  </a:lnTo>
                  <a:lnTo>
                    <a:pt x="21" y="66"/>
                  </a:lnTo>
                  <a:lnTo>
                    <a:pt x="9" y="93"/>
                  </a:lnTo>
                  <a:lnTo>
                    <a:pt x="3" y="113"/>
                  </a:lnTo>
                  <a:lnTo>
                    <a:pt x="0" y="124"/>
                  </a:lnTo>
                  <a:lnTo>
                    <a:pt x="9" y="114"/>
                  </a:lnTo>
                  <a:lnTo>
                    <a:pt x="18" y="105"/>
                  </a:lnTo>
                  <a:lnTo>
                    <a:pt x="26" y="95"/>
                  </a:lnTo>
                  <a:lnTo>
                    <a:pt x="34" y="86"/>
                  </a:lnTo>
                  <a:lnTo>
                    <a:pt x="43" y="78"/>
                  </a:lnTo>
                  <a:lnTo>
                    <a:pt x="52" y="69"/>
                  </a:lnTo>
                  <a:lnTo>
                    <a:pt x="57" y="66"/>
                  </a:lnTo>
                  <a:lnTo>
                    <a:pt x="61" y="62"/>
                  </a:lnTo>
                  <a:lnTo>
                    <a:pt x="71" y="54"/>
                  </a:lnTo>
                  <a:lnTo>
                    <a:pt x="114" y="54"/>
                  </a:lnTo>
                  <a:lnTo>
                    <a:pt x="105" y="41"/>
                  </a:lnTo>
                  <a:lnTo>
                    <a:pt x="93" y="27"/>
                  </a:lnTo>
                  <a:lnTo>
                    <a:pt x="82" y="13"/>
                  </a:lnTo>
                  <a:lnTo>
                    <a:pt x="70"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69" name="Shape 69">
              <a:extLst>
                <a:ext uri="{FF2B5EF4-FFF2-40B4-BE49-F238E27FC236}">
                  <a16:creationId xmlns:a16="http://schemas.microsoft.com/office/drawing/2014/main" id="{34AC8BC0-DF4E-A1C5-85F4-723AFE636D6D}"/>
                </a:ext>
              </a:extLst>
            </xdr:cNvPr>
            <xdr:cNvPicPr preferRelativeResize="0"/>
          </xdr:nvPicPr>
          <xdr:blipFill rotWithShape="1">
            <a:blip xmlns:r="http://schemas.openxmlformats.org/officeDocument/2006/relationships" r:embed="rId18">
              <a:alphaModFix/>
            </a:blip>
            <a:srcRect/>
            <a:stretch/>
          </xdr:blipFill>
          <xdr:spPr>
            <a:xfrm>
              <a:off x="6415" y="532"/>
              <a:ext cx="926" cy="58"/>
            </a:xfrm>
            <a:prstGeom prst="rect">
              <a:avLst/>
            </a:prstGeom>
            <a:noFill/>
            <a:ln>
              <a:noFill/>
            </a:ln>
          </xdr:spPr>
        </xdr:pic>
        <xdr:sp macro="" textlink="">
          <xdr:nvSpPr>
            <xdr:cNvPr id="70" name="Shape 70">
              <a:extLst>
                <a:ext uri="{FF2B5EF4-FFF2-40B4-BE49-F238E27FC236}">
                  <a16:creationId xmlns:a16="http://schemas.microsoft.com/office/drawing/2014/main" id="{13470461-8E35-5674-3269-A11BF4C1CA15}"/>
                </a:ext>
              </a:extLst>
            </xdr:cNvPr>
            <xdr:cNvSpPr/>
          </xdr:nvSpPr>
          <xdr:spPr>
            <a:xfrm>
              <a:off x="6841" y="401"/>
              <a:ext cx="151" cy="146"/>
            </a:xfrm>
            <a:custGeom>
              <a:avLst/>
              <a:gdLst/>
              <a:ahLst/>
              <a:cxnLst/>
              <a:rect l="l" t="t" r="r" b="b"/>
              <a:pathLst>
                <a:path w="151" h="146" extrusionOk="0">
                  <a:moveTo>
                    <a:pt x="151" y="115"/>
                  </a:moveTo>
                  <a:lnTo>
                    <a:pt x="147" y="107"/>
                  </a:lnTo>
                  <a:lnTo>
                    <a:pt x="143" y="99"/>
                  </a:lnTo>
                  <a:lnTo>
                    <a:pt x="139" y="91"/>
                  </a:lnTo>
                  <a:lnTo>
                    <a:pt x="135" y="84"/>
                  </a:lnTo>
                  <a:lnTo>
                    <a:pt x="130" y="76"/>
                  </a:lnTo>
                  <a:lnTo>
                    <a:pt x="125" y="69"/>
                  </a:lnTo>
                  <a:lnTo>
                    <a:pt x="120" y="62"/>
                  </a:lnTo>
                  <a:lnTo>
                    <a:pt x="115" y="55"/>
                  </a:lnTo>
                  <a:lnTo>
                    <a:pt x="110" y="48"/>
                  </a:lnTo>
                  <a:lnTo>
                    <a:pt x="105" y="41"/>
                  </a:lnTo>
                  <a:lnTo>
                    <a:pt x="99" y="34"/>
                  </a:lnTo>
                  <a:lnTo>
                    <a:pt x="93" y="27"/>
                  </a:lnTo>
                  <a:lnTo>
                    <a:pt x="82" y="13"/>
                  </a:lnTo>
                  <a:lnTo>
                    <a:pt x="70" y="0"/>
                  </a:lnTo>
                  <a:lnTo>
                    <a:pt x="65" y="5"/>
                  </a:lnTo>
                  <a:lnTo>
                    <a:pt x="60" y="10"/>
                  </a:lnTo>
                  <a:lnTo>
                    <a:pt x="55" y="16"/>
                  </a:lnTo>
                  <a:lnTo>
                    <a:pt x="49" y="22"/>
                  </a:lnTo>
                  <a:lnTo>
                    <a:pt x="44" y="28"/>
                  </a:lnTo>
                  <a:lnTo>
                    <a:pt x="40" y="35"/>
                  </a:lnTo>
                  <a:lnTo>
                    <a:pt x="34" y="42"/>
                  </a:lnTo>
                  <a:lnTo>
                    <a:pt x="30" y="50"/>
                  </a:lnTo>
                  <a:lnTo>
                    <a:pt x="25" y="58"/>
                  </a:lnTo>
                  <a:lnTo>
                    <a:pt x="21" y="66"/>
                  </a:lnTo>
                  <a:lnTo>
                    <a:pt x="17" y="75"/>
                  </a:lnTo>
                  <a:lnTo>
                    <a:pt x="13" y="84"/>
                  </a:lnTo>
                  <a:lnTo>
                    <a:pt x="9" y="93"/>
                  </a:lnTo>
                  <a:lnTo>
                    <a:pt x="6" y="103"/>
                  </a:lnTo>
                  <a:lnTo>
                    <a:pt x="3" y="113"/>
                  </a:lnTo>
                  <a:lnTo>
                    <a:pt x="0" y="124"/>
                  </a:lnTo>
                  <a:lnTo>
                    <a:pt x="9" y="114"/>
                  </a:lnTo>
                  <a:lnTo>
                    <a:pt x="18" y="105"/>
                  </a:lnTo>
                  <a:lnTo>
                    <a:pt x="26" y="95"/>
                  </a:lnTo>
                  <a:lnTo>
                    <a:pt x="34" y="86"/>
                  </a:lnTo>
                  <a:lnTo>
                    <a:pt x="43" y="78"/>
                  </a:lnTo>
                  <a:lnTo>
                    <a:pt x="52" y="69"/>
                  </a:lnTo>
                  <a:lnTo>
                    <a:pt x="57" y="66"/>
                  </a:lnTo>
                  <a:lnTo>
                    <a:pt x="61" y="62"/>
                  </a:lnTo>
                  <a:lnTo>
                    <a:pt x="66" y="58"/>
                  </a:lnTo>
                  <a:lnTo>
                    <a:pt x="71" y="54"/>
                  </a:lnTo>
                  <a:lnTo>
                    <a:pt x="80" y="65"/>
                  </a:lnTo>
                  <a:lnTo>
                    <a:pt x="90" y="75"/>
                  </a:lnTo>
                  <a:lnTo>
                    <a:pt x="94" y="80"/>
                  </a:lnTo>
                  <a:lnTo>
                    <a:pt x="99" y="86"/>
                  </a:lnTo>
                  <a:lnTo>
                    <a:pt x="103" y="91"/>
                  </a:lnTo>
                  <a:lnTo>
                    <a:pt x="107" y="97"/>
                  </a:lnTo>
                  <a:lnTo>
                    <a:pt x="111" y="103"/>
                  </a:lnTo>
                  <a:lnTo>
                    <a:pt x="115" y="109"/>
                  </a:lnTo>
                  <a:lnTo>
                    <a:pt x="119" y="114"/>
                  </a:lnTo>
                  <a:lnTo>
                    <a:pt x="123" y="120"/>
                  </a:lnTo>
                  <a:lnTo>
                    <a:pt x="126" y="127"/>
                  </a:lnTo>
                  <a:lnTo>
                    <a:pt x="129" y="133"/>
                  </a:lnTo>
                  <a:lnTo>
                    <a:pt x="133" y="140"/>
                  </a:lnTo>
                  <a:lnTo>
                    <a:pt x="135" y="146"/>
                  </a:lnTo>
                  <a:lnTo>
                    <a:pt x="139" y="138"/>
                  </a:lnTo>
                  <a:lnTo>
                    <a:pt x="143" y="130"/>
                  </a:lnTo>
                  <a:lnTo>
                    <a:pt x="147" y="122"/>
                  </a:lnTo>
                  <a:lnTo>
                    <a:pt x="151" y="11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71" name="Shape 71">
              <a:extLst>
                <a:ext uri="{FF2B5EF4-FFF2-40B4-BE49-F238E27FC236}">
                  <a16:creationId xmlns:a16="http://schemas.microsoft.com/office/drawing/2014/main" id="{46B1D478-0161-A630-DFC4-8068E5F0D5E1}"/>
                </a:ext>
              </a:extLst>
            </xdr:cNvPr>
            <xdr:cNvPicPr preferRelativeResize="0"/>
          </xdr:nvPicPr>
          <xdr:blipFill rotWithShape="1">
            <a:blip xmlns:r="http://schemas.openxmlformats.org/officeDocument/2006/relationships" r:embed="rId7">
              <a:alphaModFix/>
            </a:blip>
            <a:srcRect/>
            <a:stretch/>
          </xdr:blipFill>
          <xdr:spPr>
            <a:xfrm>
              <a:off x="6842" y="532"/>
              <a:ext cx="499" cy="2"/>
            </a:xfrm>
            <a:prstGeom prst="rect">
              <a:avLst/>
            </a:prstGeom>
            <a:noFill/>
            <a:ln>
              <a:noFill/>
            </a:ln>
          </xdr:spPr>
        </xdr:pic>
        <xdr:sp macro="" textlink="">
          <xdr:nvSpPr>
            <xdr:cNvPr id="72" name="Shape 72">
              <a:extLst>
                <a:ext uri="{FF2B5EF4-FFF2-40B4-BE49-F238E27FC236}">
                  <a16:creationId xmlns:a16="http://schemas.microsoft.com/office/drawing/2014/main" id="{C043C106-024F-A1E4-B1C1-C2796ACD2E93}"/>
                </a:ext>
              </a:extLst>
            </xdr:cNvPr>
            <xdr:cNvSpPr/>
          </xdr:nvSpPr>
          <xdr:spPr>
            <a:xfrm>
              <a:off x="6956" y="264"/>
              <a:ext cx="65" cy="253"/>
            </a:xfrm>
            <a:custGeom>
              <a:avLst/>
              <a:gdLst/>
              <a:ahLst/>
              <a:cxnLst/>
              <a:rect l="l" t="t" r="r" b="b"/>
              <a:pathLst>
                <a:path w="65" h="253" extrusionOk="0">
                  <a:moveTo>
                    <a:pt x="65" y="0"/>
                  </a:moveTo>
                  <a:lnTo>
                    <a:pt x="59" y="7"/>
                  </a:lnTo>
                  <a:lnTo>
                    <a:pt x="47" y="23"/>
                  </a:lnTo>
                  <a:lnTo>
                    <a:pt x="37" y="41"/>
                  </a:lnTo>
                  <a:lnTo>
                    <a:pt x="31" y="50"/>
                  </a:lnTo>
                  <a:lnTo>
                    <a:pt x="27" y="61"/>
                  </a:lnTo>
                  <a:lnTo>
                    <a:pt x="22" y="72"/>
                  </a:lnTo>
                  <a:lnTo>
                    <a:pt x="14" y="96"/>
                  </a:lnTo>
                  <a:lnTo>
                    <a:pt x="12" y="103"/>
                  </a:lnTo>
                  <a:lnTo>
                    <a:pt x="10" y="109"/>
                  </a:lnTo>
                  <a:lnTo>
                    <a:pt x="9" y="117"/>
                  </a:lnTo>
                  <a:lnTo>
                    <a:pt x="7" y="124"/>
                  </a:lnTo>
                  <a:lnTo>
                    <a:pt x="6" y="132"/>
                  </a:lnTo>
                  <a:lnTo>
                    <a:pt x="4" y="140"/>
                  </a:lnTo>
                  <a:lnTo>
                    <a:pt x="2" y="156"/>
                  </a:lnTo>
                  <a:lnTo>
                    <a:pt x="2" y="165"/>
                  </a:lnTo>
                  <a:lnTo>
                    <a:pt x="1" y="174"/>
                  </a:lnTo>
                  <a:lnTo>
                    <a:pt x="0" y="184"/>
                  </a:lnTo>
                  <a:lnTo>
                    <a:pt x="0" y="193"/>
                  </a:lnTo>
                  <a:lnTo>
                    <a:pt x="10" y="207"/>
                  </a:lnTo>
                  <a:lnTo>
                    <a:pt x="15" y="215"/>
                  </a:lnTo>
                  <a:lnTo>
                    <a:pt x="19" y="222"/>
                  </a:lnTo>
                  <a:lnTo>
                    <a:pt x="24" y="230"/>
                  </a:lnTo>
                  <a:lnTo>
                    <a:pt x="28" y="237"/>
                  </a:lnTo>
                  <a:lnTo>
                    <a:pt x="36" y="253"/>
                  </a:lnTo>
                  <a:lnTo>
                    <a:pt x="42" y="242"/>
                  </a:lnTo>
                  <a:lnTo>
                    <a:pt x="47" y="231"/>
                  </a:lnTo>
                  <a:lnTo>
                    <a:pt x="59" y="211"/>
                  </a:lnTo>
                  <a:lnTo>
                    <a:pt x="58" y="203"/>
                  </a:lnTo>
                  <a:lnTo>
                    <a:pt x="56" y="195"/>
                  </a:lnTo>
                  <a:lnTo>
                    <a:pt x="55" y="187"/>
                  </a:lnTo>
                  <a:lnTo>
                    <a:pt x="53" y="180"/>
                  </a:lnTo>
                  <a:lnTo>
                    <a:pt x="51" y="165"/>
                  </a:lnTo>
                  <a:lnTo>
                    <a:pt x="50" y="150"/>
                  </a:lnTo>
                  <a:lnTo>
                    <a:pt x="49" y="136"/>
                  </a:lnTo>
                  <a:lnTo>
                    <a:pt x="49" y="109"/>
                  </a:lnTo>
                  <a:lnTo>
                    <a:pt x="50" y="96"/>
                  </a:lnTo>
                  <a:lnTo>
                    <a:pt x="51" y="84"/>
                  </a:lnTo>
                  <a:lnTo>
                    <a:pt x="52" y="71"/>
                  </a:lnTo>
                  <a:lnTo>
                    <a:pt x="60" y="23"/>
                  </a:lnTo>
                  <a:lnTo>
                    <a:pt x="63" y="11"/>
                  </a:lnTo>
                  <a:lnTo>
                    <a:pt x="65"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73" name="Shape 73">
              <a:extLst>
                <a:ext uri="{FF2B5EF4-FFF2-40B4-BE49-F238E27FC236}">
                  <a16:creationId xmlns:a16="http://schemas.microsoft.com/office/drawing/2014/main" id="{A795C7B9-0A30-352B-39B4-FCAC7A9DC94D}"/>
                </a:ext>
              </a:extLst>
            </xdr:cNvPr>
            <xdr:cNvPicPr preferRelativeResize="0"/>
          </xdr:nvPicPr>
          <xdr:blipFill rotWithShape="1">
            <a:blip xmlns:r="http://schemas.openxmlformats.org/officeDocument/2006/relationships" r:embed="rId7">
              <a:alphaModFix/>
            </a:blip>
            <a:srcRect/>
            <a:stretch/>
          </xdr:blipFill>
          <xdr:spPr>
            <a:xfrm>
              <a:off x="6958" y="393"/>
              <a:ext cx="499" cy="2"/>
            </a:xfrm>
            <a:prstGeom prst="rect">
              <a:avLst/>
            </a:prstGeom>
            <a:noFill/>
            <a:ln>
              <a:noFill/>
            </a:ln>
          </xdr:spPr>
        </xdr:pic>
        <xdr:sp macro="" textlink="">
          <xdr:nvSpPr>
            <xdr:cNvPr id="74" name="Shape 74">
              <a:extLst>
                <a:ext uri="{FF2B5EF4-FFF2-40B4-BE49-F238E27FC236}">
                  <a16:creationId xmlns:a16="http://schemas.microsoft.com/office/drawing/2014/main" id="{75FD5CAB-F222-B26F-A341-DE49E9159808}"/>
                </a:ext>
              </a:extLst>
            </xdr:cNvPr>
            <xdr:cNvSpPr/>
          </xdr:nvSpPr>
          <xdr:spPr>
            <a:xfrm>
              <a:off x="6956" y="264"/>
              <a:ext cx="65" cy="253"/>
            </a:xfrm>
            <a:custGeom>
              <a:avLst/>
              <a:gdLst/>
              <a:ahLst/>
              <a:cxnLst/>
              <a:rect l="l" t="t" r="r" b="b"/>
              <a:pathLst>
                <a:path w="65" h="253" extrusionOk="0">
                  <a:moveTo>
                    <a:pt x="0" y="193"/>
                  </a:moveTo>
                  <a:lnTo>
                    <a:pt x="0" y="184"/>
                  </a:lnTo>
                  <a:lnTo>
                    <a:pt x="1" y="174"/>
                  </a:lnTo>
                  <a:lnTo>
                    <a:pt x="2" y="165"/>
                  </a:lnTo>
                  <a:lnTo>
                    <a:pt x="2" y="156"/>
                  </a:lnTo>
                  <a:lnTo>
                    <a:pt x="3" y="148"/>
                  </a:lnTo>
                  <a:lnTo>
                    <a:pt x="4" y="140"/>
                  </a:lnTo>
                  <a:lnTo>
                    <a:pt x="6" y="132"/>
                  </a:lnTo>
                  <a:lnTo>
                    <a:pt x="7" y="124"/>
                  </a:lnTo>
                  <a:lnTo>
                    <a:pt x="9" y="117"/>
                  </a:lnTo>
                  <a:lnTo>
                    <a:pt x="10" y="109"/>
                  </a:lnTo>
                  <a:lnTo>
                    <a:pt x="12" y="103"/>
                  </a:lnTo>
                  <a:lnTo>
                    <a:pt x="14" y="96"/>
                  </a:lnTo>
                  <a:lnTo>
                    <a:pt x="16" y="90"/>
                  </a:lnTo>
                  <a:lnTo>
                    <a:pt x="18" y="84"/>
                  </a:lnTo>
                  <a:lnTo>
                    <a:pt x="20" y="78"/>
                  </a:lnTo>
                  <a:lnTo>
                    <a:pt x="22" y="72"/>
                  </a:lnTo>
                  <a:lnTo>
                    <a:pt x="27" y="61"/>
                  </a:lnTo>
                  <a:lnTo>
                    <a:pt x="31" y="50"/>
                  </a:lnTo>
                  <a:lnTo>
                    <a:pt x="37" y="41"/>
                  </a:lnTo>
                  <a:lnTo>
                    <a:pt x="42" y="32"/>
                  </a:lnTo>
                  <a:lnTo>
                    <a:pt x="47" y="23"/>
                  </a:lnTo>
                  <a:lnTo>
                    <a:pt x="53" y="15"/>
                  </a:lnTo>
                  <a:lnTo>
                    <a:pt x="59" y="7"/>
                  </a:lnTo>
                  <a:lnTo>
                    <a:pt x="65" y="0"/>
                  </a:lnTo>
                  <a:lnTo>
                    <a:pt x="63" y="11"/>
                  </a:lnTo>
                  <a:lnTo>
                    <a:pt x="60" y="23"/>
                  </a:lnTo>
                  <a:lnTo>
                    <a:pt x="58" y="35"/>
                  </a:lnTo>
                  <a:lnTo>
                    <a:pt x="56" y="47"/>
                  </a:lnTo>
                  <a:lnTo>
                    <a:pt x="54" y="59"/>
                  </a:lnTo>
                  <a:lnTo>
                    <a:pt x="52" y="71"/>
                  </a:lnTo>
                  <a:lnTo>
                    <a:pt x="51" y="84"/>
                  </a:lnTo>
                  <a:lnTo>
                    <a:pt x="50" y="96"/>
                  </a:lnTo>
                  <a:lnTo>
                    <a:pt x="49" y="109"/>
                  </a:lnTo>
                  <a:lnTo>
                    <a:pt x="49" y="123"/>
                  </a:lnTo>
                  <a:lnTo>
                    <a:pt x="49" y="136"/>
                  </a:lnTo>
                  <a:lnTo>
                    <a:pt x="50" y="150"/>
                  </a:lnTo>
                  <a:lnTo>
                    <a:pt x="51" y="165"/>
                  </a:lnTo>
                  <a:lnTo>
                    <a:pt x="53" y="180"/>
                  </a:lnTo>
                  <a:lnTo>
                    <a:pt x="55" y="187"/>
                  </a:lnTo>
                  <a:lnTo>
                    <a:pt x="56" y="195"/>
                  </a:lnTo>
                  <a:lnTo>
                    <a:pt x="58" y="203"/>
                  </a:lnTo>
                  <a:lnTo>
                    <a:pt x="59" y="211"/>
                  </a:lnTo>
                  <a:lnTo>
                    <a:pt x="53" y="221"/>
                  </a:lnTo>
                  <a:lnTo>
                    <a:pt x="47" y="231"/>
                  </a:lnTo>
                  <a:lnTo>
                    <a:pt x="42" y="242"/>
                  </a:lnTo>
                  <a:lnTo>
                    <a:pt x="36" y="253"/>
                  </a:lnTo>
                  <a:lnTo>
                    <a:pt x="32" y="245"/>
                  </a:lnTo>
                  <a:lnTo>
                    <a:pt x="28" y="237"/>
                  </a:lnTo>
                  <a:lnTo>
                    <a:pt x="24" y="230"/>
                  </a:lnTo>
                  <a:lnTo>
                    <a:pt x="19" y="222"/>
                  </a:lnTo>
                  <a:lnTo>
                    <a:pt x="15" y="215"/>
                  </a:lnTo>
                  <a:lnTo>
                    <a:pt x="10" y="207"/>
                  </a:lnTo>
                  <a:lnTo>
                    <a:pt x="5" y="200"/>
                  </a:lnTo>
                  <a:lnTo>
                    <a:pt x="0" y="193"/>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75" name="Shape 75">
              <a:extLst>
                <a:ext uri="{FF2B5EF4-FFF2-40B4-BE49-F238E27FC236}">
                  <a16:creationId xmlns:a16="http://schemas.microsoft.com/office/drawing/2014/main" id="{B91B8A02-52B8-94EE-A580-EFBA97FA234B}"/>
                </a:ext>
              </a:extLst>
            </xdr:cNvPr>
            <xdr:cNvPicPr preferRelativeResize="0"/>
          </xdr:nvPicPr>
          <xdr:blipFill rotWithShape="1">
            <a:blip xmlns:r="http://schemas.openxmlformats.org/officeDocument/2006/relationships" r:embed="rId7">
              <a:alphaModFix/>
            </a:blip>
            <a:srcRect/>
            <a:stretch/>
          </xdr:blipFill>
          <xdr:spPr>
            <a:xfrm>
              <a:off x="6958" y="393"/>
              <a:ext cx="499" cy="2"/>
            </a:xfrm>
            <a:prstGeom prst="rect">
              <a:avLst/>
            </a:prstGeom>
            <a:noFill/>
            <a:ln>
              <a:noFill/>
            </a:ln>
          </xdr:spPr>
        </xdr:pic>
        <xdr:sp macro="" textlink="">
          <xdr:nvSpPr>
            <xdr:cNvPr id="76" name="Shape 76">
              <a:extLst>
                <a:ext uri="{FF2B5EF4-FFF2-40B4-BE49-F238E27FC236}">
                  <a16:creationId xmlns:a16="http://schemas.microsoft.com/office/drawing/2014/main" id="{BDA6423B-8427-F32D-8E5E-79A8A77DD931}"/>
                </a:ext>
              </a:extLst>
            </xdr:cNvPr>
            <xdr:cNvSpPr/>
          </xdr:nvSpPr>
          <xdr:spPr>
            <a:xfrm>
              <a:off x="6874" y="509"/>
              <a:ext cx="131" cy="174"/>
            </a:xfrm>
            <a:custGeom>
              <a:avLst/>
              <a:gdLst/>
              <a:ahLst/>
              <a:cxnLst/>
              <a:rect l="l" t="t" r="r" b="b"/>
              <a:pathLst>
                <a:path w="131" h="174" extrusionOk="0">
                  <a:moveTo>
                    <a:pt x="41" y="0"/>
                  </a:moveTo>
                  <a:lnTo>
                    <a:pt x="31" y="18"/>
                  </a:lnTo>
                  <a:lnTo>
                    <a:pt x="26" y="28"/>
                  </a:lnTo>
                  <a:lnTo>
                    <a:pt x="18" y="48"/>
                  </a:lnTo>
                  <a:lnTo>
                    <a:pt x="15" y="59"/>
                  </a:lnTo>
                  <a:lnTo>
                    <a:pt x="12" y="69"/>
                  </a:lnTo>
                  <a:lnTo>
                    <a:pt x="6" y="91"/>
                  </a:lnTo>
                  <a:lnTo>
                    <a:pt x="2" y="113"/>
                  </a:lnTo>
                  <a:lnTo>
                    <a:pt x="0" y="137"/>
                  </a:lnTo>
                  <a:lnTo>
                    <a:pt x="0" y="174"/>
                  </a:lnTo>
                  <a:lnTo>
                    <a:pt x="4" y="161"/>
                  </a:lnTo>
                  <a:lnTo>
                    <a:pt x="9" y="148"/>
                  </a:lnTo>
                  <a:lnTo>
                    <a:pt x="13" y="134"/>
                  </a:lnTo>
                  <a:lnTo>
                    <a:pt x="18" y="121"/>
                  </a:lnTo>
                  <a:lnTo>
                    <a:pt x="24" y="108"/>
                  </a:lnTo>
                  <a:lnTo>
                    <a:pt x="29" y="95"/>
                  </a:lnTo>
                  <a:lnTo>
                    <a:pt x="32" y="89"/>
                  </a:lnTo>
                  <a:lnTo>
                    <a:pt x="35" y="82"/>
                  </a:lnTo>
                  <a:lnTo>
                    <a:pt x="39" y="76"/>
                  </a:lnTo>
                  <a:lnTo>
                    <a:pt x="42" y="70"/>
                  </a:lnTo>
                  <a:lnTo>
                    <a:pt x="100" y="70"/>
                  </a:lnTo>
                  <a:lnTo>
                    <a:pt x="99" y="68"/>
                  </a:lnTo>
                  <a:lnTo>
                    <a:pt x="87" y="51"/>
                  </a:lnTo>
                  <a:lnTo>
                    <a:pt x="82" y="43"/>
                  </a:lnTo>
                  <a:lnTo>
                    <a:pt x="76" y="36"/>
                  </a:lnTo>
                  <a:lnTo>
                    <a:pt x="71" y="29"/>
                  </a:lnTo>
                  <a:lnTo>
                    <a:pt x="65" y="22"/>
                  </a:lnTo>
                  <a:lnTo>
                    <a:pt x="47" y="4"/>
                  </a:lnTo>
                  <a:lnTo>
                    <a:pt x="41" y="0"/>
                  </a:lnTo>
                  <a:close/>
                  <a:moveTo>
                    <a:pt x="100" y="70"/>
                  </a:moveTo>
                  <a:lnTo>
                    <a:pt x="42" y="70"/>
                  </a:lnTo>
                  <a:lnTo>
                    <a:pt x="49" y="74"/>
                  </a:lnTo>
                  <a:lnTo>
                    <a:pt x="54" y="78"/>
                  </a:lnTo>
                  <a:lnTo>
                    <a:pt x="60" y="82"/>
                  </a:lnTo>
                  <a:lnTo>
                    <a:pt x="66" y="87"/>
                  </a:lnTo>
                  <a:lnTo>
                    <a:pt x="72" y="91"/>
                  </a:lnTo>
                  <a:lnTo>
                    <a:pt x="77" y="96"/>
                  </a:lnTo>
                  <a:lnTo>
                    <a:pt x="82" y="102"/>
                  </a:lnTo>
                  <a:lnTo>
                    <a:pt x="92" y="112"/>
                  </a:lnTo>
                  <a:lnTo>
                    <a:pt x="107" y="130"/>
                  </a:lnTo>
                  <a:lnTo>
                    <a:pt x="116" y="142"/>
                  </a:lnTo>
                  <a:lnTo>
                    <a:pt x="125" y="155"/>
                  </a:lnTo>
                  <a:lnTo>
                    <a:pt x="127" y="147"/>
                  </a:lnTo>
                  <a:lnTo>
                    <a:pt x="128" y="138"/>
                  </a:lnTo>
                  <a:lnTo>
                    <a:pt x="130" y="130"/>
                  </a:lnTo>
                  <a:lnTo>
                    <a:pt x="131" y="122"/>
                  </a:lnTo>
                  <a:lnTo>
                    <a:pt x="120" y="103"/>
                  </a:lnTo>
                  <a:lnTo>
                    <a:pt x="109" y="85"/>
                  </a:lnTo>
                  <a:lnTo>
                    <a:pt x="100" y="7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77" name="Shape 77">
              <a:extLst>
                <a:ext uri="{FF2B5EF4-FFF2-40B4-BE49-F238E27FC236}">
                  <a16:creationId xmlns:a16="http://schemas.microsoft.com/office/drawing/2014/main" id="{B5BEF7C0-3B19-7CE8-85F6-F7556CCCFA82}"/>
                </a:ext>
              </a:extLst>
            </xdr:cNvPr>
            <xdr:cNvPicPr preferRelativeResize="0"/>
          </xdr:nvPicPr>
          <xdr:blipFill rotWithShape="1">
            <a:blip xmlns:r="http://schemas.openxmlformats.org/officeDocument/2006/relationships" r:embed="rId7">
              <a:alphaModFix/>
            </a:blip>
            <a:srcRect/>
            <a:stretch/>
          </xdr:blipFill>
          <xdr:spPr>
            <a:xfrm>
              <a:off x="6874" y="640"/>
              <a:ext cx="499" cy="2"/>
            </a:xfrm>
            <a:prstGeom prst="rect">
              <a:avLst/>
            </a:prstGeom>
            <a:noFill/>
            <a:ln>
              <a:noFill/>
            </a:ln>
          </xdr:spPr>
        </xdr:pic>
        <xdr:sp macro="" textlink="">
          <xdr:nvSpPr>
            <xdr:cNvPr id="78" name="Shape 78">
              <a:extLst>
                <a:ext uri="{FF2B5EF4-FFF2-40B4-BE49-F238E27FC236}">
                  <a16:creationId xmlns:a16="http://schemas.microsoft.com/office/drawing/2014/main" id="{BCCA547D-9E94-17ED-434D-2783B61C5D41}"/>
                </a:ext>
              </a:extLst>
            </xdr:cNvPr>
            <xdr:cNvSpPr/>
          </xdr:nvSpPr>
          <xdr:spPr>
            <a:xfrm>
              <a:off x="6874" y="509"/>
              <a:ext cx="131" cy="174"/>
            </a:xfrm>
            <a:custGeom>
              <a:avLst/>
              <a:gdLst/>
              <a:ahLst/>
              <a:cxnLst/>
              <a:rect l="l" t="t" r="r" b="b"/>
              <a:pathLst>
                <a:path w="131" h="174" extrusionOk="0">
                  <a:moveTo>
                    <a:pt x="125" y="155"/>
                  </a:moveTo>
                  <a:lnTo>
                    <a:pt x="116" y="142"/>
                  </a:lnTo>
                  <a:lnTo>
                    <a:pt x="107" y="130"/>
                  </a:lnTo>
                  <a:lnTo>
                    <a:pt x="102" y="124"/>
                  </a:lnTo>
                  <a:lnTo>
                    <a:pt x="97" y="118"/>
                  </a:lnTo>
                  <a:lnTo>
                    <a:pt x="92" y="112"/>
                  </a:lnTo>
                  <a:lnTo>
                    <a:pt x="87" y="107"/>
                  </a:lnTo>
                  <a:lnTo>
                    <a:pt x="82" y="102"/>
                  </a:lnTo>
                  <a:lnTo>
                    <a:pt x="77" y="96"/>
                  </a:lnTo>
                  <a:lnTo>
                    <a:pt x="72" y="91"/>
                  </a:lnTo>
                  <a:lnTo>
                    <a:pt x="66" y="87"/>
                  </a:lnTo>
                  <a:lnTo>
                    <a:pt x="60" y="82"/>
                  </a:lnTo>
                  <a:lnTo>
                    <a:pt x="54" y="78"/>
                  </a:lnTo>
                  <a:lnTo>
                    <a:pt x="49" y="74"/>
                  </a:lnTo>
                  <a:lnTo>
                    <a:pt x="42" y="70"/>
                  </a:lnTo>
                  <a:lnTo>
                    <a:pt x="39" y="76"/>
                  </a:lnTo>
                  <a:lnTo>
                    <a:pt x="35" y="82"/>
                  </a:lnTo>
                  <a:lnTo>
                    <a:pt x="32" y="89"/>
                  </a:lnTo>
                  <a:lnTo>
                    <a:pt x="29" y="95"/>
                  </a:lnTo>
                  <a:lnTo>
                    <a:pt x="24" y="108"/>
                  </a:lnTo>
                  <a:lnTo>
                    <a:pt x="18" y="121"/>
                  </a:lnTo>
                  <a:lnTo>
                    <a:pt x="13" y="134"/>
                  </a:lnTo>
                  <a:lnTo>
                    <a:pt x="9" y="148"/>
                  </a:lnTo>
                  <a:lnTo>
                    <a:pt x="4" y="161"/>
                  </a:lnTo>
                  <a:lnTo>
                    <a:pt x="0" y="174"/>
                  </a:lnTo>
                  <a:lnTo>
                    <a:pt x="0" y="162"/>
                  </a:lnTo>
                  <a:lnTo>
                    <a:pt x="0" y="149"/>
                  </a:lnTo>
                  <a:lnTo>
                    <a:pt x="0" y="137"/>
                  </a:lnTo>
                  <a:lnTo>
                    <a:pt x="1" y="125"/>
                  </a:lnTo>
                  <a:lnTo>
                    <a:pt x="2" y="113"/>
                  </a:lnTo>
                  <a:lnTo>
                    <a:pt x="15" y="59"/>
                  </a:lnTo>
                  <a:lnTo>
                    <a:pt x="18" y="48"/>
                  </a:lnTo>
                  <a:lnTo>
                    <a:pt x="22" y="38"/>
                  </a:lnTo>
                  <a:lnTo>
                    <a:pt x="26" y="28"/>
                  </a:lnTo>
                  <a:lnTo>
                    <a:pt x="31" y="18"/>
                  </a:lnTo>
                  <a:lnTo>
                    <a:pt x="36" y="9"/>
                  </a:lnTo>
                  <a:lnTo>
                    <a:pt x="41" y="0"/>
                  </a:lnTo>
                  <a:lnTo>
                    <a:pt x="47" y="4"/>
                  </a:lnTo>
                  <a:lnTo>
                    <a:pt x="76" y="36"/>
                  </a:lnTo>
                  <a:lnTo>
                    <a:pt x="82" y="43"/>
                  </a:lnTo>
                  <a:lnTo>
                    <a:pt x="87" y="51"/>
                  </a:lnTo>
                  <a:lnTo>
                    <a:pt x="99" y="68"/>
                  </a:lnTo>
                  <a:lnTo>
                    <a:pt x="109" y="85"/>
                  </a:lnTo>
                  <a:lnTo>
                    <a:pt x="120" y="103"/>
                  </a:lnTo>
                  <a:lnTo>
                    <a:pt x="131" y="122"/>
                  </a:lnTo>
                  <a:lnTo>
                    <a:pt x="130" y="130"/>
                  </a:lnTo>
                  <a:lnTo>
                    <a:pt x="128" y="138"/>
                  </a:lnTo>
                  <a:lnTo>
                    <a:pt x="127" y="147"/>
                  </a:lnTo>
                  <a:lnTo>
                    <a:pt x="125" y="15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79" name="Shape 79">
              <a:extLst>
                <a:ext uri="{FF2B5EF4-FFF2-40B4-BE49-F238E27FC236}">
                  <a16:creationId xmlns:a16="http://schemas.microsoft.com/office/drawing/2014/main" id="{2AE00A71-DA7F-D666-36E1-61F594972E3C}"/>
                </a:ext>
              </a:extLst>
            </xdr:cNvPr>
            <xdr:cNvPicPr preferRelativeResize="0"/>
          </xdr:nvPicPr>
          <xdr:blipFill rotWithShape="1">
            <a:blip xmlns:r="http://schemas.openxmlformats.org/officeDocument/2006/relationships" r:embed="rId7">
              <a:alphaModFix/>
            </a:blip>
            <a:srcRect/>
            <a:stretch/>
          </xdr:blipFill>
          <xdr:spPr>
            <a:xfrm>
              <a:off x="6874" y="640"/>
              <a:ext cx="499" cy="2"/>
            </a:xfrm>
            <a:prstGeom prst="rect">
              <a:avLst/>
            </a:prstGeom>
            <a:noFill/>
            <a:ln>
              <a:noFill/>
            </a:ln>
          </xdr:spPr>
        </xdr:pic>
        <xdr:sp macro="" textlink="">
          <xdr:nvSpPr>
            <xdr:cNvPr id="80" name="Shape 80">
              <a:extLst>
                <a:ext uri="{FF2B5EF4-FFF2-40B4-BE49-F238E27FC236}">
                  <a16:creationId xmlns:a16="http://schemas.microsoft.com/office/drawing/2014/main" id="{7BC6A035-8BF4-F0B5-E6D1-FDDE01DFA742}"/>
                </a:ext>
              </a:extLst>
            </xdr:cNvPr>
            <xdr:cNvSpPr/>
          </xdr:nvSpPr>
          <xdr:spPr>
            <a:xfrm>
              <a:off x="6966" y="407"/>
              <a:ext cx="174" cy="222"/>
            </a:xfrm>
            <a:custGeom>
              <a:avLst/>
              <a:gdLst/>
              <a:ahLst/>
              <a:cxnLst/>
              <a:rect l="l" t="t" r="r" b="b"/>
              <a:pathLst>
                <a:path w="174" h="222" extrusionOk="0">
                  <a:moveTo>
                    <a:pt x="96" y="0"/>
                  </a:moveTo>
                  <a:lnTo>
                    <a:pt x="90" y="6"/>
                  </a:lnTo>
                  <a:lnTo>
                    <a:pt x="84" y="13"/>
                  </a:lnTo>
                  <a:lnTo>
                    <a:pt x="78" y="21"/>
                  </a:lnTo>
                  <a:lnTo>
                    <a:pt x="72" y="30"/>
                  </a:lnTo>
                  <a:lnTo>
                    <a:pt x="66" y="38"/>
                  </a:lnTo>
                  <a:lnTo>
                    <a:pt x="60" y="47"/>
                  </a:lnTo>
                  <a:lnTo>
                    <a:pt x="42" y="77"/>
                  </a:lnTo>
                  <a:lnTo>
                    <a:pt x="24" y="110"/>
                  </a:lnTo>
                  <a:lnTo>
                    <a:pt x="12" y="134"/>
                  </a:lnTo>
                  <a:lnTo>
                    <a:pt x="0" y="160"/>
                  </a:lnTo>
                  <a:lnTo>
                    <a:pt x="5" y="167"/>
                  </a:lnTo>
                  <a:lnTo>
                    <a:pt x="9" y="174"/>
                  </a:lnTo>
                  <a:lnTo>
                    <a:pt x="14" y="181"/>
                  </a:lnTo>
                  <a:lnTo>
                    <a:pt x="19" y="189"/>
                  </a:lnTo>
                  <a:lnTo>
                    <a:pt x="23" y="197"/>
                  </a:lnTo>
                  <a:lnTo>
                    <a:pt x="28" y="204"/>
                  </a:lnTo>
                  <a:lnTo>
                    <a:pt x="38" y="220"/>
                  </a:lnTo>
                  <a:lnTo>
                    <a:pt x="39" y="222"/>
                  </a:lnTo>
                  <a:lnTo>
                    <a:pt x="44" y="203"/>
                  </a:lnTo>
                  <a:lnTo>
                    <a:pt x="48" y="188"/>
                  </a:lnTo>
                  <a:lnTo>
                    <a:pt x="50" y="181"/>
                  </a:lnTo>
                  <a:lnTo>
                    <a:pt x="51" y="175"/>
                  </a:lnTo>
                  <a:lnTo>
                    <a:pt x="55" y="161"/>
                  </a:lnTo>
                  <a:lnTo>
                    <a:pt x="58" y="154"/>
                  </a:lnTo>
                  <a:lnTo>
                    <a:pt x="61" y="146"/>
                  </a:lnTo>
                  <a:lnTo>
                    <a:pt x="70" y="128"/>
                  </a:lnTo>
                  <a:lnTo>
                    <a:pt x="76" y="117"/>
                  </a:lnTo>
                  <a:lnTo>
                    <a:pt x="82" y="105"/>
                  </a:lnTo>
                  <a:lnTo>
                    <a:pt x="90" y="92"/>
                  </a:lnTo>
                  <a:lnTo>
                    <a:pt x="99" y="76"/>
                  </a:lnTo>
                  <a:lnTo>
                    <a:pt x="142" y="76"/>
                  </a:lnTo>
                  <a:lnTo>
                    <a:pt x="138" y="64"/>
                  </a:lnTo>
                  <a:lnTo>
                    <a:pt x="133" y="51"/>
                  </a:lnTo>
                  <a:lnTo>
                    <a:pt x="128" y="40"/>
                  </a:lnTo>
                  <a:lnTo>
                    <a:pt x="124" y="30"/>
                  </a:lnTo>
                  <a:lnTo>
                    <a:pt x="119" y="22"/>
                  </a:lnTo>
                  <a:lnTo>
                    <a:pt x="111" y="10"/>
                  </a:lnTo>
                  <a:lnTo>
                    <a:pt x="107" y="6"/>
                  </a:lnTo>
                  <a:lnTo>
                    <a:pt x="101" y="2"/>
                  </a:lnTo>
                  <a:lnTo>
                    <a:pt x="96" y="0"/>
                  </a:lnTo>
                  <a:close/>
                  <a:moveTo>
                    <a:pt x="142" y="76"/>
                  </a:moveTo>
                  <a:lnTo>
                    <a:pt x="99" y="76"/>
                  </a:lnTo>
                  <a:lnTo>
                    <a:pt x="108" y="89"/>
                  </a:lnTo>
                  <a:lnTo>
                    <a:pt x="118" y="102"/>
                  </a:lnTo>
                  <a:lnTo>
                    <a:pt x="127" y="115"/>
                  </a:lnTo>
                  <a:lnTo>
                    <a:pt x="137" y="128"/>
                  </a:lnTo>
                  <a:lnTo>
                    <a:pt x="155" y="156"/>
                  </a:lnTo>
                  <a:lnTo>
                    <a:pt x="165" y="170"/>
                  </a:lnTo>
                  <a:lnTo>
                    <a:pt x="174" y="186"/>
                  </a:lnTo>
                  <a:lnTo>
                    <a:pt x="167" y="160"/>
                  </a:lnTo>
                  <a:lnTo>
                    <a:pt x="161" y="136"/>
                  </a:lnTo>
                  <a:lnTo>
                    <a:pt x="154" y="115"/>
                  </a:lnTo>
                  <a:lnTo>
                    <a:pt x="148" y="96"/>
                  </a:lnTo>
                  <a:lnTo>
                    <a:pt x="143" y="79"/>
                  </a:lnTo>
                  <a:lnTo>
                    <a:pt x="142" y="76"/>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81" name="Shape 81">
              <a:extLst>
                <a:ext uri="{FF2B5EF4-FFF2-40B4-BE49-F238E27FC236}">
                  <a16:creationId xmlns:a16="http://schemas.microsoft.com/office/drawing/2014/main" id="{C59EC390-11D7-85CA-19AB-7AF1104212B2}"/>
                </a:ext>
              </a:extLst>
            </xdr:cNvPr>
            <xdr:cNvPicPr preferRelativeResize="0"/>
          </xdr:nvPicPr>
          <xdr:blipFill rotWithShape="1">
            <a:blip xmlns:r="http://schemas.openxmlformats.org/officeDocument/2006/relationships" r:embed="rId7">
              <a:alphaModFix/>
            </a:blip>
            <a:srcRect/>
            <a:stretch/>
          </xdr:blipFill>
          <xdr:spPr>
            <a:xfrm>
              <a:off x="6967" y="537"/>
              <a:ext cx="499" cy="2"/>
            </a:xfrm>
            <a:prstGeom prst="rect">
              <a:avLst/>
            </a:prstGeom>
            <a:noFill/>
            <a:ln>
              <a:noFill/>
            </a:ln>
          </xdr:spPr>
        </xdr:pic>
        <xdr:sp macro="" textlink="">
          <xdr:nvSpPr>
            <xdr:cNvPr id="82" name="Shape 82">
              <a:extLst>
                <a:ext uri="{FF2B5EF4-FFF2-40B4-BE49-F238E27FC236}">
                  <a16:creationId xmlns:a16="http://schemas.microsoft.com/office/drawing/2014/main" id="{A85BABA1-760C-CBE8-A49D-62138164C474}"/>
                </a:ext>
              </a:extLst>
            </xdr:cNvPr>
            <xdr:cNvSpPr/>
          </xdr:nvSpPr>
          <xdr:spPr>
            <a:xfrm>
              <a:off x="6966" y="407"/>
              <a:ext cx="174" cy="222"/>
            </a:xfrm>
            <a:custGeom>
              <a:avLst/>
              <a:gdLst/>
              <a:ahLst/>
              <a:cxnLst/>
              <a:rect l="l" t="t" r="r" b="b"/>
              <a:pathLst>
                <a:path w="174" h="222" extrusionOk="0">
                  <a:moveTo>
                    <a:pt x="0" y="160"/>
                  </a:moveTo>
                  <a:lnTo>
                    <a:pt x="12" y="134"/>
                  </a:lnTo>
                  <a:lnTo>
                    <a:pt x="24" y="110"/>
                  </a:lnTo>
                  <a:lnTo>
                    <a:pt x="30" y="99"/>
                  </a:lnTo>
                  <a:lnTo>
                    <a:pt x="36" y="88"/>
                  </a:lnTo>
                  <a:lnTo>
                    <a:pt x="42" y="77"/>
                  </a:lnTo>
                  <a:lnTo>
                    <a:pt x="48" y="67"/>
                  </a:lnTo>
                  <a:lnTo>
                    <a:pt x="54" y="57"/>
                  </a:lnTo>
                  <a:lnTo>
                    <a:pt x="60" y="47"/>
                  </a:lnTo>
                  <a:lnTo>
                    <a:pt x="66" y="38"/>
                  </a:lnTo>
                  <a:lnTo>
                    <a:pt x="72" y="30"/>
                  </a:lnTo>
                  <a:lnTo>
                    <a:pt x="78" y="21"/>
                  </a:lnTo>
                  <a:lnTo>
                    <a:pt x="84" y="13"/>
                  </a:lnTo>
                  <a:lnTo>
                    <a:pt x="90" y="6"/>
                  </a:lnTo>
                  <a:lnTo>
                    <a:pt x="96" y="0"/>
                  </a:lnTo>
                  <a:lnTo>
                    <a:pt x="97" y="0"/>
                  </a:lnTo>
                  <a:lnTo>
                    <a:pt x="99" y="1"/>
                  </a:lnTo>
                  <a:lnTo>
                    <a:pt x="101" y="2"/>
                  </a:lnTo>
                  <a:lnTo>
                    <a:pt x="103" y="3"/>
                  </a:lnTo>
                  <a:lnTo>
                    <a:pt x="105" y="4"/>
                  </a:lnTo>
                  <a:lnTo>
                    <a:pt x="107" y="6"/>
                  </a:lnTo>
                  <a:lnTo>
                    <a:pt x="109" y="8"/>
                  </a:lnTo>
                  <a:lnTo>
                    <a:pt x="111" y="10"/>
                  </a:lnTo>
                  <a:lnTo>
                    <a:pt x="113" y="13"/>
                  </a:lnTo>
                  <a:lnTo>
                    <a:pt x="115" y="16"/>
                  </a:lnTo>
                  <a:lnTo>
                    <a:pt x="117" y="19"/>
                  </a:lnTo>
                  <a:lnTo>
                    <a:pt x="119" y="22"/>
                  </a:lnTo>
                  <a:lnTo>
                    <a:pt x="124" y="30"/>
                  </a:lnTo>
                  <a:lnTo>
                    <a:pt x="128" y="40"/>
                  </a:lnTo>
                  <a:lnTo>
                    <a:pt x="133" y="51"/>
                  </a:lnTo>
                  <a:lnTo>
                    <a:pt x="138" y="64"/>
                  </a:lnTo>
                  <a:lnTo>
                    <a:pt x="143" y="79"/>
                  </a:lnTo>
                  <a:lnTo>
                    <a:pt x="148" y="96"/>
                  </a:lnTo>
                  <a:lnTo>
                    <a:pt x="154" y="115"/>
                  </a:lnTo>
                  <a:lnTo>
                    <a:pt x="161" y="136"/>
                  </a:lnTo>
                  <a:lnTo>
                    <a:pt x="167" y="160"/>
                  </a:lnTo>
                  <a:lnTo>
                    <a:pt x="174" y="186"/>
                  </a:lnTo>
                  <a:lnTo>
                    <a:pt x="165" y="170"/>
                  </a:lnTo>
                  <a:lnTo>
                    <a:pt x="155" y="156"/>
                  </a:lnTo>
                  <a:lnTo>
                    <a:pt x="146" y="142"/>
                  </a:lnTo>
                  <a:lnTo>
                    <a:pt x="137" y="128"/>
                  </a:lnTo>
                  <a:lnTo>
                    <a:pt x="127" y="115"/>
                  </a:lnTo>
                  <a:lnTo>
                    <a:pt x="118" y="102"/>
                  </a:lnTo>
                  <a:lnTo>
                    <a:pt x="108" y="89"/>
                  </a:lnTo>
                  <a:lnTo>
                    <a:pt x="99" y="76"/>
                  </a:lnTo>
                  <a:lnTo>
                    <a:pt x="90" y="92"/>
                  </a:lnTo>
                  <a:lnTo>
                    <a:pt x="82" y="105"/>
                  </a:lnTo>
                  <a:lnTo>
                    <a:pt x="76" y="117"/>
                  </a:lnTo>
                  <a:lnTo>
                    <a:pt x="70" y="128"/>
                  </a:lnTo>
                  <a:lnTo>
                    <a:pt x="65" y="138"/>
                  </a:lnTo>
                  <a:lnTo>
                    <a:pt x="61" y="146"/>
                  </a:lnTo>
                  <a:lnTo>
                    <a:pt x="58" y="154"/>
                  </a:lnTo>
                  <a:lnTo>
                    <a:pt x="55" y="161"/>
                  </a:lnTo>
                  <a:lnTo>
                    <a:pt x="53" y="168"/>
                  </a:lnTo>
                  <a:lnTo>
                    <a:pt x="51" y="175"/>
                  </a:lnTo>
                  <a:lnTo>
                    <a:pt x="50" y="181"/>
                  </a:lnTo>
                  <a:lnTo>
                    <a:pt x="48" y="188"/>
                  </a:lnTo>
                  <a:lnTo>
                    <a:pt x="44" y="203"/>
                  </a:lnTo>
                  <a:lnTo>
                    <a:pt x="39" y="222"/>
                  </a:lnTo>
                  <a:lnTo>
                    <a:pt x="38" y="221"/>
                  </a:lnTo>
                  <a:lnTo>
                    <a:pt x="38" y="220"/>
                  </a:lnTo>
                  <a:lnTo>
                    <a:pt x="33" y="212"/>
                  </a:lnTo>
                  <a:lnTo>
                    <a:pt x="28" y="204"/>
                  </a:lnTo>
                  <a:lnTo>
                    <a:pt x="23" y="197"/>
                  </a:lnTo>
                  <a:lnTo>
                    <a:pt x="19" y="189"/>
                  </a:lnTo>
                  <a:lnTo>
                    <a:pt x="14" y="181"/>
                  </a:lnTo>
                  <a:lnTo>
                    <a:pt x="9" y="174"/>
                  </a:lnTo>
                  <a:lnTo>
                    <a:pt x="5" y="167"/>
                  </a:lnTo>
                  <a:lnTo>
                    <a:pt x="0" y="16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83" name="Shape 83">
              <a:extLst>
                <a:ext uri="{FF2B5EF4-FFF2-40B4-BE49-F238E27FC236}">
                  <a16:creationId xmlns:a16="http://schemas.microsoft.com/office/drawing/2014/main" id="{E0478EC5-3CCF-177B-B95B-B87A8ED51771}"/>
                </a:ext>
              </a:extLst>
            </xdr:cNvPr>
            <xdr:cNvPicPr preferRelativeResize="0"/>
          </xdr:nvPicPr>
          <xdr:blipFill rotWithShape="1">
            <a:blip xmlns:r="http://schemas.openxmlformats.org/officeDocument/2006/relationships" r:embed="rId7">
              <a:alphaModFix/>
            </a:blip>
            <a:srcRect/>
            <a:stretch/>
          </xdr:blipFill>
          <xdr:spPr>
            <a:xfrm>
              <a:off x="6967" y="537"/>
              <a:ext cx="499" cy="2"/>
            </a:xfrm>
            <a:prstGeom prst="rect">
              <a:avLst/>
            </a:prstGeom>
            <a:noFill/>
            <a:ln>
              <a:noFill/>
            </a:ln>
          </xdr:spPr>
        </xdr:pic>
        <xdr:sp macro="" textlink="">
          <xdr:nvSpPr>
            <xdr:cNvPr id="84" name="Shape 84">
              <a:extLst>
                <a:ext uri="{FF2B5EF4-FFF2-40B4-BE49-F238E27FC236}">
                  <a16:creationId xmlns:a16="http://schemas.microsoft.com/office/drawing/2014/main" id="{D064F4C1-770B-0516-2A57-E67E460C6102}"/>
                </a:ext>
              </a:extLst>
            </xdr:cNvPr>
            <xdr:cNvSpPr/>
          </xdr:nvSpPr>
          <xdr:spPr>
            <a:xfrm>
              <a:off x="6997" y="616"/>
              <a:ext cx="2" cy="2"/>
            </a:xfrm>
            <a:custGeom>
              <a:avLst/>
              <a:gdLst/>
              <a:ahLst/>
              <a:cxnLst/>
              <a:rect l="l" t="t" r="r" b="b"/>
              <a:pathLst>
                <a:path w="1" h="2" extrusionOk="0">
                  <a:moveTo>
                    <a:pt x="1" y="2"/>
                  </a:moveTo>
                  <a:lnTo>
                    <a:pt x="0" y="1"/>
                  </a:lnTo>
                  <a:lnTo>
                    <a:pt x="0" y="0"/>
                  </a:lnTo>
                  <a:lnTo>
                    <a:pt x="0" y="1"/>
                  </a:lnTo>
                  <a:lnTo>
                    <a:pt x="1" y="2"/>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85" name="Shape 85">
              <a:extLst>
                <a:ext uri="{FF2B5EF4-FFF2-40B4-BE49-F238E27FC236}">
                  <a16:creationId xmlns:a16="http://schemas.microsoft.com/office/drawing/2014/main" id="{5E9477CA-CA6F-7ABB-5E96-298A097004F1}"/>
                </a:ext>
              </a:extLst>
            </xdr:cNvPr>
            <xdr:cNvSpPr/>
          </xdr:nvSpPr>
          <xdr:spPr>
            <a:xfrm>
              <a:off x="6997" y="616"/>
              <a:ext cx="2" cy="2"/>
            </a:xfrm>
            <a:custGeom>
              <a:avLst/>
              <a:gdLst/>
              <a:ahLst/>
              <a:cxnLst/>
              <a:rect l="l" t="t" r="r" b="b"/>
              <a:pathLst>
                <a:path w="1" h="2" extrusionOk="0">
                  <a:moveTo>
                    <a:pt x="1" y="2"/>
                  </a:moveTo>
                  <a:lnTo>
                    <a:pt x="0" y="1"/>
                  </a:lnTo>
                  <a:lnTo>
                    <a:pt x="0" y="0"/>
                  </a:lnTo>
                  <a:lnTo>
                    <a:pt x="0" y="1"/>
                  </a:lnTo>
                  <a:lnTo>
                    <a:pt x="1"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86" name="Shape 86">
              <a:extLst>
                <a:ext uri="{FF2B5EF4-FFF2-40B4-BE49-F238E27FC236}">
                  <a16:creationId xmlns:a16="http://schemas.microsoft.com/office/drawing/2014/main" id="{6B8D00C2-E3E1-4176-424E-E2F651464939}"/>
                </a:ext>
              </a:extLst>
            </xdr:cNvPr>
            <xdr:cNvSpPr/>
          </xdr:nvSpPr>
          <xdr:spPr>
            <a:xfrm>
              <a:off x="6998" y="620"/>
              <a:ext cx="3" cy="3"/>
            </a:xfrm>
            <a:custGeom>
              <a:avLst/>
              <a:gdLst/>
              <a:ahLst/>
              <a:cxnLst/>
              <a:rect l="l" t="t" r="r" b="b"/>
              <a:pathLst>
                <a:path w="3" h="3" extrusionOk="0">
                  <a:moveTo>
                    <a:pt x="3" y="3"/>
                  </a:moveTo>
                  <a:lnTo>
                    <a:pt x="2" y="1"/>
                  </a:lnTo>
                  <a:lnTo>
                    <a:pt x="0" y="0"/>
                  </a:lnTo>
                </a:path>
              </a:pathLst>
            </a:custGeom>
            <a:noFill/>
            <a:ln w="9525" cap="flat" cmpd="sng">
              <a:solidFill>
                <a:srgbClr val="373435"/>
              </a:solidFill>
              <a:prstDash val="solid"/>
              <a:round/>
              <a:headEnd type="none" w="med" len="med"/>
              <a:tailEnd type="none" w="med" len="med"/>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87" name="Shape 87">
              <a:extLst>
                <a:ext uri="{FF2B5EF4-FFF2-40B4-BE49-F238E27FC236}">
                  <a16:creationId xmlns:a16="http://schemas.microsoft.com/office/drawing/2014/main" id="{F4BCBD9B-37C2-46E4-DF58-8E9E383F62A5}"/>
                </a:ext>
              </a:extLst>
            </xdr:cNvPr>
            <xdr:cNvPicPr preferRelativeResize="0"/>
          </xdr:nvPicPr>
          <xdr:blipFill rotWithShape="1">
            <a:blip xmlns:r="http://schemas.openxmlformats.org/officeDocument/2006/relationships" r:embed="rId7">
              <a:alphaModFix/>
            </a:blip>
            <a:srcRect/>
            <a:stretch/>
          </xdr:blipFill>
          <xdr:spPr>
            <a:xfrm>
              <a:off x="6998" y="745"/>
              <a:ext cx="499" cy="7"/>
            </a:xfrm>
            <a:prstGeom prst="rect">
              <a:avLst/>
            </a:prstGeom>
            <a:noFill/>
            <a:ln>
              <a:noFill/>
            </a:ln>
          </xdr:spPr>
        </xdr:pic>
        <xdr:sp macro="" textlink="">
          <xdr:nvSpPr>
            <xdr:cNvPr id="88" name="Shape 88">
              <a:extLst>
                <a:ext uri="{FF2B5EF4-FFF2-40B4-BE49-F238E27FC236}">
                  <a16:creationId xmlns:a16="http://schemas.microsoft.com/office/drawing/2014/main" id="{FC143D8F-C978-EFAD-3B4E-95CEFE7386B1}"/>
                </a:ext>
              </a:extLst>
            </xdr:cNvPr>
            <xdr:cNvSpPr/>
          </xdr:nvSpPr>
          <xdr:spPr>
            <a:xfrm>
              <a:off x="7017" y="790"/>
              <a:ext cx="5" cy="18"/>
            </a:xfrm>
            <a:custGeom>
              <a:avLst/>
              <a:gdLst/>
              <a:ahLst/>
              <a:cxnLst/>
              <a:rect l="l" t="t" r="r" b="b"/>
              <a:pathLst>
                <a:path w="5" h="18" extrusionOk="0">
                  <a:moveTo>
                    <a:pt x="5" y="0"/>
                  </a:moveTo>
                  <a:lnTo>
                    <a:pt x="2" y="8"/>
                  </a:lnTo>
                  <a:lnTo>
                    <a:pt x="0" y="16"/>
                  </a:lnTo>
                  <a:lnTo>
                    <a:pt x="0" y="18"/>
                  </a:lnTo>
                  <a:lnTo>
                    <a:pt x="1" y="14"/>
                  </a:lnTo>
                  <a:lnTo>
                    <a:pt x="3" y="9"/>
                  </a:lnTo>
                  <a:lnTo>
                    <a:pt x="4" y="5"/>
                  </a:lnTo>
                  <a:lnTo>
                    <a:pt x="5"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89" name="Shape 89">
              <a:extLst>
                <a:ext uri="{FF2B5EF4-FFF2-40B4-BE49-F238E27FC236}">
                  <a16:creationId xmlns:a16="http://schemas.microsoft.com/office/drawing/2014/main" id="{8AEA6006-B7A2-8423-CF27-DFD71754CBBC}"/>
                </a:ext>
              </a:extLst>
            </xdr:cNvPr>
            <xdr:cNvSpPr/>
          </xdr:nvSpPr>
          <xdr:spPr>
            <a:xfrm>
              <a:off x="7017" y="790"/>
              <a:ext cx="5" cy="18"/>
            </a:xfrm>
            <a:custGeom>
              <a:avLst/>
              <a:gdLst/>
              <a:ahLst/>
              <a:cxnLst/>
              <a:rect l="l" t="t" r="r" b="b"/>
              <a:pathLst>
                <a:path w="5" h="18" extrusionOk="0">
                  <a:moveTo>
                    <a:pt x="5" y="0"/>
                  </a:moveTo>
                  <a:lnTo>
                    <a:pt x="4" y="4"/>
                  </a:lnTo>
                  <a:lnTo>
                    <a:pt x="2" y="8"/>
                  </a:lnTo>
                  <a:lnTo>
                    <a:pt x="1" y="12"/>
                  </a:lnTo>
                  <a:lnTo>
                    <a:pt x="0" y="15"/>
                  </a:lnTo>
                  <a:lnTo>
                    <a:pt x="0" y="16"/>
                  </a:lnTo>
                  <a:lnTo>
                    <a:pt x="0" y="18"/>
                  </a:lnTo>
                  <a:lnTo>
                    <a:pt x="1" y="14"/>
                  </a:lnTo>
                  <a:lnTo>
                    <a:pt x="3" y="9"/>
                  </a:lnTo>
                  <a:lnTo>
                    <a:pt x="4" y="5"/>
                  </a:lnTo>
                  <a:lnTo>
                    <a:pt x="5"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90" name="Shape 90">
              <a:extLst>
                <a:ext uri="{FF2B5EF4-FFF2-40B4-BE49-F238E27FC236}">
                  <a16:creationId xmlns:a16="http://schemas.microsoft.com/office/drawing/2014/main" id="{79386229-98A8-CC14-55A7-59E32DE64A99}"/>
                </a:ext>
              </a:extLst>
            </xdr:cNvPr>
            <xdr:cNvSpPr/>
          </xdr:nvSpPr>
          <xdr:spPr>
            <a:xfrm>
              <a:off x="6973" y="544"/>
              <a:ext cx="69" cy="219"/>
            </a:xfrm>
            <a:custGeom>
              <a:avLst/>
              <a:gdLst/>
              <a:ahLst/>
              <a:cxnLst/>
              <a:rect l="l" t="t" r="r" b="b"/>
              <a:pathLst>
                <a:path w="69" h="219" extrusionOk="0">
                  <a:moveTo>
                    <a:pt x="0" y="84"/>
                  </a:moveTo>
                  <a:lnTo>
                    <a:pt x="1" y="89"/>
                  </a:lnTo>
                  <a:lnTo>
                    <a:pt x="2" y="95"/>
                  </a:lnTo>
                  <a:lnTo>
                    <a:pt x="4" y="100"/>
                  </a:lnTo>
                  <a:lnTo>
                    <a:pt x="5" y="106"/>
                  </a:lnTo>
                  <a:lnTo>
                    <a:pt x="15" y="121"/>
                  </a:lnTo>
                  <a:lnTo>
                    <a:pt x="24" y="136"/>
                  </a:lnTo>
                  <a:lnTo>
                    <a:pt x="28" y="144"/>
                  </a:lnTo>
                  <a:lnTo>
                    <a:pt x="33" y="151"/>
                  </a:lnTo>
                  <a:lnTo>
                    <a:pt x="36" y="158"/>
                  </a:lnTo>
                  <a:lnTo>
                    <a:pt x="40" y="165"/>
                  </a:lnTo>
                  <a:lnTo>
                    <a:pt x="52" y="193"/>
                  </a:lnTo>
                  <a:lnTo>
                    <a:pt x="54" y="199"/>
                  </a:lnTo>
                  <a:lnTo>
                    <a:pt x="58" y="213"/>
                  </a:lnTo>
                  <a:lnTo>
                    <a:pt x="60" y="219"/>
                  </a:lnTo>
                  <a:lnTo>
                    <a:pt x="66" y="201"/>
                  </a:lnTo>
                  <a:lnTo>
                    <a:pt x="69" y="195"/>
                  </a:lnTo>
                  <a:lnTo>
                    <a:pt x="65" y="181"/>
                  </a:lnTo>
                  <a:lnTo>
                    <a:pt x="63" y="167"/>
                  </a:lnTo>
                  <a:lnTo>
                    <a:pt x="60" y="153"/>
                  </a:lnTo>
                  <a:lnTo>
                    <a:pt x="59" y="139"/>
                  </a:lnTo>
                  <a:lnTo>
                    <a:pt x="57" y="125"/>
                  </a:lnTo>
                  <a:lnTo>
                    <a:pt x="57" y="119"/>
                  </a:lnTo>
                  <a:lnTo>
                    <a:pt x="26" y="119"/>
                  </a:lnTo>
                  <a:lnTo>
                    <a:pt x="14" y="101"/>
                  </a:lnTo>
                  <a:lnTo>
                    <a:pt x="7" y="93"/>
                  </a:lnTo>
                  <a:lnTo>
                    <a:pt x="0" y="84"/>
                  </a:lnTo>
                  <a:close/>
                  <a:moveTo>
                    <a:pt x="58" y="0"/>
                  </a:moveTo>
                  <a:lnTo>
                    <a:pt x="53" y="12"/>
                  </a:lnTo>
                  <a:lnTo>
                    <a:pt x="49" y="22"/>
                  </a:lnTo>
                  <a:lnTo>
                    <a:pt x="46" y="32"/>
                  </a:lnTo>
                  <a:lnTo>
                    <a:pt x="43" y="41"/>
                  </a:lnTo>
                  <a:lnTo>
                    <a:pt x="41" y="50"/>
                  </a:lnTo>
                  <a:lnTo>
                    <a:pt x="39" y="61"/>
                  </a:lnTo>
                  <a:lnTo>
                    <a:pt x="36" y="72"/>
                  </a:lnTo>
                  <a:lnTo>
                    <a:pt x="32" y="85"/>
                  </a:lnTo>
                  <a:lnTo>
                    <a:pt x="32" y="86"/>
                  </a:lnTo>
                  <a:lnTo>
                    <a:pt x="31" y="95"/>
                  </a:lnTo>
                  <a:lnTo>
                    <a:pt x="29" y="103"/>
                  </a:lnTo>
                  <a:lnTo>
                    <a:pt x="28" y="111"/>
                  </a:lnTo>
                  <a:lnTo>
                    <a:pt x="26" y="119"/>
                  </a:lnTo>
                  <a:lnTo>
                    <a:pt x="57" y="119"/>
                  </a:lnTo>
                  <a:lnTo>
                    <a:pt x="56" y="111"/>
                  </a:lnTo>
                  <a:lnTo>
                    <a:pt x="56" y="95"/>
                  </a:lnTo>
                  <a:lnTo>
                    <a:pt x="55" y="84"/>
                  </a:lnTo>
                  <a:lnTo>
                    <a:pt x="57" y="77"/>
                  </a:lnTo>
                  <a:lnTo>
                    <a:pt x="59" y="71"/>
                  </a:lnTo>
                  <a:lnTo>
                    <a:pt x="61" y="64"/>
                  </a:lnTo>
                  <a:lnTo>
                    <a:pt x="62" y="59"/>
                  </a:lnTo>
                  <a:lnTo>
                    <a:pt x="63" y="53"/>
                  </a:lnTo>
                  <a:lnTo>
                    <a:pt x="63" y="22"/>
                  </a:lnTo>
                  <a:lnTo>
                    <a:pt x="62" y="18"/>
                  </a:lnTo>
                  <a:lnTo>
                    <a:pt x="60" y="8"/>
                  </a:lnTo>
                  <a:lnTo>
                    <a:pt x="58"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91" name="Shape 91">
              <a:extLst>
                <a:ext uri="{FF2B5EF4-FFF2-40B4-BE49-F238E27FC236}">
                  <a16:creationId xmlns:a16="http://schemas.microsoft.com/office/drawing/2014/main" id="{F3ACC1ED-2ADF-5328-5EAA-BAB7011943A3}"/>
                </a:ext>
              </a:extLst>
            </xdr:cNvPr>
            <xdr:cNvPicPr preferRelativeResize="0"/>
          </xdr:nvPicPr>
          <xdr:blipFill rotWithShape="1">
            <a:blip xmlns:r="http://schemas.openxmlformats.org/officeDocument/2006/relationships" r:embed="rId7">
              <a:alphaModFix/>
            </a:blip>
            <a:srcRect/>
            <a:stretch/>
          </xdr:blipFill>
          <xdr:spPr>
            <a:xfrm>
              <a:off x="6974" y="673"/>
              <a:ext cx="499" cy="2"/>
            </a:xfrm>
            <a:prstGeom prst="rect">
              <a:avLst/>
            </a:prstGeom>
            <a:noFill/>
            <a:ln>
              <a:noFill/>
            </a:ln>
          </xdr:spPr>
        </xdr:pic>
        <xdr:sp macro="" textlink="">
          <xdr:nvSpPr>
            <xdr:cNvPr id="92" name="Shape 92">
              <a:extLst>
                <a:ext uri="{FF2B5EF4-FFF2-40B4-BE49-F238E27FC236}">
                  <a16:creationId xmlns:a16="http://schemas.microsoft.com/office/drawing/2014/main" id="{FB0CE0FD-6C71-24AE-E45D-304023C05449}"/>
                </a:ext>
              </a:extLst>
            </xdr:cNvPr>
            <xdr:cNvSpPr/>
          </xdr:nvSpPr>
          <xdr:spPr>
            <a:xfrm>
              <a:off x="6973" y="544"/>
              <a:ext cx="69" cy="219"/>
            </a:xfrm>
            <a:custGeom>
              <a:avLst/>
              <a:gdLst/>
              <a:ahLst/>
              <a:cxnLst/>
              <a:rect l="l" t="t" r="r" b="b"/>
              <a:pathLst>
                <a:path w="69" h="219" extrusionOk="0">
                  <a:moveTo>
                    <a:pt x="69" y="195"/>
                  </a:moveTo>
                  <a:lnTo>
                    <a:pt x="65" y="181"/>
                  </a:lnTo>
                  <a:lnTo>
                    <a:pt x="63" y="167"/>
                  </a:lnTo>
                  <a:lnTo>
                    <a:pt x="60" y="153"/>
                  </a:lnTo>
                  <a:lnTo>
                    <a:pt x="59" y="139"/>
                  </a:lnTo>
                  <a:lnTo>
                    <a:pt x="57" y="125"/>
                  </a:lnTo>
                  <a:lnTo>
                    <a:pt x="56" y="111"/>
                  </a:lnTo>
                  <a:lnTo>
                    <a:pt x="56" y="97"/>
                  </a:lnTo>
                  <a:lnTo>
                    <a:pt x="55" y="84"/>
                  </a:lnTo>
                  <a:lnTo>
                    <a:pt x="57" y="77"/>
                  </a:lnTo>
                  <a:lnTo>
                    <a:pt x="59" y="71"/>
                  </a:lnTo>
                  <a:lnTo>
                    <a:pt x="61" y="64"/>
                  </a:lnTo>
                  <a:lnTo>
                    <a:pt x="62" y="59"/>
                  </a:lnTo>
                  <a:lnTo>
                    <a:pt x="63" y="53"/>
                  </a:lnTo>
                  <a:lnTo>
                    <a:pt x="63" y="47"/>
                  </a:lnTo>
                  <a:lnTo>
                    <a:pt x="64" y="42"/>
                  </a:lnTo>
                  <a:lnTo>
                    <a:pt x="64" y="37"/>
                  </a:lnTo>
                  <a:lnTo>
                    <a:pt x="63" y="32"/>
                  </a:lnTo>
                  <a:lnTo>
                    <a:pt x="63" y="27"/>
                  </a:lnTo>
                  <a:lnTo>
                    <a:pt x="63" y="22"/>
                  </a:lnTo>
                  <a:lnTo>
                    <a:pt x="62" y="18"/>
                  </a:lnTo>
                  <a:lnTo>
                    <a:pt x="60" y="8"/>
                  </a:lnTo>
                  <a:lnTo>
                    <a:pt x="58" y="0"/>
                  </a:lnTo>
                  <a:lnTo>
                    <a:pt x="53" y="12"/>
                  </a:lnTo>
                  <a:lnTo>
                    <a:pt x="49" y="22"/>
                  </a:lnTo>
                  <a:lnTo>
                    <a:pt x="46" y="32"/>
                  </a:lnTo>
                  <a:lnTo>
                    <a:pt x="43" y="41"/>
                  </a:lnTo>
                  <a:lnTo>
                    <a:pt x="41" y="50"/>
                  </a:lnTo>
                  <a:lnTo>
                    <a:pt x="39" y="61"/>
                  </a:lnTo>
                  <a:lnTo>
                    <a:pt x="36" y="72"/>
                  </a:lnTo>
                  <a:lnTo>
                    <a:pt x="32" y="85"/>
                  </a:lnTo>
                  <a:lnTo>
                    <a:pt x="31" y="84"/>
                  </a:lnTo>
                  <a:lnTo>
                    <a:pt x="32" y="86"/>
                  </a:lnTo>
                  <a:lnTo>
                    <a:pt x="31" y="95"/>
                  </a:lnTo>
                  <a:lnTo>
                    <a:pt x="29" y="103"/>
                  </a:lnTo>
                  <a:lnTo>
                    <a:pt x="28" y="111"/>
                  </a:lnTo>
                  <a:lnTo>
                    <a:pt x="26" y="119"/>
                  </a:lnTo>
                  <a:lnTo>
                    <a:pt x="20" y="110"/>
                  </a:lnTo>
                  <a:lnTo>
                    <a:pt x="14" y="101"/>
                  </a:lnTo>
                  <a:lnTo>
                    <a:pt x="7" y="93"/>
                  </a:lnTo>
                  <a:lnTo>
                    <a:pt x="0" y="84"/>
                  </a:lnTo>
                  <a:lnTo>
                    <a:pt x="1" y="89"/>
                  </a:lnTo>
                  <a:lnTo>
                    <a:pt x="2" y="95"/>
                  </a:lnTo>
                  <a:lnTo>
                    <a:pt x="4" y="100"/>
                  </a:lnTo>
                  <a:lnTo>
                    <a:pt x="5" y="106"/>
                  </a:lnTo>
                  <a:lnTo>
                    <a:pt x="15" y="121"/>
                  </a:lnTo>
                  <a:lnTo>
                    <a:pt x="24" y="136"/>
                  </a:lnTo>
                  <a:lnTo>
                    <a:pt x="28" y="144"/>
                  </a:lnTo>
                  <a:lnTo>
                    <a:pt x="33" y="151"/>
                  </a:lnTo>
                  <a:lnTo>
                    <a:pt x="36" y="158"/>
                  </a:lnTo>
                  <a:lnTo>
                    <a:pt x="40" y="165"/>
                  </a:lnTo>
                  <a:lnTo>
                    <a:pt x="43" y="172"/>
                  </a:lnTo>
                  <a:lnTo>
                    <a:pt x="46" y="179"/>
                  </a:lnTo>
                  <a:lnTo>
                    <a:pt x="49" y="186"/>
                  </a:lnTo>
                  <a:lnTo>
                    <a:pt x="52" y="193"/>
                  </a:lnTo>
                  <a:lnTo>
                    <a:pt x="54" y="199"/>
                  </a:lnTo>
                  <a:lnTo>
                    <a:pt x="56" y="206"/>
                  </a:lnTo>
                  <a:lnTo>
                    <a:pt x="58" y="213"/>
                  </a:lnTo>
                  <a:lnTo>
                    <a:pt x="60" y="219"/>
                  </a:lnTo>
                  <a:lnTo>
                    <a:pt x="62" y="213"/>
                  </a:lnTo>
                  <a:lnTo>
                    <a:pt x="64" y="207"/>
                  </a:lnTo>
                  <a:lnTo>
                    <a:pt x="66" y="201"/>
                  </a:lnTo>
                  <a:lnTo>
                    <a:pt x="69" y="19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93" name="Shape 93">
              <a:extLst>
                <a:ext uri="{FF2B5EF4-FFF2-40B4-BE49-F238E27FC236}">
                  <a16:creationId xmlns:a16="http://schemas.microsoft.com/office/drawing/2014/main" id="{668EEDFF-DD72-4199-1D07-A4779E97FEDC}"/>
                </a:ext>
              </a:extLst>
            </xdr:cNvPr>
            <xdr:cNvPicPr preferRelativeResize="0"/>
          </xdr:nvPicPr>
          <xdr:blipFill rotWithShape="1">
            <a:blip xmlns:r="http://schemas.openxmlformats.org/officeDocument/2006/relationships" r:embed="rId7">
              <a:alphaModFix/>
            </a:blip>
            <a:srcRect/>
            <a:stretch/>
          </xdr:blipFill>
          <xdr:spPr>
            <a:xfrm>
              <a:off x="6974" y="673"/>
              <a:ext cx="499" cy="2"/>
            </a:xfrm>
            <a:prstGeom prst="rect">
              <a:avLst/>
            </a:prstGeom>
            <a:noFill/>
            <a:ln>
              <a:noFill/>
            </a:ln>
          </xdr:spPr>
        </xdr:pic>
        <xdr:sp macro="" textlink="">
          <xdr:nvSpPr>
            <xdr:cNvPr id="94" name="Shape 94">
              <a:extLst>
                <a:ext uri="{FF2B5EF4-FFF2-40B4-BE49-F238E27FC236}">
                  <a16:creationId xmlns:a16="http://schemas.microsoft.com/office/drawing/2014/main" id="{E4B9D620-14E5-0FEA-3847-8DFE18C06AAD}"/>
                </a:ext>
              </a:extLst>
            </xdr:cNvPr>
            <xdr:cNvSpPr/>
          </xdr:nvSpPr>
          <xdr:spPr>
            <a:xfrm>
              <a:off x="6897" y="629"/>
              <a:ext cx="137" cy="201"/>
            </a:xfrm>
            <a:custGeom>
              <a:avLst/>
              <a:gdLst/>
              <a:ahLst/>
              <a:cxnLst/>
              <a:rect l="l" t="t" r="r" b="b"/>
              <a:pathLst>
                <a:path w="137" h="201" extrusionOk="0">
                  <a:moveTo>
                    <a:pt x="118" y="83"/>
                  </a:moveTo>
                  <a:lnTo>
                    <a:pt x="66" y="83"/>
                  </a:lnTo>
                  <a:lnTo>
                    <a:pt x="69" y="88"/>
                  </a:lnTo>
                  <a:lnTo>
                    <a:pt x="73" y="93"/>
                  </a:lnTo>
                  <a:lnTo>
                    <a:pt x="76" y="98"/>
                  </a:lnTo>
                  <a:lnTo>
                    <a:pt x="82" y="110"/>
                  </a:lnTo>
                  <a:lnTo>
                    <a:pt x="85" y="117"/>
                  </a:lnTo>
                  <a:lnTo>
                    <a:pt x="88" y="123"/>
                  </a:lnTo>
                  <a:lnTo>
                    <a:pt x="91" y="131"/>
                  </a:lnTo>
                  <a:lnTo>
                    <a:pt x="93" y="139"/>
                  </a:lnTo>
                  <a:lnTo>
                    <a:pt x="96" y="147"/>
                  </a:lnTo>
                  <a:lnTo>
                    <a:pt x="98" y="155"/>
                  </a:lnTo>
                  <a:lnTo>
                    <a:pt x="101" y="164"/>
                  </a:lnTo>
                  <a:lnTo>
                    <a:pt x="105" y="182"/>
                  </a:lnTo>
                  <a:lnTo>
                    <a:pt x="109" y="201"/>
                  </a:lnTo>
                  <a:lnTo>
                    <a:pt x="113" y="193"/>
                  </a:lnTo>
                  <a:lnTo>
                    <a:pt x="116" y="185"/>
                  </a:lnTo>
                  <a:lnTo>
                    <a:pt x="120" y="177"/>
                  </a:lnTo>
                  <a:lnTo>
                    <a:pt x="123" y="168"/>
                  </a:lnTo>
                  <a:lnTo>
                    <a:pt x="127" y="160"/>
                  </a:lnTo>
                  <a:lnTo>
                    <a:pt x="130" y="152"/>
                  </a:lnTo>
                  <a:lnTo>
                    <a:pt x="134" y="144"/>
                  </a:lnTo>
                  <a:lnTo>
                    <a:pt x="137" y="136"/>
                  </a:lnTo>
                  <a:lnTo>
                    <a:pt x="135" y="128"/>
                  </a:lnTo>
                  <a:lnTo>
                    <a:pt x="133" y="121"/>
                  </a:lnTo>
                  <a:lnTo>
                    <a:pt x="131" y="113"/>
                  </a:lnTo>
                  <a:lnTo>
                    <a:pt x="125" y="97"/>
                  </a:lnTo>
                  <a:lnTo>
                    <a:pt x="121" y="89"/>
                  </a:lnTo>
                  <a:lnTo>
                    <a:pt x="118" y="83"/>
                  </a:lnTo>
                  <a:close/>
                  <a:moveTo>
                    <a:pt x="68" y="0"/>
                  </a:moveTo>
                  <a:lnTo>
                    <a:pt x="64" y="6"/>
                  </a:lnTo>
                  <a:lnTo>
                    <a:pt x="60" y="13"/>
                  </a:lnTo>
                  <a:lnTo>
                    <a:pt x="56" y="21"/>
                  </a:lnTo>
                  <a:lnTo>
                    <a:pt x="52" y="30"/>
                  </a:lnTo>
                  <a:lnTo>
                    <a:pt x="44" y="50"/>
                  </a:lnTo>
                  <a:lnTo>
                    <a:pt x="36" y="74"/>
                  </a:lnTo>
                  <a:lnTo>
                    <a:pt x="28" y="100"/>
                  </a:lnTo>
                  <a:lnTo>
                    <a:pt x="19" y="129"/>
                  </a:lnTo>
                  <a:lnTo>
                    <a:pt x="10" y="159"/>
                  </a:lnTo>
                  <a:lnTo>
                    <a:pt x="0" y="190"/>
                  </a:lnTo>
                  <a:lnTo>
                    <a:pt x="10" y="178"/>
                  </a:lnTo>
                  <a:lnTo>
                    <a:pt x="14" y="171"/>
                  </a:lnTo>
                  <a:lnTo>
                    <a:pt x="19" y="165"/>
                  </a:lnTo>
                  <a:lnTo>
                    <a:pt x="24" y="158"/>
                  </a:lnTo>
                  <a:lnTo>
                    <a:pt x="28" y="152"/>
                  </a:lnTo>
                  <a:lnTo>
                    <a:pt x="32" y="145"/>
                  </a:lnTo>
                  <a:lnTo>
                    <a:pt x="36" y="139"/>
                  </a:lnTo>
                  <a:lnTo>
                    <a:pt x="44" y="125"/>
                  </a:lnTo>
                  <a:lnTo>
                    <a:pt x="52" y="112"/>
                  </a:lnTo>
                  <a:lnTo>
                    <a:pt x="59" y="98"/>
                  </a:lnTo>
                  <a:lnTo>
                    <a:pt x="66" y="83"/>
                  </a:lnTo>
                  <a:lnTo>
                    <a:pt x="118" y="83"/>
                  </a:lnTo>
                  <a:lnTo>
                    <a:pt x="117" y="80"/>
                  </a:lnTo>
                  <a:lnTo>
                    <a:pt x="113" y="72"/>
                  </a:lnTo>
                  <a:lnTo>
                    <a:pt x="108" y="63"/>
                  </a:lnTo>
                  <a:lnTo>
                    <a:pt x="104" y="55"/>
                  </a:lnTo>
                  <a:lnTo>
                    <a:pt x="98" y="46"/>
                  </a:lnTo>
                  <a:lnTo>
                    <a:pt x="93" y="37"/>
                  </a:lnTo>
                  <a:lnTo>
                    <a:pt x="81" y="19"/>
                  </a:lnTo>
                  <a:lnTo>
                    <a:pt x="75" y="9"/>
                  </a:lnTo>
                  <a:lnTo>
                    <a:pt x="68"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95" name="Shape 95">
              <a:extLst>
                <a:ext uri="{FF2B5EF4-FFF2-40B4-BE49-F238E27FC236}">
                  <a16:creationId xmlns:a16="http://schemas.microsoft.com/office/drawing/2014/main" id="{A8A6A666-C383-729E-1E90-32AF061CF391}"/>
                </a:ext>
              </a:extLst>
            </xdr:cNvPr>
            <xdr:cNvPicPr preferRelativeResize="0"/>
          </xdr:nvPicPr>
          <xdr:blipFill rotWithShape="1">
            <a:blip xmlns:r="http://schemas.openxmlformats.org/officeDocument/2006/relationships" r:embed="rId7">
              <a:alphaModFix/>
            </a:blip>
            <a:srcRect/>
            <a:stretch/>
          </xdr:blipFill>
          <xdr:spPr>
            <a:xfrm>
              <a:off x="6898" y="760"/>
              <a:ext cx="499" cy="2"/>
            </a:xfrm>
            <a:prstGeom prst="rect">
              <a:avLst/>
            </a:prstGeom>
            <a:noFill/>
            <a:ln>
              <a:noFill/>
            </a:ln>
          </xdr:spPr>
        </xdr:pic>
        <xdr:sp macro="" textlink="">
          <xdr:nvSpPr>
            <xdr:cNvPr id="96" name="Shape 96">
              <a:extLst>
                <a:ext uri="{FF2B5EF4-FFF2-40B4-BE49-F238E27FC236}">
                  <a16:creationId xmlns:a16="http://schemas.microsoft.com/office/drawing/2014/main" id="{D1D524A7-0743-C7DA-B54A-77BDA8E358CE}"/>
                </a:ext>
              </a:extLst>
            </xdr:cNvPr>
            <xdr:cNvSpPr/>
          </xdr:nvSpPr>
          <xdr:spPr>
            <a:xfrm>
              <a:off x="6897" y="629"/>
              <a:ext cx="137" cy="201"/>
            </a:xfrm>
            <a:custGeom>
              <a:avLst/>
              <a:gdLst/>
              <a:ahLst/>
              <a:cxnLst/>
              <a:rect l="l" t="t" r="r" b="b"/>
              <a:pathLst>
                <a:path w="137" h="201" extrusionOk="0">
                  <a:moveTo>
                    <a:pt x="137" y="136"/>
                  </a:moveTo>
                  <a:lnTo>
                    <a:pt x="135" y="128"/>
                  </a:lnTo>
                  <a:lnTo>
                    <a:pt x="133" y="121"/>
                  </a:lnTo>
                  <a:lnTo>
                    <a:pt x="131" y="113"/>
                  </a:lnTo>
                  <a:lnTo>
                    <a:pt x="128" y="105"/>
                  </a:lnTo>
                  <a:lnTo>
                    <a:pt x="125" y="97"/>
                  </a:lnTo>
                  <a:lnTo>
                    <a:pt x="121" y="89"/>
                  </a:lnTo>
                  <a:lnTo>
                    <a:pt x="117" y="80"/>
                  </a:lnTo>
                  <a:lnTo>
                    <a:pt x="113" y="72"/>
                  </a:lnTo>
                  <a:lnTo>
                    <a:pt x="108" y="63"/>
                  </a:lnTo>
                  <a:lnTo>
                    <a:pt x="104" y="55"/>
                  </a:lnTo>
                  <a:lnTo>
                    <a:pt x="98" y="46"/>
                  </a:lnTo>
                  <a:lnTo>
                    <a:pt x="93" y="37"/>
                  </a:lnTo>
                  <a:lnTo>
                    <a:pt x="87" y="28"/>
                  </a:lnTo>
                  <a:lnTo>
                    <a:pt x="81" y="19"/>
                  </a:lnTo>
                  <a:lnTo>
                    <a:pt x="75" y="9"/>
                  </a:lnTo>
                  <a:lnTo>
                    <a:pt x="68" y="0"/>
                  </a:lnTo>
                  <a:lnTo>
                    <a:pt x="66" y="3"/>
                  </a:lnTo>
                  <a:lnTo>
                    <a:pt x="62" y="9"/>
                  </a:lnTo>
                  <a:lnTo>
                    <a:pt x="60" y="13"/>
                  </a:lnTo>
                  <a:lnTo>
                    <a:pt x="56" y="21"/>
                  </a:lnTo>
                  <a:lnTo>
                    <a:pt x="52" y="30"/>
                  </a:lnTo>
                  <a:lnTo>
                    <a:pt x="48" y="40"/>
                  </a:lnTo>
                  <a:lnTo>
                    <a:pt x="44" y="50"/>
                  </a:lnTo>
                  <a:lnTo>
                    <a:pt x="40" y="62"/>
                  </a:lnTo>
                  <a:lnTo>
                    <a:pt x="36" y="74"/>
                  </a:lnTo>
                  <a:lnTo>
                    <a:pt x="28" y="100"/>
                  </a:lnTo>
                  <a:lnTo>
                    <a:pt x="19" y="129"/>
                  </a:lnTo>
                  <a:lnTo>
                    <a:pt x="10" y="159"/>
                  </a:lnTo>
                  <a:lnTo>
                    <a:pt x="0" y="190"/>
                  </a:lnTo>
                  <a:lnTo>
                    <a:pt x="5" y="184"/>
                  </a:lnTo>
                  <a:lnTo>
                    <a:pt x="10" y="178"/>
                  </a:lnTo>
                  <a:lnTo>
                    <a:pt x="14" y="171"/>
                  </a:lnTo>
                  <a:lnTo>
                    <a:pt x="19" y="165"/>
                  </a:lnTo>
                  <a:lnTo>
                    <a:pt x="24" y="158"/>
                  </a:lnTo>
                  <a:lnTo>
                    <a:pt x="28" y="152"/>
                  </a:lnTo>
                  <a:lnTo>
                    <a:pt x="32" y="145"/>
                  </a:lnTo>
                  <a:lnTo>
                    <a:pt x="36" y="139"/>
                  </a:lnTo>
                  <a:lnTo>
                    <a:pt x="44" y="125"/>
                  </a:lnTo>
                  <a:lnTo>
                    <a:pt x="52" y="112"/>
                  </a:lnTo>
                  <a:lnTo>
                    <a:pt x="59" y="98"/>
                  </a:lnTo>
                  <a:lnTo>
                    <a:pt x="66" y="83"/>
                  </a:lnTo>
                  <a:lnTo>
                    <a:pt x="69" y="88"/>
                  </a:lnTo>
                  <a:lnTo>
                    <a:pt x="73" y="93"/>
                  </a:lnTo>
                  <a:lnTo>
                    <a:pt x="76" y="98"/>
                  </a:lnTo>
                  <a:lnTo>
                    <a:pt x="79" y="104"/>
                  </a:lnTo>
                  <a:lnTo>
                    <a:pt x="82" y="110"/>
                  </a:lnTo>
                  <a:lnTo>
                    <a:pt x="85" y="117"/>
                  </a:lnTo>
                  <a:lnTo>
                    <a:pt x="88" y="123"/>
                  </a:lnTo>
                  <a:lnTo>
                    <a:pt x="91" y="131"/>
                  </a:lnTo>
                  <a:lnTo>
                    <a:pt x="93" y="139"/>
                  </a:lnTo>
                  <a:lnTo>
                    <a:pt x="96" y="147"/>
                  </a:lnTo>
                  <a:lnTo>
                    <a:pt x="98" y="155"/>
                  </a:lnTo>
                  <a:lnTo>
                    <a:pt x="101" y="164"/>
                  </a:lnTo>
                  <a:lnTo>
                    <a:pt x="105" y="182"/>
                  </a:lnTo>
                  <a:lnTo>
                    <a:pt x="109" y="201"/>
                  </a:lnTo>
                  <a:lnTo>
                    <a:pt x="113" y="193"/>
                  </a:lnTo>
                  <a:lnTo>
                    <a:pt x="116" y="185"/>
                  </a:lnTo>
                  <a:lnTo>
                    <a:pt x="120" y="177"/>
                  </a:lnTo>
                  <a:lnTo>
                    <a:pt x="123" y="168"/>
                  </a:lnTo>
                  <a:lnTo>
                    <a:pt x="127" y="160"/>
                  </a:lnTo>
                  <a:lnTo>
                    <a:pt x="130" y="152"/>
                  </a:lnTo>
                  <a:lnTo>
                    <a:pt x="134" y="144"/>
                  </a:lnTo>
                  <a:lnTo>
                    <a:pt x="137" y="136"/>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97" name="Shape 97">
              <a:extLst>
                <a:ext uri="{FF2B5EF4-FFF2-40B4-BE49-F238E27FC236}">
                  <a16:creationId xmlns:a16="http://schemas.microsoft.com/office/drawing/2014/main" id="{A06C4FA4-629A-6C94-6D27-6535FDE48431}"/>
                </a:ext>
              </a:extLst>
            </xdr:cNvPr>
            <xdr:cNvPicPr preferRelativeResize="0"/>
          </xdr:nvPicPr>
          <xdr:blipFill rotWithShape="1">
            <a:blip xmlns:r="http://schemas.openxmlformats.org/officeDocument/2006/relationships" r:embed="rId7">
              <a:alphaModFix/>
            </a:blip>
            <a:srcRect/>
            <a:stretch/>
          </xdr:blipFill>
          <xdr:spPr>
            <a:xfrm>
              <a:off x="6898" y="760"/>
              <a:ext cx="499" cy="2"/>
            </a:xfrm>
            <a:prstGeom prst="rect">
              <a:avLst/>
            </a:prstGeom>
            <a:noFill/>
            <a:ln>
              <a:noFill/>
            </a:ln>
          </xdr:spPr>
        </xdr:pic>
        <xdr:sp macro="" textlink="">
          <xdr:nvSpPr>
            <xdr:cNvPr id="98" name="Shape 98">
              <a:extLst>
                <a:ext uri="{FF2B5EF4-FFF2-40B4-BE49-F238E27FC236}">
                  <a16:creationId xmlns:a16="http://schemas.microsoft.com/office/drawing/2014/main" id="{6D677FC3-D2EE-6579-9312-72377C62D3DE}"/>
                </a:ext>
              </a:extLst>
            </xdr:cNvPr>
            <xdr:cNvSpPr/>
          </xdr:nvSpPr>
          <xdr:spPr>
            <a:xfrm>
              <a:off x="6858" y="790"/>
              <a:ext cx="143" cy="188"/>
            </a:xfrm>
            <a:custGeom>
              <a:avLst/>
              <a:gdLst/>
              <a:ahLst/>
              <a:cxnLst/>
              <a:rect l="l" t="t" r="r" b="b"/>
              <a:pathLst>
                <a:path w="143" h="188" extrusionOk="0">
                  <a:moveTo>
                    <a:pt x="108" y="0"/>
                  </a:moveTo>
                  <a:lnTo>
                    <a:pt x="94" y="25"/>
                  </a:lnTo>
                  <a:lnTo>
                    <a:pt x="81" y="51"/>
                  </a:lnTo>
                  <a:lnTo>
                    <a:pt x="55" y="99"/>
                  </a:lnTo>
                  <a:lnTo>
                    <a:pt x="27" y="145"/>
                  </a:lnTo>
                  <a:lnTo>
                    <a:pt x="14" y="167"/>
                  </a:lnTo>
                  <a:lnTo>
                    <a:pt x="0" y="188"/>
                  </a:lnTo>
                  <a:lnTo>
                    <a:pt x="8" y="184"/>
                  </a:lnTo>
                  <a:lnTo>
                    <a:pt x="15" y="181"/>
                  </a:lnTo>
                  <a:lnTo>
                    <a:pt x="23" y="176"/>
                  </a:lnTo>
                  <a:lnTo>
                    <a:pt x="31" y="172"/>
                  </a:lnTo>
                  <a:lnTo>
                    <a:pt x="45" y="162"/>
                  </a:lnTo>
                  <a:lnTo>
                    <a:pt x="59" y="150"/>
                  </a:lnTo>
                  <a:lnTo>
                    <a:pt x="66" y="143"/>
                  </a:lnTo>
                  <a:lnTo>
                    <a:pt x="78" y="129"/>
                  </a:lnTo>
                  <a:lnTo>
                    <a:pt x="90" y="113"/>
                  </a:lnTo>
                  <a:lnTo>
                    <a:pt x="96" y="104"/>
                  </a:lnTo>
                  <a:lnTo>
                    <a:pt x="102" y="94"/>
                  </a:lnTo>
                  <a:lnTo>
                    <a:pt x="107" y="84"/>
                  </a:lnTo>
                  <a:lnTo>
                    <a:pt x="132" y="84"/>
                  </a:lnTo>
                  <a:lnTo>
                    <a:pt x="129" y="79"/>
                  </a:lnTo>
                  <a:lnTo>
                    <a:pt x="125" y="67"/>
                  </a:lnTo>
                  <a:lnTo>
                    <a:pt x="122" y="60"/>
                  </a:lnTo>
                  <a:lnTo>
                    <a:pt x="118" y="46"/>
                  </a:lnTo>
                  <a:lnTo>
                    <a:pt x="115" y="30"/>
                  </a:lnTo>
                  <a:lnTo>
                    <a:pt x="111" y="15"/>
                  </a:lnTo>
                  <a:lnTo>
                    <a:pt x="108" y="0"/>
                  </a:lnTo>
                  <a:close/>
                  <a:moveTo>
                    <a:pt x="132" y="84"/>
                  </a:moveTo>
                  <a:lnTo>
                    <a:pt x="107" y="84"/>
                  </a:lnTo>
                  <a:lnTo>
                    <a:pt x="113" y="92"/>
                  </a:lnTo>
                  <a:lnTo>
                    <a:pt x="115" y="97"/>
                  </a:lnTo>
                  <a:lnTo>
                    <a:pt x="117" y="101"/>
                  </a:lnTo>
                  <a:lnTo>
                    <a:pt x="118" y="107"/>
                  </a:lnTo>
                  <a:lnTo>
                    <a:pt x="120" y="117"/>
                  </a:lnTo>
                  <a:lnTo>
                    <a:pt x="121" y="123"/>
                  </a:lnTo>
                  <a:lnTo>
                    <a:pt x="121" y="150"/>
                  </a:lnTo>
                  <a:lnTo>
                    <a:pt x="120" y="156"/>
                  </a:lnTo>
                  <a:lnTo>
                    <a:pt x="119" y="164"/>
                  </a:lnTo>
                  <a:lnTo>
                    <a:pt x="118" y="171"/>
                  </a:lnTo>
                  <a:lnTo>
                    <a:pt x="116" y="179"/>
                  </a:lnTo>
                  <a:lnTo>
                    <a:pt x="120" y="170"/>
                  </a:lnTo>
                  <a:lnTo>
                    <a:pt x="123" y="161"/>
                  </a:lnTo>
                  <a:lnTo>
                    <a:pt x="127" y="152"/>
                  </a:lnTo>
                  <a:lnTo>
                    <a:pt x="130" y="143"/>
                  </a:lnTo>
                  <a:lnTo>
                    <a:pt x="133" y="133"/>
                  </a:lnTo>
                  <a:lnTo>
                    <a:pt x="137" y="125"/>
                  </a:lnTo>
                  <a:lnTo>
                    <a:pt x="140" y="115"/>
                  </a:lnTo>
                  <a:lnTo>
                    <a:pt x="143" y="106"/>
                  </a:lnTo>
                  <a:lnTo>
                    <a:pt x="137" y="96"/>
                  </a:lnTo>
                  <a:lnTo>
                    <a:pt x="135" y="91"/>
                  </a:lnTo>
                  <a:lnTo>
                    <a:pt x="132" y="84"/>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99" name="Shape 99">
              <a:extLst>
                <a:ext uri="{FF2B5EF4-FFF2-40B4-BE49-F238E27FC236}">
                  <a16:creationId xmlns:a16="http://schemas.microsoft.com/office/drawing/2014/main" id="{FD54F788-9538-A407-3147-8498402CE043}"/>
                </a:ext>
              </a:extLst>
            </xdr:cNvPr>
            <xdr:cNvPicPr preferRelativeResize="0"/>
          </xdr:nvPicPr>
          <xdr:blipFill rotWithShape="1">
            <a:blip xmlns:r="http://schemas.openxmlformats.org/officeDocument/2006/relationships" r:embed="rId19">
              <a:alphaModFix/>
            </a:blip>
            <a:srcRect/>
            <a:stretch/>
          </xdr:blipFill>
          <xdr:spPr>
            <a:xfrm>
              <a:off x="6859" y="921"/>
              <a:ext cx="658" cy="2"/>
            </a:xfrm>
            <a:prstGeom prst="rect">
              <a:avLst/>
            </a:prstGeom>
            <a:noFill/>
            <a:ln>
              <a:noFill/>
            </a:ln>
          </xdr:spPr>
        </xdr:pic>
        <xdr:pic>
          <xdr:nvPicPr>
            <xdr:cNvPr id="100" name="Shape 100">
              <a:extLst>
                <a:ext uri="{FF2B5EF4-FFF2-40B4-BE49-F238E27FC236}">
                  <a16:creationId xmlns:a16="http://schemas.microsoft.com/office/drawing/2014/main" id="{43F3837B-A4E6-B455-E3FF-80947952ADFC}"/>
                </a:ext>
              </a:extLst>
            </xdr:cNvPr>
            <xdr:cNvPicPr preferRelativeResize="0"/>
          </xdr:nvPicPr>
          <xdr:blipFill rotWithShape="1">
            <a:blip xmlns:r="http://schemas.openxmlformats.org/officeDocument/2006/relationships" r:embed="rId20">
              <a:alphaModFix/>
            </a:blip>
            <a:srcRect/>
            <a:stretch/>
          </xdr:blipFill>
          <xdr:spPr>
            <a:xfrm>
              <a:off x="6856" y="789"/>
              <a:ext cx="146" cy="191"/>
            </a:xfrm>
            <a:prstGeom prst="rect">
              <a:avLst/>
            </a:prstGeom>
            <a:noFill/>
            <a:ln>
              <a:noFill/>
            </a:ln>
          </xdr:spPr>
        </xdr:pic>
        <xdr:pic>
          <xdr:nvPicPr>
            <xdr:cNvPr id="101" name="Shape 101">
              <a:extLst>
                <a:ext uri="{FF2B5EF4-FFF2-40B4-BE49-F238E27FC236}">
                  <a16:creationId xmlns:a16="http://schemas.microsoft.com/office/drawing/2014/main" id="{046C8F00-667B-A494-7484-E361BE7AF2E0}"/>
                </a:ext>
              </a:extLst>
            </xdr:cNvPr>
            <xdr:cNvPicPr preferRelativeResize="0"/>
          </xdr:nvPicPr>
          <xdr:blipFill rotWithShape="1">
            <a:blip xmlns:r="http://schemas.openxmlformats.org/officeDocument/2006/relationships" r:embed="rId7">
              <a:alphaModFix/>
            </a:blip>
            <a:srcRect/>
            <a:stretch/>
          </xdr:blipFill>
          <xdr:spPr>
            <a:xfrm>
              <a:off x="6859" y="921"/>
              <a:ext cx="499" cy="2"/>
            </a:xfrm>
            <a:prstGeom prst="rect">
              <a:avLst/>
            </a:prstGeom>
            <a:noFill/>
            <a:ln>
              <a:noFill/>
            </a:ln>
          </xdr:spPr>
        </xdr:pic>
        <xdr:sp macro="" textlink="">
          <xdr:nvSpPr>
            <xdr:cNvPr id="102" name="Shape 102">
              <a:extLst>
                <a:ext uri="{FF2B5EF4-FFF2-40B4-BE49-F238E27FC236}">
                  <a16:creationId xmlns:a16="http://schemas.microsoft.com/office/drawing/2014/main" id="{1E0E2C9D-341A-48D9-2938-D87325E671E0}"/>
                </a:ext>
              </a:extLst>
            </xdr:cNvPr>
            <xdr:cNvSpPr/>
          </xdr:nvSpPr>
          <xdr:spPr>
            <a:xfrm>
              <a:off x="7005" y="791"/>
              <a:ext cx="97" cy="239"/>
            </a:xfrm>
            <a:custGeom>
              <a:avLst/>
              <a:gdLst/>
              <a:ahLst/>
              <a:cxnLst/>
              <a:rect l="l" t="t" r="r" b="b"/>
              <a:pathLst>
                <a:path w="97" h="239" extrusionOk="0">
                  <a:moveTo>
                    <a:pt x="97" y="87"/>
                  </a:moveTo>
                  <a:lnTo>
                    <a:pt x="56" y="87"/>
                  </a:lnTo>
                  <a:lnTo>
                    <a:pt x="56" y="108"/>
                  </a:lnTo>
                  <a:lnTo>
                    <a:pt x="57" y="116"/>
                  </a:lnTo>
                  <a:lnTo>
                    <a:pt x="57" y="126"/>
                  </a:lnTo>
                  <a:lnTo>
                    <a:pt x="58" y="135"/>
                  </a:lnTo>
                  <a:lnTo>
                    <a:pt x="60" y="145"/>
                  </a:lnTo>
                  <a:lnTo>
                    <a:pt x="61" y="155"/>
                  </a:lnTo>
                  <a:lnTo>
                    <a:pt x="63" y="164"/>
                  </a:lnTo>
                  <a:lnTo>
                    <a:pt x="65" y="174"/>
                  </a:lnTo>
                  <a:lnTo>
                    <a:pt x="67" y="183"/>
                  </a:lnTo>
                  <a:lnTo>
                    <a:pt x="69" y="193"/>
                  </a:lnTo>
                  <a:lnTo>
                    <a:pt x="72" y="202"/>
                  </a:lnTo>
                  <a:lnTo>
                    <a:pt x="74" y="212"/>
                  </a:lnTo>
                  <a:lnTo>
                    <a:pt x="77" y="221"/>
                  </a:lnTo>
                  <a:lnTo>
                    <a:pt x="81" y="230"/>
                  </a:lnTo>
                  <a:lnTo>
                    <a:pt x="84" y="239"/>
                  </a:lnTo>
                  <a:lnTo>
                    <a:pt x="87" y="225"/>
                  </a:lnTo>
                  <a:lnTo>
                    <a:pt x="89" y="211"/>
                  </a:lnTo>
                  <a:lnTo>
                    <a:pt x="93" y="181"/>
                  </a:lnTo>
                  <a:lnTo>
                    <a:pt x="95" y="167"/>
                  </a:lnTo>
                  <a:lnTo>
                    <a:pt x="97" y="137"/>
                  </a:lnTo>
                  <a:lnTo>
                    <a:pt x="97" y="90"/>
                  </a:lnTo>
                  <a:lnTo>
                    <a:pt x="97" y="87"/>
                  </a:lnTo>
                  <a:close/>
                  <a:moveTo>
                    <a:pt x="88" y="0"/>
                  </a:moveTo>
                  <a:lnTo>
                    <a:pt x="76" y="14"/>
                  </a:lnTo>
                  <a:lnTo>
                    <a:pt x="69" y="21"/>
                  </a:lnTo>
                  <a:lnTo>
                    <a:pt x="64" y="29"/>
                  </a:lnTo>
                  <a:lnTo>
                    <a:pt x="57" y="36"/>
                  </a:lnTo>
                  <a:lnTo>
                    <a:pt x="52" y="44"/>
                  </a:lnTo>
                  <a:lnTo>
                    <a:pt x="46" y="51"/>
                  </a:lnTo>
                  <a:lnTo>
                    <a:pt x="41" y="59"/>
                  </a:lnTo>
                  <a:lnTo>
                    <a:pt x="30" y="75"/>
                  </a:lnTo>
                  <a:lnTo>
                    <a:pt x="10" y="107"/>
                  </a:lnTo>
                  <a:lnTo>
                    <a:pt x="0" y="124"/>
                  </a:lnTo>
                  <a:lnTo>
                    <a:pt x="7" y="118"/>
                  </a:lnTo>
                  <a:lnTo>
                    <a:pt x="13" y="113"/>
                  </a:lnTo>
                  <a:lnTo>
                    <a:pt x="21" y="108"/>
                  </a:lnTo>
                  <a:lnTo>
                    <a:pt x="27" y="103"/>
                  </a:lnTo>
                  <a:lnTo>
                    <a:pt x="34" y="98"/>
                  </a:lnTo>
                  <a:lnTo>
                    <a:pt x="48" y="90"/>
                  </a:lnTo>
                  <a:lnTo>
                    <a:pt x="56" y="87"/>
                  </a:lnTo>
                  <a:lnTo>
                    <a:pt x="97" y="87"/>
                  </a:lnTo>
                  <a:lnTo>
                    <a:pt x="94" y="44"/>
                  </a:lnTo>
                  <a:lnTo>
                    <a:pt x="93" y="31"/>
                  </a:lnTo>
                  <a:lnTo>
                    <a:pt x="91" y="16"/>
                  </a:lnTo>
                  <a:lnTo>
                    <a:pt x="88"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03" name="Shape 103">
              <a:extLst>
                <a:ext uri="{FF2B5EF4-FFF2-40B4-BE49-F238E27FC236}">
                  <a16:creationId xmlns:a16="http://schemas.microsoft.com/office/drawing/2014/main" id="{DD1AC01D-9619-0C2C-8DA7-FB189559E8E8}"/>
                </a:ext>
              </a:extLst>
            </xdr:cNvPr>
            <xdr:cNvPicPr preferRelativeResize="0"/>
          </xdr:nvPicPr>
          <xdr:blipFill rotWithShape="1">
            <a:blip xmlns:r="http://schemas.openxmlformats.org/officeDocument/2006/relationships" r:embed="rId7">
              <a:alphaModFix/>
            </a:blip>
            <a:srcRect/>
            <a:stretch/>
          </xdr:blipFill>
          <xdr:spPr>
            <a:xfrm>
              <a:off x="7006" y="921"/>
              <a:ext cx="499" cy="2"/>
            </a:xfrm>
            <a:prstGeom prst="rect">
              <a:avLst/>
            </a:prstGeom>
            <a:noFill/>
            <a:ln>
              <a:noFill/>
            </a:ln>
          </xdr:spPr>
        </xdr:pic>
        <xdr:sp macro="" textlink="">
          <xdr:nvSpPr>
            <xdr:cNvPr id="104" name="Shape 104">
              <a:extLst>
                <a:ext uri="{FF2B5EF4-FFF2-40B4-BE49-F238E27FC236}">
                  <a16:creationId xmlns:a16="http://schemas.microsoft.com/office/drawing/2014/main" id="{9C5CDCB8-469A-4332-9192-840B68F13C2B}"/>
                </a:ext>
              </a:extLst>
            </xdr:cNvPr>
            <xdr:cNvSpPr/>
          </xdr:nvSpPr>
          <xdr:spPr>
            <a:xfrm>
              <a:off x="7005" y="791"/>
              <a:ext cx="97" cy="239"/>
            </a:xfrm>
            <a:custGeom>
              <a:avLst/>
              <a:gdLst/>
              <a:ahLst/>
              <a:cxnLst/>
              <a:rect l="l" t="t" r="r" b="b"/>
              <a:pathLst>
                <a:path w="97" h="239" extrusionOk="0">
                  <a:moveTo>
                    <a:pt x="0" y="124"/>
                  </a:moveTo>
                  <a:lnTo>
                    <a:pt x="10" y="107"/>
                  </a:lnTo>
                  <a:lnTo>
                    <a:pt x="20" y="91"/>
                  </a:lnTo>
                  <a:lnTo>
                    <a:pt x="30" y="75"/>
                  </a:lnTo>
                  <a:lnTo>
                    <a:pt x="41" y="59"/>
                  </a:lnTo>
                  <a:lnTo>
                    <a:pt x="46" y="51"/>
                  </a:lnTo>
                  <a:lnTo>
                    <a:pt x="52" y="44"/>
                  </a:lnTo>
                  <a:lnTo>
                    <a:pt x="57" y="36"/>
                  </a:lnTo>
                  <a:lnTo>
                    <a:pt x="64" y="29"/>
                  </a:lnTo>
                  <a:lnTo>
                    <a:pt x="69" y="21"/>
                  </a:lnTo>
                  <a:lnTo>
                    <a:pt x="76" y="14"/>
                  </a:lnTo>
                  <a:lnTo>
                    <a:pt x="82" y="7"/>
                  </a:lnTo>
                  <a:lnTo>
                    <a:pt x="88" y="0"/>
                  </a:lnTo>
                  <a:lnTo>
                    <a:pt x="91" y="16"/>
                  </a:lnTo>
                  <a:lnTo>
                    <a:pt x="93" y="31"/>
                  </a:lnTo>
                  <a:lnTo>
                    <a:pt x="94" y="47"/>
                  </a:lnTo>
                  <a:lnTo>
                    <a:pt x="95" y="62"/>
                  </a:lnTo>
                  <a:lnTo>
                    <a:pt x="96" y="77"/>
                  </a:lnTo>
                  <a:lnTo>
                    <a:pt x="97" y="92"/>
                  </a:lnTo>
                  <a:lnTo>
                    <a:pt x="97" y="107"/>
                  </a:lnTo>
                  <a:lnTo>
                    <a:pt x="97" y="122"/>
                  </a:lnTo>
                  <a:lnTo>
                    <a:pt x="97" y="137"/>
                  </a:lnTo>
                  <a:lnTo>
                    <a:pt x="96" y="152"/>
                  </a:lnTo>
                  <a:lnTo>
                    <a:pt x="95" y="167"/>
                  </a:lnTo>
                  <a:lnTo>
                    <a:pt x="93" y="181"/>
                  </a:lnTo>
                  <a:lnTo>
                    <a:pt x="91" y="196"/>
                  </a:lnTo>
                  <a:lnTo>
                    <a:pt x="89" y="211"/>
                  </a:lnTo>
                  <a:lnTo>
                    <a:pt x="87" y="225"/>
                  </a:lnTo>
                  <a:lnTo>
                    <a:pt x="84" y="239"/>
                  </a:lnTo>
                  <a:lnTo>
                    <a:pt x="81" y="230"/>
                  </a:lnTo>
                  <a:lnTo>
                    <a:pt x="77" y="221"/>
                  </a:lnTo>
                  <a:lnTo>
                    <a:pt x="74" y="212"/>
                  </a:lnTo>
                  <a:lnTo>
                    <a:pt x="72" y="202"/>
                  </a:lnTo>
                  <a:lnTo>
                    <a:pt x="69" y="193"/>
                  </a:lnTo>
                  <a:lnTo>
                    <a:pt x="67" y="183"/>
                  </a:lnTo>
                  <a:lnTo>
                    <a:pt x="65" y="174"/>
                  </a:lnTo>
                  <a:lnTo>
                    <a:pt x="63" y="164"/>
                  </a:lnTo>
                  <a:lnTo>
                    <a:pt x="61" y="155"/>
                  </a:lnTo>
                  <a:lnTo>
                    <a:pt x="60" y="145"/>
                  </a:lnTo>
                  <a:lnTo>
                    <a:pt x="58" y="135"/>
                  </a:lnTo>
                  <a:lnTo>
                    <a:pt x="57" y="126"/>
                  </a:lnTo>
                  <a:lnTo>
                    <a:pt x="57" y="116"/>
                  </a:lnTo>
                  <a:lnTo>
                    <a:pt x="56" y="106"/>
                  </a:lnTo>
                  <a:lnTo>
                    <a:pt x="56" y="96"/>
                  </a:lnTo>
                  <a:lnTo>
                    <a:pt x="56" y="87"/>
                  </a:lnTo>
                  <a:lnTo>
                    <a:pt x="48" y="90"/>
                  </a:lnTo>
                  <a:lnTo>
                    <a:pt x="41" y="94"/>
                  </a:lnTo>
                  <a:lnTo>
                    <a:pt x="34" y="98"/>
                  </a:lnTo>
                  <a:lnTo>
                    <a:pt x="27" y="103"/>
                  </a:lnTo>
                  <a:lnTo>
                    <a:pt x="21" y="108"/>
                  </a:lnTo>
                  <a:lnTo>
                    <a:pt x="13" y="113"/>
                  </a:lnTo>
                  <a:lnTo>
                    <a:pt x="7" y="118"/>
                  </a:lnTo>
                  <a:lnTo>
                    <a:pt x="0" y="124"/>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05" name="Shape 105">
              <a:extLst>
                <a:ext uri="{FF2B5EF4-FFF2-40B4-BE49-F238E27FC236}">
                  <a16:creationId xmlns:a16="http://schemas.microsoft.com/office/drawing/2014/main" id="{C9371C03-6ACE-B88C-0B2B-3B2676059AB2}"/>
                </a:ext>
              </a:extLst>
            </xdr:cNvPr>
            <xdr:cNvPicPr preferRelativeResize="0"/>
          </xdr:nvPicPr>
          <xdr:blipFill rotWithShape="1">
            <a:blip xmlns:r="http://schemas.openxmlformats.org/officeDocument/2006/relationships" r:embed="rId7">
              <a:alphaModFix/>
            </a:blip>
            <a:srcRect/>
            <a:stretch/>
          </xdr:blipFill>
          <xdr:spPr>
            <a:xfrm>
              <a:off x="7006" y="921"/>
              <a:ext cx="499" cy="2"/>
            </a:xfrm>
            <a:prstGeom prst="rect">
              <a:avLst/>
            </a:prstGeom>
            <a:noFill/>
            <a:ln>
              <a:noFill/>
            </a:ln>
          </xdr:spPr>
        </xdr:pic>
        <xdr:sp macro="" textlink="">
          <xdr:nvSpPr>
            <xdr:cNvPr id="106" name="Shape 106">
              <a:extLst>
                <a:ext uri="{FF2B5EF4-FFF2-40B4-BE49-F238E27FC236}">
                  <a16:creationId xmlns:a16="http://schemas.microsoft.com/office/drawing/2014/main" id="{600126BA-E77F-BC6A-109F-CC75210A59CB}"/>
                </a:ext>
              </a:extLst>
            </xdr:cNvPr>
            <xdr:cNvSpPr/>
          </xdr:nvSpPr>
          <xdr:spPr>
            <a:xfrm>
              <a:off x="7009" y="877"/>
              <a:ext cx="52" cy="137"/>
            </a:xfrm>
            <a:custGeom>
              <a:avLst/>
              <a:gdLst/>
              <a:ahLst/>
              <a:cxnLst/>
              <a:rect l="l" t="t" r="r" b="b"/>
              <a:pathLst>
                <a:path w="52" h="137" extrusionOk="0">
                  <a:moveTo>
                    <a:pt x="51" y="0"/>
                  </a:moveTo>
                  <a:lnTo>
                    <a:pt x="45" y="3"/>
                  </a:lnTo>
                  <a:lnTo>
                    <a:pt x="38" y="7"/>
                  </a:lnTo>
                  <a:lnTo>
                    <a:pt x="20" y="19"/>
                  </a:lnTo>
                  <a:lnTo>
                    <a:pt x="14" y="24"/>
                  </a:lnTo>
                  <a:lnTo>
                    <a:pt x="7" y="28"/>
                  </a:lnTo>
                  <a:lnTo>
                    <a:pt x="1" y="33"/>
                  </a:lnTo>
                  <a:lnTo>
                    <a:pt x="0" y="45"/>
                  </a:lnTo>
                  <a:lnTo>
                    <a:pt x="0" y="84"/>
                  </a:lnTo>
                  <a:lnTo>
                    <a:pt x="3" y="123"/>
                  </a:lnTo>
                  <a:lnTo>
                    <a:pt x="5" y="137"/>
                  </a:lnTo>
                  <a:lnTo>
                    <a:pt x="10" y="122"/>
                  </a:lnTo>
                  <a:lnTo>
                    <a:pt x="16" y="107"/>
                  </a:lnTo>
                  <a:lnTo>
                    <a:pt x="34" y="65"/>
                  </a:lnTo>
                  <a:lnTo>
                    <a:pt x="40" y="52"/>
                  </a:lnTo>
                  <a:lnTo>
                    <a:pt x="52" y="28"/>
                  </a:lnTo>
                  <a:lnTo>
                    <a:pt x="52" y="21"/>
                  </a:lnTo>
                  <a:lnTo>
                    <a:pt x="51" y="14"/>
                  </a:lnTo>
                  <a:lnTo>
                    <a:pt x="51"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07" name="Shape 107">
              <a:extLst>
                <a:ext uri="{FF2B5EF4-FFF2-40B4-BE49-F238E27FC236}">
                  <a16:creationId xmlns:a16="http://schemas.microsoft.com/office/drawing/2014/main" id="{8A96BCA6-BC2B-409C-1BC2-8751DFC49267}"/>
                </a:ext>
              </a:extLst>
            </xdr:cNvPr>
            <xdr:cNvPicPr preferRelativeResize="0"/>
          </xdr:nvPicPr>
          <xdr:blipFill rotWithShape="1">
            <a:blip xmlns:r="http://schemas.openxmlformats.org/officeDocument/2006/relationships" r:embed="rId7">
              <a:alphaModFix/>
            </a:blip>
            <a:srcRect/>
            <a:stretch/>
          </xdr:blipFill>
          <xdr:spPr>
            <a:xfrm>
              <a:off x="7010" y="1007"/>
              <a:ext cx="499" cy="2"/>
            </a:xfrm>
            <a:prstGeom prst="rect">
              <a:avLst/>
            </a:prstGeom>
            <a:noFill/>
            <a:ln>
              <a:noFill/>
            </a:ln>
          </xdr:spPr>
        </xdr:pic>
        <xdr:sp macro="" textlink="">
          <xdr:nvSpPr>
            <xdr:cNvPr id="108" name="Shape 108">
              <a:extLst>
                <a:ext uri="{FF2B5EF4-FFF2-40B4-BE49-F238E27FC236}">
                  <a16:creationId xmlns:a16="http://schemas.microsoft.com/office/drawing/2014/main" id="{845092D6-F008-B0BF-6394-FEB14990C69A}"/>
                </a:ext>
              </a:extLst>
            </xdr:cNvPr>
            <xdr:cNvSpPr/>
          </xdr:nvSpPr>
          <xdr:spPr>
            <a:xfrm>
              <a:off x="7009" y="877"/>
              <a:ext cx="52" cy="137"/>
            </a:xfrm>
            <a:custGeom>
              <a:avLst/>
              <a:gdLst/>
              <a:ahLst/>
              <a:cxnLst/>
              <a:rect l="l" t="t" r="r" b="b"/>
              <a:pathLst>
                <a:path w="52" h="137" extrusionOk="0">
                  <a:moveTo>
                    <a:pt x="52" y="28"/>
                  </a:moveTo>
                  <a:lnTo>
                    <a:pt x="46" y="40"/>
                  </a:lnTo>
                  <a:lnTo>
                    <a:pt x="40" y="52"/>
                  </a:lnTo>
                  <a:lnTo>
                    <a:pt x="34" y="65"/>
                  </a:lnTo>
                  <a:lnTo>
                    <a:pt x="28" y="79"/>
                  </a:lnTo>
                  <a:lnTo>
                    <a:pt x="22" y="93"/>
                  </a:lnTo>
                  <a:lnTo>
                    <a:pt x="16" y="107"/>
                  </a:lnTo>
                  <a:lnTo>
                    <a:pt x="10" y="122"/>
                  </a:lnTo>
                  <a:lnTo>
                    <a:pt x="5" y="137"/>
                  </a:lnTo>
                  <a:lnTo>
                    <a:pt x="3" y="123"/>
                  </a:lnTo>
                  <a:lnTo>
                    <a:pt x="2" y="110"/>
                  </a:lnTo>
                  <a:lnTo>
                    <a:pt x="1" y="97"/>
                  </a:lnTo>
                  <a:lnTo>
                    <a:pt x="0" y="84"/>
                  </a:lnTo>
                  <a:lnTo>
                    <a:pt x="0" y="71"/>
                  </a:lnTo>
                  <a:lnTo>
                    <a:pt x="0" y="58"/>
                  </a:lnTo>
                  <a:lnTo>
                    <a:pt x="0" y="45"/>
                  </a:lnTo>
                  <a:lnTo>
                    <a:pt x="1" y="33"/>
                  </a:lnTo>
                  <a:lnTo>
                    <a:pt x="7" y="28"/>
                  </a:lnTo>
                  <a:lnTo>
                    <a:pt x="14" y="24"/>
                  </a:lnTo>
                  <a:lnTo>
                    <a:pt x="20" y="19"/>
                  </a:lnTo>
                  <a:lnTo>
                    <a:pt x="26" y="15"/>
                  </a:lnTo>
                  <a:lnTo>
                    <a:pt x="32" y="11"/>
                  </a:lnTo>
                  <a:lnTo>
                    <a:pt x="38" y="7"/>
                  </a:lnTo>
                  <a:lnTo>
                    <a:pt x="45" y="3"/>
                  </a:lnTo>
                  <a:lnTo>
                    <a:pt x="51" y="0"/>
                  </a:lnTo>
                  <a:lnTo>
                    <a:pt x="51" y="7"/>
                  </a:lnTo>
                  <a:lnTo>
                    <a:pt x="51" y="14"/>
                  </a:lnTo>
                  <a:lnTo>
                    <a:pt x="52" y="21"/>
                  </a:lnTo>
                  <a:lnTo>
                    <a:pt x="52" y="28"/>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09" name="Shape 109">
              <a:extLst>
                <a:ext uri="{FF2B5EF4-FFF2-40B4-BE49-F238E27FC236}">
                  <a16:creationId xmlns:a16="http://schemas.microsoft.com/office/drawing/2014/main" id="{E3495529-DEA2-16C7-1560-AA8AE2566A5A}"/>
                </a:ext>
              </a:extLst>
            </xdr:cNvPr>
            <xdr:cNvPicPr preferRelativeResize="0"/>
          </xdr:nvPicPr>
          <xdr:blipFill rotWithShape="1">
            <a:blip xmlns:r="http://schemas.openxmlformats.org/officeDocument/2006/relationships" r:embed="rId7">
              <a:alphaModFix/>
            </a:blip>
            <a:srcRect/>
            <a:stretch/>
          </xdr:blipFill>
          <xdr:spPr>
            <a:xfrm>
              <a:off x="7010" y="1007"/>
              <a:ext cx="499" cy="2"/>
            </a:xfrm>
            <a:prstGeom prst="rect">
              <a:avLst/>
            </a:prstGeom>
            <a:noFill/>
            <a:ln>
              <a:noFill/>
            </a:ln>
          </xdr:spPr>
        </xdr:pic>
        <xdr:sp macro="" textlink="">
          <xdr:nvSpPr>
            <xdr:cNvPr id="110" name="Shape 110">
              <a:extLst>
                <a:ext uri="{FF2B5EF4-FFF2-40B4-BE49-F238E27FC236}">
                  <a16:creationId xmlns:a16="http://schemas.microsoft.com/office/drawing/2014/main" id="{12AE3EC7-897D-248B-F90B-76833CE50672}"/>
                </a:ext>
              </a:extLst>
            </xdr:cNvPr>
            <xdr:cNvSpPr/>
          </xdr:nvSpPr>
          <xdr:spPr>
            <a:xfrm>
              <a:off x="7030" y="991"/>
              <a:ext cx="52" cy="194"/>
            </a:xfrm>
            <a:custGeom>
              <a:avLst/>
              <a:gdLst/>
              <a:ahLst/>
              <a:cxnLst/>
              <a:rect l="l" t="t" r="r" b="b"/>
              <a:pathLst>
                <a:path w="52" h="194" extrusionOk="0">
                  <a:moveTo>
                    <a:pt x="45" y="0"/>
                  </a:moveTo>
                  <a:lnTo>
                    <a:pt x="39" y="4"/>
                  </a:lnTo>
                  <a:lnTo>
                    <a:pt x="34" y="7"/>
                  </a:lnTo>
                  <a:lnTo>
                    <a:pt x="28" y="11"/>
                  </a:lnTo>
                  <a:lnTo>
                    <a:pt x="22" y="14"/>
                  </a:lnTo>
                  <a:lnTo>
                    <a:pt x="17" y="18"/>
                  </a:lnTo>
                  <a:lnTo>
                    <a:pt x="5" y="24"/>
                  </a:lnTo>
                  <a:lnTo>
                    <a:pt x="0" y="28"/>
                  </a:lnTo>
                  <a:lnTo>
                    <a:pt x="5" y="34"/>
                  </a:lnTo>
                  <a:lnTo>
                    <a:pt x="8" y="38"/>
                  </a:lnTo>
                  <a:lnTo>
                    <a:pt x="10" y="42"/>
                  </a:lnTo>
                  <a:lnTo>
                    <a:pt x="12" y="47"/>
                  </a:lnTo>
                  <a:lnTo>
                    <a:pt x="13" y="51"/>
                  </a:lnTo>
                  <a:lnTo>
                    <a:pt x="15" y="56"/>
                  </a:lnTo>
                  <a:lnTo>
                    <a:pt x="16" y="61"/>
                  </a:lnTo>
                  <a:lnTo>
                    <a:pt x="17" y="67"/>
                  </a:lnTo>
                  <a:lnTo>
                    <a:pt x="18" y="72"/>
                  </a:lnTo>
                  <a:lnTo>
                    <a:pt x="18" y="103"/>
                  </a:lnTo>
                  <a:lnTo>
                    <a:pt x="17" y="110"/>
                  </a:lnTo>
                  <a:lnTo>
                    <a:pt x="15" y="131"/>
                  </a:lnTo>
                  <a:lnTo>
                    <a:pt x="15" y="163"/>
                  </a:lnTo>
                  <a:lnTo>
                    <a:pt x="16" y="173"/>
                  </a:lnTo>
                  <a:lnTo>
                    <a:pt x="18" y="184"/>
                  </a:lnTo>
                  <a:lnTo>
                    <a:pt x="19" y="194"/>
                  </a:lnTo>
                  <a:lnTo>
                    <a:pt x="22" y="183"/>
                  </a:lnTo>
                  <a:lnTo>
                    <a:pt x="26" y="173"/>
                  </a:lnTo>
                  <a:lnTo>
                    <a:pt x="29" y="162"/>
                  </a:lnTo>
                  <a:lnTo>
                    <a:pt x="31" y="152"/>
                  </a:lnTo>
                  <a:lnTo>
                    <a:pt x="34" y="141"/>
                  </a:lnTo>
                  <a:lnTo>
                    <a:pt x="36" y="131"/>
                  </a:lnTo>
                  <a:lnTo>
                    <a:pt x="38" y="120"/>
                  </a:lnTo>
                  <a:lnTo>
                    <a:pt x="41" y="110"/>
                  </a:lnTo>
                  <a:lnTo>
                    <a:pt x="43" y="99"/>
                  </a:lnTo>
                  <a:lnTo>
                    <a:pt x="44" y="88"/>
                  </a:lnTo>
                  <a:lnTo>
                    <a:pt x="46" y="78"/>
                  </a:lnTo>
                  <a:lnTo>
                    <a:pt x="47" y="67"/>
                  </a:lnTo>
                  <a:lnTo>
                    <a:pt x="50" y="45"/>
                  </a:lnTo>
                  <a:lnTo>
                    <a:pt x="52" y="24"/>
                  </a:lnTo>
                  <a:lnTo>
                    <a:pt x="48" y="12"/>
                  </a:lnTo>
                  <a:lnTo>
                    <a:pt x="47" y="6"/>
                  </a:lnTo>
                  <a:lnTo>
                    <a:pt x="45"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11" name="Shape 111">
              <a:extLst>
                <a:ext uri="{FF2B5EF4-FFF2-40B4-BE49-F238E27FC236}">
                  <a16:creationId xmlns:a16="http://schemas.microsoft.com/office/drawing/2014/main" id="{676F0C25-5710-4DF7-8A5C-6DE29441E3D5}"/>
                </a:ext>
              </a:extLst>
            </xdr:cNvPr>
            <xdr:cNvPicPr preferRelativeResize="0"/>
          </xdr:nvPicPr>
          <xdr:blipFill rotWithShape="1">
            <a:blip xmlns:r="http://schemas.openxmlformats.org/officeDocument/2006/relationships" r:embed="rId7">
              <a:alphaModFix/>
            </a:blip>
            <a:srcRect/>
            <a:stretch/>
          </xdr:blipFill>
          <xdr:spPr>
            <a:xfrm>
              <a:off x="7030" y="1122"/>
              <a:ext cx="499" cy="2"/>
            </a:xfrm>
            <a:prstGeom prst="rect">
              <a:avLst/>
            </a:prstGeom>
            <a:noFill/>
            <a:ln>
              <a:noFill/>
            </a:ln>
          </xdr:spPr>
        </xdr:pic>
        <xdr:sp macro="" textlink="">
          <xdr:nvSpPr>
            <xdr:cNvPr id="112" name="Shape 112">
              <a:extLst>
                <a:ext uri="{FF2B5EF4-FFF2-40B4-BE49-F238E27FC236}">
                  <a16:creationId xmlns:a16="http://schemas.microsoft.com/office/drawing/2014/main" id="{A7A18D8A-FA28-A3EF-5F27-CBC31235B9EE}"/>
                </a:ext>
              </a:extLst>
            </xdr:cNvPr>
            <xdr:cNvSpPr/>
          </xdr:nvSpPr>
          <xdr:spPr>
            <a:xfrm>
              <a:off x="7030" y="991"/>
              <a:ext cx="52" cy="194"/>
            </a:xfrm>
            <a:custGeom>
              <a:avLst/>
              <a:gdLst/>
              <a:ahLst/>
              <a:cxnLst/>
              <a:rect l="l" t="t" r="r" b="b"/>
              <a:pathLst>
                <a:path w="52" h="194" extrusionOk="0">
                  <a:moveTo>
                    <a:pt x="0" y="28"/>
                  </a:moveTo>
                  <a:lnTo>
                    <a:pt x="3" y="31"/>
                  </a:lnTo>
                  <a:lnTo>
                    <a:pt x="5" y="34"/>
                  </a:lnTo>
                  <a:lnTo>
                    <a:pt x="8" y="38"/>
                  </a:lnTo>
                  <a:lnTo>
                    <a:pt x="10" y="42"/>
                  </a:lnTo>
                  <a:lnTo>
                    <a:pt x="12" y="47"/>
                  </a:lnTo>
                  <a:lnTo>
                    <a:pt x="13" y="51"/>
                  </a:lnTo>
                  <a:lnTo>
                    <a:pt x="15" y="56"/>
                  </a:lnTo>
                  <a:lnTo>
                    <a:pt x="16" y="61"/>
                  </a:lnTo>
                  <a:lnTo>
                    <a:pt x="17" y="67"/>
                  </a:lnTo>
                  <a:lnTo>
                    <a:pt x="18" y="72"/>
                  </a:lnTo>
                  <a:lnTo>
                    <a:pt x="18" y="103"/>
                  </a:lnTo>
                  <a:lnTo>
                    <a:pt x="17" y="110"/>
                  </a:lnTo>
                  <a:lnTo>
                    <a:pt x="16" y="121"/>
                  </a:lnTo>
                  <a:lnTo>
                    <a:pt x="15" y="132"/>
                  </a:lnTo>
                  <a:lnTo>
                    <a:pt x="15" y="142"/>
                  </a:lnTo>
                  <a:lnTo>
                    <a:pt x="15" y="153"/>
                  </a:lnTo>
                  <a:lnTo>
                    <a:pt x="15" y="163"/>
                  </a:lnTo>
                  <a:lnTo>
                    <a:pt x="16" y="173"/>
                  </a:lnTo>
                  <a:lnTo>
                    <a:pt x="18" y="184"/>
                  </a:lnTo>
                  <a:lnTo>
                    <a:pt x="19" y="194"/>
                  </a:lnTo>
                  <a:lnTo>
                    <a:pt x="22" y="183"/>
                  </a:lnTo>
                  <a:lnTo>
                    <a:pt x="26" y="173"/>
                  </a:lnTo>
                  <a:lnTo>
                    <a:pt x="29" y="162"/>
                  </a:lnTo>
                  <a:lnTo>
                    <a:pt x="31" y="152"/>
                  </a:lnTo>
                  <a:lnTo>
                    <a:pt x="34" y="141"/>
                  </a:lnTo>
                  <a:lnTo>
                    <a:pt x="36" y="131"/>
                  </a:lnTo>
                  <a:lnTo>
                    <a:pt x="38" y="120"/>
                  </a:lnTo>
                  <a:lnTo>
                    <a:pt x="41" y="110"/>
                  </a:lnTo>
                  <a:lnTo>
                    <a:pt x="43" y="99"/>
                  </a:lnTo>
                  <a:lnTo>
                    <a:pt x="44" y="88"/>
                  </a:lnTo>
                  <a:lnTo>
                    <a:pt x="46" y="78"/>
                  </a:lnTo>
                  <a:lnTo>
                    <a:pt x="47" y="67"/>
                  </a:lnTo>
                  <a:lnTo>
                    <a:pt x="50" y="45"/>
                  </a:lnTo>
                  <a:lnTo>
                    <a:pt x="52" y="24"/>
                  </a:lnTo>
                  <a:lnTo>
                    <a:pt x="50" y="18"/>
                  </a:lnTo>
                  <a:lnTo>
                    <a:pt x="48" y="12"/>
                  </a:lnTo>
                  <a:lnTo>
                    <a:pt x="47" y="6"/>
                  </a:lnTo>
                  <a:lnTo>
                    <a:pt x="45" y="0"/>
                  </a:lnTo>
                  <a:lnTo>
                    <a:pt x="39" y="4"/>
                  </a:lnTo>
                  <a:lnTo>
                    <a:pt x="34" y="7"/>
                  </a:lnTo>
                  <a:lnTo>
                    <a:pt x="28" y="11"/>
                  </a:lnTo>
                  <a:lnTo>
                    <a:pt x="22" y="14"/>
                  </a:lnTo>
                  <a:lnTo>
                    <a:pt x="17" y="18"/>
                  </a:lnTo>
                  <a:lnTo>
                    <a:pt x="11" y="21"/>
                  </a:lnTo>
                  <a:lnTo>
                    <a:pt x="5" y="24"/>
                  </a:lnTo>
                  <a:lnTo>
                    <a:pt x="0" y="28"/>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13" name="Shape 113">
              <a:extLst>
                <a:ext uri="{FF2B5EF4-FFF2-40B4-BE49-F238E27FC236}">
                  <a16:creationId xmlns:a16="http://schemas.microsoft.com/office/drawing/2014/main" id="{280025F9-9E70-8E93-37F6-00674D247DC9}"/>
                </a:ext>
              </a:extLst>
            </xdr:cNvPr>
            <xdr:cNvPicPr preferRelativeResize="0"/>
          </xdr:nvPicPr>
          <xdr:blipFill rotWithShape="1">
            <a:blip xmlns:r="http://schemas.openxmlformats.org/officeDocument/2006/relationships" r:embed="rId7">
              <a:alphaModFix/>
            </a:blip>
            <a:srcRect/>
            <a:stretch/>
          </xdr:blipFill>
          <xdr:spPr>
            <a:xfrm>
              <a:off x="7030" y="1122"/>
              <a:ext cx="499" cy="2"/>
            </a:xfrm>
            <a:prstGeom prst="rect">
              <a:avLst/>
            </a:prstGeom>
            <a:noFill/>
            <a:ln>
              <a:noFill/>
            </a:ln>
          </xdr:spPr>
        </xdr:pic>
        <xdr:pic>
          <xdr:nvPicPr>
            <xdr:cNvPr id="114" name="Shape 114">
              <a:extLst>
                <a:ext uri="{FF2B5EF4-FFF2-40B4-BE49-F238E27FC236}">
                  <a16:creationId xmlns:a16="http://schemas.microsoft.com/office/drawing/2014/main" id="{08836390-7324-E4FB-DF7F-4EE5B0DA5A20}"/>
                </a:ext>
              </a:extLst>
            </xdr:cNvPr>
            <xdr:cNvPicPr preferRelativeResize="0"/>
          </xdr:nvPicPr>
          <xdr:blipFill rotWithShape="1">
            <a:blip xmlns:r="http://schemas.openxmlformats.org/officeDocument/2006/relationships" r:embed="rId21">
              <a:alphaModFix/>
            </a:blip>
            <a:srcRect/>
            <a:stretch/>
          </xdr:blipFill>
          <xdr:spPr>
            <a:xfrm>
              <a:off x="5498" y="583"/>
              <a:ext cx="572" cy="198"/>
            </a:xfrm>
            <a:prstGeom prst="rect">
              <a:avLst/>
            </a:prstGeom>
            <a:noFill/>
            <a:ln>
              <a:noFill/>
            </a:ln>
          </xdr:spPr>
        </xdr:pic>
        <xdr:sp macro="" textlink="">
          <xdr:nvSpPr>
            <xdr:cNvPr id="115" name="Shape 115">
              <a:extLst>
                <a:ext uri="{FF2B5EF4-FFF2-40B4-BE49-F238E27FC236}">
                  <a16:creationId xmlns:a16="http://schemas.microsoft.com/office/drawing/2014/main" id="{E9C7E112-2CDF-C21C-2B21-F21690B76782}"/>
                </a:ext>
              </a:extLst>
            </xdr:cNvPr>
            <xdr:cNvSpPr/>
          </xdr:nvSpPr>
          <xdr:spPr>
            <a:xfrm>
              <a:off x="5521" y="680"/>
              <a:ext cx="43" cy="42"/>
            </a:xfrm>
            <a:custGeom>
              <a:avLst/>
              <a:gdLst/>
              <a:ahLst/>
              <a:cxnLst/>
              <a:rect l="l" t="t" r="r" b="b"/>
              <a:pathLst>
                <a:path w="43" h="42" extrusionOk="0">
                  <a:moveTo>
                    <a:pt x="26" y="0"/>
                  </a:moveTo>
                  <a:lnTo>
                    <a:pt x="17" y="0"/>
                  </a:lnTo>
                  <a:lnTo>
                    <a:pt x="13" y="1"/>
                  </a:lnTo>
                  <a:lnTo>
                    <a:pt x="3" y="9"/>
                  </a:lnTo>
                  <a:lnTo>
                    <a:pt x="1" y="15"/>
                  </a:lnTo>
                  <a:lnTo>
                    <a:pt x="0" y="19"/>
                  </a:lnTo>
                  <a:lnTo>
                    <a:pt x="0" y="23"/>
                  </a:lnTo>
                  <a:lnTo>
                    <a:pt x="1" y="27"/>
                  </a:lnTo>
                  <a:lnTo>
                    <a:pt x="3" y="33"/>
                  </a:lnTo>
                  <a:lnTo>
                    <a:pt x="13" y="41"/>
                  </a:lnTo>
                  <a:lnTo>
                    <a:pt x="17" y="42"/>
                  </a:lnTo>
                  <a:lnTo>
                    <a:pt x="26" y="42"/>
                  </a:lnTo>
                  <a:lnTo>
                    <a:pt x="30" y="41"/>
                  </a:lnTo>
                  <a:lnTo>
                    <a:pt x="40" y="33"/>
                  </a:lnTo>
                  <a:lnTo>
                    <a:pt x="43" y="27"/>
                  </a:lnTo>
                  <a:lnTo>
                    <a:pt x="43" y="15"/>
                  </a:lnTo>
                  <a:lnTo>
                    <a:pt x="41" y="11"/>
                  </a:lnTo>
                  <a:lnTo>
                    <a:pt x="37" y="6"/>
                  </a:lnTo>
                  <a:lnTo>
                    <a:pt x="32" y="2"/>
                  </a:lnTo>
                  <a:lnTo>
                    <a:pt x="26"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16" name="Shape 116">
              <a:extLst>
                <a:ext uri="{FF2B5EF4-FFF2-40B4-BE49-F238E27FC236}">
                  <a16:creationId xmlns:a16="http://schemas.microsoft.com/office/drawing/2014/main" id="{F4A2C48C-5B9A-990A-E1CE-18EC25D1C94A}"/>
                </a:ext>
              </a:extLst>
            </xdr:cNvPr>
            <xdr:cNvSpPr/>
          </xdr:nvSpPr>
          <xdr:spPr>
            <a:xfrm>
              <a:off x="5521" y="680"/>
              <a:ext cx="43" cy="42"/>
            </a:xfrm>
            <a:custGeom>
              <a:avLst/>
              <a:gdLst/>
              <a:ahLst/>
              <a:cxnLst/>
              <a:rect l="l" t="t" r="r" b="b"/>
              <a:pathLst>
                <a:path w="43" h="42" extrusionOk="0">
                  <a:moveTo>
                    <a:pt x="21" y="42"/>
                  </a:moveTo>
                  <a:lnTo>
                    <a:pt x="24" y="42"/>
                  </a:lnTo>
                  <a:lnTo>
                    <a:pt x="26" y="42"/>
                  </a:lnTo>
                  <a:lnTo>
                    <a:pt x="28" y="41"/>
                  </a:lnTo>
                  <a:lnTo>
                    <a:pt x="30" y="41"/>
                  </a:lnTo>
                  <a:lnTo>
                    <a:pt x="32" y="40"/>
                  </a:lnTo>
                  <a:lnTo>
                    <a:pt x="34" y="39"/>
                  </a:lnTo>
                  <a:lnTo>
                    <a:pt x="35" y="37"/>
                  </a:lnTo>
                  <a:lnTo>
                    <a:pt x="37" y="36"/>
                  </a:lnTo>
                  <a:lnTo>
                    <a:pt x="38" y="35"/>
                  </a:lnTo>
                  <a:lnTo>
                    <a:pt x="40" y="33"/>
                  </a:lnTo>
                  <a:lnTo>
                    <a:pt x="41" y="31"/>
                  </a:lnTo>
                  <a:lnTo>
                    <a:pt x="42" y="29"/>
                  </a:lnTo>
                  <a:lnTo>
                    <a:pt x="43" y="27"/>
                  </a:lnTo>
                  <a:lnTo>
                    <a:pt x="43" y="15"/>
                  </a:lnTo>
                  <a:lnTo>
                    <a:pt x="42" y="13"/>
                  </a:lnTo>
                  <a:lnTo>
                    <a:pt x="35" y="5"/>
                  </a:lnTo>
                  <a:lnTo>
                    <a:pt x="34" y="3"/>
                  </a:lnTo>
                  <a:lnTo>
                    <a:pt x="32" y="2"/>
                  </a:lnTo>
                  <a:lnTo>
                    <a:pt x="30" y="1"/>
                  </a:lnTo>
                  <a:lnTo>
                    <a:pt x="28" y="1"/>
                  </a:lnTo>
                  <a:lnTo>
                    <a:pt x="26" y="0"/>
                  </a:lnTo>
                  <a:lnTo>
                    <a:pt x="24" y="0"/>
                  </a:lnTo>
                  <a:lnTo>
                    <a:pt x="21" y="0"/>
                  </a:lnTo>
                  <a:lnTo>
                    <a:pt x="19" y="0"/>
                  </a:lnTo>
                  <a:lnTo>
                    <a:pt x="17" y="0"/>
                  </a:lnTo>
                  <a:lnTo>
                    <a:pt x="15" y="1"/>
                  </a:lnTo>
                  <a:lnTo>
                    <a:pt x="13" y="1"/>
                  </a:lnTo>
                  <a:lnTo>
                    <a:pt x="11" y="2"/>
                  </a:lnTo>
                  <a:lnTo>
                    <a:pt x="9" y="3"/>
                  </a:lnTo>
                  <a:lnTo>
                    <a:pt x="8" y="5"/>
                  </a:lnTo>
                  <a:lnTo>
                    <a:pt x="6" y="6"/>
                  </a:lnTo>
                  <a:lnTo>
                    <a:pt x="5" y="7"/>
                  </a:lnTo>
                  <a:lnTo>
                    <a:pt x="3" y="9"/>
                  </a:lnTo>
                  <a:lnTo>
                    <a:pt x="2" y="11"/>
                  </a:lnTo>
                  <a:lnTo>
                    <a:pt x="1" y="13"/>
                  </a:lnTo>
                  <a:lnTo>
                    <a:pt x="1" y="15"/>
                  </a:lnTo>
                  <a:lnTo>
                    <a:pt x="0" y="17"/>
                  </a:lnTo>
                  <a:lnTo>
                    <a:pt x="0" y="19"/>
                  </a:lnTo>
                  <a:lnTo>
                    <a:pt x="0" y="21"/>
                  </a:lnTo>
                  <a:lnTo>
                    <a:pt x="0" y="23"/>
                  </a:lnTo>
                  <a:lnTo>
                    <a:pt x="0" y="25"/>
                  </a:lnTo>
                  <a:lnTo>
                    <a:pt x="1" y="27"/>
                  </a:lnTo>
                  <a:lnTo>
                    <a:pt x="1" y="29"/>
                  </a:lnTo>
                  <a:lnTo>
                    <a:pt x="2" y="31"/>
                  </a:lnTo>
                  <a:lnTo>
                    <a:pt x="3" y="33"/>
                  </a:lnTo>
                  <a:lnTo>
                    <a:pt x="5" y="35"/>
                  </a:lnTo>
                  <a:lnTo>
                    <a:pt x="6" y="36"/>
                  </a:lnTo>
                  <a:lnTo>
                    <a:pt x="8" y="37"/>
                  </a:lnTo>
                  <a:lnTo>
                    <a:pt x="9" y="39"/>
                  </a:lnTo>
                  <a:lnTo>
                    <a:pt x="11" y="40"/>
                  </a:lnTo>
                  <a:lnTo>
                    <a:pt x="13" y="41"/>
                  </a:lnTo>
                  <a:lnTo>
                    <a:pt x="15" y="41"/>
                  </a:lnTo>
                  <a:lnTo>
                    <a:pt x="17" y="42"/>
                  </a:lnTo>
                  <a:lnTo>
                    <a:pt x="19" y="42"/>
                  </a:lnTo>
                  <a:lnTo>
                    <a:pt x="21" y="4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17" name="Shape 117">
              <a:extLst>
                <a:ext uri="{FF2B5EF4-FFF2-40B4-BE49-F238E27FC236}">
                  <a16:creationId xmlns:a16="http://schemas.microsoft.com/office/drawing/2014/main" id="{3620239B-0DF2-9B9E-51F6-B1DEECD98BE9}"/>
                </a:ext>
              </a:extLst>
            </xdr:cNvPr>
            <xdr:cNvSpPr/>
          </xdr:nvSpPr>
          <xdr:spPr>
            <a:xfrm>
              <a:off x="5556" y="690"/>
              <a:ext cx="39" cy="41"/>
            </a:xfrm>
            <a:custGeom>
              <a:avLst/>
              <a:gdLst/>
              <a:ahLst/>
              <a:cxnLst/>
              <a:rect l="l" t="t" r="r" b="b"/>
              <a:pathLst>
                <a:path w="39" h="41" extrusionOk="0">
                  <a:moveTo>
                    <a:pt x="29" y="0"/>
                  </a:moveTo>
                  <a:lnTo>
                    <a:pt x="23" y="0"/>
                  </a:lnTo>
                  <a:lnTo>
                    <a:pt x="17" y="2"/>
                  </a:lnTo>
                  <a:lnTo>
                    <a:pt x="9" y="2"/>
                  </a:lnTo>
                  <a:lnTo>
                    <a:pt x="8" y="8"/>
                  </a:lnTo>
                  <a:lnTo>
                    <a:pt x="8" y="15"/>
                  </a:lnTo>
                  <a:lnTo>
                    <a:pt x="7" y="19"/>
                  </a:lnTo>
                  <a:lnTo>
                    <a:pt x="4" y="24"/>
                  </a:lnTo>
                  <a:lnTo>
                    <a:pt x="0" y="28"/>
                  </a:lnTo>
                  <a:lnTo>
                    <a:pt x="0" y="32"/>
                  </a:lnTo>
                  <a:lnTo>
                    <a:pt x="6" y="38"/>
                  </a:lnTo>
                  <a:lnTo>
                    <a:pt x="12" y="40"/>
                  </a:lnTo>
                  <a:lnTo>
                    <a:pt x="17" y="41"/>
                  </a:lnTo>
                  <a:lnTo>
                    <a:pt x="22" y="40"/>
                  </a:lnTo>
                  <a:lnTo>
                    <a:pt x="39" y="21"/>
                  </a:lnTo>
                  <a:lnTo>
                    <a:pt x="39" y="15"/>
                  </a:lnTo>
                  <a:lnTo>
                    <a:pt x="37" y="9"/>
                  </a:lnTo>
                  <a:lnTo>
                    <a:pt x="34" y="4"/>
                  </a:lnTo>
                  <a:lnTo>
                    <a:pt x="29"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18" name="Shape 118">
              <a:extLst>
                <a:ext uri="{FF2B5EF4-FFF2-40B4-BE49-F238E27FC236}">
                  <a16:creationId xmlns:a16="http://schemas.microsoft.com/office/drawing/2014/main" id="{0BEE50C3-5A73-EABF-1E8C-4D9A732BA2D1}"/>
                </a:ext>
              </a:extLst>
            </xdr:cNvPr>
            <xdr:cNvSpPr/>
          </xdr:nvSpPr>
          <xdr:spPr>
            <a:xfrm>
              <a:off x="5554" y="688"/>
              <a:ext cx="41" cy="43"/>
            </a:xfrm>
            <a:custGeom>
              <a:avLst/>
              <a:gdLst/>
              <a:ahLst/>
              <a:cxnLst/>
              <a:rect l="l" t="t" r="r" b="b"/>
              <a:pathLst>
                <a:path w="41" h="43" extrusionOk="0">
                  <a:moveTo>
                    <a:pt x="19" y="43"/>
                  </a:moveTo>
                  <a:lnTo>
                    <a:pt x="22" y="43"/>
                  </a:lnTo>
                  <a:lnTo>
                    <a:pt x="24" y="42"/>
                  </a:lnTo>
                  <a:lnTo>
                    <a:pt x="26" y="42"/>
                  </a:lnTo>
                  <a:lnTo>
                    <a:pt x="35" y="36"/>
                  </a:lnTo>
                  <a:lnTo>
                    <a:pt x="36" y="35"/>
                  </a:lnTo>
                  <a:lnTo>
                    <a:pt x="38" y="33"/>
                  </a:lnTo>
                  <a:lnTo>
                    <a:pt x="39" y="31"/>
                  </a:lnTo>
                  <a:lnTo>
                    <a:pt x="40" y="29"/>
                  </a:lnTo>
                  <a:lnTo>
                    <a:pt x="40" y="27"/>
                  </a:lnTo>
                  <a:lnTo>
                    <a:pt x="41" y="25"/>
                  </a:lnTo>
                  <a:lnTo>
                    <a:pt x="41" y="23"/>
                  </a:lnTo>
                  <a:lnTo>
                    <a:pt x="41" y="21"/>
                  </a:lnTo>
                  <a:lnTo>
                    <a:pt x="41" y="17"/>
                  </a:lnTo>
                  <a:lnTo>
                    <a:pt x="40" y="14"/>
                  </a:lnTo>
                  <a:lnTo>
                    <a:pt x="39" y="11"/>
                  </a:lnTo>
                  <a:lnTo>
                    <a:pt x="38" y="8"/>
                  </a:lnTo>
                  <a:lnTo>
                    <a:pt x="36" y="6"/>
                  </a:lnTo>
                  <a:lnTo>
                    <a:pt x="34" y="4"/>
                  </a:lnTo>
                  <a:lnTo>
                    <a:pt x="31" y="2"/>
                  </a:lnTo>
                  <a:lnTo>
                    <a:pt x="28" y="0"/>
                  </a:lnTo>
                  <a:lnTo>
                    <a:pt x="25" y="2"/>
                  </a:lnTo>
                  <a:lnTo>
                    <a:pt x="22" y="3"/>
                  </a:lnTo>
                  <a:lnTo>
                    <a:pt x="19" y="4"/>
                  </a:lnTo>
                  <a:lnTo>
                    <a:pt x="15" y="5"/>
                  </a:lnTo>
                  <a:lnTo>
                    <a:pt x="11" y="4"/>
                  </a:lnTo>
                  <a:lnTo>
                    <a:pt x="8" y="3"/>
                  </a:lnTo>
                  <a:lnTo>
                    <a:pt x="9" y="6"/>
                  </a:lnTo>
                  <a:lnTo>
                    <a:pt x="10" y="8"/>
                  </a:lnTo>
                  <a:lnTo>
                    <a:pt x="10" y="10"/>
                  </a:lnTo>
                  <a:lnTo>
                    <a:pt x="10" y="13"/>
                  </a:lnTo>
                  <a:lnTo>
                    <a:pt x="10" y="16"/>
                  </a:lnTo>
                  <a:lnTo>
                    <a:pt x="10" y="19"/>
                  </a:lnTo>
                  <a:lnTo>
                    <a:pt x="9" y="21"/>
                  </a:lnTo>
                  <a:lnTo>
                    <a:pt x="7" y="24"/>
                  </a:lnTo>
                  <a:lnTo>
                    <a:pt x="6" y="26"/>
                  </a:lnTo>
                  <a:lnTo>
                    <a:pt x="4" y="28"/>
                  </a:lnTo>
                  <a:lnTo>
                    <a:pt x="2" y="30"/>
                  </a:lnTo>
                  <a:lnTo>
                    <a:pt x="0" y="32"/>
                  </a:lnTo>
                  <a:lnTo>
                    <a:pt x="2" y="34"/>
                  </a:lnTo>
                  <a:lnTo>
                    <a:pt x="4" y="36"/>
                  </a:lnTo>
                  <a:lnTo>
                    <a:pt x="6" y="38"/>
                  </a:lnTo>
                  <a:lnTo>
                    <a:pt x="8" y="40"/>
                  </a:lnTo>
                  <a:lnTo>
                    <a:pt x="11" y="41"/>
                  </a:lnTo>
                  <a:lnTo>
                    <a:pt x="14" y="42"/>
                  </a:lnTo>
                  <a:lnTo>
                    <a:pt x="16" y="43"/>
                  </a:lnTo>
                  <a:lnTo>
                    <a:pt x="19" y="43"/>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19" name="Shape 119">
              <a:extLst>
                <a:ext uri="{FF2B5EF4-FFF2-40B4-BE49-F238E27FC236}">
                  <a16:creationId xmlns:a16="http://schemas.microsoft.com/office/drawing/2014/main" id="{338CCF23-61AE-6065-6DA1-165CA34C5E7D}"/>
                </a:ext>
              </a:extLst>
            </xdr:cNvPr>
            <xdr:cNvPicPr preferRelativeResize="0"/>
          </xdr:nvPicPr>
          <xdr:blipFill rotWithShape="1">
            <a:blip xmlns:r="http://schemas.openxmlformats.org/officeDocument/2006/relationships" r:embed="rId22">
              <a:alphaModFix/>
            </a:blip>
            <a:srcRect/>
            <a:stretch/>
          </xdr:blipFill>
          <xdr:spPr>
            <a:xfrm>
              <a:off x="5522" y="810"/>
              <a:ext cx="530" cy="10"/>
            </a:xfrm>
            <a:prstGeom prst="rect">
              <a:avLst/>
            </a:prstGeom>
            <a:noFill/>
            <a:ln>
              <a:noFill/>
            </a:ln>
          </xdr:spPr>
        </xdr:pic>
        <xdr:pic>
          <xdr:nvPicPr>
            <xdr:cNvPr id="120" name="Shape 120">
              <a:extLst>
                <a:ext uri="{FF2B5EF4-FFF2-40B4-BE49-F238E27FC236}">
                  <a16:creationId xmlns:a16="http://schemas.microsoft.com/office/drawing/2014/main" id="{1FF5FB6B-F521-87F9-DD64-BF3591590ECA}"/>
                </a:ext>
              </a:extLst>
            </xdr:cNvPr>
            <xdr:cNvPicPr preferRelativeResize="0"/>
          </xdr:nvPicPr>
          <xdr:blipFill rotWithShape="1">
            <a:blip xmlns:r="http://schemas.openxmlformats.org/officeDocument/2006/relationships" r:embed="rId23">
              <a:alphaModFix/>
            </a:blip>
            <a:srcRect/>
            <a:stretch/>
          </xdr:blipFill>
          <xdr:spPr>
            <a:xfrm>
              <a:off x="5295" y="683"/>
              <a:ext cx="204" cy="306"/>
            </a:xfrm>
            <a:prstGeom prst="rect">
              <a:avLst/>
            </a:prstGeom>
            <a:noFill/>
            <a:ln>
              <a:noFill/>
            </a:ln>
          </xdr:spPr>
        </xdr:pic>
        <xdr:pic>
          <xdr:nvPicPr>
            <xdr:cNvPr id="121" name="Shape 121">
              <a:extLst>
                <a:ext uri="{FF2B5EF4-FFF2-40B4-BE49-F238E27FC236}">
                  <a16:creationId xmlns:a16="http://schemas.microsoft.com/office/drawing/2014/main" id="{A2981D41-2D4D-C828-7A50-7566BBA901BC}"/>
                </a:ext>
              </a:extLst>
            </xdr:cNvPr>
            <xdr:cNvPicPr preferRelativeResize="0"/>
          </xdr:nvPicPr>
          <xdr:blipFill rotWithShape="1">
            <a:blip xmlns:r="http://schemas.openxmlformats.org/officeDocument/2006/relationships" r:embed="rId24">
              <a:alphaModFix/>
            </a:blip>
            <a:srcRect/>
            <a:stretch/>
          </xdr:blipFill>
          <xdr:spPr>
            <a:xfrm>
              <a:off x="5297" y="395"/>
              <a:ext cx="569" cy="463"/>
            </a:xfrm>
            <a:prstGeom prst="rect">
              <a:avLst/>
            </a:prstGeom>
            <a:noFill/>
            <a:ln>
              <a:noFill/>
            </a:ln>
          </xdr:spPr>
        </xdr:pic>
        <xdr:pic>
          <xdr:nvPicPr>
            <xdr:cNvPr id="122" name="Shape 122">
              <a:extLst>
                <a:ext uri="{FF2B5EF4-FFF2-40B4-BE49-F238E27FC236}">
                  <a16:creationId xmlns:a16="http://schemas.microsoft.com/office/drawing/2014/main" id="{2A69EE3C-C67B-363E-3FA3-580331E757D1}"/>
                </a:ext>
              </a:extLst>
            </xdr:cNvPr>
            <xdr:cNvPicPr preferRelativeResize="0"/>
          </xdr:nvPicPr>
          <xdr:blipFill rotWithShape="1">
            <a:blip xmlns:r="http://schemas.openxmlformats.org/officeDocument/2006/relationships" r:embed="rId25">
              <a:alphaModFix/>
            </a:blip>
            <a:srcRect/>
            <a:stretch/>
          </xdr:blipFill>
          <xdr:spPr>
            <a:xfrm>
              <a:off x="5295" y="264"/>
              <a:ext cx="572" cy="725"/>
            </a:xfrm>
            <a:prstGeom prst="rect">
              <a:avLst/>
            </a:prstGeom>
            <a:noFill/>
            <a:ln>
              <a:noFill/>
            </a:ln>
          </xdr:spPr>
        </xdr:pic>
        <xdr:pic>
          <xdr:nvPicPr>
            <xdr:cNvPr id="123" name="Shape 123">
              <a:extLst>
                <a:ext uri="{FF2B5EF4-FFF2-40B4-BE49-F238E27FC236}">
                  <a16:creationId xmlns:a16="http://schemas.microsoft.com/office/drawing/2014/main" id="{32053836-2D2B-790E-8342-98D3C43C12CA}"/>
                </a:ext>
              </a:extLst>
            </xdr:cNvPr>
            <xdr:cNvPicPr preferRelativeResize="0"/>
          </xdr:nvPicPr>
          <xdr:blipFill rotWithShape="1">
            <a:blip xmlns:r="http://schemas.openxmlformats.org/officeDocument/2006/relationships" r:embed="rId24">
              <a:alphaModFix/>
            </a:blip>
            <a:srcRect/>
            <a:stretch/>
          </xdr:blipFill>
          <xdr:spPr>
            <a:xfrm>
              <a:off x="5297" y="395"/>
              <a:ext cx="569" cy="463"/>
            </a:xfrm>
            <a:prstGeom prst="rect">
              <a:avLst/>
            </a:prstGeom>
            <a:noFill/>
            <a:ln>
              <a:noFill/>
            </a:ln>
          </xdr:spPr>
        </xdr:pic>
        <xdr:sp macro="" textlink="">
          <xdr:nvSpPr>
            <xdr:cNvPr id="124" name="Shape 124">
              <a:extLst>
                <a:ext uri="{FF2B5EF4-FFF2-40B4-BE49-F238E27FC236}">
                  <a16:creationId xmlns:a16="http://schemas.microsoft.com/office/drawing/2014/main" id="{1F628D33-2BCA-C2BD-633F-C22ED99E9A63}"/>
                </a:ext>
              </a:extLst>
            </xdr:cNvPr>
            <xdr:cNvSpPr/>
          </xdr:nvSpPr>
          <xdr:spPr>
            <a:xfrm>
              <a:off x="5520" y="719"/>
              <a:ext cx="125" cy="604"/>
            </a:xfrm>
            <a:custGeom>
              <a:avLst/>
              <a:gdLst/>
              <a:ahLst/>
              <a:cxnLst/>
              <a:rect l="l" t="t" r="r" b="b"/>
              <a:pathLst>
                <a:path w="125" h="604" extrusionOk="0">
                  <a:moveTo>
                    <a:pt x="34" y="0"/>
                  </a:moveTo>
                  <a:lnTo>
                    <a:pt x="30" y="2"/>
                  </a:lnTo>
                  <a:lnTo>
                    <a:pt x="24" y="3"/>
                  </a:lnTo>
                  <a:lnTo>
                    <a:pt x="22" y="3"/>
                  </a:lnTo>
                  <a:lnTo>
                    <a:pt x="16" y="39"/>
                  </a:lnTo>
                  <a:lnTo>
                    <a:pt x="14" y="57"/>
                  </a:lnTo>
                  <a:lnTo>
                    <a:pt x="12" y="74"/>
                  </a:lnTo>
                  <a:lnTo>
                    <a:pt x="4" y="146"/>
                  </a:lnTo>
                  <a:lnTo>
                    <a:pt x="2" y="182"/>
                  </a:lnTo>
                  <a:lnTo>
                    <a:pt x="1" y="201"/>
                  </a:lnTo>
                  <a:lnTo>
                    <a:pt x="1" y="219"/>
                  </a:lnTo>
                  <a:lnTo>
                    <a:pt x="0" y="237"/>
                  </a:lnTo>
                  <a:lnTo>
                    <a:pt x="0" y="274"/>
                  </a:lnTo>
                  <a:lnTo>
                    <a:pt x="2" y="312"/>
                  </a:lnTo>
                  <a:lnTo>
                    <a:pt x="3" y="330"/>
                  </a:lnTo>
                  <a:lnTo>
                    <a:pt x="5" y="349"/>
                  </a:lnTo>
                  <a:lnTo>
                    <a:pt x="6" y="368"/>
                  </a:lnTo>
                  <a:lnTo>
                    <a:pt x="9" y="387"/>
                  </a:lnTo>
                  <a:lnTo>
                    <a:pt x="11" y="406"/>
                  </a:lnTo>
                  <a:lnTo>
                    <a:pt x="14" y="426"/>
                  </a:lnTo>
                  <a:lnTo>
                    <a:pt x="18" y="445"/>
                  </a:lnTo>
                  <a:lnTo>
                    <a:pt x="21" y="464"/>
                  </a:lnTo>
                  <a:lnTo>
                    <a:pt x="26" y="484"/>
                  </a:lnTo>
                  <a:lnTo>
                    <a:pt x="30" y="504"/>
                  </a:lnTo>
                  <a:lnTo>
                    <a:pt x="40" y="544"/>
                  </a:lnTo>
                  <a:lnTo>
                    <a:pt x="52" y="584"/>
                  </a:lnTo>
                  <a:lnTo>
                    <a:pt x="59" y="604"/>
                  </a:lnTo>
                  <a:lnTo>
                    <a:pt x="67" y="604"/>
                  </a:lnTo>
                  <a:lnTo>
                    <a:pt x="75" y="603"/>
                  </a:lnTo>
                  <a:lnTo>
                    <a:pt x="125" y="603"/>
                  </a:lnTo>
                  <a:lnTo>
                    <a:pt x="119" y="588"/>
                  </a:lnTo>
                  <a:lnTo>
                    <a:pt x="113" y="571"/>
                  </a:lnTo>
                  <a:lnTo>
                    <a:pt x="108" y="554"/>
                  </a:lnTo>
                  <a:lnTo>
                    <a:pt x="102" y="536"/>
                  </a:lnTo>
                  <a:lnTo>
                    <a:pt x="98" y="519"/>
                  </a:lnTo>
                  <a:lnTo>
                    <a:pt x="93" y="502"/>
                  </a:lnTo>
                  <a:lnTo>
                    <a:pt x="88" y="484"/>
                  </a:lnTo>
                  <a:lnTo>
                    <a:pt x="84" y="466"/>
                  </a:lnTo>
                  <a:lnTo>
                    <a:pt x="80" y="449"/>
                  </a:lnTo>
                  <a:lnTo>
                    <a:pt x="77" y="431"/>
                  </a:lnTo>
                  <a:lnTo>
                    <a:pt x="73" y="413"/>
                  </a:lnTo>
                  <a:lnTo>
                    <a:pt x="70" y="395"/>
                  </a:lnTo>
                  <a:lnTo>
                    <a:pt x="67" y="376"/>
                  </a:lnTo>
                  <a:lnTo>
                    <a:pt x="63" y="340"/>
                  </a:lnTo>
                  <a:lnTo>
                    <a:pt x="59" y="302"/>
                  </a:lnTo>
                  <a:lnTo>
                    <a:pt x="57" y="284"/>
                  </a:lnTo>
                  <a:lnTo>
                    <a:pt x="56" y="265"/>
                  </a:lnTo>
                  <a:lnTo>
                    <a:pt x="54" y="246"/>
                  </a:lnTo>
                  <a:lnTo>
                    <a:pt x="53" y="227"/>
                  </a:lnTo>
                  <a:lnTo>
                    <a:pt x="53" y="208"/>
                  </a:lnTo>
                  <a:lnTo>
                    <a:pt x="52" y="188"/>
                  </a:lnTo>
                  <a:lnTo>
                    <a:pt x="52" y="130"/>
                  </a:lnTo>
                  <a:lnTo>
                    <a:pt x="53" y="110"/>
                  </a:lnTo>
                  <a:lnTo>
                    <a:pt x="53" y="91"/>
                  </a:lnTo>
                  <a:lnTo>
                    <a:pt x="56" y="31"/>
                  </a:lnTo>
                  <a:lnTo>
                    <a:pt x="58" y="11"/>
                  </a:lnTo>
                  <a:lnTo>
                    <a:pt x="53" y="11"/>
                  </a:lnTo>
                  <a:lnTo>
                    <a:pt x="47" y="10"/>
                  </a:lnTo>
                  <a:lnTo>
                    <a:pt x="42" y="8"/>
                  </a:lnTo>
                  <a:lnTo>
                    <a:pt x="38" y="5"/>
                  </a:lnTo>
                  <a:lnTo>
                    <a:pt x="34" y="0"/>
                  </a:lnTo>
                  <a:close/>
                  <a:moveTo>
                    <a:pt x="125" y="603"/>
                  </a:moveTo>
                  <a:lnTo>
                    <a:pt x="109" y="603"/>
                  </a:lnTo>
                  <a:lnTo>
                    <a:pt x="117" y="604"/>
                  </a:lnTo>
                  <a:lnTo>
                    <a:pt x="125" y="604"/>
                  </a:lnTo>
                  <a:lnTo>
                    <a:pt x="125" y="603"/>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25" name="Shape 125">
              <a:extLst>
                <a:ext uri="{FF2B5EF4-FFF2-40B4-BE49-F238E27FC236}">
                  <a16:creationId xmlns:a16="http://schemas.microsoft.com/office/drawing/2014/main" id="{CEE39E94-FA0A-3B0D-E57C-0DC3D9638688}"/>
                </a:ext>
              </a:extLst>
            </xdr:cNvPr>
            <xdr:cNvPicPr preferRelativeResize="0"/>
          </xdr:nvPicPr>
          <xdr:blipFill rotWithShape="1">
            <a:blip xmlns:r="http://schemas.openxmlformats.org/officeDocument/2006/relationships" r:embed="rId26">
              <a:alphaModFix/>
            </a:blip>
            <a:srcRect/>
            <a:stretch/>
          </xdr:blipFill>
          <xdr:spPr>
            <a:xfrm>
              <a:off x="5520" y="849"/>
              <a:ext cx="499" cy="346"/>
            </a:xfrm>
            <a:prstGeom prst="rect">
              <a:avLst/>
            </a:prstGeom>
            <a:noFill/>
            <a:ln>
              <a:noFill/>
            </a:ln>
          </xdr:spPr>
        </xdr:pic>
        <xdr:sp macro="" textlink="">
          <xdr:nvSpPr>
            <xdr:cNvPr id="126" name="Shape 126">
              <a:extLst>
                <a:ext uri="{FF2B5EF4-FFF2-40B4-BE49-F238E27FC236}">
                  <a16:creationId xmlns:a16="http://schemas.microsoft.com/office/drawing/2014/main" id="{CE63C560-DD5E-829C-D52B-FA00DBF50B36}"/>
                </a:ext>
              </a:extLst>
            </xdr:cNvPr>
            <xdr:cNvSpPr/>
          </xdr:nvSpPr>
          <xdr:spPr>
            <a:xfrm>
              <a:off x="5520" y="718"/>
              <a:ext cx="125" cy="605"/>
            </a:xfrm>
            <a:custGeom>
              <a:avLst/>
              <a:gdLst/>
              <a:ahLst/>
              <a:cxnLst/>
              <a:rect l="l" t="t" r="r" b="b"/>
              <a:pathLst>
                <a:path w="125" h="605" extrusionOk="0">
                  <a:moveTo>
                    <a:pt x="22" y="4"/>
                  </a:moveTo>
                  <a:lnTo>
                    <a:pt x="19" y="22"/>
                  </a:lnTo>
                  <a:lnTo>
                    <a:pt x="16" y="40"/>
                  </a:lnTo>
                  <a:lnTo>
                    <a:pt x="14" y="58"/>
                  </a:lnTo>
                  <a:lnTo>
                    <a:pt x="12" y="75"/>
                  </a:lnTo>
                  <a:lnTo>
                    <a:pt x="10" y="93"/>
                  </a:lnTo>
                  <a:lnTo>
                    <a:pt x="8" y="111"/>
                  </a:lnTo>
                  <a:lnTo>
                    <a:pt x="6" y="129"/>
                  </a:lnTo>
                  <a:lnTo>
                    <a:pt x="4" y="147"/>
                  </a:lnTo>
                  <a:lnTo>
                    <a:pt x="3" y="165"/>
                  </a:lnTo>
                  <a:lnTo>
                    <a:pt x="2" y="183"/>
                  </a:lnTo>
                  <a:lnTo>
                    <a:pt x="1" y="202"/>
                  </a:lnTo>
                  <a:lnTo>
                    <a:pt x="1" y="220"/>
                  </a:lnTo>
                  <a:lnTo>
                    <a:pt x="0" y="238"/>
                  </a:lnTo>
                  <a:lnTo>
                    <a:pt x="0" y="256"/>
                  </a:lnTo>
                  <a:lnTo>
                    <a:pt x="0" y="275"/>
                  </a:lnTo>
                  <a:lnTo>
                    <a:pt x="1" y="294"/>
                  </a:lnTo>
                  <a:lnTo>
                    <a:pt x="2" y="313"/>
                  </a:lnTo>
                  <a:lnTo>
                    <a:pt x="3" y="331"/>
                  </a:lnTo>
                  <a:lnTo>
                    <a:pt x="5" y="350"/>
                  </a:lnTo>
                  <a:lnTo>
                    <a:pt x="6" y="369"/>
                  </a:lnTo>
                  <a:lnTo>
                    <a:pt x="9" y="388"/>
                  </a:lnTo>
                  <a:lnTo>
                    <a:pt x="11" y="407"/>
                  </a:lnTo>
                  <a:lnTo>
                    <a:pt x="14" y="427"/>
                  </a:lnTo>
                  <a:lnTo>
                    <a:pt x="18" y="446"/>
                  </a:lnTo>
                  <a:lnTo>
                    <a:pt x="21" y="465"/>
                  </a:lnTo>
                  <a:lnTo>
                    <a:pt x="26" y="485"/>
                  </a:lnTo>
                  <a:lnTo>
                    <a:pt x="30" y="505"/>
                  </a:lnTo>
                  <a:lnTo>
                    <a:pt x="35" y="525"/>
                  </a:lnTo>
                  <a:lnTo>
                    <a:pt x="40" y="545"/>
                  </a:lnTo>
                  <a:lnTo>
                    <a:pt x="46" y="565"/>
                  </a:lnTo>
                  <a:lnTo>
                    <a:pt x="52" y="585"/>
                  </a:lnTo>
                  <a:lnTo>
                    <a:pt x="59" y="605"/>
                  </a:lnTo>
                  <a:lnTo>
                    <a:pt x="67" y="605"/>
                  </a:lnTo>
                  <a:lnTo>
                    <a:pt x="75" y="604"/>
                  </a:lnTo>
                  <a:lnTo>
                    <a:pt x="84" y="604"/>
                  </a:lnTo>
                  <a:lnTo>
                    <a:pt x="92" y="604"/>
                  </a:lnTo>
                  <a:lnTo>
                    <a:pt x="101" y="604"/>
                  </a:lnTo>
                  <a:lnTo>
                    <a:pt x="109" y="604"/>
                  </a:lnTo>
                  <a:lnTo>
                    <a:pt x="117" y="605"/>
                  </a:lnTo>
                  <a:lnTo>
                    <a:pt x="125" y="605"/>
                  </a:lnTo>
                  <a:lnTo>
                    <a:pt x="119" y="589"/>
                  </a:lnTo>
                  <a:lnTo>
                    <a:pt x="113" y="572"/>
                  </a:lnTo>
                  <a:lnTo>
                    <a:pt x="108" y="555"/>
                  </a:lnTo>
                  <a:lnTo>
                    <a:pt x="102" y="537"/>
                  </a:lnTo>
                  <a:lnTo>
                    <a:pt x="98" y="520"/>
                  </a:lnTo>
                  <a:lnTo>
                    <a:pt x="93" y="503"/>
                  </a:lnTo>
                  <a:lnTo>
                    <a:pt x="88" y="485"/>
                  </a:lnTo>
                  <a:lnTo>
                    <a:pt x="84" y="467"/>
                  </a:lnTo>
                  <a:lnTo>
                    <a:pt x="80" y="450"/>
                  </a:lnTo>
                  <a:lnTo>
                    <a:pt x="77" y="432"/>
                  </a:lnTo>
                  <a:lnTo>
                    <a:pt x="73" y="414"/>
                  </a:lnTo>
                  <a:lnTo>
                    <a:pt x="70" y="396"/>
                  </a:lnTo>
                  <a:lnTo>
                    <a:pt x="67" y="377"/>
                  </a:lnTo>
                  <a:lnTo>
                    <a:pt x="65" y="359"/>
                  </a:lnTo>
                  <a:lnTo>
                    <a:pt x="63" y="341"/>
                  </a:lnTo>
                  <a:lnTo>
                    <a:pt x="61" y="322"/>
                  </a:lnTo>
                  <a:lnTo>
                    <a:pt x="59" y="303"/>
                  </a:lnTo>
                  <a:lnTo>
                    <a:pt x="57" y="285"/>
                  </a:lnTo>
                  <a:lnTo>
                    <a:pt x="56" y="266"/>
                  </a:lnTo>
                  <a:lnTo>
                    <a:pt x="54" y="247"/>
                  </a:lnTo>
                  <a:lnTo>
                    <a:pt x="53" y="228"/>
                  </a:lnTo>
                  <a:lnTo>
                    <a:pt x="53" y="209"/>
                  </a:lnTo>
                  <a:lnTo>
                    <a:pt x="52" y="189"/>
                  </a:lnTo>
                  <a:lnTo>
                    <a:pt x="52" y="170"/>
                  </a:lnTo>
                  <a:lnTo>
                    <a:pt x="52" y="150"/>
                  </a:lnTo>
                  <a:lnTo>
                    <a:pt x="52" y="131"/>
                  </a:lnTo>
                  <a:lnTo>
                    <a:pt x="53" y="111"/>
                  </a:lnTo>
                  <a:lnTo>
                    <a:pt x="53" y="92"/>
                  </a:lnTo>
                  <a:lnTo>
                    <a:pt x="54" y="72"/>
                  </a:lnTo>
                  <a:lnTo>
                    <a:pt x="55" y="52"/>
                  </a:lnTo>
                  <a:lnTo>
                    <a:pt x="56" y="32"/>
                  </a:lnTo>
                  <a:lnTo>
                    <a:pt x="58" y="12"/>
                  </a:lnTo>
                  <a:lnTo>
                    <a:pt x="55" y="12"/>
                  </a:lnTo>
                  <a:lnTo>
                    <a:pt x="53" y="12"/>
                  </a:lnTo>
                  <a:lnTo>
                    <a:pt x="50" y="12"/>
                  </a:lnTo>
                  <a:lnTo>
                    <a:pt x="47" y="11"/>
                  </a:lnTo>
                  <a:lnTo>
                    <a:pt x="45" y="10"/>
                  </a:lnTo>
                  <a:lnTo>
                    <a:pt x="42" y="9"/>
                  </a:lnTo>
                  <a:lnTo>
                    <a:pt x="40" y="7"/>
                  </a:lnTo>
                  <a:lnTo>
                    <a:pt x="38" y="6"/>
                  </a:lnTo>
                  <a:lnTo>
                    <a:pt x="36" y="3"/>
                  </a:lnTo>
                  <a:lnTo>
                    <a:pt x="34" y="1"/>
                  </a:lnTo>
                  <a:lnTo>
                    <a:pt x="35" y="1"/>
                  </a:lnTo>
                  <a:lnTo>
                    <a:pt x="36" y="0"/>
                  </a:lnTo>
                  <a:lnTo>
                    <a:pt x="33" y="2"/>
                  </a:lnTo>
                  <a:lnTo>
                    <a:pt x="30" y="3"/>
                  </a:lnTo>
                  <a:lnTo>
                    <a:pt x="28" y="4"/>
                  </a:lnTo>
                  <a:lnTo>
                    <a:pt x="26" y="4"/>
                  </a:lnTo>
                  <a:lnTo>
                    <a:pt x="24" y="4"/>
                  </a:lnTo>
                  <a:lnTo>
                    <a:pt x="22" y="4"/>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27" name="Shape 127">
              <a:extLst>
                <a:ext uri="{FF2B5EF4-FFF2-40B4-BE49-F238E27FC236}">
                  <a16:creationId xmlns:a16="http://schemas.microsoft.com/office/drawing/2014/main" id="{BD9D86E2-43C5-4681-2FF7-50606EF845B5}"/>
                </a:ext>
              </a:extLst>
            </xdr:cNvPr>
            <xdr:cNvSpPr/>
          </xdr:nvSpPr>
          <xdr:spPr>
            <a:xfrm>
              <a:off x="6605" y="837"/>
              <a:ext cx="63" cy="75"/>
            </a:xfrm>
            <a:custGeom>
              <a:avLst/>
              <a:gdLst/>
              <a:ahLst/>
              <a:cxnLst/>
              <a:rect l="l" t="t" r="r" b="b"/>
              <a:pathLst>
                <a:path w="63" h="75" extrusionOk="0">
                  <a:moveTo>
                    <a:pt x="52" y="13"/>
                  </a:moveTo>
                  <a:lnTo>
                    <a:pt x="41" y="13"/>
                  </a:lnTo>
                  <a:lnTo>
                    <a:pt x="46" y="44"/>
                  </a:lnTo>
                  <a:lnTo>
                    <a:pt x="47" y="54"/>
                  </a:lnTo>
                  <a:lnTo>
                    <a:pt x="50" y="73"/>
                  </a:lnTo>
                  <a:lnTo>
                    <a:pt x="63" y="75"/>
                  </a:lnTo>
                  <a:lnTo>
                    <a:pt x="52" y="13"/>
                  </a:lnTo>
                  <a:close/>
                  <a:moveTo>
                    <a:pt x="37" y="0"/>
                  </a:moveTo>
                  <a:lnTo>
                    <a:pt x="0" y="63"/>
                  </a:lnTo>
                  <a:lnTo>
                    <a:pt x="12" y="66"/>
                  </a:lnTo>
                  <a:lnTo>
                    <a:pt x="21" y="49"/>
                  </a:lnTo>
                  <a:lnTo>
                    <a:pt x="41" y="13"/>
                  </a:lnTo>
                  <a:lnTo>
                    <a:pt x="52" y="13"/>
                  </a:lnTo>
                  <a:lnTo>
                    <a:pt x="50" y="3"/>
                  </a:lnTo>
                  <a:lnTo>
                    <a:pt x="37"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28" name="Shape 128">
              <a:extLst>
                <a:ext uri="{FF2B5EF4-FFF2-40B4-BE49-F238E27FC236}">
                  <a16:creationId xmlns:a16="http://schemas.microsoft.com/office/drawing/2014/main" id="{DF40158A-9811-F579-34F3-290B06CC8412}"/>
                </a:ext>
              </a:extLst>
            </xdr:cNvPr>
            <xdr:cNvSpPr/>
          </xdr:nvSpPr>
          <xdr:spPr>
            <a:xfrm>
              <a:off x="6626" y="877"/>
              <a:ext cx="26" cy="14"/>
            </a:xfrm>
            <a:custGeom>
              <a:avLst/>
              <a:gdLst/>
              <a:ahLst/>
              <a:cxnLst/>
              <a:rect l="l" t="t" r="r" b="b"/>
              <a:pathLst>
                <a:path w="26" h="14" extrusionOk="0">
                  <a:moveTo>
                    <a:pt x="5" y="0"/>
                  </a:moveTo>
                  <a:lnTo>
                    <a:pt x="0" y="9"/>
                  </a:lnTo>
                  <a:lnTo>
                    <a:pt x="26" y="14"/>
                  </a:lnTo>
                  <a:lnTo>
                    <a:pt x="25" y="4"/>
                  </a:lnTo>
                  <a:lnTo>
                    <a:pt x="5"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29" name="Shape 129">
              <a:extLst>
                <a:ext uri="{FF2B5EF4-FFF2-40B4-BE49-F238E27FC236}">
                  <a16:creationId xmlns:a16="http://schemas.microsoft.com/office/drawing/2014/main" id="{FC29FC26-108A-377A-3468-5C76AC83EF00}"/>
                </a:ext>
              </a:extLst>
            </xdr:cNvPr>
            <xdr:cNvSpPr/>
          </xdr:nvSpPr>
          <xdr:spPr>
            <a:xfrm>
              <a:off x="6636" y="819"/>
              <a:ext cx="31" cy="10"/>
            </a:xfrm>
            <a:custGeom>
              <a:avLst/>
              <a:gdLst/>
              <a:ahLst/>
              <a:cxnLst/>
              <a:rect l="l" t="t" r="r" b="b"/>
              <a:pathLst>
                <a:path w="31" h="10" extrusionOk="0">
                  <a:moveTo>
                    <a:pt x="27" y="7"/>
                  </a:moveTo>
                  <a:lnTo>
                    <a:pt x="12" y="7"/>
                  </a:lnTo>
                  <a:lnTo>
                    <a:pt x="19" y="10"/>
                  </a:lnTo>
                  <a:lnTo>
                    <a:pt x="24" y="10"/>
                  </a:lnTo>
                  <a:lnTo>
                    <a:pt x="27" y="7"/>
                  </a:lnTo>
                  <a:close/>
                  <a:moveTo>
                    <a:pt x="12" y="0"/>
                  </a:moveTo>
                  <a:lnTo>
                    <a:pt x="8" y="0"/>
                  </a:lnTo>
                  <a:lnTo>
                    <a:pt x="2" y="4"/>
                  </a:lnTo>
                  <a:lnTo>
                    <a:pt x="0" y="8"/>
                  </a:lnTo>
                  <a:lnTo>
                    <a:pt x="5" y="9"/>
                  </a:lnTo>
                  <a:lnTo>
                    <a:pt x="8" y="7"/>
                  </a:lnTo>
                  <a:lnTo>
                    <a:pt x="27" y="7"/>
                  </a:lnTo>
                  <a:lnTo>
                    <a:pt x="28" y="6"/>
                  </a:lnTo>
                  <a:lnTo>
                    <a:pt x="30" y="3"/>
                  </a:lnTo>
                  <a:lnTo>
                    <a:pt x="19" y="3"/>
                  </a:lnTo>
                  <a:lnTo>
                    <a:pt x="14" y="1"/>
                  </a:lnTo>
                  <a:lnTo>
                    <a:pt x="12" y="0"/>
                  </a:lnTo>
                  <a:close/>
                  <a:moveTo>
                    <a:pt x="26" y="1"/>
                  </a:moveTo>
                  <a:lnTo>
                    <a:pt x="24" y="3"/>
                  </a:lnTo>
                  <a:lnTo>
                    <a:pt x="30" y="3"/>
                  </a:lnTo>
                  <a:lnTo>
                    <a:pt x="31" y="2"/>
                  </a:lnTo>
                  <a:lnTo>
                    <a:pt x="26" y="1"/>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0" name="Shape 130">
              <a:extLst>
                <a:ext uri="{FF2B5EF4-FFF2-40B4-BE49-F238E27FC236}">
                  <a16:creationId xmlns:a16="http://schemas.microsoft.com/office/drawing/2014/main" id="{95CF0F34-D84A-B5B9-26C8-CFE55D212142}"/>
                </a:ext>
              </a:extLst>
            </xdr:cNvPr>
            <xdr:cNvSpPr/>
          </xdr:nvSpPr>
          <xdr:spPr>
            <a:xfrm>
              <a:off x="6698" y="903"/>
              <a:ext cx="19" cy="21"/>
            </a:xfrm>
            <a:custGeom>
              <a:avLst/>
              <a:gdLst/>
              <a:ahLst/>
              <a:cxnLst/>
              <a:rect l="l" t="t" r="r" b="b"/>
              <a:pathLst>
                <a:path w="19" h="21" extrusionOk="0">
                  <a:moveTo>
                    <a:pt x="0" y="0"/>
                  </a:moveTo>
                  <a:lnTo>
                    <a:pt x="5" y="18"/>
                  </a:lnTo>
                  <a:lnTo>
                    <a:pt x="12" y="20"/>
                  </a:lnTo>
                  <a:lnTo>
                    <a:pt x="19" y="21"/>
                  </a:lnTo>
                  <a:lnTo>
                    <a:pt x="14" y="10"/>
                  </a:lnTo>
                  <a:lnTo>
                    <a:pt x="10" y="9"/>
                  </a:lnTo>
                  <a:lnTo>
                    <a:pt x="4" y="5"/>
                  </a:lnTo>
                  <a:lnTo>
                    <a:pt x="0"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1" name="Shape 131">
              <a:extLst>
                <a:ext uri="{FF2B5EF4-FFF2-40B4-BE49-F238E27FC236}">
                  <a16:creationId xmlns:a16="http://schemas.microsoft.com/office/drawing/2014/main" id="{28C99BC4-F304-3810-AC4F-2E8570CBB607}"/>
                </a:ext>
              </a:extLst>
            </xdr:cNvPr>
            <xdr:cNvSpPr/>
          </xdr:nvSpPr>
          <xdr:spPr>
            <a:xfrm>
              <a:off x="6684" y="851"/>
              <a:ext cx="67" cy="73"/>
            </a:xfrm>
            <a:custGeom>
              <a:avLst/>
              <a:gdLst/>
              <a:ahLst/>
              <a:cxnLst/>
              <a:rect l="l" t="t" r="r" b="b"/>
              <a:pathLst>
                <a:path w="67" h="73" extrusionOk="0">
                  <a:moveTo>
                    <a:pt x="28" y="62"/>
                  </a:moveTo>
                  <a:lnTo>
                    <a:pt x="33" y="73"/>
                  </a:lnTo>
                  <a:lnTo>
                    <a:pt x="40" y="73"/>
                  </a:lnTo>
                  <a:lnTo>
                    <a:pt x="46" y="71"/>
                  </a:lnTo>
                  <a:lnTo>
                    <a:pt x="52" y="68"/>
                  </a:lnTo>
                  <a:lnTo>
                    <a:pt x="57" y="63"/>
                  </a:lnTo>
                  <a:lnTo>
                    <a:pt x="33" y="63"/>
                  </a:lnTo>
                  <a:lnTo>
                    <a:pt x="28" y="62"/>
                  </a:lnTo>
                  <a:close/>
                  <a:moveTo>
                    <a:pt x="38" y="0"/>
                  </a:moveTo>
                  <a:lnTo>
                    <a:pt x="31" y="0"/>
                  </a:lnTo>
                  <a:lnTo>
                    <a:pt x="24" y="1"/>
                  </a:lnTo>
                  <a:lnTo>
                    <a:pt x="19" y="4"/>
                  </a:lnTo>
                  <a:lnTo>
                    <a:pt x="13" y="7"/>
                  </a:lnTo>
                  <a:lnTo>
                    <a:pt x="9" y="12"/>
                  </a:lnTo>
                  <a:lnTo>
                    <a:pt x="5" y="18"/>
                  </a:lnTo>
                  <a:lnTo>
                    <a:pt x="2" y="25"/>
                  </a:lnTo>
                  <a:lnTo>
                    <a:pt x="0" y="33"/>
                  </a:lnTo>
                  <a:lnTo>
                    <a:pt x="0" y="45"/>
                  </a:lnTo>
                  <a:lnTo>
                    <a:pt x="1" y="51"/>
                  </a:lnTo>
                  <a:lnTo>
                    <a:pt x="4" y="57"/>
                  </a:lnTo>
                  <a:lnTo>
                    <a:pt x="8" y="62"/>
                  </a:lnTo>
                  <a:lnTo>
                    <a:pt x="13" y="67"/>
                  </a:lnTo>
                  <a:lnTo>
                    <a:pt x="19" y="70"/>
                  </a:lnTo>
                  <a:lnTo>
                    <a:pt x="14" y="52"/>
                  </a:lnTo>
                  <a:lnTo>
                    <a:pt x="13" y="48"/>
                  </a:lnTo>
                  <a:lnTo>
                    <a:pt x="12" y="44"/>
                  </a:lnTo>
                  <a:lnTo>
                    <a:pt x="12" y="36"/>
                  </a:lnTo>
                  <a:lnTo>
                    <a:pt x="14" y="26"/>
                  </a:lnTo>
                  <a:lnTo>
                    <a:pt x="17" y="22"/>
                  </a:lnTo>
                  <a:lnTo>
                    <a:pt x="19" y="18"/>
                  </a:lnTo>
                  <a:lnTo>
                    <a:pt x="24" y="13"/>
                  </a:lnTo>
                  <a:lnTo>
                    <a:pt x="30" y="11"/>
                  </a:lnTo>
                  <a:lnTo>
                    <a:pt x="35" y="10"/>
                  </a:lnTo>
                  <a:lnTo>
                    <a:pt x="58" y="10"/>
                  </a:lnTo>
                  <a:lnTo>
                    <a:pt x="55" y="6"/>
                  </a:lnTo>
                  <a:lnTo>
                    <a:pt x="49" y="3"/>
                  </a:lnTo>
                  <a:lnTo>
                    <a:pt x="42" y="1"/>
                  </a:lnTo>
                  <a:lnTo>
                    <a:pt x="38" y="0"/>
                  </a:lnTo>
                  <a:close/>
                  <a:moveTo>
                    <a:pt x="58" y="10"/>
                  </a:moveTo>
                  <a:lnTo>
                    <a:pt x="35" y="10"/>
                  </a:lnTo>
                  <a:lnTo>
                    <a:pt x="40" y="11"/>
                  </a:lnTo>
                  <a:lnTo>
                    <a:pt x="46" y="13"/>
                  </a:lnTo>
                  <a:lnTo>
                    <a:pt x="51" y="18"/>
                  </a:lnTo>
                  <a:lnTo>
                    <a:pt x="54" y="23"/>
                  </a:lnTo>
                  <a:lnTo>
                    <a:pt x="56" y="33"/>
                  </a:lnTo>
                  <a:lnTo>
                    <a:pt x="55" y="38"/>
                  </a:lnTo>
                  <a:lnTo>
                    <a:pt x="54" y="44"/>
                  </a:lnTo>
                  <a:lnTo>
                    <a:pt x="52" y="49"/>
                  </a:lnTo>
                  <a:lnTo>
                    <a:pt x="48" y="56"/>
                  </a:lnTo>
                  <a:lnTo>
                    <a:pt x="43" y="60"/>
                  </a:lnTo>
                  <a:lnTo>
                    <a:pt x="37" y="62"/>
                  </a:lnTo>
                  <a:lnTo>
                    <a:pt x="33" y="63"/>
                  </a:lnTo>
                  <a:lnTo>
                    <a:pt x="57" y="63"/>
                  </a:lnTo>
                  <a:lnTo>
                    <a:pt x="61" y="58"/>
                  </a:lnTo>
                  <a:lnTo>
                    <a:pt x="64" y="51"/>
                  </a:lnTo>
                  <a:lnTo>
                    <a:pt x="66" y="44"/>
                  </a:lnTo>
                  <a:lnTo>
                    <a:pt x="67" y="37"/>
                  </a:lnTo>
                  <a:lnTo>
                    <a:pt x="67" y="29"/>
                  </a:lnTo>
                  <a:lnTo>
                    <a:pt x="66" y="22"/>
                  </a:lnTo>
                  <a:lnTo>
                    <a:pt x="63" y="16"/>
                  </a:lnTo>
                  <a:lnTo>
                    <a:pt x="58" y="1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2" name="Shape 132">
              <a:extLst>
                <a:ext uri="{FF2B5EF4-FFF2-40B4-BE49-F238E27FC236}">
                  <a16:creationId xmlns:a16="http://schemas.microsoft.com/office/drawing/2014/main" id="{8F84265A-8C2F-49AA-4B08-7FBF6B83567A}"/>
                </a:ext>
              </a:extLst>
            </xdr:cNvPr>
            <xdr:cNvSpPr/>
          </xdr:nvSpPr>
          <xdr:spPr>
            <a:xfrm>
              <a:off x="5955" y="810"/>
              <a:ext cx="63" cy="72"/>
            </a:xfrm>
            <a:custGeom>
              <a:avLst/>
              <a:gdLst/>
              <a:ahLst/>
              <a:cxnLst/>
              <a:rect l="l" t="t" r="r" b="b"/>
              <a:pathLst>
                <a:path w="63" h="72" extrusionOk="0">
                  <a:moveTo>
                    <a:pt x="30" y="0"/>
                  </a:moveTo>
                  <a:lnTo>
                    <a:pt x="17" y="1"/>
                  </a:lnTo>
                  <a:lnTo>
                    <a:pt x="0" y="72"/>
                  </a:lnTo>
                  <a:lnTo>
                    <a:pt x="12" y="71"/>
                  </a:lnTo>
                  <a:lnTo>
                    <a:pt x="16" y="53"/>
                  </a:lnTo>
                  <a:lnTo>
                    <a:pt x="18" y="43"/>
                  </a:lnTo>
                  <a:lnTo>
                    <a:pt x="25" y="12"/>
                  </a:lnTo>
                  <a:lnTo>
                    <a:pt x="36" y="12"/>
                  </a:lnTo>
                  <a:lnTo>
                    <a:pt x="30" y="0"/>
                  </a:lnTo>
                  <a:close/>
                  <a:moveTo>
                    <a:pt x="36" y="12"/>
                  </a:moveTo>
                  <a:lnTo>
                    <a:pt x="25" y="12"/>
                  </a:lnTo>
                  <a:lnTo>
                    <a:pt x="38" y="41"/>
                  </a:lnTo>
                  <a:lnTo>
                    <a:pt x="43" y="50"/>
                  </a:lnTo>
                  <a:lnTo>
                    <a:pt x="51" y="67"/>
                  </a:lnTo>
                  <a:lnTo>
                    <a:pt x="63" y="65"/>
                  </a:lnTo>
                  <a:lnTo>
                    <a:pt x="36" y="12"/>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3" name="Shape 133">
              <a:extLst>
                <a:ext uri="{FF2B5EF4-FFF2-40B4-BE49-F238E27FC236}">
                  <a16:creationId xmlns:a16="http://schemas.microsoft.com/office/drawing/2014/main" id="{88984500-24B7-F422-C31A-F96691CC4ADB}"/>
                </a:ext>
              </a:extLst>
            </xdr:cNvPr>
            <xdr:cNvSpPr/>
          </xdr:nvSpPr>
          <xdr:spPr>
            <a:xfrm>
              <a:off x="5971" y="851"/>
              <a:ext cx="27" cy="12"/>
            </a:xfrm>
            <a:custGeom>
              <a:avLst/>
              <a:gdLst/>
              <a:ahLst/>
              <a:cxnLst/>
              <a:rect l="l" t="t" r="r" b="b"/>
              <a:pathLst>
                <a:path w="27" h="12" extrusionOk="0">
                  <a:moveTo>
                    <a:pt x="22" y="0"/>
                  </a:moveTo>
                  <a:lnTo>
                    <a:pt x="2" y="2"/>
                  </a:lnTo>
                  <a:lnTo>
                    <a:pt x="0" y="12"/>
                  </a:lnTo>
                  <a:lnTo>
                    <a:pt x="27" y="9"/>
                  </a:lnTo>
                  <a:lnTo>
                    <a:pt x="22"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4" name="Shape 134">
              <a:extLst>
                <a:ext uri="{FF2B5EF4-FFF2-40B4-BE49-F238E27FC236}">
                  <a16:creationId xmlns:a16="http://schemas.microsoft.com/office/drawing/2014/main" id="{8364C0AA-8459-1603-398E-AC52747B0BD9}"/>
                </a:ext>
              </a:extLst>
            </xdr:cNvPr>
            <xdr:cNvSpPr/>
          </xdr:nvSpPr>
          <xdr:spPr>
            <a:xfrm>
              <a:off x="6026" y="800"/>
              <a:ext cx="72" cy="74"/>
            </a:xfrm>
            <a:custGeom>
              <a:avLst/>
              <a:gdLst/>
              <a:ahLst/>
              <a:cxnLst/>
              <a:rect l="l" t="t" r="r" b="b"/>
              <a:pathLst>
                <a:path w="72" h="74" extrusionOk="0">
                  <a:moveTo>
                    <a:pt x="17" y="4"/>
                  </a:moveTo>
                  <a:lnTo>
                    <a:pt x="0" y="6"/>
                  </a:lnTo>
                  <a:lnTo>
                    <a:pt x="5" y="74"/>
                  </a:lnTo>
                  <a:lnTo>
                    <a:pt x="16" y="73"/>
                  </a:lnTo>
                  <a:lnTo>
                    <a:pt x="11" y="16"/>
                  </a:lnTo>
                  <a:lnTo>
                    <a:pt x="21" y="16"/>
                  </a:lnTo>
                  <a:lnTo>
                    <a:pt x="17" y="4"/>
                  </a:lnTo>
                  <a:close/>
                  <a:moveTo>
                    <a:pt x="21" y="16"/>
                  </a:moveTo>
                  <a:lnTo>
                    <a:pt x="11" y="16"/>
                  </a:lnTo>
                  <a:lnTo>
                    <a:pt x="33" y="72"/>
                  </a:lnTo>
                  <a:lnTo>
                    <a:pt x="44" y="71"/>
                  </a:lnTo>
                  <a:lnTo>
                    <a:pt x="47" y="58"/>
                  </a:lnTo>
                  <a:lnTo>
                    <a:pt x="37" y="58"/>
                  </a:lnTo>
                  <a:lnTo>
                    <a:pt x="21" y="16"/>
                  </a:lnTo>
                  <a:close/>
                  <a:moveTo>
                    <a:pt x="67" y="13"/>
                  </a:moveTo>
                  <a:lnTo>
                    <a:pt x="56" y="13"/>
                  </a:lnTo>
                  <a:lnTo>
                    <a:pt x="61" y="70"/>
                  </a:lnTo>
                  <a:lnTo>
                    <a:pt x="72" y="69"/>
                  </a:lnTo>
                  <a:lnTo>
                    <a:pt x="67" y="13"/>
                  </a:lnTo>
                  <a:close/>
                  <a:moveTo>
                    <a:pt x="66" y="0"/>
                  </a:moveTo>
                  <a:lnTo>
                    <a:pt x="50" y="2"/>
                  </a:lnTo>
                  <a:lnTo>
                    <a:pt x="37" y="58"/>
                  </a:lnTo>
                  <a:lnTo>
                    <a:pt x="47" y="58"/>
                  </a:lnTo>
                  <a:lnTo>
                    <a:pt x="56" y="13"/>
                  </a:lnTo>
                  <a:lnTo>
                    <a:pt x="67" y="13"/>
                  </a:lnTo>
                  <a:lnTo>
                    <a:pt x="66"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5" name="Shape 135">
              <a:extLst>
                <a:ext uri="{FF2B5EF4-FFF2-40B4-BE49-F238E27FC236}">
                  <a16:creationId xmlns:a16="http://schemas.microsoft.com/office/drawing/2014/main" id="{879D4719-F241-03CA-B85E-13AD931228E0}"/>
                </a:ext>
              </a:extLst>
            </xdr:cNvPr>
            <xdr:cNvSpPr/>
          </xdr:nvSpPr>
          <xdr:spPr>
            <a:xfrm>
              <a:off x="6130" y="849"/>
              <a:ext cx="15" cy="20"/>
            </a:xfrm>
            <a:custGeom>
              <a:avLst/>
              <a:gdLst/>
              <a:ahLst/>
              <a:cxnLst/>
              <a:rect l="l" t="t" r="r" b="b"/>
              <a:pathLst>
                <a:path w="15" h="20" extrusionOk="0">
                  <a:moveTo>
                    <a:pt x="0" y="0"/>
                  </a:moveTo>
                  <a:lnTo>
                    <a:pt x="2" y="17"/>
                  </a:lnTo>
                  <a:lnTo>
                    <a:pt x="8" y="19"/>
                  </a:lnTo>
                  <a:lnTo>
                    <a:pt x="15" y="20"/>
                  </a:lnTo>
                  <a:lnTo>
                    <a:pt x="9" y="8"/>
                  </a:lnTo>
                  <a:lnTo>
                    <a:pt x="4" y="5"/>
                  </a:lnTo>
                  <a:lnTo>
                    <a:pt x="0"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6" name="Shape 136">
              <a:extLst>
                <a:ext uri="{FF2B5EF4-FFF2-40B4-BE49-F238E27FC236}">
                  <a16:creationId xmlns:a16="http://schemas.microsoft.com/office/drawing/2014/main" id="{16DA2841-4E8F-1023-53AE-38749E297A9F}"/>
                </a:ext>
              </a:extLst>
            </xdr:cNvPr>
            <xdr:cNvSpPr/>
          </xdr:nvSpPr>
          <xdr:spPr>
            <a:xfrm>
              <a:off x="6115" y="796"/>
              <a:ext cx="66" cy="73"/>
            </a:xfrm>
            <a:custGeom>
              <a:avLst/>
              <a:gdLst/>
              <a:ahLst/>
              <a:cxnLst/>
              <a:rect l="l" t="t" r="r" b="b"/>
              <a:pathLst>
                <a:path w="66" h="73" extrusionOk="0">
                  <a:moveTo>
                    <a:pt x="24" y="61"/>
                  </a:moveTo>
                  <a:lnTo>
                    <a:pt x="30" y="73"/>
                  </a:lnTo>
                  <a:lnTo>
                    <a:pt x="38" y="73"/>
                  </a:lnTo>
                  <a:lnTo>
                    <a:pt x="50" y="69"/>
                  </a:lnTo>
                  <a:lnTo>
                    <a:pt x="55" y="65"/>
                  </a:lnTo>
                  <a:lnTo>
                    <a:pt x="57" y="63"/>
                  </a:lnTo>
                  <a:lnTo>
                    <a:pt x="29" y="63"/>
                  </a:lnTo>
                  <a:lnTo>
                    <a:pt x="24" y="61"/>
                  </a:lnTo>
                  <a:close/>
                  <a:moveTo>
                    <a:pt x="32" y="0"/>
                  </a:moveTo>
                  <a:lnTo>
                    <a:pt x="28" y="0"/>
                  </a:lnTo>
                  <a:lnTo>
                    <a:pt x="21" y="2"/>
                  </a:lnTo>
                  <a:lnTo>
                    <a:pt x="15" y="4"/>
                  </a:lnTo>
                  <a:lnTo>
                    <a:pt x="10" y="8"/>
                  </a:lnTo>
                  <a:lnTo>
                    <a:pt x="6" y="13"/>
                  </a:lnTo>
                  <a:lnTo>
                    <a:pt x="3" y="19"/>
                  </a:lnTo>
                  <a:lnTo>
                    <a:pt x="1" y="26"/>
                  </a:lnTo>
                  <a:lnTo>
                    <a:pt x="0" y="31"/>
                  </a:lnTo>
                  <a:lnTo>
                    <a:pt x="0" y="43"/>
                  </a:lnTo>
                  <a:lnTo>
                    <a:pt x="1" y="49"/>
                  </a:lnTo>
                  <a:lnTo>
                    <a:pt x="4" y="56"/>
                  </a:lnTo>
                  <a:lnTo>
                    <a:pt x="7" y="61"/>
                  </a:lnTo>
                  <a:lnTo>
                    <a:pt x="12" y="66"/>
                  </a:lnTo>
                  <a:lnTo>
                    <a:pt x="17" y="70"/>
                  </a:lnTo>
                  <a:lnTo>
                    <a:pt x="15" y="53"/>
                  </a:lnTo>
                  <a:lnTo>
                    <a:pt x="13" y="48"/>
                  </a:lnTo>
                  <a:lnTo>
                    <a:pt x="12" y="43"/>
                  </a:lnTo>
                  <a:lnTo>
                    <a:pt x="11" y="37"/>
                  </a:lnTo>
                  <a:lnTo>
                    <a:pt x="12" y="32"/>
                  </a:lnTo>
                  <a:lnTo>
                    <a:pt x="12" y="26"/>
                  </a:lnTo>
                  <a:lnTo>
                    <a:pt x="14" y="22"/>
                  </a:lnTo>
                  <a:lnTo>
                    <a:pt x="18" y="16"/>
                  </a:lnTo>
                  <a:lnTo>
                    <a:pt x="23" y="12"/>
                  </a:lnTo>
                  <a:lnTo>
                    <a:pt x="27" y="11"/>
                  </a:lnTo>
                  <a:lnTo>
                    <a:pt x="32" y="10"/>
                  </a:lnTo>
                  <a:lnTo>
                    <a:pt x="57" y="10"/>
                  </a:lnTo>
                  <a:lnTo>
                    <a:pt x="56" y="9"/>
                  </a:lnTo>
                  <a:lnTo>
                    <a:pt x="51" y="5"/>
                  </a:lnTo>
                  <a:lnTo>
                    <a:pt x="46" y="2"/>
                  </a:lnTo>
                  <a:lnTo>
                    <a:pt x="32" y="0"/>
                  </a:lnTo>
                  <a:close/>
                  <a:moveTo>
                    <a:pt x="57" y="10"/>
                  </a:moveTo>
                  <a:lnTo>
                    <a:pt x="37" y="10"/>
                  </a:lnTo>
                  <a:lnTo>
                    <a:pt x="47" y="15"/>
                  </a:lnTo>
                  <a:lnTo>
                    <a:pt x="51" y="20"/>
                  </a:lnTo>
                  <a:lnTo>
                    <a:pt x="53" y="25"/>
                  </a:lnTo>
                  <a:lnTo>
                    <a:pt x="54" y="28"/>
                  </a:lnTo>
                  <a:lnTo>
                    <a:pt x="54" y="43"/>
                  </a:lnTo>
                  <a:lnTo>
                    <a:pt x="53" y="47"/>
                  </a:lnTo>
                  <a:lnTo>
                    <a:pt x="51" y="52"/>
                  </a:lnTo>
                  <a:lnTo>
                    <a:pt x="48" y="57"/>
                  </a:lnTo>
                  <a:lnTo>
                    <a:pt x="43" y="61"/>
                  </a:lnTo>
                  <a:lnTo>
                    <a:pt x="38" y="63"/>
                  </a:lnTo>
                  <a:lnTo>
                    <a:pt x="57" y="63"/>
                  </a:lnTo>
                  <a:lnTo>
                    <a:pt x="60" y="60"/>
                  </a:lnTo>
                  <a:lnTo>
                    <a:pt x="63" y="54"/>
                  </a:lnTo>
                  <a:lnTo>
                    <a:pt x="65" y="47"/>
                  </a:lnTo>
                  <a:lnTo>
                    <a:pt x="66" y="40"/>
                  </a:lnTo>
                  <a:lnTo>
                    <a:pt x="66" y="32"/>
                  </a:lnTo>
                  <a:lnTo>
                    <a:pt x="65" y="28"/>
                  </a:lnTo>
                  <a:lnTo>
                    <a:pt x="63" y="21"/>
                  </a:lnTo>
                  <a:lnTo>
                    <a:pt x="60" y="14"/>
                  </a:lnTo>
                  <a:lnTo>
                    <a:pt x="57" y="1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7" name="Shape 137">
              <a:extLst>
                <a:ext uri="{FF2B5EF4-FFF2-40B4-BE49-F238E27FC236}">
                  <a16:creationId xmlns:a16="http://schemas.microsoft.com/office/drawing/2014/main" id="{8735FC2A-38FB-0C8F-BB8F-DBFABBE03B17}"/>
                </a:ext>
              </a:extLst>
            </xdr:cNvPr>
            <xdr:cNvSpPr/>
          </xdr:nvSpPr>
          <xdr:spPr>
            <a:xfrm>
              <a:off x="6199" y="797"/>
              <a:ext cx="31" cy="69"/>
            </a:xfrm>
            <a:custGeom>
              <a:avLst/>
              <a:gdLst/>
              <a:ahLst/>
              <a:cxnLst/>
              <a:rect l="l" t="t" r="r" b="b"/>
              <a:pathLst>
                <a:path w="31" h="69" extrusionOk="0">
                  <a:moveTo>
                    <a:pt x="31" y="0"/>
                  </a:moveTo>
                  <a:lnTo>
                    <a:pt x="1" y="0"/>
                  </a:lnTo>
                  <a:lnTo>
                    <a:pt x="0" y="69"/>
                  </a:lnTo>
                  <a:lnTo>
                    <a:pt x="12" y="69"/>
                  </a:lnTo>
                  <a:lnTo>
                    <a:pt x="12" y="41"/>
                  </a:lnTo>
                  <a:lnTo>
                    <a:pt x="29" y="31"/>
                  </a:lnTo>
                  <a:lnTo>
                    <a:pt x="12" y="31"/>
                  </a:lnTo>
                  <a:lnTo>
                    <a:pt x="12" y="10"/>
                  </a:lnTo>
                  <a:lnTo>
                    <a:pt x="31"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8" name="Shape 138">
              <a:extLst>
                <a:ext uri="{FF2B5EF4-FFF2-40B4-BE49-F238E27FC236}">
                  <a16:creationId xmlns:a16="http://schemas.microsoft.com/office/drawing/2014/main" id="{C32912BC-A58A-377A-E63D-B51E42021513}"/>
                </a:ext>
              </a:extLst>
            </xdr:cNvPr>
            <xdr:cNvSpPr/>
          </xdr:nvSpPr>
          <xdr:spPr>
            <a:xfrm>
              <a:off x="6211" y="797"/>
              <a:ext cx="44" cy="69"/>
            </a:xfrm>
            <a:custGeom>
              <a:avLst/>
              <a:gdLst/>
              <a:ahLst/>
              <a:cxnLst/>
              <a:rect l="l" t="t" r="r" b="b"/>
              <a:pathLst>
                <a:path w="44" h="69" extrusionOk="0">
                  <a:moveTo>
                    <a:pt x="25" y="0"/>
                  </a:moveTo>
                  <a:lnTo>
                    <a:pt x="19" y="0"/>
                  </a:lnTo>
                  <a:lnTo>
                    <a:pt x="0" y="10"/>
                  </a:lnTo>
                  <a:lnTo>
                    <a:pt x="20" y="10"/>
                  </a:lnTo>
                  <a:lnTo>
                    <a:pt x="25" y="11"/>
                  </a:lnTo>
                  <a:lnTo>
                    <a:pt x="29" y="15"/>
                  </a:lnTo>
                  <a:lnTo>
                    <a:pt x="30" y="20"/>
                  </a:lnTo>
                  <a:lnTo>
                    <a:pt x="28" y="27"/>
                  </a:lnTo>
                  <a:lnTo>
                    <a:pt x="23" y="30"/>
                  </a:lnTo>
                  <a:lnTo>
                    <a:pt x="17" y="31"/>
                  </a:lnTo>
                  <a:lnTo>
                    <a:pt x="0" y="41"/>
                  </a:lnTo>
                  <a:lnTo>
                    <a:pt x="17" y="41"/>
                  </a:lnTo>
                  <a:lnTo>
                    <a:pt x="24" y="42"/>
                  </a:lnTo>
                  <a:lnTo>
                    <a:pt x="27" y="46"/>
                  </a:lnTo>
                  <a:lnTo>
                    <a:pt x="28" y="52"/>
                  </a:lnTo>
                  <a:lnTo>
                    <a:pt x="29" y="59"/>
                  </a:lnTo>
                  <a:lnTo>
                    <a:pt x="29" y="64"/>
                  </a:lnTo>
                  <a:lnTo>
                    <a:pt x="30" y="69"/>
                  </a:lnTo>
                  <a:lnTo>
                    <a:pt x="44" y="69"/>
                  </a:lnTo>
                  <a:lnTo>
                    <a:pt x="42" y="64"/>
                  </a:lnTo>
                  <a:lnTo>
                    <a:pt x="41" y="59"/>
                  </a:lnTo>
                  <a:lnTo>
                    <a:pt x="40" y="49"/>
                  </a:lnTo>
                  <a:lnTo>
                    <a:pt x="39" y="43"/>
                  </a:lnTo>
                  <a:lnTo>
                    <a:pt x="37" y="38"/>
                  </a:lnTo>
                  <a:lnTo>
                    <a:pt x="34" y="34"/>
                  </a:lnTo>
                  <a:lnTo>
                    <a:pt x="39" y="29"/>
                  </a:lnTo>
                  <a:lnTo>
                    <a:pt x="41" y="25"/>
                  </a:lnTo>
                  <a:lnTo>
                    <a:pt x="42" y="19"/>
                  </a:lnTo>
                  <a:lnTo>
                    <a:pt x="41" y="13"/>
                  </a:lnTo>
                  <a:lnTo>
                    <a:pt x="39" y="8"/>
                  </a:lnTo>
                  <a:lnTo>
                    <a:pt x="35" y="4"/>
                  </a:lnTo>
                  <a:lnTo>
                    <a:pt x="30" y="1"/>
                  </a:lnTo>
                  <a:lnTo>
                    <a:pt x="25"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9" name="Shape 139">
              <a:extLst>
                <a:ext uri="{FF2B5EF4-FFF2-40B4-BE49-F238E27FC236}">
                  <a16:creationId xmlns:a16="http://schemas.microsoft.com/office/drawing/2014/main" id="{9BF0454D-0CCF-F396-B409-E6316DD89234}"/>
                </a:ext>
              </a:extLst>
            </xdr:cNvPr>
            <xdr:cNvSpPr/>
          </xdr:nvSpPr>
          <xdr:spPr>
            <a:xfrm>
              <a:off x="6317" y="799"/>
              <a:ext cx="54" cy="73"/>
            </a:xfrm>
            <a:custGeom>
              <a:avLst/>
              <a:gdLst/>
              <a:ahLst/>
              <a:cxnLst/>
              <a:rect l="l" t="t" r="r" b="b"/>
              <a:pathLst>
                <a:path w="54" h="73" extrusionOk="0">
                  <a:moveTo>
                    <a:pt x="5" y="0"/>
                  </a:moveTo>
                  <a:lnTo>
                    <a:pt x="0" y="69"/>
                  </a:lnTo>
                  <a:lnTo>
                    <a:pt x="51" y="73"/>
                  </a:lnTo>
                  <a:lnTo>
                    <a:pt x="52" y="62"/>
                  </a:lnTo>
                  <a:lnTo>
                    <a:pt x="12" y="60"/>
                  </a:lnTo>
                  <a:lnTo>
                    <a:pt x="14" y="39"/>
                  </a:lnTo>
                  <a:lnTo>
                    <a:pt x="49" y="39"/>
                  </a:lnTo>
                  <a:lnTo>
                    <a:pt x="50" y="31"/>
                  </a:lnTo>
                  <a:lnTo>
                    <a:pt x="14" y="29"/>
                  </a:lnTo>
                  <a:lnTo>
                    <a:pt x="16" y="11"/>
                  </a:lnTo>
                  <a:lnTo>
                    <a:pt x="54" y="11"/>
                  </a:lnTo>
                  <a:lnTo>
                    <a:pt x="54" y="4"/>
                  </a:lnTo>
                  <a:lnTo>
                    <a:pt x="5" y="0"/>
                  </a:lnTo>
                  <a:close/>
                  <a:moveTo>
                    <a:pt x="49" y="39"/>
                  </a:moveTo>
                  <a:lnTo>
                    <a:pt x="14" y="39"/>
                  </a:lnTo>
                  <a:lnTo>
                    <a:pt x="49" y="41"/>
                  </a:lnTo>
                  <a:lnTo>
                    <a:pt x="49" y="39"/>
                  </a:lnTo>
                  <a:close/>
                  <a:moveTo>
                    <a:pt x="54" y="11"/>
                  </a:moveTo>
                  <a:lnTo>
                    <a:pt x="16" y="11"/>
                  </a:lnTo>
                  <a:lnTo>
                    <a:pt x="54" y="14"/>
                  </a:lnTo>
                  <a:lnTo>
                    <a:pt x="54" y="11"/>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40" name="Shape 140">
              <a:extLst>
                <a:ext uri="{FF2B5EF4-FFF2-40B4-BE49-F238E27FC236}">
                  <a16:creationId xmlns:a16="http://schemas.microsoft.com/office/drawing/2014/main" id="{A1153BE4-B565-33FE-FF03-D2590844254F}"/>
                </a:ext>
              </a:extLst>
            </xdr:cNvPr>
            <xdr:cNvSpPr/>
          </xdr:nvSpPr>
          <xdr:spPr>
            <a:xfrm>
              <a:off x="6433" y="808"/>
              <a:ext cx="59" cy="74"/>
            </a:xfrm>
            <a:custGeom>
              <a:avLst/>
              <a:gdLst/>
              <a:ahLst/>
              <a:cxnLst/>
              <a:rect l="l" t="t" r="r" b="b"/>
              <a:pathLst>
                <a:path w="59" h="74" extrusionOk="0">
                  <a:moveTo>
                    <a:pt x="5" y="0"/>
                  </a:moveTo>
                  <a:lnTo>
                    <a:pt x="0" y="43"/>
                  </a:lnTo>
                  <a:lnTo>
                    <a:pt x="0" y="55"/>
                  </a:lnTo>
                  <a:lnTo>
                    <a:pt x="2" y="61"/>
                  </a:lnTo>
                  <a:lnTo>
                    <a:pt x="5" y="65"/>
                  </a:lnTo>
                  <a:lnTo>
                    <a:pt x="10" y="69"/>
                  </a:lnTo>
                  <a:lnTo>
                    <a:pt x="15" y="72"/>
                  </a:lnTo>
                  <a:lnTo>
                    <a:pt x="27" y="74"/>
                  </a:lnTo>
                  <a:lnTo>
                    <a:pt x="33" y="74"/>
                  </a:lnTo>
                  <a:lnTo>
                    <a:pt x="43" y="70"/>
                  </a:lnTo>
                  <a:lnTo>
                    <a:pt x="48" y="65"/>
                  </a:lnTo>
                  <a:lnTo>
                    <a:pt x="50" y="63"/>
                  </a:lnTo>
                  <a:lnTo>
                    <a:pt x="23" y="63"/>
                  </a:lnTo>
                  <a:lnTo>
                    <a:pt x="18" y="61"/>
                  </a:lnTo>
                  <a:lnTo>
                    <a:pt x="13" y="57"/>
                  </a:lnTo>
                  <a:lnTo>
                    <a:pt x="11" y="52"/>
                  </a:lnTo>
                  <a:lnTo>
                    <a:pt x="11" y="43"/>
                  </a:lnTo>
                  <a:lnTo>
                    <a:pt x="16" y="2"/>
                  </a:lnTo>
                  <a:lnTo>
                    <a:pt x="5" y="0"/>
                  </a:lnTo>
                  <a:close/>
                  <a:moveTo>
                    <a:pt x="48" y="5"/>
                  </a:moveTo>
                  <a:lnTo>
                    <a:pt x="43" y="48"/>
                  </a:lnTo>
                  <a:lnTo>
                    <a:pt x="42" y="52"/>
                  </a:lnTo>
                  <a:lnTo>
                    <a:pt x="41" y="55"/>
                  </a:lnTo>
                  <a:lnTo>
                    <a:pt x="39" y="59"/>
                  </a:lnTo>
                  <a:lnTo>
                    <a:pt x="34" y="63"/>
                  </a:lnTo>
                  <a:lnTo>
                    <a:pt x="50" y="63"/>
                  </a:lnTo>
                  <a:lnTo>
                    <a:pt x="51" y="61"/>
                  </a:lnTo>
                  <a:lnTo>
                    <a:pt x="53" y="56"/>
                  </a:lnTo>
                  <a:lnTo>
                    <a:pt x="54" y="49"/>
                  </a:lnTo>
                  <a:lnTo>
                    <a:pt x="59" y="6"/>
                  </a:lnTo>
                  <a:lnTo>
                    <a:pt x="48" y="5"/>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41" name="Shape 141">
              <a:extLst>
                <a:ext uri="{FF2B5EF4-FFF2-40B4-BE49-F238E27FC236}">
                  <a16:creationId xmlns:a16="http://schemas.microsoft.com/office/drawing/2014/main" id="{320E3AF6-6B94-ED10-F7AC-1C61A0735FBC}"/>
                </a:ext>
              </a:extLst>
            </xdr:cNvPr>
            <xdr:cNvSpPr/>
          </xdr:nvSpPr>
          <xdr:spPr>
            <a:xfrm>
              <a:off x="6505" y="817"/>
              <a:ext cx="64" cy="76"/>
            </a:xfrm>
            <a:custGeom>
              <a:avLst/>
              <a:gdLst/>
              <a:ahLst/>
              <a:cxnLst/>
              <a:rect l="l" t="t" r="r" b="b"/>
              <a:pathLst>
                <a:path w="64" h="76" extrusionOk="0">
                  <a:moveTo>
                    <a:pt x="29" y="19"/>
                  </a:moveTo>
                  <a:lnTo>
                    <a:pt x="18" y="19"/>
                  </a:lnTo>
                  <a:lnTo>
                    <a:pt x="43" y="74"/>
                  </a:lnTo>
                  <a:lnTo>
                    <a:pt x="55" y="76"/>
                  </a:lnTo>
                  <a:lnTo>
                    <a:pt x="58" y="57"/>
                  </a:lnTo>
                  <a:lnTo>
                    <a:pt x="46" y="57"/>
                  </a:lnTo>
                  <a:lnTo>
                    <a:pt x="29" y="19"/>
                  </a:lnTo>
                  <a:close/>
                  <a:moveTo>
                    <a:pt x="9" y="0"/>
                  </a:moveTo>
                  <a:lnTo>
                    <a:pt x="0" y="68"/>
                  </a:lnTo>
                  <a:lnTo>
                    <a:pt x="11" y="70"/>
                  </a:lnTo>
                  <a:lnTo>
                    <a:pt x="18" y="19"/>
                  </a:lnTo>
                  <a:lnTo>
                    <a:pt x="29" y="19"/>
                  </a:lnTo>
                  <a:lnTo>
                    <a:pt x="21" y="2"/>
                  </a:lnTo>
                  <a:lnTo>
                    <a:pt x="9" y="0"/>
                  </a:lnTo>
                  <a:close/>
                  <a:moveTo>
                    <a:pt x="53" y="6"/>
                  </a:moveTo>
                  <a:lnTo>
                    <a:pt x="46" y="57"/>
                  </a:lnTo>
                  <a:lnTo>
                    <a:pt x="58" y="57"/>
                  </a:lnTo>
                  <a:lnTo>
                    <a:pt x="64" y="8"/>
                  </a:lnTo>
                  <a:lnTo>
                    <a:pt x="53" y="6"/>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42" name="Shape 142">
              <a:extLst>
                <a:ext uri="{FF2B5EF4-FFF2-40B4-BE49-F238E27FC236}">
                  <a16:creationId xmlns:a16="http://schemas.microsoft.com/office/drawing/2014/main" id="{64F906FA-5FF7-C023-E250-1AA064B638AF}"/>
                </a:ext>
              </a:extLst>
            </xdr:cNvPr>
            <xdr:cNvSpPr/>
          </xdr:nvSpPr>
          <xdr:spPr>
            <a:xfrm>
              <a:off x="6580" y="828"/>
              <a:ext cx="23" cy="70"/>
            </a:xfrm>
            <a:custGeom>
              <a:avLst/>
              <a:gdLst/>
              <a:ahLst/>
              <a:cxnLst/>
              <a:rect l="l" t="t" r="r" b="b"/>
              <a:pathLst>
                <a:path w="23" h="70" extrusionOk="0">
                  <a:moveTo>
                    <a:pt x="12" y="0"/>
                  </a:moveTo>
                  <a:lnTo>
                    <a:pt x="0" y="68"/>
                  </a:lnTo>
                  <a:lnTo>
                    <a:pt x="12" y="70"/>
                  </a:lnTo>
                  <a:lnTo>
                    <a:pt x="23" y="2"/>
                  </a:lnTo>
                  <a:lnTo>
                    <a:pt x="12"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43" name="Shape 143">
              <a:extLst>
                <a:ext uri="{FF2B5EF4-FFF2-40B4-BE49-F238E27FC236}">
                  <a16:creationId xmlns:a16="http://schemas.microsoft.com/office/drawing/2014/main" id="{6CE4F9A5-9601-A508-E12E-52B8A00E6901}"/>
                </a:ext>
              </a:extLst>
            </xdr:cNvPr>
            <xdr:cNvPicPr preferRelativeResize="0"/>
          </xdr:nvPicPr>
          <xdr:blipFill rotWithShape="1">
            <a:blip xmlns:r="http://schemas.openxmlformats.org/officeDocument/2006/relationships" r:embed="rId27">
              <a:alphaModFix/>
            </a:blip>
            <a:srcRect/>
            <a:stretch/>
          </xdr:blipFill>
          <xdr:spPr>
            <a:xfrm>
              <a:off x="5954" y="928"/>
              <a:ext cx="797" cy="2"/>
            </a:xfrm>
            <a:prstGeom prst="rect">
              <a:avLst/>
            </a:prstGeom>
            <a:noFill/>
            <a:ln>
              <a:noFill/>
            </a:ln>
          </xdr:spPr>
        </xdr:pic>
        <xdr:pic>
          <xdr:nvPicPr>
            <xdr:cNvPr id="144" name="Shape 144">
              <a:extLst>
                <a:ext uri="{FF2B5EF4-FFF2-40B4-BE49-F238E27FC236}">
                  <a16:creationId xmlns:a16="http://schemas.microsoft.com/office/drawing/2014/main" id="{BEDA3DA0-2C98-111F-F8C5-F19E0ECE8595}"/>
                </a:ext>
              </a:extLst>
            </xdr:cNvPr>
            <xdr:cNvPicPr preferRelativeResize="0"/>
          </xdr:nvPicPr>
          <xdr:blipFill rotWithShape="1">
            <a:blip xmlns:r="http://schemas.openxmlformats.org/officeDocument/2006/relationships" r:embed="rId28">
              <a:alphaModFix/>
            </a:blip>
            <a:srcRect/>
            <a:stretch/>
          </xdr:blipFill>
          <xdr:spPr>
            <a:xfrm>
              <a:off x="5878" y="1072"/>
              <a:ext cx="924" cy="223"/>
            </a:xfrm>
            <a:prstGeom prst="rect">
              <a:avLst/>
            </a:prstGeom>
            <a:noFill/>
            <a:ln>
              <a:noFill/>
            </a:ln>
          </xdr:spPr>
        </xdr:pic>
      </xdr:grpSp>
    </xdr:grpSp>
    <xdr:clientData fLocksWithSheet="0"/>
  </xdr:oneCellAnchor>
  <xdr:twoCellAnchor editAs="oneCell">
    <xdr:from>
      <xdr:col>0</xdr:col>
      <xdr:colOff>114300</xdr:colOff>
      <xdr:row>0</xdr:row>
      <xdr:rowOff>76200</xdr:rowOff>
    </xdr:from>
    <xdr:to>
      <xdr:col>1</xdr:col>
      <xdr:colOff>152400</xdr:colOff>
      <xdr:row>2</xdr:row>
      <xdr:rowOff>152400</xdr:rowOff>
    </xdr:to>
    <xdr:pic>
      <xdr:nvPicPr>
        <xdr:cNvPr id="145" name="Image 23">
          <a:extLst>
            <a:ext uri="{FF2B5EF4-FFF2-40B4-BE49-F238E27FC236}">
              <a16:creationId xmlns:a16="http://schemas.microsoft.com/office/drawing/2014/main" id="{D840EB50-75D0-48C8-8700-B4645416295D}"/>
            </a:ext>
          </a:extLst>
        </xdr:cNvPr>
        <xdr:cNvPicPr>
          <a:picLocks/>
        </xdr:cNvPicPr>
      </xdr:nvPicPr>
      <xdr:blipFill>
        <a:blip xmlns:r="http://schemas.openxmlformats.org/officeDocument/2006/relationships" r:embed="rId29" cstate="print">
          <a:lum bright="70000" contrast="-70000"/>
        </a:blip>
        <a:stretch>
          <a:fillRect/>
        </a:stretch>
      </xdr:blipFill>
      <xdr:spPr>
        <a:xfrm>
          <a:off x="114300" y="76200"/>
          <a:ext cx="1546860" cy="457200"/>
        </a:xfrm>
        <a:prstGeom prst="rect">
          <a:avLst/>
        </a:prstGeom>
      </xdr:spPr>
    </xdr:pic>
    <xdr:clientData/>
  </xdr:twoCellAnchor>
  <xdr:twoCellAnchor>
    <xdr:from>
      <xdr:col>5</xdr:col>
      <xdr:colOff>1737360</xdr:colOff>
      <xdr:row>0</xdr:row>
      <xdr:rowOff>129540</xdr:rowOff>
    </xdr:from>
    <xdr:to>
      <xdr:col>6</xdr:col>
      <xdr:colOff>653415</xdr:colOff>
      <xdr:row>2</xdr:row>
      <xdr:rowOff>22860</xdr:rowOff>
    </xdr:to>
    <xdr:sp macro="" textlink="">
      <xdr:nvSpPr>
        <xdr:cNvPr id="146" name="Retângulo: Cantos Arredondados 145">
          <a:hlinkClick xmlns:r="http://schemas.openxmlformats.org/officeDocument/2006/relationships" r:id="rId30"/>
          <a:extLst>
            <a:ext uri="{FF2B5EF4-FFF2-40B4-BE49-F238E27FC236}">
              <a16:creationId xmlns:a16="http://schemas.microsoft.com/office/drawing/2014/main" id="{AA6F246E-933E-45E7-9342-67AB9368D99F}"/>
            </a:ext>
          </a:extLst>
        </xdr:cNvPr>
        <xdr:cNvSpPr/>
      </xdr:nvSpPr>
      <xdr:spPr>
        <a:xfrm>
          <a:off x="9906000" y="129540"/>
          <a:ext cx="958215" cy="274320"/>
        </a:xfrm>
        <a:prstGeom prst="roundRect">
          <a:avLst/>
        </a:prstGeom>
        <a:ln>
          <a:solidFill>
            <a:srgbClr val="00206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pt-BR" sz="1100" b="1">
              <a:solidFill>
                <a:schemeClr val="bg1"/>
              </a:solidFill>
              <a:latin typeface="Times New Roman" panose="02020603050405020304" pitchFamily="18" charset="0"/>
              <a:cs typeface="Times New Roman" panose="02020603050405020304" pitchFamily="18" charset="0"/>
            </a:rPr>
            <a:t>VOLTAR</a:t>
          </a:r>
        </a:p>
      </xdr:txBody>
    </xdr:sp>
    <xdr:clientData/>
  </xdr:twoCellAnchor>
  <xdr:twoCellAnchor>
    <xdr:from>
      <xdr:col>6</xdr:col>
      <xdr:colOff>134470</xdr:colOff>
      <xdr:row>3</xdr:row>
      <xdr:rowOff>44825</xdr:rowOff>
    </xdr:from>
    <xdr:to>
      <xdr:col>6</xdr:col>
      <xdr:colOff>2088775</xdr:colOff>
      <xdr:row>4</xdr:row>
      <xdr:rowOff>125505</xdr:rowOff>
    </xdr:to>
    <xdr:sp macro="" textlink="">
      <xdr:nvSpPr>
        <xdr:cNvPr id="147" name="CaixaDeTexto 146">
          <a:extLst>
            <a:ext uri="{FF2B5EF4-FFF2-40B4-BE49-F238E27FC236}">
              <a16:creationId xmlns:a16="http://schemas.microsoft.com/office/drawing/2014/main" id="{AAA601A1-09FE-4F89-81D2-4952C5D23563}"/>
            </a:ext>
          </a:extLst>
        </xdr:cNvPr>
        <xdr:cNvSpPr txBox="1"/>
      </xdr:nvSpPr>
      <xdr:spPr>
        <a:xfrm>
          <a:off x="10436710" y="9950825"/>
          <a:ext cx="1954305" cy="2635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Arial" panose="020B0604020202020204" pitchFamily="34" charset="0"/>
              <a:cs typeface="Arial" panose="020B0604020202020204" pitchFamily="34" charset="0"/>
            </a:rPr>
            <a:t>OBS.: OBRA ENTREGUE</a:t>
          </a: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234067</xdr:colOff>
      <xdr:row>0</xdr:row>
      <xdr:rowOff>63941</xdr:rowOff>
    </xdr:from>
    <xdr:to>
      <xdr:col>1</xdr:col>
      <xdr:colOff>293288</xdr:colOff>
      <xdr:row>3</xdr:row>
      <xdr:rowOff>142046</xdr:rowOff>
    </xdr:to>
    <xdr:pic>
      <xdr:nvPicPr>
        <xdr:cNvPr id="2" name="Picture 2">
          <a:extLst>
            <a:ext uri="{FF2B5EF4-FFF2-40B4-BE49-F238E27FC236}">
              <a16:creationId xmlns:a16="http://schemas.microsoft.com/office/drawing/2014/main" id="{1377BC6F-C6CF-43AA-BFCE-578C717BAB99}"/>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34067" y="63941"/>
          <a:ext cx="600241" cy="6267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673707</xdr:colOff>
      <xdr:row>0</xdr:row>
      <xdr:rowOff>106019</xdr:rowOff>
    </xdr:from>
    <xdr:to>
      <xdr:col>5</xdr:col>
      <xdr:colOff>843501</xdr:colOff>
      <xdr:row>3</xdr:row>
      <xdr:rowOff>81170</xdr:rowOff>
    </xdr:to>
    <xdr:pic>
      <xdr:nvPicPr>
        <xdr:cNvPr id="3" name="Imagem 1">
          <a:extLst>
            <a:ext uri="{FF2B5EF4-FFF2-40B4-BE49-F238E27FC236}">
              <a16:creationId xmlns:a16="http://schemas.microsoft.com/office/drawing/2014/main" id="{4312D2E0-ECBF-4CDB-86B8-E4081D6F6E35}"/>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072727" y="106019"/>
          <a:ext cx="1000374" cy="5390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663389</xdr:colOff>
      <xdr:row>7</xdr:row>
      <xdr:rowOff>188259</xdr:rowOff>
    </xdr:from>
    <xdr:to>
      <xdr:col>5</xdr:col>
      <xdr:colOff>864534</xdr:colOff>
      <xdr:row>8</xdr:row>
      <xdr:rowOff>107577</xdr:rowOff>
    </xdr:to>
    <xdr:sp macro="" textlink="">
      <xdr:nvSpPr>
        <xdr:cNvPr id="4" name="Retângulo: Cantos Arredondados 3">
          <a:hlinkClick xmlns:r="http://schemas.openxmlformats.org/officeDocument/2006/relationships" r:id="rId3"/>
          <a:extLst>
            <a:ext uri="{FF2B5EF4-FFF2-40B4-BE49-F238E27FC236}">
              <a16:creationId xmlns:a16="http://schemas.microsoft.com/office/drawing/2014/main" id="{A2C196F0-5D12-4ECE-ACBA-136C1C27A43A}"/>
            </a:ext>
          </a:extLst>
        </xdr:cNvPr>
        <xdr:cNvSpPr/>
      </xdr:nvSpPr>
      <xdr:spPr>
        <a:xfrm>
          <a:off x="8059271" y="1479177"/>
          <a:ext cx="1034863" cy="322729"/>
        </a:xfrm>
        <a:prstGeom prst="roundRect">
          <a:avLst/>
        </a:prstGeom>
        <a:ln>
          <a:solidFill>
            <a:srgbClr val="00206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pt-BR" sz="1100" b="1">
              <a:solidFill>
                <a:schemeClr val="bg1"/>
              </a:solidFill>
              <a:latin typeface="Times New Roman" panose="02020603050405020304" pitchFamily="18" charset="0"/>
              <a:cs typeface="Times New Roman" panose="02020603050405020304" pitchFamily="18" charset="0"/>
            </a:rPr>
            <a:t>VOLTAR</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6</xdr:col>
      <xdr:colOff>277905</xdr:colOff>
      <xdr:row>5</xdr:row>
      <xdr:rowOff>62753</xdr:rowOff>
    </xdr:from>
    <xdr:to>
      <xdr:col>7</xdr:col>
      <xdr:colOff>98610</xdr:colOff>
      <xdr:row>6</xdr:row>
      <xdr:rowOff>143434</xdr:rowOff>
    </xdr:to>
    <xdr:sp macro="" textlink="">
      <xdr:nvSpPr>
        <xdr:cNvPr id="2" name="CaixaDeTexto 1">
          <a:extLst>
            <a:ext uri="{FF2B5EF4-FFF2-40B4-BE49-F238E27FC236}">
              <a16:creationId xmlns:a16="http://schemas.microsoft.com/office/drawing/2014/main" id="{B344C804-966D-400D-B9BA-0B6732126DC2}"/>
            </a:ext>
          </a:extLst>
        </xdr:cNvPr>
        <xdr:cNvSpPr txBox="1"/>
      </xdr:nvSpPr>
      <xdr:spPr>
        <a:xfrm>
          <a:off x="10580145" y="26336513"/>
          <a:ext cx="1954305" cy="2635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Arial" panose="020B0604020202020204" pitchFamily="34" charset="0"/>
              <a:cs typeface="Arial" panose="020B0604020202020204" pitchFamily="34" charset="0"/>
            </a:rPr>
            <a:t>OBS.: OBRA ENTREGUE</a:t>
          </a:r>
        </a:p>
      </xdr:txBody>
    </xdr:sp>
    <xdr:clientData/>
  </xdr:twoCellAnchor>
  <xdr:oneCellAnchor>
    <xdr:from>
      <xdr:col>6</xdr:col>
      <xdr:colOff>1043940</xdr:colOff>
      <xdr:row>0</xdr:row>
      <xdr:rowOff>45721</xdr:rowOff>
    </xdr:from>
    <xdr:ext cx="1036320" cy="434340"/>
    <xdr:grpSp>
      <xdr:nvGrpSpPr>
        <xdr:cNvPr id="3" name="Shape 2">
          <a:extLst>
            <a:ext uri="{FF2B5EF4-FFF2-40B4-BE49-F238E27FC236}">
              <a16:creationId xmlns:a16="http://schemas.microsoft.com/office/drawing/2014/main" id="{774C9111-DA61-49D2-8D7D-83285EF60F0D}"/>
            </a:ext>
          </a:extLst>
        </xdr:cNvPr>
        <xdr:cNvGrpSpPr/>
      </xdr:nvGrpSpPr>
      <xdr:grpSpPr>
        <a:xfrm>
          <a:off x="11346180" y="45721"/>
          <a:ext cx="1036320" cy="434340"/>
          <a:chOff x="4822125" y="3546638"/>
          <a:chExt cx="1047750" cy="466725"/>
        </a:xfrm>
      </xdr:grpSpPr>
      <xdr:grpSp>
        <xdr:nvGrpSpPr>
          <xdr:cNvPr id="4" name="Shape 3">
            <a:extLst>
              <a:ext uri="{FF2B5EF4-FFF2-40B4-BE49-F238E27FC236}">
                <a16:creationId xmlns:a16="http://schemas.microsoft.com/office/drawing/2014/main" id="{06C4DC12-2AEE-1D23-FA86-5CFE8C1CF840}"/>
              </a:ext>
            </a:extLst>
          </xdr:cNvPr>
          <xdr:cNvGrpSpPr/>
        </xdr:nvGrpSpPr>
        <xdr:grpSpPr>
          <a:xfrm>
            <a:off x="4822125" y="3546638"/>
            <a:ext cx="1047750" cy="466725"/>
            <a:chOff x="5295" y="259"/>
            <a:chExt cx="2234" cy="1109"/>
          </a:xfrm>
        </xdr:grpSpPr>
        <xdr:sp macro="" textlink="">
          <xdr:nvSpPr>
            <xdr:cNvPr id="5" name="Shape 4">
              <a:extLst>
                <a:ext uri="{FF2B5EF4-FFF2-40B4-BE49-F238E27FC236}">
                  <a16:creationId xmlns:a16="http://schemas.microsoft.com/office/drawing/2014/main" id="{F035320D-283F-155C-783D-37F6DD6A7AFC}"/>
                </a:ext>
              </a:extLst>
            </xdr:cNvPr>
            <xdr:cNvSpPr/>
          </xdr:nvSpPr>
          <xdr:spPr>
            <a:xfrm>
              <a:off x="5295" y="259"/>
              <a:ext cx="2225" cy="1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6" name="Shape 5">
              <a:extLst>
                <a:ext uri="{FF2B5EF4-FFF2-40B4-BE49-F238E27FC236}">
                  <a16:creationId xmlns:a16="http://schemas.microsoft.com/office/drawing/2014/main" id="{8FA5044C-FF31-0F5A-7410-7E0B134857F4}"/>
                </a:ext>
              </a:extLst>
            </xdr:cNvPr>
            <xdr:cNvSpPr/>
          </xdr:nvSpPr>
          <xdr:spPr>
            <a:xfrm>
              <a:off x="5792" y="320"/>
              <a:ext cx="1057" cy="1048"/>
            </a:xfrm>
            <a:custGeom>
              <a:avLst/>
              <a:gdLst/>
              <a:ahLst/>
              <a:cxnLst/>
              <a:rect l="l" t="t" r="r" b="b"/>
              <a:pathLst>
                <a:path w="1057" h="1048" extrusionOk="0">
                  <a:moveTo>
                    <a:pt x="528" y="1048"/>
                  </a:moveTo>
                  <a:lnTo>
                    <a:pt x="635" y="1037"/>
                  </a:lnTo>
                  <a:lnTo>
                    <a:pt x="734" y="1007"/>
                  </a:lnTo>
                  <a:lnTo>
                    <a:pt x="824" y="959"/>
                  </a:lnTo>
                  <a:lnTo>
                    <a:pt x="902" y="895"/>
                  </a:lnTo>
                  <a:lnTo>
                    <a:pt x="967" y="817"/>
                  </a:lnTo>
                  <a:lnTo>
                    <a:pt x="1015" y="728"/>
                  </a:lnTo>
                  <a:lnTo>
                    <a:pt x="1046" y="630"/>
                  </a:lnTo>
                  <a:lnTo>
                    <a:pt x="1057" y="524"/>
                  </a:lnTo>
                  <a:lnTo>
                    <a:pt x="1056" y="497"/>
                  </a:lnTo>
                  <a:lnTo>
                    <a:pt x="1040" y="393"/>
                  </a:lnTo>
                  <a:lnTo>
                    <a:pt x="1005" y="297"/>
                  </a:lnTo>
                  <a:lnTo>
                    <a:pt x="952" y="211"/>
                  </a:lnTo>
                  <a:lnTo>
                    <a:pt x="884" y="136"/>
                  </a:lnTo>
                  <a:lnTo>
                    <a:pt x="802" y="76"/>
                  </a:lnTo>
                  <a:lnTo>
                    <a:pt x="710" y="32"/>
                  </a:lnTo>
                  <a:lnTo>
                    <a:pt x="609" y="6"/>
                  </a:lnTo>
                  <a:lnTo>
                    <a:pt x="528" y="0"/>
                  </a:lnTo>
                  <a:lnTo>
                    <a:pt x="501" y="1"/>
                  </a:lnTo>
                  <a:lnTo>
                    <a:pt x="396" y="17"/>
                  </a:lnTo>
                  <a:lnTo>
                    <a:pt x="299" y="52"/>
                  </a:lnTo>
                  <a:lnTo>
                    <a:pt x="212" y="104"/>
                  </a:lnTo>
                  <a:lnTo>
                    <a:pt x="137" y="172"/>
                  </a:lnTo>
                  <a:lnTo>
                    <a:pt x="76" y="253"/>
                  </a:lnTo>
                  <a:lnTo>
                    <a:pt x="32" y="344"/>
                  </a:lnTo>
                  <a:lnTo>
                    <a:pt x="6" y="445"/>
                  </a:lnTo>
                  <a:lnTo>
                    <a:pt x="0" y="497"/>
                  </a:lnTo>
                  <a:lnTo>
                    <a:pt x="0" y="524"/>
                  </a:lnTo>
                  <a:lnTo>
                    <a:pt x="0" y="551"/>
                  </a:lnTo>
                  <a:lnTo>
                    <a:pt x="16" y="655"/>
                  </a:lnTo>
                  <a:lnTo>
                    <a:pt x="52" y="752"/>
                  </a:lnTo>
                  <a:lnTo>
                    <a:pt x="105" y="838"/>
                  </a:lnTo>
                  <a:lnTo>
                    <a:pt x="173" y="912"/>
                  </a:lnTo>
                  <a:lnTo>
                    <a:pt x="254" y="972"/>
                  </a:lnTo>
                  <a:lnTo>
                    <a:pt x="346" y="1017"/>
                  </a:lnTo>
                  <a:lnTo>
                    <a:pt x="448" y="1042"/>
                  </a:lnTo>
                  <a:lnTo>
                    <a:pt x="501" y="1047"/>
                  </a:lnTo>
                  <a:lnTo>
                    <a:pt x="528" y="1048"/>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7" name="Shape 6">
              <a:extLst>
                <a:ext uri="{FF2B5EF4-FFF2-40B4-BE49-F238E27FC236}">
                  <a16:creationId xmlns:a16="http://schemas.microsoft.com/office/drawing/2014/main" id="{3DE1F86C-901E-1B94-E549-7BBC56CD9AD0}"/>
                </a:ext>
              </a:extLst>
            </xdr:cNvPr>
            <xdr:cNvPicPr preferRelativeResize="0"/>
          </xdr:nvPicPr>
          <xdr:blipFill rotWithShape="1">
            <a:blip xmlns:r="http://schemas.openxmlformats.org/officeDocument/2006/relationships" r:embed="rId1">
              <a:alphaModFix/>
            </a:blip>
            <a:srcRect/>
            <a:stretch/>
          </xdr:blipFill>
          <xdr:spPr>
            <a:xfrm>
              <a:off x="5794" y="450"/>
              <a:ext cx="1056" cy="790"/>
            </a:xfrm>
            <a:prstGeom prst="rect">
              <a:avLst/>
            </a:prstGeom>
            <a:noFill/>
            <a:ln>
              <a:noFill/>
            </a:ln>
          </xdr:spPr>
        </xdr:pic>
        <xdr:sp macro="" textlink="">
          <xdr:nvSpPr>
            <xdr:cNvPr id="8" name="Shape 7">
              <a:extLst>
                <a:ext uri="{FF2B5EF4-FFF2-40B4-BE49-F238E27FC236}">
                  <a16:creationId xmlns:a16="http://schemas.microsoft.com/office/drawing/2014/main" id="{F2B0AE45-4898-BDC9-9E58-51C6EEA89CBD}"/>
                </a:ext>
              </a:extLst>
            </xdr:cNvPr>
            <xdr:cNvSpPr/>
          </xdr:nvSpPr>
          <xdr:spPr>
            <a:xfrm>
              <a:off x="5878" y="1103"/>
              <a:ext cx="854" cy="264"/>
            </a:xfrm>
            <a:custGeom>
              <a:avLst/>
              <a:gdLst/>
              <a:ahLst/>
              <a:cxnLst/>
              <a:rect l="l" t="t" r="r" b="b"/>
              <a:pathLst>
                <a:path w="854" h="264" extrusionOk="0">
                  <a:moveTo>
                    <a:pt x="179" y="0"/>
                  </a:moveTo>
                  <a:lnTo>
                    <a:pt x="140" y="0"/>
                  </a:lnTo>
                  <a:lnTo>
                    <a:pt x="101" y="3"/>
                  </a:lnTo>
                  <a:lnTo>
                    <a:pt x="89" y="5"/>
                  </a:lnTo>
                  <a:lnTo>
                    <a:pt x="76" y="7"/>
                  </a:lnTo>
                  <a:lnTo>
                    <a:pt x="63" y="10"/>
                  </a:lnTo>
                  <a:lnTo>
                    <a:pt x="50" y="12"/>
                  </a:lnTo>
                  <a:lnTo>
                    <a:pt x="37" y="15"/>
                  </a:lnTo>
                  <a:lnTo>
                    <a:pt x="25" y="18"/>
                  </a:lnTo>
                  <a:lnTo>
                    <a:pt x="12" y="22"/>
                  </a:lnTo>
                  <a:lnTo>
                    <a:pt x="0" y="26"/>
                  </a:lnTo>
                  <a:lnTo>
                    <a:pt x="8" y="39"/>
                  </a:lnTo>
                  <a:lnTo>
                    <a:pt x="28" y="65"/>
                  </a:lnTo>
                  <a:lnTo>
                    <a:pt x="38" y="77"/>
                  </a:lnTo>
                  <a:lnTo>
                    <a:pt x="60" y="101"/>
                  </a:lnTo>
                  <a:lnTo>
                    <a:pt x="83" y="123"/>
                  </a:lnTo>
                  <a:lnTo>
                    <a:pt x="107" y="145"/>
                  </a:lnTo>
                  <a:lnTo>
                    <a:pt x="133" y="164"/>
                  </a:lnTo>
                  <a:lnTo>
                    <a:pt x="159" y="182"/>
                  </a:lnTo>
                  <a:lnTo>
                    <a:pt x="187" y="199"/>
                  </a:lnTo>
                  <a:lnTo>
                    <a:pt x="216" y="213"/>
                  </a:lnTo>
                  <a:lnTo>
                    <a:pt x="246" y="226"/>
                  </a:lnTo>
                  <a:lnTo>
                    <a:pt x="277" y="238"/>
                  </a:lnTo>
                  <a:lnTo>
                    <a:pt x="309" y="247"/>
                  </a:lnTo>
                  <a:lnTo>
                    <a:pt x="341" y="255"/>
                  </a:lnTo>
                  <a:lnTo>
                    <a:pt x="375" y="260"/>
                  </a:lnTo>
                  <a:lnTo>
                    <a:pt x="408" y="263"/>
                  </a:lnTo>
                  <a:lnTo>
                    <a:pt x="425" y="264"/>
                  </a:lnTo>
                  <a:lnTo>
                    <a:pt x="458" y="264"/>
                  </a:lnTo>
                  <a:lnTo>
                    <a:pt x="489" y="262"/>
                  </a:lnTo>
                  <a:lnTo>
                    <a:pt x="519" y="259"/>
                  </a:lnTo>
                  <a:lnTo>
                    <a:pt x="578" y="247"/>
                  </a:lnTo>
                  <a:lnTo>
                    <a:pt x="606" y="238"/>
                  </a:lnTo>
                  <a:lnTo>
                    <a:pt x="648" y="223"/>
                  </a:lnTo>
                  <a:lnTo>
                    <a:pt x="674" y="211"/>
                  </a:lnTo>
                  <a:lnTo>
                    <a:pt x="688" y="205"/>
                  </a:lnTo>
                  <a:lnTo>
                    <a:pt x="700" y="198"/>
                  </a:lnTo>
                  <a:lnTo>
                    <a:pt x="713" y="190"/>
                  </a:lnTo>
                  <a:lnTo>
                    <a:pt x="725" y="183"/>
                  </a:lnTo>
                  <a:lnTo>
                    <a:pt x="738" y="175"/>
                  </a:lnTo>
                  <a:lnTo>
                    <a:pt x="749" y="167"/>
                  </a:lnTo>
                  <a:lnTo>
                    <a:pt x="773" y="149"/>
                  </a:lnTo>
                  <a:lnTo>
                    <a:pt x="795" y="131"/>
                  </a:lnTo>
                  <a:lnTo>
                    <a:pt x="805" y="121"/>
                  </a:lnTo>
                  <a:lnTo>
                    <a:pt x="816" y="111"/>
                  </a:lnTo>
                  <a:lnTo>
                    <a:pt x="826" y="101"/>
                  </a:lnTo>
                  <a:lnTo>
                    <a:pt x="836" y="90"/>
                  </a:lnTo>
                  <a:lnTo>
                    <a:pt x="842" y="83"/>
                  </a:lnTo>
                  <a:lnTo>
                    <a:pt x="428" y="83"/>
                  </a:lnTo>
                  <a:lnTo>
                    <a:pt x="413" y="74"/>
                  </a:lnTo>
                  <a:lnTo>
                    <a:pt x="398" y="66"/>
                  </a:lnTo>
                  <a:lnTo>
                    <a:pt x="384" y="58"/>
                  </a:lnTo>
                  <a:lnTo>
                    <a:pt x="370" y="51"/>
                  </a:lnTo>
                  <a:lnTo>
                    <a:pt x="355" y="44"/>
                  </a:lnTo>
                  <a:lnTo>
                    <a:pt x="341" y="38"/>
                  </a:lnTo>
                  <a:lnTo>
                    <a:pt x="328" y="32"/>
                  </a:lnTo>
                  <a:lnTo>
                    <a:pt x="313" y="27"/>
                  </a:lnTo>
                  <a:lnTo>
                    <a:pt x="300" y="22"/>
                  </a:lnTo>
                  <a:lnTo>
                    <a:pt x="272" y="14"/>
                  </a:lnTo>
                  <a:lnTo>
                    <a:pt x="259" y="11"/>
                  </a:lnTo>
                  <a:lnTo>
                    <a:pt x="245" y="8"/>
                  </a:lnTo>
                  <a:lnTo>
                    <a:pt x="232" y="6"/>
                  </a:lnTo>
                  <a:lnTo>
                    <a:pt x="218" y="4"/>
                  </a:lnTo>
                  <a:lnTo>
                    <a:pt x="205" y="2"/>
                  </a:lnTo>
                  <a:lnTo>
                    <a:pt x="179" y="0"/>
                  </a:lnTo>
                  <a:close/>
                  <a:moveTo>
                    <a:pt x="690" y="43"/>
                  </a:moveTo>
                  <a:lnTo>
                    <a:pt x="622" y="43"/>
                  </a:lnTo>
                  <a:lnTo>
                    <a:pt x="583" y="46"/>
                  </a:lnTo>
                  <a:lnTo>
                    <a:pt x="557" y="50"/>
                  </a:lnTo>
                  <a:lnTo>
                    <a:pt x="545" y="52"/>
                  </a:lnTo>
                  <a:lnTo>
                    <a:pt x="532" y="54"/>
                  </a:lnTo>
                  <a:lnTo>
                    <a:pt x="520" y="56"/>
                  </a:lnTo>
                  <a:lnTo>
                    <a:pt x="484" y="65"/>
                  </a:lnTo>
                  <a:lnTo>
                    <a:pt x="473" y="68"/>
                  </a:lnTo>
                  <a:lnTo>
                    <a:pt x="461" y="71"/>
                  </a:lnTo>
                  <a:lnTo>
                    <a:pt x="428" y="83"/>
                  </a:lnTo>
                  <a:lnTo>
                    <a:pt x="842" y="83"/>
                  </a:lnTo>
                  <a:lnTo>
                    <a:pt x="845" y="79"/>
                  </a:lnTo>
                  <a:lnTo>
                    <a:pt x="854" y="69"/>
                  </a:lnTo>
                  <a:lnTo>
                    <a:pt x="839" y="65"/>
                  </a:lnTo>
                  <a:lnTo>
                    <a:pt x="823" y="61"/>
                  </a:lnTo>
                  <a:lnTo>
                    <a:pt x="808" y="58"/>
                  </a:lnTo>
                  <a:lnTo>
                    <a:pt x="792" y="55"/>
                  </a:lnTo>
                  <a:lnTo>
                    <a:pt x="777" y="53"/>
                  </a:lnTo>
                  <a:lnTo>
                    <a:pt x="762" y="50"/>
                  </a:lnTo>
                  <a:lnTo>
                    <a:pt x="747" y="48"/>
                  </a:lnTo>
                  <a:lnTo>
                    <a:pt x="733" y="47"/>
                  </a:lnTo>
                  <a:lnTo>
                    <a:pt x="718" y="45"/>
                  </a:lnTo>
                  <a:lnTo>
                    <a:pt x="690" y="43"/>
                  </a:lnTo>
                  <a:close/>
                </a:path>
              </a:pathLst>
            </a:custGeom>
            <a:solidFill>
              <a:srgbClr val="FCFCFC"/>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9" name="Shape 8">
              <a:extLst>
                <a:ext uri="{FF2B5EF4-FFF2-40B4-BE49-F238E27FC236}">
                  <a16:creationId xmlns:a16="http://schemas.microsoft.com/office/drawing/2014/main" id="{4221CA48-0668-10FC-61D2-DE1500601557}"/>
                </a:ext>
              </a:extLst>
            </xdr:cNvPr>
            <xdr:cNvPicPr preferRelativeResize="0"/>
          </xdr:nvPicPr>
          <xdr:blipFill rotWithShape="1">
            <a:blip xmlns:r="http://schemas.openxmlformats.org/officeDocument/2006/relationships" r:embed="rId2">
              <a:alphaModFix/>
            </a:blip>
            <a:srcRect/>
            <a:stretch/>
          </xdr:blipFill>
          <xdr:spPr>
            <a:xfrm>
              <a:off x="5878" y="1233"/>
              <a:ext cx="871" cy="5"/>
            </a:xfrm>
            <a:prstGeom prst="rect">
              <a:avLst/>
            </a:prstGeom>
            <a:noFill/>
            <a:ln>
              <a:noFill/>
            </a:ln>
          </xdr:spPr>
        </xdr:pic>
        <xdr:sp macro="" textlink="">
          <xdr:nvSpPr>
            <xdr:cNvPr id="10" name="Shape 9">
              <a:extLst>
                <a:ext uri="{FF2B5EF4-FFF2-40B4-BE49-F238E27FC236}">
                  <a16:creationId xmlns:a16="http://schemas.microsoft.com/office/drawing/2014/main" id="{259CC0E3-40A3-D214-4B0C-8D3B20F96B07}"/>
                </a:ext>
              </a:extLst>
            </xdr:cNvPr>
            <xdr:cNvSpPr/>
          </xdr:nvSpPr>
          <xdr:spPr>
            <a:xfrm>
              <a:off x="5878" y="1103"/>
              <a:ext cx="854" cy="264"/>
            </a:xfrm>
            <a:custGeom>
              <a:avLst/>
              <a:gdLst/>
              <a:ahLst/>
              <a:cxnLst/>
              <a:rect l="l" t="t" r="r" b="b"/>
              <a:pathLst>
                <a:path w="854" h="264" extrusionOk="0">
                  <a:moveTo>
                    <a:pt x="443" y="264"/>
                  </a:moveTo>
                  <a:lnTo>
                    <a:pt x="458" y="264"/>
                  </a:lnTo>
                  <a:lnTo>
                    <a:pt x="473" y="263"/>
                  </a:lnTo>
                  <a:lnTo>
                    <a:pt x="489" y="262"/>
                  </a:lnTo>
                  <a:lnTo>
                    <a:pt x="504" y="261"/>
                  </a:lnTo>
                  <a:lnTo>
                    <a:pt x="519" y="259"/>
                  </a:lnTo>
                  <a:lnTo>
                    <a:pt x="534" y="256"/>
                  </a:lnTo>
                  <a:lnTo>
                    <a:pt x="549" y="253"/>
                  </a:lnTo>
                  <a:lnTo>
                    <a:pt x="563" y="250"/>
                  </a:lnTo>
                  <a:lnTo>
                    <a:pt x="578" y="247"/>
                  </a:lnTo>
                  <a:lnTo>
                    <a:pt x="592" y="243"/>
                  </a:lnTo>
                  <a:lnTo>
                    <a:pt x="606" y="238"/>
                  </a:lnTo>
                  <a:lnTo>
                    <a:pt x="620" y="233"/>
                  </a:lnTo>
                  <a:lnTo>
                    <a:pt x="634" y="228"/>
                  </a:lnTo>
                  <a:lnTo>
                    <a:pt x="700" y="198"/>
                  </a:lnTo>
                  <a:lnTo>
                    <a:pt x="713" y="190"/>
                  </a:lnTo>
                  <a:lnTo>
                    <a:pt x="725" y="183"/>
                  </a:lnTo>
                  <a:lnTo>
                    <a:pt x="737" y="175"/>
                  </a:lnTo>
                  <a:lnTo>
                    <a:pt x="749" y="167"/>
                  </a:lnTo>
                  <a:lnTo>
                    <a:pt x="761" y="158"/>
                  </a:lnTo>
                  <a:lnTo>
                    <a:pt x="772" y="149"/>
                  </a:lnTo>
                  <a:lnTo>
                    <a:pt x="784" y="140"/>
                  </a:lnTo>
                  <a:lnTo>
                    <a:pt x="794" y="131"/>
                  </a:lnTo>
                  <a:lnTo>
                    <a:pt x="805" y="121"/>
                  </a:lnTo>
                  <a:lnTo>
                    <a:pt x="815" y="111"/>
                  </a:lnTo>
                  <a:lnTo>
                    <a:pt x="826" y="101"/>
                  </a:lnTo>
                  <a:lnTo>
                    <a:pt x="835" y="90"/>
                  </a:lnTo>
                  <a:lnTo>
                    <a:pt x="845" y="79"/>
                  </a:lnTo>
                  <a:lnTo>
                    <a:pt x="854" y="69"/>
                  </a:lnTo>
                  <a:lnTo>
                    <a:pt x="838" y="65"/>
                  </a:lnTo>
                  <a:lnTo>
                    <a:pt x="823" y="61"/>
                  </a:lnTo>
                  <a:lnTo>
                    <a:pt x="807" y="58"/>
                  </a:lnTo>
                  <a:lnTo>
                    <a:pt x="792" y="55"/>
                  </a:lnTo>
                  <a:lnTo>
                    <a:pt x="777" y="53"/>
                  </a:lnTo>
                  <a:lnTo>
                    <a:pt x="762" y="50"/>
                  </a:lnTo>
                  <a:lnTo>
                    <a:pt x="747" y="48"/>
                  </a:lnTo>
                  <a:lnTo>
                    <a:pt x="732" y="47"/>
                  </a:lnTo>
                  <a:lnTo>
                    <a:pt x="718" y="45"/>
                  </a:lnTo>
                  <a:lnTo>
                    <a:pt x="704" y="44"/>
                  </a:lnTo>
                  <a:lnTo>
                    <a:pt x="690" y="43"/>
                  </a:lnTo>
                  <a:lnTo>
                    <a:pt x="676" y="43"/>
                  </a:lnTo>
                  <a:lnTo>
                    <a:pt x="662" y="42"/>
                  </a:lnTo>
                  <a:lnTo>
                    <a:pt x="648" y="42"/>
                  </a:lnTo>
                  <a:lnTo>
                    <a:pt x="635" y="43"/>
                  </a:lnTo>
                  <a:lnTo>
                    <a:pt x="621" y="43"/>
                  </a:lnTo>
                  <a:lnTo>
                    <a:pt x="608" y="44"/>
                  </a:lnTo>
                  <a:lnTo>
                    <a:pt x="595" y="45"/>
                  </a:lnTo>
                  <a:lnTo>
                    <a:pt x="582" y="46"/>
                  </a:lnTo>
                  <a:lnTo>
                    <a:pt x="569" y="48"/>
                  </a:lnTo>
                  <a:lnTo>
                    <a:pt x="557" y="50"/>
                  </a:lnTo>
                  <a:lnTo>
                    <a:pt x="544" y="52"/>
                  </a:lnTo>
                  <a:lnTo>
                    <a:pt x="532" y="54"/>
                  </a:lnTo>
                  <a:lnTo>
                    <a:pt x="520" y="56"/>
                  </a:lnTo>
                  <a:lnTo>
                    <a:pt x="508" y="59"/>
                  </a:lnTo>
                  <a:lnTo>
                    <a:pt x="496" y="62"/>
                  </a:lnTo>
                  <a:lnTo>
                    <a:pt x="484" y="65"/>
                  </a:lnTo>
                  <a:lnTo>
                    <a:pt x="472" y="68"/>
                  </a:lnTo>
                  <a:lnTo>
                    <a:pt x="461" y="71"/>
                  </a:lnTo>
                  <a:lnTo>
                    <a:pt x="450" y="75"/>
                  </a:lnTo>
                  <a:lnTo>
                    <a:pt x="438" y="79"/>
                  </a:lnTo>
                  <a:lnTo>
                    <a:pt x="427" y="83"/>
                  </a:lnTo>
                  <a:lnTo>
                    <a:pt x="413" y="74"/>
                  </a:lnTo>
                  <a:lnTo>
                    <a:pt x="398" y="66"/>
                  </a:lnTo>
                  <a:lnTo>
                    <a:pt x="384" y="58"/>
                  </a:lnTo>
                  <a:lnTo>
                    <a:pt x="369" y="51"/>
                  </a:lnTo>
                  <a:lnTo>
                    <a:pt x="355" y="44"/>
                  </a:lnTo>
                  <a:lnTo>
                    <a:pt x="341" y="38"/>
                  </a:lnTo>
                  <a:lnTo>
                    <a:pt x="327" y="32"/>
                  </a:lnTo>
                  <a:lnTo>
                    <a:pt x="313" y="27"/>
                  </a:lnTo>
                  <a:lnTo>
                    <a:pt x="245" y="8"/>
                  </a:lnTo>
                  <a:lnTo>
                    <a:pt x="218" y="4"/>
                  </a:lnTo>
                  <a:lnTo>
                    <a:pt x="205" y="2"/>
                  </a:lnTo>
                  <a:lnTo>
                    <a:pt x="192" y="1"/>
                  </a:lnTo>
                  <a:lnTo>
                    <a:pt x="179" y="0"/>
                  </a:lnTo>
                  <a:lnTo>
                    <a:pt x="166" y="0"/>
                  </a:lnTo>
                  <a:lnTo>
                    <a:pt x="153" y="0"/>
                  </a:lnTo>
                  <a:lnTo>
                    <a:pt x="140" y="0"/>
                  </a:lnTo>
                  <a:lnTo>
                    <a:pt x="127" y="1"/>
                  </a:lnTo>
                  <a:lnTo>
                    <a:pt x="63" y="10"/>
                  </a:lnTo>
                  <a:lnTo>
                    <a:pt x="50" y="12"/>
                  </a:lnTo>
                  <a:lnTo>
                    <a:pt x="37" y="15"/>
                  </a:lnTo>
                  <a:lnTo>
                    <a:pt x="25" y="18"/>
                  </a:lnTo>
                  <a:lnTo>
                    <a:pt x="12" y="22"/>
                  </a:lnTo>
                  <a:lnTo>
                    <a:pt x="0" y="26"/>
                  </a:lnTo>
                  <a:lnTo>
                    <a:pt x="8" y="39"/>
                  </a:lnTo>
                  <a:lnTo>
                    <a:pt x="18" y="52"/>
                  </a:lnTo>
                  <a:lnTo>
                    <a:pt x="28" y="65"/>
                  </a:lnTo>
                  <a:lnTo>
                    <a:pt x="38" y="77"/>
                  </a:lnTo>
                  <a:lnTo>
                    <a:pt x="49" y="89"/>
                  </a:lnTo>
                  <a:lnTo>
                    <a:pt x="60" y="101"/>
                  </a:lnTo>
                  <a:lnTo>
                    <a:pt x="71" y="112"/>
                  </a:lnTo>
                  <a:lnTo>
                    <a:pt x="83" y="123"/>
                  </a:lnTo>
                  <a:lnTo>
                    <a:pt x="95" y="134"/>
                  </a:lnTo>
                  <a:lnTo>
                    <a:pt x="107" y="145"/>
                  </a:lnTo>
                  <a:lnTo>
                    <a:pt x="120" y="155"/>
                  </a:lnTo>
                  <a:lnTo>
                    <a:pt x="132" y="164"/>
                  </a:lnTo>
                  <a:lnTo>
                    <a:pt x="146" y="173"/>
                  </a:lnTo>
                  <a:lnTo>
                    <a:pt x="159" y="182"/>
                  </a:lnTo>
                  <a:lnTo>
                    <a:pt x="173" y="191"/>
                  </a:lnTo>
                  <a:lnTo>
                    <a:pt x="187" y="199"/>
                  </a:lnTo>
                  <a:lnTo>
                    <a:pt x="201" y="206"/>
                  </a:lnTo>
                  <a:lnTo>
                    <a:pt x="216" y="213"/>
                  </a:lnTo>
                  <a:lnTo>
                    <a:pt x="231" y="220"/>
                  </a:lnTo>
                  <a:lnTo>
                    <a:pt x="246" y="226"/>
                  </a:lnTo>
                  <a:lnTo>
                    <a:pt x="261" y="232"/>
                  </a:lnTo>
                  <a:lnTo>
                    <a:pt x="277" y="238"/>
                  </a:lnTo>
                  <a:lnTo>
                    <a:pt x="293" y="243"/>
                  </a:lnTo>
                  <a:lnTo>
                    <a:pt x="308" y="247"/>
                  </a:lnTo>
                  <a:lnTo>
                    <a:pt x="325" y="251"/>
                  </a:lnTo>
                  <a:lnTo>
                    <a:pt x="341" y="255"/>
                  </a:lnTo>
                  <a:lnTo>
                    <a:pt x="357" y="257"/>
                  </a:lnTo>
                  <a:lnTo>
                    <a:pt x="374" y="260"/>
                  </a:lnTo>
                  <a:lnTo>
                    <a:pt x="391" y="262"/>
                  </a:lnTo>
                  <a:lnTo>
                    <a:pt x="408" y="263"/>
                  </a:lnTo>
                  <a:lnTo>
                    <a:pt x="425" y="264"/>
                  </a:lnTo>
                  <a:lnTo>
                    <a:pt x="443" y="264"/>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1" name="Shape 10">
              <a:extLst>
                <a:ext uri="{FF2B5EF4-FFF2-40B4-BE49-F238E27FC236}">
                  <a16:creationId xmlns:a16="http://schemas.microsoft.com/office/drawing/2014/main" id="{A401924A-275B-E45B-7E93-6DC627007E93}"/>
                </a:ext>
              </a:extLst>
            </xdr:cNvPr>
            <xdr:cNvSpPr/>
          </xdr:nvSpPr>
          <xdr:spPr>
            <a:xfrm>
              <a:off x="6734" y="1169"/>
              <a:ext cx="2" cy="2"/>
            </a:xfrm>
            <a:custGeom>
              <a:avLst/>
              <a:gdLst/>
              <a:ahLst/>
              <a:cxnLst/>
              <a:rect l="l" t="t" r="r" b="b"/>
              <a:pathLst>
                <a:path w="1" h="2" extrusionOk="0">
                  <a:moveTo>
                    <a:pt x="0" y="2"/>
                  </a:moveTo>
                  <a:lnTo>
                    <a:pt x="1" y="1"/>
                  </a:lnTo>
                  <a:lnTo>
                    <a:pt x="1" y="0"/>
                  </a:lnTo>
                  <a:lnTo>
                    <a:pt x="1"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2" name="Shape 11">
              <a:extLst>
                <a:ext uri="{FF2B5EF4-FFF2-40B4-BE49-F238E27FC236}">
                  <a16:creationId xmlns:a16="http://schemas.microsoft.com/office/drawing/2014/main" id="{25E55956-7D72-B2DF-5286-6E0E2C541EC2}"/>
                </a:ext>
              </a:extLst>
            </xdr:cNvPr>
            <xdr:cNvSpPr/>
          </xdr:nvSpPr>
          <xdr:spPr>
            <a:xfrm>
              <a:off x="6738" y="1164"/>
              <a:ext cx="2" cy="2"/>
            </a:xfrm>
            <a:custGeom>
              <a:avLst/>
              <a:gdLst/>
              <a:ahLst/>
              <a:cxnLst/>
              <a:rect l="l" t="t" r="r" b="b"/>
              <a:pathLst>
                <a:path w="1" h="2" extrusionOk="0">
                  <a:moveTo>
                    <a:pt x="0" y="2"/>
                  </a:moveTo>
                  <a:lnTo>
                    <a:pt x="0" y="1"/>
                  </a:lnTo>
                  <a:lnTo>
                    <a:pt x="1" y="0"/>
                  </a:lnTo>
                  <a:lnTo>
                    <a:pt x="0"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 name="Shape 12">
              <a:extLst>
                <a:ext uri="{FF2B5EF4-FFF2-40B4-BE49-F238E27FC236}">
                  <a16:creationId xmlns:a16="http://schemas.microsoft.com/office/drawing/2014/main" id="{F9BC815A-E1DC-E9E0-38D5-F5862D574480}"/>
                </a:ext>
              </a:extLst>
            </xdr:cNvPr>
            <xdr:cNvSpPr/>
          </xdr:nvSpPr>
          <xdr:spPr>
            <a:xfrm>
              <a:off x="6743" y="1157"/>
              <a:ext cx="2" cy="2"/>
            </a:xfrm>
            <a:custGeom>
              <a:avLst/>
              <a:gdLst/>
              <a:ahLst/>
              <a:cxnLst/>
              <a:rect l="l" t="t" r="r" b="b"/>
              <a:pathLst>
                <a:path w="1" h="2" extrusionOk="0">
                  <a:moveTo>
                    <a:pt x="0" y="2"/>
                  </a:moveTo>
                  <a:lnTo>
                    <a:pt x="1" y="1"/>
                  </a:lnTo>
                  <a:lnTo>
                    <a:pt x="1" y="0"/>
                  </a:lnTo>
                  <a:lnTo>
                    <a:pt x="1"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4" name="Shape 13">
              <a:extLst>
                <a:ext uri="{FF2B5EF4-FFF2-40B4-BE49-F238E27FC236}">
                  <a16:creationId xmlns:a16="http://schemas.microsoft.com/office/drawing/2014/main" id="{90464A05-825A-9A5D-2F5D-2BE84F1BB820}"/>
                </a:ext>
              </a:extLst>
            </xdr:cNvPr>
            <xdr:cNvSpPr/>
          </xdr:nvSpPr>
          <xdr:spPr>
            <a:xfrm>
              <a:off x="6747" y="1152"/>
              <a:ext cx="2" cy="2"/>
            </a:xfrm>
            <a:custGeom>
              <a:avLst/>
              <a:gdLst/>
              <a:ahLst/>
              <a:cxnLst/>
              <a:rect l="l" t="t" r="r" b="b"/>
              <a:pathLst>
                <a:path w="1" h="2" extrusionOk="0">
                  <a:moveTo>
                    <a:pt x="0" y="2"/>
                  </a:moveTo>
                  <a:lnTo>
                    <a:pt x="1" y="1"/>
                  </a:lnTo>
                  <a:lnTo>
                    <a:pt x="1" y="0"/>
                  </a:lnTo>
                  <a:lnTo>
                    <a:pt x="1"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5" name="Shape 14">
              <a:extLst>
                <a:ext uri="{FF2B5EF4-FFF2-40B4-BE49-F238E27FC236}">
                  <a16:creationId xmlns:a16="http://schemas.microsoft.com/office/drawing/2014/main" id="{CFFF05F0-CFD6-03A9-B65D-283D3EE19663}"/>
                </a:ext>
              </a:extLst>
            </xdr:cNvPr>
            <xdr:cNvSpPr/>
          </xdr:nvSpPr>
          <xdr:spPr>
            <a:xfrm>
              <a:off x="5792" y="693"/>
              <a:ext cx="1057" cy="493"/>
            </a:xfrm>
            <a:custGeom>
              <a:avLst/>
              <a:gdLst/>
              <a:ahLst/>
              <a:cxnLst/>
              <a:rect l="l" t="t" r="r" b="b"/>
              <a:pathLst>
                <a:path w="1057" h="493" extrusionOk="0">
                  <a:moveTo>
                    <a:pt x="987" y="410"/>
                  </a:moveTo>
                  <a:lnTo>
                    <a:pt x="264" y="410"/>
                  </a:lnTo>
                  <a:lnTo>
                    <a:pt x="291" y="412"/>
                  </a:lnTo>
                  <a:lnTo>
                    <a:pt x="317" y="416"/>
                  </a:lnTo>
                  <a:lnTo>
                    <a:pt x="331" y="418"/>
                  </a:lnTo>
                  <a:lnTo>
                    <a:pt x="344" y="421"/>
                  </a:lnTo>
                  <a:lnTo>
                    <a:pt x="358" y="424"/>
                  </a:lnTo>
                  <a:lnTo>
                    <a:pt x="371" y="428"/>
                  </a:lnTo>
                  <a:lnTo>
                    <a:pt x="385" y="432"/>
                  </a:lnTo>
                  <a:lnTo>
                    <a:pt x="413" y="442"/>
                  </a:lnTo>
                  <a:lnTo>
                    <a:pt x="441" y="454"/>
                  </a:lnTo>
                  <a:lnTo>
                    <a:pt x="455" y="461"/>
                  </a:lnTo>
                  <a:lnTo>
                    <a:pt x="470" y="468"/>
                  </a:lnTo>
                  <a:lnTo>
                    <a:pt x="484" y="476"/>
                  </a:lnTo>
                  <a:lnTo>
                    <a:pt x="499" y="485"/>
                  </a:lnTo>
                  <a:lnTo>
                    <a:pt x="513" y="493"/>
                  </a:lnTo>
                  <a:lnTo>
                    <a:pt x="535" y="485"/>
                  </a:lnTo>
                  <a:lnTo>
                    <a:pt x="547" y="482"/>
                  </a:lnTo>
                  <a:lnTo>
                    <a:pt x="558" y="478"/>
                  </a:lnTo>
                  <a:lnTo>
                    <a:pt x="606" y="466"/>
                  </a:lnTo>
                  <a:lnTo>
                    <a:pt x="630" y="462"/>
                  </a:lnTo>
                  <a:lnTo>
                    <a:pt x="643" y="460"/>
                  </a:lnTo>
                  <a:lnTo>
                    <a:pt x="655" y="458"/>
                  </a:lnTo>
                  <a:lnTo>
                    <a:pt x="668" y="456"/>
                  </a:lnTo>
                  <a:lnTo>
                    <a:pt x="707" y="453"/>
                  </a:lnTo>
                  <a:lnTo>
                    <a:pt x="960" y="453"/>
                  </a:lnTo>
                  <a:lnTo>
                    <a:pt x="978" y="426"/>
                  </a:lnTo>
                  <a:lnTo>
                    <a:pt x="984" y="416"/>
                  </a:lnTo>
                  <a:lnTo>
                    <a:pt x="987" y="410"/>
                  </a:lnTo>
                  <a:close/>
                  <a:moveTo>
                    <a:pt x="960" y="453"/>
                  </a:moveTo>
                  <a:lnTo>
                    <a:pt x="775" y="453"/>
                  </a:lnTo>
                  <a:lnTo>
                    <a:pt x="804" y="455"/>
                  </a:lnTo>
                  <a:lnTo>
                    <a:pt x="818" y="457"/>
                  </a:lnTo>
                  <a:lnTo>
                    <a:pt x="833" y="458"/>
                  </a:lnTo>
                  <a:lnTo>
                    <a:pt x="848" y="460"/>
                  </a:lnTo>
                  <a:lnTo>
                    <a:pt x="863" y="463"/>
                  </a:lnTo>
                  <a:lnTo>
                    <a:pt x="878" y="465"/>
                  </a:lnTo>
                  <a:lnTo>
                    <a:pt x="893" y="468"/>
                  </a:lnTo>
                  <a:lnTo>
                    <a:pt x="909" y="471"/>
                  </a:lnTo>
                  <a:lnTo>
                    <a:pt x="924" y="475"/>
                  </a:lnTo>
                  <a:lnTo>
                    <a:pt x="940" y="479"/>
                  </a:lnTo>
                  <a:lnTo>
                    <a:pt x="947" y="470"/>
                  </a:lnTo>
                  <a:lnTo>
                    <a:pt x="953" y="462"/>
                  </a:lnTo>
                  <a:lnTo>
                    <a:pt x="960" y="453"/>
                  </a:lnTo>
                  <a:close/>
                  <a:moveTo>
                    <a:pt x="340" y="0"/>
                  </a:moveTo>
                  <a:lnTo>
                    <a:pt x="148" y="3"/>
                  </a:lnTo>
                  <a:lnTo>
                    <a:pt x="84" y="5"/>
                  </a:lnTo>
                  <a:lnTo>
                    <a:pt x="20" y="8"/>
                  </a:lnTo>
                  <a:lnTo>
                    <a:pt x="17" y="16"/>
                  </a:lnTo>
                  <a:lnTo>
                    <a:pt x="15" y="25"/>
                  </a:lnTo>
                  <a:lnTo>
                    <a:pt x="13" y="33"/>
                  </a:lnTo>
                  <a:lnTo>
                    <a:pt x="9" y="51"/>
                  </a:lnTo>
                  <a:lnTo>
                    <a:pt x="8" y="60"/>
                  </a:lnTo>
                  <a:lnTo>
                    <a:pt x="6" y="69"/>
                  </a:lnTo>
                  <a:lnTo>
                    <a:pt x="5" y="78"/>
                  </a:lnTo>
                  <a:lnTo>
                    <a:pt x="4" y="86"/>
                  </a:lnTo>
                  <a:lnTo>
                    <a:pt x="2" y="96"/>
                  </a:lnTo>
                  <a:lnTo>
                    <a:pt x="2" y="105"/>
                  </a:lnTo>
                  <a:lnTo>
                    <a:pt x="0" y="123"/>
                  </a:lnTo>
                  <a:lnTo>
                    <a:pt x="0" y="180"/>
                  </a:lnTo>
                  <a:lnTo>
                    <a:pt x="1" y="190"/>
                  </a:lnTo>
                  <a:lnTo>
                    <a:pt x="2" y="199"/>
                  </a:lnTo>
                  <a:lnTo>
                    <a:pt x="4" y="219"/>
                  </a:lnTo>
                  <a:lnTo>
                    <a:pt x="5" y="228"/>
                  </a:lnTo>
                  <a:lnTo>
                    <a:pt x="7" y="238"/>
                  </a:lnTo>
                  <a:lnTo>
                    <a:pt x="8" y="247"/>
                  </a:lnTo>
                  <a:lnTo>
                    <a:pt x="12" y="265"/>
                  </a:lnTo>
                  <a:lnTo>
                    <a:pt x="15" y="275"/>
                  </a:lnTo>
                  <a:lnTo>
                    <a:pt x="19" y="293"/>
                  </a:lnTo>
                  <a:lnTo>
                    <a:pt x="28" y="320"/>
                  </a:lnTo>
                  <a:lnTo>
                    <a:pt x="31" y="328"/>
                  </a:lnTo>
                  <a:lnTo>
                    <a:pt x="34" y="337"/>
                  </a:lnTo>
                  <a:lnTo>
                    <a:pt x="38" y="346"/>
                  </a:lnTo>
                  <a:lnTo>
                    <a:pt x="41" y="354"/>
                  </a:lnTo>
                  <a:lnTo>
                    <a:pt x="45" y="363"/>
                  </a:lnTo>
                  <a:lnTo>
                    <a:pt x="49" y="371"/>
                  </a:lnTo>
                  <a:lnTo>
                    <a:pt x="53" y="380"/>
                  </a:lnTo>
                  <a:lnTo>
                    <a:pt x="57" y="388"/>
                  </a:lnTo>
                  <a:lnTo>
                    <a:pt x="62" y="396"/>
                  </a:lnTo>
                  <a:lnTo>
                    <a:pt x="70" y="412"/>
                  </a:lnTo>
                  <a:lnTo>
                    <a:pt x="85" y="436"/>
                  </a:lnTo>
                  <a:lnTo>
                    <a:pt x="98" y="432"/>
                  </a:lnTo>
                  <a:lnTo>
                    <a:pt x="110" y="428"/>
                  </a:lnTo>
                  <a:lnTo>
                    <a:pt x="136" y="422"/>
                  </a:lnTo>
                  <a:lnTo>
                    <a:pt x="148" y="420"/>
                  </a:lnTo>
                  <a:lnTo>
                    <a:pt x="161" y="417"/>
                  </a:lnTo>
                  <a:lnTo>
                    <a:pt x="187" y="413"/>
                  </a:lnTo>
                  <a:lnTo>
                    <a:pt x="225" y="410"/>
                  </a:lnTo>
                  <a:lnTo>
                    <a:pt x="987" y="410"/>
                  </a:lnTo>
                  <a:lnTo>
                    <a:pt x="989" y="407"/>
                  </a:lnTo>
                  <a:lnTo>
                    <a:pt x="995" y="397"/>
                  </a:lnTo>
                  <a:lnTo>
                    <a:pt x="999" y="388"/>
                  </a:lnTo>
                  <a:lnTo>
                    <a:pt x="1014" y="358"/>
                  </a:lnTo>
                  <a:lnTo>
                    <a:pt x="1022" y="338"/>
                  </a:lnTo>
                  <a:lnTo>
                    <a:pt x="1026" y="327"/>
                  </a:lnTo>
                  <a:lnTo>
                    <a:pt x="1030" y="317"/>
                  </a:lnTo>
                  <a:lnTo>
                    <a:pt x="1033" y="306"/>
                  </a:lnTo>
                  <a:lnTo>
                    <a:pt x="1036" y="296"/>
                  </a:lnTo>
                  <a:lnTo>
                    <a:pt x="1039" y="285"/>
                  </a:lnTo>
                  <a:lnTo>
                    <a:pt x="1042" y="275"/>
                  </a:lnTo>
                  <a:lnTo>
                    <a:pt x="1045" y="264"/>
                  </a:lnTo>
                  <a:lnTo>
                    <a:pt x="1051" y="231"/>
                  </a:lnTo>
                  <a:lnTo>
                    <a:pt x="1052" y="219"/>
                  </a:lnTo>
                  <a:lnTo>
                    <a:pt x="1054" y="208"/>
                  </a:lnTo>
                  <a:lnTo>
                    <a:pt x="1055" y="197"/>
                  </a:lnTo>
                  <a:lnTo>
                    <a:pt x="1056" y="185"/>
                  </a:lnTo>
                  <a:lnTo>
                    <a:pt x="1056" y="174"/>
                  </a:lnTo>
                  <a:lnTo>
                    <a:pt x="1057" y="162"/>
                  </a:lnTo>
                  <a:lnTo>
                    <a:pt x="1057" y="136"/>
                  </a:lnTo>
                  <a:lnTo>
                    <a:pt x="1056" y="121"/>
                  </a:lnTo>
                  <a:lnTo>
                    <a:pt x="1055" y="105"/>
                  </a:lnTo>
                  <a:lnTo>
                    <a:pt x="1054" y="92"/>
                  </a:lnTo>
                  <a:lnTo>
                    <a:pt x="1050" y="64"/>
                  </a:lnTo>
                  <a:lnTo>
                    <a:pt x="1044" y="36"/>
                  </a:lnTo>
                  <a:lnTo>
                    <a:pt x="1012" y="32"/>
                  </a:lnTo>
                  <a:lnTo>
                    <a:pt x="948" y="26"/>
                  </a:lnTo>
                  <a:lnTo>
                    <a:pt x="916" y="24"/>
                  </a:lnTo>
                  <a:lnTo>
                    <a:pt x="852" y="18"/>
                  </a:lnTo>
                  <a:lnTo>
                    <a:pt x="724" y="10"/>
                  </a:lnTo>
                  <a:lnTo>
                    <a:pt x="692" y="9"/>
                  </a:lnTo>
                  <a:lnTo>
                    <a:pt x="660" y="7"/>
                  </a:lnTo>
                  <a:lnTo>
                    <a:pt x="500" y="2"/>
                  </a:lnTo>
                  <a:lnTo>
                    <a:pt x="468" y="2"/>
                  </a:lnTo>
                  <a:lnTo>
                    <a:pt x="436" y="1"/>
                  </a:lnTo>
                  <a:lnTo>
                    <a:pt x="404" y="1"/>
                  </a:lnTo>
                  <a:lnTo>
                    <a:pt x="340" y="0"/>
                  </a:lnTo>
                  <a:close/>
                </a:path>
              </a:pathLst>
            </a:custGeom>
            <a:solidFill>
              <a:srgbClr val="006CB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6" name="Shape 15">
              <a:extLst>
                <a:ext uri="{FF2B5EF4-FFF2-40B4-BE49-F238E27FC236}">
                  <a16:creationId xmlns:a16="http://schemas.microsoft.com/office/drawing/2014/main" id="{BF56EEEF-1902-1AAD-855D-FB1468EF8CFF}"/>
                </a:ext>
              </a:extLst>
            </xdr:cNvPr>
            <xdr:cNvPicPr preferRelativeResize="0"/>
          </xdr:nvPicPr>
          <xdr:blipFill rotWithShape="1">
            <a:blip xmlns:r="http://schemas.openxmlformats.org/officeDocument/2006/relationships" r:embed="rId3">
              <a:alphaModFix/>
            </a:blip>
            <a:srcRect/>
            <a:stretch/>
          </xdr:blipFill>
          <xdr:spPr>
            <a:xfrm>
              <a:off x="5794" y="822"/>
              <a:ext cx="1056" cy="235"/>
            </a:xfrm>
            <a:prstGeom prst="rect">
              <a:avLst/>
            </a:prstGeom>
            <a:noFill/>
            <a:ln>
              <a:noFill/>
            </a:ln>
          </xdr:spPr>
        </xdr:pic>
        <xdr:sp macro="" textlink="">
          <xdr:nvSpPr>
            <xdr:cNvPr id="17" name="Shape 16">
              <a:extLst>
                <a:ext uri="{FF2B5EF4-FFF2-40B4-BE49-F238E27FC236}">
                  <a16:creationId xmlns:a16="http://schemas.microsoft.com/office/drawing/2014/main" id="{AEF63AB8-A072-D888-00EC-8162561162BE}"/>
                </a:ext>
              </a:extLst>
            </xdr:cNvPr>
            <xdr:cNvSpPr/>
          </xdr:nvSpPr>
          <xdr:spPr>
            <a:xfrm>
              <a:off x="5792" y="693"/>
              <a:ext cx="1057" cy="493"/>
            </a:xfrm>
            <a:custGeom>
              <a:avLst/>
              <a:gdLst/>
              <a:ahLst/>
              <a:cxnLst/>
              <a:rect l="l" t="t" r="r" b="b"/>
              <a:pathLst>
                <a:path w="1057" h="493" extrusionOk="0">
                  <a:moveTo>
                    <a:pt x="940" y="479"/>
                  </a:moveTo>
                  <a:lnTo>
                    <a:pt x="947" y="470"/>
                  </a:lnTo>
                  <a:lnTo>
                    <a:pt x="953" y="462"/>
                  </a:lnTo>
                  <a:lnTo>
                    <a:pt x="960" y="453"/>
                  </a:lnTo>
                  <a:lnTo>
                    <a:pt x="966" y="444"/>
                  </a:lnTo>
                  <a:lnTo>
                    <a:pt x="972" y="435"/>
                  </a:lnTo>
                  <a:lnTo>
                    <a:pt x="978" y="426"/>
                  </a:lnTo>
                  <a:lnTo>
                    <a:pt x="984" y="416"/>
                  </a:lnTo>
                  <a:lnTo>
                    <a:pt x="989" y="407"/>
                  </a:lnTo>
                  <a:lnTo>
                    <a:pt x="995" y="397"/>
                  </a:lnTo>
                  <a:lnTo>
                    <a:pt x="999" y="388"/>
                  </a:lnTo>
                  <a:lnTo>
                    <a:pt x="1004" y="378"/>
                  </a:lnTo>
                  <a:lnTo>
                    <a:pt x="1009" y="368"/>
                  </a:lnTo>
                  <a:lnTo>
                    <a:pt x="1014" y="358"/>
                  </a:lnTo>
                  <a:lnTo>
                    <a:pt x="1018" y="348"/>
                  </a:lnTo>
                  <a:lnTo>
                    <a:pt x="1022" y="338"/>
                  </a:lnTo>
                  <a:lnTo>
                    <a:pt x="1026" y="327"/>
                  </a:lnTo>
                  <a:lnTo>
                    <a:pt x="1030" y="317"/>
                  </a:lnTo>
                  <a:lnTo>
                    <a:pt x="1033" y="306"/>
                  </a:lnTo>
                  <a:lnTo>
                    <a:pt x="1036" y="296"/>
                  </a:lnTo>
                  <a:lnTo>
                    <a:pt x="1039" y="285"/>
                  </a:lnTo>
                  <a:lnTo>
                    <a:pt x="1042" y="275"/>
                  </a:lnTo>
                  <a:lnTo>
                    <a:pt x="1045" y="264"/>
                  </a:lnTo>
                  <a:lnTo>
                    <a:pt x="1047" y="253"/>
                  </a:lnTo>
                  <a:lnTo>
                    <a:pt x="1049" y="242"/>
                  </a:lnTo>
                  <a:lnTo>
                    <a:pt x="1051" y="231"/>
                  </a:lnTo>
                  <a:lnTo>
                    <a:pt x="1052" y="219"/>
                  </a:lnTo>
                  <a:lnTo>
                    <a:pt x="1054" y="208"/>
                  </a:lnTo>
                  <a:lnTo>
                    <a:pt x="1055" y="197"/>
                  </a:lnTo>
                  <a:lnTo>
                    <a:pt x="1056" y="185"/>
                  </a:lnTo>
                  <a:lnTo>
                    <a:pt x="1056" y="174"/>
                  </a:lnTo>
                  <a:lnTo>
                    <a:pt x="1057" y="162"/>
                  </a:lnTo>
                  <a:lnTo>
                    <a:pt x="1057" y="151"/>
                  </a:lnTo>
                  <a:lnTo>
                    <a:pt x="1057" y="136"/>
                  </a:lnTo>
                  <a:lnTo>
                    <a:pt x="1056" y="121"/>
                  </a:lnTo>
                  <a:lnTo>
                    <a:pt x="1055" y="107"/>
                  </a:lnTo>
                  <a:lnTo>
                    <a:pt x="1054" y="92"/>
                  </a:lnTo>
                  <a:lnTo>
                    <a:pt x="1052" y="78"/>
                  </a:lnTo>
                  <a:lnTo>
                    <a:pt x="1050" y="64"/>
                  </a:lnTo>
                  <a:lnTo>
                    <a:pt x="1047" y="50"/>
                  </a:lnTo>
                  <a:lnTo>
                    <a:pt x="1044" y="36"/>
                  </a:lnTo>
                  <a:lnTo>
                    <a:pt x="1012" y="32"/>
                  </a:lnTo>
                  <a:lnTo>
                    <a:pt x="980" y="29"/>
                  </a:lnTo>
                  <a:lnTo>
                    <a:pt x="948" y="26"/>
                  </a:lnTo>
                  <a:lnTo>
                    <a:pt x="916" y="24"/>
                  </a:lnTo>
                  <a:lnTo>
                    <a:pt x="884" y="21"/>
                  </a:lnTo>
                  <a:lnTo>
                    <a:pt x="852" y="18"/>
                  </a:lnTo>
                  <a:lnTo>
                    <a:pt x="820" y="16"/>
                  </a:lnTo>
                  <a:lnTo>
                    <a:pt x="788" y="14"/>
                  </a:lnTo>
                  <a:lnTo>
                    <a:pt x="756" y="12"/>
                  </a:lnTo>
                  <a:lnTo>
                    <a:pt x="724" y="10"/>
                  </a:lnTo>
                  <a:lnTo>
                    <a:pt x="692" y="9"/>
                  </a:lnTo>
                  <a:lnTo>
                    <a:pt x="660" y="7"/>
                  </a:lnTo>
                  <a:lnTo>
                    <a:pt x="628" y="6"/>
                  </a:lnTo>
                  <a:lnTo>
                    <a:pt x="596" y="5"/>
                  </a:lnTo>
                  <a:lnTo>
                    <a:pt x="564" y="4"/>
                  </a:lnTo>
                  <a:lnTo>
                    <a:pt x="532" y="3"/>
                  </a:lnTo>
                  <a:lnTo>
                    <a:pt x="500" y="2"/>
                  </a:lnTo>
                  <a:lnTo>
                    <a:pt x="468" y="2"/>
                  </a:lnTo>
                  <a:lnTo>
                    <a:pt x="436" y="1"/>
                  </a:lnTo>
                  <a:lnTo>
                    <a:pt x="404" y="1"/>
                  </a:lnTo>
                  <a:lnTo>
                    <a:pt x="340" y="0"/>
                  </a:lnTo>
                  <a:lnTo>
                    <a:pt x="276" y="1"/>
                  </a:lnTo>
                  <a:lnTo>
                    <a:pt x="212" y="2"/>
                  </a:lnTo>
                  <a:lnTo>
                    <a:pt x="148" y="3"/>
                  </a:lnTo>
                  <a:lnTo>
                    <a:pt x="84" y="5"/>
                  </a:lnTo>
                  <a:lnTo>
                    <a:pt x="20" y="8"/>
                  </a:lnTo>
                  <a:lnTo>
                    <a:pt x="15" y="25"/>
                  </a:lnTo>
                  <a:lnTo>
                    <a:pt x="13" y="33"/>
                  </a:lnTo>
                  <a:lnTo>
                    <a:pt x="11" y="42"/>
                  </a:lnTo>
                  <a:lnTo>
                    <a:pt x="9" y="51"/>
                  </a:lnTo>
                  <a:lnTo>
                    <a:pt x="8" y="60"/>
                  </a:lnTo>
                  <a:lnTo>
                    <a:pt x="6" y="69"/>
                  </a:lnTo>
                  <a:lnTo>
                    <a:pt x="5" y="78"/>
                  </a:lnTo>
                  <a:lnTo>
                    <a:pt x="4" y="86"/>
                  </a:lnTo>
                  <a:lnTo>
                    <a:pt x="2" y="96"/>
                  </a:lnTo>
                  <a:lnTo>
                    <a:pt x="2" y="105"/>
                  </a:lnTo>
                  <a:lnTo>
                    <a:pt x="1" y="114"/>
                  </a:lnTo>
                  <a:lnTo>
                    <a:pt x="0" y="123"/>
                  </a:lnTo>
                  <a:lnTo>
                    <a:pt x="0" y="132"/>
                  </a:lnTo>
                  <a:lnTo>
                    <a:pt x="0" y="141"/>
                  </a:lnTo>
                  <a:lnTo>
                    <a:pt x="0" y="151"/>
                  </a:lnTo>
                  <a:lnTo>
                    <a:pt x="0" y="161"/>
                  </a:lnTo>
                  <a:lnTo>
                    <a:pt x="0" y="170"/>
                  </a:lnTo>
                  <a:lnTo>
                    <a:pt x="0" y="180"/>
                  </a:lnTo>
                  <a:lnTo>
                    <a:pt x="1" y="190"/>
                  </a:lnTo>
                  <a:lnTo>
                    <a:pt x="2" y="199"/>
                  </a:lnTo>
                  <a:lnTo>
                    <a:pt x="3" y="209"/>
                  </a:lnTo>
                  <a:lnTo>
                    <a:pt x="4" y="219"/>
                  </a:lnTo>
                  <a:lnTo>
                    <a:pt x="5" y="228"/>
                  </a:lnTo>
                  <a:lnTo>
                    <a:pt x="7" y="238"/>
                  </a:lnTo>
                  <a:lnTo>
                    <a:pt x="8" y="247"/>
                  </a:lnTo>
                  <a:lnTo>
                    <a:pt x="10" y="256"/>
                  </a:lnTo>
                  <a:lnTo>
                    <a:pt x="12" y="265"/>
                  </a:lnTo>
                  <a:lnTo>
                    <a:pt x="15" y="275"/>
                  </a:lnTo>
                  <a:lnTo>
                    <a:pt x="17" y="284"/>
                  </a:lnTo>
                  <a:lnTo>
                    <a:pt x="19" y="293"/>
                  </a:lnTo>
                  <a:lnTo>
                    <a:pt x="22" y="302"/>
                  </a:lnTo>
                  <a:lnTo>
                    <a:pt x="25" y="311"/>
                  </a:lnTo>
                  <a:lnTo>
                    <a:pt x="28" y="320"/>
                  </a:lnTo>
                  <a:lnTo>
                    <a:pt x="31" y="328"/>
                  </a:lnTo>
                  <a:lnTo>
                    <a:pt x="34" y="337"/>
                  </a:lnTo>
                  <a:lnTo>
                    <a:pt x="38" y="346"/>
                  </a:lnTo>
                  <a:lnTo>
                    <a:pt x="41" y="354"/>
                  </a:lnTo>
                  <a:lnTo>
                    <a:pt x="45" y="363"/>
                  </a:lnTo>
                  <a:lnTo>
                    <a:pt x="49" y="371"/>
                  </a:lnTo>
                  <a:lnTo>
                    <a:pt x="53" y="380"/>
                  </a:lnTo>
                  <a:lnTo>
                    <a:pt x="57" y="388"/>
                  </a:lnTo>
                  <a:lnTo>
                    <a:pt x="62" y="396"/>
                  </a:lnTo>
                  <a:lnTo>
                    <a:pt x="66" y="404"/>
                  </a:lnTo>
                  <a:lnTo>
                    <a:pt x="70" y="412"/>
                  </a:lnTo>
                  <a:lnTo>
                    <a:pt x="75" y="420"/>
                  </a:lnTo>
                  <a:lnTo>
                    <a:pt x="80" y="428"/>
                  </a:lnTo>
                  <a:lnTo>
                    <a:pt x="85" y="436"/>
                  </a:lnTo>
                  <a:lnTo>
                    <a:pt x="98" y="432"/>
                  </a:lnTo>
                  <a:lnTo>
                    <a:pt x="110" y="428"/>
                  </a:lnTo>
                  <a:lnTo>
                    <a:pt x="123" y="425"/>
                  </a:lnTo>
                  <a:lnTo>
                    <a:pt x="136" y="422"/>
                  </a:lnTo>
                  <a:lnTo>
                    <a:pt x="148" y="420"/>
                  </a:lnTo>
                  <a:lnTo>
                    <a:pt x="161" y="417"/>
                  </a:lnTo>
                  <a:lnTo>
                    <a:pt x="174" y="415"/>
                  </a:lnTo>
                  <a:lnTo>
                    <a:pt x="187" y="413"/>
                  </a:lnTo>
                  <a:lnTo>
                    <a:pt x="199" y="412"/>
                  </a:lnTo>
                  <a:lnTo>
                    <a:pt x="212" y="411"/>
                  </a:lnTo>
                  <a:lnTo>
                    <a:pt x="225" y="410"/>
                  </a:lnTo>
                  <a:lnTo>
                    <a:pt x="238" y="410"/>
                  </a:lnTo>
                  <a:lnTo>
                    <a:pt x="251" y="410"/>
                  </a:lnTo>
                  <a:lnTo>
                    <a:pt x="264" y="410"/>
                  </a:lnTo>
                  <a:lnTo>
                    <a:pt x="277" y="411"/>
                  </a:lnTo>
                  <a:lnTo>
                    <a:pt x="291" y="412"/>
                  </a:lnTo>
                  <a:lnTo>
                    <a:pt x="304" y="414"/>
                  </a:lnTo>
                  <a:lnTo>
                    <a:pt x="317" y="416"/>
                  </a:lnTo>
                  <a:lnTo>
                    <a:pt x="331" y="418"/>
                  </a:lnTo>
                  <a:lnTo>
                    <a:pt x="344" y="421"/>
                  </a:lnTo>
                  <a:lnTo>
                    <a:pt x="358" y="424"/>
                  </a:lnTo>
                  <a:lnTo>
                    <a:pt x="371" y="428"/>
                  </a:lnTo>
                  <a:lnTo>
                    <a:pt x="385" y="432"/>
                  </a:lnTo>
                  <a:lnTo>
                    <a:pt x="399" y="437"/>
                  </a:lnTo>
                  <a:lnTo>
                    <a:pt x="413" y="442"/>
                  </a:lnTo>
                  <a:lnTo>
                    <a:pt x="427" y="448"/>
                  </a:lnTo>
                  <a:lnTo>
                    <a:pt x="441" y="454"/>
                  </a:lnTo>
                  <a:lnTo>
                    <a:pt x="455" y="461"/>
                  </a:lnTo>
                  <a:lnTo>
                    <a:pt x="470" y="468"/>
                  </a:lnTo>
                  <a:lnTo>
                    <a:pt x="484" y="476"/>
                  </a:lnTo>
                  <a:lnTo>
                    <a:pt x="499" y="485"/>
                  </a:lnTo>
                  <a:lnTo>
                    <a:pt x="513" y="493"/>
                  </a:lnTo>
                  <a:lnTo>
                    <a:pt x="524" y="489"/>
                  </a:lnTo>
                  <a:lnTo>
                    <a:pt x="535" y="485"/>
                  </a:lnTo>
                  <a:lnTo>
                    <a:pt x="547" y="482"/>
                  </a:lnTo>
                  <a:lnTo>
                    <a:pt x="558" y="478"/>
                  </a:lnTo>
                  <a:lnTo>
                    <a:pt x="570" y="475"/>
                  </a:lnTo>
                  <a:lnTo>
                    <a:pt x="582" y="472"/>
                  </a:lnTo>
                  <a:lnTo>
                    <a:pt x="594" y="469"/>
                  </a:lnTo>
                  <a:lnTo>
                    <a:pt x="606" y="466"/>
                  </a:lnTo>
                  <a:lnTo>
                    <a:pt x="618" y="464"/>
                  </a:lnTo>
                  <a:lnTo>
                    <a:pt x="630" y="462"/>
                  </a:lnTo>
                  <a:lnTo>
                    <a:pt x="643" y="460"/>
                  </a:lnTo>
                  <a:lnTo>
                    <a:pt x="655" y="458"/>
                  </a:lnTo>
                  <a:lnTo>
                    <a:pt x="668" y="456"/>
                  </a:lnTo>
                  <a:lnTo>
                    <a:pt x="681" y="455"/>
                  </a:lnTo>
                  <a:lnTo>
                    <a:pt x="694" y="454"/>
                  </a:lnTo>
                  <a:lnTo>
                    <a:pt x="707" y="453"/>
                  </a:lnTo>
                  <a:lnTo>
                    <a:pt x="720" y="453"/>
                  </a:lnTo>
                  <a:lnTo>
                    <a:pt x="734" y="452"/>
                  </a:lnTo>
                  <a:lnTo>
                    <a:pt x="748" y="452"/>
                  </a:lnTo>
                  <a:lnTo>
                    <a:pt x="761" y="453"/>
                  </a:lnTo>
                  <a:lnTo>
                    <a:pt x="775" y="453"/>
                  </a:lnTo>
                  <a:lnTo>
                    <a:pt x="789" y="454"/>
                  </a:lnTo>
                  <a:lnTo>
                    <a:pt x="804" y="455"/>
                  </a:lnTo>
                  <a:lnTo>
                    <a:pt x="818" y="457"/>
                  </a:lnTo>
                  <a:lnTo>
                    <a:pt x="833" y="458"/>
                  </a:lnTo>
                  <a:lnTo>
                    <a:pt x="848" y="460"/>
                  </a:lnTo>
                  <a:lnTo>
                    <a:pt x="863" y="463"/>
                  </a:lnTo>
                  <a:lnTo>
                    <a:pt x="878" y="465"/>
                  </a:lnTo>
                  <a:lnTo>
                    <a:pt x="893" y="468"/>
                  </a:lnTo>
                  <a:lnTo>
                    <a:pt x="909" y="471"/>
                  </a:lnTo>
                  <a:lnTo>
                    <a:pt x="924" y="475"/>
                  </a:lnTo>
                  <a:lnTo>
                    <a:pt x="940" y="479"/>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8" name="Shape 17">
              <a:extLst>
                <a:ext uri="{FF2B5EF4-FFF2-40B4-BE49-F238E27FC236}">
                  <a16:creationId xmlns:a16="http://schemas.microsoft.com/office/drawing/2014/main" id="{32AAB411-C37A-A810-F644-2AC8F883E08B}"/>
                </a:ext>
              </a:extLst>
            </xdr:cNvPr>
            <xdr:cNvPicPr preferRelativeResize="0"/>
          </xdr:nvPicPr>
          <xdr:blipFill rotWithShape="1">
            <a:blip xmlns:r="http://schemas.openxmlformats.org/officeDocument/2006/relationships" r:embed="rId3">
              <a:alphaModFix/>
            </a:blip>
            <a:srcRect/>
            <a:stretch/>
          </xdr:blipFill>
          <xdr:spPr>
            <a:xfrm>
              <a:off x="5794" y="822"/>
              <a:ext cx="1056" cy="235"/>
            </a:xfrm>
            <a:prstGeom prst="rect">
              <a:avLst/>
            </a:prstGeom>
            <a:noFill/>
            <a:ln>
              <a:noFill/>
            </a:ln>
          </xdr:spPr>
        </xdr:pic>
        <xdr:sp macro="" textlink="">
          <xdr:nvSpPr>
            <xdr:cNvPr id="19" name="Shape 18">
              <a:extLst>
                <a:ext uri="{FF2B5EF4-FFF2-40B4-BE49-F238E27FC236}">
                  <a16:creationId xmlns:a16="http://schemas.microsoft.com/office/drawing/2014/main" id="{8B17B012-9170-1438-F199-204AC71519B1}"/>
                </a:ext>
              </a:extLst>
            </xdr:cNvPr>
            <xdr:cNvSpPr/>
          </xdr:nvSpPr>
          <xdr:spPr>
            <a:xfrm>
              <a:off x="5792" y="769"/>
              <a:ext cx="1057" cy="299"/>
            </a:xfrm>
            <a:custGeom>
              <a:avLst/>
              <a:gdLst/>
              <a:ahLst/>
              <a:cxnLst/>
              <a:rect l="l" t="t" r="r" b="b"/>
              <a:pathLst>
                <a:path w="1057" h="299" extrusionOk="0">
                  <a:moveTo>
                    <a:pt x="1034" y="226"/>
                  </a:moveTo>
                  <a:lnTo>
                    <a:pt x="451" y="226"/>
                  </a:lnTo>
                  <a:lnTo>
                    <a:pt x="482" y="227"/>
                  </a:lnTo>
                  <a:lnTo>
                    <a:pt x="512" y="227"/>
                  </a:lnTo>
                  <a:lnTo>
                    <a:pt x="542" y="229"/>
                  </a:lnTo>
                  <a:lnTo>
                    <a:pt x="573" y="230"/>
                  </a:lnTo>
                  <a:lnTo>
                    <a:pt x="603" y="232"/>
                  </a:lnTo>
                  <a:lnTo>
                    <a:pt x="695" y="241"/>
                  </a:lnTo>
                  <a:lnTo>
                    <a:pt x="756" y="249"/>
                  </a:lnTo>
                  <a:lnTo>
                    <a:pt x="818" y="259"/>
                  </a:lnTo>
                  <a:lnTo>
                    <a:pt x="910" y="277"/>
                  </a:lnTo>
                  <a:lnTo>
                    <a:pt x="973" y="291"/>
                  </a:lnTo>
                  <a:lnTo>
                    <a:pt x="1004" y="299"/>
                  </a:lnTo>
                  <a:lnTo>
                    <a:pt x="1008" y="295"/>
                  </a:lnTo>
                  <a:lnTo>
                    <a:pt x="1023" y="259"/>
                  </a:lnTo>
                  <a:lnTo>
                    <a:pt x="1034" y="226"/>
                  </a:lnTo>
                  <a:close/>
                  <a:moveTo>
                    <a:pt x="514" y="0"/>
                  </a:moveTo>
                  <a:lnTo>
                    <a:pt x="414" y="0"/>
                  </a:lnTo>
                  <a:lnTo>
                    <a:pt x="380" y="2"/>
                  </a:lnTo>
                  <a:lnTo>
                    <a:pt x="346" y="3"/>
                  </a:lnTo>
                  <a:lnTo>
                    <a:pt x="312" y="6"/>
                  </a:lnTo>
                  <a:lnTo>
                    <a:pt x="278" y="8"/>
                  </a:lnTo>
                  <a:lnTo>
                    <a:pt x="244" y="11"/>
                  </a:lnTo>
                  <a:lnTo>
                    <a:pt x="140" y="23"/>
                  </a:lnTo>
                  <a:lnTo>
                    <a:pt x="106" y="28"/>
                  </a:lnTo>
                  <a:lnTo>
                    <a:pt x="0" y="46"/>
                  </a:lnTo>
                  <a:lnTo>
                    <a:pt x="0" y="100"/>
                  </a:lnTo>
                  <a:lnTo>
                    <a:pt x="1" y="112"/>
                  </a:lnTo>
                  <a:lnTo>
                    <a:pt x="2" y="125"/>
                  </a:lnTo>
                  <a:lnTo>
                    <a:pt x="3" y="137"/>
                  </a:lnTo>
                  <a:lnTo>
                    <a:pt x="5" y="149"/>
                  </a:lnTo>
                  <a:lnTo>
                    <a:pt x="7" y="162"/>
                  </a:lnTo>
                  <a:lnTo>
                    <a:pt x="9" y="173"/>
                  </a:lnTo>
                  <a:lnTo>
                    <a:pt x="12" y="185"/>
                  </a:lnTo>
                  <a:lnTo>
                    <a:pt x="14" y="197"/>
                  </a:lnTo>
                  <a:lnTo>
                    <a:pt x="17" y="209"/>
                  </a:lnTo>
                  <a:lnTo>
                    <a:pt x="21" y="220"/>
                  </a:lnTo>
                  <a:lnTo>
                    <a:pt x="24" y="232"/>
                  </a:lnTo>
                  <a:lnTo>
                    <a:pt x="28" y="243"/>
                  </a:lnTo>
                  <a:lnTo>
                    <a:pt x="32" y="255"/>
                  </a:lnTo>
                  <a:lnTo>
                    <a:pt x="36" y="266"/>
                  </a:lnTo>
                  <a:lnTo>
                    <a:pt x="65" y="260"/>
                  </a:lnTo>
                  <a:lnTo>
                    <a:pt x="124" y="250"/>
                  </a:lnTo>
                  <a:lnTo>
                    <a:pt x="212" y="238"/>
                  </a:lnTo>
                  <a:lnTo>
                    <a:pt x="242" y="235"/>
                  </a:lnTo>
                  <a:lnTo>
                    <a:pt x="272" y="233"/>
                  </a:lnTo>
                  <a:lnTo>
                    <a:pt x="301" y="230"/>
                  </a:lnTo>
                  <a:lnTo>
                    <a:pt x="421" y="226"/>
                  </a:lnTo>
                  <a:lnTo>
                    <a:pt x="1034" y="226"/>
                  </a:lnTo>
                  <a:lnTo>
                    <a:pt x="1036" y="221"/>
                  </a:lnTo>
                  <a:lnTo>
                    <a:pt x="1046" y="182"/>
                  </a:lnTo>
                  <a:lnTo>
                    <a:pt x="1053" y="142"/>
                  </a:lnTo>
                  <a:lnTo>
                    <a:pt x="1057" y="88"/>
                  </a:lnTo>
                  <a:lnTo>
                    <a:pt x="1054" y="82"/>
                  </a:lnTo>
                  <a:lnTo>
                    <a:pt x="993" y="64"/>
                  </a:lnTo>
                  <a:lnTo>
                    <a:pt x="962" y="56"/>
                  </a:lnTo>
                  <a:lnTo>
                    <a:pt x="900" y="42"/>
                  </a:lnTo>
                  <a:lnTo>
                    <a:pt x="837" y="30"/>
                  </a:lnTo>
                  <a:lnTo>
                    <a:pt x="774" y="20"/>
                  </a:lnTo>
                  <a:lnTo>
                    <a:pt x="709" y="12"/>
                  </a:lnTo>
                  <a:lnTo>
                    <a:pt x="645" y="6"/>
                  </a:lnTo>
                  <a:lnTo>
                    <a:pt x="579" y="2"/>
                  </a:lnTo>
                  <a:lnTo>
                    <a:pt x="514" y="0"/>
                  </a:lnTo>
                  <a:close/>
                </a:path>
              </a:pathLst>
            </a:custGeom>
            <a:solidFill>
              <a:srgbClr val="FCFCFC"/>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0" name="Shape 19">
              <a:extLst>
                <a:ext uri="{FF2B5EF4-FFF2-40B4-BE49-F238E27FC236}">
                  <a16:creationId xmlns:a16="http://schemas.microsoft.com/office/drawing/2014/main" id="{1C7BEFCA-A472-C5FF-EE27-C63C5D1D174F}"/>
                </a:ext>
              </a:extLst>
            </xdr:cNvPr>
            <xdr:cNvSpPr/>
          </xdr:nvSpPr>
          <xdr:spPr>
            <a:xfrm>
              <a:off x="5792" y="769"/>
              <a:ext cx="1057" cy="299"/>
            </a:xfrm>
            <a:custGeom>
              <a:avLst/>
              <a:gdLst/>
              <a:ahLst/>
              <a:cxnLst/>
              <a:rect l="l" t="t" r="r" b="b"/>
              <a:pathLst>
                <a:path w="1057" h="299" extrusionOk="0">
                  <a:moveTo>
                    <a:pt x="1004" y="299"/>
                  </a:moveTo>
                  <a:lnTo>
                    <a:pt x="942" y="284"/>
                  </a:lnTo>
                  <a:lnTo>
                    <a:pt x="879" y="271"/>
                  </a:lnTo>
                  <a:lnTo>
                    <a:pt x="848" y="265"/>
                  </a:lnTo>
                  <a:lnTo>
                    <a:pt x="818" y="259"/>
                  </a:lnTo>
                  <a:lnTo>
                    <a:pt x="787" y="254"/>
                  </a:lnTo>
                  <a:lnTo>
                    <a:pt x="756" y="249"/>
                  </a:lnTo>
                  <a:lnTo>
                    <a:pt x="725" y="245"/>
                  </a:lnTo>
                  <a:lnTo>
                    <a:pt x="695" y="241"/>
                  </a:lnTo>
                  <a:lnTo>
                    <a:pt x="664" y="238"/>
                  </a:lnTo>
                  <a:lnTo>
                    <a:pt x="633" y="235"/>
                  </a:lnTo>
                  <a:lnTo>
                    <a:pt x="603" y="232"/>
                  </a:lnTo>
                  <a:lnTo>
                    <a:pt x="573" y="230"/>
                  </a:lnTo>
                  <a:lnTo>
                    <a:pt x="542" y="229"/>
                  </a:lnTo>
                  <a:lnTo>
                    <a:pt x="512" y="227"/>
                  </a:lnTo>
                  <a:lnTo>
                    <a:pt x="482" y="227"/>
                  </a:lnTo>
                  <a:lnTo>
                    <a:pt x="451" y="226"/>
                  </a:lnTo>
                  <a:lnTo>
                    <a:pt x="421" y="226"/>
                  </a:lnTo>
                  <a:lnTo>
                    <a:pt x="391" y="227"/>
                  </a:lnTo>
                  <a:lnTo>
                    <a:pt x="361" y="228"/>
                  </a:lnTo>
                  <a:lnTo>
                    <a:pt x="331" y="229"/>
                  </a:lnTo>
                  <a:lnTo>
                    <a:pt x="301" y="230"/>
                  </a:lnTo>
                  <a:lnTo>
                    <a:pt x="272" y="233"/>
                  </a:lnTo>
                  <a:lnTo>
                    <a:pt x="242" y="235"/>
                  </a:lnTo>
                  <a:lnTo>
                    <a:pt x="212" y="238"/>
                  </a:lnTo>
                  <a:lnTo>
                    <a:pt x="183" y="242"/>
                  </a:lnTo>
                  <a:lnTo>
                    <a:pt x="153" y="246"/>
                  </a:lnTo>
                  <a:lnTo>
                    <a:pt x="124" y="250"/>
                  </a:lnTo>
                  <a:lnTo>
                    <a:pt x="95" y="255"/>
                  </a:lnTo>
                  <a:lnTo>
                    <a:pt x="65" y="260"/>
                  </a:lnTo>
                  <a:lnTo>
                    <a:pt x="36" y="266"/>
                  </a:lnTo>
                  <a:lnTo>
                    <a:pt x="32" y="255"/>
                  </a:lnTo>
                  <a:lnTo>
                    <a:pt x="28" y="243"/>
                  </a:lnTo>
                  <a:lnTo>
                    <a:pt x="24" y="232"/>
                  </a:lnTo>
                  <a:lnTo>
                    <a:pt x="21" y="220"/>
                  </a:lnTo>
                  <a:lnTo>
                    <a:pt x="17" y="209"/>
                  </a:lnTo>
                  <a:lnTo>
                    <a:pt x="14" y="197"/>
                  </a:lnTo>
                  <a:lnTo>
                    <a:pt x="12" y="185"/>
                  </a:lnTo>
                  <a:lnTo>
                    <a:pt x="9" y="173"/>
                  </a:lnTo>
                  <a:lnTo>
                    <a:pt x="7" y="162"/>
                  </a:lnTo>
                  <a:lnTo>
                    <a:pt x="5" y="149"/>
                  </a:lnTo>
                  <a:lnTo>
                    <a:pt x="3" y="137"/>
                  </a:lnTo>
                  <a:lnTo>
                    <a:pt x="2" y="125"/>
                  </a:lnTo>
                  <a:lnTo>
                    <a:pt x="1" y="112"/>
                  </a:lnTo>
                  <a:lnTo>
                    <a:pt x="0" y="100"/>
                  </a:lnTo>
                  <a:lnTo>
                    <a:pt x="0" y="87"/>
                  </a:lnTo>
                  <a:lnTo>
                    <a:pt x="0" y="75"/>
                  </a:lnTo>
                  <a:lnTo>
                    <a:pt x="0" y="68"/>
                  </a:lnTo>
                  <a:lnTo>
                    <a:pt x="0" y="53"/>
                  </a:lnTo>
                  <a:lnTo>
                    <a:pt x="36" y="40"/>
                  </a:lnTo>
                  <a:lnTo>
                    <a:pt x="71" y="34"/>
                  </a:lnTo>
                  <a:lnTo>
                    <a:pt x="106" y="28"/>
                  </a:lnTo>
                  <a:lnTo>
                    <a:pt x="140" y="23"/>
                  </a:lnTo>
                  <a:lnTo>
                    <a:pt x="175" y="19"/>
                  </a:lnTo>
                  <a:lnTo>
                    <a:pt x="210" y="15"/>
                  </a:lnTo>
                  <a:lnTo>
                    <a:pt x="244" y="11"/>
                  </a:lnTo>
                  <a:lnTo>
                    <a:pt x="278" y="8"/>
                  </a:lnTo>
                  <a:lnTo>
                    <a:pt x="312" y="6"/>
                  </a:lnTo>
                  <a:lnTo>
                    <a:pt x="346" y="3"/>
                  </a:lnTo>
                  <a:lnTo>
                    <a:pt x="380" y="2"/>
                  </a:lnTo>
                  <a:lnTo>
                    <a:pt x="414" y="0"/>
                  </a:lnTo>
                  <a:lnTo>
                    <a:pt x="447" y="0"/>
                  </a:lnTo>
                  <a:lnTo>
                    <a:pt x="480" y="0"/>
                  </a:lnTo>
                  <a:lnTo>
                    <a:pt x="514" y="0"/>
                  </a:lnTo>
                  <a:lnTo>
                    <a:pt x="547" y="1"/>
                  </a:lnTo>
                  <a:lnTo>
                    <a:pt x="579" y="2"/>
                  </a:lnTo>
                  <a:lnTo>
                    <a:pt x="612" y="4"/>
                  </a:lnTo>
                  <a:lnTo>
                    <a:pt x="645" y="6"/>
                  </a:lnTo>
                  <a:lnTo>
                    <a:pt x="677" y="9"/>
                  </a:lnTo>
                  <a:lnTo>
                    <a:pt x="709" y="12"/>
                  </a:lnTo>
                  <a:lnTo>
                    <a:pt x="742" y="16"/>
                  </a:lnTo>
                  <a:lnTo>
                    <a:pt x="774" y="20"/>
                  </a:lnTo>
                  <a:lnTo>
                    <a:pt x="805" y="25"/>
                  </a:lnTo>
                  <a:lnTo>
                    <a:pt x="837" y="30"/>
                  </a:lnTo>
                  <a:lnTo>
                    <a:pt x="868" y="36"/>
                  </a:lnTo>
                  <a:lnTo>
                    <a:pt x="900" y="42"/>
                  </a:lnTo>
                  <a:lnTo>
                    <a:pt x="931" y="49"/>
                  </a:lnTo>
                  <a:lnTo>
                    <a:pt x="993" y="64"/>
                  </a:lnTo>
                  <a:lnTo>
                    <a:pt x="1054" y="82"/>
                  </a:lnTo>
                  <a:lnTo>
                    <a:pt x="1055" y="85"/>
                  </a:lnTo>
                  <a:lnTo>
                    <a:pt x="1057" y="88"/>
                  </a:lnTo>
                  <a:lnTo>
                    <a:pt x="1056" y="102"/>
                  </a:lnTo>
                  <a:lnTo>
                    <a:pt x="1055" y="115"/>
                  </a:lnTo>
                  <a:lnTo>
                    <a:pt x="1054" y="129"/>
                  </a:lnTo>
                  <a:lnTo>
                    <a:pt x="1053" y="142"/>
                  </a:lnTo>
                  <a:lnTo>
                    <a:pt x="1051" y="156"/>
                  </a:lnTo>
                  <a:lnTo>
                    <a:pt x="1048" y="169"/>
                  </a:lnTo>
                  <a:lnTo>
                    <a:pt x="1046" y="182"/>
                  </a:lnTo>
                  <a:lnTo>
                    <a:pt x="1043" y="195"/>
                  </a:lnTo>
                  <a:lnTo>
                    <a:pt x="1039" y="209"/>
                  </a:lnTo>
                  <a:lnTo>
                    <a:pt x="1036" y="221"/>
                  </a:lnTo>
                  <a:lnTo>
                    <a:pt x="1032" y="234"/>
                  </a:lnTo>
                  <a:lnTo>
                    <a:pt x="1028" y="246"/>
                  </a:lnTo>
                  <a:lnTo>
                    <a:pt x="1023" y="259"/>
                  </a:lnTo>
                  <a:lnTo>
                    <a:pt x="1018" y="271"/>
                  </a:lnTo>
                  <a:lnTo>
                    <a:pt x="1013" y="283"/>
                  </a:lnTo>
                  <a:lnTo>
                    <a:pt x="1008" y="295"/>
                  </a:lnTo>
                  <a:lnTo>
                    <a:pt x="1006" y="297"/>
                  </a:lnTo>
                  <a:lnTo>
                    <a:pt x="1004" y="299"/>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1" name="Shape 20">
              <a:extLst>
                <a:ext uri="{FF2B5EF4-FFF2-40B4-BE49-F238E27FC236}">
                  <a16:creationId xmlns:a16="http://schemas.microsoft.com/office/drawing/2014/main" id="{7E87C951-057C-4E34-BB09-7F925D826105}"/>
                </a:ext>
              </a:extLst>
            </xdr:cNvPr>
            <xdr:cNvSpPr/>
          </xdr:nvSpPr>
          <xdr:spPr>
            <a:xfrm>
              <a:off x="5813" y="320"/>
              <a:ext cx="1025" cy="413"/>
            </a:xfrm>
            <a:custGeom>
              <a:avLst/>
              <a:gdLst/>
              <a:ahLst/>
              <a:cxnLst/>
              <a:rect l="l" t="t" r="r" b="b"/>
              <a:pathLst>
                <a:path w="1025" h="413" extrusionOk="0">
                  <a:moveTo>
                    <a:pt x="1014" y="374"/>
                  </a:moveTo>
                  <a:lnTo>
                    <a:pt x="384" y="374"/>
                  </a:lnTo>
                  <a:lnTo>
                    <a:pt x="416" y="375"/>
                  </a:lnTo>
                  <a:lnTo>
                    <a:pt x="448" y="375"/>
                  </a:lnTo>
                  <a:lnTo>
                    <a:pt x="480" y="376"/>
                  </a:lnTo>
                  <a:lnTo>
                    <a:pt x="512" y="376"/>
                  </a:lnTo>
                  <a:lnTo>
                    <a:pt x="576" y="378"/>
                  </a:lnTo>
                  <a:lnTo>
                    <a:pt x="608" y="380"/>
                  </a:lnTo>
                  <a:lnTo>
                    <a:pt x="672" y="382"/>
                  </a:lnTo>
                  <a:lnTo>
                    <a:pt x="832" y="392"/>
                  </a:lnTo>
                  <a:lnTo>
                    <a:pt x="896" y="398"/>
                  </a:lnTo>
                  <a:lnTo>
                    <a:pt x="928" y="400"/>
                  </a:lnTo>
                  <a:lnTo>
                    <a:pt x="992" y="406"/>
                  </a:lnTo>
                  <a:lnTo>
                    <a:pt x="1024" y="410"/>
                  </a:lnTo>
                  <a:lnTo>
                    <a:pt x="1025" y="413"/>
                  </a:lnTo>
                  <a:lnTo>
                    <a:pt x="1019" y="391"/>
                  </a:lnTo>
                  <a:lnTo>
                    <a:pt x="1014" y="374"/>
                  </a:lnTo>
                  <a:close/>
                  <a:moveTo>
                    <a:pt x="508" y="0"/>
                  </a:moveTo>
                  <a:lnTo>
                    <a:pt x="486" y="1"/>
                  </a:lnTo>
                  <a:lnTo>
                    <a:pt x="442" y="5"/>
                  </a:lnTo>
                  <a:lnTo>
                    <a:pt x="398" y="12"/>
                  </a:lnTo>
                  <a:lnTo>
                    <a:pt x="357" y="22"/>
                  </a:lnTo>
                  <a:lnTo>
                    <a:pt x="316" y="36"/>
                  </a:lnTo>
                  <a:lnTo>
                    <a:pt x="277" y="53"/>
                  </a:lnTo>
                  <a:lnTo>
                    <a:pt x="240" y="73"/>
                  </a:lnTo>
                  <a:lnTo>
                    <a:pt x="205" y="96"/>
                  </a:lnTo>
                  <a:lnTo>
                    <a:pt x="171" y="122"/>
                  </a:lnTo>
                  <a:lnTo>
                    <a:pt x="140" y="150"/>
                  </a:lnTo>
                  <a:lnTo>
                    <a:pt x="111" y="180"/>
                  </a:lnTo>
                  <a:lnTo>
                    <a:pt x="85" y="212"/>
                  </a:lnTo>
                  <a:lnTo>
                    <a:pt x="61" y="246"/>
                  </a:lnTo>
                  <a:lnTo>
                    <a:pt x="40" y="283"/>
                  </a:lnTo>
                  <a:lnTo>
                    <a:pt x="21" y="321"/>
                  </a:lnTo>
                  <a:lnTo>
                    <a:pt x="0" y="381"/>
                  </a:lnTo>
                  <a:lnTo>
                    <a:pt x="128" y="377"/>
                  </a:lnTo>
                  <a:lnTo>
                    <a:pt x="320" y="374"/>
                  </a:lnTo>
                  <a:lnTo>
                    <a:pt x="1014" y="374"/>
                  </a:lnTo>
                  <a:lnTo>
                    <a:pt x="1006" y="349"/>
                  </a:lnTo>
                  <a:lnTo>
                    <a:pt x="989" y="307"/>
                  </a:lnTo>
                  <a:lnTo>
                    <a:pt x="969" y="268"/>
                  </a:lnTo>
                  <a:lnTo>
                    <a:pt x="946" y="231"/>
                  </a:lnTo>
                  <a:lnTo>
                    <a:pt x="919" y="196"/>
                  </a:lnTo>
                  <a:lnTo>
                    <a:pt x="890" y="163"/>
                  </a:lnTo>
                  <a:lnTo>
                    <a:pt x="858" y="133"/>
                  </a:lnTo>
                  <a:lnTo>
                    <a:pt x="824" y="105"/>
                  </a:lnTo>
                  <a:lnTo>
                    <a:pt x="788" y="80"/>
                  </a:lnTo>
                  <a:lnTo>
                    <a:pt x="749" y="58"/>
                  </a:lnTo>
                  <a:lnTo>
                    <a:pt x="709" y="40"/>
                  </a:lnTo>
                  <a:lnTo>
                    <a:pt x="667" y="24"/>
                  </a:lnTo>
                  <a:lnTo>
                    <a:pt x="623" y="13"/>
                  </a:lnTo>
                  <a:lnTo>
                    <a:pt x="578" y="5"/>
                  </a:lnTo>
                  <a:lnTo>
                    <a:pt x="532" y="1"/>
                  </a:lnTo>
                  <a:lnTo>
                    <a:pt x="508" y="0"/>
                  </a:lnTo>
                  <a:close/>
                </a:path>
              </a:pathLst>
            </a:custGeom>
            <a:solidFill>
              <a:srgbClr val="91D6F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2" name="Shape 21">
              <a:extLst>
                <a:ext uri="{FF2B5EF4-FFF2-40B4-BE49-F238E27FC236}">
                  <a16:creationId xmlns:a16="http://schemas.microsoft.com/office/drawing/2014/main" id="{A1FC2B0C-99A4-2609-7FA6-3B2467A68D3E}"/>
                </a:ext>
              </a:extLst>
            </xdr:cNvPr>
            <xdr:cNvPicPr preferRelativeResize="0"/>
          </xdr:nvPicPr>
          <xdr:blipFill rotWithShape="1">
            <a:blip xmlns:r="http://schemas.openxmlformats.org/officeDocument/2006/relationships" r:embed="rId4">
              <a:alphaModFix/>
            </a:blip>
            <a:srcRect/>
            <a:stretch/>
          </xdr:blipFill>
          <xdr:spPr>
            <a:xfrm>
              <a:off x="5813" y="450"/>
              <a:ext cx="1027" cy="170"/>
            </a:xfrm>
            <a:prstGeom prst="rect">
              <a:avLst/>
            </a:prstGeom>
            <a:noFill/>
            <a:ln>
              <a:noFill/>
            </a:ln>
          </xdr:spPr>
        </xdr:pic>
        <xdr:sp macro="" textlink="">
          <xdr:nvSpPr>
            <xdr:cNvPr id="23" name="Shape 22">
              <a:extLst>
                <a:ext uri="{FF2B5EF4-FFF2-40B4-BE49-F238E27FC236}">
                  <a16:creationId xmlns:a16="http://schemas.microsoft.com/office/drawing/2014/main" id="{9A359B4B-F998-6EA7-6760-2D50EF228F9D}"/>
                </a:ext>
              </a:extLst>
            </xdr:cNvPr>
            <xdr:cNvSpPr/>
          </xdr:nvSpPr>
          <xdr:spPr>
            <a:xfrm>
              <a:off x="5812" y="460"/>
              <a:ext cx="564" cy="242"/>
            </a:xfrm>
            <a:custGeom>
              <a:avLst/>
              <a:gdLst/>
              <a:ahLst/>
              <a:cxnLst/>
              <a:rect l="l" t="t" r="r" b="b"/>
              <a:pathLst>
                <a:path w="564" h="242" extrusionOk="0">
                  <a:moveTo>
                    <a:pt x="320" y="68"/>
                  </a:moveTo>
                  <a:lnTo>
                    <a:pt x="294" y="120"/>
                  </a:lnTo>
                  <a:lnTo>
                    <a:pt x="46" y="133"/>
                  </a:lnTo>
                  <a:lnTo>
                    <a:pt x="41" y="142"/>
                  </a:lnTo>
                  <a:lnTo>
                    <a:pt x="36" y="152"/>
                  </a:lnTo>
                  <a:lnTo>
                    <a:pt x="31" y="161"/>
                  </a:lnTo>
                  <a:lnTo>
                    <a:pt x="26" y="171"/>
                  </a:lnTo>
                  <a:lnTo>
                    <a:pt x="23" y="180"/>
                  </a:lnTo>
                  <a:lnTo>
                    <a:pt x="19" y="189"/>
                  </a:lnTo>
                  <a:lnTo>
                    <a:pt x="15" y="197"/>
                  </a:lnTo>
                  <a:lnTo>
                    <a:pt x="0" y="242"/>
                  </a:lnTo>
                  <a:lnTo>
                    <a:pt x="35" y="241"/>
                  </a:lnTo>
                  <a:lnTo>
                    <a:pt x="71" y="239"/>
                  </a:lnTo>
                  <a:lnTo>
                    <a:pt x="141" y="237"/>
                  </a:lnTo>
                  <a:lnTo>
                    <a:pt x="176" y="237"/>
                  </a:lnTo>
                  <a:lnTo>
                    <a:pt x="247" y="235"/>
                  </a:lnTo>
                  <a:lnTo>
                    <a:pt x="564" y="235"/>
                  </a:lnTo>
                  <a:lnTo>
                    <a:pt x="564" y="157"/>
                  </a:lnTo>
                  <a:lnTo>
                    <a:pt x="456" y="157"/>
                  </a:lnTo>
                  <a:lnTo>
                    <a:pt x="448" y="77"/>
                  </a:lnTo>
                  <a:lnTo>
                    <a:pt x="320" y="68"/>
                  </a:lnTo>
                  <a:close/>
                  <a:moveTo>
                    <a:pt x="564" y="235"/>
                  </a:moveTo>
                  <a:lnTo>
                    <a:pt x="423" y="235"/>
                  </a:lnTo>
                  <a:lnTo>
                    <a:pt x="564" y="239"/>
                  </a:lnTo>
                  <a:lnTo>
                    <a:pt x="564" y="235"/>
                  </a:lnTo>
                  <a:close/>
                  <a:moveTo>
                    <a:pt x="517" y="0"/>
                  </a:moveTo>
                  <a:lnTo>
                    <a:pt x="488" y="0"/>
                  </a:lnTo>
                  <a:lnTo>
                    <a:pt x="471" y="21"/>
                  </a:lnTo>
                  <a:lnTo>
                    <a:pt x="471" y="157"/>
                  </a:lnTo>
                  <a:lnTo>
                    <a:pt x="564" y="157"/>
                  </a:lnTo>
                  <a:lnTo>
                    <a:pt x="564" y="153"/>
                  </a:lnTo>
                  <a:lnTo>
                    <a:pt x="517" y="153"/>
                  </a:lnTo>
                  <a:lnTo>
                    <a:pt x="517" y="0"/>
                  </a:lnTo>
                  <a:close/>
                </a:path>
              </a:pathLst>
            </a:custGeom>
            <a:solidFill>
              <a:srgbClr val="FCFCFC"/>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4" name="Shape 23">
              <a:extLst>
                <a:ext uri="{FF2B5EF4-FFF2-40B4-BE49-F238E27FC236}">
                  <a16:creationId xmlns:a16="http://schemas.microsoft.com/office/drawing/2014/main" id="{732181A1-D13C-73C3-80F5-6C317A9D9B15}"/>
                </a:ext>
              </a:extLst>
            </xdr:cNvPr>
            <xdr:cNvPicPr preferRelativeResize="0"/>
          </xdr:nvPicPr>
          <xdr:blipFill rotWithShape="1">
            <a:blip xmlns:r="http://schemas.openxmlformats.org/officeDocument/2006/relationships" r:embed="rId5">
              <a:alphaModFix/>
            </a:blip>
            <a:srcRect/>
            <a:stretch/>
          </xdr:blipFill>
          <xdr:spPr>
            <a:xfrm>
              <a:off x="5810" y="592"/>
              <a:ext cx="566" cy="2"/>
            </a:xfrm>
            <a:prstGeom prst="rect">
              <a:avLst/>
            </a:prstGeom>
            <a:noFill/>
            <a:ln>
              <a:noFill/>
            </a:ln>
          </xdr:spPr>
        </xdr:pic>
        <xdr:sp macro="" textlink="">
          <xdr:nvSpPr>
            <xdr:cNvPr id="25" name="Shape 24">
              <a:extLst>
                <a:ext uri="{FF2B5EF4-FFF2-40B4-BE49-F238E27FC236}">
                  <a16:creationId xmlns:a16="http://schemas.microsoft.com/office/drawing/2014/main" id="{EB561171-81DF-ECB5-DF27-592E8228ECCD}"/>
                </a:ext>
              </a:extLst>
            </xdr:cNvPr>
            <xdr:cNvSpPr/>
          </xdr:nvSpPr>
          <xdr:spPr>
            <a:xfrm>
              <a:off x="5813" y="460"/>
              <a:ext cx="564" cy="242"/>
            </a:xfrm>
            <a:custGeom>
              <a:avLst/>
              <a:gdLst/>
              <a:ahLst/>
              <a:cxnLst/>
              <a:rect l="l" t="t" r="r" b="b"/>
              <a:pathLst>
                <a:path w="564" h="242" extrusionOk="0">
                  <a:moveTo>
                    <a:pt x="26" y="171"/>
                  </a:moveTo>
                  <a:lnTo>
                    <a:pt x="23" y="179"/>
                  </a:lnTo>
                  <a:lnTo>
                    <a:pt x="19" y="188"/>
                  </a:lnTo>
                  <a:lnTo>
                    <a:pt x="15" y="197"/>
                  </a:lnTo>
                  <a:lnTo>
                    <a:pt x="12" y="206"/>
                  </a:lnTo>
                  <a:lnTo>
                    <a:pt x="9" y="214"/>
                  </a:lnTo>
                  <a:lnTo>
                    <a:pt x="6" y="224"/>
                  </a:lnTo>
                  <a:lnTo>
                    <a:pt x="3" y="232"/>
                  </a:lnTo>
                  <a:lnTo>
                    <a:pt x="0" y="242"/>
                  </a:lnTo>
                  <a:lnTo>
                    <a:pt x="35" y="240"/>
                  </a:lnTo>
                  <a:lnTo>
                    <a:pt x="71" y="239"/>
                  </a:lnTo>
                  <a:lnTo>
                    <a:pt x="106" y="238"/>
                  </a:lnTo>
                  <a:lnTo>
                    <a:pt x="141" y="237"/>
                  </a:lnTo>
                  <a:lnTo>
                    <a:pt x="176" y="236"/>
                  </a:lnTo>
                  <a:lnTo>
                    <a:pt x="211" y="236"/>
                  </a:lnTo>
                  <a:lnTo>
                    <a:pt x="247" y="235"/>
                  </a:lnTo>
                  <a:lnTo>
                    <a:pt x="282" y="235"/>
                  </a:lnTo>
                  <a:lnTo>
                    <a:pt x="317" y="235"/>
                  </a:lnTo>
                  <a:lnTo>
                    <a:pt x="352" y="235"/>
                  </a:lnTo>
                  <a:lnTo>
                    <a:pt x="388" y="235"/>
                  </a:lnTo>
                  <a:lnTo>
                    <a:pt x="423" y="235"/>
                  </a:lnTo>
                  <a:lnTo>
                    <a:pt x="458" y="236"/>
                  </a:lnTo>
                  <a:lnTo>
                    <a:pt x="493" y="237"/>
                  </a:lnTo>
                  <a:lnTo>
                    <a:pt x="528" y="237"/>
                  </a:lnTo>
                  <a:lnTo>
                    <a:pt x="564" y="238"/>
                  </a:lnTo>
                  <a:lnTo>
                    <a:pt x="564" y="152"/>
                  </a:lnTo>
                  <a:lnTo>
                    <a:pt x="516" y="152"/>
                  </a:lnTo>
                  <a:lnTo>
                    <a:pt x="516" y="0"/>
                  </a:lnTo>
                  <a:lnTo>
                    <a:pt x="487" y="0"/>
                  </a:lnTo>
                  <a:lnTo>
                    <a:pt x="471" y="21"/>
                  </a:lnTo>
                  <a:lnTo>
                    <a:pt x="471" y="156"/>
                  </a:lnTo>
                  <a:lnTo>
                    <a:pt x="26" y="171"/>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6" name="Shape 25">
              <a:extLst>
                <a:ext uri="{FF2B5EF4-FFF2-40B4-BE49-F238E27FC236}">
                  <a16:creationId xmlns:a16="http://schemas.microsoft.com/office/drawing/2014/main" id="{9A2E3B22-598C-9669-2AAA-A4F6E21F7871}"/>
                </a:ext>
              </a:extLst>
            </xdr:cNvPr>
            <xdr:cNvPicPr preferRelativeResize="0"/>
          </xdr:nvPicPr>
          <xdr:blipFill rotWithShape="1">
            <a:blip xmlns:r="http://schemas.openxmlformats.org/officeDocument/2006/relationships" r:embed="rId5">
              <a:alphaModFix/>
            </a:blip>
            <a:srcRect/>
            <a:stretch/>
          </xdr:blipFill>
          <xdr:spPr>
            <a:xfrm>
              <a:off x="5813" y="592"/>
              <a:ext cx="564" cy="2"/>
            </a:xfrm>
            <a:prstGeom prst="rect">
              <a:avLst/>
            </a:prstGeom>
            <a:noFill/>
            <a:ln>
              <a:noFill/>
            </a:ln>
          </xdr:spPr>
        </xdr:pic>
        <xdr:sp macro="" textlink="">
          <xdr:nvSpPr>
            <xdr:cNvPr id="27" name="Shape 26">
              <a:extLst>
                <a:ext uri="{FF2B5EF4-FFF2-40B4-BE49-F238E27FC236}">
                  <a16:creationId xmlns:a16="http://schemas.microsoft.com/office/drawing/2014/main" id="{A074AC5A-8D62-49D5-86CD-65C192F9AEFE}"/>
                </a:ext>
              </a:extLst>
            </xdr:cNvPr>
            <xdr:cNvSpPr/>
          </xdr:nvSpPr>
          <xdr:spPr>
            <a:xfrm>
              <a:off x="5809" y="713"/>
              <a:ext cx="2" cy="2"/>
            </a:xfrm>
            <a:custGeom>
              <a:avLst/>
              <a:gdLst/>
              <a:ahLst/>
              <a:cxnLst/>
              <a:rect l="l" t="t" r="r" b="b"/>
              <a:pathLst>
                <a:path w="1" h="1" extrusionOk="0">
                  <a:moveTo>
                    <a:pt x="1" y="0"/>
                  </a:moveTo>
                  <a:lnTo>
                    <a:pt x="0" y="1"/>
                  </a:lnTo>
                  <a:lnTo>
                    <a:pt x="1"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8" name="Shape 27">
              <a:extLst>
                <a:ext uri="{FF2B5EF4-FFF2-40B4-BE49-F238E27FC236}">
                  <a16:creationId xmlns:a16="http://schemas.microsoft.com/office/drawing/2014/main" id="{C0469DAF-EDA9-C661-35EC-9E03F3923BD5}"/>
                </a:ext>
              </a:extLst>
            </xdr:cNvPr>
            <xdr:cNvPicPr preferRelativeResize="0"/>
          </xdr:nvPicPr>
          <xdr:blipFill rotWithShape="1">
            <a:blip xmlns:r="http://schemas.openxmlformats.org/officeDocument/2006/relationships" r:embed="rId6">
              <a:alphaModFix/>
            </a:blip>
            <a:srcRect/>
            <a:stretch/>
          </xdr:blipFill>
          <xdr:spPr>
            <a:xfrm>
              <a:off x="5774" y="1073"/>
              <a:ext cx="1056" cy="94"/>
            </a:xfrm>
            <a:prstGeom prst="rect">
              <a:avLst/>
            </a:prstGeom>
            <a:noFill/>
            <a:ln>
              <a:noFill/>
            </a:ln>
          </xdr:spPr>
        </xdr:pic>
        <xdr:sp macro="" textlink="">
          <xdr:nvSpPr>
            <xdr:cNvPr id="29" name="Shape 28">
              <a:extLst>
                <a:ext uri="{FF2B5EF4-FFF2-40B4-BE49-F238E27FC236}">
                  <a16:creationId xmlns:a16="http://schemas.microsoft.com/office/drawing/2014/main" id="{C5D3FEFB-CC5B-8A30-DDBE-27A1C2D249CB}"/>
                </a:ext>
              </a:extLst>
            </xdr:cNvPr>
            <xdr:cNvSpPr/>
          </xdr:nvSpPr>
          <xdr:spPr>
            <a:xfrm>
              <a:off x="5839" y="528"/>
              <a:ext cx="429" cy="103"/>
            </a:xfrm>
            <a:custGeom>
              <a:avLst/>
              <a:gdLst/>
              <a:ahLst/>
              <a:cxnLst/>
              <a:rect l="l" t="t" r="r" b="b"/>
              <a:pathLst>
                <a:path w="429" h="103" extrusionOk="0">
                  <a:moveTo>
                    <a:pt x="19" y="64"/>
                  </a:moveTo>
                  <a:lnTo>
                    <a:pt x="14" y="74"/>
                  </a:lnTo>
                  <a:lnTo>
                    <a:pt x="9" y="83"/>
                  </a:lnTo>
                  <a:lnTo>
                    <a:pt x="4" y="93"/>
                  </a:lnTo>
                  <a:lnTo>
                    <a:pt x="0" y="103"/>
                  </a:lnTo>
                  <a:lnTo>
                    <a:pt x="429" y="89"/>
                  </a:lnTo>
                  <a:lnTo>
                    <a:pt x="421" y="9"/>
                  </a:lnTo>
                  <a:lnTo>
                    <a:pt x="293" y="0"/>
                  </a:lnTo>
                  <a:lnTo>
                    <a:pt x="267" y="51"/>
                  </a:lnTo>
                  <a:lnTo>
                    <a:pt x="19" y="64"/>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30" name="Shape 29">
              <a:extLst>
                <a:ext uri="{FF2B5EF4-FFF2-40B4-BE49-F238E27FC236}">
                  <a16:creationId xmlns:a16="http://schemas.microsoft.com/office/drawing/2014/main" id="{55CD2ECF-8679-9030-606D-33A1E8876963}"/>
                </a:ext>
              </a:extLst>
            </xdr:cNvPr>
            <xdr:cNvPicPr preferRelativeResize="0"/>
          </xdr:nvPicPr>
          <xdr:blipFill rotWithShape="1">
            <a:blip xmlns:r="http://schemas.openxmlformats.org/officeDocument/2006/relationships" r:embed="rId7">
              <a:alphaModFix/>
            </a:blip>
            <a:srcRect/>
            <a:stretch/>
          </xdr:blipFill>
          <xdr:spPr>
            <a:xfrm>
              <a:off x="5839" y="659"/>
              <a:ext cx="499" cy="2"/>
            </a:xfrm>
            <a:prstGeom prst="rect">
              <a:avLst/>
            </a:prstGeom>
            <a:noFill/>
            <a:ln>
              <a:noFill/>
            </a:ln>
          </xdr:spPr>
        </xdr:pic>
        <xdr:sp macro="" textlink="">
          <xdr:nvSpPr>
            <xdr:cNvPr id="31" name="Shape 30">
              <a:extLst>
                <a:ext uri="{FF2B5EF4-FFF2-40B4-BE49-F238E27FC236}">
                  <a16:creationId xmlns:a16="http://schemas.microsoft.com/office/drawing/2014/main" id="{FD4A951E-AF6D-BD9E-EA98-BEDC9A281B30}"/>
                </a:ext>
              </a:extLst>
            </xdr:cNvPr>
            <xdr:cNvSpPr/>
          </xdr:nvSpPr>
          <xdr:spPr>
            <a:xfrm>
              <a:off x="5799" y="880"/>
              <a:ext cx="1036" cy="188"/>
            </a:xfrm>
            <a:custGeom>
              <a:avLst/>
              <a:gdLst/>
              <a:ahLst/>
              <a:cxnLst/>
              <a:rect l="l" t="t" r="r" b="b"/>
              <a:pathLst>
                <a:path w="1036" h="188" extrusionOk="0">
                  <a:moveTo>
                    <a:pt x="1028" y="115"/>
                  </a:moveTo>
                  <a:lnTo>
                    <a:pt x="445" y="115"/>
                  </a:lnTo>
                  <a:lnTo>
                    <a:pt x="566" y="119"/>
                  </a:lnTo>
                  <a:lnTo>
                    <a:pt x="597" y="122"/>
                  </a:lnTo>
                  <a:lnTo>
                    <a:pt x="627" y="124"/>
                  </a:lnTo>
                  <a:lnTo>
                    <a:pt x="658" y="127"/>
                  </a:lnTo>
                  <a:lnTo>
                    <a:pt x="688" y="131"/>
                  </a:lnTo>
                  <a:lnTo>
                    <a:pt x="719" y="134"/>
                  </a:lnTo>
                  <a:lnTo>
                    <a:pt x="750" y="139"/>
                  </a:lnTo>
                  <a:lnTo>
                    <a:pt x="780" y="143"/>
                  </a:lnTo>
                  <a:lnTo>
                    <a:pt x="811" y="148"/>
                  </a:lnTo>
                  <a:lnTo>
                    <a:pt x="904" y="166"/>
                  </a:lnTo>
                  <a:lnTo>
                    <a:pt x="967" y="180"/>
                  </a:lnTo>
                  <a:lnTo>
                    <a:pt x="998" y="188"/>
                  </a:lnTo>
                  <a:lnTo>
                    <a:pt x="1001" y="184"/>
                  </a:lnTo>
                  <a:lnTo>
                    <a:pt x="1007" y="172"/>
                  </a:lnTo>
                  <a:lnTo>
                    <a:pt x="1017" y="148"/>
                  </a:lnTo>
                  <a:lnTo>
                    <a:pt x="1025" y="124"/>
                  </a:lnTo>
                  <a:lnTo>
                    <a:pt x="1028" y="115"/>
                  </a:lnTo>
                  <a:close/>
                  <a:moveTo>
                    <a:pt x="409" y="0"/>
                  </a:moveTo>
                  <a:lnTo>
                    <a:pt x="312" y="3"/>
                  </a:lnTo>
                  <a:lnTo>
                    <a:pt x="249" y="7"/>
                  </a:lnTo>
                  <a:lnTo>
                    <a:pt x="185" y="13"/>
                  </a:lnTo>
                  <a:lnTo>
                    <a:pt x="154" y="17"/>
                  </a:lnTo>
                  <a:lnTo>
                    <a:pt x="92" y="27"/>
                  </a:lnTo>
                  <a:lnTo>
                    <a:pt x="0" y="45"/>
                  </a:lnTo>
                  <a:lnTo>
                    <a:pt x="2" y="60"/>
                  </a:lnTo>
                  <a:lnTo>
                    <a:pt x="8" y="88"/>
                  </a:lnTo>
                  <a:lnTo>
                    <a:pt x="12" y="101"/>
                  </a:lnTo>
                  <a:lnTo>
                    <a:pt x="20" y="129"/>
                  </a:lnTo>
                  <a:lnTo>
                    <a:pt x="30" y="155"/>
                  </a:lnTo>
                  <a:lnTo>
                    <a:pt x="59" y="149"/>
                  </a:lnTo>
                  <a:lnTo>
                    <a:pt x="118" y="139"/>
                  </a:lnTo>
                  <a:lnTo>
                    <a:pt x="177" y="131"/>
                  </a:lnTo>
                  <a:lnTo>
                    <a:pt x="266" y="122"/>
                  </a:lnTo>
                  <a:lnTo>
                    <a:pt x="325" y="118"/>
                  </a:lnTo>
                  <a:lnTo>
                    <a:pt x="415" y="115"/>
                  </a:lnTo>
                  <a:lnTo>
                    <a:pt x="1028" y="115"/>
                  </a:lnTo>
                  <a:lnTo>
                    <a:pt x="1033" y="98"/>
                  </a:lnTo>
                  <a:lnTo>
                    <a:pt x="1036" y="86"/>
                  </a:lnTo>
                  <a:lnTo>
                    <a:pt x="1003" y="77"/>
                  </a:lnTo>
                  <a:lnTo>
                    <a:pt x="936" y="61"/>
                  </a:lnTo>
                  <a:lnTo>
                    <a:pt x="837" y="40"/>
                  </a:lnTo>
                  <a:lnTo>
                    <a:pt x="804" y="35"/>
                  </a:lnTo>
                  <a:lnTo>
                    <a:pt x="770" y="29"/>
                  </a:lnTo>
                  <a:lnTo>
                    <a:pt x="704" y="19"/>
                  </a:lnTo>
                  <a:lnTo>
                    <a:pt x="671" y="15"/>
                  </a:lnTo>
                  <a:lnTo>
                    <a:pt x="572" y="6"/>
                  </a:lnTo>
                  <a:lnTo>
                    <a:pt x="507" y="2"/>
                  </a:lnTo>
                  <a:lnTo>
                    <a:pt x="474" y="1"/>
                  </a:lnTo>
                  <a:lnTo>
                    <a:pt x="441" y="1"/>
                  </a:lnTo>
                  <a:lnTo>
                    <a:pt x="409" y="0"/>
                  </a:lnTo>
                  <a:close/>
                </a:path>
              </a:pathLst>
            </a:custGeom>
            <a:solidFill>
              <a:srgbClr val="FFF012"/>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32" name="Shape 31">
              <a:extLst>
                <a:ext uri="{FF2B5EF4-FFF2-40B4-BE49-F238E27FC236}">
                  <a16:creationId xmlns:a16="http://schemas.microsoft.com/office/drawing/2014/main" id="{B7016A4E-61FC-2ACD-4F79-CB1C2982C8D8}"/>
                </a:ext>
              </a:extLst>
            </xdr:cNvPr>
            <xdr:cNvPicPr preferRelativeResize="0"/>
          </xdr:nvPicPr>
          <xdr:blipFill rotWithShape="1">
            <a:blip xmlns:r="http://schemas.openxmlformats.org/officeDocument/2006/relationships" r:embed="rId8">
              <a:alphaModFix/>
            </a:blip>
            <a:srcRect/>
            <a:stretch/>
          </xdr:blipFill>
          <xdr:spPr>
            <a:xfrm>
              <a:off x="5798" y="1012"/>
              <a:ext cx="1037" cy="2"/>
            </a:xfrm>
            <a:prstGeom prst="rect">
              <a:avLst/>
            </a:prstGeom>
            <a:noFill/>
            <a:ln>
              <a:noFill/>
            </a:ln>
          </xdr:spPr>
        </xdr:pic>
        <xdr:sp macro="" textlink="">
          <xdr:nvSpPr>
            <xdr:cNvPr id="33" name="Shape 32">
              <a:extLst>
                <a:ext uri="{FF2B5EF4-FFF2-40B4-BE49-F238E27FC236}">
                  <a16:creationId xmlns:a16="http://schemas.microsoft.com/office/drawing/2014/main" id="{9F5BF708-E72D-0FB9-3136-FD0A1B3C77B8}"/>
                </a:ext>
              </a:extLst>
            </xdr:cNvPr>
            <xdr:cNvSpPr/>
          </xdr:nvSpPr>
          <xdr:spPr>
            <a:xfrm>
              <a:off x="5799" y="880"/>
              <a:ext cx="1036" cy="188"/>
            </a:xfrm>
            <a:custGeom>
              <a:avLst/>
              <a:gdLst/>
              <a:ahLst/>
              <a:cxnLst/>
              <a:rect l="l" t="t" r="r" b="b"/>
              <a:pathLst>
                <a:path w="1036" h="188" extrusionOk="0">
                  <a:moveTo>
                    <a:pt x="998" y="188"/>
                  </a:moveTo>
                  <a:lnTo>
                    <a:pt x="967" y="180"/>
                  </a:lnTo>
                  <a:lnTo>
                    <a:pt x="935" y="173"/>
                  </a:lnTo>
                  <a:lnTo>
                    <a:pt x="904" y="166"/>
                  </a:lnTo>
                  <a:lnTo>
                    <a:pt x="873" y="160"/>
                  </a:lnTo>
                  <a:lnTo>
                    <a:pt x="842" y="154"/>
                  </a:lnTo>
                  <a:lnTo>
                    <a:pt x="811" y="148"/>
                  </a:lnTo>
                  <a:lnTo>
                    <a:pt x="780" y="143"/>
                  </a:lnTo>
                  <a:lnTo>
                    <a:pt x="750" y="139"/>
                  </a:lnTo>
                  <a:lnTo>
                    <a:pt x="719" y="134"/>
                  </a:lnTo>
                  <a:lnTo>
                    <a:pt x="688" y="131"/>
                  </a:lnTo>
                  <a:lnTo>
                    <a:pt x="658" y="127"/>
                  </a:lnTo>
                  <a:lnTo>
                    <a:pt x="627" y="124"/>
                  </a:lnTo>
                  <a:lnTo>
                    <a:pt x="597" y="122"/>
                  </a:lnTo>
                  <a:lnTo>
                    <a:pt x="566" y="119"/>
                  </a:lnTo>
                  <a:lnTo>
                    <a:pt x="536" y="118"/>
                  </a:lnTo>
                  <a:lnTo>
                    <a:pt x="505" y="117"/>
                  </a:lnTo>
                  <a:lnTo>
                    <a:pt x="475" y="116"/>
                  </a:lnTo>
                  <a:lnTo>
                    <a:pt x="445" y="115"/>
                  </a:lnTo>
                  <a:lnTo>
                    <a:pt x="415" y="115"/>
                  </a:lnTo>
                  <a:lnTo>
                    <a:pt x="385" y="116"/>
                  </a:lnTo>
                  <a:lnTo>
                    <a:pt x="355" y="117"/>
                  </a:lnTo>
                  <a:lnTo>
                    <a:pt x="325" y="118"/>
                  </a:lnTo>
                  <a:lnTo>
                    <a:pt x="236" y="125"/>
                  </a:lnTo>
                  <a:lnTo>
                    <a:pt x="147" y="135"/>
                  </a:lnTo>
                  <a:lnTo>
                    <a:pt x="59" y="149"/>
                  </a:lnTo>
                  <a:lnTo>
                    <a:pt x="30" y="155"/>
                  </a:lnTo>
                  <a:lnTo>
                    <a:pt x="25" y="142"/>
                  </a:lnTo>
                  <a:lnTo>
                    <a:pt x="20" y="129"/>
                  </a:lnTo>
                  <a:lnTo>
                    <a:pt x="16" y="115"/>
                  </a:lnTo>
                  <a:lnTo>
                    <a:pt x="12" y="101"/>
                  </a:lnTo>
                  <a:lnTo>
                    <a:pt x="8" y="88"/>
                  </a:lnTo>
                  <a:lnTo>
                    <a:pt x="5" y="74"/>
                  </a:lnTo>
                  <a:lnTo>
                    <a:pt x="2" y="60"/>
                  </a:lnTo>
                  <a:lnTo>
                    <a:pt x="0" y="45"/>
                  </a:lnTo>
                  <a:lnTo>
                    <a:pt x="30" y="39"/>
                  </a:lnTo>
                  <a:lnTo>
                    <a:pt x="61" y="33"/>
                  </a:lnTo>
                  <a:lnTo>
                    <a:pt x="92" y="27"/>
                  </a:lnTo>
                  <a:lnTo>
                    <a:pt x="123" y="22"/>
                  </a:lnTo>
                  <a:lnTo>
                    <a:pt x="154" y="17"/>
                  </a:lnTo>
                  <a:lnTo>
                    <a:pt x="185" y="13"/>
                  </a:lnTo>
                  <a:lnTo>
                    <a:pt x="217" y="10"/>
                  </a:lnTo>
                  <a:lnTo>
                    <a:pt x="249" y="7"/>
                  </a:lnTo>
                  <a:lnTo>
                    <a:pt x="281" y="5"/>
                  </a:lnTo>
                  <a:lnTo>
                    <a:pt x="312" y="3"/>
                  </a:lnTo>
                  <a:lnTo>
                    <a:pt x="345" y="2"/>
                  </a:lnTo>
                  <a:lnTo>
                    <a:pt x="377" y="1"/>
                  </a:lnTo>
                  <a:lnTo>
                    <a:pt x="409" y="0"/>
                  </a:lnTo>
                  <a:lnTo>
                    <a:pt x="441" y="1"/>
                  </a:lnTo>
                  <a:lnTo>
                    <a:pt x="474" y="1"/>
                  </a:lnTo>
                  <a:lnTo>
                    <a:pt x="507" y="2"/>
                  </a:lnTo>
                  <a:lnTo>
                    <a:pt x="539" y="4"/>
                  </a:lnTo>
                  <a:lnTo>
                    <a:pt x="572" y="6"/>
                  </a:lnTo>
                  <a:lnTo>
                    <a:pt x="605" y="9"/>
                  </a:lnTo>
                  <a:lnTo>
                    <a:pt x="638" y="12"/>
                  </a:lnTo>
                  <a:lnTo>
                    <a:pt x="671" y="15"/>
                  </a:lnTo>
                  <a:lnTo>
                    <a:pt x="704" y="19"/>
                  </a:lnTo>
                  <a:lnTo>
                    <a:pt x="737" y="24"/>
                  </a:lnTo>
                  <a:lnTo>
                    <a:pt x="770" y="29"/>
                  </a:lnTo>
                  <a:lnTo>
                    <a:pt x="804" y="35"/>
                  </a:lnTo>
                  <a:lnTo>
                    <a:pt x="837" y="40"/>
                  </a:lnTo>
                  <a:lnTo>
                    <a:pt x="870" y="47"/>
                  </a:lnTo>
                  <a:lnTo>
                    <a:pt x="903" y="54"/>
                  </a:lnTo>
                  <a:lnTo>
                    <a:pt x="936" y="61"/>
                  </a:lnTo>
                  <a:lnTo>
                    <a:pt x="970" y="69"/>
                  </a:lnTo>
                  <a:lnTo>
                    <a:pt x="1003" y="77"/>
                  </a:lnTo>
                  <a:lnTo>
                    <a:pt x="1036" y="86"/>
                  </a:lnTo>
                  <a:lnTo>
                    <a:pt x="1033" y="98"/>
                  </a:lnTo>
                  <a:lnTo>
                    <a:pt x="1029" y="111"/>
                  </a:lnTo>
                  <a:lnTo>
                    <a:pt x="1025" y="124"/>
                  </a:lnTo>
                  <a:lnTo>
                    <a:pt x="1021" y="136"/>
                  </a:lnTo>
                  <a:lnTo>
                    <a:pt x="1017" y="148"/>
                  </a:lnTo>
                  <a:lnTo>
                    <a:pt x="1012" y="160"/>
                  </a:lnTo>
                  <a:lnTo>
                    <a:pt x="1007" y="172"/>
                  </a:lnTo>
                  <a:lnTo>
                    <a:pt x="1001" y="184"/>
                  </a:lnTo>
                  <a:lnTo>
                    <a:pt x="1000" y="186"/>
                  </a:lnTo>
                  <a:lnTo>
                    <a:pt x="998" y="188"/>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34" name="Shape 33">
              <a:extLst>
                <a:ext uri="{FF2B5EF4-FFF2-40B4-BE49-F238E27FC236}">
                  <a16:creationId xmlns:a16="http://schemas.microsoft.com/office/drawing/2014/main" id="{6E096EAB-2D7B-AB7C-A6D0-B22C265318CE}"/>
                </a:ext>
              </a:extLst>
            </xdr:cNvPr>
            <xdr:cNvPicPr preferRelativeResize="0"/>
          </xdr:nvPicPr>
          <xdr:blipFill rotWithShape="1">
            <a:blip xmlns:r="http://schemas.openxmlformats.org/officeDocument/2006/relationships" r:embed="rId8">
              <a:alphaModFix/>
            </a:blip>
            <a:srcRect/>
            <a:stretch/>
          </xdr:blipFill>
          <xdr:spPr>
            <a:xfrm>
              <a:off x="5798" y="1012"/>
              <a:ext cx="1037" cy="2"/>
            </a:xfrm>
            <a:prstGeom prst="rect">
              <a:avLst/>
            </a:prstGeom>
            <a:noFill/>
            <a:ln>
              <a:noFill/>
            </a:ln>
          </xdr:spPr>
        </xdr:pic>
        <xdr:pic>
          <xdr:nvPicPr>
            <xdr:cNvPr id="35" name="Shape 34">
              <a:extLst>
                <a:ext uri="{FF2B5EF4-FFF2-40B4-BE49-F238E27FC236}">
                  <a16:creationId xmlns:a16="http://schemas.microsoft.com/office/drawing/2014/main" id="{CC392627-D298-090B-AE76-EA0B8C8CD21F}"/>
                </a:ext>
              </a:extLst>
            </xdr:cNvPr>
            <xdr:cNvPicPr preferRelativeResize="0"/>
          </xdr:nvPicPr>
          <xdr:blipFill rotWithShape="1">
            <a:blip xmlns:r="http://schemas.openxmlformats.org/officeDocument/2006/relationships" r:embed="rId9">
              <a:alphaModFix/>
            </a:blip>
            <a:srcRect/>
            <a:stretch/>
          </xdr:blipFill>
          <xdr:spPr>
            <a:xfrm>
              <a:off x="6011" y="461"/>
              <a:ext cx="352" cy="231"/>
            </a:xfrm>
            <a:prstGeom prst="rect">
              <a:avLst/>
            </a:prstGeom>
            <a:noFill/>
            <a:ln>
              <a:noFill/>
            </a:ln>
          </xdr:spPr>
        </xdr:pic>
        <xdr:pic>
          <xdr:nvPicPr>
            <xdr:cNvPr id="36" name="Shape 35">
              <a:extLst>
                <a:ext uri="{FF2B5EF4-FFF2-40B4-BE49-F238E27FC236}">
                  <a16:creationId xmlns:a16="http://schemas.microsoft.com/office/drawing/2014/main" id="{5A8D347D-5323-669F-4A73-E327E2D7C9AE}"/>
                </a:ext>
              </a:extLst>
            </xdr:cNvPr>
            <xdr:cNvPicPr preferRelativeResize="0"/>
          </xdr:nvPicPr>
          <xdr:blipFill rotWithShape="1">
            <a:blip xmlns:r="http://schemas.openxmlformats.org/officeDocument/2006/relationships" r:embed="rId10">
              <a:alphaModFix/>
            </a:blip>
            <a:srcRect/>
            <a:stretch/>
          </xdr:blipFill>
          <xdr:spPr>
            <a:xfrm>
              <a:off x="6012" y="753"/>
              <a:ext cx="823" cy="14"/>
            </a:xfrm>
            <a:prstGeom prst="rect">
              <a:avLst/>
            </a:prstGeom>
            <a:noFill/>
            <a:ln>
              <a:noFill/>
            </a:ln>
          </xdr:spPr>
        </xdr:pic>
        <xdr:sp macro="" textlink="">
          <xdr:nvSpPr>
            <xdr:cNvPr id="37" name="Shape 36">
              <a:extLst>
                <a:ext uri="{FF2B5EF4-FFF2-40B4-BE49-F238E27FC236}">
                  <a16:creationId xmlns:a16="http://schemas.microsoft.com/office/drawing/2014/main" id="{65B5243E-9A2F-85B2-FBD5-097C80075895}"/>
                </a:ext>
              </a:extLst>
            </xdr:cNvPr>
            <xdr:cNvSpPr/>
          </xdr:nvSpPr>
          <xdr:spPr>
            <a:xfrm>
              <a:off x="6220" y="553"/>
              <a:ext cx="30" cy="26"/>
            </a:xfrm>
            <a:prstGeom prst="rect">
              <a:avLst/>
            </a:prstGeom>
            <a:noFill/>
            <a:ln w="9525" cap="flat" cmpd="sng">
              <a:solidFill>
                <a:srgbClr val="373435"/>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38" name="Shape 37">
              <a:extLst>
                <a:ext uri="{FF2B5EF4-FFF2-40B4-BE49-F238E27FC236}">
                  <a16:creationId xmlns:a16="http://schemas.microsoft.com/office/drawing/2014/main" id="{73E3698D-8E1F-0932-64F2-4A54E7994E58}"/>
                </a:ext>
              </a:extLst>
            </xdr:cNvPr>
            <xdr:cNvSpPr/>
          </xdr:nvSpPr>
          <xdr:spPr>
            <a:xfrm>
              <a:off x="6182" y="549"/>
              <a:ext cx="30" cy="26"/>
            </a:xfrm>
            <a:prstGeom prst="rect">
              <a:avLst/>
            </a:prstGeom>
            <a:noFill/>
            <a:ln w="9525" cap="flat" cmpd="sng">
              <a:solidFill>
                <a:srgbClr val="373435"/>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39" name="Shape 38">
              <a:extLst>
                <a:ext uri="{FF2B5EF4-FFF2-40B4-BE49-F238E27FC236}">
                  <a16:creationId xmlns:a16="http://schemas.microsoft.com/office/drawing/2014/main" id="{8F740098-33D8-5A77-6C6F-E899AF9AB369}"/>
                </a:ext>
              </a:extLst>
            </xdr:cNvPr>
            <xdr:cNvSpPr/>
          </xdr:nvSpPr>
          <xdr:spPr>
            <a:xfrm>
              <a:off x="6137" y="547"/>
              <a:ext cx="30" cy="25"/>
            </a:xfrm>
            <a:prstGeom prst="rect">
              <a:avLst/>
            </a:prstGeom>
            <a:noFill/>
            <a:ln w="9525" cap="flat" cmpd="sng">
              <a:solidFill>
                <a:srgbClr val="373435"/>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40" name="Shape 39">
              <a:extLst>
                <a:ext uri="{FF2B5EF4-FFF2-40B4-BE49-F238E27FC236}">
                  <a16:creationId xmlns:a16="http://schemas.microsoft.com/office/drawing/2014/main" id="{408A359C-6C05-398D-EF9B-509C308051EA}"/>
                </a:ext>
              </a:extLst>
            </xdr:cNvPr>
            <xdr:cNvPicPr preferRelativeResize="0"/>
          </xdr:nvPicPr>
          <xdr:blipFill rotWithShape="1">
            <a:blip xmlns:r="http://schemas.openxmlformats.org/officeDocument/2006/relationships" r:embed="rId11">
              <a:alphaModFix/>
            </a:blip>
            <a:srcRect/>
            <a:stretch/>
          </xdr:blipFill>
          <xdr:spPr>
            <a:xfrm>
              <a:off x="6137" y="676"/>
              <a:ext cx="583" cy="10"/>
            </a:xfrm>
            <a:prstGeom prst="rect">
              <a:avLst/>
            </a:prstGeom>
            <a:noFill/>
            <a:ln>
              <a:noFill/>
            </a:ln>
          </xdr:spPr>
        </xdr:pic>
        <xdr:sp macro="" textlink="">
          <xdr:nvSpPr>
            <xdr:cNvPr id="41" name="Shape 40">
              <a:extLst>
                <a:ext uri="{FF2B5EF4-FFF2-40B4-BE49-F238E27FC236}">
                  <a16:creationId xmlns:a16="http://schemas.microsoft.com/office/drawing/2014/main" id="{96FE34FC-1189-55AD-E7DA-553394106AFB}"/>
                </a:ext>
              </a:extLst>
            </xdr:cNvPr>
            <xdr:cNvSpPr/>
          </xdr:nvSpPr>
          <xdr:spPr>
            <a:xfrm>
              <a:off x="6409" y="443"/>
              <a:ext cx="163" cy="345"/>
            </a:xfrm>
            <a:custGeom>
              <a:avLst/>
              <a:gdLst/>
              <a:ahLst/>
              <a:cxnLst/>
              <a:rect l="l" t="t" r="r" b="b"/>
              <a:pathLst>
                <a:path w="163" h="345" extrusionOk="0">
                  <a:moveTo>
                    <a:pt x="147" y="317"/>
                  </a:moveTo>
                  <a:lnTo>
                    <a:pt x="9" y="317"/>
                  </a:lnTo>
                  <a:lnTo>
                    <a:pt x="0" y="330"/>
                  </a:lnTo>
                  <a:lnTo>
                    <a:pt x="19" y="332"/>
                  </a:lnTo>
                  <a:lnTo>
                    <a:pt x="37" y="333"/>
                  </a:lnTo>
                  <a:lnTo>
                    <a:pt x="56" y="335"/>
                  </a:lnTo>
                  <a:lnTo>
                    <a:pt x="74" y="336"/>
                  </a:lnTo>
                  <a:lnTo>
                    <a:pt x="111" y="340"/>
                  </a:lnTo>
                  <a:lnTo>
                    <a:pt x="129" y="343"/>
                  </a:lnTo>
                  <a:lnTo>
                    <a:pt x="147" y="345"/>
                  </a:lnTo>
                  <a:lnTo>
                    <a:pt x="163" y="345"/>
                  </a:lnTo>
                  <a:lnTo>
                    <a:pt x="147" y="317"/>
                  </a:lnTo>
                  <a:close/>
                  <a:moveTo>
                    <a:pt x="122" y="296"/>
                  </a:moveTo>
                  <a:lnTo>
                    <a:pt x="32" y="296"/>
                  </a:lnTo>
                  <a:lnTo>
                    <a:pt x="19" y="317"/>
                  </a:lnTo>
                  <a:lnTo>
                    <a:pt x="136" y="317"/>
                  </a:lnTo>
                  <a:lnTo>
                    <a:pt x="122" y="296"/>
                  </a:lnTo>
                  <a:close/>
                  <a:moveTo>
                    <a:pt x="103" y="275"/>
                  </a:moveTo>
                  <a:lnTo>
                    <a:pt x="46" y="275"/>
                  </a:lnTo>
                  <a:lnTo>
                    <a:pt x="38" y="296"/>
                  </a:lnTo>
                  <a:lnTo>
                    <a:pt x="115" y="296"/>
                  </a:lnTo>
                  <a:lnTo>
                    <a:pt x="103" y="275"/>
                  </a:lnTo>
                  <a:close/>
                  <a:moveTo>
                    <a:pt x="91" y="79"/>
                  </a:moveTo>
                  <a:lnTo>
                    <a:pt x="54" y="79"/>
                  </a:lnTo>
                  <a:lnTo>
                    <a:pt x="54" y="275"/>
                  </a:lnTo>
                  <a:lnTo>
                    <a:pt x="91" y="275"/>
                  </a:lnTo>
                  <a:lnTo>
                    <a:pt x="91" y="79"/>
                  </a:lnTo>
                  <a:close/>
                  <a:moveTo>
                    <a:pt x="6" y="39"/>
                  </a:moveTo>
                  <a:lnTo>
                    <a:pt x="6" y="102"/>
                  </a:lnTo>
                  <a:lnTo>
                    <a:pt x="11" y="98"/>
                  </a:lnTo>
                  <a:lnTo>
                    <a:pt x="22" y="90"/>
                  </a:lnTo>
                  <a:lnTo>
                    <a:pt x="27" y="86"/>
                  </a:lnTo>
                  <a:lnTo>
                    <a:pt x="33" y="84"/>
                  </a:lnTo>
                  <a:lnTo>
                    <a:pt x="40" y="81"/>
                  </a:lnTo>
                  <a:lnTo>
                    <a:pt x="54" y="79"/>
                  </a:lnTo>
                  <a:lnTo>
                    <a:pt x="91" y="79"/>
                  </a:lnTo>
                  <a:lnTo>
                    <a:pt x="91" y="77"/>
                  </a:lnTo>
                  <a:lnTo>
                    <a:pt x="148" y="77"/>
                  </a:lnTo>
                  <a:lnTo>
                    <a:pt x="149" y="57"/>
                  </a:lnTo>
                  <a:lnTo>
                    <a:pt x="103" y="57"/>
                  </a:lnTo>
                  <a:lnTo>
                    <a:pt x="99" y="56"/>
                  </a:lnTo>
                  <a:lnTo>
                    <a:pt x="47" y="56"/>
                  </a:lnTo>
                  <a:lnTo>
                    <a:pt x="33" y="54"/>
                  </a:lnTo>
                  <a:lnTo>
                    <a:pt x="27" y="53"/>
                  </a:lnTo>
                  <a:lnTo>
                    <a:pt x="21" y="51"/>
                  </a:lnTo>
                  <a:lnTo>
                    <a:pt x="16" y="48"/>
                  </a:lnTo>
                  <a:lnTo>
                    <a:pt x="11" y="44"/>
                  </a:lnTo>
                  <a:lnTo>
                    <a:pt x="6" y="39"/>
                  </a:lnTo>
                  <a:close/>
                  <a:moveTo>
                    <a:pt x="148" y="77"/>
                  </a:moveTo>
                  <a:lnTo>
                    <a:pt x="106" y="77"/>
                  </a:lnTo>
                  <a:lnTo>
                    <a:pt x="114" y="78"/>
                  </a:lnTo>
                  <a:lnTo>
                    <a:pt x="120" y="80"/>
                  </a:lnTo>
                  <a:lnTo>
                    <a:pt x="134" y="88"/>
                  </a:lnTo>
                  <a:lnTo>
                    <a:pt x="141" y="94"/>
                  </a:lnTo>
                  <a:lnTo>
                    <a:pt x="148" y="101"/>
                  </a:lnTo>
                  <a:lnTo>
                    <a:pt x="148" y="77"/>
                  </a:lnTo>
                  <a:close/>
                  <a:moveTo>
                    <a:pt x="149" y="44"/>
                  </a:moveTo>
                  <a:lnTo>
                    <a:pt x="142" y="47"/>
                  </a:lnTo>
                  <a:lnTo>
                    <a:pt x="136" y="51"/>
                  </a:lnTo>
                  <a:lnTo>
                    <a:pt x="122" y="55"/>
                  </a:lnTo>
                  <a:lnTo>
                    <a:pt x="115" y="56"/>
                  </a:lnTo>
                  <a:lnTo>
                    <a:pt x="111" y="57"/>
                  </a:lnTo>
                  <a:lnTo>
                    <a:pt x="149" y="57"/>
                  </a:lnTo>
                  <a:lnTo>
                    <a:pt x="149" y="44"/>
                  </a:lnTo>
                  <a:close/>
                  <a:moveTo>
                    <a:pt x="112" y="0"/>
                  </a:moveTo>
                  <a:lnTo>
                    <a:pt x="40" y="0"/>
                  </a:lnTo>
                  <a:lnTo>
                    <a:pt x="44" y="7"/>
                  </a:lnTo>
                  <a:lnTo>
                    <a:pt x="48" y="15"/>
                  </a:lnTo>
                  <a:lnTo>
                    <a:pt x="54" y="29"/>
                  </a:lnTo>
                  <a:lnTo>
                    <a:pt x="56" y="36"/>
                  </a:lnTo>
                  <a:lnTo>
                    <a:pt x="56" y="49"/>
                  </a:lnTo>
                  <a:lnTo>
                    <a:pt x="54" y="55"/>
                  </a:lnTo>
                  <a:lnTo>
                    <a:pt x="47" y="56"/>
                  </a:lnTo>
                  <a:lnTo>
                    <a:pt x="95" y="56"/>
                  </a:lnTo>
                  <a:lnTo>
                    <a:pt x="91" y="55"/>
                  </a:lnTo>
                  <a:lnTo>
                    <a:pt x="89" y="48"/>
                  </a:lnTo>
                  <a:lnTo>
                    <a:pt x="90" y="40"/>
                  </a:lnTo>
                  <a:lnTo>
                    <a:pt x="92" y="33"/>
                  </a:lnTo>
                  <a:lnTo>
                    <a:pt x="98" y="19"/>
                  </a:lnTo>
                  <a:lnTo>
                    <a:pt x="103" y="13"/>
                  </a:lnTo>
                  <a:lnTo>
                    <a:pt x="108" y="6"/>
                  </a:lnTo>
                  <a:lnTo>
                    <a:pt x="112" y="0"/>
                  </a:lnTo>
                  <a:close/>
                </a:path>
              </a:pathLst>
            </a:custGeom>
            <a:solidFill>
              <a:srgbClr val="FCFCFC"/>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42" name="Shape 41">
              <a:extLst>
                <a:ext uri="{FF2B5EF4-FFF2-40B4-BE49-F238E27FC236}">
                  <a16:creationId xmlns:a16="http://schemas.microsoft.com/office/drawing/2014/main" id="{44D93D35-84FA-58B5-C446-B9952CF3C22C}"/>
                </a:ext>
              </a:extLst>
            </xdr:cNvPr>
            <xdr:cNvPicPr preferRelativeResize="0"/>
          </xdr:nvPicPr>
          <xdr:blipFill rotWithShape="1">
            <a:blip xmlns:r="http://schemas.openxmlformats.org/officeDocument/2006/relationships" r:embed="rId12">
              <a:alphaModFix/>
            </a:blip>
            <a:srcRect/>
            <a:stretch/>
          </xdr:blipFill>
          <xdr:spPr>
            <a:xfrm>
              <a:off x="6410" y="573"/>
              <a:ext cx="499" cy="84"/>
            </a:xfrm>
            <a:prstGeom prst="rect">
              <a:avLst/>
            </a:prstGeom>
            <a:noFill/>
            <a:ln>
              <a:noFill/>
            </a:ln>
          </xdr:spPr>
        </xdr:pic>
        <xdr:sp macro="" textlink="">
          <xdr:nvSpPr>
            <xdr:cNvPr id="43" name="Shape 42">
              <a:extLst>
                <a:ext uri="{FF2B5EF4-FFF2-40B4-BE49-F238E27FC236}">
                  <a16:creationId xmlns:a16="http://schemas.microsoft.com/office/drawing/2014/main" id="{57279436-4084-04B2-21A1-890A31986E21}"/>
                </a:ext>
              </a:extLst>
            </xdr:cNvPr>
            <xdr:cNvSpPr/>
          </xdr:nvSpPr>
          <xdr:spPr>
            <a:xfrm>
              <a:off x="6415" y="443"/>
              <a:ext cx="141" cy="276"/>
            </a:xfrm>
            <a:custGeom>
              <a:avLst/>
              <a:gdLst/>
              <a:ahLst/>
              <a:cxnLst/>
              <a:rect l="l" t="t" r="r" b="b"/>
              <a:pathLst>
                <a:path w="141" h="276" extrusionOk="0">
                  <a:moveTo>
                    <a:pt x="105" y="0"/>
                  </a:moveTo>
                  <a:lnTo>
                    <a:pt x="33" y="0"/>
                  </a:lnTo>
                  <a:lnTo>
                    <a:pt x="37" y="7"/>
                  </a:lnTo>
                  <a:lnTo>
                    <a:pt x="41" y="15"/>
                  </a:lnTo>
                  <a:lnTo>
                    <a:pt x="43" y="19"/>
                  </a:lnTo>
                  <a:lnTo>
                    <a:pt x="44" y="22"/>
                  </a:lnTo>
                  <a:lnTo>
                    <a:pt x="46" y="26"/>
                  </a:lnTo>
                  <a:lnTo>
                    <a:pt x="47" y="29"/>
                  </a:lnTo>
                  <a:lnTo>
                    <a:pt x="48" y="33"/>
                  </a:lnTo>
                  <a:lnTo>
                    <a:pt x="49" y="36"/>
                  </a:lnTo>
                  <a:lnTo>
                    <a:pt x="49" y="39"/>
                  </a:lnTo>
                  <a:lnTo>
                    <a:pt x="49" y="43"/>
                  </a:lnTo>
                  <a:lnTo>
                    <a:pt x="49" y="46"/>
                  </a:lnTo>
                  <a:lnTo>
                    <a:pt x="49" y="49"/>
                  </a:lnTo>
                  <a:lnTo>
                    <a:pt x="48" y="52"/>
                  </a:lnTo>
                  <a:lnTo>
                    <a:pt x="47" y="55"/>
                  </a:lnTo>
                  <a:lnTo>
                    <a:pt x="43" y="56"/>
                  </a:lnTo>
                  <a:lnTo>
                    <a:pt x="40" y="56"/>
                  </a:lnTo>
                  <a:lnTo>
                    <a:pt x="36" y="56"/>
                  </a:lnTo>
                  <a:lnTo>
                    <a:pt x="33" y="56"/>
                  </a:lnTo>
                  <a:lnTo>
                    <a:pt x="30" y="55"/>
                  </a:lnTo>
                  <a:lnTo>
                    <a:pt x="27" y="55"/>
                  </a:lnTo>
                  <a:lnTo>
                    <a:pt x="24" y="54"/>
                  </a:lnTo>
                  <a:lnTo>
                    <a:pt x="21" y="53"/>
                  </a:lnTo>
                  <a:lnTo>
                    <a:pt x="18" y="52"/>
                  </a:lnTo>
                  <a:lnTo>
                    <a:pt x="15" y="51"/>
                  </a:lnTo>
                  <a:lnTo>
                    <a:pt x="12" y="50"/>
                  </a:lnTo>
                  <a:lnTo>
                    <a:pt x="9" y="48"/>
                  </a:lnTo>
                  <a:lnTo>
                    <a:pt x="7" y="46"/>
                  </a:lnTo>
                  <a:lnTo>
                    <a:pt x="5" y="44"/>
                  </a:lnTo>
                  <a:lnTo>
                    <a:pt x="2" y="42"/>
                  </a:lnTo>
                  <a:lnTo>
                    <a:pt x="0" y="40"/>
                  </a:lnTo>
                  <a:lnTo>
                    <a:pt x="0" y="48"/>
                  </a:lnTo>
                  <a:lnTo>
                    <a:pt x="0" y="55"/>
                  </a:lnTo>
                  <a:lnTo>
                    <a:pt x="0" y="102"/>
                  </a:lnTo>
                  <a:lnTo>
                    <a:pt x="5" y="98"/>
                  </a:lnTo>
                  <a:lnTo>
                    <a:pt x="9" y="94"/>
                  </a:lnTo>
                  <a:lnTo>
                    <a:pt x="15" y="90"/>
                  </a:lnTo>
                  <a:lnTo>
                    <a:pt x="21" y="87"/>
                  </a:lnTo>
                  <a:lnTo>
                    <a:pt x="24" y="85"/>
                  </a:lnTo>
                  <a:lnTo>
                    <a:pt x="27" y="84"/>
                  </a:lnTo>
                  <a:lnTo>
                    <a:pt x="30" y="83"/>
                  </a:lnTo>
                  <a:lnTo>
                    <a:pt x="33" y="82"/>
                  </a:lnTo>
                  <a:lnTo>
                    <a:pt x="37" y="81"/>
                  </a:lnTo>
                  <a:lnTo>
                    <a:pt x="40" y="80"/>
                  </a:lnTo>
                  <a:lnTo>
                    <a:pt x="44" y="80"/>
                  </a:lnTo>
                  <a:lnTo>
                    <a:pt x="47" y="79"/>
                  </a:lnTo>
                  <a:lnTo>
                    <a:pt x="47" y="276"/>
                  </a:lnTo>
                  <a:lnTo>
                    <a:pt x="83" y="276"/>
                  </a:lnTo>
                  <a:lnTo>
                    <a:pt x="83" y="252"/>
                  </a:lnTo>
                  <a:lnTo>
                    <a:pt x="83" y="227"/>
                  </a:lnTo>
                  <a:lnTo>
                    <a:pt x="83" y="78"/>
                  </a:lnTo>
                  <a:lnTo>
                    <a:pt x="87" y="77"/>
                  </a:lnTo>
                  <a:lnTo>
                    <a:pt x="91" y="77"/>
                  </a:lnTo>
                  <a:lnTo>
                    <a:pt x="95" y="77"/>
                  </a:lnTo>
                  <a:lnTo>
                    <a:pt x="99" y="77"/>
                  </a:lnTo>
                  <a:lnTo>
                    <a:pt x="102" y="78"/>
                  </a:lnTo>
                  <a:lnTo>
                    <a:pt x="106" y="78"/>
                  </a:lnTo>
                  <a:lnTo>
                    <a:pt x="109" y="79"/>
                  </a:lnTo>
                  <a:lnTo>
                    <a:pt x="113" y="81"/>
                  </a:lnTo>
                  <a:lnTo>
                    <a:pt x="116" y="82"/>
                  </a:lnTo>
                  <a:lnTo>
                    <a:pt x="120" y="84"/>
                  </a:lnTo>
                  <a:lnTo>
                    <a:pt x="123" y="86"/>
                  </a:lnTo>
                  <a:lnTo>
                    <a:pt x="126" y="89"/>
                  </a:lnTo>
                  <a:lnTo>
                    <a:pt x="130" y="92"/>
                  </a:lnTo>
                  <a:lnTo>
                    <a:pt x="133" y="94"/>
                  </a:lnTo>
                  <a:lnTo>
                    <a:pt x="137" y="97"/>
                  </a:lnTo>
                  <a:lnTo>
                    <a:pt x="140" y="101"/>
                  </a:lnTo>
                  <a:lnTo>
                    <a:pt x="140" y="94"/>
                  </a:lnTo>
                  <a:lnTo>
                    <a:pt x="140" y="87"/>
                  </a:lnTo>
                  <a:lnTo>
                    <a:pt x="140" y="80"/>
                  </a:lnTo>
                  <a:lnTo>
                    <a:pt x="140" y="72"/>
                  </a:lnTo>
                  <a:lnTo>
                    <a:pt x="140" y="65"/>
                  </a:lnTo>
                  <a:lnTo>
                    <a:pt x="141" y="58"/>
                  </a:lnTo>
                  <a:lnTo>
                    <a:pt x="141" y="51"/>
                  </a:lnTo>
                  <a:lnTo>
                    <a:pt x="141" y="44"/>
                  </a:lnTo>
                  <a:lnTo>
                    <a:pt x="134" y="48"/>
                  </a:lnTo>
                  <a:lnTo>
                    <a:pt x="128" y="51"/>
                  </a:lnTo>
                  <a:lnTo>
                    <a:pt x="125" y="52"/>
                  </a:lnTo>
                  <a:lnTo>
                    <a:pt x="121" y="53"/>
                  </a:lnTo>
                  <a:lnTo>
                    <a:pt x="118" y="54"/>
                  </a:lnTo>
                  <a:lnTo>
                    <a:pt x="115" y="55"/>
                  </a:lnTo>
                  <a:lnTo>
                    <a:pt x="111" y="56"/>
                  </a:lnTo>
                  <a:lnTo>
                    <a:pt x="107" y="57"/>
                  </a:lnTo>
                  <a:lnTo>
                    <a:pt x="104" y="57"/>
                  </a:lnTo>
                  <a:lnTo>
                    <a:pt x="100" y="57"/>
                  </a:lnTo>
                  <a:lnTo>
                    <a:pt x="96" y="57"/>
                  </a:lnTo>
                  <a:lnTo>
                    <a:pt x="92" y="57"/>
                  </a:lnTo>
                  <a:lnTo>
                    <a:pt x="87" y="56"/>
                  </a:lnTo>
                  <a:lnTo>
                    <a:pt x="83" y="56"/>
                  </a:lnTo>
                  <a:lnTo>
                    <a:pt x="82" y="52"/>
                  </a:lnTo>
                  <a:lnTo>
                    <a:pt x="82" y="48"/>
                  </a:lnTo>
                  <a:lnTo>
                    <a:pt x="82" y="44"/>
                  </a:lnTo>
                  <a:lnTo>
                    <a:pt x="82" y="41"/>
                  </a:lnTo>
                  <a:lnTo>
                    <a:pt x="83" y="37"/>
                  </a:lnTo>
                  <a:lnTo>
                    <a:pt x="84" y="33"/>
                  </a:lnTo>
                  <a:lnTo>
                    <a:pt x="86" y="30"/>
                  </a:lnTo>
                  <a:lnTo>
                    <a:pt x="87" y="26"/>
                  </a:lnTo>
                  <a:lnTo>
                    <a:pt x="89" y="23"/>
                  </a:lnTo>
                  <a:lnTo>
                    <a:pt x="91" y="19"/>
                  </a:lnTo>
                  <a:lnTo>
                    <a:pt x="93" y="16"/>
                  </a:lnTo>
                  <a:lnTo>
                    <a:pt x="95" y="13"/>
                  </a:lnTo>
                  <a:lnTo>
                    <a:pt x="100" y="6"/>
                  </a:lnTo>
                  <a:lnTo>
                    <a:pt x="105"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44" name="Shape 43">
              <a:extLst>
                <a:ext uri="{FF2B5EF4-FFF2-40B4-BE49-F238E27FC236}">
                  <a16:creationId xmlns:a16="http://schemas.microsoft.com/office/drawing/2014/main" id="{C12C8AB2-F915-C12C-4C10-897C44FB10F2}"/>
                </a:ext>
              </a:extLst>
            </xdr:cNvPr>
            <xdr:cNvSpPr/>
          </xdr:nvSpPr>
          <xdr:spPr>
            <a:xfrm>
              <a:off x="6428" y="739"/>
              <a:ext cx="117" cy="20"/>
            </a:xfrm>
            <a:custGeom>
              <a:avLst/>
              <a:gdLst/>
              <a:ahLst/>
              <a:cxnLst/>
              <a:rect l="l" t="t" r="r" b="b"/>
              <a:pathLst>
                <a:path w="117" h="20" extrusionOk="0">
                  <a:moveTo>
                    <a:pt x="117" y="20"/>
                  </a:moveTo>
                  <a:lnTo>
                    <a:pt x="103" y="0"/>
                  </a:lnTo>
                  <a:lnTo>
                    <a:pt x="13" y="0"/>
                  </a:lnTo>
                  <a:lnTo>
                    <a:pt x="0" y="20"/>
                  </a:lnTo>
                  <a:lnTo>
                    <a:pt x="117" y="2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45" name="Shape 44">
              <a:extLst>
                <a:ext uri="{FF2B5EF4-FFF2-40B4-BE49-F238E27FC236}">
                  <a16:creationId xmlns:a16="http://schemas.microsoft.com/office/drawing/2014/main" id="{3272A12B-0B0B-5845-7676-D704FF41E60B}"/>
                </a:ext>
              </a:extLst>
            </xdr:cNvPr>
            <xdr:cNvSpPr/>
          </xdr:nvSpPr>
          <xdr:spPr>
            <a:xfrm>
              <a:off x="6447" y="718"/>
              <a:ext cx="78" cy="20"/>
            </a:xfrm>
            <a:custGeom>
              <a:avLst/>
              <a:gdLst/>
              <a:ahLst/>
              <a:cxnLst/>
              <a:rect l="l" t="t" r="r" b="b"/>
              <a:pathLst>
                <a:path w="78" h="20" extrusionOk="0">
                  <a:moveTo>
                    <a:pt x="0" y="20"/>
                  </a:moveTo>
                  <a:lnTo>
                    <a:pt x="8" y="0"/>
                  </a:lnTo>
                  <a:lnTo>
                    <a:pt x="65" y="0"/>
                  </a:lnTo>
                  <a:lnTo>
                    <a:pt x="78" y="20"/>
                  </a:lnTo>
                  <a:lnTo>
                    <a:pt x="0" y="2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46" name="Shape 45">
              <a:extLst>
                <a:ext uri="{FF2B5EF4-FFF2-40B4-BE49-F238E27FC236}">
                  <a16:creationId xmlns:a16="http://schemas.microsoft.com/office/drawing/2014/main" id="{95326CC2-0F26-024F-98B9-005F05E19F32}"/>
                </a:ext>
              </a:extLst>
            </xdr:cNvPr>
            <xdr:cNvPicPr preferRelativeResize="0"/>
          </xdr:nvPicPr>
          <xdr:blipFill rotWithShape="1">
            <a:blip xmlns:r="http://schemas.openxmlformats.org/officeDocument/2006/relationships" r:embed="rId13">
              <a:alphaModFix/>
            </a:blip>
            <a:srcRect/>
            <a:stretch/>
          </xdr:blipFill>
          <xdr:spPr>
            <a:xfrm>
              <a:off x="6428" y="920"/>
              <a:ext cx="255" cy="123"/>
            </a:xfrm>
            <a:prstGeom prst="rect">
              <a:avLst/>
            </a:prstGeom>
            <a:noFill/>
            <a:ln>
              <a:noFill/>
            </a:ln>
          </xdr:spPr>
        </xdr:pic>
        <xdr:cxnSp macro="">
          <xdr:nvCxnSpPr>
            <xdr:cNvPr id="47" name="Shape 46">
              <a:extLst>
                <a:ext uri="{FF2B5EF4-FFF2-40B4-BE49-F238E27FC236}">
                  <a16:creationId xmlns:a16="http://schemas.microsoft.com/office/drawing/2014/main" id="{5D8C9E8A-4484-692E-403C-B4E85DD8AC20}"/>
                </a:ext>
              </a:extLst>
            </xdr:cNvPr>
            <xdr:cNvCxnSpPr/>
          </xdr:nvCxnSpPr>
          <xdr:spPr>
            <a:xfrm>
              <a:off x="6227" y="969"/>
              <a:ext cx="22" cy="0"/>
            </a:xfrm>
            <a:prstGeom prst="straightConnector1">
              <a:avLst/>
            </a:prstGeom>
            <a:noFill/>
            <a:ln w="19950" cap="flat" cmpd="sng">
              <a:solidFill>
                <a:srgbClr val="373435"/>
              </a:solidFill>
              <a:prstDash val="solid"/>
              <a:round/>
              <a:headEnd type="none" w="med" len="med"/>
              <a:tailEnd type="none" w="med" len="med"/>
            </a:ln>
          </xdr:spPr>
        </xdr:cxnSp>
        <xdr:cxnSp macro="">
          <xdr:nvCxnSpPr>
            <xdr:cNvPr id="48" name="Shape 47">
              <a:extLst>
                <a:ext uri="{FF2B5EF4-FFF2-40B4-BE49-F238E27FC236}">
                  <a16:creationId xmlns:a16="http://schemas.microsoft.com/office/drawing/2014/main" id="{48FB769A-3C6C-C15D-87D4-7DC216E06E24}"/>
                </a:ext>
              </a:extLst>
            </xdr:cNvPr>
            <xdr:cNvCxnSpPr/>
          </xdr:nvCxnSpPr>
          <xdr:spPr>
            <a:xfrm>
              <a:off x="6184" y="969"/>
              <a:ext cx="23" cy="0"/>
            </a:xfrm>
            <a:prstGeom prst="straightConnector1">
              <a:avLst/>
            </a:prstGeom>
            <a:noFill/>
            <a:ln w="19950" cap="flat" cmpd="sng">
              <a:solidFill>
                <a:srgbClr val="373435"/>
              </a:solidFill>
              <a:prstDash val="solid"/>
              <a:round/>
              <a:headEnd type="none" w="med" len="med"/>
              <a:tailEnd type="none" w="med" len="med"/>
            </a:ln>
          </xdr:spPr>
        </xdr:cxnSp>
        <xdr:sp macro="" textlink="">
          <xdr:nvSpPr>
            <xdr:cNvPr id="49" name="Shape 48">
              <a:extLst>
                <a:ext uri="{FF2B5EF4-FFF2-40B4-BE49-F238E27FC236}">
                  <a16:creationId xmlns:a16="http://schemas.microsoft.com/office/drawing/2014/main" id="{2447A00F-2678-94F3-119E-4444F3EE3BAC}"/>
                </a:ext>
              </a:extLst>
            </xdr:cNvPr>
            <xdr:cNvSpPr/>
          </xdr:nvSpPr>
          <xdr:spPr>
            <a:xfrm>
              <a:off x="6134" y="952"/>
              <a:ext cx="31" cy="46"/>
            </a:xfrm>
            <a:custGeom>
              <a:avLst/>
              <a:gdLst/>
              <a:ahLst/>
              <a:cxnLst/>
              <a:rect l="l" t="t" r="r" b="b"/>
              <a:pathLst>
                <a:path w="31" h="46" extrusionOk="0">
                  <a:moveTo>
                    <a:pt x="31" y="45"/>
                  </a:moveTo>
                  <a:lnTo>
                    <a:pt x="31" y="0"/>
                  </a:lnTo>
                  <a:lnTo>
                    <a:pt x="0" y="0"/>
                  </a:lnTo>
                  <a:lnTo>
                    <a:pt x="0" y="46"/>
                  </a:lnTo>
                  <a:lnTo>
                    <a:pt x="31" y="4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50" name="Shape 49">
              <a:extLst>
                <a:ext uri="{FF2B5EF4-FFF2-40B4-BE49-F238E27FC236}">
                  <a16:creationId xmlns:a16="http://schemas.microsoft.com/office/drawing/2014/main" id="{6FDA37C5-26CE-92A5-9B57-6B93CA7544CB}"/>
                </a:ext>
              </a:extLst>
            </xdr:cNvPr>
            <xdr:cNvSpPr/>
          </xdr:nvSpPr>
          <xdr:spPr>
            <a:xfrm>
              <a:off x="6148" y="909"/>
              <a:ext cx="134" cy="38"/>
            </a:xfrm>
            <a:custGeom>
              <a:avLst/>
              <a:gdLst/>
              <a:ahLst/>
              <a:cxnLst/>
              <a:rect l="l" t="t" r="r" b="b"/>
              <a:pathLst>
                <a:path w="134" h="38" extrusionOk="0">
                  <a:moveTo>
                    <a:pt x="0" y="0"/>
                  </a:moveTo>
                  <a:lnTo>
                    <a:pt x="91" y="0"/>
                  </a:lnTo>
                  <a:lnTo>
                    <a:pt x="134" y="37"/>
                  </a:lnTo>
                  <a:lnTo>
                    <a:pt x="43" y="38"/>
                  </a:lnTo>
                  <a:lnTo>
                    <a:pt x="0"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51" name="Shape 50">
              <a:extLst>
                <a:ext uri="{FF2B5EF4-FFF2-40B4-BE49-F238E27FC236}">
                  <a16:creationId xmlns:a16="http://schemas.microsoft.com/office/drawing/2014/main" id="{8C80FF80-78F9-C4B4-C486-E7E96B3EB9D1}"/>
                </a:ext>
              </a:extLst>
            </xdr:cNvPr>
            <xdr:cNvSpPr/>
          </xdr:nvSpPr>
          <xdr:spPr>
            <a:xfrm>
              <a:off x="6102" y="909"/>
              <a:ext cx="180" cy="90"/>
            </a:xfrm>
            <a:custGeom>
              <a:avLst/>
              <a:gdLst/>
              <a:ahLst/>
              <a:cxnLst/>
              <a:rect l="l" t="t" r="r" b="b"/>
              <a:pathLst>
                <a:path w="180" h="90" extrusionOk="0">
                  <a:moveTo>
                    <a:pt x="180" y="86"/>
                  </a:moveTo>
                  <a:lnTo>
                    <a:pt x="178" y="37"/>
                  </a:lnTo>
                  <a:lnTo>
                    <a:pt x="88" y="37"/>
                  </a:lnTo>
                  <a:lnTo>
                    <a:pt x="46" y="0"/>
                  </a:lnTo>
                  <a:lnTo>
                    <a:pt x="0" y="44"/>
                  </a:lnTo>
                  <a:lnTo>
                    <a:pt x="0" y="90"/>
                  </a:lnTo>
                  <a:lnTo>
                    <a:pt x="22" y="88"/>
                  </a:lnTo>
                  <a:lnTo>
                    <a:pt x="45" y="87"/>
                  </a:lnTo>
                  <a:lnTo>
                    <a:pt x="67" y="87"/>
                  </a:lnTo>
                  <a:lnTo>
                    <a:pt x="89" y="86"/>
                  </a:lnTo>
                  <a:lnTo>
                    <a:pt x="112" y="86"/>
                  </a:lnTo>
                  <a:lnTo>
                    <a:pt x="135" y="86"/>
                  </a:lnTo>
                  <a:lnTo>
                    <a:pt x="157" y="86"/>
                  </a:lnTo>
                  <a:lnTo>
                    <a:pt x="180" y="86"/>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52" name="Shape 51">
              <a:extLst>
                <a:ext uri="{FF2B5EF4-FFF2-40B4-BE49-F238E27FC236}">
                  <a16:creationId xmlns:a16="http://schemas.microsoft.com/office/drawing/2014/main" id="{A782D7FD-C989-2B4F-0EE8-F223625A5796}"/>
                </a:ext>
              </a:extLst>
            </xdr:cNvPr>
            <xdr:cNvPicPr preferRelativeResize="0"/>
          </xdr:nvPicPr>
          <xdr:blipFill rotWithShape="1">
            <a:blip xmlns:r="http://schemas.openxmlformats.org/officeDocument/2006/relationships" r:embed="rId14">
              <a:alphaModFix/>
            </a:blip>
            <a:srcRect/>
            <a:stretch/>
          </xdr:blipFill>
          <xdr:spPr>
            <a:xfrm>
              <a:off x="5899" y="916"/>
              <a:ext cx="161" cy="107"/>
            </a:xfrm>
            <a:prstGeom prst="rect">
              <a:avLst/>
            </a:prstGeom>
            <a:noFill/>
            <a:ln>
              <a:noFill/>
            </a:ln>
          </xdr:spPr>
        </xdr:pic>
        <xdr:pic>
          <xdr:nvPicPr>
            <xdr:cNvPr id="53" name="Shape 52">
              <a:extLst>
                <a:ext uri="{FF2B5EF4-FFF2-40B4-BE49-F238E27FC236}">
                  <a16:creationId xmlns:a16="http://schemas.microsoft.com/office/drawing/2014/main" id="{112B706F-E7D0-0A55-CD1C-204A01E171D4}"/>
                </a:ext>
              </a:extLst>
            </xdr:cNvPr>
            <xdr:cNvPicPr preferRelativeResize="0"/>
          </xdr:nvPicPr>
          <xdr:blipFill rotWithShape="1">
            <a:blip xmlns:r="http://schemas.openxmlformats.org/officeDocument/2006/relationships" r:embed="rId15">
              <a:alphaModFix/>
            </a:blip>
            <a:srcRect/>
            <a:stretch/>
          </xdr:blipFill>
          <xdr:spPr>
            <a:xfrm>
              <a:off x="5902" y="1029"/>
              <a:ext cx="1622" cy="110"/>
            </a:xfrm>
            <a:prstGeom prst="rect">
              <a:avLst/>
            </a:prstGeom>
            <a:noFill/>
            <a:ln>
              <a:noFill/>
            </a:ln>
          </xdr:spPr>
        </xdr:pic>
        <xdr:sp macro="" textlink="">
          <xdr:nvSpPr>
            <xdr:cNvPr id="54" name="Shape 53">
              <a:extLst>
                <a:ext uri="{FF2B5EF4-FFF2-40B4-BE49-F238E27FC236}">
                  <a16:creationId xmlns:a16="http://schemas.microsoft.com/office/drawing/2014/main" id="{56541126-533B-7836-03CC-C3FB2F72E50A}"/>
                </a:ext>
              </a:extLst>
            </xdr:cNvPr>
            <xdr:cNvSpPr/>
          </xdr:nvSpPr>
          <xdr:spPr>
            <a:xfrm>
              <a:off x="7025" y="898"/>
              <a:ext cx="2" cy="2"/>
            </a:xfrm>
            <a:custGeom>
              <a:avLst/>
              <a:gdLst/>
              <a:ahLst/>
              <a:cxnLst/>
              <a:rect l="l" t="t" r="r" b="b"/>
              <a:pathLst>
                <a:path w="2" h="2" extrusionOk="0">
                  <a:moveTo>
                    <a:pt x="0" y="2"/>
                  </a:moveTo>
                  <a:lnTo>
                    <a:pt x="1" y="1"/>
                  </a:lnTo>
                  <a:lnTo>
                    <a:pt x="2" y="0"/>
                  </a:lnTo>
                  <a:lnTo>
                    <a:pt x="1"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55" name="Shape 54">
              <a:extLst>
                <a:ext uri="{FF2B5EF4-FFF2-40B4-BE49-F238E27FC236}">
                  <a16:creationId xmlns:a16="http://schemas.microsoft.com/office/drawing/2014/main" id="{CD0A7544-3954-3D63-46C7-252A7DD75148}"/>
                </a:ext>
              </a:extLst>
            </xdr:cNvPr>
            <xdr:cNvSpPr/>
          </xdr:nvSpPr>
          <xdr:spPr>
            <a:xfrm>
              <a:off x="7019" y="902"/>
              <a:ext cx="2" cy="3"/>
            </a:xfrm>
            <a:custGeom>
              <a:avLst/>
              <a:gdLst/>
              <a:ahLst/>
              <a:cxnLst/>
              <a:rect l="l" t="t" r="r" b="b"/>
              <a:pathLst>
                <a:path w="2" h="3" extrusionOk="0">
                  <a:moveTo>
                    <a:pt x="0" y="3"/>
                  </a:moveTo>
                  <a:lnTo>
                    <a:pt x="1" y="2"/>
                  </a:lnTo>
                  <a:lnTo>
                    <a:pt x="2" y="0"/>
                  </a:lnTo>
                  <a:lnTo>
                    <a:pt x="1" y="2"/>
                  </a:lnTo>
                  <a:lnTo>
                    <a:pt x="0" y="3"/>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56" name="Shape 55">
              <a:extLst>
                <a:ext uri="{FF2B5EF4-FFF2-40B4-BE49-F238E27FC236}">
                  <a16:creationId xmlns:a16="http://schemas.microsoft.com/office/drawing/2014/main" id="{91F6D555-8F3C-1C52-DC5E-68F51D8FB5AB}"/>
                </a:ext>
              </a:extLst>
            </xdr:cNvPr>
            <xdr:cNvSpPr/>
          </xdr:nvSpPr>
          <xdr:spPr>
            <a:xfrm>
              <a:off x="7019" y="902"/>
              <a:ext cx="2" cy="3"/>
            </a:xfrm>
            <a:custGeom>
              <a:avLst/>
              <a:gdLst/>
              <a:ahLst/>
              <a:cxnLst/>
              <a:rect l="l" t="t" r="r" b="b"/>
              <a:pathLst>
                <a:path w="2" h="3" extrusionOk="0">
                  <a:moveTo>
                    <a:pt x="0" y="3"/>
                  </a:moveTo>
                  <a:lnTo>
                    <a:pt x="1" y="2"/>
                  </a:lnTo>
                  <a:lnTo>
                    <a:pt x="2" y="0"/>
                  </a:lnTo>
                  <a:lnTo>
                    <a:pt x="1" y="2"/>
                  </a:lnTo>
                  <a:lnTo>
                    <a:pt x="0" y="3"/>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57" name="Shape 56">
              <a:extLst>
                <a:ext uri="{FF2B5EF4-FFF2-40B4-BE49-F238E27FC236}">
                  <a16:creationId xmlns:a16="http://schemas.microsoft.com/office/drawing/2014/main" id="{7DF7D491-8C70-EB0B-E4A1-F266F0B955B6}"/>
                </a:ext>
              </a:extLst>
            </xdr:cNvPr>
            <xdr:cNvSpPr/>
          </xdr:nvSpPr>
          <xdr:spPr>
            <a:xfrm>
              <a:off x="6845" y="633"/>
              <a:ext cx="315" cy="691"/>
            </a:xfrm>
            <a:custGeom>
              <a:avLst/>
              <a:gdLst/>
              <a:ahLst/>
              <a:cxnLst/>
              <a:rect l="l" t="t" r="r" b="b"/>
              <a:pathLst>
                <a:path w="315" h="691" extrusionOk="0">
                  <a:moveTo>
                    <a:pt x="135" y="293"/>
                  </a:moveTo>
                  <a:lnTo>
                    <a:pt x="128" y="315"/>
                  </a:lnTo>
                  <a:lnTo>
                    <a:pt x="121" y="335"/>
                  </a:lnTo>
                  <a:lnTo>
                    <a:pt x="115" y="355"/>
                  </a:lnTo>
                  <a:lnTo>
                    <a:pt x="108" y="374"/>
                  </a:lnTo>
                  <a:lnTo>
                    <a:pt x="101" y="392"/>
                  </a:lnTo>
                  <a:lnTo>
                    <a:pt x="94" y="409"/>
                  </a:lnTo>
                  <a:lnTo>
                    <a:pt x="86" y="425"/>
                  </a:lnTo>
                  <a:lnTo>
                    <a:pt x="83" y="433"/>
                  </a:lnTo>
                  <a:lnTo>
                    <a:pt x="79" y="440"/>
                  </a:lnTo>
                  <a:lnTo>
                    <a:pt x="71" y="455"/>
                  </a:lnTo>
                  <a:lnTo>
                    <a:pt x="50" y="500"/>
                  </a:lnTo>
                  <a:lnTo>
                    <a:pt x="44" y="516"/>
                  </a:lnTo>
                  <a:lnTo>
                    <a:pt x="38" y="531"/>
                  </a:lnTo>
                  <a:lnTo>
                    <a:pt x="33" y="547"/>
                  </a:lnTo>
                  <a:lnTo>
                    <a:pt x="27" y="563"/>
                  </a:lnTo>
                  <a:lnTo>
                    <a:pt x="22" y="578"/>
                  </a:lnTo>
                  <a:lnTo>
                    <a:pt x="14" y="610"/>
                  </a:lnTo>
                  <a:lnTo>
                    <a:pt x="11" y="626"/>
                  </a:lnTo>
                  <a:lnTo>
                    <a:pt x="7" y="642"/>
                  </a:lnTo>
                  <a:lnTo>
                    <a:pt x="4" y="658"/>
                  </a:lnTo>
                  <a:lnTo>
                    <a:pt x="2" y="675"/>
                  </a:lnTo>
                  <a:lnTo>
                    <a:pt x="0" y="691"/>
                  </a:lnTo>
                  <a:lnTo>
                    <a:pt x="8" y="691"/>
                  </a:lnTo>
                  <a:lnTo>
                    <a:pt x="16" y="690"/>
                  </a:lnTo>
                  <a:lnTo>
                    <a:pt x="44" y="690"/>
                  </a:lnTo>
                  <a:lnTo>
                    <a:pt x="45" y="675"/>
                  </a:lnTo>
                  <a:lnTo>
                    <a:pt x="47" y="660"/>
                  </a:lnTo>
                  <a:lnTo>
                    <a:pt x="50" y="645"/>
                  </a:lnTo>
                  <a:lnTo>
                    <a:pt x="56" y="613"/>
                  </a:lnTo>
                  <a:lnTo>
                    <a:pt x="60" y="597"/>
                  </a:lnTo>
                  <a:lnTo>
                    <a:pt x="70" y="563"/>
                  </a:lnTo>
                  <a:lnTo>
                    <a:pt x="76" y="546"/>
                  </a:lnTo>
                  <a:lnTo>
                    <a:pt x="82" y="528"/>
                  </a:lnTo>
                  <a:lnTo>
                    <a:pt x="89" y="510"/>
                  </a:lnTo>
                  <a:lnTo>
                    <a:pt x="105" y="472"/>
                  </a:lnTo>
                  <a:lnTo>
                    <a:pt x="114" y="453"/>
                  </a:lnTo>
                  <a:lnTo>
                    <a:pt x="123" y="433"/>
                  </a:lnTo>
                  <a:lnTo>
                    <a:pt x="134" y="412"/>
                  </a:lnTo>
                  <a:lnTo>
                    <a:pt x="138" y="404"/>
                  </a:lnTo>
                  <a:lnTo>
                    <a:pt x="162" y="350"/>
                  </a:lnTo>
                  <a:lnTo>
                    <a:pt x="165" y="340"/>
                  </a:lnTo>
                  <a:lnTo>
                    <a:pt x="165" y="336"/>
                  </a:lnTo>
                  <a:lnTo>
                    <a:pt x="130" y="336"/>
                  </a:lnTo>
                  <a:lnTo>
                    <a:pt x="134" y="314"/>
                  </a:lnTo>
                  <a:lnTo>
                    <a:pt x="135" y="303"/>
                  </a:lnTo>
                  <a:lnTo>
                    <a:pt x="135" y="293"/>
                  </a:lnTo>
                  <a:close/>
                  <a:moveTo>
                    <a:pt x="261" y="0"/>
                  </a:moveTo>
                  <a:lnTo>
                    <a:pt x="257" y="3"/>
                  </a:lnTo>
                  <a:lnTo>
                    <a:pt x="248" y="12"/>
                  </a:lnTo>
                  <a:lnTo>
                    <a:pt x="240" y="22"/>
                  </a:lnTo>
                  <a:lnTo>
                    <a:pt x="237" y="28"/>
                  </a:lnTo>
                  <a:lnTo>
                    <a:pt x="232" y="34"/>
                  </a:lnTo>
                  <a:lnTo>
                    <a:pt x="229" y="40"/>
                  </a:lnTo>
                  <a:lnTo>
                    <a:pt x="225" y="46"/>
                  </a:lnTo>
                  <a:lnTo>
                    <a:pt x="221" y="53"/>
                  </a:lnTo>
                  <a:lnTo>
                    <a:pt x="218" y="60"/>
                  </a:lnTo>
                  <a:lnTo>
                    <a:pt x="214" y="67"/>
                  </a:lnTo>
                  <a:lnTo>
                    <a:pt x="200" y="99"/>
                  </a:lnTo>
                  <a:lnTo>
                    <a:pt x="193" y="116"/>
                  </a:lnTo>
                  <a:lnTo>
                    <a:pt x="187" y="134"/>
                  </a:lnTo>
                  <a:lnTo>
                    <a:pt x="180" y="153"/>
                  </a:lnTo>
                  <a:lnTo>
                    <a:pt x="174" y="171"/>
                  </a:lnTo>
                  <a:lnTo>
                    <a:pt x="167" y="191"/>
                  </a:lnTo>
                  <a:lnTo>
                    <a:pt x="161" y="210"/>
                  </a:lnTo>
                  <a:lnTo>
                    <a:pt x="155" y="230"/>
                  </a:lnTo>
                  <a:lnTo>
                    <a:pt x="149" y="249"/>
                  </a:lnTo>
                  <a:lnTo>
                    <a:pt x="153" y="257"/>
                  </a:lnTo>
                  <a:lnTo>
                    <a:pt x="157" y="264"/>
                  </a:lnTo>
                  <a:lnTo>
                    <a:pt x="154" y="273"/>
                  </a:lnTo>
                  <a:lnTo>
                    <a:pt x="150" y="282"/>
                  </a:lnTo>
                  <a:lnTo>
                    <a:pt x="144" y="300"/>
                  </a:lnTo>
                  <a:lnTo>
                    <a:pt x="140" y="309"/>
                  </a:lnTo>
                  <a:lnTo>
                    <a:pt x="137" y="318"/>
                  </a:lnTo>
                  <a:lnTo>
                    <a:pt x="133" y="327"/>
                  </a:lnTo>
                  <a:lnTo>
                    <a:pt x="130" y="336"/>
                  </a:lnTo>
                  <a:lnTo>
                    <a:pt x="165" y="336"/>
                  </a:lnTo>
                  <a:lnTo>
                    <a:pt x="165" y="332"/>
                  </a:lnTo>
                  <a:lnTo>
                    <a:pt x="164" y="324"/>
                  </a:lnTo>
                  <a:lnTo>
                    <a:pt x="164" y="300"/>
                  </a:lnTo>
                  <a:lnTo>
                    <a:pt x="165" y="293"/>
                  </a:lnTo>
                  <a:lnTo>
                    <a:pt x="165" y="285"/>
                  </a:lnTo>
                  <a:lnTo>
                    <a:pt x="165" y="282"/>
                  </a:lnTo>
                  <a:lnTo>
                    <a:pt x="160" y="282"/>
                  </a:lnTo>
                  <a:lnTo>
                    <a:pt x="178" y="252"/>
                  </a:lnTo>
                  <a:lnTo>
                    <a:pt x="185" y="242"/>
                  </a:lnTo>
                  <a:lnTo>
                    <a:pt x="191" y="233"/>
                  </a:lnTo>
                  <a:lnTo>
                    <a:pt x="197" y="223"/>
                  </a:lnTo>
                  <a:lnTo>
                    <a:pt x="204" y="213"/>
                  </a:lnTo>
                  <a:lnTo>
                    <a:pt x="210" y="204"/>
                  </a:lnTo>
                  <a:lnTo>
                    <a:pt x="216" y="186"/>
                  </a:lnTo>
                  <a:lnTo>
                    <a:pt x="221" y="168"/>
                  </a:lnTo>
                  <a:lnTo>
                    <a:pt x="227" y="150"/>
                  </a:lnTo>
                  <a:lnTo>
                    <a:pt x="232" y="133"/>
                  </a:lnTo>
                  <a:lnTo>
                    <a:pt x="238" y="115"/>
                  </a:lnTo>
                  <a:lnTo>
                    <a:pt x="244" y="99"/>
                  </a:lnTo>
                  <a:lnTo>
                    <a:pt x="250" y="82"/>
                  </a:lnTo>
                  <a:lnTo>
                    <a:pt x="257" y="66"/>
                  </a:lnTo>
                  <a:lnTo>
                    <a:pt x="293" y="66"/>
                  </a:lnTo>
                  <a:lnTo>
                    <a:pt x="292" y="63"/>
                  </a:lnTo>
                  <a:lnTo>
                    <a:pt x="286" y="50"/>
                  </a:lnTo>
                  <a:lnTo>
                    <a:pt x="281" y="38"/>
                  </a:lnTo>
                  <a:lnTo>
                    <a:pt x="275" y="25"/>
                  </a:lnTo>
                  <a:lnTo>
                    <a:pt x="268" y="12"/>
                  </a:lnTo>
                  <a:lnTo>
                    <a:pt x="261" y="0"/>
                  </a:lnTo>
                  <a:close/>
                  <a:moveTo>
                    <a:pt x="166" y="278"/>
                  </a:moveTo>
                  <a:lnTo>
                    <a:pt x="160" y="282"/>
                  </a:lnTo>
                  <a:lnTo>
                    <a:pt x="165" y="282"/>
                  </a:lnTo>
                  <a:lnTo>
                    <a:pt x="166" y="278"/>
                  </a:lnTo>
                  <a:close/>
                  <a:moveTo>
                    <a:pt x="293" y="66"/>
                  </a:moveTo>
                  <a:lnTo>
                    <a:pt x="257" y="66"/>
                  </a:lnTo>
                  <a:lnTo>
                    <a:pt x="262" y="75"/>
                  </a:lnTo>
                  <a:lnTo>
                    <a:pt x="272" y="95"/>
                  </a:lnTo>
                  <a:lnTo>
                    <a:pt x="276" y="104"/>
                  </a:lnTo>
                  <a:lnTo>
                    <a:pt x="280" y="114"/>
                  </a:lnTo>
                  <a:lnTo>
                    <a:pt x="284" y="123"/>
                  </a:lnTo>
                  <a:lnTo>
                    <a:pt x="288" y="133"/>
                  </a:lnTo>
                  <a:lnTo>
                    <a:pt x="291" y="142"/>
                  </a:lnTo>
                  <a:lnTo>
                    <a:pt x="298" y="161"/>
                  </a:lnTo>
                  <a:lnTo>
                    <a:pt x="304" y="180"/>
                  </a:lnTo>
                  <a:lnTo>
                    <a:pt x="309" y="199"/>
                  </a:lnTo>
                  <a:lnTo>
                    <a:pt x="315" y="218"/>
                  </a:lnTo>
                  <a:lnTo>
                    <a:pt x="315" y="186"/>
                  </a:lnTo>
                  <a:lnTo>
                    <a:pt x="314" y="171"/>
                  </a:lnTo>
                  <a:lnTo>
                    <a:pt x="313" y="159"/>
                  </a:lnTo>
                  <a:lnTo>
                    <a:pt x="307" y="117"/>
                  </a:lnTo>
                  <a:lnTo>
                    <a:pt x="304" y="103"/>
                  </a:lnTo>
                  <a:lnTo>
                    <a:pt x="300" y="90"/>
                  </a:lnTo>
                  <a:lnTo>
                    <a:pt x="296" y="76"/>
                  </a:lnTo>
                  <a:lnTo>
                    <a:pt x="293" y="66"/>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58" name="Shape 57">
              <a:extLst>
                <a:ext uri="{FF2B5EF4-FFF2-40B4-BE49-F238E27FC236}">
                  <a16:creationId xmlns:a16="http://schemas.microsoft.com/office/drawing/2014/main" id="{F43C46D2-3A55-861D-8D45-3945D88D53F7}"/>
                </a:ext>
              </a:extLst>
            </xdr:cNvPr>
            <xdr:cNvPicPr preferRelativeResize="0"/>
          </xdr:nvPicPr>
          <xdr:blipFill rotWithShape="1">
            <a:blip xmlns:r="http://schemas.openxmlformats.org/officeDocument/2006/relationships" r:embed="rId16">
              <a:alphaModFix/>
            </a:blip>
            <a:srcRect/>
            <a:stretch/>
          </xdr:blipFill>
          <xdr:spPr>
            <a:xfrm>
              <a:off x="6845" y="762"/>
              <a:ext cx="499" cy="432"/>
            </a:xfrm>
            <a:prstGeom prst="rect">
              <a:avLst/>
            </a:prstGeom>
            <a:noFill/>
            <a:ln>
              <a:noFill/>
            </a:ln>
          </xdr:spPr>
        </xdr:pic>
        <xdr:sp macro="" textlink="">
          <xdr:nvSpPr>
            <xdr:cNvPr id="59" name="Shape 58">
              <a:extLst>
                <a:ext uri="{FF2B5EF4-FFF2-40B4-BE49-F238E27FC236}">
                  <a16:creationId xmlns:a16="http://schemas.microsoft.com/office/drawing/2014/main" id="{E6FC246C-CBCB-412D-B8BD-54BB0E094EF5}"/>
                </a:ext>
              </a:extLst>
            </xdr:cNvPr>
            <xdr:cNvSpPr/>
          </xdr:nvSpPr>
          <xdr:spPr>
            <a:xfrm>
              <a:off x="6845" y="633"/>
              <a:ext cx="315" cy="691"/>
            </a:xfrm>
            <a:custGeom>
              <a:avLst/>
              <a:gdLst/>
              <a:ahLst/>
              <a:cxnLst/>
              <a:rect l="l" t="t" r="r" b="b"/>
              <a:pathLst>
                <a:path w="315" h="691" extrusionOk="0">
                  <a:moveTo>
                    <a:pt x="79" y="440"/>
                  </a:moveTo>
                  <a:lnTo>
                    <a:pt x="83" y="433"/>
                  </a:lnTo>
                  <a:lnTo>
                    <a:pt x="86" y="425"/>
                  </a:lnTo>
                  <a:lnTo>
                    <a:pt x="90" y="417"/>
                  </a:lnTo>
                  <a:lnTo>
                    <a:pt x="115" y="355"/>
                  </a:lnTo>
                  <a:lnTo>
                    <a:pt x="121" y="335"/>
                  </a:lnTo>
                  <a:lnTo>
                    <a:pt x="128" y="315"/>
                  </a:lnTo>
                  <a:lnTo>
                    <a:pt x="135" y="293"/>
                  </a:lnTo>
                  <a:lnTo>
                    <a:pt x="135" y="303"/>
                  </a:lnTo>
                  <a:lnTo>
                    <a:pt x="134" y="314"/>
                  </a:lnTo>
                  <a:lnTo>
                    <a:pt x="132" y="325"/>
                  </a:lnTo>
                  <a:lnTo>
                    <a:pt x="130" y="336"/>
                  </a:lnTo>
                  <a:lnTo>
                    <a:pt x="133" y="327"/>
                  </a:lnTo>
                  <a:lnTo>
                    <a:pt x="137" y="318"/>
                  </a:lnTo>
                  <a:lnTo>
                    <a:pt x="140" y="309"/>
                  </a:lnTo>
                  <a:lnTo>
                    <a:pt x="144" y="300"/>
                  </a:lnTo>
                  <a:lnTo>
                    <a:pt x="147" y="291"/>
                  </a:lnTo>
                  <a:lnTo>
                    <a:pt x="150" y="282"/>
                  </a:lnTo>
                  <a:lnTo>
                    <a:pt x="154" y="273"/>
                  </a:lnTo>
                  <a:lnTo>
                    <a:pt x="157" y="264"/>
                  </a:lnTo>
                  <a:lnTo>
                    <a:pt x="155" y="260"/>
                  </a:lnTo>
                  <a:lnTo>
                    <a:pt x="153" y="257"/>
                  </a:lnTo>
                  <a:lnTo>
                    <a:pt x="151" y="253"/>
                  </a:lnTo>
                  <a:lnTo>
                    <a:pt x="149" y="249"/>
                  </a:lnTo>
                  <a:lnTo>
                    <a:pt x="155" y="230"/>
                  </a:lnTo>
                  <a:lnTo>
                    <a:pt x="161" y="210"/>
                  </a:lnTo>
                  <a:lnTo>
                    <a:pt x="167" y="191"/>
                  </a:lnTo>
                  <a:lnTo>
                    <a:pt x="174" y="171"/>
                  </a:lnTo>
                  <a:lnTo>
                    <a:pt x="180" y="153"/>
                  </a:lnTo>
                  <a:lnTo>
                    <a:pt x="187" y="134"/>
                  </a:lnTo>
                  <a:lnTo>
                    <a:pt x="193" y="116"/>
                  </a:lnTo>
                  <a:lnTo>
                    <a:pt x="200" y="99"/>
                  </a:lnTo>
                  <a:lnTo>
                    <a:pt x="207" y="83"/>
                  </a:lnTo>
                  <a:lnTo>
                    <a:pt x="214" y="67"/>
                  </a:lnTo>
                  <a:lnTo>
                    <a:pt x="218" y="60"/>
                  </a:lnTo>
                  <a:lnTo>
                    <a:pt x="221" y="53"/>
                  </a:lnTo>
                  <a:lnTo>
                    <a:pt x="225" y="46"/>
                  </a:lnTo>
                  <a:lnTo>
                    <a:pt x="229" y="40"/>
                  </a:lnTo>
                  <a:lnTo>
                    <a:pt x="232" y="34"/>
                  </a:lnTo>
                  <a:lnTo>
                    <a:pt x="237" y="28"/>
                  </a:lnTo>
                  <a:lnTo>
                    <a:pt x="240" y="22"/>
                  </a:lnTo>
                  <a:lnTo>
                    <a:pt x="248" y="12"/>
                  </a:lnTo>
                  <a:lnTo>
                    <a:pt x="257" y="3"/>
                  </a:lnTo>
                  <a:lnTo>
                    <a:pt x="261" y="0"/>
                  </a:lnTo>
                  <a:lnTo>
                    <a:pt x="268" y="12"/>
                  </a:lnTo>
                  <a:lnTo>
                    <a:pt x="275" y="25"/>
                  </a:lnTo>
                  <a:lnTo>
                    <a:pt x="281" y="38"/>
                  </a:lnTo>
                  <a:lnTo>
                    <a:pt x="286" y="50"/>
                  </a:lnTo>
                  <a:lnTo>
                    <a:pt x="292" y="63"/>
                  </a:lnTo>
                  <a:lnTo>
                    <a:pt x="296" y="76"/>
                  </a:lnTo>
                  <a:lnTo>
                    <a:pt x="300" y="90"/>
                  </a:lnTo>
                  <a:lnTo>
                    <a:pt x="304" y="103"/>
                  </a:lnTo>
                  <a:lnTo>
                    <a:pt x="307" y="117"/>
                  </a:lnTo>
                  <a:lnTo>
                    <a:pt x="309" y="131"/>
                  </a:lnTo>
                  <a:lnTo>
                    <a:pt x="311" y="145"/>
                  </a:lnTo>
                  <a:lnTo>
                    <a:pt x="313" y="159"/>
                  </a:lnTo>
                  <a:lnTo>
                    <a:pt x="314" y="173"/>
                  </a:lnTo>
                  <a:lnTo>
                    <a:pt x="315" y="188"/>
                  </a:lnTo>
                  <a:lnTo>
                    <a:pt x="315" y="203"/>
                  </a:lnTo>
                  <a:lnTo>
                    <a:pt x="315" y="218"/>
                  </a:lnTo>
                  <a:lnTo>
                    <a:pt x="309" y="199"/>
                  </a:lnTo>
                  <a:lnTo>
                    <a:pt x="304" y="180"/>
                  </a:lnTo>
                  <a:lnTo>
                    <a:pt x="298" y="161"/>
                  </a:lnTo>
                  <a:lnTo>
                    <a:pt x="291" y="142"/>
                  </a:lnTo>
                  <a:lnTo>
                    <a:pt x="288" y="133"/>
                  </a:lnTo>
                  <a:lnTo>
                    <a:pt x="284" y="123"/>
                  </a:lnTo>
                  <a:lnTo>
                    <a:pt x="280" y="114"/>
                  </a:lnTo>
                  <a:lnTo>
                    <a:pt x="276" y="104"/>
                  </a:lnTo>
                  <a:lnTo>
                    <a:pt x="272" y="95"/>
                  </a:lnTo>
                  <a:lnTo>
                    <a:pt x="267" y="85"/>
                  </a:lnTo>
                  <a:lnTo>
                    <a:pt x="262" y="75"/>
                  </a:lnTo>
                  <a:lnTo>
                    <a:pt x="257" y="66"/>
                  </a:lnTo>
                  <a:lnTo>
                    <a:pt x="250" y="82"/>
                  </a:lnTo>
                  <a:lnTo>
                    <a:pt x="244" y="99"/>
                  </a:lnTo>
                  <a:lnTo>
                    <a:pt x="238" y="115"/>
                  </a:lnTo>
                  <a:lnTo>
                    <a:pt x="232" y="133"/>
                  </a:lnTo>
                  <a:lnTo>
                    <a:pt x="227" y="150"/>
                  </a:lnTo>
                  <a:lnTo>
                    <a:pt x="221" y="168"/>
                  </a:lnTo>
                  <a:lnTo>
                    <a:pt x="216" y="186"/>
                  </a:lnTo>
                  <a:lnTo>
                    <a:pt x="210" y="204"/>
                  </a:lnTo>
                  <a:lnTo>
                    <a:pt x="204" y="213"/>
                  </a:lnTo>
                  <a:lnTo>
                    <a:pt x="197" y="223"/>
                  </a:lnTo>
                  <a:lnTo>
                    <a:pt x="191" y="233"/>
                  </a:lnTo>
                  <a:lnTo>
                    <a:pt x="185" y="242"/>
                  </a:lnTo>
                  <a:lnTo>
                    <a:pt x="178" y="252"/>
                  </a:lnTo>
                  <a:lnTo>
                    <a:pt x="172" y="262"/>
                  </a:lnTo>
                  <a:lnTo>
                    <a:pt x="166" y="272"/>
                  </a:lnTo>
                  <a:lnTo>
                    <a:pt x="160" y="282"/>
                  </a:lnTo>
                  <a:lnTo>
                    <a:pt x="163" y="280"/>
                  </a:lnTo>
                  <a:lnTo>
                    <a:pt x="166" y="278"/>
                  </a:lnTo>
                  <a:lnTo>
                    <a:pt x="165" y="285"/>
                  </a:lnTo>
                  <a:lnTo>
                    <a:pt x="165" y="293"/>
                  </a:lnTo>
                  <a:lnTo>
                    <a:pt x="164" y="300"/>
                  </a:lnTo>
                  <a:lnTo>
                    <a:pt x="164" y="308"/>
                  </a:lnTo>
                  <a:lnTo>
                    <a:pt x="164" y="316"/>
                  </a:lnTo>
                  <a:lnTo>
                    <a:pt x="164" y="324"/>
                  </a:lnTo>
                  <a:lnTo>
                    <a:pt x="165" y="332"/>
                  </a:lnTo>
                  <a:lnTo>
                    <a:pt x="165" y="340"/>
                  </a:lnTo>
                  <a:lnTo>
                    <a:pt x="162" y="350"/>
                  </a:lnTo>
                  <a:lnTo>
                    <a:pt x="158" y="359"/>
                  </a:lnTo>
                  <a:lnTo>
                    <a:pt x="154" y="368"/>
                  </a:lnTo>
                  <a:lnTo>
                    <a:pt x="150" y="377"/>
                  </a:lnTo>
                  <a:lnTo>
                    <a:pt x="146" y="386"/>
                  </a:lnTo>
                  <a:lnTo>
                    <a:pt x="142" y="395"/>
                  </a:lnTo>
                  <a:lnTo>
                    <a:pt x="138" y="404"/>
                  </a:lnTo>
                  <a:lnTo>
                    <a:pt x="134" y="412"/>
                  </a:lnTo>
                  <a:lnTo>
                    <a:pt x="123" y="433"/>
                  </a:lnTo>
                  <a:lnTo>
                    <a:pt x="114" y="453"/>
                  </a:lnTo>
                  <a:lnTo>
                    <a:pt x="105" y="472"/>
                  </a:lnTo>
                  <a:lnTo>
                    <a:pt x="97" y="491"/>
                  </a:lnTo>
                  <a:lnTo>
                    <a:pt x="89" y="510"/>
                  </a:lnTo>
                  <a:lnTo>
                    <a:pt x="82" y="528"/>
                  </a:lnTo>
                  <a:lnTo>
                    <a:pt x="76" y="546"/>
                  </a:lnTo>
                  <a:lnTo>
                    <a:pt x="70" y="563"/>
                  </a:lnTo>
                  <a:lnTo>
                    <a:pt x="65" y="580"/>
                  </a:lnTo>
                  <a:lnTo>
                    <a:pt x="60" y="597"/>
                  </a:lnTo>
                  <a:lnTo>
                    <a:pt x="56" y="613"/>
                  </a:lnTo>
                  <a:lnTo>
                    <a:pt x="53" y="629"/>
                  </a:lnTo>
                  <a:lnTo>
                    <a:pt x="50" y="645"/>
                  </a:lnTo>
                  <a:lnTo>
                    <a:pt x="47" y="660"/>
                  </a:lnTo>
                  <a:lnTo>
                    <a:pt x="45" y="675"/>
                  </a:lnTo>
                  <a:lnTo>
                    <a:pt x="44" y="690"/>
                  </a:lnTo>
                  <a:lnTo>
                    <a:pt x="24" y="690"/>
                  </a:lnTo>
                  <a:lnTo>
                    <a:pt x="16" y="690"/>
                  </a:lnTo>
                  <a:lnTo>
                    <a:pt x="8" y="691"/>
                  </a:lnTo>
                  <a:lnTo>
                    <a:pt x="0" y="691"/>
                  </a:lnTo>
                  <a:lnTo>
                    <a:pt x="2" y="675"/>
                  </a:lnTo>
                  <a:lnTo>
                    <a:pt x="4" y="658"/>
                  </a:lnTo>
                  <a:lnTo>
                    <a:pt x="7" y="642"/>
                  </a:lnTo>
                  <a:lnTo>
                    <a:pt x="11" y="626"/>
                  </a:lnTo>
                  <a:lnTo>
                    <a:pt x="14" y="610"/>
                  </a:lnTo>
                  <a:lnTo>
                    <a:pt x="18" y="594"/>
                  </a:lnTo>
                  <a:lnTo>
                    <a:pt x="22" y="578"/>
                  </a:lnTo>
                  <a:lnTo>
                    <a:pt x="27" y="563"/>
                  </a:lnTo>
                  <a:lnTo>
                    <a:pt x="33" y="547"/>
                  </a:lnTo>
                  <a:lnTo>
                    <a:pt x="38" y="531"/>
                  </a:lnTo>
                  <a:lnTo>
                    <a:pt x="44" y="516"/>
                  </a:lnTo>
                  <a:lnTo>
                    <a:pt x="50" y="500"/>
                  </a:lnTo>
                  <a:lnTo>
                    <a:pt x="57" y="485"/>
                  </a:lnTo>
                  <a:lnTo>
                    <a:pt x="64" y="470"/>
                  </a:lnTo>
                  <a:lnTo>
                    <a:pt x="71" y="455"/>
                  </a:lnTo>
                  <a:lnTo>
                    <a:pt x="79" y="44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60" name="Shape 59">
              <a:extLst>
                <a:ext uri="{FF2B5EF4-FFF2-40B4-BE49-F238E27FC236}">
                  <a16:creationId xmlns:a16="http://schemas.microsoft.com/office/drawing/2014/main" id="{F533D831-40CE-BA02-B095-E0E3F742726A}"/>
                </a:ext>
              </a:extLst>
            </xdr:cNvPr>
            <xdr:cNvPicPr preferRelativeResize="0"/>
          </xdr:nvPicPr>
          <xdr:blipFill rotWithShape="1">
            <a:blip xmlns:r="http://schemas.openxmlformats.org/officeDocument/2006/relationships" r:embed="rId16">
              <a:alphaModFix/>
            </a:blip>
            <a:srcRect/>
            <a:stretch/>
          </xdr:blipFill>
          <xdr:spPr>
            <a:xfrm>
              <a:off x="6845" y="762"/>
              <a:ext cx="499" cy="432"/>
            </a:xfrm>
            <a:prstGeom prst="rect">
              <a:avLst/>
            </a:prstGeom>
            <a:noFill/>
            <a:ln>
              <a:noFill/>
            </a:ln>
          </xdr:spPr>
        </xdr:pic>
        <xdr:sp macro="" textlink="">
          <xdr:nvSpPr>
            <xdr:cNvPr id="61" name="Shape 60">
              <a:extLst>
                <a:ext uri="{FF2B5EF4-FFF2-40B4-BE49-F238E27FC236}">
                  <a16:creationId xmlns:a16="http://schemas.microsoft.com/office/drawing/2014/main" id="{32630A92-57F3-BDB7-EF12-B7DA097F0DF7}"/>
                </a:ext>
              </a:extLst>
            </xdr:cNvPr>
            <xdr:cNvSpPr/>
          </xdr:nvSpPr>
          <xdr:spPr>
            <a:xfrm>
              <a:off x="6984" y="1019"/>
              <a:ext cx="51" cy="214"/>
            </a:xfrm>
            <a:custGeom>
              <a:avLst/>
              <a:gdLst/>
              <a:ahLst/>
              <a:cxnLst/>
              <a:rect l="l" t="t" r="r" b="b"/>
              <a:pathLst>
                <a:path w="51" h="214" extrusionOk="0">
                  <a:moveTo>
                    <a:pt x="46" y="0"/>
                  </a:moveTo>
                  <a:lnTo>
                    <a:pt x="40" y="4"/>
                  </a:lnTo>
                  <a:lnTo>
                    <a:pt x="34" y="7"/>
                  </a:lnTo>
                  <a:lnTo>
                    <a:pt x="28" y="11"/>
                  </a:lnTo>
                  <a:lnTo>
                    <a:pt x="23" y="14"/>
                  </a:lnTo>
                  <a:lnTo>
                    <a:pt x="17" y="17"/>
                  </a:lnTo>
                  <a:lnTo>
                    <a:pt x="11" y="21"/>
                  </a:lnTo>
                  <a:lnTo>
                    <a:pt x="5" y="24"/>
                  </a:lnTo>
                  <a:lnTo>
                    <a:pt x="0" y="28"/>
                  </a:lnTo>
                  <a:lnTo>
                    <a:pt x="4" y="80"/>
                  </a:lnTo>
                  <a:lnTo>
                    <a:pt x="6" y="102"/>
                  </a:lnTo>
                  <a:lnTo>
                    <a:pt x="7" y="119"/>
                  </a:lnTo>
                  <a:lnTo>
                    <a:pt x="7" y="173"/>
                  </a:lnTo>
                  <a:lnTo>
                    <a:pt x="6" y="193"/>
                  </a:lnTo>
                  <a:lnTo>
                    <a:pt x="5" y="214"/>
                  </a:lnTo>
                  <a:lnTo>
                    <a:pt x="15" y="186"/>
                  </a:lnTo>
                  <a:lnTo>
                    <a:pt x="20" y="173"/>
                  </a:lnTo>
                  <a:lnTo>
                    <a:pt x="24" y="159"/>
                  </a:lnTo>
                  <a:lnTo>
                    <a:pt x="28" y="146"/>
                  </a:lnTo>
                  <a:lnTo>
                    <a:pt x="32" y="132"/>
                  </a:lnTo>
                  <a:lnTo>
                    <a:pt x="35" y="119"/>
                  </a:lnTo>
                  <a:lnTo>
                    <a:pt x="39" y="106"/>
                  </a:lnTo>
                  <a:lnTo>
                    <a:pt x="41" y="93"/>
                  </a:lnTo>
                  <a:lnTo>
                    <a:pt x="44" y="80"/>
                  </a:lnTo>
                  <a:lnTo>
                    <a:pt x="46" y="67"/>
                  </a:lnTo>
                  <a:lnTo>
                    <a:pt x="48" y="55"/>
                  </a:lnTo>
                  <a:lnTo>
                    <a:pt x="49" y="43"/>
                  </a:lnTo>
                  <a:lnTo>
                    <a:pt x="50" y="30"/>
                  </a:lnTo>
                  <a:lnTo>
                    <a:pt x="51" y="21"/>
                  </a:lnTo>
                  <a:lnTo>
                    <a:pt x="51" y="7"/>
                  </a:lnTo>
                  <a:lnTo>
                    <a:pt x="46"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62" name="Shape 61">
              <a:extLst>
                <a:ext uri="{FF2B5EF4-FFF2-40B4-BE49-F238E27FC236}">
                  <a16:creationId xmlns:a16="http://schemas.microsoft.com/office/drawing/2014/main" id="{AF314966-1ACA-B2C5-3D90-026182E6B74F}"/>
                </a:ext>
              </a:extLst>
            </xdr:cNvPr>
            <xdr:cNvPicPr preferRelativeResize="0"/>
          </xdr:nvPicPr>
          <xdr:blipFill rotWithShape="1">
            <a:blip xmlns:r="http://schemas.openxmlformats.org/officeDocument/2006/relationships" r:embed="rId7">
              <a:alphaModFix/>
            </a:blip>
            <a:srcRect/>
            <a:stretch/>
          </xdr:blipFill>
          <xdr:spPr>
            <a:xfrm>
              <a:off x="6984" y="1149"/>
              <a:ext cx="499" cy="2"/>
            </a:xfrm>
            <a:prstGeom prst="rect">
              <a:avLst/>
            </a:prstGeom>
            <a:noFill/>
            <a:ln>
              <a:noFill/>
            </a:ln>
          </xdr:spPr>
        </xdr:pic>
        <xdr:sp macro="" textlink="">
          <xdr:nvSpPr>
            <xdr:cNvPr id="63" name="Shape 62">
              <a:extLst>
                <a:ext uri="{FF2B5EF4-FFF2-40B4-BE49-F238E27FC236}">
                  <a16:creationId xmlns:a16="http://schemas.microsoft.com/office/drawing/2014/main" id="{22D2CDA0-CA9C-D6D6-CE9D-828A0515DCEF}"/>
                </a:ext>
              </a:extLst>
            </xdr:cNvPr>
            <xdr:cNvSpPr/>
          </xdr:nvSpPr>
          <xdr:spPr>
            <a:xfrm>
              <a:off x="6984" y="1019"/>
              <a:ext cx="51" cy="214"/>
            </a:xfrm>
            <a:custGeom>
              <a:avLst/>
              <a:gdLst/>
              <a:ahLst/>
              <a:cxnLst/>
              <a:rect l="l" t="t" r="r" b="b"/>
              <a:pathLst>
                <a:path w="51" h="214" extrusionOk="0">
                  <a:moveTo>
                    <a:pt x="46" y="0"/>
                  </a:moveTo>
                  <a:lnTo>
                    <a:pt x="40" y="4"/>
                  </a:lnTo>
                  <a:lnTo>
                    <a:pt x="34" y="7"/>
                  </a:lnTo>
                  <a:lnTo>
                    <a:pt x="28" y="11"/>
                  </a:lnTo>
                  <a:lnTo>
                    <a:pt x="23" y="14"/>
                  </a:lnTo>
                  <a:lnTo>
                    <a:pt x="17" y="17"/>
                  </a:lnTo>
                  <a:lnTo>
                    <a:pt x="11" y="21"/>
                  </a:lnTo>
                  <a:lnTo>
                    <a:pt x="5" y="24"/>
                  </a:lnTo>
                  <a:lnTo>
                    <a:pt x="0" y="28"/>
                  </a:lnTo>
                  <a:lnTo>
                    <a:pt x="2" y="53"/>
                  </a:lnTo>
                  <a:lnTo>
                    <a:pt x="4" y="78"/>
                  </a:lnTo>
                  <a:lnTo>
                    <a:pt x="6" y="102"/>
                  </a:lnTo>
                  <a:lnTo>
                    <a:pt x="7" y="125"/>
                  </a:lnTo>
                  <a:lnTo>
                    <a:pt x="7" y="148"/>
                  </a:lnTo>
                  <a:lnTo>
                    <a:pt x="7" y="171"/>
                  </a:lnTo>
                  <a:lnTo>
                    <a:pt x="6" y="193"/>
                  </a:lnTo>
                  <a:lnTo>
                    <a:pt x="5" y="214"/>
                  </a:lnTo>
                  <a:lnTo>
                    <a:pt x="10" y="200"/>
                  </a:lnTo>
                  <a:lnTo>
                    <a:pt x="15" y="186"/>
                  </a:lnTo>
                  <a:lnTo>
                    <a:pt x="20" y="173"/>
                  </a:lnTo>
                  <a:lnTo>
                    <a:pt x="24" y="159"/>
                  </a:lnTo>
                  <a:lnTo>
                    <a:pt x="28" y="146"/>
                  </a:lnTo>
                  <a:lnTo>
                    <a:pt x="32" y="132"/>
                  </a:lnTo>
                  <a:lnTo>
                    <a:pt x="35" y="119"/>
                  </a:lnTo>
                  <a:lnTo>
                    <a:pt x="39" y="106"/>
                  </a:lnTo>
                  <a:lnTo>
                    <a:pt x="41" y="93"/>
                  </a:lnTo>
                  <a:lnTo>
                    <a:pt x="44" y="80"/>
                  </a:lnTo>
                  <a:lnTo>
                    <a:pt x="46" y="67"/>
                  </a:lnTo>
                  <a:lnTo>
                    <a:pt x="48" y="55"/>
                  </a:lnTo>
                  <a:lnTo>
                    <a:pt x="49" y="43"/>
                  </a:lnTo>
                  <a:lnTo>
                    <a:pt x="50" y="30"/>
                  </a:lnTo>
                  <a:lnTo>
                    <a:pt x="51" y="19"/>
                  </a:lnTo>
                  <a:lnTo>
                    <a:pt x="51" y="7"/>
                  </a:lnTo>
                  <a:lnTo>
                    <a:pt x="49" y="3"/>
                  </a:lnTo>
                  <a:lnTo>
                    <a:pt x="46"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64" name="Shape 63">
              <a:extLst>
                <a:ext uri="{FF2B5EF4-FFF2-40B4-BE49-F238E27FC236}">
                  <a16:creationId xmlns:a16="http://schemas.microsoft.com/office/drawing/2014/main" id="{CB8FE540-92BD-ABD8-554F-7194533CE5AF}"/>
                </a:ext>
              </a:extLst>
            </xdr:cNvPr>
            <xdr:cNvPicPr preferRelativeResize="0"/>
          </xdr:nvPicPr>
          <xdr:blipFill rotWithShape="1">
            <a:blip xmlns:r="http://schemas.openxmlformats.org/officeDocument/2006/relationships" r:embed="rId7">
              <a:alphaModFix/>
            </a:blip>
            <a:srcRect/>
            <a:stretch/>
          </xdr:blipFill>
          <xdr:spPr>
            <a:xfrm>
              <a:off x="6984" y="1149"/>
              <a:ext cx="499" cy="2"/>
            </a:xfrm>
            <a:prstGeom prst="rect">
              <a:avLst/>
            </a:prstGeom>
            <a:noFill/>
            <a:ln>
              <a:noFill/>
            </a:ln>
          </xdr:spPr>
        </xdr:pic>
        <xdr:pic>
          <xdr:nvPicPr>
            <xdr:cNvPr id="65" name="Shape 64">
              <a:extLst>
                <a:ext uri="{FF2B5EF4-FFF2-40B4-BE49-F238E27FC236}">
                  <a16:creationId xmlns:a16="http://schemas.microsoft.com/office/drawing/2014/main" id="{5B9F15AD-7591-05CB-9515-D446F417EC83}"/>
                </a:ext>
              </a:extLst>
            </xdr:cNvPr>
            <xdr:cNvPicPr preferRelativeResize="0"/>
          </xdr:nvPicPr>
          <xdr:blipFill rotWithShape="1">
            <a:blip xmlns:r="http://schemas.openxmlformats.org/officeDocument/2006/relationships" r:embed="rId17">
              <a:alphaModFix/>
            </a:blip>
            <a:srcRect/>
            <a:stretch/>
          </xdr:blipFill>
          <xdr:spPr>
            <a:xfrm>
              <a:off x="6858" y="259"/>
              <a:ext cx="106" cy="175"/>
            </a:xfrm>
            <a:prstGeom prst="rect">
              <a:avLst/>
            </a:prstGeom>
            <a:noFill/>
            <a:ln>
              <a:noFill/>
            </a:ln>
          </xdr:spPr>
        </xdr:pic>
        <xdr:pic>
          <xdr:nvPicPr>
            <xdr:cNvPr id="66" name="Shape 65">
              <a:extLst>
                <a:ext uri="{FF2B5EF4-FFF2-40B4-BE49-F238E27FC236}">
                  <a16:creationId xmlns:a16="http://schemas.microsoft.com/office/drawing/2014/main" id="{DD148692-48D9-760C-81E7-9D033A42498D}"/>
                </a:ext>
              </a:extLst>
            </xdr:cNvPr>
            <xdr:cNvPicPr preferRelativeResize="0"/>
          </xdr:nvPicPr>
          <xdr:blipFill rotWithShape="1">
            <a:blip xmlns:r="http://schemas.openxmlformats.org/officeDocument/2006/relationships" r:embed="rId7">
              <a:alphaModFix/>
            </a:blip>
            <a:srcRect/>
            <a:stretch/>
          </xdr:blipFill>
          <xdr:spPr>
            <a:xfrm>
              <a:off x="6859" y="388"/>
              <a:ext cx="499" cy="2"/>
            </a:xfrm>
            <a:prstGeom prst="rect">
              <a:avLst/>
            </a:prstGeom>
            <a:noFill/>
            <a:ln>
              <a:noFill/>
            </a:ln>
          </xdr:spPr>
        </xdr:pic>
        <xdr:sp macro="" textlink="">
          <xdr:nvSpPr>
            <xdr:cNvPr id="67" name="Shape 66">
              <a:extLst>
                <a:ext uri="{FF2B5EF4-FFF2-40B4-BE49-F238E27FC236}">
                  <a16:creationId xmlns:a16="http://schemas.microsoft.com/office/drawing/2014/main" id="{DB3FBA52-AD94-9D67-C43D-15F8E92EA341}"/>
                </a:ext>
              </a:extLst>
            </xdr:cNvPr>
            <xdr:cNvSpPr/>
          </xdr:nvSpPr>
          <xdr:spPr>
            <a:xfrm>
              <a:off x="6858" y="259"/>
              <a:ext cx="106" cy="175"/>
            </a:xfrm>
            <a:custGeom>
              <a:avLst/>
              <a:gdLst/>
              <a:ahLst/>
              <a:cxnLst/>
              <a:rect l="l" t="t" r="r" b="b"/>
              <a:pathLst>
                <a:path w="106" h="175" extrusionOk="0">
                  <a:moveTo>
                    <a:pt x="106" y="125"/>
                  </a:moveTo>
                  <a:lnTo>
                    <a:pt x="99" y="118"/>
                  </a:lnTo>
                  <a:lnTo>
                    <a:pt x="92" y="111"/>
                  </a:lnTo>
                  <a:lnTo>
                    <a:pt x="85" y="104"/>
                  </a:lnTo>
                  <a:lnTo>
                    <a:pt x="78" y="96"/>
                  </a:lnTo>
                  <a:lnTo>
                    <a:pt x="64" y="80"/>
                  </a:lnTo>
                  <a:lnTo>
                    <a:pt x="51" y="64"/>
                  </a:lnTo>
                  <a:lnTo>
                    <a:pt x="38" y="48"/>
                  </a:lnTo>
                  <a:lnTo>
                    <a:pt x="25" y="32"/>
                  </a:lnTo>
                  <a:lnTo>
                    <a:pt x="12" y="16"/>
                  </a:lnTo>
                  <a:lnTo>
                    <a:pt x="0" y="0"/>
                  </a:lnTo>
                  <a:lnTo>
                    <a:pt x="4" y="12"/>
                  </a:lnTo>
                  <a:lnTo>
                    <a:pt x="8" y="24"/>
                  </a:lnTo>
                  <a:lnTo>
                    <a:pt x="13" y="36"/>
                  </a:lnTo>
                  <a:lnTo>
                    <a:pt x="18" y="47"/>
                  </a:lnTo>
                  <a:lnTo>
                    <a:pt x="23" y="59"/>
                  </a:lnTo>
                  <a:lnTo>
                    <a:pt x="28" y="70"/>
                  </a:lnTo>
                  <a:lnTo>
                    <a:pt x="34" y="82"/>
                  </a:lnTo>
                  <a:lnTo>
                    <a:pt x="40" y="92"/>
                  </a:lnTo>
                  <a:lnTo>
                    <a:pt x="46" y="104"/>
                  </a:lnTo>
                  <a:lnTo>
                    <a:pt x="53" y="114"/>
                  </a:lnTo>
                  <a:lnTo>
                    <a:pt x="60" y="125"/>
                  </a:lnTo>
                  <a:lnTo>
                    <a:pt x="67" y="135"/>
                  </a:lnTo>
                  <a:lnTo>
                    <a:pt x="75" y="145"/>
                  </a:lnTo>
                  <a:lnTo>
                    <a:pt x="83" y="155"/>
                  </a:lnTo>
                  <a:lnTo>
                    <a:pt x="91" y="165"/>
                  </a:lnTo>
                  <a:lnTo>
                    <a:pt x="100" y="175"/>
                  </a:lnTo>
                  <a:lnTo>
                    <a:pt x="100" y="168"/>
                  </a:lnTo>
                  <a:lnTo>
                    <a:pt x="101" y="161"/>
                  </a:lnTo>
                  <a:lnTo>
                    <a:pt x="102" y="155"/>
                  </a:lnTo>
                  <a:lnTo>
                    <a:pt x="103" y="149"/>
                  </a:lnTo>
                  <a:lnTo>
                    <a:pt x="103" y="143"/>
                  </a:lnTo>
                  <a:lnTo>
                    <a:pt x="104" y="137"/>
                  </a:lnTo>
                  <a:lnTo>
                    <a:pt x="105" y="131"/>
                  </a:lnTo>
                  <a:lnTo>
                    <a:pt x="106" y="12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68" name="Shape 67">
              <a:extLst>
                <a:ext uri="{FF2B5EF4-FFF2-40B4-BE49-F238E27FC236}">
                  <a16:creationId xmlns:a16="http://schemas.microsoft.com/office/drawing/2014/main" id="{36DD53EF-9284-2688-E86E-E2523D04FF18}"/>
                </a:ext>
              </a:extLst>
            </xdr:cNvPr>
            <xdr:cNvPicPr preferRelativeResize="0"/>
          </xdr:nvPicPr>
          <xdr:blipFill rotWithShape="1">
            <a:blip xmlns:r="http://schemas.openxmlformats.org/officeDocument/2006/relationships" r:embed="rId7">
              <a:alphaModFix/>
            </a:blip>
            <a:srcRect/>
            <a:stretch/>
          </xdr:blipFill>
          <xdr:spPr>
            <a:xfrm>
              <a:off x="6859" y="388"/>
              <a:ext cx="499" cy="2"/>
            </a:xfrm>
            <a:prstGeom prst="rect">
              <a:avLst/>
            </a:prstGeom>
            <a:noFill/>
            <a:ln>
              <a:noFill/>
            </a:ln>
          </xdr:spPr>
        </xdr:pic>
        <xdr:sp macro="" textlink="">
          <xdr:nvSpPr>
            <xdr:cNvPr id="69" name="Shape 68">
              <a:extLst>
                <a:ext uri="{FF2B5EF4-FFF2-40B4-BE49-F238E27FC236}">
                  <a16:creationId xmlns:a16="http://schemas.microsoft.com/office/drawing/2014/main" id="{7D9E2CED-9847-CBCE-5E68-4CA53C93F272}"/>
                </a:ext>
              </a:extLst>
            </xdr:cNvPr>
            <xdr:cNvSpPr/>
          </xdr:nvSpPr>
          <xdr:spPr>
            <a:xfrm>
              <a:off x="6841" y="401"/>
              <a:ext cx="151" cy="146"/>
            </a:xfrm>
            <a:custGeom>
              <a:avLst/>
              <a:gdLst/>
              <a:ahLst/>
              <a:cxnLst/>
              <a:rect l="l" t="t" r="r" b="b"/>
              <a:pathLst>
                <a:path w="151" h="146" extrusionOk="0">
                  <a:moveTo>
                    <a:pt x="114" y="54"/>
                  </a:moveTo>
                  <a:lnTo>
                    <a:pt x="71" y="54"/>
                  </a:lnTo>
                  <a:lnTo>
                    <a:pt x="80" y="65"/>
                  </a:lnTo>
                  <a:lnTo>
                    <a:pt x="90" y="75"/>
                  </a:lnTo>
                  <a:lnTo>
                    <a:pt x="94" y="80"/>
                  </a:lnTo>
                  <a:lnTo>
                    <a:pt x="99" y="86"/>
                  </a:lnTo>
                  <a:lnTo>
                    <a:pt x="103" y="91"/>
                  </a:lnTo>
                  <a:lnTo>
                    <a:pt x="115" y="109"/>
                  </a:lnTo>
                  <a:lnTo>
                    <a:pt x="119" y="114"/>
                  </a:lnTo>
                  <a:lnTo>
                    <a:pt x="123" y="120"/>
                  </a:lnTo>
                  <a:lnTo>
                    <a:pt x="126" y="127"/>
                  </a:lnTo>
                  <a:lnTo>
                    <a:pt x="129" y="133"/>
                  </a:lnTo>
                  <a:lnTo>
                    <a:pt x="133" y="140"/>
                  </a:lnTo>
                  <a:lnTo>
                    <a:pt x="135" y="146"/>
                  </a:lnTo>
                  <a:lnTo>
                    <a:pt x="147" y="122"/>
                  </a:lnTo>
                  <a:lnTo>
                    <a:pt x="151" y="115"/>
                  </a:lnTo>
                  <a:lnTo>
                    <a:pt x="139" y="91"/>
                  </a:lnTo>
                  <a:lnTo>
                    <a:pt x="135" y="84"/>
                  </a:lnTo>
                  <a:lnTo>
                    <a:pt x="130" y="76"/>
                  </a:lnTo>
                  <a:lnTo>
                    <a:pt x="114" y="54"/>
                  </a:lnTo>
                  <a:close/>
                  <a:moveTo>
                    <a:pt x="70" y="0"/>
                  </a:moveTo>
                  <a:lnTo>
                    <a:pt x="60" y="10"/>
                  </a:lnTo>
                  <a:lnTo>
                    <a:pt x="55" y="16"/>
                  </a:lnTo>
                  <a:lnTo>
                    <a:pt x="49" y="22"/>
                  </a:lnTo>
                  <a:lnTo>
                    <a:pt x="44" y="28"/>
                  </a:lnTo>
                  <a:lnTo>
                    <a:pt x="40" y="35"/>
                  </a:lnTo>
                  <a:lnTo>
                    <a:pt x="34" y="42"/>
                  </a:lnTo>
                  <a:lnTo>
                    <a:pt x="30" y="50"/>
                  </a:lnTo>
                  <a:lnTo>
                    <a:pt x="25" y="58"/>
                  </a:lnTo>
                  <a:lnTo>
                    <a:pt x="21" y="66"/>
                  </a:lnTo>
                  <a:lnTo>
                    <a:pt x="9" y="93"/>
                  </a:lnTo>
                  <a:lnTo>
                    <a:pt x="3" y="113"/>
                  </a:lnTo>
                  <a:lnTo>
                    <a:pt x="0" y="124"/>
                  </a:lnTo>
                  <a:lnTo>
                    <a:pt x="9" y="114"/>
                  </a:lnTo>
                  <a:lnTo>
                    <a:pt x="18" y="105"/>
                  </a:lnTo>
                  <a:lnTo>
                    <a:pt x="26" y="95"/>
                  </a:lnTo>
                  <a:lnTo>
                    <a:pt x="34" y="86"/>
                  </a:lnTo>
                  <a:lnTo>
                    <a:pt x="43" y="78"/>
                  </a:lnTo>
                  <a:lnTo>
                    <a:pt x="52" y="69"/>
                  </a:lnTo>
                  <a:lnTo>
                    <a:pt x="57" y="66"/>
                  </a:lnTo>
                  <a:lnTo>
                    <a:pt x="61" y="62"/>
                  </a:lnTo>
                  <a:lnTo>
                    <a:pt x="71" y="54"/>
                  </a:lnTo>
                  <a:lnTo>
                    <a:pt x="114" y="54"/>
                  </a:lnTo>
                  <a:lnTo>
                    <a:pt x="105" y="41"/>
                  </a:lnTo>
                  <a:lnTo>
                    <a:pt x="93" y="27"/>
                  </a:lnTo>
                  <a:lnTo>
                    <a:pt x="82" y="13"/>
                  </a:lnTo>
                  <a:lnTo>
                    <a:pt x="70"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70" name="Shape 69">
              <a:extLst>
                <a:ext uri="{FF2B5EF4-FFF2-40B4-BE49-F238E27FC236}">
                  <a16:creationId xmlns:a16="http://schemas.microsoft.com/office/drawing/2014/main" id="{D7B9DC43-A58D-2431-3AF9-88ABC6CEFA47}"/>
                </a:ext>
              </a:extLst>
            </xdr:cNvPr>
            <xdr:cNvPicPr preferRelativeResize="0"/>
          </xdr:nvPicPr>
          <xdr:blipFill rotWithShape="1">
            <a:blip xmlns:r="http://schemas.openxmlformats.org/officeDocument/2006/relationships" r:embed="rId18">
              <a:alphaModFix/>
            </a:blip>
            <a:srcRect/>
            <a:stretch/>
          </xdr:blipFill>
          <xdr:spPr>
            <a:xfrm>
              <a:off x="6415" y="532"/>
              <a:ext cx="926" cy="58"/>
            </a:xfrm>
            <a:prstGeom prst="rect">
              <a:avLst/>
            </a:prstGeom>
            <a:noFill/>
            <a:ln>
              <a:noFill/>
            </a:ln>
          </xdr:spPr>
        </xdr:pic>
        <xdr:sp macro="" textlink="">
          <xdr:nvSpPr>
            <xdr:cNvPr id="71" name="Shape 70">
              <a:extLst>
                <a:ext uri="{FF2B5EF4-FFF2-40B4-BE49-F238E27FC236}">
                  <a16:creationId xmlns:a16="http://schemas.microsoft.com/office/drawing/2014/main" id="{B989B101-FD98-F798-3034-02FCB7B6F6B4}"/>
                </a:ext>
              </a:extLst>
            </xdr:cNvPr>
            <xdr:cNvSpPr/>
          </xdr:nvSpPr>
          <xdr:spPr>
            <a:xfrm>
              <a:off x="6841" y="401"/>
              <a:ext cx="151" cy="146"/>
            </a:xfrm>
            <a:custGeom>
              <a:avLst/>
              <a:gdLst/>
              <a:ahLst/>
              <a:cxnLst/>
              <a:rect l="l" t="t" r="r" b="b"/>
              <a:pathLst>
                <a:path w="151" h="146" extrusionOk="0">
                  <a:moveTo>
                    <a:pt x="151" y="115"/>
                  </a:moveTo>
                  <a:lnTo>
                    <a:pt x="147" y="107"/>
                  </a:lnTo>
                  <a:lnTo>
                    <a:pt x="143" y="99"/>
                  </a:lnTo>
                  <a:lnTo>
                    <a:pt x="139" y="91"/>
                  </a:lnTo>
                  <a:lnTo>
                    <a:pt x="135" y="84"/>
                  </a:lnTo>
                  <a:lnTo>
                    <a:pt x="130" y="76"/>
                  </a:lnTo>
                  <a:lnTo>
                    <a:pt x="125" y="69"/>
                  </a:lnTo>
                  <a:lnTo>
                    <a:pt x="120" y="62"/>
                  </a:lnTo>
                  <a:lnTo>
                    <a:pt x="115" y="55"/>
                  </a:lnTo>
                  <a:lnTo>
                    <a:pt x="110" y="48"/>
                  </a:lnTo>
                  <a:lnTo>
                    <a:pt x="105" y="41"/>
                  </a:lnTo>
                  <a:lnTo>
                    <a:pt x="99" y="34"/>
                  </a:lnTo>
                  <a:lnTo>
                    <a:pt x="93" y="27"/>
                  </a:lnTo>
                  <a:lnTo>
                    <a:pt x="82" y="13"/>
                  </a:lnTo>
                  <a:lnTo>
                    <a:pt x="70" y="0"/>
                  </a:lnTo>
                  <a:lnTo>
                    <a:pt x="65" y="5"/>
                  </a:lnTo>
                  <a:lnTo>
                    <a:pt x="60" y="10"/>
                  </a:lnTo>
                  <a:lnTo>
                    <a:pt x="55" y="16"/>
                  </a:lnTo>
                  <a:lnTo>
                    <a:pt x="49" y="22"/>
                  </a:lnTo>
                  <a:lnTo>
                    <a:pt x="44" y="28"/>
                  </a:lnTo>
                  <a:lnTo>
                    <a:pt x="40" y="35"/>
                  </a:lnTo>
                  <a:lnTo>
                    <a:pt x="34" y="42"/>
                  </a:lnTo>
                  <a:lnTo>
                    <a:pt x="30" y="50"/>
                  </a:lnTo>
                  <a:lnTo>
                    <a:pt x="25" y="58"/>
                  </a:lnTo>
                  <a:lnTo>
                    <a:pt x="21" y="66"/>
                  </a:lnTo>
                  <a:lnTo>
                    <a:pt x="17" y="75"/>
                  </a:lnTo>
                  <a:lnTo>
                    <a:pt x="13" y="84"/>
                  </a:lnTo>
                  <a:lnTo>
                    <a:pt x="9" y="93"/>
                  </a:lnTo>
                  <a:lnTo>
                    <a:pt x="6" y="103"/>
                  </a:lnTo>
                  <a:lnTo>
                    <a:pt x="3" y="113"/>
                  </a:lnTo>
                  <a:lnTo>
                    <a:pt x="0" y="124"/>
                  </a:lnTo>
                  <a:lnTo>
                    <a:pt x="9" y="114"/>
                  </a:lnTo>
                  <a:lnTo>
                    <a:pt x="18" y="105"/>
                  </a:lnTo>
                  <a:lnTo>
                    <a:pt x="26" y="95"/>
                  </a:lnTo>
                  <a:lnTo>
                    <a:pt x="34" y="86"/>
                  </a:lnTo>
                  <a:lnTo>
                    <a:pt x="43" y="78"/>
                  </a:lnTo>
                  <a:lnTo>
                    <a:pt x="52" y="69"/>
                  </a:lnTo>
                  <a:lnTo>
                    <a:pt x="57" y="66"/>
                  </a:lnTo>
                  <a:lnTo>
                    <a:pt x="61" y="62"/>
                  </a:lnTo>
                  <a:lnTo>
                    <a:pt x="66" y="58"/>
                  </a:lnTo>
                  <a:lnTo>
                    <a:pt x="71" y="54"/>
                  </a:lnTo>
                  <a:lnTo>
                    <a:pt x="80" y="65"/>
                  </a:lnTo>
                  <a:lnTo>
                    <a:pt x="90" y="75"/>
                  </a:lnTo>
                  <a:lnTo>
                    <a:pt x="94" y="80"/>
                  </a:lnTo>
                  <a:lnTo>
                    <a:pt x="99" y="86"/>
                  </a:lnTo>
                  <a:lnTo>
                    <a:pt x="103" y="91"/>
                  </a:lnTo>
                  <a:lnTo>
                    <a:pt x="107" y="97"/>
                  </a:lnTo>
                  <a:lnTo>
                    <a:pt x="111" y="103"/>
                  </a:lnTo>
                  <a:lnTo>
                    <a:pt x="115" y="109"/>
                  </a:lnTo>
                  <a:lnTo>
                    <a:pt x="119" y="114"/>
                  </a:lnTo>
                  <a:lnTo>
                    <a:pt x="123" y="120"/>
                  </a:lnTo>
                  <a:lnTo>
                    <a:pt x="126" y="127"/>
                  </a:lnTo>
                  <a:lnTo>
                    <a:pt x="129" y="133"/>
                  </a:lnTo>
                  <a:lnTo>
                    <a:pt x="133" y="140"/>
                  </a:lnTo>
                  <a:lnTo>
                    <a:pt x="135" y="146"/>
                  </a:lnTo>
                  <a:lnTo>
                    <a:pt x="139" y="138"/>
                  </a:lnTo>
                  <a:lnTo>
                    <a:pt x="143" y="130"/>
                  </a:lnTo>
                  <a:lnTo>
                    <a:pt x="147" y="122"/>
                  </a:lnTo>
                  <a:lnTo>
                    <a:pt x="151" y="11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72" name="Shape 71">
              <a:extLst>
                <a:ext uri="{FF2B5EF4-FFF2-40B4-BE49-F238E27FC236}">
                  <a16:creationId xmlns:a16="http://schemas.microsoft.com/office/drawing/2014/main" id="{3F6618C0-470F-F43D-048A-BA5CBE39AD35}"/>
                </a:ext>
              </a:extLst>
            </xdr:cNvPr>
            <xdr:cNvPicPr preferRelativeResize="0"/>
          </xdr:nvPicPr>
          <xdr:blipFill rotWithShape="1">
            <a:blip xmlns:r="http://schemas.openxmlformats.org/officeDocument/2006/relationships" r:embed="rId7">
              <a:alphaModFix/>
            </a:blip>
            <a:srcRect/>
            <a:stretch/>
          </xdr:blipFill>
          <xdr:spPr>
            <a:xfrm>
              <a:off x="6842" y="532"/>
              <a:ext cx="499" cy="2"/>
            </a:xfrm>
            <a:prstGeom prst="rect">
              <a:avLst/>
            </a:prstGeom>
            <a:noFill/>
            <a:ln>
              <a:noFill/>
            </a:ln>
          </xdr:spPr>
        </xdr:pic>
        <xdr:sp macro="" textlink="">
          <xdr:nvSpPr>
            <xdr:cNvPr id="73" name="Shape 72">
              <a:extLst>
                <a:ext uri="{FF2B5EF4-FFF2-40B4-BE49-F238E27FC236}">
                  <a16:creationId xmlns:a16="http://schemas.microsoft.com/office/drawing/2014/main" id="{C6088E2C-B030-2102-D468-BF3952361942}"/>
                </a:ext>
              </a:extLst>
            </xdr:cNvPr>
            <xdr:cNvSpPr/>
          </xdr:nvSpPr>
          <xdr:spPr>
            <a:xfrm>
              <a:off x="6956" y="264"/>
              <a:ext cx="65" cy="253"/>
            </a:xfrm>
            <a:custGeom>
              <a:avLst/>
              <a:gdLst/>
              <a:ahLst/>
              <a:cxnLst/>
              <a:rect l="l" t="t" r="r" b="b"/>
              <a:pathLst>
                <a:path w="65" h="253" extrusionOk="0">
                  <a:moveTo>
                    <a:pt x="65" y="0"/>
                  </a:moveTo>
                  <a:lnTo>
                    <a:pt x="59" y="7"/>
                  </a:lnTo>
                  <a:lnTo>
                    <a:pt x="47" y="23"/>
                  </a:lnTo>
                  <a:lnTo>
                    <a:pt x="37" y="41"/>
                  </a:lnTo>
                  <a:lnTo>
                    <a:pt x="31" y="50"/>
                  </a:lnTo>
                  <a:lnTo>
                    <a:pt x="27" y="61"/>
                  </a:lnTo>
                  <a:lnTo>
                    <a:pt x="22" y="72"/>
                  </a:lnTo>
                  <a:lnTo>
                    <a:pt x="14" y="96"/>
                  </a:lnTo>
                  <a:lnTo>
                    <a:pt x="12" y="103"/>
                  </a:lnTo>
                  <a:lnTo>
                    <a:pt x="10" y="109"/>
                  </a:lnTo>
                  <a:lnTo>
                    <a:pt x="9" y="117"/>
                  </a:lnTo>
                  <a:lnTo>
                    <a:pt x="7" y="124"/>
                  </a:lnTo>
                  <a:lnTo>
                    <a:pt x="6" y="132"/>
                  </a:lnTo>
                  <a:lnTo>
                    <a:pt x="4" y="140"/>
                  </a:lnTo>
                  <a:lnTo>
                    <a:pt x="2" y="156"/>
                  </a:lnTo>
                  <a:lnTo>
                    <a:pt x="2" y="165"/>
                  </a:lnTo>
                  <a:lnTo>
                    <a:pt x="1" y="174"/>
                  </a:lnTo>
                  <a:lnTo>
                    <a:pt x="0" y="184"/>
                  </a:lnTo>
                  <a:lnTo>
                    <a:pt x="0" y="193"/>
                  </a:lnTo>
                  <a:lnTo>
                    <a:pt x="10" y="207"/>
                  </a:lnTo>
                  <a:lnTo>
                    <a:pt x="15" y="215"/>
                  </a:lnTo>
                  <a:lnTo>
                    <a:pt x="19" y="222"/>
                  </a:lnTo>
                  <a:lnTo>
                    <a:pt x="24" y="230"/>
                  </a:lnTo>
                  <a:lnTo>
                    <a:pt x="28" y="237"/>
                  </a:lnTo>
                  <a:lnTo>
                    <a:pt x="36" y="253"/>
                  </a:lnTo>
                  <a:lnTo>
                    <a:pt x="42" y="242"/>
                  </a:lnTo>
                  <a:lnTo>
                    <a:pt x="47" y="231"/>
                  </a:lnTo>
                  <a:lnTo>
                    <a:pt x="59" y="211"/>
                  </a:lnTo>
                  <a:lnTo>
                    <a:pt x="58" y="203"/>
                  </a:lnTo>
                  <a:lnTo>
                    <a:pt x="56" y="195"/>
                  </a:lnTo>
                  <a:lnTo>
                    <a:pt x="55" y="187"/>
                  </a:lnTo>
                  <a:lnTo>
                    <a:pt x="53" y="180"/>
                  </a:lnTo>
                  <a:lnTo>
                    <a:pt x="51" y="165"/>
                  </a:lnTo>
                  <a:lnTo>
                    <a:pt x="50" y="150"/>
                  </a:lnTo>
                  <a:lnTo>
                    <a:pt x="49" y="136"/>
                  </a:lnTo>
                  <a:lnTo>
                    <a:pt x="49" y="109"/>
                  </a:lnTo>
                  <a:lnTo>
                    <a:pt x="50" y="96"/>
                  </a:lnTo>
                  <a:lnTo>
                    <a:pt x="51" y="84"/>
                  </a:lnTo>
                  <a:lnTo>
                    <a:pt x="52" y="71"/>
                  </a:lnTo>
                  <a:lnTo>
                    <a:pt x="60" y="23"/>
                  </a:lnTo>
                  <a:lnTo>
                    <a:pt x="63" y="11"/>
                  </a:lnTo>
                  <a:lnTo>
                    <a:pt x="65"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74" name="Shape 73">
              <a:extLst>
                <a:ext uri="{FF2B5EF4-FFF2-40B4-BE49-F238E27FC236}">
                  <a16:creationId xmlns:a16="http://schemas.microsoft.com/office/drawing/2014/main" id="{041A4D40-0877-4499-B2C0-5ABF9F228AFB}"/>
                </a:ext>
              </a:extLst>
            </xdr:cNvPr>
            <xdr:cNvPicPr preferRelativeResize="0"/>
          </xdr:nvPicPr>
          <xdr:blipFill rotWithShape="1">
            <a:blip xmlns:r="http://schemas.openxmlformats.org/officeDocument/2006/relationships" r:embed="rId7">
              <a:alphaModFix/>
            </a:blip>
            <a:srcRect/>
            <a:stretch/>
          </xdr:blipFill>
          <xdr:spPr>
            <a:xfrm>
              <a:off x="6958" y="393"/>
              <a:ext cx="499" cy="2"/>
            </a:xfrm>
            <a:prstGeom prst="rect">
              <a:avLst/>
            </a:prstGeom>
            <a:noFill/>
            <a:ln>
              <a:noFill/>
            </a:ln>
          </xdr:spPr>
        </xdr:pic>
        <xdr:sp macro="" textlink="">
          <xdr:nvSpPr>
            <xdr:cNvPr id="75" name="Shape 74">
              <a:extLst>
                <a:ext uri="{FF2B5EF4-FFF2-40B4-BE49-F238E27FC236}">
                  <a16:creationId xmlns:a16="http://schemas.microsoft.com/office/drawing/2014/main" id="{012D4959-79D6-A64D-DBB0-9D706183A645}"/>
                </a:ext>
              </a:extLst>
            </xdr:cNvPr>
            <xdr:cNvSpPr/>
          </xdr:nvSpPr>
          <xdr:spPr>
            <a:xfrm>
              <a:off x="6956" y="264"/>
              <a:ext cx="65" cy="253"/>
            </a:xfrm>
            <a:custGeom>
              <a:avLst/>
              <a:gdLst/>
              <a:ahLst/>
              <a:cxnLst/>
              <a:rect l="l" t="t" r="r" b="b"/>
              <a:pathLst>
                <a:path w="65" h="253" extrusionOk="0">
                  <a:moveTo>
                    <a:pt x="0" y="193"/>
                  </a:moveTo>
                  <a:lnTo>
                    <a:pt x="0" y="184"/>
                  </a:lnTo>
                  <a:lnTo>
                    <a:pt x="1" y="174"/>
                  </a:lnTo>
                  <a:lnTo>
                    <a:pt x="2" y="165"/>
                  </a:lnTo>
                  <a:lnTo>
                    <a:pt x="2" y="156"/>
                  </a:lnTo>
                  <a:lnTo>
                    <a:pt x="3" y="148"/>
                  </a:lnTo>
                  <a:lnTo>
                    <a:pt x="4" y="140"/>
                  </a:lnTo>
                  <a:lnTo>
                    <a:pt x="6" y="132"/>
                  </a:lnTo>
                  <a:lnTo>
                    <a:pt x="7" y="124"/>
                  </a:lnTo>
                  <a:lnTo>
                    <a:pt x="9" y="117"/>
                  </a:lnTo>
                  <a:lnTo>
                    <a:pt x="10" y="109"/>
                  </a:lnTo>
                  <a:lnTo>
                    <a:pt x="12" y="103"/>
                  </a:lnTo>
                  <a:lnTo>
                    <a:pt x="14" y="96"/>
                  </a:lnTo>
                  <a:lnTo>
                    <a:pt x="16" y="90"/>
                  </a:lnTo>
                  <a:lnTo>
                    <a:pt x="18" y="84"/>
                  </a:lnTo>
                  <a:lnTo>
                    <a:pt x="20" y="78"/>
                  </a:lnTo>
                  <a:lnTo>
                    <a:pt x="22" y="72"/>
                  </a:lnTo>
                  <a:lnTo>
                    <a:pt x="27" y="61"/>
                  </a:lnTo>
                  <a:lnTo>
                    <a:pt x="31" y="50"/>
                  </a:lnTo>
                  <a:lnTo>
                    <a:pt x="37" y="41"/>
                  </a:lnTo>
                  <a:lnTo>
                    <a:pt x="42" y="32"/>
                  </a:lnTo>
                  <a:lnTo>
                    <a:pt x="47" y="23"/>
                  </a:lnTo>
                  <a:lnTo>
                    <a:pt x="53" y="15"/>
                  </a:lnTo>
                  <a:lnTo>
                    <a:pt x="59" y="7"/>
                  </a:lnTo>
                  <a:lnTo>
                    <a:pt x="65" y="0"/>
                  </a:lnTo>
                  <a:lnTo>
                    <a:pt x="63" y="11"/>
                  </a:lnTo>
                  <a:lnTo>
                    <a:pt x="60" y="23"/>
                  </a:lnTo>
                  <a:lnTo>
                    <a:pt x="58" y="35"/>
                  </a:lnTo>
                  <a:lnTo>
                    <a:pt x="56" y="47"/>
                  </a:lnTo>
                  <a:lnTo>
                    <a:pt x="54" y="59"/>
                  </a:lnTo>
                  <a:lnTo>
                    <a:pt x="52" y="71"/>
                  </a:lnTo>
                  <a:lnTo>
                    <a:pt x="51" y="84"/>
                  </a:lnTo>
                  <a:lnTo>
                    <a:pt x="50" y="96"/>
                  </a:lnTo>
                  <a:lnTo>
                    <a:pt x="49" y="109"/>
                  </a:lnTo>
                  <a:lnTo>
                    <a:pt x="49" y="123"/>
                  </a:lnTo>
                  <a:lnTo>
                    <a:pt x="49" y="136"/>
                  </a:lnTo>
                  <a:lnTo>
                    <a:pt x="50" y="150"/>
                  </a:lnTo>
                  <a:lnTo>
                    <a:pt x="51" y="165"/>
                  </a:lnTo>
                  <a:lnTo>
                    <a:pt x="53" y="180"/>
                  </a:lnTo>
                  <a:lnTo>
                    <a:pt x="55" y="187"/>
                  </a:lnTo>
                  <a:lnTo>
                    <a:pt x="56" y="195"/>
                  </a:lnTo>
                  <a:lnTo>
                    <a:pt x="58" y="203"/>
                  </a:lnTo>
                  <a:lnTo>
                    <a:pt x="59" y="211"/>
                  </a:lnTo>
                  <a:lnTo>
                    <a:pt x="53" y="221"/>
                  </a:lnTo>
                  <a:lnTo>
                    <a:pt x="47" y="231"/>
                  </a:lnTo>
                  <a:lnTo>
                    <a:pt x="42" y="242"/>
                  </a:lnTo>
                  <a:lnTo>
                    <a:pt x="36" y="253"/>
                  </a:lnTo>
                  <a:lnTo>
                    <a:pt x="32" y="245"/>
                  </a:lnTo>
                  <a:lnTo>
                    <a:pt x="28" y="237"/>
                  </a:lnTo>
                  <a:lnTo>
                    <a:pt x="24" y="230"/>
                  </a:lnTo>
                  <a:lnTo>
                    <a:pt x="19" y="222"/>
                  </a:lnTo>
                  <a:lnTo>
                    <a:pt x="15" y="215"/>
                  </a:lnTo>
                  <a:lnTo>
                    <a:pt x="10" y="207"/>
                  </a:lnTo>
                  <a:lnTo>
                    <a:pt x="5" y="200"/>
                  </a:lnTo>
                  <a:lnTo>
                    <a:pt x="0" y="193"/>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76" name="Shape 75">
              <a:extLst>
                <a:ext uri="{FF2B5EF4-FFF2-40B4-BE49-F238E27FC236}">
                  <a16:creationId xmlns:a16="http://schemas.microsoft.com/office/drawing/2014/main" id="{088965B1-2142-9C7F-CA0D-4D63C2B08C7F}"/>
                </a:ext>
              </a:extLst>
            </xdr:cNvPr>
            <xdr:cNvPicPr preferRelativeResize="0"/>
          </xdr:nvPicPr>
          <xdr:blipFill rotWithShape="1">
            <a:blip xmlns:r="http://schemas.openxmlformats.org/officeDocument/2006/relationships" r:embed="rId7">
              <a:alphaModFix/>
            </a:blip>
            <a:srcRect/>
            <a:stretch/>
          </xdr:blipFill>
          <xdr:spPr>
            <a:xfrm>
              <a:off x="6958" y="393"/>
              <a:ext cx="499" cy="2"/>
            </a:xfrm>
            <a:prstGeom prst="rect">
              <a:avLst/>
            </a:prstGeom>
            <a:noFill/>
            <a:ln>
              <a:noFill/>
            </a:ln>
          </xdr:spPr>
        </xdr:pic>
        <xdr:sp macro="" textlink="">
          <xdr:nvSpPr>
            <xdr:cNvPr id="77" name="Shape 76">
              <a:extLst>
                <a:ext uri="{FF2B5EF4-FFF2-40B4-BE49-F238E27FC236}">
                  <a16:creationId xmlns:a16="http://schemas.microsoft.com/office/drawing/2014/main" id="{0577CAF6-CB9C-5D36-C9BC-9BCAF720982E}"/>
                </a:ext>
              </a:extLst>
            </xdr:cNvPr>
            <xdr:cNvSpPr/>
          </xdr:nvSpPr>
          <xdr:spPr>
            <a:xfrm>
              <a:off x="6874" y="509"/>
              <a:ext cx="131" cy="174"/>
            </a:xfrm>
            <a:custGeom>
              <a:avLst/>
              <a:gdLst/>
              <a:ahLst/>
              <a:cxnLst/>
              <a:rect l="l" t="t" r="r" b="b"/>
              <a:pathLst>
                <a:path w="131" h="174" extrusionOk="0">
                  <a:moveTo>
                    <a:pt x="41" y="0"/>
                  </a:moveTo>
                  <a:lnTo>
                    <a:pt x="31" y="18"/>
                  </a:lnTo>
                  <a:lnTo>
                    <a:pt x="26" y="28"/>
                  </a:lnTo>
                  <a:lnTo>
                    <a:pt x="18" y="48"/>
                  </a:lnTo>
                  <a:lnTo>
                    <a:pt x="15" y="59"/>
                  </a:lnTo>
                  <a:lnTo>
                    <a:pt x="12" y="69"/>
                  </a:lnTo>
                  <a:lnTo>
                    <a:pt x="6" y="91"/>
                  </a:lnTo>
                  <a:lnTo>
                    <a:pt x="2" y="113"/>
                  </a:lnTo>
                  <a:lnTo>
                    <a:pt x="0" y="137"/>
                  </a:lnTo>
                  <a:lnTo>
                    <a:pt x="0" y="174"/>
                  </a:lnTo>
                  <a:lnTo>
                    <a:pt x="4" y="161"/>
                  </a:lnTo>
                  <a:lnTo>
                    <a:pt x="9" y="148"/>
                  </a:lnTo>
                  <a:lnTo>
                    <a:pt x="13" y="134"/>
                  </a:lnTo>
                  <a:lnTo>
                    <a:pt x="18" y="121"/>
                  </a:lnTo>
                  <a:lnTo>
                    <a:pt x="24" y="108"/>
                  </a:lnTo>
                  <a:lnTo>
                    <a:pt x="29" y="95"/>
                  </a:lnTo>
                  <a:lnTo>
                    <a:pt x="32" y="89"/>
                  </a:lnTo>
                  <a:lnTo>
                    <a:pt x="35" y="82"/>
                  </a:lnTo>
                  <a:lnTo>
                    <a:pt x="39" y="76"/>
                  </a:lnTo>
                  <a:lnTo>
                    <a:pt x="42" y="70"/>
                  </a:lnTo>
                  <a:lnTo>
                    <a:pt x="100" y="70"/>
                  </a:lnTo>
                  <a:lnTo>
                    <a:pt x="99" y="68"/>
                  </a:lnTo>
                  <a:lnTo>
                    <a:pt x="87" y="51"/>
                  </a:lnTo>
                  <a:lnTo>
                    <a:pt x="82" y="43"/>
                  </a:lnTo>
                  <a:lnTo>
                    <a:pt x="76" y="36"/>
                  </a:lnTo>
                  <a:lnTo>
                    <a:pt x="71" y="29"/>
                  </a:lnTo>
                  <a:lnTo>
                    <a:pt x="65" y="22"/>
                  </a:lnTo>
                  <a:lnTo>
                    <a:pt x="47" y="4"/>
                  </a:lnTo>
                  <a:lnTo>
                    <a:pt x="41" y="0"/>
                  </a:lnTo>
                  <a:close/>
                  <a:moveTo>
                    <a:pt x="100" y="70"/>
                  </a:moveTo>
                  <a:lnTo>
                    <a:pt x="42" y="70"/>
                  </a:lnTo>
                  <a:lnTo>
                    <a:pt x="49" y="74"/>
                  </a:lnTo>
                  <a:lnTo>
                    <a:pt x="54" y="78"/>
                  </a:lnTo>
                  <a:lnTo>
                    <a:pt x="60" y="82"/>
                  </a:lnTo>
                  <a:lnTo>
                    <a:pt x="66" y="87"/>
                  </a:lnTo>
                  <a:lnTo>
                    <a:pt x="72" y="91"/>
                  </a:lnTo>
                  <a:lnTo>
                    <a:pt x="77" y="96"/>
                  </a:lnTo>
                  <a:lnTo>
                    <a:pt x="82" y="102"/>
                  </a:lnTo>
                  <a:lnTo>
                    <a:pt x="92" y="112"/>
                  </a:lnTo>
                  <a:lnTo>
                    <a:pt x="107" y="130"/>
                  </a:lnTo>
                  <a:lnTo>
                    <a:pt x="116" y="142"/>
                  </a:lnTo>
                  <a:lnTo>
                    <a:pt x="125" y="155"/>
                  </a:lnTo>
                  <a:lnTo>
                    <a:pt x="127" y="147"/>
                  </a:lnTo>
                  <a:lnTo>
                    <a:pt x="128" y="138"/>
                  </a:lnTo>
                  <a:lnTo>
                    <a:pt x="130" y="130"/>
                  </a:lnTo>
                  <a:lnTo>
                    <a:pt x="131" y="122"/>
                  </a:lnTo>
                  <a:lnTo>
                    <a:pt x="120" y="103"/>
                  </a:lnTo>
                  <a:lnTo>
                    <a:pt x="109" y="85"/>
                  </a:lnTo>
                  <a:lnTo>
                    <a:pt x="100" y="7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78" name="Shape 77">
              <a:extLst>
                <a:ext uri="{FF2B5EF4-FFF2-40B4-BE49-F238E27FC236}">
                  <a16:creationId xmlns:a16="http://schemas.microsoft.com/office/drawing/2014/main" id="{6956F710-9E6A-1328-CD07-393569833CC6}"/>
                </a:ext>
              </a:extLst>
            </xdr:cNvPr>
            <xdr:cNvPicPr preferRelativeResize="0"/>
          </xdr:nvPicPr>
          <xdr:blipFill rotWithShape="1">
            <a:blip xmlns:r="http://schemas.openxmlformats.org/officeDocument/2006/relationships" r:embed="rId7">
              <a:alphaModFix/>
            </a:blip>
            <a:srcRect/>
            <a:stretch/>
          </xdr:blipFill>
          <xdr:spPr>
            <a:xfrm>
              <a:off x="6874" y="640"/>
              <a:ext cx="499" cy="2"/>
            </a:xfrm>
            <a:prstGeom prst="rect">
              <a:avLst/>
            </a:prstGeom>
            <a:noFill/>
            <a:ln>
              <a:noFill/>
            </a:ln>
          </xdr:spPr>
        </xdr:pic>
        <xdr:sp macro="" textlink="">
          <xdr:nvSpPr>
            <xdr:cNvPr id="79" name="Shape 78">
              <a:extLst>
                <a:ext uri="{FF2B5EF4-FFF2-40B4-BE49-F238E27FC236}">
                  <a16:creationId xmlns:a16="http://schemas.microsoft.com/office/drawing/2014/main" id="{C174A322-3C0A-DDA8-1057-4EF170556BF3}"/>
                </a:ext>
              </a:extLst>
            </xdr:cNvPr>
            <xdr:cNvSpPr/>
          </xdr:nvSpPr>
          <xdr:spPr>
            <a:xfrm>
              <a:off x="6874" y="509"/>
              <a:ext cx="131" cy="174"/>
            </a:xfrm>
            <a:custGeom>
              <a:avLst/>
              <a:gdLst/>
              <a:ahLst/>
              <a:cxnLst/>
              <a:rect l="l" t="t" r="r" b="b"/>
              <a:pathLst>
                <a:path w="131" h="174" extrusionOk="0">
                  <a:moveTo>
                    <a:pt x="125" y="155"/>
                  </a:moveTo>
                  <a:lnTo>
                    <a:pt x="116" y="142"/>
                  </a:lnTo>
                  <a:lnTo>
                    <a:pt x="107" y="130"/>
                  </a:lnTo>
                  <a:lnTo>
                    <a:pt x="102" y="124"/>
                  </a:lnTo>
                  <a:lnTo>
                    <a:pt x="97" y="118"/>
                  </a:lnTo>
                  <a:lnTo>
                    <a:pt x="92" y="112"/>
                  </a:lnTo>
                  <a:lnTo>
                    <a:pt x="87" y="107"/>
                  </a:lnTo>
                  <a:lnTo>
                    <a:pt x="82" y="102"/>
                  </a:lnTo>
                  <a:lnTo>
                    <a:pt x="77" y="96"/>
                  </a:lnTo>
                  <a:lnTo>
                    <a:pt x="72" y="91"/>
                  </a:lnTo>
                  <a:lnTo>
                    <a:pt x="66" y="87"/>
                  </a:lnTo>
                  <a:lnTo>
                    <a:pt x="60" y="82"/>
                  </a:lnTo>
                  <a:lnTo>
                    <a:pt x="54" y="78"/>
                  </a:lnTo>
                  <a:lnTo>
                    <a:pt x="49" y="74"/>
                  </a:lnTo>
                  <a:lnTo>
                    <a:pt x="42" y="70"/>
                  </a:lnTo>
                  <a:lnTo>
                    <a:pt x="39" y="76"/>
                  </a:lnTo>
                  <a:lnTo>
                    <a:pt x="35" y="82"/>
                  </a:lnTo>
                  <a:lnTo>
                    <a:pt x="32" y="89"/>
                  </a:lnTo>
                  <a:lnTo>
                    <a:pt x="29" y="95"/>
                  </a:lnTo>
                  <a:lnTo>
                    <a:pt x="24" y="108"/>
                  </a:lnTo>
                  <a:lnTo>
                    <a:pt x="18" y="121"/>
                  </a:lnTo>
                  <a:lnTo>
                    <a:pt x="13" y="134"/>
                  </a:lnTo>
                  <a:lnTo>
                    <a:pt x="9" y="148"/>
                  </a:lnTo>
                  <a:lnTo>
                    <a:pt x="4" y="161"/>
                  </a:lnTo>
                  <a:lnTo>
                    <a:pt x="0" y="174"/>
                  </a:lnTo>
                  <a:lnTo>
                    <a:pt x="0" y="162"/>
                  </a:lnTo>
                  <a:lnTo>
                    <a:pt x="0" y="149"/>
                  </a:lnTo>
                  <a:lnTo>
                    <a:pt x="0" y="137"/>
                  </a:lnTo>
                  <a:lnTo>
                    <a:pt x="1" y="125"/>
                  </a:lnTo>
                  <a:lnTo>
                    <a:pt x="2" y="113"/>
                  </a:lnTo>
                  <a:lnTo>
                    <a:pt x="15" y="59"/>
                  </a:lnTo>
                  <a:lnTo>
                    <a:pt x="18" y="48"/>
                  </a:lnTo>
                  <a:lnTo>
                    <a:pt x="22" y="38"/>
                  </a:lnTo>
                  <a:lnTo>
                    <a:pt x="26" y="28"/>
                  </a:lnTo>
                  <a:lnTo>
                    <a:pt x="31" y="18"/>
                  </a:lnTo>
                  <a:lnTo>
                    <a:pt x="36" y="9"/>
                  </a:lnTo>
                  <a:lnTo>
                    <a:pt x="41" y="0"/>
                  </a:lnTo>
                  <a:lnTo>
                    <a:pt x="47" y="4"/>
                  </a:lnTo>
                  <a:lnTo>
                    <a:pt x="76" y="36"/>
                  </a:lnTo>
                  <a:lnTo>
                    <a:pt x="82" y="43"/>
                  </a:lnTo>
                  <a:lnTo>
                    <a:pt x="87" y="51"/>
                  </a:lnTo>
                  <a:lnTo>
                    <a:pt x="99" y="68"/>
                  </a:lnTo>
                  <a:lnTo>
                    <a:pt x="109" y="85"/>
                  </a:lnTo>
                  <a:lnTo>
                    <a:pt x="120" y="103"/>
                  </a:lnTo>
                  <a:lnTo>
                    <a:pt x="131" y="122"/>
                  </a:lnTo>
                  <a:lnTo>
                    <a:pt x="130" y="130"/>
                  </a:lnTo>
                  <a:lnTo>
                    <a:pt x="128" y="138"/>
                  </a:lnTo>
                  <a:lnTo>
                    <a:pt x="127" y="147"/>
                  </a:lnTo>
                  <a:lnTo>
                    <a:pt x="125" y="15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80" name="Shape 79">
              <a:extLst>
                <a:ext uri="{FF2B5EF4-FFF2-40B4-BE49-F238E27FC236}">
                  <a16:creationId xmlns:a16="http://schemas.microsoft.com/office/drawing/2014/main" id="{92505E73-E7DC-4C40-F299-8433D2BAFFA1}"/>
                </a:ext>
              </a:extLst>
            </xdr:cNvPr>
            <xdr:cNvPicPr preferRelativeResize="0"/>
          </xdr:nvPicPr>
          <xdr:blipFill rotWithShape="1">
            <a:blip xmlns:r="http://schemas.openxmlformats.org/officeDocument/2006/relationships" r:embed="rId7">
              <a:alphaModFix/>
            </a:blip>
            <a:srcRect/>
            <a:stretch/>
          </xdr:blipFill>
          <xdr:spPr>
            <a:xfrm>
              <a:off x="6874" y="640"/>
              <a:ext cx="499" cy="2"/>
            </a:xfrm>
            <a:prstGeom prst="rect">
              <a:avLst/>
            </a:prstGeom>
            <a:noFill/>
            <a:ln>
              <a:noFill/>
            </a:ln>
          </xdr:spPr>
        </xdr:pic>
        <xdr:sp macro="" textlink="">
          <xdr:nvSpPr>
            <xdr:cNvPr id="81" name="Shape 80">
              <a:extLst>
                <a:ext uri="{FF2B5EF4-FFF2-40B4-BE49-F238E27FC236}">
                  <a16:creationId xmlns:a16="http://schemas.microsoft.com/office/drawing/2014/main" id="{57835E51-3183-26E4-2509-ED2050853A17}"/>
                </a:ext>
              </a:extLst>
            </xdr:cNvPr>
            <xdr:cNvSpPr/>
          </xdr:nvSpPr>
          <xdr:spPr>
            <a:xfrm>
              <a:off x="6966" y="407"/>
              <a:ext cx="174" cy="222"/>
            </a:xfrm>
            <a:custGeom>
              <a:avLst/>
              <a:gdLst/>
              <a:ahLst/>
              <a:cxnLst/>
              <a:rect l="l" t="t" r="r" b="b"/>
              <a:pathLst>
                <a:path w="174" h="222" extrusionOk="0">
                  <a:moveTo>
                    <a:pt x="96" y="0"/>
                  </a:moveTo>
                  <a:lnTo>
                    <a:pt x="90" y="6"/>
                  </a:lnTo>
                  <a:lnTo>
                    <a:pt x="84" y="13"/>
                  </a:lnTo>
                  <a:lnTo>
                    <a:pt x="78" y="21"/>
                  </a:lnTo>
                  <a:lnTo>
                    <a:pt x="72" y="30"/>
                  </a:lnTo>
                  <a:lnTo>
                    <a:pt x="66" y="38"/>
                  </a:lnTo>
                  <a:lnTo>
                    <a:pt x="60" y="47"/>
                  </a:lnTo>
                  <a:lnTo>
                    <a:pt x="42" y="77"/>
                  </a:lnTo>
                  <a:lnTo>
                    <a:pt x="24" y="110"/>
                  </a:lnTo>
                  <a:lnTo>
                    <a:pt x="12" y="134"/>
                  </a:lnTo>
                  <a:lnTo>
                    <a:pt x="0" y="160"/>
                  </a:lnTo>
                  <a:lnTo>
                    <a:pt x="5" y="167"/>
                  </a:lnTo>
                  <a:lnTo>
                    <a:pt x="9" y="174"/>
                  </a:lnTo>
                  <a:lnTo>
                    <a:pt x="14" y="181"/>
                  </a:lnTo>
                  <a:lnTo>
                    <a:pt x="19" y="189"/>
                  </a:lnTo>
                  <a:lnTo>
                    <a:pt x="23" y="197"/>
                  </a:lnTo>
                  <a:lnTo>
                    <a:pt x="28" y="204"/>
                  </a:lnTo>
                  <a:lnTo>
                    <a:pt x="38" y="220"/>
                  </a:lnTo>
                  <a:lnTo>
                    <a:pt x="39" y="222"/>
                  </a:lnTo>
                  <a:lnTo>
                    <a:pt x="44" y="203"/>
                  </a:lnTo>
                  <a:lnTo>
                    <a:pt x="48" y="188"/>
                  </a:lnTo>
                  <a:lnTo>
                    <a:pt x="50" y="181"/>
                  </a:lnTo>
                  <a:lnTo>
                    <a:pt x="51" y="175"/>
                  </a:lnTo>
                  <a:lnTo>
                    <a:pt x="55" y="161"/>
                  </a:lnTo>
                  <a:lnTo>
                    <a:pt x="58" y="154"/>
                  </a:lnTo>
                  <a:lnTo>
                    <a:pt x="61" y="146"/>
                  </a:lnTo>
                  <a:lnTo>
                    <a:pt x="70" y="128"/>
                  </a:lnTo>
                  <a:lnTo>
                    <a:pt x="76" y="117"/>
                  </a:lnTo>
                  <a:lnTo>
                    <a:pt x="82" y="105"/>
                  </a:lnTo>
                  <a:lnTo>
                    <a:pt x="90" y="92"/>
                  </a:lnTo>
                  <a:lnTo>
                    <a:pt x="99" y="76"/>
                  </a:lnTo>
                  <a:lnTo>
                    <a:pt x="142" y="76"/>
                  </a:lnTo>
                  <a:lnTo>
                    <a:pt x="138" y="64"/>
                  </a:lnTo>
                  <a:lnTo>
                    <a:pt x="133" y="51"/>
                  </a:lnTo>
                  <a:lnTo>
                    <a:pt x="128" y="40"/>
                  </a:lnTo>
                  <a:lnTo>
                    <a:pt x="124" y="30"/>
                  </a:lnTo>
                  <a:lnTo>
                    <a:pt x="119" y="22"/>
                  </a:lnTo>
                  <a:lnTo>
                    <a:pt x="111" y="10"/>
                  </a:lnTo>
                  <a:lnTo>
                    <a:pt x="107" y="6"/>
                  </a:lnTo>
                  <a:lnTo>
                    <a:pt x="101" y="2"/>
                  </a:lnTo>
                  <a:lnTo>
                    <a:pt x="96" y="0"/>
                  </a:lnTo>
                  <a:close/>
                  <a:moveTo>
                    <a:pt x="142" y="76"/>
                  </a:moveTo>
                  <a:lnTo>
                    <a:pt x="99" y="76"/>
                  </a:lnTo>
                  <a:lnTo>
                    <a:pt x="108" y="89"/>
                  </a:lnTo>
                  <a:lnTo>
                    <a:pt x="118" y="102"/>
                  </a:lnTo>
                  <a:lnTo>
                    <a:pt x="127" y="115"/>
                  </a:lnTo>
                  <a:lnTo>
                    <a:pt x="137" y="128"/>
                  </a:lnTo>
                  <a:lnTo>
                    <a:pt x="155" y="156"/>
                  </a:lnTo>
                  <a:lnTo>
                    <a:pt x="165" y="170"/>
                  </a:lnTo>
                  <a:lnTo>
                    <a:pt x="174" y="186"/>
                  </a:lnTo>
                  <a:lnTo>
                    <a:pt x="167" y="160"/>
                  </a:lnTo>
                  <a:lnTo>
                    <a:pt x="161" y="136"/>
                  </a:lnTo>
                  <a:lnTo>
                    <a:pt x="154" y="115"/>
                  </a:lnTo>
                  <a:lnTo>
                    <a:pt x="148" y="96"/>
                  </a:lnTo>
                  <a:lnTo>
                    <a:pt x="143" y="79"/>
                  </a:lnTo>
                  <a:lnTo>
                    <a:pt x="142" y="76"/>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82" name="Shape 81">
              <a:extLst>
                <a:ext uri="{FF2B5EF4-FFF2-40B4-BE49-F238E27FC236}">
                  <a16:creationId xmlns:a16="http://schemas.microsoft.com/office/drawing/2014/main" id="{973D7676-BF04-89BE-787E-CC2DAAD0093E}"/>
                </a:ext>
              </a:extLst>
            </xdr:cNvPr>
            <xdr:cNvPicPr preferRelativeResize="0"/>
          </xdr:nvPicPr>
          <xdr:blipFill rotWithShape="1">
            <a:blip xmlns:r="http://schemas.openxmlformats.org/officeDocument/2006/relationships" r:embed="rId7">
              <a:alphaModFix/>
            </a:blip>
            <a:srcRect/>
            <a:stretch/>
          </xdr:blipFill>
          <xdr:spPr>
            <a:xfrm>
              <a:off x="6967" y="537"/>
              <a:ext cx="499" cy="2"/>
            </a:xfrm>
            <a:prstGeom prst="rect">
              <a:avLst/>
            </a:prstGeom>
            <a:noFill/>
            <a:ln>
              <a:noFill/>
            </a:ln>
          </xdr:spPr>
        </xdr:pic>
        <xdr:sp macro="" textlink="">
          <xdr:nvSpPr>
            <xdr:cNvPr id="83" name="Shape 82">
              <a:extLst>
                <a:ext uri="{FF2B5EF4-FFF2-40B4-BE49-F238E27FC236}">
                  <a16:creationId xmlns:a16="http://schemas.microsoft.com/office/drawing/2014/main" id="{D0893E59-2FAF-2E38-AD8B-539426E514F1}"/>
                </a:ext>
              </a:extLst>
            </xdr:cNvPr>
            <xdr:cNvSpPr/>
          </xdr:nvSpPr>
          <xdr:spPr>
            <a:xfrm>
              <a:off x="6966" y="407"/>
              <a:ext cx="174" cy="222"/>
            </a:xfrm>
            <a:custGeom>
              <a:avLst/>
              <a:gdLst/>
              <a:ahLst/>
              <a:cxnLst/>
              <a:rect l="l" t="t" r="r" b="b"/>
              <a:pathLst>
                <a:path w="174" h="222" extrusionOk="0">
                  <a:moveTo>
                    <a:pt x="0" y="160"/>
                  </a:moveTo>
                  <a:lnTo>
                    <a:pt x="12" y="134"/>
                  </a:lnTo>
                  <a:lnTo>
                    <a:pt x="24" y="110"/>
                  </a:lnTo>
                  <a:lnTo>
                    <a:pt x="30" y="99"/>
                  </a:lnTo>
                  <a:lnTo>
                    <a:pt x="36" y="88"/>
                  </a:lnTo>
                  <a:lnTo>
                    <a:pt x="42" y="77"/>
                  </a:lnTo>
                  <a:lnTo>
                    <a:pt x="48" y="67"/>
                  </a:lnTo>
                  <a:lnTo>
                    <a:pt x="54" y="57"/>
                  </a:lnTo>
                  <a:lnTo>
                    <a:pt x="60" y="47"/>
                  </a:lnTo>
                  <a:lnTo>
                    <a:pt x="66" y="38"/>
                  </a:lnTo>
                  <a:lnTo>
                    <a:pt x="72" y="30"/>
                  </a:lnTo>
                  <a:lnTo>
                    <a:pt x="78" y="21"/>
                  </a:lnTo>
                  <a:lnTo>
                    <a:pt x="84" y="13"/>
                  </a:lnTo>
                  <a:lnTo>
                    <a:pt x="90" y="6"/>
                  </a:lnTo>
                  <a:lnTo>
                    <a:pt x="96" y="0"/>
                  </a:lnTo>
                  <a:lnTo>
                    <a:pt x="97" y="0"/>
                  </a:lnTo>
                  <a:lnTo>
                    <a:pt x="99" y="1"/>
                  </a:lnTo>
                  <a:lnTo>
                    <a:pt x="101" y="2"/>
                  </a:lnTo>
                  <a:lnTo>
                    <a:pt x="103" y="3"/>
                  </a:lnTo>
                  <a:lnTo>
                    <a:pt x="105" y="4"/>
                  </a:lnTo>
                  <a:lnTo>
                    <a:pt x="107" y="6"/>
                  </a:lnTo>
                  <a:lnTo>
                    <a:pt x="109" y="8"/>
                  </a:lnTo>
                  <a:lnTo>
                    <a:pt x="111" y="10"/>
                  </a:lnTo>
                  <a:lnTo>
                    <a:pt x="113" y="13"/>
                  </a:lnTo>
                  <a:lnTo>
                    <a:pt x="115" y="16"/>
                  </a:lnTo>
                  <a:lnTo>
                    <a:pt x="117" y="19"/>
                  </a:lnTo>
                  <a:lnTo>
                    <a:pt x="119" y="22"/>
                  </a:lnTo>
                  <a:lnTo>
                    <a:pt x="124" y="30"/>
                  </a:lnTo>
                  <a:lnTo>
                    <a:pt x="128" y="40"/>
                  </a:lnTo>
                  <a:lnTo>
                    <a:pt x="133" y="51"/>
                  </a:lnTo>
                  <a:lnTo>
                    <a:pt x="138" y="64"/>
                  </a:lnTo>
                  <a:lnTo>
                    <a:pt x="143" y="79"/>
                  </a:lnTo>
                  <a:lnTo>
                    <a:pt x="148" y="96"/>
                  </a:lnTo>
                  <a:lnTo>
                    <a:pt x="154" y="115"/>
                  </a:lnTo>
                  <a:lnTo>
                    <a:pt x="161" y="136"/>
                  </a:lnTo>
                  <a:lnTo>
                    <a:pt x="167" y="160"/>
                  </a:lnTo>
                  <a:lnTo>
                    <a:pt x="174" y="186"/>
                  </a:lnTo>
                  <a:lnTo>
                    <a:pt x="165" y="170"/>
                  </a:lnTo>
                  <a:lnTo>
                    <a:pt x="155" y="156"/>
                  </a:lnTo>
                  <a:lnTo>
                    <a:pt x="146" y="142"/>
                  </a:lnTo>
                  <a:lnTo>
                    <a:pt x="137" y="128"/>
                  </a:lnTo>
                  <a:lnTo>
                    <a:pt x="127" y="115"/>
                  </a:lnTo>
                  <a:lnTo>
                    <a:pt x="118" y="102"/>
                  </a:lnTo>
                  <a:lnTo>
                    <a:pt x="108" y="89"/>
                  </a:lnTo>
                  <a:lnTo>
                    <a:pt x="99" y="76"/>
                  </a:lnTo>
                  <a:lnTo>
                    <a:pt x="90" y="92"/>
                  </a:lnTo>
                  <a:lnTo>
                    <a:pt x="82" y="105"/>
                  </a:lnTo>
                  <a:lnTo>
                    <a:pt x="76" y="117"/>
                  </a:lnTo>
                  <a:lnTo>
                    <a:pt x="70" y="128"/>
                  </a:lnTo>
                  <a:lnTo>
                    <a:pt x="65" y="138"/>
                  </a:lnTo>
                  <a:lnTo>
                    <a:pt x="61" y="146"/>
                  </a:lnTo>
                  <a:lnTo>
                    <a:pt x="58" y="154"/>
                  </a:lnTo>
                  <a:lnTo>
                    <a:pt x="55" y="161"/>
                  </a:lnTo>
                  <a:lnTo>
                    <a:pt x="53" y="168"/>
                  </a:lnTo>
                  <a:lnTo>
                    <a:pt x="51" y="175"/>
                  </a:lnTo>
                  <a:lnTo>
                    <a:pt x="50" y="181"/>
                  </a:lnTo>
                  <a:lnTo>
                    <a:pt x="48" y="188"/>
                  </a:lnTo>
                  <a:lnTo>
                    <a:pt x="44" y="203"/>
                  </a:lnTo>
                  <a:lnTo>
                    <a:pt x="39" y="222"/>
                  </a:lnTo>
                  <a:lnTo>
                    <a:pt x="38" y="221"/>
                  </a:lnTo>
                  <a:lnTo>
                    <a:pt x="38" y="220"/>
                  </a:lnTo>
                  <a:lnTo>
                    <a:pt x="33" y="212"/>
                  </a:lnTo>
                  <a:lnTo>
                    <a:pt x="28" y="204"/>
                  </a:lnTo>
                  <a:lnTo>
                    <a:pt x="23" y="197"/>
                  </a:lnTo>
                  <a:lnTo>
                    <a:pt x="19" y="189"/>
                  </a:lnTo>
                  <a:lnTo>
                    <a:pt x="14" y="181"/>
                  </a:lnTo>
                  <a:lnTo>
                    <a:pt x="9" y="174"/>
                  </a:lnTo>
                  <a:lnTo>
                    <a:pt x="5" y="167"/>
                  </a:lnTo>
                  <a:lnTo>
                    <a:pt x="0" y="16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84" name="Shape 83">
              <a:extLst>
                <a:ext uri="{FF2B5EF4-FFF2-40B4-BE49-F238E27FC236}">
                  <a16:creationId xmlns:a16="http://schemas.microsoft.com/office/drawing/2014/main" id="{06AF8F4D-D3BE-2ABE-8A0E-BE6C8C2B10C5}"/>
                </a:ext>
              </a:extLst>
            </xdr:cNvPr>
            <xdr:cNvPicPr preferRelativeResize="0"/>
          </xdr:nvPicPr>
          <xdr:blipFill rotWithShape="1">
            <a:blip xmlns:r="http://schemas.openxmlformats.org/officeDocument/2006/relationships" r:embed="rId7">
              <a:alphaModFix/>
            </a:blip>
            <a:srcRect/>
            <a:stretch/>
          </xdr:blipFill>
          <xdr:spPr>
            <a:xfrm>
              <a:off x="6967" y="537"/>
              <a:ext cx="499" cy="2"/>
            </a:xfrm>
            <a:prstGeom prst="rect">
              <a:avLst/>
            </a:prstGeom>
            <a:noFill/>
            <a:ln>
              <a:noFill/>
            </a:ln>
          </xdr:spPr>
        </xdr:pic>
        <xdr:sp macro="" textlink="">
          <xdr:nvSpPr>
            <xdr:cNvPr id="85" name="Shape 84">
              <a:extLst>
                <a:ext uri="{FF2B5EF4-FFF2-40B4-BE49-F238E27FC236}">
                  <a16:creationId xmlns:a16="http://schemas.microsoft.com/office/drawing/2014/main" id="{396A896F-D7FB-3CEC-E575-2106714F5E85}"/>
                </a:ext>
              </a:extLst>
            </xdr:cNvPr>
            <xdr:cNvSpPr/>
          </xdr:nvSpPr>
          <xdr:spPr>
            <a:xfrm>
              <a:off x="6997" y="616"/>
              <a:ext cx="2" cy="2"/>
            </a:xfrm>
            <a:custGeom>
              <a:avLst/>
              <a:gdLst/>
              <a:ahLst/>
              <a:cxnLst/>
              <a:rect l="l" t="t" r="r" b="b"/>
              <a:pathLst>
                <a:path w="1" h="2" extrusionOk="0">
                  <a:moveTo>
                    <a:pt x="1" y="2"/>
                  </a:moveTo>
                  <a:lnTo>
                    <a:pt x="0" y="1"/>
                  </a:lnTo>
                  <a:lnTo>
                    <a:pt x="0" y="0"/>
                  </a:lnTo>
                  <a:lnTo>
                    <a:pt x="0" y="1"/>
                  </a:lnTo>
                  <a:lnTo>
                    <a:pt x="1" y="2"/>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86" name="Shape 85">
              <a:extLst>
                <a:ext uri="{FF2B5EF4-FFF2-40B4-BE49-F238E27FC236}">
                  <a16:creationId xmlns:a16="http://schemas.microsoft.com/office/drawing/2014/main" id="{60BC3E51-2EE1-0DEA-F74F-940AC11B4E85}"/>
                </a:ext>
              </a:extLst>
            </xdr:cNvPr>
            <xdr:cNvSpPr/>
          </xdr:nvSpPr>
          <xdr:spPr>
            <a:xfrm>
              <a:off x="6997" y="616"/>
              <a:ext cx="2" cy="2"/>
            </a:xfrm>
            <a:custGeom>
              <a:avLst/>
              <a:gdLst/>
              <a:ahLst/>
              <a:cxnLst/>
              <a:rect l="l" t="t" r="r" b="b"/>
              <a:pathLst>
                <a:path w="1" h="2" extrusionOk="0">
                  <a:moveTo>
                    <a:pt x="1" y="2"/>
                  </a:moveTo>
                  <a:lnTo>
                    <a:pt x="0" y="1"/>
                  </a:lnTo>
                  <a:lnTo>
                    <a:pt x="0" y="0"/>
                  </a:lnTo>
                  <a:lnTo>
                    <a:pt x="0" y="1"/>
                  </a:lnTo>
                  <a:lnTo>
                    <a:pt x="1"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87" name="Shape 86">
              <a:extLst>
                <a:ext uri="{FF2B5EF4-FFF2-40B4-BE49-F238E27FC236}">
                  <a16:creationId xmlns:a16="http://schemas.microsoft.com/office/drawing/2014/main" id="{FD9E2EA9-169F-DD8C-EC68-AD53F5D48616}"/>
                </a:ext>
              </a:extLst>
            </xdr:cNvPr>
            <xdr:cNvSpPr/>
          </xdr:nvSpPr>
          <xdr:spPr>
            <a:xfrm>
              <a:off x="6998" y="620"/>
              <a:ext cx="3" cy="3"/>
            </a:xfrm>
            <a:custGeom>
              <a:avLst/>
              <a:gdLst/>
              <a:ahLst/>
              <a:cxnLst/>
              <a:rect l="l" t="t" r="r" b="b"/>
              <a:pathLst>
                <a:path w="3" h="3" extrusionOk="0">
                  <a:moveTo>
                    <a:pt x="3" y="3"/>
                  </a:moveTo>
                  <a:lnTo>
                    <a:pt x="2" y="1"/>
                  </a:lnTo>
                  <a:lnTo>
                    <a:pt x="0" y="0"/>
                  </a:lnTo>
                </a:path>
              </a:pathLst>
            </a:custGeom>
            <a:noFill/>
            <a:ln w="9525" cap="flat" cmpd="sng">
              <a:solidFill>
                <a:srgbClr val="373435"/>
              </a:solidFill>
              <a:prstDash val="solid"/>
              <a:round/>
              <a:headEnd type="none" w="med" len="med"/>
              <a:tailEnd type="none" w="med" len="med"/>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88" name="Shape 87">
              <a:extLst>
                <a:ext uri="{FF2B5EF4-FFF2-40B4-BE49-F238E27FC236}">
                  <a16:creationId xmlns:a16="http://schemas.microsoft.com/office/drawing/2014/main" id="{A95C3BD2-DA36-1E5D-8F30-4A34BF618ECB}"/>
                </a:ext>
              </a:extLst>
            </xdr:cNvPr>
            <xdr:cNvPicPr preferRelativeResize="0"/>
          </xdr:nvPicPr>
          <xdr:blipFill rotWithShape="1">
            <a:blip xmlns:r="http://schemas.openxmlformats.org/officeDocument/2006/relationships" r:embed="rId7">
              <a:alphaModFix/>
            </a:blip>
            <a:srcRect/>
            <a:stretch/>
          </xdr:blipFill>
          <xdr:spPr>
            <a:xfrm>
              <a:off x="6998" y="745"/>
              <a:ext cx="499" cy="7"/>
            </a:xfrm>
            <a:prstGeom prst="rect">
              <a:avLst/>
            </a:prstGeom>
            <a:noFill/>
            <a:ln>
              <a:noFill/>
            </a:ln>
          </xdr:spPr>
        </xdr:pic>
        <xdr:sp macro="" textlink="">
          <xdr:nvSpPr>
            <xdr:cNvPr id="89" name="Shape 88">
              <a:extLst>
                <a:ext uri="{FF2B5EF4-FFF2-40B4-BE49-F238E27FC236}">
                  <a16:creationId xmlns:a16="http://schemas.microsoft.com/office/drawing/2014/main" id="{5E9AE94F-4D9C-7BE2-CB5F-097142C278E6}"/>
                </a:ext>
              </a:extLst>
            </xdr:cNvPr>
            <xdr:cNvSpPr/>
          </xdr:nvSpPr>
          <xdr:spPr>
            <a:xfrm>
              <a:off x="7017" y="790"/>
              <a:ext cx="5" cy="18"/>
            </a:xfrm>
            <a:custGeom>
              <a:avLst/>
              <a:gdLst/>
              <a:ahLst/>
              <a:cxnLst/>
              <a:rect l="l" t="t" r="r" b="b"/>
              <a:pathLst>
                <a:path w="5" h="18" extrusionOk="0">
                  <a:moveTo>
                    <a:pt x="5" y="0"/>
                  </a:moveTo>
                  <a:lnTo>
                    <a:pt x="2" y="8"/>
                  </a:lnTo>
                  <a:lnTo>
                    <a:pt x="0" y="16"/>
                  </a:lnTo>
                  <a:lnTo>
                    <a:pt x="0" y="18"/>
                  </a:lnTo>
                  <a:lnTo>
                    <a:pt x="1" y="14"/>
                  </a:lnTo>
                  <a:lnTo>
                    <a:pt x="3" y="9"/>
                  </a:lnTo>
                  <a:lnTo>
                    <a:pt x="4" y="5"/>
                  </a:lnTo>
                  <a:lnTo>
                    <a:pt x="5"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90" name="Shape 89">
              <a:extLst>
                <a:ext uri="{FF2B5EF4-FFF2-40B4-BE49-F238E27FC236}">
                  <a16:creationId xmlns:a16="http://schemas.microsoft.com/office/drawing/2014/main" id="{DC39115F-23FE-33FC-DEF6-1C489C53CB5E}"/>
                </a:ext>
              </a:extLst>
            </xdr:cNvPr>
            <xdr:cNvSpPr/>
          </xdr:nvSpPr>
          <xdr:spPr>
            <a:xfrm>
              <a:off x="7017" y="790"/>
              <a:ext cx="5" cy="18"/>
            </a:xfrm>
            <a:custGeom>
              <a:avLst/>
              <a:gdLst/>
              <a:ahLst/>
              <a:cxnLst/>
              <a:rect l="l" t="t" r="r" b="b"/>
              <a:pathLst>
                <a:path w="5" h="18" extrusionOk="0">
                  <a:moveTo>
                    <a:pt x="5" y="0"/>
                  </a:moveTo>
                  <a:lnTo>
                    <a:pt x="4" y="4"/>
                  </a:lnTo>
                  <a:lnTo>
                    <a:pt x="2" y="8"/>
                  </a:lnTo>
                  <a:lnTo>
                    <a:pt x="1" y="12"/>
                  </a:lnTo>
                  <a:lnTo>
                    <a:pt x="0" y="15"/>
                  </a:lnTo>
                  <a:lnTo>
                    <a:pt x="0" y="16"/>
                  </a:lnTo>
                  <a:lnTo>
                    <a:pt x="0" y="18"/>
                  </a:lnTo>
                  <a:lnTo>
                    <a:pt x="1" y="14"/>
                  </a:lnTo>
                  <a:lnTo>
                    <a:pt x="3" y="9"/>
                  </a:lnTo>
                  <a:lnTo>
                    <a:pt x="4" y="5"/>
                  </a:lnTo>
                  <a:lnTo>
                    <a:pt x="5"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91" name="Shape 90">
              <a:extLst>
                <a:ext uri="{FF2B5EF4-FFF2-40B4-BE49-F238E27FC236}">
                  <a16:creationId xmlns:a16="http://schemas.microsoft.com/office/drawing/2014/main" id="{25909A61-A357-119D-0BCF-82610F71B979}"/>
                </a:ext>
              </a:extLst>
            </xdr:cNvPr>
            <xdr:cNvSpPr/>
          </xdr:nvSpPr>
          <xdr:spPr>
            <a:xfrm>
              <a:off x="6973" y="544"/>
              <a:ext cx="69" cy="219"/>
            </a:xfrm>
            <a:custGeom>
              <a:avLst/>
              <a:gdLst/>
              <a:ahLst/>
              <a:cxnLst/>
              <a:rect l="l" t="t" r="r" b="b"/>
              <a:pathLst>
                <a:path w="69" h="219" extrusionOk="0">
                  <a:moveTo>
                    <a:pt x="0" y="84"/>
                  </a:moveTo>
                  <a:lnTo>
                    <a:pt x="1" y="89"/>
                  </a:lnTo>
                  <a:lnTo>
                    <a:pt x="2" y="95"/>
                  </a:lnTo>
                  <a:lnTo>
                    <a:pt x="4" y="100"/>
                  </a:lnTo>
                  <a:lnTo>
                    <a:pt x="5" y="106"/>
                  </a:lnTo>
                  <a:lnTo>
                    <a:pt x="15" y="121"/>
                  </a:lnTo>
                  <a:lnTo>
                    <a:pt x="24" y="136"/>
                  </a:lnTo>
                  <a:lnTo>
                    <a:pt x="28" y="144"/>
                  </a:lnTo>
                  <a:lnTo>
                    <a:pt x="33" y="151"/>
                  </a:lnTo>
                  <a:lnTo>
                    <a:pt x="36" y="158"/>
                  </a:lnTo>
                  <a:lnTo>
                    <a:pt x="40" y="165"/>
                  </a:lnTo>
                  <a:lnTo>
                    <a:pt x="52" y="193"/>
                  </a:lnTo>
                  <a:lnTo>
                    <a:pt x="54" y="199"/>
                  </a:lnTo>
                  <a:lnTo>
                    <a:pt x="58" y="213"/>
                  </a:lnTo>
                  <a:lnTo>
                    <a:pt x="60" y="219"/>
                  </a:lnTo>
                  <a:lnTo>
                    <a:pt x="66" y="201"/>
                  </a:lnTo>
                  <a:lnTo>
                    <a:pt x="69" y="195"/>
                  </a:lnTo>
                  <a:lnTo>
                    <a:pt x="65" y="181"/>
                  </a:lnTo>
                  <a:lnTo>
                    <a:pt x="63" y="167"/>
                  </a:lnTo>
                  <a:lnTo>
                    <a:pt x="60" y="153"/>
                  </a:lnTo>
                  <a:lnTo>
                    <a:pt x="59" y="139"/>
                  </a:lnTo>
                  <a:lnTo>
                    <a:pt x="57" y="125"/>
                  </a:lnTo>
                  <a:lnTo>
                    <a:pt x="57" y="119"/>
                  </a:lnTo>
                  <a:lnTo>
                    <a:pt x="26" y="119"/>
                  </a:lnTo>
                  <a:lnTo>
                    <a:pt x="14" y="101"/>
                  </a:lnTo>
                  <a:lnTo>
                    <a:pt x="7" y="93"/>
                  </a:lnTo>
                  <a:lnTo>
                    <a:pt x="0" y="84"/>
                  </a:lnTo>
                  <a:close/>
                  <a:moveTo>
                    <a:pt x="58" y="0"/>
                  </a:moveTo>
                  <a:lnTo>
                    <a:pt x="53" y="12"/>
                  </a:lnTo>
                  <a:lnTo>
                    <a:pt x="49" y="22"/>
                  </a:lnTo>
                  <a:lnTo>
                    <a:pt x="46" y="32"/>
                  </a:lnTo>
                  <a:lnTo>
                    <a:pt x="43" y="41"/>
                  </a:lnTo>
                  <a:lnTo>
                    <a:pt x="41" y="50"/>
                  </a:lnTo>
                  <a:lnTo>
                    <a:pt x="39" y="61"/>
                  </a:lnTo>
                  <a:lnTo>
                    <a:pt x="36" y="72"/>
                  </a:lnTo>
                  <a:lnTo>
                    <a:pt x="32" y="85"/>
                  </a:lnTo>
                  <a:lnTo>
                    <a:pt x="32" y="86"/>
                  </a:lnTo>
                  <a:lnTo>
                    <a:pt x="31" y="95"/>
                  </a:lnTo>
                  <a:lnTo>
                    <a:pt x="29" y="103"/>
                  </a:lnTo>
                  <a:lnTo>
                    <a:pt x="28" y="111"/>
                  </a:lnTo>
                  <a:lnTo>
                    <a:pt x="26" y="119"/>
                  </a:lnTo>
                  <a:lnTo>
                    <a:pt x="57" y="119"/>
                  </a:lnTo>
                  <a:lnTo>
                    <a:pt x="56" y="111"/>
                  </a:lnTo>
                  <a:lnTo>
                    <a:pt x="56" y="95"/>
                  </a:lnTo>
                  <a:lnTo>
                    <a:pt x="55" y="84"/>
                  </a:lnTo>
                  <a:lnTo>
                    <a:pt x="57" y="77"/>
                  </a:lnTo>
                  <a:lnTo>
                    <a:pt x="59" y="71"/>
                  </a:lnTo>
                  <a:lnTo>
                    <a:pt x="61" y="64"/>
                  </a:lnTo>
                  <a:lnTo>
                    <a:pt x="62" y="59"/>
                  </a:lnTo>
                  <a:lnTo>
                    <a:pt x="63" y="53"/>
                  </a:lnTo>
                  <a:lnTo>
                    <a:pt x="63" y="22"/>
                  </a:lnTo>
                  <a:lnTo>
                    <a:pt x="62" y="18"/>
                  </a:lnTo>
                  <a:lnTo>
                    <a:pt x="60" y="8"/>
                  </a:lnTo>
                  <a:lnTo>
                    <a:pt x="58"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92" name="Shape 91">
              <a:extLst>
                <a:ext uri="{FF2B5EF4-FFF2-40B4-BE49-F238E27FC236}">
                  <a16:creationId xmlns:a16="http://schemas.microsoft.com/office/drawing/2014/main" id="{8C0C46FA-2F92-B511-1429-E259D44D1630}"/>
                </a:ext>
              </a:extLst>
            </xdr:cNvPr>
            <xdr:cNvPicPr preferRelativeResize="0"/>
          </xdr:nvPicPr>
          <xdr:blipFill rotWithShape="1">
            <a:blip xmlns:r="http://schemas.openxmlformats.org/officeDocument/2006/relationships" r:embed="rId7">
              <a:alphaModFix/>
            </a:blip>
            <a:srcRect/>
            <a:stretch/>
          </xdr:blipFill>
          <xdr:spPr>
            <a:xfrm>
              <a:off x="6974" y="673"/>
              <a:ext cx="499" cy="2"/>
            </a:xfrm>
            <a:prstGeom prst="rect">
              <a:avLst/>
            </a:prstGeom>
            <a:noFill/>
            <a:ln>
              <a:noFill/>
            </a:ln>
          </xdr:spPr>
        </xdr:pic>
        <xdr:sp macro="" textlink="">
          <xdr:nvSpPr>
            <xdr:cNvPr id="93" name="Shape 92">
              <a:extLst>
                <a:ext uri="{FF2B5EF4-FFF2-40B4-BE49-F238E27FC236}">
                  <a16:creationId xmlns:a16="http://schemas.microsoft.com/office/drawing/2014/main" id="{A1791F06-A05D-F4CC-ECBB-1577DB4AB64E}"/>
                </a:ext>
              </a:extLst>
            </xdr:cNvPr>
            <xdr:cNvSpPr/>
          </xdr:nvSpPr>
          <xdr:spPr>
            <a:xfrm>
              <a:off x="6973" y="544"/>
              <a:ext cx="69" cy="219"/>
            </a:xfrm>
            <a:custGeom>
              <a:avLst/>
              <a:gdLst/>
              <a:ahLst/>
              <a:cxnLst/>
              <a:rect l="l" t="t" r="r" b="b"/>
              <a:pathLst>
                <a:path w="69" h="219" extrusionOk="0">
                  <a:moveTo>
                    <a:pt x="69" y="195"/>
                  </a:moveTo>
                  <a:lnTo>
                    <a:pt x="65" y="181"/>
                  </a:lnTo>
                  <a:lnTo>
                    <a:pt x="63" y="167"/>
                  </a:lnTo>
                  <a:lnTo>
                    <a:pt x="60" y="153"/>
                  </a:lnTo>
                  <a:lnTo>
                    <a:pt x="59" y="139"/>
                  </a:lnTo>
                  <a:lnTo>
                    <a:pt x="57" y="125"/>
                  </a:lnTo>
                  <a:lnTo>
                    <a:pt x="56" y="111"/>
                  </a:lnTo>
                  <a:lnTo>
                    <a:pt x="56" y="97"/>
                  </a:lnTo>
                  <a:lnTo>
                    <a:pt x="55" y="84"/>
                  </a:lnTo>
                  <a:lnTo>
                    <a:pt x="57" y="77"/>
                  </a:lnTo>
                  <a:lnTo>
                    <a:pt x="59" y="71"/>
                  </a:lnTo>
                  <a:lnTo>
                    <a:pt x="61" y="64"/>
                  </a:lnTo>
                  <a:lnTo>
                    <a:pt x="62" y="59"/>
                  </a:lnTo>
                  <a:lnTo>
                    <a:pt x="63" y="53"/>
                  </a:lnTo>
                  <a:lnTo>
                    <a:pt x="63" y="47"/>
                  </a:lnTo>
                  <a:lnTo>
                    <a:pt x="64" y="42"/>
                  </a:lnTo>
                  <a:lnTo>
                    <a:pt x="64" y="37"/>
                  </a:lnTo>
                  <a:lnTo>
                    <a:pt x="63" y="32"/>
                  </a:lnTo>
                  <a:lnTo>
                    <a:pt x="63" y="27"/>
                  </a:lnTo>
                  <a:lnTo>
                    <a:pt x="63" y="22"/>
                  </a:lnTo>
                  <a:lnTo>
                    <a:pt x="62" y="18"/>
                  </a:lnTo>
                  <a:lnTo>
                    <a:pt x="60" y="8"/>
                  </a:lnTo>
                  <a:lnTo>
                    <a:pt x="58" y="0"/>
                  </a:lnTo>
                  <a:lnTo>
                    <a:pt x="53" y="12"/>
                  </a:lnTo>
                  <a:lnTo>
                    <a:pt x="49" y="22"/>
                  </a:lnTo>
                  <a:lnTo>
                    <a:pt x="46" y="32"/>
                  </a:lnTo>
                  <a:lnTo>
                    <a:pt x="43" y="41"/>
                  </a:lnTo>
                  <a:lnTo>
                    <a:pt x="41" y="50"/>
                  </a:lnTo>
                  <a:lnTo>
                    <a:pt x="39" y="61"/>
                  </a:lnTo>
                  <a:lnTo>
                    <a:pt x="36" y="72"/>
                  </a:lnTo>
                  <a:lnTo>
                    <a:pt x="32" y="85"/>
                  </a:lnTo>
                  <a:lnTo>
                    <a:pt x="31" y="84"/>
                  </a:lnTo>
                  <a:lnTo>
                    <a:pt x="32" y="86"/>
                  </a:lnTo>
                  <a:lnTo>
                    <a:pt x="31" y="95"/>
                  </a:lnTo>
                  <a:lnTo>
                    <a:pt x="29" y="103"/>
                  </a:lnTo>
                  <a:lnTo>
                    <a:pt x="28" y="111"/>
                  </a:lnTo>
                  <a:lnTo>
                    <a:pt x="26" y="119"/>
                  </a:lnTo>
                  <a:lnTo>
                    <a:pt x="20" y="110"/>
                  </a:lnTo>
                  <a:lnTo>
                    <a:pt x="14" y="101"/>
                  </a:lnTo>
                  <a:lnTo>
                    <a:pt x="7" y="93"/>
                  </a:lnTo>
                  <a:lnTo>
                    <a:pt x="0" y="84"/>
                  </a:lnTo>
                  <a:lnTo>
                    <a:pt x="1" y="89"/>
                  </a:lnTo>
                  <a:lnTo>
                    <a:pt x="2" y="95"/>
                  </a:lnTo>
                  <a:lnTo>
                    <a:pt x="4" y="100"/>
                  </a:lnTo>
                  <a:lnTo>
                    <a:pt x="5" y="106"/>
                  </a:lnTo>
                  <a:lnTo>
                    <a:pt x="15" y="121"/>
                  </a:lnTo>
                  <a:lnTo>
                    <a:pt x="24" y="136"/>
                  </a:lnTo>
                  <a:lnTo>
                    <a:pt x="28" y="144"/>
                  </a:lnTo>
                  <a:lnTo>
                    <a:pt x="33" y="151"/>
                  </a:lnTo>
                  <a:lnTo>
                    <a:pt x="36" y="158"/>
                  </a:lnTo>
                  <a:lnTo>
                    <a:pt x="40" y="165"/>
                  </a:lnTo>
                  <a:lnTo>
                    <a:pt x="43" y="172"/>
                  </a:lnTo>
                  <a:lnTo>
                    <a:pt x="46" y="179"/>
                  </a:lnTo>
                  <a:lnTo>
                    <a:pt x="49" y="186"/>
                  </a:lnTo>
                  <a:lnTo>
                    <a:pt x="52" y="193"/>
                  </a:lnTo>
                  <a:lnTo>
                    <a:pt x="54" y="199"/>
                  </a:lnTo>
                  <a:lnTo>
                    <a:pt x="56" y="206"/>
                  </a:lnTo>
                  <a:lnTo>
                    <a:pt x="58" y="213"/>
                  </a:lnTo>
                  <a:lnTo>
                    <a:pt x="60" y="219"/>
                  </a:lnTo>
                  <a:lnTo>
                    <a:pt x="62" y="213"/>
                  </a:lnTo>
                  <a:lnTo>
                    <a:pt x="64" y="207"/>
                  </a:lnTo>
                  <a:lnTo>
                    <a:pt x="66" y="201"/>
                  </a:lnTo>
                  <a:lnTo>
                    <a:pt x="69" y="19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94" name="Shape 93">
              <a:extLst>
                <a:ext uri="{FF2B5EF4-FFF2-40B4-BE49-F238E27FC236}">
                  <a16:creationId xmlns:a16="http://schemas.microsoft.com/office/drawing/2014/main" id="{A91E4116-682E-1FB3-45D5-8BC380F190AE}"/>
                </a:ext>
              </a:extLst>
            </xdr:cNvPr>
            <xdr:cNvPicPr preferRelativeResize="0"/>
          </xdr:nvPicPr>
          <xdr:blipFill rotWithShape="1">
            <a:blip xmlns:r="http://schemas.openxmlformats.org/officeDocument/2006/relationships" r:embed="rId7">
              <a:alphaModFix/>
            </a:blip>
            <a:srcRect/>
            <a:stretch/>
          </xdr:blipFill>
          <xdr:spPr>
            <a:xfrm>
              <a:off x="6974" y="673"/>
              <a:ext cx="499" cy="2"/>
            </a:xfrm>
            <a:prstGeom prst="rect">
              <a:avLst/>
            </a:prstGeom>
            <a:noFill/>
            <a:ln>
              <a:noFill/>
            </a:ln>
          </xdr:spPr>
        </xdr:pic>
        <xdr:sp macro="" textlink="">
          <xdr:nvSpPr>
            <xdr:cNvPr id="95" name="Shape 94">
              <a:extLst>
                <a:ext uri="{FF2B5EF4-FFF2-40B4-BE49-F238E27FC236}">
                  <a16:creationId xmlns:a16="http://schemas.microsoft.com/office/drawing/2014/main" id="{CCF84CE2-4341-E36F-C93C-BEA064026AE9}"/>
                </a:ext>
              </a:extLst>
            </xdr:cNvPr>
            <xdr:cNvSpPr/>
          </xdr:nvSpPr>
          <xdr:spPr>
            <a:xfrm>
              <a:off x="6897" y="629"/>
              <a:ext cx="137" cy="201"/>
            </a:xfrm>
            <a:custGeom>
              <a:avLst/>
              <a:gdLst/>
              <a:ahLst/>
              <a:cxnLst/>
              <a:rect l="l" t="t" r="r" b="b"/>
              <a:pathLst>
                <a:path w="137" h="201" extrusionOk="0">
                  <a:moveTo>
                    <a:pt x="118" y="83"/>
                  </a:moveTo>
                  <a:lnTo>
                    <a:pt x="66" y="83"/>
                  </a:lnTo>
                  <a:lnTo>
                    <a:pt x="69" y="88"/>
                  </a:lnTo>
                  <a:lnTo>
                    <a:pt x="73" y="93"/>
                  </a:lnTo>
                  <a:lnTo>
                    <a:pt x="76" y="98"/>
                  </a:lnTo>
                  <a:lnTo>
                    <a:pt x="82" y="110"/>
                  </a:lnTo>
                  <a:lnTo>
                    <a:pt x="85" y="117"/>
                  </a:lnTo>
                  <a:lnTo>
                    <a:pt x="88" y="123"/>
                  </a:lnTo>
                  <a:lnTo>
                    <a:pt x="91" y="131"/>
                  </a:lnTo>
                  <a:lnTo>
                    <a:pt x="93" y="139"/>
                  </a:lnTo>
                  <a:lnTo>
                    <a:pt x="96" y="147"/>
                  </a:lnTo>
                  <a:lnTo>
                    <a:pt x="98" y="155"/>
                  </a:lnTo>
                  <a:lnTo>
                    <a:pt x="101" y="164"/>
                  </a:lnTo>
                  <a:lnTo>
                    <a:pt x="105" y="182"/>
                  </a:lnTo>
                  <a:lnTo>
                    <a:pt x="109" y="201"/>
                  </a:lnTo>
                  <a:lnTo>
                    <a:pt x="113" y="193"/>
                  </a:lnTo>
                  <a:lnTo>
                    <a:pt x="116" y="185"/>
                  </a:lnTo>
                  <a:lnTo>
                    <a:pt x="120" y="177"/>
                  </a:lnTo>
                  <a:lnTo>
                    <a:pt x="123" y="168"/>
                  </a:lnTo>
                  <a:lnTo>
                    <a:pt x="127" y="160"/>
                  </a:lnTo>
                  <a:lnTo>
                    <a:pt x="130" y="152"/>
                  </a:lnTo>
                  <a:lnTo>
                    <a:pt x="134" y="144"/>
                  </a:lnTo>
                  <a:lnTo>
                    <a:pt x="137" y="136"/>
                  </a:lnTo>
                  <a:lnTo>
                    <a:pt x="135" y="128"/>
                  </a:lnTo>
                  <a:lnTo>
                    <a:pt x="133" y="121"/>
                  </a:lnTo>
                  <a:lnTo>
                    <a:pt x="131" y="113"/>
                  </a:lnTo>
                  <a:lnTo>
                    <a:pt x="125" y="97"/>
                  </a:lnTo>
                  <a:lnTo>
                    <a:pt x="121" y="89"/>
                  </a:lnTo>
                  <a:lnTo>
                    <a:pt x="118" y="83"/>
                  </a:lnTo>
                  <a:close/>
                  <a:moveTo>
                    <a:pt x="68" y="0"/>
                  </a:moveTo>
                  <a:lnTo>
                    <a:pt x="64" y="6"/>
                  </a:lnTo>
                  <a:lnTo>
                    <a:pt x="60" y="13"/>
                  </a:lnTo>
                  <a:lnTo>
                    <a:pt x="56" y="21"/>
                  </a:lnTo>
                  <a:lnTo>
                    <a:pt x="52" y="30"/>
                  </a:lnTo>
                  <a:lnTo>
                    <a:pt x="44" y="50"/>
                  </a:lnTo>
                  <a:lnTo>
                    <a:pt x="36" y="74"/>
                  </a:lnTo>
                  <a:lnTo>
                    <a:pt x="28" y="100"/>
                  </a:lnTo>
                  <a:lnTo>
                    <a:pt x="19" y="129"/>
                  </a:lnTo>
                  <a:lnTo>
                    <a:pt x="10" y="159"/>
                  </a:lnTo>
                  <a:lnTo>
                    <a:pt x="0" y="190"/>
                  </a:lnTo>
                  <a:lnTo>
                    <a:pt x="10" y="178"/>
                  </a:lnTo>
                  <a:lnTo>
                    <a:pt x="14" y="171"/>
                  </a:lnTo>
                  <a:lnTo>
                    <a:pt x="19" y="165"/>
                  </a:lnTo>
                  <a:lnTo>
                    <a:pt x="24" y="158"/>
                  </a:lnTo>
                  <a:lnTo>
                    <a:pt x="28" y="152"/>
                  </a:lnTo>
                  <a:lnTo>
                    <a:pt x="32" y="145"/>
                  </a:lnTo>
                  <a:lnTo>
                    <a:pt x="36" y="139"/>
                  </a:lnTo>
                  <a:lnTo>
                    <a:pt x="44" y="125"/>
                  </a:lnTo>
                  <a:lnTo>
                    <a:pt x="52" y="112"/>
                  </a:lnTo>
                  <a:lnTo>
                    <a:pt x="59" y="98"/>
                  </a:lnTo>
                  <a:lnTo>
                    <a:pt x="66" y="83"/>
                  </a:lnTo>
                  <a:lnTo>
                    <a:pt x="118" y="83"/>
                  </a:lnTo>
                  <a:lnTo>
                    <a:pt x="117" y="80"/>
                  </a:lnTo>
                  <a:lnTo>
                    <a:pt x="113" y="72"/>
                  </a:lnTo>
                  <a:lnTo>
                    <a:pt x="108" y="63"/>
                  </a:lnTo>
                  <a:lnTo>
                    <a:pt x="104" y="55"/>
                  </a:lnTo>
                  <a:lnTo>
                    <a:pt x="98" y="46"/>
                  </a:lnTo>
                  <a:lnTo>
                    <a:pt x="93" y="37"/>
                  </a:lnTo>
                  <a:lnTo>
                    <a:pt x="81" y="19"/>
                  </a:lnTo>
                  <a:lnTo>
                    <a:pt x="75" y="9"/>
                  </a:lnTo>
                  <a:lnTo>
                    <a:pt x="68"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96" name="Shape 95">
              <a:extLst>
                <a:ext uri="{FF2B5EF4-FFF2-40B4-BE49-F238E27FC236}">
                  <a16:creationId xmlns:a16="http://schemas.microsoft.com/office/drawing/2014/main" id="{AF87D5D9-C2A5-F2D8-E9CB-2B16098437E2}"/>
                </a:ext>
              </a:extLst>
            </xdr:cNvPr>
            <xdr:cNvPicPr preferRelativeResize="0"/>
          </xdr:nvPicPr>
          <xdr:blipFill rotWithShape="1">
            <a:blip xmlns:r="http://schemas.openxmlformats.org/officeDocument/2006/relationships" r:embed="rId7">
              <a:alphaModFix/>
            </a:blip>
            <a:srcRect/>
            <a:stretch/>
          </xdr:blipFill>
          <xdr:spPr>
            <a:xfrm>
              <a:off x="6898" y="760"/>
              <a:ext cx="499" cy="2"/>
            </a:xfrm>
            <a:prstGeom prst="rect">
              <a:avLst/>
            </a:prstGeom>
            <a:noFill/>
            <a:ln>
              <a:noFill/>
            </a:ln>
          </xdr:spPr>
        </xdr:pic>
        <xdr:sp macro="" textlink="">
          <xdr:nvSpPr>
            <xdr:cNvPr id="97" name="Shape 96">
              <a:extLst>
                <a:ext uri="{FF2B5EF4-FFF2-40B4-BE49-F238E27FC236}">
                  <a16:creationId xmlns:a16="http://schemas.microsoft.com/office/drawing/2014/main" id="{D4A1C402-032D-77D6-ED76-7A70B0BB86E9}"/>
                </a:ext>
              </a:extLst>
            </xdr:cNvPr>
            <xdr:cNvSpPr/>
          </xdr:nvSpPr>
          <xdr:spPr>
            <a:xfrm>
              <a:off x="6897" y="629"/>
              <a:ext cx="137" cy="201"/>
            </a:xfrm>
            <a:custGeom>
              <a:avLst/>
              <a:gdLst/>
              <a:ahLst/>
              <a:cxnLst/>
              <a:rect l="l" t="t" r="r" b="b"/>
              <a:pathLst>
                <a:path w="137" h="201" extrusionOk="0">
                  <a:moveTo>
                    <a:pt x="137" y="136"/>
                  </a:moveTo>
                  <a:lnTo>
                    <a:pt x="135" y="128"/>
                  </a:lnTo>
                  <a:lnTo>
                    <a:pt x="133" y="121"/>
                  </a:lnTo>
                  <a:lnTo>
                    <a:pt x="131" y="113"/>
                  </a:lnTo>
                  <a:lnTo>
                    <a:pt x="128" y="105"/>
                  </a:lnTo>
                  <a:lnTo>
                    <a:pt x="125" y="97"/>
                  </a:lnTo>
                  <a:lnTo>
                    <a:pt x="121" y="89"/>
                  </a:lnTo>
                  <a:lnTo>
                    <a:pt x="117" y="80"/>
                  </a:lnTo>
                  <a:lnTo>
                    <a:pt x="113" y="72"/>
                  </a:lnTo>
                  <a:lnTo>
                    <a:pt x="108" y="63"/>
                  </a:lnTo>
                  <a:lnTo>
                    <a:pt x="104" y="55"/>
                  </a:lnTo>
                  <a:lnTo>
                    <a:pt x="98" y="46"/>
                  </a:lnTo>
                  <a:lnTo>
                    <a:pt x="93" y="37"/>
                  </a:lnTo>
                  <a:lnTo>
                    <a:pt x="87" y="28"/>
                  </a:lnTo>
                  <a:lnTo>
                    <a:pt x="81" y="19"/>
                  </a:lnTo>
                  <a:lnTo>
                    <a:pt x="75" y="9"/>
                  </a:lnTo>
                  <a:lnTo>
                    <a:pt x="68" y="0"/>
                  </a:lnTo>
                  <a:lnTo>
                    <a:pt x="66" y="3"/>
                  </a:lnTo>
                  <a:lnTo>
                    <a:pt x="62" y="9"/>
                  </a:lnTo>
                  <a:lnTo>
                    <a:pt x="60" y="13"/>
                  </a:lnTo>
                  <a:lnTo>
                    <a:pt x="56" y="21"/>
                  </a:lnTo>
                  <a:lnTo>
                    <a:pt x="52" y="30"/>
                  </a:lnTo>
                  <a:lnTo>
                    <a:pt x="48" y="40"/>
                  </a:lnTo>
                  <a:lnTo>
                    <a:pt x="44" y="50"/>
                  </a:lnTo>
                  <a:lnTo>
                    <a:pt x="40" y="62"/>
                  </a:lnTo>
                  <a:lnTo>
                    <a:pt x="36" y="74"/>
                  </a:lnTo>
                  <a:lnTo>
                    <a:pt x="28" y="100"/>
                  </a:lnTo>
                  <a:lnTo>
                    <a:pt x="19" y="129"/>
                  </a:lnTo>
                  <a:lnTo>
                    <a:pt x="10" y="159"/>
                  </a:lnTo>
                  <a:lnTo>
                    <a:pt x="0" y="190"/>
                  </a:lnTo>
                  <a:lnTo>
                    <a:pt x="5" y="184"/>
                  </a:lnTo>
                  <a:lnTo>
                    <a:pt x="10" y="178"/>
                  </a:lnTo>
                  <a:lnTo>
                    <a:pt x="14" y="171"/>
                  </a:lnTo>
                  <a:lnTo>
                    <a:pt x="19" y="165"/>
                  </a:lnTo>
                  <a:lnTo>
                    <a:pt x="24" y="158"/>
                  </a:lnTo>
                  <a:lnTo>
                    <a:pt x="28" y="152"/>
                  </a:lnTo>
                  <a:lnTo>
                    <a:pt x="32" y="145"/>
                  </a:lnTo>
                  <a:lnTo>
                    <a:pt x="36" y="139"/>
                  </a:lnTo>
                  <a:lnTo>
                    <a:pt x="44" y="125"/>
                  </a:lnTo>
                  <a:lnTo>
                    <a:pt x="52" y="112"/>
                  </a:lnTo>
                  <a:lnTo>
                    <a:pt x="59" y="98"/>
                  </a:lnTo>
                  <a:lnTo>
                    <a:pt x="66" y="83"/>
                  </a:lnTo>
                  <a:lnTo>
                    <a:pt x="69" y="88"/>
                  </a:lnTo>
                  <a:lnTo>
                    <a:pt x="73" y="93"/>
                  </a:lnTo>
                  <a:lnTo>
                    <a:pt x="76" y="98"/>
                  </a:lnTo>
                  <a:lnTo>
                    <a:pt x="79" y="104"/>
                  </a:lnTo>
                  <a:lnTo>
                    <a:pt x="82" y="110"/>
                  </a:lnTo>
                  <a:lnTo>
                    <a:pt x="85" y="117"/>
                  </a:lnTo>
                  <a:lnTo>
                    <a:pt x="88" y="123"/>
                  </a:lnTo>
                  <a:lnTo>
                    <a:pt x="91" y="131"/>
                  </a:lnTo>
                  <a:lnTo>
                    <a:pt x="93" y="139"/>
                  </a:lnTo>
                  <a:lnTo>
                    <a:pt x="96" y="147"/>
                  </a:lnTo>
                  <a:lnTo>
                    <a:pt x="98" y="155"/>
                  </a:lnTo>
                  <a:lnTo>
                    <a:pt x="101" y="164"/>
                  </a:lnTo>
                  <a:lnTo>
                    <a:pt x="105" y="182"/>
                  </a:lnTo>
                  <a:lnTo>
                    <a:pt x="109" y="201"/>
                  </a:lnTo>
                  <a:lnTo>
                    <a:pt x="113" y="193"/>
                  </a:lnTo>
                  <a:lnTo>
                    <a:pt x="116" y="185"/>
                  </a:lnTo>
                  <a:lnTo>
                    <a:pt x="120" y="177"/>
                  </a:lnTo>
                  <a:lnTo>
                    <a:pt x="123" y="168"/>
                  </a:lnTo>
                  <a:lnTo>
                    <a:pt x="127" y="160"/>
                  </a:lnTo>
                  <a:lnTo>
                    <a:pt x="130" y="152"/>
                  </a:lnTo>
                  <a:lnTo>
                    <a:pt x="134" y="144"/>
                  </a:lnTo>
                  <a:lnTo>
                    <a:pt x="137" y="136"/>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98" name="Shape 97">
              <a:extLst>
                <a:ext uri="{FF2B5EF4-FFF2-40B4-BE49-F238E27FC236}">
                  <a16:creationId xmlns:a16="http://schemas.microsoft.com/office/drawing/2014/main" id="{29AE07C6-0410-BA97-CD69-36AB38C19777}"/>
                </a:ext>
              </a:extLst>
            </xdr:cNvPr>
            <xdr:cNvPicPr preferRelativeResize="0"/>
          </xdr:nvPicPr>
          <xdr:blipFill rotWithShape="1">
            <a:blip xmlns:r="http://schemas.openxmlformats.org/officeDocument/2006/relationships" r:embed="rId7">
              <a:alphaModFix/>
            </a:blip>
            <a:srcRect/>
            <a:stretch/>
          </xdr:blipFill>
          <xdr:spPr>
            <a:xfrm>
              <a:off x="6898" y="760"/>
              <a:ext cx="499" cy="2"/>
            </a:xfrm>
            <a:prstGeom prst="rect">
              <a:avLst/>
            </a:prstGeom>
            <a:noFill/>
            <a:ln>
              <a:noFill/>
            </a:ln>
          </xdr:spPr>
        </xdr:pic>
        <xdr:sp macro="" textlink="">
          <xdr:nvSpPr>
            <xdr:cNvPr id="99" name="Shape 98">
              <a:extLst>
                <a:ext uri="{FF2B5EF4-FFF2-40B4-BE49-F238E27FC236}">
                  <a16:creationId xmlns:a16="http://schemas.microsoft.com/office/drawing/2014/main" id="{E075F0D2-903D-898E-F465-C601892A6404}"/>
                </a:ext>
              </a:extLst>
            </xdr:cNvPr>
            <xdr:cNvSpPr/>
          </xdr:nvSpPr>
          <xdr:spPr>
            <a:xfrm>
              <a:off x="6858" y="790"/>
              <a:ext cx="143" cy="188"/>
            </a:xfrm>
            <a:custGeom>
              <a:avLst/>
              <a:gdLst/>
              <a:ahLst/>
              <a:cxnLst/>
              <a:rect l="l" t="t" r="r" b="b"/>
              <a:pathLst>
                <a:path w="143" h="188" extrusionOk="0">
                  <a:moveTo>
                    <a:pt x="108" y="0"/>
                  </a:moveTo>
                  <a:lnTo>
                    <a:pt x="94" y="25"/>
                  </a:lnTo>
                  <a:lnTo>
                    <a:pt x="81" y="51"/>
                  </a:lnTo>
                  <a:lnTo>
                    <a:pt x="55" y="99"/>
                  </a:lnTo>
                  <a:lnTo>
                    <a:pt x="27" y="145"/>
                  </a:lnTo>
                  <a:lnTo>
                    <a:pt x="14" y="167"/>
                  </a:lnTo>
                  <a:lnTo>
                    <a:pt x="0" y="188"/>
                  </a:lnTo>
                  <a:lnTo>
                    <a:pt x="8" y="184"/>
                  </a:lnTo>
                  <a:lnTo>
                    <a:pt x="15" y="181"/>
                  </a:lnTo>
                  <a:lnTo>
                    <a:pt x="23" y="176"/>
                  </a:lnTo>
                  <a:lnTo>
                    <a:pt x="31" y="172"/>
                  </a:lnTo>
                  <a:lnTo>
                    <a:pt x="45" y="162"/>
                  </a:lnTo>
                  <a:lnTo>
                    <a:pt x="59" y="150"/>
                  </a:lnTo>
                  <a:lnTo>
                    <a:pt x="66" y="143"/>
                  </a:lnTo>
                  <a:lnTo>
                    <a:pt x="78" y="129"/>
                  </a:lnTo>
                  <a:lnTo>
                    <a:pt x="90" y="113"/>
                  </a:lnTo>
                  <a:lnTo>
                    <a:pt x="96" y="104"/>
                  </a:lnTo>
                  <a:lnTo>
                    <a:pt x="102" y="94"/>
                  </a:lnTo>
                  <a:lnTo>
                    <a:pt x="107" y="84"/>
                  </a:lnTo>
                  <a:lnTo>
                    <a:pt x="132" y="84"/>
                  </a:lnTo>
                  <a:lnTo>
                    <a:pt x="129" y="79"/>
                  </a:lnTo>
                  <a:lnTo>
                    <a:pt x="125" y="67"/>
                  </a:lnTo>
                  <a:lnTo>
                    <a:pt x="122" y="60"/>
                  </a:lnTo>
                  <a:lnTo>
                    <a:pt x="118" y="46"/>
                  </a:lnTo>
                  <a:lnTo>
                    <a:pt x="115" y="30"/>
                  </a:lnTo>
                  <a:lnTo>
                    <a:pt x="111" y="15"/>
                  </a:lnTo>
                  <a:lnTo>
                    <a:pt x="108" y="0"/>
                  </a:lnTo>
                  <a:close/>
                  <a:moveTo>
                    <a:pt x="132" y="84"/>
                  </a:moveTo>
                  <a:lnTo>
                    <a:pt x="107" y="84"/>
                  </a:lnTo>
                  <a:lnTo>
                    <a:pt x="113" y="92"/>
                  </a:lnTo>
                  <a:lnTo>
                    <a:pt x="115" y="97"/>
                  </a:lnTo>
                  <a:lnTo>
                    <a:pt x="117" y="101"/>
                  </a:lnTo>
                  <a:lnTo>
                    <a:pt x="118" y="107"/>
                  </a:lnTo>
                  <a:lnTo>
                    <a:pt x="120" y="117"/>
                  </a:lnTo>
                  <a:lnTo>
                    <a:pt x="121" y="123"/>
                  </a:lnTo>
                  <a:lnTo>
                    <a:pt x="121" y="150"/>
                  </a:lnTo>
                  <a:lnTo>
                    <a:pt x="120" y="156"/>
                  </a:lnTo>
                  <a:lnTo>
                    <a:pt x="119" y="164"/>
                  </a:lnTo>
                  <a:lnTo>
                    <a:pt x="118" y="171"/>
                  </a:lnTo>
                  <a:lnTo>
                    <a:pt x="116" y="179"/>
                  </a:lnTo>
                  <a:lnTo>
                    <a:pt x="120" y="170"/>
                  </a:lnTo>
                  <a:lnTo>
                    <a:pt x="123" y="161"/>
                  </a:lnTo>
                  <a:lnTo>
                    <a:pt x="127" y="152"/>
                  </a:lnTo>
                  <a:lnTo>
                    <a:pt x="130" y="143"/>
                  </a:lnTo>
                  <a:lnTo>
                    <a:pt x="133" y="133"/>
                  </a:lnTo>
                  <a:lnTo>
                    <a:pt x="137" y="125"/>
                  </a:lnTo>
                  <a:lnTo>
                    <a:pt x="140" y="115"/>
                  </a:lnTo>
                  <a:lnTo>
                    <a:pt x="143" y="106"/>
                  </a:lnTo>
                  <a:lnTo>
                    <a:pt x="137" y="96"/>
                  </a:lnTo>
                  <a:lnTo>
                    <a:pt x="135" y="91"/>
                  </a:lnTo>
                  <a:lnTo>
                    <a:pt x="132" y="84"/>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00" name="Shape 99">
              <a:extLst>
                <a:ext uri="{FF2B5EF4-FFF2-40B4-BE49-F238E27FC236}">
                  <a16:creationId xmlns:a16="http://schemas.microsoft.com/office/drawing/2014/main" id="{0FB8A6B4-4978-80A3-AB08-C7F2CC0EB697}"/>
                </a:ext>
              </a:extLst>
            </xdr:cNvPr>
            <xdr:cNvPicPr preferRelativeResize="0"/>
          </xdr:nvPicPr>
          <xdr:blipFill rotWithShape="1">
            <a:blip xmlns:r="http://schemas.openxmlformats.org/officeDocument/2006/relationships" r:embed="rId19">
              <a:alphaModFix/>
            </a:blip>
            <a:srcRect/>
            <a:stretch/>
          </xdr:blipFill>
          <xdr:spPr>
            <a:xfrm>
              <a:off x="6859" y="921"/>
              <a:ext cx="658" cy="2"/>
            </a:xfrm>
            <a:prstGeom prst="rect">
              <a:avLst/>
            </a:prstGeom>
            <a:noFill/>
            <a:ln>
              <a:noFill/>
            </a:ln>
          </xdr:spPr>
        </xdr:pic>
        <xdr:pic>
          <xdr:nvPicPr>
            <xdr:cNvPr id="101" name="Shape 100">
              <a:extLst>
                <a:ext uri="{FF2B5EF4-FFF2-40B4-BE49-F238E27FC236}">
                  <a16:creationId xmlns:a16="http://schemas.microsoft.com/office/drawing/2014/main" id="{9968C0FD-F2E6-9DB7-AF65-765C582DB06C}"/>
                </a:ext>
              </a:extLst>
            </xdr:cNvPr>
            <xdr:cNvPicPr preferRelativeResize="0"/>
          </xdr:nvPicPr>
          <xdr:blipFill rotWithShape="1">
            <a:blip xmlns:r="http://schemas.openxmlformats.org/officeDocument/2006/relationships" r:embed="rId20">
              <a:alphaModFix/>
            </a:blip>
            <a:srcRect/>
            <a:stretch/>
          </xdr:blipFill>
          <xdr:spPr>
            <a:xfrm>
              <a:off x="6856" y="789"/>
              <a:ext cx="146" cy="191"/>
            </a:xfrm>
            <a:prstGeom prst="rect">
              <a:avLst/>
            </a:prstGeom>
            <a:noFill/>
            <a:ln>
              <a:noFill/>
            </a:ln>
          </xdr:spPr>
        </xdr:pic>
        <xdr:pic>
          <xdr:nvPicPr>
            <xdr:cNvPr id="102" name="Shape 101">
              <a:extLst>
                <a:ext uri="{FF2B5EF4-FFF2-40B4-BE49-F238E27FC236}">
                  <a16:creationId xmlns:a16="http://schemas.microsoft.com/office/drawing/2014/main" id="{1E228A68-FC27-6C7D-88AE-6327ED40E60B}"/>
                </a:ext>
              </a:extLst>
            </xdr:cNvPr>
            <xdr:cNvPicPr preferRelativeResize="0"/>
          </xdr:nvPicPr>
          <xdr:blipFill rotWithShape="1">
            <a:blip xmlns:r="http://schemas.openxmlformats.org/officeDocument/2006/relationships" r:embed="rId7">
              <a:alphaModFix/>
            </a:blip>
            <a:srcRect/>
            <a:stretch/>
          </xdr:blipFill>
          <xdr:spPr>
            <a:xfrm>
              <a:off x="6859" y="921"/>
              <a:ext cx="499" cy="2"/>
            </a:xfrm>
            <a:prstGeom prst="rect">
              <a:avLst/>
            </a:prstGeom>
            <a:noFill/>
            <a:ln>
              <a:noFill/>
            </a:ln>
          </xdr:spPr>
        </xdr:pic>
        <xdr:sp macro="" textlink="">
          <xdr:nvSpPr>
            <xdr:cNvPr id="103" name="Shape 102">
              <a:extLst>
                <a:ext uri="{FF2B5EF4-FFF2-40B4-BE49-F238E27FC236}">
                  <a16:creationId xmlns:a16="http://schemas.microsoft.com/office/drawing/2014/main" id="{B7EEF9B2-0866-A2DD-0EB3-43872FBB9CA6}"/>
                </a:ext>
              </a:extLst>
            </xdr:cNvPr>
            <xdr:cNvSpPr/>
          </xdr:nvSpPr>
          <xdr:spPr>
            <a:xfrm>
              <a:off x="7005" y="791"/>
              <a:ext cx="97" cy="239"/>
            </a:xfrm>
            <a:custGeom>
              <a:avLst/>
              <a:gdLst/>
              <a:ahLst/>
              <a:cxnLst/>
              <a:rect l="l" t="t" r="r" b="b"/>
              <a:pathLst>
                <a:path w="97" h="239" extrusionOk="0">
                  <a:moveTo>
                    <a:pt x="97" y="87"/>
                  </a:moveTo>
                  <a:lnTo>
                    <a:pt x="56" y="87"/>
                  </a:lnTo>
                  <a:lnTo>
                    <a:pt x="56" y="108"/>
                  </a:lnTo>
                  <a:lnTo>
                    <a:pt x="57" y="116"/>
                  </a:lnTo>
                  <a:lnTo>
                    <a:pt x="57" y="126"/>
                  </a:lnTo>
                  <a:lnTo>
                    <a:pt x="58" y="135"/>
                  </a:lnTo>
                  <a:lnTo>
                    <a:pt x="60" y="145"/>
                  </a:lnTo>
                  <a:lnTo>
                    <a:pt x="61" y="155"/>
                  </a:lnTo>
                  <a:lnTo>
                    <a:pt x="63" y="164"/>
                  </a:lnTo>
                  <a:lnTo>
                    <a:pt x="65" y="174"/>
                  </a:lnTo>
                  <a:lnTo>
                    <a:pt x="67" y="183"/>
                  </a:lnTo>
                  <a:lnTo>
                    <a:pt x="69" y="193"/>
                  </a:lnTo>
                  <a:lnTo>
                    <a:pt x="72" y="202"/>
                  </a:lnTo>
                  <a:lnTo>
                    <a:pt x="74" y="212"/>
                  </a:lnTo>
                  <a:lnTo>
                    <a:pt x="77" y="221"/>
                  </a:lnTo>
                  <a:lnTo>
                    <a:pt x="81" y="230"/>
                  </a:lnTo>
                  <a:lnTo>
                    <a:pt x="84" y="239"/>
                  </a:lnTo>
                  <a:lnTo>
                    <a:pt x="87" y="225"/>
                  </a:lnTo>
                  <a:lnTo>
                    <a:pt x="89" y="211"/>
                  </a:lnTo>
                  <a:lnTo>
                    <a:pt x="93" y="181"/>
                  </a:lnTo>
                  <a:lnTo>
                    <a:pt x="95" y="167"/>
                  </a:lnTo>
                  <a:lnTo>
                    <a:pt x="97" y="137"/>
                  </a:lnTo>
                  <a:lnTo>
                    <a:pt x="97" y="90"/>
                  </a:lnTo>
                  <a:lnTo>
                    <a:pt x="97" y="87"/>
                  </a:lnTo>
                  <a:close/>
                  <a:moveTo>
                    <a:pt x="88" y="0"/>
                  </a:moveTo>
                  <a:lnTo>
                    <a:pt x="76" y="14"/>
                  </a:lnTo>
                  <a:lnTo>
                    <a:pt x="69" y="21"/>
                  </a:lnTo>
                  <a:lnTo>
                    <a:pt x="64" y="29"/>
                  </a:lnTo>
                  <a:lnTo>
                    <a:pt x="57" y="36"/>
                  </a:lnTo>
                  <a:lnTo>
                    <a:pt x="52" y="44"/>
                  </a:lnTo>
                  <a:lnTo>
                    <a:pt x="46" y="51"/>
                  </a:lnTo>
                  <a:lnTo>
                    <a:pt x="41" y="59"/>
                  </a:lnTo>
                  <a:lnTo>
                    <a:pt x="30" y="75"/>
                  </a:lnTo>
                  <a:lnTo>
                    <a:pt x="10" y="107"/>
                  </a:lnTo>
                  <a:lnTo>
                    <a:pt x="0" y="124"/>
                  </a:lnTo>
                  <a:lnTo>
                    <a:pt x="7" y="118"/>
                  </a:lnTo>
                  <a:lnTo>
                    <a:pt x="13" y="113"/>
                  </a:lnTo>
                  <a:lnTo>
                    <a:pt x="21" y="108"/>
                  </a:lnTo>
                  <a:lnTo>
                    <a:pt x="27" y="103"/>
                  </a:lnTo>
                  <a:lnTo>
                    <a:pt x="34" y="98"/>
                  </a:lnTo>
                  <a:lnTo>
                    <a:pt x="48" y="90"/>
                  </a:lnTo>
                  <a:lnTo>
                    <a:pt x="56" y="87"/>
                  </a:lnTo>
                  <a:lnTo>
                    <a:pt x="97" y="87"/>
                  </a:lnTo>
                  <a:lnTo>
                    <a:pt x="94" y="44"/>
                  </a:lnTo>
                  <a:lnTo>
                    <a:pt x="93" y="31"/>
                  </a:lnTo>
                  <a:lnTo>
                    <a:pt x="91" y="16"/>
                  </a:lnTo>
                  <a:lnTo>
                    <a:pt x="88"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04" name="Shape 103">
              <a:extLst>
                <a:ext uri="{FF2B5EF4-FFF2-40B4-BE49-F238E27FC236}">
                  <a16:creationId xmlns:a16="http://schemas.microsoft.com/office/drawing/2014/main" id="{554107D8-7FFA-002C-9C65-42190A869957}"/>
                </a:ext>
              </a:extLst>
            </xdr:cNvPr>
            <xdr:cNvPicPr preferRelativeResize="0"/>
          </xdr:nvPicPr>
          <xdr:blipFill rotWithShape="1">
            <a:blip xmlns:r="http://schemas.openxmlformats.org/officeDocument/2006/relationships" r:embed="rId7">
              <a:alphaModFix/>
            </a:blip>
            <a:srcRect/>
            <a:stretch/>
          </xdr:blipFill>
          <xdr:spPr>
            <a:xfrm>
              <a:off x="7006" y="921"/>
              <a:ext cx="499" cy="2"/>
            </a:xfrm>
            <a:prstGeom prst="rect">
              <a:avLst/>
            </a:prstGeom>
            <a:noFill/>
            <a:ln>
              <a:noFill/>
            </a:ln>
          </xdr:spPr>
        </xdr:pic>
        <xdr:sp macro="" textlink="">
          <xdr:nvSpPr>
            <xdr:cNvPr id="105" name="Shape 104">
              <a:extLst>
                <a:ext uri="{FF2B5EF4-FFF2-40B4-BE49-F238E27FC236}">
                  <a16:creationId xmlns:a16="http://schemas.microsoft.com/office/drawing/2014/main" id="{F2853CD2-A336-A57B-95BA-0EFE300D65EC}"/>
                </a:ext>
              </a:extLst>
            </xdr:cNvPr>
            <xdr:cNvSpPr/>
          </xdr:nvSpPr>
          <xdr:spPr>
            <a:xfrm>
              <a:off x="7005" y="791"/>
              <a:ext cx="97" cy="239"/>
            </a:xfrm>
            <a:custGeom>
              <a:avLst/>
              <a:gdLst/>
              <a:ahLst/>
              <a:cxnLst/>
              <a:rect l="l" t="t" r="r" b="b"/>
              <a:pathLst>
                <a:path w="97" h="239" extrusionOk="0">
                  <a:moveTo>
                    <a:pt x="0" y="124"/>
                  </a:moveTo>
                  <a:lnTo>
                    <a:pt x="10" y="107"/>
                  </a:lnTo>
                  <a:lnTo>
                    <a:pt x="20" y="91"/>
                  </a:lnTo>
                  <a:lnTo>
                    <a:pt x="30" y="75"/>
                  </a:lnTo>
                  <a:lnTo>
                    <a:pt x="41" y="59"/>
                  </a:lnTo>
                  <a:lnTo>
                    <a:pt x="46" y="51"/>
                  </a:lnTo>
                  <a:lnTo>
                    <a:pt x="52" y="44"/>
                  </a:lnTo>
                  <a:lnTo>
                    <a:pt x="57" y="36"/>
                  </a:lnTo>
                  <a:lnTo>
                    <a:pt x="64" y="29"/>
                  </a:lnTo>
                  <a:lnTo>
                    <a:pt x="69" y="21"/>
                  </a:lnTo>
                  <a:lnTo>
                    <a:pt x="76" y="14"/>
                  </a:lnTo>
                  <a:lnTo>
                    <a:pt x="82" y="7"/>
                  </a:lnTo>
                  <a:lnTo>
                    <a:pt x="88" y="0"/>
                  </a:lnTo>
                  <a:lnTo>
                    <a:pt x="91" y="16"/>
                  </a:lnTo>
                  <a:lnTo>
                    <a:pt x="93" y="31"/>
                  </a:lnTo>
                  <a:lnTo>
                    <a:pt x="94" y="47"/>
                  </a:lnTo>
                  <a:lnTo>
                    <a:pt x="95" y="62"/>
                  </a:lnTo>
                  <a:lnTo>
                    <a:pt x="96" y="77"/>
                  </a:lnTo>
                  <a:lnTo>
                    <a:pt x="97" y="92"/>
                  </a:lnTo>
                  <a:lnTo>
                    <a:pt x="97" y="107"/>
                  </a:lnTo>
                  <a:lnTo>
                    <a:pt x="97" y="122"/>
                  </a:lnTo>
                  <a:lnTo>
                    <a:pt x="97" y="137"/>
                  </a:lnTo>
                  <a:lnTo>
                    <a:pt x="96" y="152"/>
                  </a:lnTo>
                  <a:lnTo>
                    <a:pt x="95" y="167"/>
                  </a:lnTo>
                  <a:lnTo>
                    <a:pt x="93" y="181"/>
                  </a:lnTo>
                  <a:lnTo>
                    <a:pt x="91" y="196"/>
                  </a:lnTo>
                  <a:lnTo>
                    <a:pt x="89" y="211"/>
                  </a:lnTo>
                  <a:lnTo>
                    <a:pt x="87" y="225"/>
                  </a:lnTo>
                  <a:lnTo>
                    <a:pt x="84" y="239"/>
                  </a:lnTo>
                  <a:lnTo>
                    <a:pt x="81" y="230"/>
                  </a:lnTo>
                  <a:lnTo>
                    <a:pt x="77" y="221"/>
                  </a:lnTo>
                  <a:lnTo>
                    <a:pt x="74" y="212"/>
                  </a:lnTo>
                  <a:lnTo>
                    <a:pt x="72" y="202"/>
                  </a:lnTo>
                  <a:lnTo>
                    <a:pt x="69" y="193"/>
                  </a:lnTo>
                  <a:lnTo>
                    <a:pt x="67" y="183"/>
                  </a:lnTo>
                  <a:lnTo>
                    <a:pt x="65" y="174"/>
                  </a:lnTo>
                  <a:lnTo>
                    <a:pt x="63" y="164"/>
                  </a:lnTo>
                  <a:lnTo>
                    <a:pt x="61" y="155"/>
                  </a:lnTo>
                  <a:lnTo>
                    <a:pt x="60" y="145"/>
                  </a:lnTo>
                  <a:lnTo>
                    <a:pt x="58" y="135"/>
                  </a:lnTo>
                  <a:lnTo>
                    <a:pt x="57" y="126"/>
                  </a:lnTo>
                  <a:lnTo>
                    <a:pt x="57" y="116"/>
                  </a:lnTo>
                  <a:lnTo>
                    <a:pt x="56" y="106"/>
                  </a:lnTo>
                  <a:lnTo>
                    <a:pt x="56" y="96"/>
                  </a:lnTo>
                  <a:lnTo>
                    <a:pt x="56" y="87"/>
                  </a:lnTo>
                  <a:lnTo>
                    <a:pt x="48" y="90"/>
                  </a:lnTo>
                  <a:lnTo>
                    <a:pt x="41" y="94"/>
                  </a:lnTo>
                  <a:lnTo>
                    <a:pt x="34" y="98"/>
                  </a:lnTo>
                  <a:lnTo>
                    <a:pt x="27" y="103"/>
                  </a:lnTo>
                  <a:lnTo>
                    <a:pt x="21" y="108"/>
                  </a:lnTo>
                  <a:lnTo>
                    <a:pt x="13" y="113"/>
                  </a:lnTo>
                  <a:lnTo>
                    <a:pt x="7" y="118"/>
                  </a:lnTo>
                  <a:lnTo>
                    <a:pt x="0" y="124"/>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06" name="Shape 105">
              <a:extLst>
                <a:ext uri="{FF2B5EF4-FFF2-40B4-BE49-F238E27FC236}">
                  <a16:creationId xmlns:a16="http://schemas.microsoft.com/office/drawing/2014/main" id="{6309777F-B29E-3168-52C3-B502FA14AAB7}"/>
                </a:ext>
              </a:extLst>
            </xdr:cNvPr>
            <xdr:cNvPicPr preferRelativeResize="0"/>
          </xdr:nvPicPr>
          <xdr:blipFill rotWithShape="1">
            <a:blip xmlns:r="http://schemas.openxmlformats.org/officeDocument/2006/relationships" r:embed="rId7">
              <a:alphaModFix/>
            </a:blip>
            <a:srcRect/>
            <a:stretch/>
          </xdr:blipFill>
          <xdr:spPr>
            <a:xfrm>
              <a:off x="7006" y="921"/>
              <a:ext cx="499" cy="2"/>
            </a:xfrm>
            <a:prstGeom prst="rect">
              <a:avLst/>
            </a:prstGeom>
            <a:noFill/>
            <a:ln>
              <a:noFill/>
            </a:ln>
          </xdr:spPr>
        </xdr:pic>
        <xdr:sp macro="" textlink="">
          <xdr:nvSpPr>
            <xdr:cNvPr id="107" name="Shape 106">
              <a:extLst>
                <a:ext uri="{FF2B5EF4-FFF2-40B4-BE49-F238E27FC236}">
                  <a16:creationId xmlns:a16="http://schemas.microsoft.com/office/drawing/2014/main" id="{11E4A3D8-60C7-28B3-3E9D-A82922C264CB}"/>
                </a:ext>
              </a:extLst>
            </xdr:cNvPr>
            <xdr:cNvSpPr/>
          </xdr:nvSpPr>
          <xdr:spPr>
            <a:xfrm>
              <a:off x="7009" y="877"/>
              <a:ext cx="52" cy="137"/>
            </a:xfrm>
            <a:custGeom>
              <a:avLst/>
              <a:gdLst/>
              <a:ahLst/>
              <a:cxnLst/>
              <a:rect l="l" t="t" r="r" b="b"/>
              <a:pathLst>
                <a:path w="52" h="137" extrusionOk="0">
                  <a:moveTo>
                    <a:pt x="51" y="0"/>
                  </a:moveTo>
                  <a:lnTo>
                    <a:pt x="45" y="3"/>
                  </a:lnTo>
                  <a:lnTo>
                    <a:pt x="38" y="7"/>
                  </a:lnTo>
                  <a:lnTo>
                    <a:pt x="20" y="19"/>
                  </a:lnTo>
                  <a:lnTo>
                    <a:pt x="14" y="24"/>
                  </a:lnTo>
                  <a:lnTo>
                    <a:pt x="7" y="28"/>
                  </a:lnTo>
                  <a:lnTo>
                    <a:pt x="1" y="33"/>
                  </a:lnTo>
                  <a:lnTo>
                    <a:pt x="0" y="45"/>
                  </a:lnTo>
                  <a:lnTo>
                    <a:pt x="0" y="84"/>
                  </a:lnTo>
                  <a:lnTo>
                    <a:pt x="3" y="123"/>
                  </a:lnTo>
                  <a:lnTo>
                    <a:pt x="5" y="137"/>
                  </a:lnTo>
                  <a:lnTo>
                    <a:pt x="10" y="122"/>
                  </a:lnTo>
                  <a:lnTo>
                    <a:pt x="16" y="107"/>
                  </a:lnTo>
                  <a:lnTo>
                    <a:pt x="34" y="65"/>
                  </a:lnTo>
                  <a:lnTo>
                    <a:pt x="40" y="52"/>
                  </a:lnTo>
                  <a:lnTo>
                    <a:pt x="52" y="28"/>
                  </a:lnTo>
                  <a:lnTo>
                    <a:pt x="52" y="21"/>
                  </a:lnTo>
                  <a:lnTo>
                    <a:pt x="51" y="14"/>
                  </a:lnTo>
                  <a:lnTo>
                    <a:pt x="51"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08" name="Shape 107">
              <a:extLst>
                <a:ext uri="{FF2B5EF4-FFF2-40B4-BE49-F238E27FC236}">
                  <a16:creationId xmlns:a16="http://schemas.microsoft.com/office/drawing/2014/main" id="{3CDE7CCA-0EF6-D358-D598-D3CEA98C032A}"/>
                </a:ext>
              </a:extLst>
            </xdr:cNvPr>
            <xdr:cNvPicPr preferRelativeResize="0"/>
          </xdr:nvPicPr>
          <xdr:blipFill rotWithShape="1">
            <a:blip xmlns:r="http://schemas.openxmlformats.org/officeDocument/2006/relationships" r:embed="rId7">
              <a:alphaModFix/>
            </a:blip>
            <a:srcRect/>
            <a:stretch/>
          </xdr:blipFill>
          <xdr:spPr>
            <a:xfrm>
              <a:off x="7010" y="1007"/>
              <a:ext cx="499" cy="2"/>
            </a:xfrm>
            <a:prstGeom prst="rect">
              <a:avLst/>
            </a:prstGeom>
            <a:noFill/>
            <a:ln>
              <a:noFill/>
            </a:ln>
          </xdr:spPr>
        </xdr:pic>
        <xdr:sp macro="" textlink="">
          <xdr:nvSpPr>
            <xdr:cNvPr id="109" name="Shape 108">
              <a:extLst>
                <a:ext uri="{FF2B5EF4-FFF2-40B4-BE49-F238E27FC236}">
                  <a16:creationId xmlns:a16="http://schemas.microsoft.com/office/drawing/2014/main" id="{218AA123-605E-6F92-C99B-33B4BD3D49E2}"/>
                </a:ext>
              </a:extLst>
            </xdr:cNvPr>
            <xdr:cNvSpPr/>
          </xdr:nvSpPr>
          <xdr:spPr>
            <a:xfrm>
              <a:off x="7009" y="877"/>
              <a:ext cx="52" cy="137"/>
            </a:xfrm>
            <a:custGeom>
              <a:avLst/>
              <a:gdLst/>
              <a:ahLst/>
              <a:cxnLst/>
              <a:rect l="l" t="t" r="r" b="b"/>
              <a:pathLst>
                <a:path w="52" h="137" extrusionOk="0">
                  <a:moveTo>
                    <a:pt x="52" y="28"/>
                  </a:moveTo>
                  <a:lnTo>
                    <a:pt x="46" y="40"/>
                  </a:lnTo>
                  <a:lnTo>
                    <a:pt x="40" y="52"/>
                  </a:lnTo>
                  <a:lnTo>
                    <a:pt x="34" y="65"/>
                  </a:lnTo>
                  <a:lnTo>
                    <a:pt x="28" y="79"/>
                  </a:lnTo>
                  <a:lnTo>
                    <a:pt x="22" y="93"/>
                  </a:lnTo>
                  <a:lnTo>
                    <a:pt x="16" y="107"/>
                  </a:lnTo>
                  <a:lnTo>
                    <a:pt x="10" y="122"/>
                  </a:lnTo>
                  <a:lnTo>
                    <a:pt x="5" y="137"/>
                  </a:lnTo>
                  <a:lnTo>
                    <a:pt x="3" y="123"/>
                  </a:lnTo>
                  <a:lnTo>
                    <a:pt x="2" y="110"/>
                  </a:lnTo>
                  <a:lnTo>
                    <a:pt x="1" y="97"/>
                  </a:lnTo>
                  <a:lnTo>
                    <a:pt x="0" y="84"/>
                  </a:lnTo>
                  <a:lnTo>
                    <a:pt x="0" y="71"/>
                  </a:lnTo>
                  <a:lnTo>
                    <a:pt x="0" y="58"/>
                  </a:lnTo>
                  <a:lnTo>
                    <a:pt x="0" y="45"/>
                  </a:lnTo>
                  <a:lnTo>
                    <a:pt x="1" y="33"/>
                  </a:lnTo>
                  <a:lnTo>
                    <a:pt x="7" y="28"/>
                  </a:lnTo>
                  <a:lnTo>
                    <a:pt x="14" y="24"/>
                  </a:lnTo>
                  <a:lnTo>
                    <a:pt x="20" y="19"/>
                  </a:lnTo>
                  <a:lnTo>
                    <a:pt x="26" y="15"/>
                  </a:lnTo>
                  <a:lnTo>
                    <a:pt x="32" y="11"/>
                  </a:lnTo>
                  <a:lnTo>
                    <a:pt x="38" y="7"/>
                  </a:lnTo>
                  <a:lnTo>
                    <a:pt x="45" y="3"/>
                  </a:lnTo>
                  <a:lnTo>
                    <a:pt x="51" y="0"/>
                  </a:lnTo>
                  <a:lnTo>
                    <a:pt x="51" y="7"/>
                  </a:lnTo>
                  <a:lnTo>
                    <a:pt x="51" y="14"/>
                  </a:lnTo>
                  <a:lnTo>
                    <a:pt x="52" y="21"/>
                  </a:lnTo>
                  <a:lnTo>
                    <a:pt x="52" y="28"/>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10" name="Shape 109">
              <a:extLst>
                <a:ext uri="{FF2B5EF4-FFF2-40B4-BE49-F238E27FC236}">
                  <a16:creationId xmlns:a16="http://schemas.microsoft.com/office/drawing/2014/main" id="{C0A15188-67D1-8CE8-1ED6-11C15767BF69}"/>
                </a:ext>
              </a:extLst>
            </xdr:cNvPr>
            <xdr:cNvPicPr preferRelativeResize="0"/>
          </xdr:nvPicPr>
          <xdr:blipFill rotWithShape="1">
            <a:blip xmlns:r="http://schemas.openxmlformats.org/officeDocument/2006/relationships" r:embed="rId7">
              <a:alphaModFix/>
            </a:blip>
            <a:srcRect/>
            <a:stretch/>
          </xdr:blipFill>
          <xdr:spPr>
            <a:xfrm>
              <a:off x="7010" y="1007"/>
              <a:ext cx="499" cy="2"/>
            </a:xfrm>
            <a:prstGeom prst="rect">
              <a:avLst/>
            </a:prstGeom>
            <a:noFill/>
            <a:ln>
              <a:noFill/>
            </a:ln>
          </xdr:spPr>
        </xdr:pic>
        <xdr:sp macro="" textlink="">
          <xdr:nvSpPr>
            <xdr:cNvPr id="111" name="Shape 110">
              <a:extLst>
                <a:ext uri="{FF2B5EF4-FFF2-40B4-BE49-F238E27FC236}">
                  <a16:creationId xmlns:a16="http://schemas.microsoft.com/office/drawing/2014/main" id="{CBCAB043-8EA9-D888-04CC-FCB1441263DD}"/>
                </a:ext>
              </a:extLst>
            </xdr:cNvPr>
            <xdr:cNvSpPr/>
          </xdr:nvSpPr>
          <xdr:spPr>
            <a:xfrm>
              <a:off x="7030" y="991"/>
              <a:ext cx="52" cy="194"/>
            </a:xfrm>
            <a:custGeom>
              <a:avLst/>
              <a:gdLst/>
              <a:ahLst/>
              <a:cxnLst/>
              <a:rect l="l" t="t" r="r" b="b"/>
              <a:pathLst>
                <a:path w="52" h="194" extrusionOk="0">
                  <a:moveTo>
                    <a:pt x="45" y="0"/>
                  </a:moveTo>
                  <a:lnTo>
                    <a:pt x="39" y="4"/>
                  </a:lnTo>
                  <a:lnTo>
                    <a:pt x="34" y="7"/>
                  </a:lnTo>
                  <a:lnTo>
                    <a:pt x="28" y="11"/>
                  </a:lnTo>
                  <a:lnTo>
                    <a:pt x="22" y="14"/>
                  </a:lnTo>
                  <a:lnTo>
                    <a:pt x="17" y="18"/>
                  </a:lnTo>
                  <a:lnTo>
                    <a:pt x="5" y="24"/>
                  </a:lnTo>
                  <a:lnTo>
                    <a:pt x="0" y="28"/>
                  </a:lnTo>
                  <a:lnTo>
                    <a:pt x="5" y="34"/>
                  </a:lnTo>
                  <a:lnTo>
                    <a:pt x="8" y="38"/>
                  </a:lnTo>
                  <a:lnTo>
                    <a:pt x="10" y="42"/>
                  </a:lnTo>
                  <a:lnTo>
                    <a:pt x="12" y="47"/>
                  </a:lnTo>
                  <a:lnTo>
                    <a:pt x="13" y="51"/>
                  </a:lnTo>
                  <a:lnTo>
                    <a:pt x="15" y="56"/>
                  </a:lnTo>
                  <a:lnTo>
                    <a:pt x="16" y="61"/>
                  </a:lnTo>
                  <a:lnTo>
                    <a:pt x="17" y="67"/>
                  </a:lnTo>
                  <a:lnTo>
                    <a:pt x="18" y="72"/>
                  </a:lnTo>
                  <a:lnTo>
                    <a:pt x="18" y="103"/>
                  </a:lnTo>
                  <a:lnTo>
                    <a:pt x="17" y="110"/>
                  </a:lnTo>
                  <a:lnTo>
                    <a:pt x="15" y="131"/>
                  </a:lnTo>
                  <a:lnTo>
                    <a:pt x="15" y="163"/>
                  </a:lnTo>
                  <a:lnTo>
                    <a:pt x="16" y="173"/>
                  </a:lnTo>
                  <a:lnTo>
                    <a:pt x="18" y="184"/>
                  </a:lnTo>
                  <a:lnTo>
                    <a:pt x="19" y="194"/>
                  </a:lnTo>
                  <a:lnTo>
                    <a:pt x="22" y="183"/>
                  </a:lnTo>
                  <a:lnTo>
                    <a:pt x="26" y="173"/>
                  </a:lnTo>
                  <a:lnTo>
                    <a:pt x="29" y="162"/>
                  </a:lnTo>
                  <a:lnTo>
                    <a:pt x="31" y="152"/>
                  </a:lnTo>
                  <a:lnTo>
                    <a:pt x="34" y="141"/>
                  </a:lnTo>
                  <a:lnTo>
                    <a:pt x="36" y="131"/>
                  </a:lnTo>
                  <a:lnTo>
                    <a:pt x="38" y="120"/>
                  </a:lnTo>
                  <a:lnTo>
                    <a:pt x="41" y="110"/>
                  </a:lnTo>
                  <a:lnTo>
                    <a:pt x="43" y="99"/>
                  </a:lnTo>
                  <a:lnTo>
                    <a:pt x="44" y="88"/>
                  </a:lnTo>
                  <a:lnTo>
                    <a:pt x="46" y="78"/>
                  </a:lnTo>
                  <a:lnTo>
                    <a:pt x="47" y="67"/>
                  </a:lnTo>
                  <a:lnTo>
                    <a:pt x="50" y="45"/>
                  </a:lnTo>
                  <a:lnTo>
                    <a:pt x="52" y="24"/>
                  </a:lnTo>
                  <a:lnTo>
                    <a:pt x="48" y="12"/>
                  </a:lnTo>
                  <a:lnTo>
                    <a:pt x="47" y="6"/>
                  </a:lnTo>
                  <a:lnTo>
                    <a:pt x="45"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12" name="Shape 111">
              <a:extLst>
                <a:ext uri="{FF2B5EF4-FFF2-40B4-BE49-F238E27FC236}">
                  <a16:creationId xmlns:a16="http://schemas.microsoft.com/office/drawing/2014/main" id="{0D8C28C9-8242-7A59-8C46-1F10A30A52F4}"/>
                </a:ext>
              </a:extLst>
            </xdr:cNvPr>
            <xdr:cNvPicPr preferRelativeResize="0"/>
          </xdr:nvPicPr>
          <xdr:blipFill rotWithShape="1">
            <a:blip xmlns:r="http://schemas.openxmlformats.org/officeDocument/2006/relationships" r:embed="rId7">
              <a:alphaModFix/>
            </a:blip>
            <a:srcRect/>
            <a:stretch/>
          </xdr:blipFill>
          <xdr:spPr>
            <a:xfrm>
              <a:off x="7030" y="1122"/>
              <a:ext cx="499" cy="2"/>
            </a:xfrm>
            <a:prstGeom prst="rect">
              <a:avLst/>
            </a:prstGeom>
            <a:noFill/>
            <a:ln>
              <a:noFill/>
            </a:ln>
          </xdr:spPr>
        </xdr:pic>
        <xdr:sp macro="" textlink="">
          <xdr:nvSpPr>
            <xdr:cNvPr id="113" name="Shape 112">
              <a:extLst>
                <a:ext uri="{FF2B5EF4-FFF2-40B4-BE49-F238E27FC236}">
                  <a16:creationId xmlns:a16="http://schemas.microsoft.com/office/drawing/2014/main" id="{4B4F7B7D-7727-7AE6-798D-5EEA5549FBC9}"/>
                </a:ext>
              </a:extLst>
            </xdr:cNvPr>
            <xdr:cNvSpPr/>
          </xdr:nvSpPr>
          <xdr:spPr>
            <a:xfrm>
              <a:off x="7030" y="991"/>
              <a:ext cx="52" cy="194"/>
            </a:xfrm>
            <a:custGeom>
              <a:avLst/>
              <a:gdLst/>
              <a:ahLst/>
              <a:cxnLst/>
              <a:rect l="l" t="t" r="r" b="b"/>
              <a:pathLst>
                <a:path w="52" h="194" extrusionOk="0">
                  <a:moveTo>
                    <a:pt x="0" y="28"/>
                  </a:moveTo>
                  <a:lnTo>
                    <a:pt x="3" y="31"/>
                  </a:lnTo>
                  <a:lnTo>
                    <a:pt x="5" y="34"/>
                  </a:lnTo>
                  <a:lnTo>
                    <a:pt x="8" y="38"/>
                  </a:lnTo>
                  <a:lnTo>
                    <a:pt x="10" y="42"/>
                  </a:lnTo>
                  <a:lnTo>
                    <a:pt x="12" y="47"/>
                  </a:lnTo>
                  <a:lnTo>
                    <a:pt x="13" y="51"/>
                  </a:lnTo>
                  <a:lnTo>
                    <a:pt x="15" y="56"/>
                  </a:lnTo>
                  <a:lnTo>
                    <a:pt x="16" y="61"/>
                  </a:lnTo>
                  <a:lnTo>
                    <a:pt x="17" y="67"/>
                  </a:lnTo>
                  <a:lnTo>
                    <a:pt x="18" y="72"/>
                  </a:lnTo>
                  <a:lnTo>
                    <a:pt x="18" y="103"/>
                  </a:lnTo>
                  <a:lnTo>
                    <a:pt x="17" y="110"/>
                  </a:lnTo>
                  <a:lnTo>
                    <a:pt x="16" y="121"/>
                  </a:lnTo>
                  <a:lnTo>
                    <a:pt x="15" y="132"/>
                  </a:lnTo>
                  <a:lnTo>
                    <a:pt x="15" y="142"/>
                  </a:lnTo>
                  <a:lnTo>
                    <a:pt x="15" y="153"/>
                  </a:lnTo>
                  <a:lnTo>
                    <a:pt x="15" y="163"/>
                  </a:lnTo>
                  <a:lnTo>
                    <a:pt x="16" y="173"/>
                  </a:lnTo>
                  <a:lnTo>
                    <a:pt x="18" y="184"/>
                  </a:lnTo>
                  <a:lnTo>
                    <a:pt x="19" y="194"/>
                  </a:lnTo>
                  <a:lnTo>
                    <a:pt x="22" y="183"/>
                  </a:lnTo>
                  <a:lnTo>
                    <a:pt x="26" y="173"/>
                  </a:lnTo>
                  <a:lnTo>
                    <a:pt x="29" y="162"/>
                  </a:lnTo>
                  <a:lnTo>
                    <a:pt x="31" y="152"/>
                  </a:lnTo>
                  <a:lnTo>
                    <a:pt x="34" y="141"/>
                  </a:lnTo>
                  <a:lnTo>
                    <a:pt x="36" y="131"/>
                  </a:lnTo>
                  <a:lnTo>
                    <a:pt x="38" y="120"/>
                  </a:lnTo>
                  <a:lnTo>
                    <a:pt x="41" y="110"/>
                  </a:lnTo>
                  <a:lnTo>
                    <a:pt x="43" y="99"/>
                  </a:lnTo>
                  <a:lnTo>
                    <a:pt x="44" y="88"/>
                  </a:lnTo>
                  <a:lnTo>
                    <a:pt x="46" y="78"/>
                  </a:lnTo>
                  <a:lnTo>
                    <a:pt x="47" y="67"/>
                  </a:lnTo>
                  <a:lnTo>
                    <a:pt x="50" y="45"/>
                  </a:lnTo>
                  <a:lnTo>
                    <a:pt x="52" y="24"/>
                  </a:lnTo>
                  <a:lnTo>
                    <a:pt x="50" y="18"/>
                  </a:lnTo>
                  <a:lnTo>
                    <a:pt x="48" y="12"/>
                  </a:lnTo>
                  <a:lnTo>
                    <a:pt x="47" y="6"/>
                  </a:lnTo>
                  <a:lnTo>
                    <a:pt x="45" y="0"/>
                  </a:lnTo>
                  <a:lnTo>
                    <a:pt x="39" y="4"/>
                  </a:lnTo>
                  <a:lnTo>
                    <a:pt x="34" y="7"/>
                  </a:lnTo>
                  <a:lnTo>
                    <a:pt x="28" y="11"/>
                  </a:lnTo>
                  <a:lnTo>
                    <a:pt x="22" y="14"/>
                  </a:lnTo>
                  <a:lnTo>
                    <a:pt x="17" y="18"/>
                  </a:lnTo>
                  <a:lnTo>
                    <a:pt x="11" y="21"/>
                  </a:lnTo>
                  <a:lnTo>
                    <a:pt x="5" y="24"/>
                  </a:lnTo>
                  <a:lnTo>
                    <a:pt x="0" y="28"/>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14" name="Shape 113">
              <a:extLst>
                <a:ext uri="{FF2B5EF4-FFF2-40B4-BE49-F238E27FC236}">
                  <a16:creationId xmlns:a16="http://schemas.microsoft.com/office/drawing/2014/main" id="{37C3F8A7-4B28-99CE-5A08-A4BBBD2F0DD5}"/>
                </a:ext>
              </a:extLst>
            </xdr:cNvPr>
            <xdr:cNvPicPr preferRelativeResize="0"/>
          </xdr:nvPicPr>
          <xdr:blipFill rotWithShape="1">
            <a:blip xmlns:r="http://schemas.openxmlformats.org/officeDocument/2006/relationships" r:embed="rId7">
              <a:alphaModFix/>
            </a:blip>
            <a:srcRect/>
            <a:stretch/>
          </xdr:blipFill>
          <xdr:spPr>
            <a:xfrm>
              <a:off x="7030" y="1122"/>
              <a:ext cx="499" cy="2"/>
            </a:xfrm>
            <a:prstGeom prst="rect">
              <a:avLst/>
            </a:prstGeom>
            <a:noFill/>
            <a:ln>
              <a:noFill/>
            </a:ln>
          </xdr:spPr>
        </xdr:pic>
        <xdr:pic>
          <xdr:nvPicPr>
            <xdr:cNvPr id="115" name="Shape 114">
              <a:extLst>
                <a:ext uri="{FF2B5EF4-FFF2-40B4-BE49-F238E27FC236}">
                  <a16:creationId xmlns:a16="http://schemas.microsoft.com/office/drawing/2014/main" id="{88B45342-36DA-5332-1A6E-4B002A0B14DA}"/>
                </a:ext>
              </a:extLst>
            </xdr:cNvPr>
            <xdr:cNvPicPr preferRelativeResize="0"/>
          </xdr:nvPicPr>
          <xdr:blipFill rotWithShape="1">
            <a:blip xmlns:r="http://schemas.openxmlformats.org/officeDocument/2006/relationships" r:embed="rId21">
              <a:alphaModFix/>
            </a:blip>
            <a:srcRect/>
            <a:stretch/>
          </xdr:blipFill>
          <xdr:spPr>
            <a:xfrm>
              <a:off x="5498" y="583"/>
              <a:ext cx="572" cy="198"/>
            </a:xfrm>
            <a:prstGeom prst="rect">
              <a:avLst/>
            </a:prstGeom>
            <a:noFill/>
            <a:ln>
              <a:noFill/>
            </a:ln>
          </xdr:spPr>
        </xdr:pic>
        <xdr:sp macro="" textlink="">
          <xdr:nvSpPr>
            <xdr:cNvPr id="116" name="Shape 115">
              <a:extLst>
                <a:ext uri="{FF2B5EF4-FFF2-40B4-BE49-F238E27FC236}">
                  <a16:creationId xmlns:a16="http://schemas.microsoft.com/office/drawing/2014/main" id="{0D837D03-AA06-E0C3-8D37-78440065CADE}"/>
                </a:ext>
              </a:extLst>
            </xdr:cNvPr>
            <xdr:cNvSpPr/>
          </xdr:nvSpPr>
          <xdr:spPr>
            <a:xfrm>
              <a:off x="5521" y="680"/>
              <a:ext cx="43" cy="42"/>
            </a:xfrm>
            <a:custGeom>
              <a:avLst/>
              <a:gdLst/>
              <a:ahLst/>
              <a:cxnLst/>
              <a:rect l="l" t="t" r="r" b="b"/>
              <a:pathLst>
                <a:path w="43" h="42" extrusionOk="0">
                  <a:moveTo>
                    <a:pt x="26" y="0"/>
                  </a:moveTo>
                  <a:lnTo>
                    <a:pt x="17" y="0"/>
                  </a:lnTo>
                  <a:lnTo>
                    <a:pt x="13" y="1"/>
                  </a:lnTo>
                  <a:lnTo>
                    <a:pt x="3" y="9"/>
                  </a:lnTo>
                  <a:lnTo>
                    <a:pt x="1" y="15"/>
                  </a:lnTo>
                  <a:lnTo>
                    <a:pt x="0" y="19"/>
                  </a:lnTo>
                  <a:lnTo>
                    <a:pt x="0" y="23"/>
                  </a:lnTo>
                  <a:lnTo>
                    <a:pt x="1" y="27"/>
                  </a:lnTo>
                  <a:lnTo>
                    <a:pt x="3" y="33"/>
                  </a:lnTo>
                  <a:lnTo>
                    <a:pt x="13" y="41"/>
                  </a:lnTo>
                  <a:lnTo>
                    <a:pt x="17" y="42"/>
                  </a:lnTo>
                  <a:lnTo>
                    <a:pt x="26" y="42"/>
                  </a:lnTo>
                  <a:lnTo>
                    <a:pt x="30" y="41"/>
                  </a:lnTo>
                  <a:lnTo>
                    <a:pt x="40" y="33"/>
                  </a:lnTo>
                  <a:lnTo>
                    <a:pt x="43" y="27"/>
                  </a:lnTo>
                  <a:lnTo>
                    <a:pt x="43" y="15"/>
                  </a:lnTo>
                  <a:lnTo>
                    <a:pt x="41" y="11"/>
                  </a:lnTo>
                  <a:lnTo>
                    <a:pt x="37" y="6"/>
                  </a:lnTo>
                  <a:lnTo>
                    <a:pt x="32" y="2"/>
                  </a:lnTo>
                  <a:lnTo>
                    <a:pt x="26"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17" name="Shape 116">
              <a:extLst>
                <a:ext uri="{FF2B5EF4-FFF2-40B4-BE49-F238E27FC236}">
                  <a16:creationId xmlns:a16="http://schemas.microsoft.com/office/drawing/2014/main" id="{26D44176-097A-2956-60C8-9C1A80097697}"/>
                </a:ext>
              </a:extLst>
            </xdr:cNvPr>
            <xdr:cNvSpPr/>
          </xdr:nvSpPr>
          <xdr:spPr>
            <a:xfrm>
              <a:off x="5521" y="680"/>
              <a:ext cx="43" cy="42"/>
            </a:xfrm>
            <a:custGeom>
              <a:avLst/>
              <a:gdLst/>
              <a:ahLst/>
              <a:cxnLst/>
              <a:rect l="l" t="t" r="r" b="b"/>
              <a:pathLst>
                <a:path w="43" h="42" extrusionOk="0">
                  <a:moveTo>
                    <a:pt x="21" y="42"/>
                  </a:moveTo>
                  <a:lnTo>
                    <a:pt x="24" y="42"/>
                  </a:lnTo>
                  <a:lnTo>
                    <a:pt x="26" y="42"/>
                  </a:lnTo>
                  <a:lnTo>
                    <a:pt x="28" y="41"/>
                  </a:lnTo>
                  <a:lnTo>
                    <a:pt x="30" y="41"/>
                  </a:lnTo>
                  <a:lnTo>
                    <a:pt x="32" y="40"/>
                  </a:lnTo>
                  <a:lnTo>
                    <a:pt x="34" y="39"/>
                  </a:lnTo>
                  <a:lnTo>
                    <a:pt x="35" y="37"/>
                  </a:lnTo>
                  <a:lnTo>
                    <a:pt x="37" y="36"/>
                  </a:lnTo>
                  <a:lnTo>
                    <a:pt x="38" y="35"/>
                  </a:lnTo>
                  <a:lnTo>
                    <a:pt x="40" y="33"/>
                  </a:lnTo>
                  <a:lnTo>
                    <a:pt x="41" y="31"/>
                  </a:lnTo>
                  <a:lnTo>
                    <a:pt x="42" y="29"/>
                  </a:lnTo>
                  <a:lnTo>
                    <a:pt x="43" y="27"/>
                  </a:lnTo>
                  <a:lnTo>
                    <a:pt x="43" y="15"/>
                  </a:lnTo>
                  <a:lnTo>
                    <a:pt x="42" y="13"/>
                  </a:lnTo>
                  <a:lnTo>
                    <a:pt x="35" y="5"/>
                  </a:lnTo>
                  <a:lnTo>
                    <a:pt x="34" y="3"/>
                  </a:lnTo>
                  <a:lnTo>
                    <a:pt x="32" y="2"/>
                  </a:lnTo>
                  <a:lnTo>
                    <a:pt x="30" y="1"/>
                  </a:lnTo>
                  <a:lnTo>
                    <a:pt x="28" y="1"/>
                  </a:lnTo>
                  <a:lnTo>
                    <a:pt x="26" y="0"/>
                  </a:lnTo>
                  <a:lnTo>
                    <a:pt x="24" y="0"/>
                  </a:lnTo>
                  <a:lnTo>
                    <a:pt x="21" y="0"/>
                  </a:lnTo>
                  <a:lnTo>
                    <a:pt x="19" y="0"/>
                  </a:lnTo>
                  <a:lnTo>
                    <a:pt x="17" y="0"/>
                  </a:lnTo>
                  <a:lnTo>
                    <a:pt x="15" y="1"/>
                  </a:lnTo>
                  <a:lnTo>
                    <a:pt x="13" y="1"/>
                  </a:lnTo>
                  <a:lnTo>
                    <a:pt x="11" y="2"/>
                  </a:lnTo>
                  <a:lnTo>
                    <a:pt x="9" y="3"/>
                  </a:lnTo>
                  <a:lnTo>
                    <a:pt x="8" y="5"/>
                  </a:lnTo>
                  <a:lnTo>
                    <a:pt x="6" y="6"/>
                  </a:lnTo>
                  <a:lnTo>
                    <a:pt x="5" y="7"/>
                  </a:lnTo>
                  <a:lnTo>
                    <a:pt x="3" y="9"/>
                  </a:lnTo>
                  <a:lnTo>
                    <a:pt x="2" y="11"/>
                  </a:lnTo>
                  <a:lnTo>
                    <a:pt x="1" y="13"/>
                  </a:lnTo>
                  <a:lnTo>
                    <a:pt x="1" y="15"/>
                  </a:lnTo>
                  <a:lnTo>
                    <a:pt x="0" y="17"/>
                  </a:lnTo>
                  <a:lnTo>
                    <a:pt x="0" y="19"/>
                  </a:lnTo>
                  <a:lnTo>
                    <a:pt x="0" y="21"/>
                  </a:lnTo>
                  <a:lnTo>
                    <a:pt x="0" y="23"/>
                  </a:lnTo>
                  <a:lnTo>
                    <a:pt x="0" y="25"/>
                  </a:lnTo>
                  <a:lnTo>
                    <a:pt x="1" y="27"/>
                  </a:lnTo>
                  <a:lnTo>
                    <a:pt x="1" y="29"/>
                  </a:lnTo>
                  <a:lnTo>
                    <a:pt x="2" y="31"/>
                  </a:lnTo>
                  <a:lnTo>
                    <a:pt x="3" y="33"/>
                  </a:lnTo>
                  <a:lnTo>
                    <a:pt x="5" y="35"/>
                  </a:lnTo>
                  <a:lnTo>
                    <a:pt x="6" y="36"/>
                  </a:lnTo>
                  <a:lnTo>
                    <a:pt x="8" y="37"/>
                  </a:lnTo>
                  <a:lnTo>
                    <a:pt x="9" y="39"/>
                  </a:lnTo>
                  <a:lnTo>
                    <a:pt x="11" y="40"/>
                  </a:lnTo>
                  <a:lnTo>
                    <a:pt x="13" y="41"/>
                  </a:lnTo>
                  <a:lnTo>
                    <a:pt x="15" y="41"/>
                  </a:lnTo>
                  <a:lnTo>
                    <a:pt x="17" y="42"/>
                  </a:lnTo>
                  <a:lnTo>
                    <a:pt x="19" y="42"/>
                  </a:lnTo>
                  <a:lnTo>
                    <a:pt x="21" y="4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18" name="Shape 117">
              <a:extLst>
                <a:ext uri="{FF2B5EF4-FFF2-40B4-BE49-F238E27FC236}">
                  <a16:creationId xmlns:a16="http://schemas.microsoft.com/office/drawing/2014/main" id="{83A1F30C-F3E1-3B4E-C970-E2A8A2434AB3}"/>
                </a:ext>
              </a:extLst>
            </xdr:cNvPr>
            <xdr:cNvSpPr/>
          </xdr:nvSpPr>
          <xdr:spPr>
            <a:xfrm>
              <a:off x="5556" y="690"/>
              <a:ext cx="39" cy="41"/>
            </a:xfrm>
            <a:custGeom>
              <a:avLst/>
              <a:gdLst/>
              <a:ahLst/>
              <a:cxnLst/>
              <a:rect l="l" t="t" r="r" b="b"/>
              <a:pathLst>
                <a:path w="39" h="41" extrusionOk="0">
                  <a:moveTo>
                    <a:pt x="29" y="0"/>
                  </a:moveTo>
                  <a:lnTo>
                    <a:pt x="23" y="0"/>
                  </a:lnTo>
                  <a:lnTo>
                    <a:pt x="17" y="2"/>
                  </a:lnTo>
                  <a:lnTo>
                    <a:pt x="9" y="2"/>
                  </a:lnTo>
                  <a:lnTo>
                    <a:pt x="8" y="8"/>
                  </a:lnTo>
                  <a:lnTo>
                    <a:pt x="8" y="15"/>
                  </a:lnTo>
                  <a:lnTo>
                    <a:pt x="7" y="19"/>
                  </a:lnTo>
                  <a:lnTo>
                    <a:pt x="4" y="24"/>
                  </a:lnTo>
                  <a:lnTo>
                    <a:pt x="0" y="28"/>
                  </a:lnTo>
                  <a:lnTo>
                    <a:pt x="0" y="32"/>
                  </a:lnTo>
                  <a:lnTo>
                    <a:pt x="6" y="38"/>
                  </a:lnTo>
                  <a:lnTo>
                    <a:pt x="12" y="40"/>
                  </a:lnTo>
                  <a:lnTo>
                    <a:pt x="17" y="41"/>
                  </a:lnTo>
                  <a:lnTo>
                    <a:pt x="22" y="40"/>
                  </a:lnTo>
                  <a:lnTo>
                    <a:pt x="39" y="21"/>
                  </a:lnTo>
                  <a:lnTo>
                    <a:pt x="39" y="15"/>
                  </a:lnTo>
                  <a:lnTo>
                    <a:pt x="37" y="9"/>
                  </a:lnTo>
                  <a:lnTo>
                    <a:pt x="34" y="4"/>
                  </a:lnTo>
                  <a:lnTo>
                    <a:pt x="29"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19" name="Shape 118">
              <a:extLst>
                <a:ext uri="{FF2B5EF4-FFF2-40B4-BE49-F238E27FC236}">
                  <a16:creationId xmlns:a16="http://schemas.microsoft.com/office/drawing/2014/main" id="{38094F8A-1E9E-A47B-DFAF-2705737AFCD7}"/>
                </a:ext>
              </a:extLst>
            </xdr:cNvPr>
            <xdr:cNvSpPr/>
          </xdr:nvSpPr>
          <xdr:spPr>
            <a:xfrm>
              <a:off x="5554" y="688"/>
              <a:ext cx="41" cy="43"/>
            </a:xfrm>
            <a:custGeom>
              <a:avLst/>
              <a:gdLst/>
              <a:ahLst/>
              <a:cxnLst/>
              <a:rect l="l" t="t" r="r" b="b"/>
              <a:pathLst>
                <a:path w="41" h="43" extrusionOk="0">
                  <a:moveTo>
                    <a:pt x="19" y="43"/>
                  </a:moveTo>
                  <a:lnTo>
                    <a:pt x="22" y="43"/>
                  </a:lnTo>
                  <a:lnTo>
                    <a:pt x="24" y="42"/>
                  </a:lnTo>
                  <a:lnTo>
                    <a:pt x="26" y="42"/>
                  </a:lnTo>
                  <a:lnTo>
                    <a:pt x="35" y="36"/>
                  </a:lnTo>
                  <a:lnTo>
                    <a:pt x="36" y="35"/>
                  </a:lnTo>
                  <a:lnTo>
                    <a:pt x="38" y="33"/>
                  </a:lnTo>
                  <a:lnTo>
                    <a:pt x="39" y="31"/>
                  </a:lnTo>
                  <a:lnTo>
                    <a:pt x="40" y="29"/>
                  </a:lnTo>
                  <a:lnTo>
                    <a:pt x="40" y="27"/>
                  </a:lnTo>
                  <a:lnTo>
                    <a:pt x="41" y="25"/>
                  </a:lnTo>
                  <a:lnTo>
                    <a:pt x="41" y="23"/>
                  </a:lnTo>
                  <a:lnTo>
                    <a:pt x="41" y="21"/>
                  </a:lnTo>
                  <a:lnTo>
                    <a:pt x="41" y="17"/>
                  </a:lnTo>
                  <a:lnTo>
                    <a:pt x="40" y="14"/>
                  </a:lnTo>
                  <a:lnTo>
                    <a:pt x="39" y="11"/>
                  </a:lnTo>
                  <a:lnTo>
                    <a:pt x="38" y="8"/>
                  </a:lnTo>
                  <a:lnTo>
                    <a:pt x="36" y="6"/>
                  </a:lnTo>
                  <a:lnTo>
                    <a:pt x="34" y="4"/>
                  </a:lnTo>
                  <a:lnTo>
                    <a:pt x="31" y="2"/>
                  </a:lnTo>
                  <a:lnTo>
                    <a:pt x="28" y="0"/>
                  </a:lnTo>
                  <a:lnTo>
                    <a:pt x="25" y="2"/>
                  </a:lnTo>
                  <a:lnTo>
                    <a:pt x="22" y="3"/>
                  </a:lnTo>
                  <a:lnTo>
                    <a:pt x="19" y="4"/>
                  </a:lnTo>
                  <a:lnTo>
                    <a:pt x="15" y="5"/>
                  </a:lnTo>
                  <a:lnTo>
                    <a:pt x="11" y="4"/>
                  </a:lnTo>
                  <a:lnTo>
                    <a:pt x="8" y="3"/>
                  </a:lnTo>
                  <a:lnTo>
                    <a:pt x="9" y="6"/>
                  </a:lnTo>
                  <a:lnTo>
                    <a:pt x="10" y="8"/>
                  </a:lnTo>
                  <a:lnTo>
                    <a:pt x="10" y="10"/>
                  </a:lnTo>
                  <a:lnTo>
                    <a:pt x="10" y="13"/>
                  </a:lnTo>
                  <a:lnTo>
                    <a:pt x="10" y="16"/>
                  </a:lnTo>
                  <a:lnTo>
                    <a:pt x="10" y="19"/>
                  </a:lnTo>
                  <a:lnTo>
                    <a:pt x="9" y="21"/>
                  </a:lnTo>
                  <a:lnTo>
                    <a:pt x="7" y="24"/>
                  </a:lnTo>
                  <a:lnTo>
                    <a:pt x="6" y="26"/>
                  </a:lnTo>
                  <a:lnTo>
                    <a:pt x="4" y="28"/>
                  </a:lnTo>
                  <a:lnTo>
                    <a:pt x="2" y="30"/>
                  </a:lnTo>
                  <a:lnTo>
                    <a:pt x="0" y="32"/>
                  </a:lnTo>
                  <a:lnTo>
                    <a:pt x="2" y="34"/>
                  </a:lnTo>
                  <a:lnTo>
                    <a:pt x="4" y="36"/>
                  </a:lnTo>
                  <a:lnTo>
                    <a:pt x="6" y="38"/>
                  </a:lnTo>
                  <a:lnTo>
                    <a:pt x="8" y="40"/>
                  </a:lnTo>
                  <a:lnTo>
                    <a:pt x="11" y="41"/>
                  </a:lnTo>
                  <a:lnTo>
                    <a:pt x="14" y="42"/>
                  </a:lnTo>
                  <a:lnTo>
                    <a:pt x="16" y="43"/>
                  </a:lnTo>
                  <a:lnTo>
                    <a:pt x="19" y="43"/>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20" name="Shape 119">
              <a:extLst>
                <a:ext uri="{FF2B5EF4-FFF2-40B4-BE49-F238E27FC236}">
                  <a16:creationId xmlns:a16="http://schemas.microsoft.com/office/drawing/2014/main" id="{D05CF78F-54AF-5D6E-7FBA-B7367F4F8087}"/>
                </a:ext>
              </a:extLst>
            </xdr:cNvPr>
            <xdr:cNvPicPr preferRelativeResize="0"/>
          </xdr:nvPicPr>
          <xdr:blipFill rotWithShape="1">
            <a:blip xmlns:r="http://schemas.openxmlformats.org/officeDocument/2006/relationships" r:embed="rId22">
              <a:alphaModFix/>
            </a:blip>
            <a:srcRect/>
            <a:stretch/>
          </xdr:blipFill>
          <xdr:spPr>
            <a:xfrm>
              <a:off x="5522" y="810"/>
              <a:ext cx="530" cy="10"/>
            </a:xfrm>
            <a:prstGeom prst="rect">
              <a:avLst/>
            </a:prstGeom>
            <a:noFill/>
            <a:ln>
              <a:noFill/>
            </a:ln>
          </xdr:spPr>
        </xdr:pic>
        <xdr:pic>
          <xdr:nvPicPr>
            <xdr:cNvPr id="121" name="Shape 120">
              <a:extLst>
                <a:ext uri="{FF2B5EF4-FFF2-40B4-BE49-F238E27FC236}">
                  <a16:creationId xmlns:a16="http://schemas.microsoft.com/office/drawing/2014/main" id="{70400588-C29F-847D-A9AE-571352A22059}"/>
                </a:ext>
              </a:extLst>
            </xdr:cNvPr>
            <xdr:cNvPicPr preferRelativeResize="0"/>
          </xdr:nvPicPr>
          <xdr:blipFill rotWithShape="1">
            <a:blip xmlns:r="http://schemas.openxmlformats.org/officeDocument/2006/relationships" r:embed="rId23">
              <a:alphaModFix/>
            </a:blip>
            <a:srcRect/>
            <a:stretch/>
          </xdr:blipFill>
          <xdr:spPr>
            <a:xfrm>
              <a:off x="5295" y="683"/>
              <a:ext cx="204" cy="306"/>
            </a:xfrm>
            <a:prstGeom prst="rect">
              <a:avLst/>
            </a:prstGeom>
            <a:noFill/>
            <a:ln>
              <a:noFill/>
            </a:ln>
          </xdr:spPr>
        </xdr:pic>
        <xdr:pic>
          <xdr:nvPicPr>
            <xdr:cNvPr id="122" name="Shape 121">
              <a:extLst>
                <a:ext uri="{FF2B5EF4-FFF2-40B4-BE49-F238E27FC236}">
                  <a16:creationId xmlns:a16="http://schemas.microsoft.com/office/drawing/2014/main" id="{9E1BC4EE-7389-7709-8F5F-9A7762B2BD7F}"/>
                </a:ext>
              </a:extLst>
            </xdr:cNvPr>
            <xdr:cNvPicPr preferRelativeResize="0"/>
          </xdr:nvPicPr>
          <xdr:blipFill rotWithShape="1">
            <a:blip xmlns:r="http://schemas.openxmlformats.org/officeDocument/2006/relationships" r:embed="rId24">
              <a:alphaModFix/>
            </a:blip>
            <a:srcRect/>
            <a:stretch/>
          </xdr:blipFill>
          <xdr:spPr>
            <a:xfrm>
              <a:off x="5297" y="395"/>
              <a:ext cx="569" cy="463"/>
            </a:xfrm>
            <a:prstGeom prst="rect">
              <a:avLst/>
            </a:prstGeom>
            <a:noFill/>
            <a:ln>
              <a:noFill/>
            </a:ln>
          </xdr:spPr>
        </xdr:pic>
        <xdr:pic>
          <xdr:nvPicPr>
            <xdr:cNvPr id="123" name="Shape 122">
              <a:extLst>
                <a:ext uri="{FF2B5EF4-FFF2-40B4-BE49-F238E27FC236}">
                  <a16:creationId xmlns:a16="http://schemas.microsoft.com/office/drawing/2014/main" id="{E9004970-8009-3D65-C317-ED077B9658BA}"/>
                </a:ext>
              </a:extLst>
            </xdr:cNvPr>
            <xdr:cNvPicPr preferRelativeResize="0"/>
          </xdr:nvPicPr>
          <xdr:blipFill rotWithShape="1">
            <a:blip xmlns:r="http://schemas.openxmlformats.org/officeDocument/2006/relationships" r:embed="rId25">
              <a:alphaModFix/>
            </a:blip>
            <a:srcRect/>
            <a:stretch/>
          </xdr:blipFill>
          <xdr:spPr>
            <a:xfrm>
              <a:off x="5295" y="264"/>
              <a:ext cx="572" cy="725"/>
            </a:xfrm>
            <a:prstGeom prst="rect">
              <a:avLst/>
            </a:prstGeom>
            <a:noFill/>
            <a:ln>
              <a:noFill/>
            </a:ln>
          </xdr:spPr>
        </xdr:pic>
        <xdr:pic>
          <xdr:nvPicPr>
            <xdr:cNvPr id="124" name="Shape 123">
              <a:extLst>
                <a:ext uri="{FF2B5EF4-FFF2-40B4-BE49-F238E27FC236}">
                  <a16:creationId xmlns:a16="http://schemas.microsoft.com/office/drawing/2014/main" id="{8796D02B-03D9-2110-B1A2-3B2DA24AEBB4}"/>
                </a:ext>
              </a:extLst>
            </xdr:cNvPr>
            <xdr:cNvPicPr preferRelativeResize="0"/>
          </xdr:nvPicPr>
          <xdr:blipFill rotWithShape="1">
            <a:blip xmlns:r="http://schemas.openxmlformats.org/officeDocument/2006/relationships" r:embed="rId24">
              <a:alphaModFix/>
            </a:blip>
            <a:srcRect/>
            <a:stretch/>
          </xdr:blipFill>
          <xdr:spPr>
            <a:xfrm>
              <a:off x="5297" y="395"/>
              <a:ext cx="569" cy="463"/>
            </a:xfrm>
            <a:prstGeom prst="rect">
              <a:avLst/>
            </a:prstGeom>
            <a:noFill/>
            <a:ln>
              <a:noFill/>
            </a:ln>
          </xdr:spPr>
        </xdr:pic>
        <xdr:sp macro="" textlink="">
          <xdr:nvSpPr>
            <xdr:cNvPr id="125" name="Shape 124">
              <a:extLst>
                <a:ext uri="{FF2B5EF4-FFF2-40B4-BE49-F238E27FC236}">
                  <a16:creationId xmlns:a16="http://schemas.microsoft.com/office/drawing/2014/main" id="{D04D98C1-A2CE-4631-DA37-D98266E9D669}"/>
                </a:ext>
              </a:extLst>
            </xdr:cNvPr>
            <xdr:cNvSpPr/>
          </xdr:nvSpPr>
          <xdr:spPr>
            <a:xfrm>
              <a:off x="5520" y="719"/>
              <a:ext cx="125" cy="604"/>
            </a:xfrm>
            <a:custGeom>
              <a:avLst/>
              <a:gdLst/>
              <a:ahLst/>
              <a:cxnLst/>
              <a:rect l="l" t="t" r="r" b="b"/>
              <a:pathLst>
                <a:path w="125" h="604" extrusionOk="0">
                  <a:moveTo>
                    <a:pt x="34" y="0"/>
                  </a:moveTo>
                  <a:lnTo>
                    <a:pt x="30" y="2"/>
                  </a:lnTo>
                  <a:lnTo>
                    <a:pt x="24" y="3"/>
                  </a:lnTo>
                  <a:lnTo>
                    <a:pt x="22" y="3"/>
                  </a:lnTo>
                  <a:lnTo>
                    <a:pt x="16" y="39"/>
                  </a:lnTo>
                  <a:lnTo>
                    <a:pt x="14" y="57"/>
                  </a:lnTo>
                  <a:lnTo>
                    <a:pt x="12" y="74"/>
                  </a:lnTo>
                  <a:lnTo>
                    <a:pt x="4" y="146"/>
                  </a:lnTo>
                  <a:lnTo>
                    <a:pt x="2" y="182"/>
                  </a:lnTo>
                  <a:lnTo>
                    <a:pt x="1" y="201"/>
                  </a:lnTo>
                  <a:lnTo>
                    <a:pt x="1" y="219"/>
                  </a:lnTo>
                  <a:lnTo>
                    <a:pt x="0" y="237"/>
                  </a:lnTo>
                  <a:lnTo>
                    <a:pt x="0" y="274"/>
                  </a:lnTo>
                  <a:lnTo>
                    <a:pt x="2" y="312"/>
                  </a:lnTo>
                  <a:lnTo>
                    <a:pt x="3" y="330"/>
                  </a:lnTo>
                  <a:lnTo>
                    <a:pt x="5" y="349"/>
                  </a:lnTo>
                  <a:lnTo>
                    <a:pt x="6" y="368"/>
                  </a:lnTo>
                  <a:lnTo>
                    <a:pt x="9" y="387"/>
                  </a:lnTo>
                  <a:lnTo>
                    <a:pt x="11" y="406"/>
                  </a:lnTo>
                  <a:lnTo>
                    <a:pt x="14" y="426"/>
                  </a:lnTo>
                  <a:lnTo>
                    <a:pt x="18" y="445"/>
                  </a:lnTo>
                  <a:lnTo>
                    <a:pt x="21" y="464"/>
                  </a:lnTo>
                  <a:lnTo>
                    <a:pt x="26" y="484"/>
                  </a:lnTo>
                  <a:lnTo>
                    <a:pt x="30" y="504"/>
                  </a:lnTo>
                  <a:lnTo>
                    <a:pt x="40" y="544"/>
                  </a:lnTo>
                  <a:lnTo>
                    <a:pt x="52" y="584"/>
                  </a:lnTo>
                  <a:lnTo>
                    <a:pt x="59" y="604"/>
                  </a:lnTo>
                  <a:lnTo>
                    <a:pt x="67" y="604"/>
                  </a:lnTo>
                  <a:lnTo>
                    <a:pt x="75" y="603"/>
                  </a:lnTo>
                  <a:lnTo>
                    <a:pt x="125" y="603"/>
                  </a:lnTo>
                  <a:lnTo>
                    <a:pt x="119" y="588"/>
                  </a:lnTo>
                  <a:lnTo>
                    <a:pt x="113" y="571"/>
                  </a:lnTo>
                  <a:lnTo>
                    <a:pt x="108" y="554"/>
                  </a:lnTo>
                  <a:lnTo>
                    <a:pt x="102" y="536"/>
                  </a:lnTo>
                  <a:lnTo>
                    <a:pt x="98" y="519"/>
                  </a:lnTo>
                  <a:lnTo>
                    <a:pt x="93" y="502"/>
                  </a:lnTo>
                  <a:lnTo>
                    <a:pt x="88" y="484"/>
                  </a:lnTo>
                  <a:lnTo>
                    <a:pt x="84" y="466"/>
                  </a:lnTo>
                  <a:lnTo>
                    <a:pt x="80" y="449"/>
                  </a:lnTo>
                  <a:lnTo>
                    <a:pt x="77" y="431"/>
                  </a:lnTo>
                  <a:lnTo>
                    <a:pt x="73" y="413"/>
                  </a:lnTo>
                  <a:lnTo>
                    <a:pt x="70" y="395"/>
                  </a:lnTo>
                  <a:lnTo>
                    <a:pt x="67" y="376"/>
                  </a:lnTo>
                  <a:lnTo>
                    <a:pt x="63" y="340"/>
                  </a:lnTo>
                  <a:lnTo>
                    <a:pt x="59" y="302"/>
                  </a:lnTo>
                  <a:lnTo>
                    <a:pt x="57" y="284"/>
                  </a:lnTo>
                  <a:lnTo>
                    <a:pt x="56" y="265"/>
                  </a:lnTo>
                  <a:lnTo>
                    <a:pt x="54" y="246"/>
                  </a:lnTo>
                  <a:lnTo>
                    <a:pt x="53" y="227"/>
                  </a:lnTo>
                  <a:lnTo>
                    <a:pt x="53" y="208"/>
                  </a:lnTo>
                  <a:lnTo>
                    <a:pt x="52" y="188"/>
                  </a:lnTo>
                  <a:lnTo>
                    <a:pt x="52" y="130"/>
                  </a:lnTo>
                  <a:lnTo>
                    <a:pt x="53" y="110"/>
                  </a:lnTo>
                  <a:lnTo>
                    <a:pt x="53" y="91"/>
                  </a:lnTo>
                  <a:lnTo>
                    <a:pt x="56" y="31"/>
                  </a:lnTo>
                  <a:lnTo>
                    <a:pt x="58" y="11"/>
                  </a:lnTo>
                  <a:lnTo>
                    <a:pt x="53" y="11"/>
                  </a:lnTo>
                  <a:lnTo>
                    <a:pt x="47" y="10"/>
                  </a:lnTo>
                  <a:lnTo>
                    <a:pt x="42" y="8"/>
                  </a:lnTo>
                  <a:lnTo>
                    <a:pt x="38" y="5"/>
                  </a:lnTo>
                  <a:lnTo>
                    <a:pt x="34" y="0"/>
                  </a:lnTo>
                  <a:close/>
                  <a:moveTo>
                    <a:pt x="125" y="603"/>
                  </a:moveTo>
                  <a:lnTo>
                    <a:pt x="109" y="603"/>
                  </a:lnTo>
                  <a:lnTo>
                    <a:pt x="117" y="604"/>
                  </a:lnTo>
                  <a:lnTo>
                    <a:pt x="125" y="604"/>
                  </a:lnTo>
                  <a:lnTo>
                    <a:pt x="125" y="603"/>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26" name="Shape 125">
              <a:extLst>
                <a:ext uri="{FF2B5EF4-FFF2-40B4-BE49-F238E27FC236}">
                  <a16:creationId xmlns:a16="http://schemas.microsoft.com/office/drawing/2014/main" id="{DCEA2087-88EC-F62C-9AAB-B8ECF2903590}"/>
                </a:ext>
              </a:extLst>
            </xdr:cNvPr>
            <xdr:cNvPicPr preferRelativeResize="0"/>
          </xdr:nvPicPr>
          <xdr:blipFill rotWithShape="1">
            <a:blip xmlns:r="http://schemas.openxmlformats.org/officeDocument/2006/relationships" r:embed="rId26">
              <a:alphaModFix/>
            </a:blip>
            <a:srcRect/>
            <a:stretch/>
          </xdr:blipFill>
          <xdr:spPr>
            <a:xfrm>
              <a:off x="5520" y="849"/>
              <a:ext cx="499" cy="346"/>
            </a:xfrm>
            <a:prstGeom prst="rect">
              <a:avLst/>
            </a:prstGeom>
            <a:noFill/>
            <a:ln>
              <a:noFill/>
            </a:ln>
          </xdr:spPr>
        </xdr:pic>
        <xdr:sp macro="" textlink="">
          <xdr:nvSpPr>
            <xdr:cNvPr id="127" name="Shape 126">
              <a:extLst>
                <a:ext uri="{FF2B5EF4-FFF2-40B4-BE49-F238E27FC236}">
                  <a16:creationId xmlns:a16="http://schemas.microsoft.com/office/drawing/2014/main" id="{3FDE160C-2DA9-AAE9-E10B-B96F82AC6D59}"/>
                </a:ext>
              </a:extLst>
            </xdr:cNvPr>
            <xdr:cNvSpPr/>
          </xdr:nvSpPr>
          <xdr:spPr>
            <a:xfrm>
              <a:off x="5520" y="718"/>
              <a:ext cx="125" cy="605"/>
            </a:xfrm>
            <a:custGeom>
              <a:avLst/>
              <a:gdLst/>
              <a:ahLst/>
              <a:cxnLst/>
              <a:rect l="l" t="t" r="r" b="b"/>
              <a:pathLst>
                <a:path w="125" h="605" extrusionOk="0">
                  <a:moveTo>
                    <a:pt x="22" y="4"/>
                  </a:moveTo>
                  <a:lnTo>
                    <a:pt x="19" y="22"/>
                  </a:lnTo>
                  <a:lnTo>
                    <a:pt x="16" y="40"/>
                  </a:lnTo>
                  <a:lnTo>
                    <a:pt x="14" y="58"/>
                  </a:lnTo>
                  <a:lnTo>
                    <a:pt x="12" y="75"/>
                  </a:lnTo>
                  <a:lnTo>
                    <a:pt x="10" y="93"/>
                  </a:lnTo>
                  <a:lnTo>
                    <a:pt x="8" y="111"/>
                  </a:lnTo>
                  <a:lnTo>
                    <a:pt x="6" y="129"/>
                  </a:lnTo>
                  <a:lnTo>
                    <a:pt x="4" y="147"/>
                  </a:lnTo>
                  <a:lnTo>
                    <a:pt x="3" y="165"/>
                  </a:lnTo>
                  <a:lnTo>
                    <a:pt x="2" y="183"/>
                  </a:lnTo>
                  <a:lnTo>
                    <a:pt x="1" y="202"/>
                  </a:lnTo>
                  <a:lnTo>
                    <a:pt x="1" y="220"/>
                  </a:lnTo>
                  <a:lnTo>
                    <a:pt x="0" y="238"/>
                  </a:lnTo>
                  <a:lnTo>
                    <a:pt x="0" y="256"/>
                  </a:lnTo>
                  <a:lnTo>
                    <a:pt x="0" y="275"/>
                  </a:lnTo>
                  <a:lnTo>
                    <a:pt x="1" y="294"/>
                  </a:lnTo>
                  <a:lnTo>
                    <a:pt x="2" y="313"/>
                  </a:lnTo>
                  <a:lnTo>
                    <a:pt x="3" y="331"/>
                  </a:lnTo>
                  <a:lnTo>
                    <a:pt x="5" y="350"/>
                  </a:lnTo>
                  <a:lnTo>
                    <a:pt x="6" y="369"/>
                  </a:lnTo>
                  <a:lnTo>
                    <a:pt x="9" y="388"/>
                  </a:lnTo>
                  <a:lnTo>
                    <a:pt x="11" y="407"/>
                  </a:lnTo>
                  <a:lnTo>
                    <a:pt x="14" y="427"/>
                  </a:lnTo>
                  <a:lnTo>
                    <a:pt x="18" y="446"/>
                  </a:lnTo>
                  <a:lnTo>
                    <a:pt x="21" y="465"/>
                  </a:lnTo>
                  <a:lnTo>
                    <a:pt x="26" y="485"/>
                  </a:lnTo>
                  <a:lnTo>
                    <a:pt x="30" y="505"/>
                  </a:lnTo>
                  <a:lnTo>
                    <a:pt x="35" y="525"/>
                  </a:lnTo>
                  <a:lnTo>
                    <a:pt x="40" y="545"/>
                  </a:lnTo>
                  <a:lnTo>
                    <a:pt x="46" y="565"/>
                  </a:lnTo>
                  <a:lnTo>
                    <a:pt x="52" y="585"/>
                  </a:lnTo>
                  <a:lnTo>
                    <a:pt x="59" y="605"/>
                  </a:lnTo>
                  <a:lnTo>
                    <a:pt x="67" y="605"/>
                  </a:lnTo>
                  <a:lnTo>
                    <a:pt x="75" y="604"/>
                  </a:lnTo>
                  <a:lnTo>
                    <a:pt x="84" y="604"/>
                  </a:lnTo>
                  <a:lnTo>
                    <a:pt x="92" y="604"/>
                  </a:lnTo>
                  <a:lnTo>
                    <a:pt x="101" y="604"/>
                  </a:lnTo>
                  <a:lnTo>
                    <a:pt x="109" y="604"/>
                  </a:lnTo>
                  <a:lnTo>
                    <a:pt x="117" y="605"/>
                  </a:lnTo>
                  <a:lnTo>
                    <a:pt x="125" y="605"/>
                  </a:lnTo>
                  <a:lnTo>
                    <a:pt x="119" y="589"/>
                  </a:lnTo>
                  <a:lnTo>
                    <a:pt x="113" y="572"/>
                  </a:lnTo>
                  <a:lnTo>
                    <a:pt x="108" y="555"/>
                  </a:lnTo>
                  <a:lnTo>
                    <a:pt x="102" y="537"/>
                  </a:lnTo>
                  <a:lnTo>
                    <a:pt x="98" y="520"/>
                  </a:lnTo>
                  <a:lnTo>
                    <a:pt x="93" y="503"/>
                  </a:lnTo>
                  <a:lnTo>
                    <a:pt x="88" y="485"/>
                  </a:lnTo>
                  <a:lnTo>
                    <a:pt x="84" y="467"/>
                  </a:lnTo>
                  <a:lnTo>
                    <a:pt x="80" y="450"/>
                  </a:lnTo>
                  <a:lnTo>
                    <a:pt x="77" y="432"/>
                  </a:lnTo>
                  <a:lnTo>
                    <a:pt x="73" y="414"/>
                  </a:lnTo>
                  <a:lnTo>
                    <a:pt x="70" y="396"/>
                  </a:lnTo>
                  <a:lnTo>
                    <a:pt x="67" y="377"/>
                  </a:lnTo>
                  <a:lnTo>
                    <a:pt x="65" y="359"/>
                  </a:lnTo>
                  <a:lnTo>
                    <a:pt x="63" y="341"/>
                  </a:lnTo>
                  <a:lnTo>
                    <a:pt x="61" y="322"/>
                  </a:lnTo>
                  <a:lnTo>
                    <a:pt x="59" y="303"/>
                  </a:lnTo>
                  <a:lnTo>
                    <a:pt x="57" y="285"/>
                  </a:lnTo>
                  <a:lnTo>
                    <a:pt x="56" y="266"/>
                  </a:lnTo>
                  <a:lnTo>
                    <a:pt x="54" y="247"/>
                  </a:lnTo>
                  <a:lnTo>
                    <a:pt x="53" y="228"/>
                  </a:lnTo>
                  <a:lnTo>
                    <a:pt x="53" y="209"/>
                  </a:lnTo>
                  <a:lnTo>
                    <a:pt x="52" y="189"/>
                  </a:lnTo>
                  <a:lnTo>
                    <a:pt x="52" y="170"/>
                  </a:lnTo>
                  <a:lnTo>
                    <a:pt x="52" y="150"/>
                  </a:lnTo>
                  <a:lnTo>
                    <a:pt x="52" y="131"/>
                  </a:lnTo>
                  <a:lnTo>
                    <a:pt x="53" y="111"/>
                  </a:lnTo>
                  <a:lnTo>
                    <a:pt x="53" y="92"/>
                  </a:lnTo>
                  <a:lnTo>
                    <a:pt x="54" y="72"/>
                  </a:lnTo>
                  <a:lnTo>
                    <a:pt x="55" y="52"/>
                  </a:lnTo>
                  <a:lnTo>
                    <a:pt x="56" y="32"/>
                  </a:lnTo>
                  <a:lnTo>
                    <a:pt x="58" y="12"/>
                  </a:lnTo>
                  <a:lnTo>
                    <a:pt x="55" y="12"/>
                  </a:lnTo>
                  <a:lnTo>
                    <a:pt x="53" y="12"/>
                  </a:lnTo>
                  <a:lnTo>
                    <a:pt x="50" y="12"/>
                  </a:lnTo>
                  <a:lnTo>
                    <a:pt x="47" y="11"/>
                  </a:lnTo>
                  <a:lnTo>
                    <a:pt x="45" y="10"/>
                  </a:lnTo>
                  <a:lnTo>
                    <a:pt x="42" y="9"/>
                  </a:lnTo>
                  <a:lnTo>
                    <a:pt x="40" y="7"/>
                  </a:lnTo>
                  <a:lnTo>
                    <a:pt x="38" y="6"/>
                  </a:lnTo>
                  <a:lnTo>
                    <a:pt x="36" y="3"/>
                  </a:lnTo>
                  <a:lnTo>
                    <a:pt x="34" y="1"/>
                  </a:lnTo>
                  <a:lnTo>
                    <a:pt x="35" y="1"/>
                  </a:lnTo>
                  <a:lnTo>
                    <a:pt x="36" y="0"/>
                  </a:lnTo>
                  <a:lnTo>
                    <a:pt x="33" y="2"/>
                  </a:lnTo>
                  <a:lnTo>
                    <a:pt x="30" y="3"/>
                  </a:lnTo>
                  <a:lnTo>
                    <a:pt x="28" y="4"/>
                  </a:lnTo>
                  <a:lnTo>
                    <a:pt x="26" y="4"/>
                  </a:lnTo>
                  <a:lnTo>
                    <a:pt x="24" y="4"/>
                  </a:lnTo>
                  <a:lnTo>
                    <a:pt x="22" y="4"/>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28" name="Shape 127">
              <a:extLst>
                <a:ext uri="{FF2B5EF4-FFF2-40B4-BE49-F238E27FC236}">
                  <a16:creationId xmlns:a16="http://schemas.microsoft.com/office/drawing/2014/main" id="{6A0FD4C6-411E-FA65-6CD9-69DFDD7E1263}"/>
                </a:ext>
              </a:extLst>
            </xdr:cNvPr>
            <xdr:cNvSpPr/>
          </xdr:nvSpPr>
          <xdr:spPr>
            <a:xfrm>
              <a:off x="6605" y="837"/>
              <a:ext cx="63" cy="75"/>
            </a:xfrm>
            <a:custGeom>
              <a:avLst/>
              <a:gdLst/>
              <a:ahLst/>
              <a:cxnLst/>
              <a:rect l="l" t="t" r="r" b="b"/>
              <a:pathLst>
                <a:path w="63" h="75" extrusionOk="0">
                  <a:moveTo>
                    <a:pt x="52" y="13"/>
                  </a:moveTo>
                  <a:lnTo>
                    <a:pt x="41" y="13"/>
                  </a:lnTo>
                  <a:lnTo>
                    <a:pt x="46" y="44"/>
                  </a:lnTo>
                  <a:lnTo>
                    <a:pt x="47" y="54"/>
                  </a:lnTo>
                  <a:lnTo>
                    <a:pt x="50" y="73"/>
                  </a:lnTo>
                  <a:lnTo>
                    <a:pt x="63" y="75"/>
                  </a:lnTo>
                  <a:lnTo>
                    <a:pt x="52" y="13"/>
                  </a:lnTo>
                  <a:close/>
                  <a:moveTo>
                    <a:pt x="37" y="0"/>
                  </a:moveTo>
                  <a:lnTo>
                    <a:pt x="0" y="63"/>
                  </a:lnTo>
                  <a:lnTo>
                    <a:pt x="12" y="66"/>
                  </a:lnTo>
                  <a:lnTo>
                    <a:pt x="21" y="49"/>
                  </a:lnTo>
                  <a:lnTo>
                    <a:pt x="41" y="13"/>
                  </a:lnTo>
                  <a:lnTo>
                    <a:pt x="52" y="13"/>
                  </a:lnTo>
                  <a:lnTo>
                    <a:pt x="50" y="3"/>
                  </a:lnTo>
                  <a:lnTo>
                    <a:pt x="37"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29" name="Shape 128">
              <a:extLst>
                <a:ext uri="{FF2B5EF4-FFF2-40B4-BE49-F238E27FC236}">
                  <a16:creationId xmlns:a16="http://schemas.microsoft.com/office/drawing/2014/main" id="{DCBBD250-6E73-F723-8B99-7308F9F56A70}"/>
                </a:ext>
              </a:extLst>
            </xdr:cNvPr>
            <xdr:cNvSpPr/>
          </xdr:nvSpPr>
          <xdr:spPr>
            <a:xfrm>
              <a:off x="6626" y="877"/>
              <a:ext cx="26" cy="14"/>
            </a:xfrm>
            <a:custGeom>
              <a:avLst/>
              <a:gdLst/>
              <a:ahLst/>
              <a:cxnLst/>
              <a:rect l="l" t="t" r="r" b="b"/>
              <a:pathLst>
                <a:path w="26" h="14" extrusionOk="0">
                  <a:moveTo>
                    <a:pt x="5" y="0"/>
                  </a:moveTo>
                  <a:lnTo>
                    <a:pt x="0" y="9"/>
                  </a:lnTo>
                  <a:lnTo>
                    <a:pt x="26" y="14"/>
                  </a:lnTo>
                  <a:lnTo>
                    <a:pt x="25" y="4"/>
                  </a:lnTo>
                  <a:lnTo>
                    <a:pt x="5"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0" name="Shape 129">
              <a:extLst>
                <a:ext uri="{FF2B5EF4-FFF2-40B4-BE49-F238E27FC236}">
                  <a16:creationId xmlns:a16="http://schemas.microsoft.com/office/drawing/2014/main" id="{5B7D53D3-FD82-8850-54AA-0D745ADD7018}"/>
                </a:ext>
              </a:extLst>
            </xdr:cNvPr>
            <xdr:cNvSpPr/>
          </xdr:nvSpPr>
          <xdr:spPr>
            <a:xfrm>
              <a:off x="6636" y="819"/>
              <a:ext cx="31" cy="10"/>
            </a:xfrm>
            <a:custGeom>
              <a:avLst/>
              <a:gdLst/>
              <a:ahLst/>
              <a:cxnLst/>
              <a:rect l="l" t="t" r="r" b="b"/>
              <a:pathLst>
                <a:path w="31" h="10" extrusionOk="0">
                  <a:moveTo>
                    <a:pt x="27" y="7"/>
                  </a:moveTo>
                  <a:lnTo>
                    <a:pt x="12" y="7"/>
                  </a:lnTo>
                  <a:lnTo>
                    <a:pt x="19" y="10"/>
                  </a:lnTo>
                  <a:lnTo>
                    <a:pt x="24" y="10"/>
                  </a:lnTo>
                  <a:lnTo>
                    <a:pt x="27" y="7"/>
                  </a:lnTo>
                  <a:close/>
                  <a:moveTo>
                    <a:pt x="12" y="0"/>
                  </a:moveTo>
                  <a:lnTo>
                    <a:pt x="8" y="0"/>
                  </a:lnTo>
                  <a:lnTo>
                    <a:pt x="2" y="4"/>
                  </a:lnTo>
                  <a:lnTo>
                    <a:pt x="0" y="8"/>
                  </a:lnTo>
                  <a:lnTo>
                    <a:pt x="5" y="9"/>
                  </a:lnTo>
                  <a:lnTo>
                    <a:pt x="8" y="7"/>
                  </a:lnTo>
                  <a:lnTo>
                    <a:pt x="27" y="7"/>
                  </a:lnTo>
                  <a:lnTo>
                    <a:pt x="28" y="6"/>
                  </a:lnTo>
                  <a:lnTo>
                    <a:pt x="30" y="3"/>
                  </a:lnTo>
                  <a:lnTo>
                    <a:pt x="19" y="3"/>
                  </a:lnTo>
                  <a:lnTo>
                    <a:pt x="14" y="1"/>
                  </a:lnTo>
                  <a:lnTo>
                    <a:pt x="12" y="0"/>
                  </a:lnTo>
                  <a:close/>
                  <a:moveTo>
                    <a:pt x="26" y="1"/>
                  </a:moveTo>
                  <a:lnTo>
                    <a:pt x="24" y="3"/>
                  </a:lnTo>
                  <a:lnTo>
                    <a:pt x="30" y="3"/>
                  </a:lnTo>
                  <a:lnTo>
                    <a:pt x="31" y="2"/>
                  </a:lnTo>
                  <a:lnTo>
                    <a:pt x="26" y="1"/>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1" name="Shape 130">
              <a:extLst>
                <a:ext uri="{FF2B5EF4-FFF2-40B4-BE49-F238E27FC236}">
                  <a16:creationId xmlns:a16="http://schemas.microsoft.com/office/drawing/2014/main" id="{BCFC734C-ED92-D6AE-8301-49DE2524B3A8}"/>
                </a:ext>
              </a:extLst>
            </xdr:cNvPr>
            <xdr:cNvSpPr/>
          </xdr:nvSpPr>
          <xdr:spPr>
            <a:xfrm>
              <a:off x="6698" y="903"/>
              <a:ext cx="19" cy="21"/>
            </a:xfrm>
            <a:custGeom>
              <a:avLst/>
              <a:gdLst/>
              <a:ahLst/>
              <a:cxnLst/>
              <a:rect l="l" t="t" r="r" b="b"/>
              <a:pathLst>
                <a:path w="19" h="21" extrusionOk="0">
                  <a:moveTo>
                    <a:pt x="0" y="0"/>
                  </a:moveTo>
                  <a:lnTo>
                    <a:pt x="5" y="18"/>
                  </a:lnTo>
                  <a:lnTo>
                    <a:pt x="12" y="20"/>
                  </a:lnTo>
                  <a:lnTo>
                    <a:pt x="19" y="21"/>
                  </a:lnTo>
                  <a:lnTo>
                    <a:pt x="14" y="10"/>
                  </a:lnTo>
                  <a:lnTo>
                    <a:pt x="10" y="9"/>
                  </a:lnTo>
                  <a:lnTo>
                    <a:pt x="4" y="5"/>
                  </a:lnTo>
                  <a:lnTo>
                    <a:pt x="0"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2" name="Shape 131">
              <a:extLst>
                <a:ext uri="{FF2B5EF4-FFF2-40B4-BE49-F238E27FC236}">
                  <a16:creationId xmlns:a16="http://schemas.microsoft.com/office/drawing/2014/main" id="{0EAF62B4-8C91-3DC3-2A6D-B7474D72E11D}"/>
                </a:ext>
              </a:extLst>
            </xdr:cNvPr>
            <xdr:cNvSpPr/>
          </xdr:nvSpPr>
          <xdr:spPr>
            <a:xfrm>
              <a:off x="6684" y="851"/>
              <a:ext cx="67" cy="73"/>
            </a:xfrm>
            <a:custGeom>
              <a:avLst/>
              <a:gdLst/>
              <a:ahLst/>
              <a:cxnLst/>
              <a:rect l="l" t="t" r="r" b="b"/>
              <a:pathLst>
                <a:path w="67" h="73" extrusionOk="0">
                  <a:moveTo>
                    <a:pt x="28" y="62"/>
                  </a:moveTo>
                  <a:lnTo>
                    <a:pt x="33" y="73"/>
                  </a:lnTo>
                  <a:lnTo>
                    <a:pt x="40" y="73"/>
                  </a:lnTo>
                  <a:lnTo>
                    <a:pt x="46" y="71"/>
                  </a:lnTo>
                  <a:lnTo>
                    <a:pt x="52" y="68"/>
                  </a:lnTo>
                  <a:lnTo>
                    <a:pt x="57" y="63"/>
                  </a:lnTo>
                  <a:lnTo>
                    <a:pt x="33" y="63"/>
                  </a:lnTo>
                  <a:lnTo>
                    <a:pt x="28" y="62"/>
                  </a:lnTo>
                  <a:close/>
                  <a:moveTo>
                    <a:pt x="38" y="0"/>
                  </a:moveTo>
                  <a:lnTo>
                    <a:pt x="31" y="0"/>
                  </a:lnTo>
                  <a:lnTo>
                    <a:pt x="24" y="1"/>
                  </a:lnTo>
                  <a:lnTo>
                    <a:pt x="19" y="4"/>
                  </a:lnTo>
                  <a:lnTo>
                    <a:pt x="13" y="7"/>
                  </a:lnTo>
                  <a:lnTo>
                    <a:pt x="9" y="12"/>
                  </a:lnTo>
                  <a:lnTo>
                    <a:pt x="5" y="18"/>
                  </a:lnTo>
                  <a:lnTo>
                    <a:pt x="2" y="25"/>
                  </a:lnTo>
                  <a:lnTo>
                    <a:pt x="0" y="33"/>
                  </a:lnTo>
                  <a:lnTo>
                    <a:pt x="0" y="45"/>
                  </a:lnTo>
                  <a:lnTo>
                    <a:pt x="1" y="51"/>
                  </a:lnTo>
                  <a:lnTo>
                    <a:pt x="4" y="57"/>
                  </a:lnTo>
                  <a:lnTo>
                    <a:pt x="8" y="62"/>
                  </a:lnTo>
                  <a:lnTo>
                    <a:pt x="13" y="67"/>
                  </a:lnTo>
                  <a:lnTo>
                    <a:pt x="19" y="70"/>
                  </a:lnTo>
                  <a:lnTo>
                    <a:pt x="14" y="52"/>
                  </a:lnTo>
                  <a:lnTo>
                    <a:pt x="13" y="48"/>
                  </a:lnTo>
                  <a:lnTo>
                    <a:pt x="12" y="44"/>
                  </a:lnTo>
                  <a:lnTo>
                    <a:pt x="12" y="36"/>
                  </a:lnTo>
                  <a:lnTo>
                    <a:pt x="14" y="26"/>
                  </a:lnTo>
                  <a:lnTo>
                    <a:pt x="17" y="22"/>
                  </a:lnTo>
                  <a:lnTo>
                    <a:pt x="19" y="18"/>
                  </a:lnTo>
                  <a:lnTo>
                    <a:pt x="24" y="13"/>
                  </a:lnTo>
                  <a:lnTo>
                    <a:pt x="30" y="11"/>
                  </a:lnTo>
                  <a:lnTo>
                    <a:pt x="35" y="10"/>
                  </a:lnTo>
                  <a:lnTo>
                    <a:pt x="58" y="10"/>
                  </a:lnTo>
                  <a:lnTo>
                    <a:pt x="55" y="6"/>
                  </a:lnTo>
                  <a:lnTo>
                    <a:pt x="49" y="3"/>
                  </a:lnTo>
                  <a:lnTo>
                    <a:pt x="42" y="1"/>
                  </a:lnTo>
                  <a:lnTo>
                    <a:pt x="38" y="0"/>
                  </a:lnTo>
                  <a:close/>
                  <a:moveTo>
                    <a:pt x="58" y="10"/>
                  </a:moveTo>
                  <a:lnTo>
                    <a:pt x="35" y="10"/>
                  </a:lnTo>
                  <a:lnTo>
                    <a:pt x="40" y="11"/>
                  </a:lnTo>
                  <a:lnTo>
                    <a:pt x="46" y="13"/>
                  </a:lnTo>
                  <a:lnTo>
                    <a:pt x="51" y="18"/>
                  </a:lnTo>
                  <a:lnTo>
                    <a:pt x="54" y="23"/>
                  </a:lnTo>
                  <a:lnTo>
                    <a:pt x="56" y="33"/>
                  </a:lnTo>
                  <a:lnTo>
                    <a:pt x="55" y="38"/>
                  </a:lnTo>
                  <a:lnTo>
                    <a:pt x="54" y="44"/>
                  </a:lnTo>
                  <a:lnTo>
                    <a:pt x="52" y="49"/>
                  </a:lnTo>
                  <a:lnTo>
                    <a:pt x="48" y="56"/>
                  </a:lnTo>
                  <a:lnTo>
                    <a:pt x="43" y="60"/>
                  </a:lnTo>
                  <a:lnTo>
                    <a:pt x="37" y="62"/>
                  </a:lnTo>
                  <a:lnTo>
                    <a:pt x="33" y="63"/>
                  </a:lnTo>
                  <a:lnTo>
                    <a:pt x="57" y="63"/>
                  </a:lnTo>
                  <a:lnTo>
                    <a:pt x="61" y="58"/>
                  </a:lnTo>
                  <a:lnTo>
                    <a:pt x="64" y="51"/>
                  </a:lnTo>
                  <a:lnTo>
                    <a:pt x="66" y="44"/>
                  </a:lnTo>
                  <a:lnTo>
                    <a:pt x="67" y="37"/>
                  </a:lnTo>
                  <a:lnTo>
                    <a:pt x="67" y="29"/>
                  </a:lnTo>
                  <a:lnTo>
                    <a:pt x="66" y="22"/>
                  </a:lnTo>
                  <a:lnTo>
                    <a:pt x="63" y="16"/>
                  </a:lnTo>
                  <a:lnTo>
                    <a:pt x="58" y="1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3" name="Shape 132">
              <a:extLst>
                <a:ext uri="{FF2B5EF4-FFF2-40B4-BE49-F238E27FC236}">
                  <a16:creationId xmlns:a16="http://schemas.microsoft.com/office/drawing/2014/main" id="{FC54D147-CE5F-17B2-9E53-3CBC48581DF9}"/>
                </a:ext>
              </a:extLst>
            </xdr:cNvPr>
            <xdr:cNvSpPr/>
          </xdr:nvSpPr>
          <xdr:spPr>
            <a:xfrm>
              <a:off x="5955" y="810"/>
              <a:ext cx="63" cy="72"/>
            </a:xfrm>
            <a:custGeom>
              <a:avLst/>
              <a:gdLst/>
              <a:ahLst/>
              <a:cxnLst/>
              <a:rect l="l" t="t" r="r" b="b"/>
              <a:pathLst>
                <a:path w="63" h="72" extrusionOk="0">
                  <a:moveTo>
                    <a:pt x="30" y="0"/>
                  </a:moveTo>
                  <a:lnTo>
                    <a:pt x="17" y="1"/>
                  </a:lnTo>
                  <a:lnTo>
                    <a:pt x="0" y="72"/>
                  </a:lnTo>
                  <a:lnTo>
                    <a:pt x="12" y="71"/>
                  </a:lnTo>
                  <a:lnTo>
                    <a:pt x="16" y="53"/>
                  </a:lnTo>
                  <a:lnTo>
                    <a:pt x="18" y="43"/>
                  </a:lnTo>
                  <a:lnTo>
                    <a:pt x="25" y="12"/>
                  </a:lnTo>
                  <a:lnTo>
                    <a:pt x="36" y="12"/>
                  </a:lnTo>
                  <a:lnTo>
                    <a:pt x="30" y="0"/>
                  </a:lnTo>
                  <a:close/>
                  <a:moveTo>
                    <a:pt x="36" y="12"/>
                  </a:moveTo>
                  <a:lnTo>
                    <a:pt x="25" y="12"/>
                  </a:lnTo>
                  <a:lnTo>
                    <a:pt x="38" y="41"/>
                  </a:lnTo>
                  <a:lnTo>
                    <a:pt x="43" y="50"/>
                  </a:lnTo>
                  <a:lnTo>
                    <a:pt x="51" y="67"/>
                  </a:lnTo>
                  <a:lnTo>
                    <a:pt x="63" y="65"/>
                  </a:lnTo>
                  <a:lnTo>
                    <a:pt x="36" y="12"/>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4" name="Shape 133">
              <a:extLst>
                <a:ext uri="{FF2B5EF4-FFF2-40B4-BE49-F238E27FC236}">
                  <a16:creationId xmlns:a16="http://schemas.microsoft.com/office/drawing/2014/main" id="{5A8A41A1-0CC4-61EE-1B3C-DF3F497B8A6B}"/>
                </a:ext>
              </a:extLst>
            </xdr:cNvPr>
            <xdr:cNvSpPr/>
          </xdr:nvSpPr>
          <xdr:spPr>
            <a:xfrm>
              <a:off x="5971" y="851"/>
              <a:ext cx="27" cy="12"/>
            </a:xfrm>
            <a:custGeom>
              <a:avLst/>
              <a:gdLst/>
              <a:ahLst/>
              <a:cxnLst/>
              <a:rect l="l" t="t" r="r" b="b"/>
              <a:pathLst>
                <a:path w="27" h="12" extrusionOk="0">
                  <a:moveTo>
                    <a:pt x="22" y="0"/>
                  </a:moveTo>
                  <a:lnTo>
                    <a:pt x="2" y="2"/>
                  </a:lnTo>
                  <a:lnTo>
                    <a:pt x="0" y="12"/>
                  </a:lnTo>
                  <a:lnTo>
                    <a:pt x="27" y="9"/>
                  </a:lnTo>
                  <a:lnTo>
                    <a:pt x="22"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5" name="Shape 134">
              <a:extLst>
                <a:ext uri="{FF2B5EF4-FFF2-40B4-BE49-F238E27FC236}">
                  <a16:creationId xmlns:a16="http://schemas.microsoft.com/office/drawing/2014/main" id="{D07AD7B7-379E-788A-D641-D495E8ABFEF9}"/>
                </a:ext>
              </a:extLst>
            </xdr:cNvPr>
            <xdr:cNvSpPr/>
          </xdr:nvSpPr>
          <xdr:spPr>
            <a:xfrm>
              <a:off x="6026" y="800"/>
              <a:ext cx="72" cy="74"/>
            </a:xfrm>
            <a:custGeom>
              <a:avLst/>
              <a:gdLst/>
              <a:ahLst/>
              <a:cxnLst/>
              <a:rect l="l" t="t" r="r" b="b"/>
              <a:pathLst>
                <a:path w="72" h="74" extrusionOk="0">
                  <a:moveTo>
                    <a:pt x="17" y="4"/>
                  </a:moveTo>
                  <a:lnTo>
                    <a:pt x="0" y="6"/>
                  </a:lnTo>
                  <a:lnTo>
                    <a:pt x="5" y="74"/>
                  </a:lnTo>
                  <a:lnTo>
                    <a:pt x="16" y="73"/>
                  </a:lnTo>
                  <a:lnTo>
                    <a:pt x="11" y="16"/>
                  </a:lnTo>
                  <a:lnTo>
                    <a:pt x="21" y="16"/>
                  </a:lnTo>
                  <a:lnTo>
                    <a:pt x="17" y="4"/>
                  </a:lnTo>
                  <a:close/>
                  <a:moveTo>
                    <a:pt x="21" y="16"/>
                  </a:moveTo>
                  <a:lnTo>
                    <a:pt x="11" y="16"/>
                  </a:lnTo>
                  <a:lnTo>
                    <a:pt x="33" y="72"/>
                  </a:lnTo>
                  <a:lnTo>
                    <a:pt x="44" y="71"/>
                  </a:lnTo>
                  <a:lnTo>
                    <a:pt x="47" y="58"/>
                  </a:lnTo>
                  <a:lnTo>
                    <a:pt x="37" y="58"/>
                  </a:lnTo>
                  <a:lnTo>
                    <a:pt x="21" y="16"/>
                  </a:lnTo>
                  <a:close/>
                  <a:moveTo>
                    <a:pt x="67" y="13"/>
                  </a:moveTo>
                  <a:lnTo>
                    <a:pt x="56" y="13"/>
                  </a:lnTo>
                  <a:lnTo>
                    <a:pt x="61" y="70"/>
                  </a:lnTo>
                  <a:lnTo>
                    <a:pt x="72" y="69"/>
                  </a:lnTo>
                  <a:lnTo>
                    <a:pt x="67" y="13"/>
                  </a:lnTo>
                  <a:close/>
                  <a:moveTo>
                    <a:pt x="66" y="0"/>
                  </a:moveTo>
                  <a:lnTo>
                    <a:pt x="50" y="2"/>
                  </a:lnTo>
                  <a:lnTo>
                    <a:pt x="37" y="58"/>
                  </a:lnTo>
                  <a:lnTo>
                    <a:pt x="47" y="58"/>
                  </a:lnTo>
                  <a:lnTo>
                    <a:pt x="56" y="13"/>
                  </a:lnTo>
                  <a:lnTo>
                    <a:pt x="67" y="13"/>
                  </a:lnTo>
                  <a:lnTo>
                    <a:pt x="66"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6" name="Shape 135">
              <a:extLst>
                <a:ext uri="{FF2B5EF4-FFF2-40B4-BE49-F238E27FC236}">
                  <a16:creationId xmlns:a16="http://schemas.microsoft.com/office/drawing/2014/main" id="{E01D23C0-733B-7781-F624-407F982B459C}"/>
                </a:ext>
              </a:extLst>
            </xdr:cNvPr>
            <xdr:cNvSpPr/>
          </xdr:nvSpPr>
          <xdr:spPr>
            <a:xfrm>
              <a:off x="6130" y="849"/>
              <a:ext cx="15" cy="20"/>
            </a:xfrm>
            <a:custGeom>
              <a:avLst/>
              <a:gdLst/>
              <a:ahLst/>
              <a:cxnLst/>
              <a:rect l="l" t="t" r="r" b="b"/>
              <a:pathLst>
                <a:path w="15" h="20" extrusionOk="0">
                  <a:moveTo>
                    <a:pt x="0" y="0"/>
                  </a:moveTo>
                  <a:lnTo>
                    <a:pt x="2" y="17"/>
                  </a:lnTo>
                  <a:lnTo>
                    <a:pt x="8" y="19"/>
                  </a:lnTo>
                  <a:lnTo>
                    <a:pt x="15" y="20"/>
                  </a:lnTo>
                  <a:lnTo>
                    <a:pt x="9" y="8"/>
                  </a:lnTo>
                  <a:lnTo>
                    <a:pt x="4" y="5"/>
                  </a:lnTo>
                  <a:lnTo>
                    <a:pt x="0"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7" name="Shape 136">
              <a:extLst>
                <a:ext uri="{FF2B5EF4-FFF2-40B4-BE49-F238E27FC236}">
                  <a16:creationId xmlns:a16="http://schemas.microsoft.com/office/drawing/2014/main" id="{1E62E6B5-60C2-A426-57F3-2714AD04CB90}"/>
                </a:ext>
              </a:extLst>
            </xdr:cNvPr>
            <xdr:cNvSpPr/>
          </xdr:nvSpPr>
          <xdr:spPr>
            <a:xfrm>
              <a:off x="6115" y="796"/>
              <a:ext cx="66" cy="73"/>
            </a:xfrm>
            <a:custGeom>
              <a:avLst/>
              <a:gdLst/>
              <a:ahLst/>
              <a:cxnLst/>
              <a:rect l="l" t="t" r="r" b="b"/>
              <a:pathLst>
                <a:path w="66" h="73" extrusionOk="0">
                  <a:moveTo>
                    <a:pt x="24" y="61"/>
                  </a:moveTo>
                  <a:lnTo>
                    <a:pt x="30" y="73"/>
                  </a:lnTo>
                  <a:lnTo>
                    <a:pt x="38" y="73"/>
                  </a:lnTo>
                  <a:lnTo>
                    <a:pt x="50" y="69"/>
                  </a:lnTo>
                  <a:lnTo>
                    <a:pt x="55" y="65"/>
                  </a:lnTo>
                  <a:lnTo>
                    <a:pt x="57" y="63"/>
                  </a:lnTo>
                  <a:lnTo>
                    <a:pt x="29" y="63"/>
                  </a:lnTo>
                  <a:lnTo>
                    <a:pt x="24" y="61"/>
                  </a:lnTo>
                  <a:close/>
                  <a:moveTo>
                    <a:pt x="32" y="0"/>
                  </a:moveTo>
                  <a:lnTo>
                    <a:pt x="28" y="0"/>
                  </a:lnTo>
                  <a:lnTo>
                    <a:pt x="21" y="2"/>
                  </a:lnTo>
                  <a:lnTo>
                    <a:pt x="15" y="4"/>
                  </a:lnTo>
                  <a:lnTo>
                    <a:pt x="10" y="8"/>
                  </a:lnTo>
                  <a:lnTo>
                    <a:pt x="6" y="13"/>
                  </a:lnTo>
                  <a:lnTo>
                    <a:pt x="3" y="19"/>
                  </a:lnTo>
                  <a:lnTo>
                    <a:pt x="1" y="26"/>
                  </a:lnTo>
                  <a:lnTo>
                    <a:pt x="0" y="31"/>
                  </a:lnTo>
                  <a:lnTo>
                    <a:pt x="0" y="43"/>
                  </a:lnTo>
                  <a:lnTo>
                    <a:pt x="1" y="49"/>
                  </a:lnTo>
                  <a:lnTo>
                    <a:pt x="4" y="56"/>
                  </a:lnTo>
                  <a:lnTo>
                    <a:pt x="7" y="61"/>
                  </a:lnTo>
                  <a:lnTo>
                    <a:pt x="12" y="66"/>
                  </a:lnTo>
                  <a:lnTo>
                    <a:pt x="17" y="70"/>
                  </a:lnTo>
                  <a:lnTo>
                    <a:pt x="15" y="53"/>
                  </a:lnTo>
                  <a:lnTo>
                    <a:pt x="13" y="48"/>
                  </a:lnTo>
                  <a:lnTo>
                    <a:pt x="12" y="43"/>
                  </a:lnTo>
                  <a:lnTo>
                    <a:pt x="11" y="37"/>
                  </a:lnTo>
                  <a:lnTo>
                    <a:pt x="12" y="32"/>
                  </a:lnTo>
                  <a:lnTo>
                    <a:pt x="12" y="26"/>
                  </a:lnTo>
                  <a:lnTo>
                    <a:pt x="14" y="22"/>
                  </a:lnTo>
                  <a:lnTo>
                    <a:pt x="18" y="16"/>
                  </a:lnTo>
                  <a:lnTo>
                    <a:pt x="23" y="12"/>
                  </a:lnTo>
                  <a:lnTo>
                    <a:pt x="27" y="11"/>
                  </a:lnTo>
                  <a:lnTo>
                    <a:pt x="32" y="10"/>
                  </a:lnTo>
                  <a:lnTo>
                    <a:pt x="57" y="10"/>
                  </a:lnTo>
                  <a:lnTo>
                    <a:pt x="56" y="9"/>
                  </a:lnTo>
                  <a:lnTo>
                    <a:pt x="51" y="5"/>
                  </a:lnTo>
                  <a:lnTo>
                    <a:pt x="46" y="2"/>
                  </a:lnTo>
                  <a:lnTo>
                    <a:pt x="32" y="0"/>
                  </a:lnTo>
                  <a:close/>
                  <a:moveTo>
                    <a:pt x="57" y="10"/>
                  </a:moveTo>
                  <a:lnTo>
                    <a:pt x="37" y="10"/>
                  </a:lnTo>
                  <a:lnTo>
                    <a:pt x="47" y="15"/>
                  </a:lnTo>
                  <a:lnTo>
                    <a:pt x="51" y="20"/>
                  </a:lnTo>
                  <a:lnTo>
                    <a:pt x="53" y="25"/>
                  </a:lnTo>
                  <a:lnTo>
                    <a:pt x="54" y="28"/>
                  </a:lnTo>
                  <a:lnTo>
                    <a:pt x="54" y="43"/>
                  </a:lnTo>
                  <a:lnTo>
                    <a:pt x="53" y="47"/>
                  </a:lnTo>
                  <a:lnTo>
                    <a:pt x="51" y="52"/>
                  </a:lnTo>
                  <a:lnTo>
                    <a:pt x="48" y="57"/>
                  </a:lnTo>
                  <a:lnTo>
                    <a:pt x="43" y="61"/>
                  </a:lnTo>
                  <a:lnTo>
                    <a:pt x="38" y="63"/>
                  </a:lnTo>
                  <a:lnTo>
                    <a:pt x="57" y="63"/>
                  </a:lnTo>
                  <a:lnTo>
                    <a:pt x="60" y="60"/>
                  </a:lnTo>
                  <a:lnTo>
                    <a:pt x="63" y="54"/>
                  </a:lnTo>
                  <a:lnTo>
                    <a:pt x="65" y="47"/>
                  </a:lnTo>
                  <a:lnTo>
                    <a:pt x="66" y="40"/>
                  </a:lnTo>
                  <a:lnTo>
                    <a:pt x="66" y="32"/>
                  </a:lnTo>
                  <a:lnTo>
                    <a:pt x="65" y="28"/>
                  </a:lnTo>
                  <a:lnTo>
                    <a:pt x="63" y="21"/>
                  </a:lnTo>
                  <a:lnTo>
                    <a:pt x="60" y="14"/>
                  </a:lnTo>
                  <a:lnTo>
                    <a:pt x="57" y="1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8" name="Shape 137">
              <a:extLst>
                <a:ext uri="{FF2B5EF4-FFF2-40B4-BE49-F238E27FC236}">
                  <a16:creationId xmlns:a16="http://schemas.microsoft.com/office/drawing/2014/main" id="{CF4C724B-E57E-85E4-BBCE-0C608275A0CE}"/>
                </a:ext>
              </a:extLst>
            </xdr:cNvPr>
            <xdr:cNvSpPr/>
          </xdr:nvSpPr>
          <xdr:spPr>
            <a:xfrm>
              <a:off x="6199" y="797"/>
              <a:ext cx="31" cy="69"/>
            </a:xfrm>
            <a:custGeom>
              <a:avLst/>
              <a:gdLst/>
              <a:ahLst/>
              <a:cxnLst/>
              <a:rect l="l" t="t" r="r" b="b"/>
              <a:pathLst>
                <a:path w="31" h="69" extrusionOk="0">
                  <a:moveTo>
                    <a:pt x="31" y="0"/>
                  </a:moveTo>
                  <a:lnTo>
                    <a:pt x="1" y="0"/>
                  </a:lnTo>
                  <a:lnTo>
                    <a:pt x="0" y="69"/>
                  </a:lnTo>
                  <a:lnTo>
                    <a:pt x="12" y="69"/>
                  </a:lnTo>
                  <a:lnTo>
                    <a:pt x="12" y="41"/>
                  </a:lnTo>
                  <a:lnTo>
                    <a:pt x="29" y="31"/>
                  </a:lnTo>
                  <a:lnTo>
                    <a:pt x="12" y="31"/>
                  </a:lnTo>
                  <a:lnTo>
                    <a:pt x="12" y="10"/>
                  </a:lnTo>
                  <a:lnTo>
                    <a:pt x="31"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9" name="Shape 138">
              <a:extLst>
                <a:ext uri="{FF2B5EF4-FFF2-40B4-BE49-F238E27FC236}">
                  <a16:creationId xmlns:a16="http://schemas.microsoft.com/office/drawing/2014/main" id="{1E847D7F-5D39-0D48-B349-496A145F5BB3}"/>
                </a:ext>
              </a:extLst>
            </xdr:cNvPr>
            <xdr:cNvSpPr/>
          </xdr:nvSpPr>
          <xdr:spPr>
            <a:xfrm>
              <a:off x="6211" y="797"/>
              <a:ext cx="44" cy="69"/>
            </a:xfrm>
            <a:custGeom>
              <a:avLst/>
              <a:gdLst/>
              <a:ahLst/>
              <a:cxnLst/>
              <a:rect l="l" t="t" r="r" b="b"/>
              <a:pathLst>
                <a:path w="44" h="69" extrusionOk="0">
                  <a:moveTo>
                    <a:pt x="25" y="0"/>
                  </a:moveTo>
                  <a:lnTo>
                    <a:pt x="19" y="0"/>
                  </a:lnTo>
                  <a:lnTo>
                    <a:pt x="0" y="10"/>
                  </a:lnTo>
                  <a:lnTo>
                    <a:pt x="20" y="10"/>
                  </a:lnTo>
                  <a:lnTo>
                    <a:pt x="25" y="11"/>
                  </a:lnTo>
                  <a:lnTo>
                    <a:pt x="29" y="15"/>
                  </a:lnTo>
                  <a:lnTo>
                    <a:pt x="30" y="20"/>
                  </a:lnTo>
                  <a:lnTo>
                    <a:pt x="28" y="27"/>
                  </a:lnTo>
                  <a:lnTo>
                    <a:pt x="23" y="30"/>
                  </a:lnTo>
                  <a:lnTo>
                    <a:pt x="17" y="31"/>
                  </a:lnTo>
                  <a:lnTo>
                    <a:pt x="0" y="41"/>
                  </a:lnTo>
                  <a:lnTo>
                    <a:pt x="17" y="41"/>
                  </a:lnTo>
                  <a:lnTo>
                    <a:pt x="24" y="42"/>
                  </a:lnTo>
                  <a:lnTo>
                    <a:pt x="27" y="46"/>
                  </a:lnTo>
                  <a:lnTo>
                    <a:pt x="28" y="52"/>
                  </a:lnTo>
                  <a:lnTo>
                    <a:pt x="29" y="59"/>
                  </a:lnTo>
                  <a:lnTo>
                    <a:pt x="29" y="64"/>
                  </a:lnTo>
                  <a:lnTo>
                    <a:pt x="30" y="69"/>
                  </a:lnTo>
                  <a:lnTo>
                    <a:pt x="44" y="69"/>
                  </a:lnTo>
                  <a:lnTo>
                    <a:pt x="42" y="64"/>
                  </a:lnTo>
                  <a:lnTo>
                    <a:pt x="41" y="59"/>
                  </a:lnTo>
                  <a:lnTo>
                    <a:pt x="40" y="49"/>
                  </a:lnTo>
                  <a:lnTo>
                    <a:pt x="39" y="43"/>
                  </a:lnTo>
                  <a:lnTo>
                    <a:pt x="37" y="38"/>
                  </a:lnTo>
                  <a:lnTo>
                    <a:pt x="34" y="34"/>
                  </a:lnTo>
                  <a:lnTo>
                    <a:pt x="39" y="29"/>
                  </a:lnTo>
                  <a:lnTo>
                    <a:pt x="41" y="25"/>
                  </a:lnTo>
                  <a:lnTo>
                    <a:pt x="42" y="19"/>
                  </a:lnTo>
                  <a:lnTo>
                    <a:pt x="41" y="13"/>
                  </a:lnTo>
                  <a:lnTo>
                    <a:pt x="39" y="8"/>
                  </a:lnTo>
                  <a:lnTo>
                    <a:pt x="35" y="4"/>
                  </a:lnTo>
                  <a:lnTo>
                    <a:pt x="30" y="1"/>
                  </a:lnTo>
                  <a:lnTo>
                    <a:pt x="25"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40" name="Shape 139">
              <a:extLst>
                <a:ext uri="{FF2B5EF4-FFF2-40B4-BE49-F238E27FC236}">
                  <a16:creationId xmlns:a16="http://schemas.microsoft.com/office/drawing/2014/main" id="{EB4DAF12-69DC-6BDE-0B0F-8E271E8ECA10}"/>
                </a:ext>
              </a:extLst>
            </xdr:cNvPr>
            <xdr:cNvSpPr/>
          </xdr:nvSpPr>
          <xdr:spPr>
            <a:xfrm>
              <a:off x="6317" y="799"/>
              <a:ext cx="54" cy="73"/>
            </a:xfrm>
            <a:custGeom>
              <a:avLst/>
              <a:gdLst/>
              <a:ahLst/>
              <a:cxnLst/>
              <a:rect l="l" t="t" r="r" b="b"/>
              <a:pathLst>
                <a:path w="54" h="73" extrusionOk="0">
                  <a:moveTo>
                    <a:pt x="5" y="0"/>
                  </a:moveTo>
                  <a:lnTo>
                    <a:pt x="0" y="69"/>
                  </a:lnTo>
                  <a:lnTo>
                    <a:pt x="51" y="73"/>
                  </a:lnTo>
                  <a:lnTo>
                    <a:pt x="52" y="62"/>
                  </a:lnTo>
                  <a:lnTo>
                    <a:pt x="12" y="60"/>
                  </a:lnTo>
                  <a:lnTo>
                    <a:pt x="14" y="39"/>
                  </a:lnTo>
                  <a:lnTo>
                    <a:pt x="49" y="39"/>
                  </a:lnTo>
                  <a:lnTo>
                    <a:pt x="50" y="31"/>
                  </a:lnTo>
                  <a:lnTo>
                    <a:pt x="14" y="29"/>
                  </a:lnTo>
                  <a:lnTo>
                    <a:pt x="16" y="11"/>
                  </a:lnTo>
                  <a:lnTo>
                    <a:pt x="54" y="11"/>
                  </a:lnTo>
                  <a:lnTo>
                    <a:pt x="54" y="4"/>
                  </a:lnTo>
                  <a:lnTo>
                    <a:pt x="5" y="0"/>
                  </a:lnTo>
                  <a:close/>
                  <a:moveTo>
                    <a:pt x="49" y="39"/>
                  </a:moveTo>
                  <a:lnTo>
                    <a:pt x="14" y="39"/>
                  </a:lnTo>
                  <a:lnTo>
                    <a:pt x="49" y="41"/>
                  </a:lnTo>
                  <a:lnTo>
                    <a:pt x="49" y="39"/>
                  </a:lnTo>
                  <a:close/>
                  <a:moveTo>
                    <a:pt x="54" y="11"/>
                  </a:moveTo>
                  <a:lnTo>
                    <a:pt x="16" y="11"/>
                  </a:lnTo>
                  <a:lnTo>
                    <a:pt x="54" y="14"/>
                  </a:lnTo>
                  <a:lnTo>
                    <a:pt x="54" y="11"/>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41" name="Shape 140">
              <a:extLst>
                <a:ext uri="{FF2B5EF4-FFF2-40B4-BE49-F238E27FC236}">
                  <a16:creationId xmlns:a16="http://schemas.microsoft.com/office/drawing/2014/main" id="{D784A279-1B01-3144-6EBE-E224273767C9}"/>
                </a:ext>
              </a:extLst>
            </xdr:cNvPr>
            <xdr:cNvSpPr/>
          </xdr:nvSpPr>
          <xdr:spPr>
            <a:xfrm>
              <a:off x="6433" y="808"/>
              <a:ext cx="59" cy="74"/>
            </a:xfrm>
            <a:custGeom>
              <a:avLst/>
              <a:gdLst/>
              <a:ahLst/>
              <a:cxnLst/>
              <a:rect l="l" t="t" r="r" b="b"/>
              <a:pathLst>
                <a:path w="59" h="74" extrusionOk="0">
                  <a:moveTo>
                    <a:pt x="5" y="0"/>
                  </a:moveTo>
                  <a:lnTo>
                    <a:pt x="0" y="43"/>
                  </a:lnTo>
                  <a:lnTo>
                    <a:pt x="0" y="55"/>
                  </a:lnTo>
                  <a:lnTo>
                    <a:pt x="2" y="61"/>
                  </a:lnTo>
                  <a:lnTo>
                    <a:pt x="5" y="65"/>
                  </a:lnTo>
                  <a:lnTo>
                    <a:pt x="10" y="69"/>
                  </a:lnTo>
                  <a:lnTo>
                    <a:pt x="15" y="72"/>
                  </a:lnTo>
                  <a:lnTo>
                    <a:pt x="27" y="74"/>
                  </a:lnTo>
                  <a:lnTo>
                    <a:pt x="33" y="74"/>
                  </a:lnTo>
                  <a:lnTo>
                    <a:pt x="43" y="70"/>
                  </a:lnTo>
                  <a:lnTo>
                    <a:pt x="48" y="65"/>
                  </a:lnTo>
                  <a:lnTo>
                    <a:pt x="50" y="63"/>
                  </a:lnTo>
                  <a:lnTo>
                    <a:pt x="23" y="63"/>
                  </a:lnTo>
                  <a:lnTo>
                    <a:pt x="18" y="61"/>
                  </a:lnTo>
                  <a:lnTo>
                    <a:pt x="13" y="57"/>
                  </a:lnTo>
                  <a:lnTo>
                    <a:pt x="11" y="52"/>
                  </a:lnTo>
                  <a:lnTo>
                    <a:pt x="11" y="43"/>
                  </a:lnTo>
                  <a:lnTo>
                    <a:pt x="16" y="2"/>
                  </a:lnTo>
                  <a:lnTo>
                    <a:pt x="5" y="0"/>
                  </a:lnTo>
                  <a:close/>
                  <a:moveTo>
                    <a:pt x="48" y="5"/>
                  </a:moveTo>
                  <a:lnTo>
                    <a:pt x="43" y="48"/>
                  </a:lnTo>
                  <a:lnTo>
                    <a:pt x="42" y="52"/>
                  </a:lnTo>
                  <a:lnTo>
                    <a:pt x="41" y="55"/>
                  </a:lnTo>
                  <a:lnTo>
                    <a:pt x="39" y="59"/>
                  </a:lnTo>
                  <a:lnTo>
                    <a:pt x="34" y="63"/>
                  </a:lnTo>
                  <a:lnTo>
                    <a:pt x="50" y="63"/>
                  </a:lnTo>
                  <a:lnTo>
                    <a:pt x="51" y="61"/>
                  </a:lnTo>
                  <a:lnTo>
                    <a:pt x="53" y="56"/>
                  </a:lnTo>
                  <a:lnTo>
                    <a:pt x="54" y="49"/>
                  </a:lnTo>
                  <a:lnTo>
                    <a:pt x="59" y="6"/>
                  </a:lnTo>
                  <a:lnTo>
                    <a:pt x="48" y="5"/>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42" name="Shape 141">
              <a:extLst>
                <a:ext uri="{FF2B5EF4-FFF2-40B4-BE49-F238E27FC236}">
                  <a16:creationId xmlns:a16="http://schemas.microsoft.com/office/drawing/2014/main" id="{751CCE2B-3692-FD68-219A-6A789FEAAAEC}"/>
                </a:ext>
              </a:extLst>
            </xdr:cNvPr>
            <xdr:cNvSpPr/>
          </xdr:nvSpPr>
          <xdr:spPr>
            <a:xfrm>
              <a:off x="6505" y="817"/>
              <a:ext cx="64" cy="76"/>
            </a:xfrm>
            <a:custGeom>
              <a:avLst/>
              <a:gdLst/>
              <a:ahLst/>
              <a:cxnLst/>
              <a:rect l="l" t="t" r="r" b="b"/>
              <a:pathLst>
                <a:path w="64" h="76" extrusionOk="0">
                  <a:moveTo>
                    <a:pt x="29" y="19"/>
                  </a:moveTo>
                  <a:lnTo>
                    <a:pt x="18" y="19"/>
                  </a:lnTo>
                  <a:lnTo>
                    <a:pt x="43" y="74"/>
                  </a:lnTo>
                  <a:lnTo>
                    <a:pt x="55" y="76"/>
                  </a:lnTo>
                  <a:lnTo>
                    <a:pt x="58" y="57"/>
                  </a:lnTo>
                  <a:lnTo>
                    <a:pt x="46" y="57"/>
                  </a:lnTo>
                  <a:lnTo>
                    <a:pt x="29" y="19"/>
                  </a:lnTo>
                  <a:close/>
                  <a:moveTo>
                    <a:pt x="9" y="0"/>
                  </a:moveTo>
                  <a:lnTo>
                    <a:pt x="0" y="68"/>
                  </a:lnTo>
                  <a:lnTo>
                    <a:pt x="11" y="70"/>
                  </a:lnTo>
                  <a:lnTo>
                    <a:pt x="18" y="19"/>
                  </a:lnTo>
                  <a:lnTo>
                    <a:pt x="29" y="19"/>
                  </a:lnTo>
                  <a:lnTo>
                    <a:pt x="21" y="2"/>
                  </a:lnTo>
                  <a:lnTo>
                    <a:pt x="9" y="0"/>
                  </a:lnTo>
                  <a:close/>
                  <a:moveTo>
                    <a:pt x="53" y="6"/>
                  </a:moveTo>
                  <a:lnTo>
                    <a:pt x="46" y="57"/>
                  </a:lnTo>
                  <a:lnTo>
                    <a:pt x="58" y="57"/>
                  </a:lnTo>
                  <a:lnTo>
                    <a:pt x="64" y="8"/>
                  </a:lnTo>
                  <a:lnTo>
                    <a:pt x="53" y="6"/>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43" name="Shape 142">
              <a:extLst>
                <a:ext uri="{FF2B5EF4-FFF2-40B4-BE49-F238E27FC236}">
                  <a16:creationId xmlns:a16="http://schemas.microsoft.com/office/drawing/2014/main" id="{6601269E-1047-BEFF-2456-D35973E0AFDC}"/>
                </a:ext>
              </a:extLst>
            </xdr:cNvPr>
            <xdr:cNvSpPr/>
          </xdr:nvSpPr>
          <xdr:spPr>
            <a:xfrm>
              <a:off x="6580" y="828"/>
              <a:ext cx="23" cy="70"/>
            </a:xfrm>
            <a:custGeom>
              <a:avLst/>
              <a:gdLst/>
              <a:ahLst/>
              <a:cxnLst/>
              <a:rect l="l" t="t" r="r" b="b"/>
              <a:pathLst>
                <a:path w="23" h="70" extrusionOk="0">
                  <a:moveTo>
                    <a:pt x="12" y="0"/>
                  </a:moveTo>
                  <a:lnTo>
                    <a:pt x="0" y="68"/>
                  </a:lnTo>
                  <a:lnTo>
                    <a:pt x="12" y="70"/>
                  </a:lnTo>
                  <a:lnTo>
                    <a:pt x="23" y="2"/>
                  </a:lnTo>
                  <a:lnTo>
                    <a:pt x="12"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44" name="Shape 143">
              <a:extLst>
                <a:ext uri="{FF2B5EF4-FFF2-40B4-BE49-F238E27FC236}">
                  <a16:creationId xmlns:a16="http://schemas.microsoft.com/office/drawing/2014/main" id="{C7FA244A-376D-D2CD-D10B-88BB07143639}"/>
                </a:ext>
              </a:extLst>
            </xdr:cNvPr>
            <xdr:cNvPicPr preferRelativeResize="0"/>
          </xdr:nvPicPr>
          <xdr:blipFill rotWithShape="1">
            <a:blip xmlns:r="http://schemas.openxmlformats.org/officeDocument/2006/relationships" r:embed="rId27">
              <a:alphaModFix/>
            </a:blip>
            <a:srcRect/>
            <a:stretch/>
          </xdr:blipFill>
          <xdr:spPr>
            <a:xfrm>
              <a:off x="5954" y="928"/>
              <a:ext cx="797" cy="2"/>
            </a:xfrm>
            <a:prstGeom prst="rect">
              <a:avLst/>
            </a:prstGeom>
            <a:noFill/>
            <a:ln>
              <a:noFill/>
            </a:ln>
          </xdr:spPr>
        </xdr:pic>
        <xdr:pic>
          <xdr:nvPicPr>
            <xdr:cNvPr id="145" name="Shape 144">
              <a:extLst>
                <a:ext uri="{FF2B5EF4-FFF2-40B4-BE49-F238E27FC236}">
                  <a16:creationId xmlns:a16="http://schemas.microsoft.com/office/drawing/2014/main" id="{2326E6BE-C75B-DCC5-DA56-456DA4C4E04D}"/>
                </a:ext>
              </a:extLst>
            </xdr:cNvPr>
            <xdr:cNvPicPr preferRelativeResize="0"/>
          </xdr:nvPicPr>
          <xdr:blipFill rotWithShape="1">
            <a:blip xmlns:r="http://schemas.openxmlformats.org/officeDocument/2006/relationships" r:embed="rId28">
              <a:alphaModFix/>
            </a:blip>
            <a:srcRect/>
            <a:stretch/>
          </xdr:blipFill>
          <xdr:spPr>
            <a:xfrm>
              <a:off x="5878" y="1072"/>
              <a:ext cx="924" cy="223"/>
            </a:xfrm>
            <a:prstGeom prst="rect">
              <a:avLst/>
            </a:prstGeom>
            <a:noFill/>
            <a:ln>
              <a:noFill/>
            </a:ln>
          </xdr:spPr>
        </xdr:pic>
      </xdr:grpSp>
    </xdr:grpSp>
    <xdr:clientData fLocksWithSheet="0"/>
  </xdr:oneCellAnchor>
  <xdr:twoCellAnchor editAs="oneCell">
    <xdr:from>
      <xdr:col>0</xdr:col>
      <xdr:colOff>114300</xdr:colOff>
      <xdr:row>0</xdr:row>
      <xdr:rowOff>76200</xdr:rowOff>
    </xdr:from>
    <xdr:to>
      <xdr:col>1</xdr:col>
      <xdr:colOff>152400</xdr:colOff>
      <xdr:row>2</xdr:row>
      <xdr:rowOff>167640</xdr:rowOff>
    </xdr:to>
    <xdr:pic>
      <xdr:nvPicPr>
        <xdr:cNvPr id="146" name="Image 23">
          <a:extLst>
            <a:ext uri="{FF2B5EF4-FFF2-40B4-BE49-F238E27FC236}">
              <a16:creationId xmlns:a16="http://schemas.microsoft.com/office/drawing/2014/main" id="{F197B424-62E7-4E21-A1BF-3567E1636999}"/>
            </a:ext>
          </a:extLst>
        </xdr:cNvPr>
        <xdr:cNvPicPr>
          <a:picLocks/>
        </xdr:cNvPicPr>
      </xdr:nvPicPr>
      <xdr:blipFill>
        <a:blip xmlns:r="http://schemas.openxmlformats.org/officeDocument/2006/relationships" r:embed="rId29" cstate="print">
          <a:lum bright="70000" contrast="-70000"/>
        </a:blip>
        <a:stretch>
          <a:fillRect/>
        </a:stretch>
      </xdr:blipFill>
      <xdr:spPr>
        <a:xfrm>
          <a:off x="114300" y="76200"/>
          <a:ext cx="1546860" cy="457200"/>
        </a:xfrm>
        <a:prstGeom prst="rect">
          <a:avLst/>
        </a:prstGeom>
      </xdr:spPr>
    </xdr:pic>
    <xdr:clientData/>
  </xdr:twoCellAnchor>
  <xdr:twoCellAnchor>
    <xdr:from>
      <xdr:col>5</xdr:col>
      <xdr:colOff>1737360</xdr:colOff>
      <xdr:row>0</xdr:row>
      <xdr:rowOff>129540</xdr:rowOff>
    </xdr:from>
    <xdr:to>
      <xdr:col>6</xdr:col>
      <xdr:colOff>653415</xdr:colOff>
      <xdr:row>2</xdr:row>
      <xdr:rowOff>22860</xdr:rowOff>
    </xdr:to>
    <xdr:sp macro="" textlink="">
      <xdr:nvSpPr>
        <xdr:cNvPr id="147" name="Retângulo: Cantos Arredondados 146">
          <a:hlinkClick xmlns:r="http://schemas.openxmlformats.org/officeDocument/2006/relationships" r:id="rId30"/>
          <a:extLst>
            <a:ext uri="{FF2B5EF4-FFF2-40B4-BE49-F238E27FC236}">
              <a16:creationId xmlns:a16="http://schemas.microsoft.com/office/drawing/2014/main" id="{09F797F6-5CD5-4EFF-96D0-B2BF7200D2AB}"/>
            </a:ext>
          </a:extLst>
        </xdr:cNvPr>
        <xdr:cNvSpPr/>
      </xdr:nvSpPr>
      <xdr:spPr>
        <a:xfrm>
          <a:off x="9906000" y="129540"/>
          <a:ext cx="1049655" cy="274320"/>
        </a:xfrm>
        <a:prstGeom prst="roundRect">
          <a:avLst/>
        </a:prstGeom>
        <a:ln>
          <a:solidFill>
            <a:srgbClr val="00206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pt-BR" sz="1100" b="1">
              <a:solidFill>
                <a:schemeClr val="bg1"/>
              </a:solidFill>
              <a:latin typeface="Times New Roman" panose="02020603050405020304" pitchFamily="18" charset="0"/>
              <a:cs typeface="Times New Roman" panose="02020603050405020304" pitchFamily="18" charset="0"/>
            </a:rPr>
            <a:t>VOLTAR</a:t>
          </a:r>
        </a:p>
      </xdr:txBody>
    </xdr:sp>
    <xdr:clientData/>
  </xdr:twoCellAnchor>
  <xdr:twoCellAnchor>
    <xdr:from>
      <xdr:col>6</xdr:col>
      <xdr:colOff>277905</xdr:colOff>
      <xdr:row>24</xdr:row>
      <xdr:rowOff>62753</xdr:rowOff>
    </xdr:from>
    <xdr:to>
      <xdr:col>7</xdr:col>
      <xdr:colOff>98610</xdr:colOff>
      <xdr:row>25</xdr:row>
      <xdr:rowOff>143434</xdr:rowOff>
    </xdr:to>
    <xdr:sp macro="" textlink="">
      <xdr:nvSpPr>
        <xdr:cNvPr id="148" name="CaixaDeTexto 147">
          <a:extLst>
            <a:ext uri="{FF2B5EF4-FFF2-40B4-BE49-F238E27FC236}">
              <a16:creationId xmlns:a16="http://schemas.microsoft.com/office/drawing/2014/main" id="{832EFD64-133C-4E1E-974B-BE484AD7670D}"/>
            </a:ext>
          </a:extLst>
        </xdr:cNvPr>
        <xdr:cNvSpPr txBox="1"/>
      </xdr:nvSpPr>
      <xdr:spPr>
        <a:xfrm>
          <a:off x="10580145" y="992393"/>
          <a:ext cx="1954305" cy="2635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Arial" panose="020B0604020202020204" pitchFamily="34" charset="0"/>
              <a:cs typeface="Arial" panose="020B0604020202020204" pitchFamily="34" charset="0"/>
            </a:rPr>
            <a:t>OBS.: OBRA ENTREGUE</a:t>
          </a: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231079</xdr:colOff>
      <xdr:row>0</xdr:row>
      <xdr:rowOff>132521</xdr:rowOff>
    </xdr:from>
    <xdr:to>
      <xdr:col>1</xdr:col>
      <xdr:colOff>290300</xdr:colOff>
      <xdr:row>4</xdr:row>
      <xdr:rowOff>12506</xdr:rowOff>
    </xdr:to>
    <xdr:pic>
      <xdr:nvPicPr>
        <xdr:cNvPr id="2" name="Picture 2">
          <a:extLst>
            <a:ext uri="{FF2B5EF4-FFF2-40B4-BE49-F238E27FC236}">
              <a16:creationId xmlns:a16="http://schemas.microsoft.com/office/drawing/2014/main" id="{A6CFE406-B4C1-44C9-8441-EDCD17135EA9}"/>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31079" y="132521"/>
          <a:ext cx="600241" cy="6115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600074</xdr:colOff>
      <xdr:row>0</xdr:row>
      <xdr:rowOff>182219</xdr:rowOff>
    </xdr:from>
    <xdr:to>
      <xdr:col>7</xdr:col>
      <xdr:colOff>828260</xdr:colOff>
      <xdr:row>3</xdr:row>
      <xdr:rowOff>157370</xdr:rowOff>
    </xdr:to>
    <xdr:pic>
      <xdr:nvPicPr>
        <xdr:cNvPr id="3" name="Imagem 1">
          <a:extLst>
            <a:ext uri="{FF2B5EF4-FFF2-40B4-BE49-F238E27FC236}">
              <a16:creationId xmlns:a16="http://schemas.microsoft.com/office/drawing/2014/main" id="{C085E955-2F8F-4CD0-B635-CCF29B03E265}"/>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805034" y="182219"/>
          <a:ext cx="906366" cy="5390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518160</xdr:colOff>
      <xdr:row>6</xdr:row>
      <xdr:rowOff>137160</xdr:rowOff>
    </xdr:from>
    <xdr:to>
      <xdr:col>7</xdr:col>
      <xdr:colOff>769620</xdr:colOff>
      <xdr:row>8</xdr:row>
      <xdr:rowOff>47625</xdr:rowOff>
    </xdr:to>
    <xdr:sp macro="" textlink="">
      <xdr:nvSpPr>
        <xdr:cNvPr id="4" name="Retângulo: Cantos Arredondados 3">
          <a:hlinkClick xmlns:r="http://schemas.openxmlformats.org/officeDocument/2006/relationships" r:id="rId3"/>
          <a:extLst>
            <a:ext uri="{FF2B5EF4-FFF2-40B4-BE49-F238E27FC236}">
              <a16:creationId xmlns:a16="http://schemas.microsoft.com/office/drawing/2014/main" id="{92137EB0-130B-469E-A144-AE6A47ECF5F5}"/>
            </a:ext>
          </a:extLst>
        </xdr:cNvPr>
        <xdr:cNvSpPr/>
      </xdr:nvSpPr>
      <xdr:spPr>
        <a:xfrm>
          <a:off x="9723120" y="1264920"/>
          <a:ext cx="929640" cy="276225"/>
        </a:xfrm>
        <a:prstGeom prst="roundRect">
          <a:avLst/>
        </a:prstGeom>
        <a:ln>
          <a:solidFill>
            <a:srgbClr val="00206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pt-BR" sz="1100" b="1">
              <a:solidFill>
                <a:schemeClr val="bg1"/>
              </a:solidFill>
              <a:latin typeface="Times New Roman" panose="02020603050405020304" pitchFamily="18" charset="0"/>
              <a:cs typeface="Times New Roman" panose="02020603050405020304" pitchFamily="18" charset="0"/>
            </a:rPr>
            <a:t>VOLTAR</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243840</xdr:colOff>
      <xdr:row>1</xdr:row>
      <xdr:rowOff>61139</xdr:rowOff>
    </xdr:from>
    <xdr:to>
      <xdr:col>4</xdr:col>
      <xdr:colOff>575231</xdr:colOff>
      <xdr:row>4</xdr:row>
      <xdr:rowOff>53340</xdr:rowOff>
    </xdr:to>
    <xdr:pic>
      <xdr:nvPicPr>
        <xdr:cNvPr id="2" name="Imagem 3">
          <a:extLst>
            <a:ext uri="{FF2B5EF4-FFF2-40B4-BE49-F238E27FC236}">
              <a16:creationId xmlns:a16="http://schemas.microsoft.com/office/drawing/2014/main" id="{6B0835D5-B05D-4852-B137-4973BAB53E2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745480" y="236399"/>
          <a:ext cx="1634411" cy="540841"/>
        </a:xfrm>
        <a:prstGeom prst="rect">
          <a:avLst/>
        </a:prstGeom>
        <a:noFill/>
        <a:ln w="9525">
          <a:noFill/>
          <a:miter lim="800000"/>
          <a:headEnd/>
          <a:tailEnd/>
        </a:ln>
      </xdr:spPr>
    </xdr:pic>
    <xdr:clientData/>
  </xdr:twoCellAnchor>
  <xdr:twoCellAnchor editAs="oneCell">
    <xdr:from>
      <xdr:col>5</xdr:col>
      <xdr:colOff>106680</xdr:colOff>
      <xdr:row>1</xdr:row>
      <xdr:rowOff>58783</xdr:rowOff>
    </xdr:from>
    <xdr:to>
      <xdr:col>5</xdr:col>
      <xdr:colOff>823057</xdr:colOff>
      <xdr:row>4</xdr:row>
      <xdr:rowOff>75960</xdr:rowOff>
    </xdr:to>
    <xdr:pic>
      <xdr:nvPicPr>
        <xdr:cNvPr id="3" name="Picture 1230">
          <a:extLst>
            <a:ext uri="{FF2B5EF4-FFF2-40B4-BE49-F238E27FC236}">
              <a16:creationId xmlns:a16="http://schemas.microsoft.com/office/drawing/2014/main" id="{3153E2CD-D05F-4482-A8E8-C463A931395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88580" y="234043"/>
          <a:ext cx="716377" cy="565817"/>
        </a:xfrm>
        <a:prstGeom prst="rect">
          <a:avLst/>
        </a:prstGeom>
        <a:noFill/>
        <a:ln w="9525">
          <a:noFill/>
          <a:miter lim="800000"/>
          <a:headEnd/>
          <a:tailEnd/>
        </a:ln>
      </xdr:spPr>
    </xdr:pic>
    <xdr:clientData/>
  </xdr:twoCellAnchor>
  <xdr:twoCellAnchor>
    <xdr:from>
      <xdr:col>4</xdr:col>
      <xdr:colOff>426720</xdr:colOff>
      <xdr:row>0</xdr:row>
      <xdr:rowOff>83820</xdr:rowOff>
    </xdr:from>
    <xdr:to>
      <xdr:col>5</xdr:col>
      <xdr:colOff>754380</xdr:colOff>
      <xdr:row>0</xdr:row>
      <xdr:rowOff>360045</xdr:rowOff>
    </xdr:to>
    <xdr:sp macro="" textlink="">
      <xdr:nvSpPr>
        <xdr:cNvPr id="4" name="Retângulo: Cantos Arredondados 3">
          <a:hlinkClick xmlns:r="http://schemas.openxmlformats.org/officeDocument/2006/relationships" r:id="rId3"/>
          <a:extLst>
            <a:ext uri="{FF2B5EF4-FFF2-40B4-BE49-F238E27FC236}">
              <a16:creationId xmlns:a16="http://schemas.microsoft.com/office/drawing/2014/main" id="{266CD0E5-275C-489C-907D-EED09E80AD6F}"/>
            </a:ext>
          </a:extLst>
        </xdr:cNvPr>
        <xdr:cNvSpPr/>
      </xdr:nvSpPr>
      <xdr:spPr>
        <a:xfrm>
          <a:off x="7231380" y="83820"/>
          <a:ext cx="1104900" cy="276225"/>
        </a:xfrm>
        <a:prstGeom prst="roundRect">
          <a:avLst/>
        </a:prstGeom>
        <a:gradFill rotWithShape="1">
          <a:gsLst>
            <a:gs pos="0">
              <a:srgbClr val="4472C4">
                <a:satMod val="103000"/>
                <a:lumMod val="102000"/>
                <a:tint val="94000"/>
              </a:srgbClr>
            </a:gs>
            <a:gs pos="50000">
              <a:srgbClr val="4472C4">
                <a:satMod val="110000"/>
                <a:lumMod val="100000"/>
                <a:shade val="100000"/>
              </a:srgbClr>
            </a:gs>
            <a:gs pos="100000">
              <a:srgbClr val="4472C4">
                <a:lumMod val="99000"/>
                <a:satMod val="120000"/>
                <a:shade val="78000"/>
              </a:srgbClr>
            </a:gs>
          </a:gsLst>
          <a:lin ang="5400000" scaled="0"/>
        </a:gradFill>
        <a:ln>
          <a:solidFill>
            <a:srgbClr val="002060"/>
          </a:solidFill>
        </a:ln>
        <a:effectLst>
          <a:outerShdw blurRad="57150" dist="19050" dir="5400000" algn="ctr" rotWithShape="0">
            <a:srgbClr val="000000">
              <a:alpha val="63000"/>
            </a:srgbClr>
          </a:outerShdw>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imes New Roman" panose="02020603050405020304" pitchFamily="18" charset="0"/>
              <a:ea typeface="+mn-ea"/>
              <a:cs typeface="Times New Roman" panose="02020603050405020304" pitchFamily="18" charset="0"/>
            </a:rPr>
            <a:t>VOLTAR</a:t>
          </a:r>
        </a:p>
      </xdr:txBody>
    </xdr:sp>
    <xdr:clientData/>
  </xdr:twoCellAnchor>
</xdr:wsDr>
</file>

<file path=xl/drawings/drawing20.xml><?xml version="1.0" encoding="utf-8"?>
<xdr:wsDr xmlns:xdr="http://schemas.openxmlformats.org/drawingml/2006/spreadsheetDrawing" xmlns:a="http://schemas.openxmlformats.org/drawingml/2006/main">
  <xdr:oneCellAnchor>
    <xdr:from>
      <xdr:col>6</xdr:col>
      <xdr:colOff>1043940</xdr:colOff>
      <xdr:row>0</xdr:row>
      <xdr:rowOff>45721</xdr:rowOff>
    </xdr:from>
    <xdr:ext cx="1036320" cy="434340"/>
    <xdr:grpSp>
      <xdr:nvGrpSpPr>
        <xdr:cNvPr id="2" name="Shape 2">
          <a:extLst>
            <a:ext uri="{FF2B5EF4-FFF2-40B4-BE49-F238E27FC236}">
              <a16:creationId xmlns:a16="http://schemas.microsoft.com/office/drawing/2014/main" id="{5FE6B07D-12B1-427F-80DF-08C2440AAB04}"/>
            </a:ext>
          </a:extLst>
        </xdr:cNvPr>
        <xdr:cNvGrpSpPr/>
      </xdr:nvGrpSpPr>
      <xdr:grpSpPr>
        <a:xfrm>
          <a:off x="11346180" y="45721"/>
          <a:ext cx="1036320" cy="434340"/>
          <a:chOff x="4822125" y="3546638"/>
          <a:chExt cx="1047750" cy="466725"/>
        </a:xfrm>
      </xdr:grpSpPr>
      <xdr:grpSp>
        <xdr:nvGrpSpPr>
          <xdr:cNvPr id="3" name="Shape 3">
            <a:extLst>
              <a:ext uri="{FF2B5EF4-FFF2-40B4-BE49-F238E27FC236}">
                <a16:creationId xmlns:a16="http://schemas.microsoft.com/office/drawing/2014/main" id="{F68A3081-6A60-BB3B-862A-667ACE5D3D43}"/>
              </a:ext>
            </a:extLst>
          </xdr:cNvPr>
          <xdr:cNvGrpSpPr/>
        </xdr:nvGrpSpPr>
        <xdr:grpSpPr>
          <a:xfrm>
            <a:off x="4822125" y="3546638"/>
            <a:ext cx="1047750" cy="466725"/>
            <a:chOff x="5295" y="259"/>
            <a:chExt cx="2234" cy="1109"/>
          </a:xfrm>
        </xdr:grpSpPr>
        <xdr:sp macro="" textlink="">
          <xdr:nvSpPr>
            <xdr:cNvPr id="4" name="Shape 4">
              <a:extLst>
                <a:ext uri="{FF2B5EF4-FFF2-40B4-BE49-F238E27FC236}">
                  <a16:creationId xmlns:a16="http://schemas.microsoft.com/office/drawing/2014/main" id="{30C84705-0D06-BE95-4EA2-467AAD21E7D8}"/>
                </a:ext>
              </a:extLst>
            </xdr:cNvPr>
            <xdr:cNvSpPr/>
          </xdr:nvSpPr>
          <xdr:spPr>
            <a:xfrm>
              <a:off x="5295" y="259"/>
              <a:ext cx="2225" cy="1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5" name="Shape 5">
              <a:extLst>
                <a:ext uri="{FF2B5EF4-FFF2-40B4-BE49-F238E27FC236}">
                  <a16:creationId xmlns:a16="http://schemas.microsoft.com/office/drawing/2014/main" id="{B5363A5D-DDA5-C524-DFC2-8A4F1406563A}"/>
                </a:ext>
              </a:extLst>
            </xdr:cNvPr>
            <xdr:cNvSpPr/>
          </xdr:nvSpPr>
          <xdr:spPr>
            <a:xfrm>
              <a:off x="5792" y="320"/>
              <a:ext cx="1057" cy="1048"/>
            </a:xfrm>
            <a:custGeom>
              <a:avLst/>
              <a:gdLst/>
              <a:ahLst/>
              <a:cxnLst/>
              <a:rect l="l" t="t" r="r" b="b"/>
              <a:pathLst>
                <a:path w="1057" h="1048" extrusionOk="0">
                  <a:moveTo>
                    <a:pt x="528" y="1048"/>
                  </a:moveTo>
                  <a:lnTo>
                    <a:pt x="635" y="1037"/>
                  </a:lnTo>
                  <a:lnTo>
                    <a:pt x="734" y="1007"/>
                  </a:lnTo>
                  <a:lnTo>
                    <a:pt x="824" y="959"/>
                  </a:lnTo>
                  <a:lnTo>
                    <a:pt x="902" y="895"/>
                  </a:lnTo>
                  <a:lnTo>
                    <a:pt x="967" y="817"/>
                  </a:lnTo>
                  <a:lnTo>
                    <a:pt x="1015" y="728"/>
                  </a:lnTo>
                  <a:lnTo>
                    <a:pt x="1046" y="630"/>
                  </a:lnTo>
                  <a:lnTo>
                    <a:pt x="1057" y="524"/>
                  </a:lnTo>
                  <a:lnTo>
                    <a:pt x="1056" y="497"/>
                  </a:lnTo>
                  <a:lnTo>
                    <a:pt x="1040" y="393"/>
                  </a:lnTo>
                  <a:lnTo>
                    <a:pt x="1005" y="297"/>
                  </a:lnTo>
                  <a:lnTo>
                    <a:pt x="952" y="211"/>
                  </a:lnTo>
                  <a:lnTo>
                    <a:pt x="884" y="136"/>
                  </a:lnTo>
                  <a:lnTo>
                    <a:pt x="802" y="76"/>
                  </a:lnTo>
                  <a:lnTo>
                    <a:pt x="710" y="32"/>
                  </a:lnTo>
                  <a:lnTo>
                    <a:pt x="609" y="6"/>
                  </a:lnTo>
                  <a:lnTo>
                    <a:pt x="528" y="0"/>
                  </a:lnTo>
                  <a:lnTo>
                    <a:pt x="501" y="1"/>
                  </a:lnTo>
                  <a:lnTo>
                    <a:pt x="396" y="17"/>
                  </a:lnTo>
                  <a:lnTo>
                    <a:pt x="299" y="52"/>
                  </a:lnTo>
                  <a:lnTo>
                    <a:pt x="212" y="104"/>
                  </a:lnTo>
                  <a:lnTo>
                    <a:pt x="137" y="172"/>
                  </a:lnTo>
                  <a:lnTo>
                    <a:pt x="76" y="253"/>
                  </a:lnTo>
                  <a:lnTo>
                    <a:pt x="32" y="344"/>
                  </a:lnTo>
                  <a:lnTo>
                    <a:pt x="6" y="445"/>
                  </a:lnTo>
                  <a:lnTo>
                    <a:pt x="0" y="497"/>
                  </a:lnTo>
                  <a:lnTo>
                    <a:pt x="0" y="524"/>
                  </a:lnTo>
                  <a:lnTo>
                    <a:pt x="0" y="551"/>
                  </a:lnTo>
                  <a:lnTo>
                    <a:pt x="16" y="655"/>
                  </a:lnTo>
                  <a:lnTo>
                    <a:pt x="52" y="752"/>
                  </a:lnTo>
                  <a:lnTo>
                    <a:pt x="105" y="838"/>
                  </a:lnTo>
                  <a:lnTo>
                    <a:pt x="173" y="912"/>
                  </a:lnTo>
                  <a:lnTo>
                    <a:pt x="254" y="972"/>
                  </a:lnTo>
                  <a:lnTo>
                    <a:pt x="346" y="1017"/>
                  </a:lnTo>
                  <a:lnTo>
                    <a:pt x="448" y="1042"/>
                  </a:lnTo>
                  <a:lnTo>
                    <a:pt x="501" y="1047"/>
                  </a:lnTo>
                  <a:lnTo>
                    <a:pt x="528" y="1048"/>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6" name="Shape 6">
              <a:extLst>
                <a:ext uri="{FF2B5EF4-FFF2-40B4-BE49-F238E27FC236}">
                  <a16:creationId xmlns:a16="http://schemas.microsoft.com/office/drawing/2014/main" id="{AA7159A0-D230-C252-5A0D-0717CDE68675}"/>
                </a:ext>
              </a:extLst>
            </xdr:cNvPr>
            <xdr:cNvPicPr preferRelativeResize="0"/>
          </xdr:nvPicPr>
          <xdr:blipFill rotWithShape="1">
            <a:blip xmlns:r="http://schemas.openxmlformats.org/officeDocument/2006/relationships" r:embed="rId1">
              <a:alphaModFix/>
            </a:blip>
            <a:srcRect/>
            <a:stretch/>
          </xdr:blipFill>
          <xdr:spPr>
            <a:xfrm>
              <a:off x="5794" y="450"/>
              <a:ext cx="1056" cy="790"/>
            </a:xfrm>
            <a:prstGeom prst="rect">
              <a:avLst/>
            </a:prstGeom>
            <a:noFill/>
            <a:ln>
              <a:noFill/>
            </a:ln>
          </xdr:spPr>
        </xdr:pic>
        <xdr:sp macro="" textlink="">
          <xdr:nvSpPr>
            <xdr:cNvPr id="7" name="Shape 7">
              <a:extLst>
                <a:ext uri="{FF2B5EF4-FFF2-40B4-BE49-F238E27FC236}">
                  <a16:creationId xmlns:a16="http://schemas.microsoft.com/office/drawing/2014/main" id="{BD3B8E9E-CB54-6CB7-0598-70C7DFA0743D}"/>
                </a:ext>
              </a:extLst>
            </xdr:cNvPr>
            <xdr:cNvSpPr/>
          </xdr:nvSpPr>
          <xdr:spPr>
            <a:xfrm>
              <a:off x="5878" y="1103"/>
              <a:ext cx="854" cy="264"/>
            </a:xfrm>
            <a:custGeom>
              <a:avLst/>
              <a:gdLst/>
              <a:ahLst/>
              <a:cxnLst/>
              <a:rect l="l" t="t" r="r" b="b"/>
              <a:pathLst>
                <a:path w="854" h="264" extrusionOk="0">
                  <a:moveTo>
                    <a:pt x="179" y="0"/>
                  </a:moveTo>
                  <a:lnTo>
                    <a:pt x="140" y="0"/>
                  </a:lnTo>
                  <a:lnTo>
                    <a:pt x="101" y="3"/>
                  </a:lnTo>
                  <a:lnTo>
                    <a:pt x="89" y="5"/>
                  </a:lnTo>
                  <a:lnTo>
                    <a:pt x="76" y="7"/>
                  </a:lnTo>
                  <a:lnTo>
                    <a:pt x="63" y="10"/>
                  </a:lnTo>
                  <a:lnTo>
                    <a:pt x="50" y="12"/>
                  </a:lnTo>
                  <a:lnTo>
                    <a:pt x="37" y="15"/>
                  </a:lnTo>
                  <a:lnTo>
                    <a:pt x="25" y="18"/>
                  </a:lnTo>
                  <a:lnTo>
                    <a:pt x="12" y="22"/>
                  </a:lnTo>
                  <a:lnTo>
                    <a:pt x="0" y="26"/>
                  </a:lnTo>
                  <a:lnTo>
                    <a:pt x="8" y="39"/>
                  </a:lnTo>
                  <a:lnTo>
                    <a:pt x="28" y="65"/>
                  </a:lnTo>
                  <a:lnTo>
                    <a:pt x="38" y="77"/>
                  </a:lnTo>
                  <a:lnTo>
                    <a:pt x="60" y="101"/>
                  </a:lnTo>
                  <a:lnTo>
                    <a:pt x="83" y="123"/>
                  </a:lnTo>
                  <a:lnTo>
                    <a:pt x="107" y="145"/>
                  </a:lnTo>
                  <a:lnTo>
                    <a:pt x="133" y="164"/>
                  </a:lnTo>
                  <a:lnTo>
                    <a:pt x="159" y="182"/>
                  </a:lnTo>
                  <a:lnTo>
                    <a:pt x="187" y="199"/>
                  </a:lnTo>
                  <a:lnTo>
                    <a:pt x="216" y="213"/>
                  </a:lnTo>
                  <a:lnTo>
                    <a:pt x="246" y="226"/>
                  </a:lnTo>
                  <a:lnTo>
                    <a:pt x="277" y="238"/>
                  </a:lnTo>
                  <a:lnTo>
                    <a:pt x="309" y="247"/>
                  </a:lnTo>
                  <a:lnTo>
                    <a:pt x="341" y="255"/>
                  </a:lnTo>
                  <a:lnTo>
                    <a:pt x="375" y="260"/>
                  </a:lnTo>
                  <a:lnTo>
                    <a:pt x="408" y="263"/>
                  </a:lnTo>
                  <a:lnTo>
                    <a:pt x="425" y="264"/>
                  </a:lnTo>
                  <a:lnTo>
                    <a:pt x="458" y="264"/>
                  </a:lnTo>
                  <a:lnTo>
                    <a:pt x="489" y="262"/>
                  </a:lnTo>
                  <a:lnTo>
                    <a:pt x="519" y="259"/>
                  </a:lnTo>
                  <a:lnTo>
                    <a:pt x="578" y="247"/>
                  </a:lnTo>
                  <a:lnTo>
                    <a:pt x="606" y="238"/>
                  </a:lnTo>
                  <a:lnTo>
                    <a:pt x="648" y="223"/>
                  </a:lnTo>
                  <a:lnTo>
                    <a:pt x="674" y="211"/>
                  </a:lnTo>
                  <a:lnTo>
                    <a:pt x="688" y="205"/>
                  </a:lnTo>
                  <a:lnTo>
                    <a:pt x="700" y="198"/>
                  </a:lnTo>
                  <a:lnTo>
                    <a:pt x="713" y="190"/>
                  </a:lnTo>
                  <a:lnTo>
                    <a:pt x="725" y="183"/>
                  </a:lnTo>
                  <a:lnTo>
                    <a:pt x="738" y="175"/>
                  </a:lnTo>
                  <a:lnTo>
                    <a:pt x="749" y="167"/>
                  </a:lnTo>
                  <a:lnTo>
                    <a:pt x="773" y="149"/>
                  </a:lnTo>
                  <a:lnTo>
                    <a:pt x="795" y="131"/>
                  </a:lnTo>
                  <a:lnTo>
                    <a:pt x="805" y="121"/>
                  </a:lnTo>
                  <a:lnTo>
                    <a:pt x="816" y="111"/>
                  </a:lnTo>
                  <a:lnTo>
                    <a:pt x="826" y="101"/>
                  </a:lnTo>
                  <a:lnTo>
                    <a:pt x="836" y="90"/>
                  </a:lnTo>
                  <a:lnTo>
                    <a:pt x="842" y="83"/>
                  </a:lnTo>
                  <a:lnTo>
                    <a:pt x="428" y="83"/>
                  </a:lnTo>
                  <a:lnTo>
                    <a:pt x="413" y="74"/>
                  </a:lnTo>
                  <a:lnTo>
                    <a:pt x="398" y="66"/>
                  </a:lnTo>
                  <a:lnTo>
                    <a:pt x="384" y="58"/>
                  </a:lnTo>
                  <a:lnTo>
                    <a:pt x="370" y="51"/>
                  </a:lnTo>
                  <a:lnTo>
                    <a:pt x="355" y="44"/>
                  </a:lnTo>
                  <a:lnTo>
                    <a:pt x="341" y="38"/>
                  </a:lnTo>
                  <a:lnTo>
                    <a:pt x="328" y="32"/>
                  </a:lnTo>
                  <a:lnTo>
                    <a:pt x="313" y="27"/>
                  </a:lnTo>
                  <a:lnTo>
                    <a:pt x="300" y="22"/>
                  </a:lnTo>
                  <a:lnTo>
                    <a:pt x="272" y="14"/>
                  </a:lnTo>
                  <a:lnTo>
                    <a:pt x="259" y="11"/>
                  </a:lnTo>
                  <a:lnTo>
                    <a:pt x="245" y="8"/>
                  </a:lnTo>
                  <a:lnTo>
                    <a:pt x="232" y="6"/>
                  </a:lnTo>
                  <a:lnTo>
                    <a:pt x="218" y="4"/>
                  </a:lnTo>
                  <a:lnTo>
                    <a:pt x="205" y="2"/>
                  </a:lnTo>
                  <a:lnTo>
                    <a:pt x="179" y="0"/>
                  </a:lnTo>
                  <a:close/>
                  <a:moveTo>
                    <a:pt x="690" y="43"/>
                  </a:moveTo>
                  <a:lnTo>
                    <a:pt x="622" y="43"/>
                  </a:lnTo>
                  <a:lnTo>
                    <a:pt x="583" y="46"/>
                  </a:lnTo>
                  <a:lnTo>
                    <a:pt x="557" y="50"/>
                  </a:lnTo>
                  <a:lnTo>
                    <a:pt x="545" y="52"/>
                  </a:lnTo>
                  <a:lnTo>
                    <a:pt x="532" y="54"/>
                  </a:lnTo>
                  <a:lnTo>
                    <a:pt x="520" y="56"/>
                  </a:lnTo>
                  <a:lnTo>
                    <a:pt x="484" y="65"/>
                  </a:lnTo>
                  <a:lnTo>
                    <a:pt x="473" y="68"/>
                  </a:lnTo>
                  <a:lnTo>
                    <a:pt x="461" y="71"/>
                  </a:lnTo>
                  <a:lnTo>
                    <a:pt x="428" y="83"/>
                  </a:lnTo>
                  <a:lnTo>
                    <a:pt x="842" y="83"/>
                  </a:lnTo>
                  <a:lnTo>
                    <a:pt x="845" y="79"/>
                  </a:lnTo>
                  <a:lnTo>
                    <a:pt x="854" y="69"/>
                  </a:lnTo>
                  <a:lnTo>
                    <a:pt x="839" y="65"/>
                  </a:lnTo>
                  <a:lnTo>
                    <a:pt x="823" y="61"/>
                  </a:lnTo>
                  <a:lnTo>
                    <a:pt x="808" y="58"/>
                  </a:lnTo>
                  <a:lnTo>
                    <a:pt x="792" y="55"/>
                  </a:lnTo>
                  <a:lnTo>
                    <a:pt x="777" y="53"/>
                  </a:lnTo>
                  <a:lnTo>
                    <a:pt x="762" y="50"/>
                  </a:lnTo>
                  <a:lnTo>
                    <a:pt x="747" y="48"/>
                  </a:lnTo>
                  <a:lnTo>
                    <a:pt x="733" y="47"/>
                  </a:lnTo>
                  <a:lnTo>
                    <a:pt x="718" y="45"/>
                  </a:lnTo>
                  <a:lnTo>
                    <a:pt x="690" y="43"/>
                  </a:lnTo>
                  <a:close/>
                </a:path>
              </a:pathLst>
            </a:custGeom>
            <a:solidFill>
              <a:srgbClr val="FCFCFC"/>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8" name="Shape 8">
              <a:extLst>
                <a:ext uri="{FF2B5EF4-FFF2-40B4-BE49-F238E27FC236}">
                  <a16:creationId xmlns:a16="http://schemas.microsoft.com/office/drawing/2014/main" id="{58A6620F-2CD5-B724-C066-B92F87A21293}"/>
                </a:ext>
              </a:extLst>
            </xdr:cNvPr>
            <xdr:cNvPicPr preferRelativeResize="0"/>
          </xdr:nvPicPr>
          <xdr:blipFill rotWithShape="1">
            <a:blip xmlns:r="http://schemas.openxmlformats.org/officeDocument/2006/relationships" r:embed="rId2">
              <a:alphaModFix/>
            </a:blip>
            <a:srcRect/>
            <a:stretch/>
          </xdr:blipFill>
          <xdr:spPr>
            <a:xfrm>
              <a:off x="5878" y="1233"/>
              <a:ext cx="871" cy="5"/>
            </a:xfrm>
            <a:prstGeom prst="rect">
              <a:avLst/>
            </a:prstGeom>
            <a:noFill/>
            <a:ln>
              <a:noFill/>
            </a:ln>
          </xdr:spPr>
        </xdr:pic>
        <xdr:sp macro="" textlink="">
          <xdr:nvSpPr>
            <xdr:cNvPr id="9" name="Shape 9">
              <a:extLst>
                <a:ext uri="{FF2B5EF4-FFF2-40B4-BE49-F238E27FC236}">
                  <a16:creationId xmlns:a16="http://schemas.microsoft.com/office/drawing/2014/main" id="{C74DF050-D281-884A-875C-3026B2FC0A6C}"/>
                </a:ext>
              </a:extLst>
            </xdr:cNvPr>
            <xdr:cNvSpPr/>
          </xdr:nvSpPr>
          <xdr:spPr>
            <a:xfrm>
              <a:off x="5878" y="1103"/>
              <a:ext cx="854" cy="264"/>
            </a:xfrm>
            <a:custGeom>
              <a:avLst/>
              <a:gdLst/>
              <a:ahLst/>
              <a:cxnLst/>
              <a:rect l="l" t="t" r="r" b="b"/>
              <a:pathLst>
                <a:path w="854" h="264" extrusionOk="0">
                  <a:moveTo>
                    <a:pt x="443" y="264"/>
                  </a:moveTo>
                  <a:lnTo>
                    <a:pt x="458" y="264"/>
                  </a:lnTo>
                  <a:lnTo>
                    <a:pt x="473" y="263"/>
                  </a:lnTo>
                  <a:lnTo>
                    <a:pt x="489" y="262"/>
                  </a:lnTo>
                  <a:lnTo>
                    <a:pt x="504" y="261"/>
                  </a:lnTo>
                  <a:lnTo>
                    <a:pt x="519" y="259"/>
                  </a:lnTo>
                  <a:lnTo>
                    <a:pt x="534" y="256"/>
                  </a:lnTo>
                  <a:lnTo>
                    <a:pt x="549" y="253"/>
                  </a:lnTo>
                  <a:lnTo>
                    <a:pt x="563" y="250"/>
                  </a:lnTo>
                  <a:lnTo>
                    <a:pt x="578" y="247"/>
                  </a:lnTo>
                  <a:lnTo>
                    <a:pt x="592" y="243"/>
                  </a:lnTo>
                  <a:lnTo>
                    <a:pt x="606" y="238"/>
                  </a:lnTo>
                  <a:lnTo>
                    <a:pt x="620" y="233"/>
                  </a:lnTo>
                  <a:lnTo>
                    <a:pt x="634" y="228"/>
                  </a:lnTo>
                  <a:lnTo>
                    <a:pt x="700" y="198"/>
                  </a:lnTo>
                  <a:lnTo>
                    <a:pt x="713" y="190"/>
                  </a:lnTo>
                  <a:lnTo>
                    <a:pt x="725" y="183"/>
                  </a:lnTo>
                  <a:lnTo>
                    <a:pt x="737" y="175"/>
                  </a:lnTo>
                  <a:lnTo>
                    <a:pt x="749" y="167"/>
                  </a:lnTo>
                  <a:lnTo>
                    <a:pt x="761" y="158"/>
                  </a:lnTo>
                  <a:lnTo>
                    <a:pt x="772" y="149"/>
                  </a:lnTo>
                  <a:lnTo>
                    <a:pt x="784" y="140"/>
                  </a:lnTo>
                  <a:lnTo>
                    <a:pt x="794" y="131"/>
                  </a:lnTo>
                  <a:lnTo>
                    <a:pt x="805" y="121"/>
                  </a:lnTo>
                  <a:lnTo>
                    <a:pt x="815" y="111"/>
                  </a:lnTo>
                  <a:lnTo>
                    <a:pt x="826" y="101"/>
                  </a:lnTo>
                  <a:lnTo>
                    <a:pt x="835" y="90"/>
                  </a:lnTo>
                  <a:lnTo>
                    <a:pt x="845" y="79"/>
                  </a:lnTo>
                  <a:lnTo>
                    <a:pt x="854" y="69"/>
                  </a:lnTo>
                  <a:lnTo>
                    <a:pt x="838" y="65"/>
                  </a:lnTo>
                  <a:lnTo>
                    <a:pt x="823" y="61"/>
                  </a:lnTo>
                  <a:lnTo>
                    <a:pt x="807" y="58"/>
                  </a:lnTo>
                  <a:lnTo>
                    <a:pt x="792" y="55"/>
                  </a:lnTo>
                  <a:lnTo>
                    <a:pt x="777" y="53"/>
                  </a:lnTo>
                  <a:lnTo>
                    <a:pt x="762" y="50"/>
                  </a:lnTo>
                  <a:lnTo>
                    <a:pt x="747" y="48"/>
                  </a:lnTo>
                  <a:lnTo>
                    <a:pt x="732" y="47"/>
                  </a:lnTo>
                  <a:lnTo>
                    <a:pt x="718" y="45"/>
                  </a:lnTo>
                  <a:lnTo>
                    <a:pt x="704" y="44"/>
                  </a:lnTo>
                  <a:lnTo>
                    <a:pt x="690" y="43"/>
                  </a:lnTo>
                  <a:lnTo>
                    <a:pt x="676" y="43"/>
                  </a:lnTo>
                  <a:lnTo>
                    <a:pt x="662" y="42"/>
                  </a:lnTo>
                  <a:lnTo>
                    <a:pt x="648" y="42"/>
                  </a:lnTo>
                  <a:lnTo>
                    <a:pt x="635" y="43"/>
                  </a:lnTo>
                  <a:lnTo>
                    <a:pt x="621" y="43"/>
                  </a:lnTo>
                  <a:lnTo>
                    <a:pt x="608" y="44"/>
                  </a:lnTo>
                  <a:lnTo>
                    <a:pt x="595" y="45"/>
                  </a:lnTo>
                  <a:lnTo>
                    <a:pt x="582" y="46"/>
                  </a:lnTo>
                  <a:lnTo>
                    <a:pt x="569" y="48"/>
                  </a:lnTo>
                  <a:lnTo>
                    <a:pt x="557" y="50"/>
                  </a:lnTo>
                  <a:lnTo>
                    <a:pt x="544" y="52"/>
                  </a:lnTo>
                  <a:lnTo>
                    <a:pt x="532" y="54"/>
                  </a:lnTo>
                  <a:lnTo>
                    <a:pt x="520" y="56"/>
                  </a:lnTo>
                  <a:lnTo>
                    <a:pt x="508" y="59"/>
                  </a:lnTo>
                  <a:lnTo>
                    <a:pt x="496" y="62"/>
                  </a:lnTo>
                  <a:lnTo>
                    <a:pt x="484" y="65"/>
                  </a:lnTo>
                  <a:lnTo>
                    <a:pt x="472" y="68"/>
                  </a:lnTo>
                  <a:lnTo>
                    <a:pt x="461" y="71"/>
                  </a:lnTo>
                  <a:lnTo>
                    <a:pt x="450" y="75"/>
                  </a:lnTo>
                  <a:lnTo>
                    <a:pt x="438" y="79"/>
                  </a:lnTo>
                  <a:lnTo>
                    <a:pt x="427" y="83"/>
                  </a:lnTo>
                  <a:lnTo>
                    <a:pt x="413" y="74"/>
                  </a:lnTo>
                  <a:lnTo>
                    <a:pt x="398" y="66"/>
                  </a:lnTo>
                  <a:lnTo>
                    <a:pt x="384" y="58"/>
                  </a:lnTo>
                  <a:lnTo>
                    <a:pt x="369" y="51"/>
                  </a:lnTo>
                  <a:lnTo>
                    <a:pt x="355" y="44"/>
                  </a:lnTo>
                  <a:lnTo>
                    <a:pt x="341" y="38"/>
                  </a:lnTo>
                  <a:lnTo>
                    <a:pt x="327" y="32"/>
                  </a:lnTo>
                  <a:lnTo>
                    <a:pt x="313" y="27"/>
                  </a:lnTo>
                  <a:lnTo>
                    <a:pt x="245" y="8"/>
                  </a:lnTo>
                  <a:lnTo>
                    <a:pt x="218" y="4"/>
                  </a:lnTo>
                  <a:lnTo>
                    <a:pt x="205" y="2"/>
                  </a:lnTo>
                  <a:lnTo>
                    <a:pt x="192" y="1"/>
                  </a:lnTo>
                  <a:lnTo>
                    <a:pt x="179" y="0"/>
                  </a:lnTo>
                  <a:lnTo>
                    <a:pt x="166" y="0"/>
                  </a:lnTo>
                  <a:lnTo>
                    <a:pt x="153" y="0"/>
                  </a:lnTo>
                  <a:lnTo>
                    <a:pt x="140" y="0"/>
                  </a:lnTo>
                  <a:lnTo>
                    <a:pt x="127" y="1"/>
                  </a:lnTo>
                  <a:lnTo>
                    <a:pt x="63" y="10"/>
                  </a:lnTo>
                  <a:lnTo>
                    <a:pt x="50" y="12"/>
                  </a:lnTo>
                  <a:lnTo>
                    <a:pt x="37" y="15"/>
                  </a:lnTo>
                  <a:lnTo>
                    <a:pt x="25" y="18"/>
                  </a:lnTo>
                  <a:lnTo>
                    <a:pt x="12" y="22"/>
                  </a:lnTo>
                  <a:lnTo>
                    <a:pt x="0" y="26"/>
                  </a:lnTo>
                  <a:lnTo>
                    <a:pt x="8" y="39"/>
                  </a:lnTo>
                  <a:lnTo>
                    <a:pt x="18" y="52"/>
                  </a:lnTo>
                  <a:lnTo>
                    <a:pt x="28" y="65"/>
                  </a:lnTo>
                  <a:lnTo>
                    <a:pt x="38" y="77"/>
                  </a:lnTo>
                  <a:lnTo>
                    <a:pt x="49" y="89"/>
                  </a:lnTo>
                  <a:lnTo>
                    <a:pt x="60" y="101"/>
                  </a:lnTo>
                  <a:lnTo>
                    <a:pt x="71" y="112"/>
                  </a:lnTo>
                  <a:lnTo>
                    <a:pt x="83" y="123"/>
                  </a:lnTo>
                  <a:lnTo>
                    <a:pt x="95" y="134"/>
                  </a:lnTo>
                  <a:lnTo>
                    <a:pt x="107" y="145"/>
                  </a:lnTo>
                  <a:lnTo>
                    <a:pt x="120" y="155"/>
                  </a:lnTo>
                  <a:lnTo>
                    <a:pt x="132" y="164"/>
                  </a:lnTo>
                  <a:lnTo>
                    <a:pt x="146" y="173"/>
                  </a:lnTo>
                  <a:lnTo>
                    <a:pt x="159" y="182"/>
                  </a:lnTo>
                  <a:lnTo>
                    <a:pt x="173" y="191"/>
                  </a:lnTo>
                  <a:lnTo>
                    <a:pt x="187" y="199"/>
                  </a:lnTo>
                  <a:lnTo>
                    <a:pt x="201" y="206"/>
                  </a:lnTo>
                  <a:lnTo>
                    <a:pt x="216" y="213"/>
                  </a:lnTo>
                  <a:lnTo>
                    <a:pt x="231" y="220"/>
                  </a:lnTo>
                  <a:lnTo>
                    <a:pt x="246" y="226"/>
                  </a:lnTo>
                  <a:lnTo>
                    <a:pt x="261" y="232"/>
                  </a:lnTo>
                  <a:lnTo>
                    <a:pt x="277" y="238"/>
                  </a:lnTo>
                  <a:lnTo>
                    <a:pt x="293" y="243"/>
                  </a:lnTo>
                  <a:lnTo>
                    <a:pt x="308" y="247"/>
                  </a:lnTo>
                  <a:lnTo>
                    <a:pt x="325" y="251"/>
                  </a:lnTo>
                  <a:lnTo>
                    <a:pt x="341" y="255"/>
                  </a:lnTo>
                  <a:lnTo>
                    <a:pt x="357" y="257"/>
                  </a:lnTo>
                  <a:lnTo>
                    <a:pt x="374" y="260"/>
                  </a:lnTo>
                  <a:lnTo>
                    <a:pt x="391" y="262"/>
                  </a:lnTo>
                  <a:lnTo>
                    <a:pt x="408" y="263"/>
                  </a:lnTo>
                  <a:lnTo>
                    <a:pt x="425" y="264"/>
                  </a:lnTo>
                  <a:lnTo>
                    <a:pt x="443" y="264"/>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0" name="Shape 10">
              <a:extLst>
                <a:ext uri="{FF2B5EF4-FFF2-40B4-BE49-F238E27FC236}">
                  <a16:creationId xmlns:a16="http://schemas.microsoft.com/office/drawing/2014/main" id="{19A096A8-EB39-3E1B-6C2D-92033D12E8B6}"/>
                </a:ext>
              </a:extLst>
            </xdr:cNvPr>
            <xdr:cNvSpPr/>
          </xdr:nvSpPr>
          <xdr:spPr>
            <a:xfrm>
              <a:off x="6734" y="1169"/>
              <a:ext cx="2" cy="2"/>
            </a:xfrm>
            <a:custGeom>
              <a:avLst/>
              <a:gdLst/>
              <a:ahLst/>
              <a:cxnLst/>
              <a:rect l="l" t="t" r="r" b="b"/>
              <a:pathLst>
                <a:path w="1" h="2" extrusionOk="0">
                  <a:moveTo>
                    <a:pt x="0" y="2"/>
                  </a:moveTo>
                  <a:lnTo>
                    <a:pt x="1" y="1"/>
                  </a:lnTo>
                  <a:lnTo>
                    <a:pt x="1" y="0"/>
                  </a:lnTo>
                  <a:lnTo>
                    <a:pt x="1"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1" name="Shape 11">
              <a:extLst>
                <a:ext uri="{FF2B5EF4-FFF2-40B4-BE49-F238E27FC236}">
                  <a16:creationId xmlns:a16="http://schemas.microsoft.com/office/drawing/2014/main" id="{175B60BA-D86F-E5E8-182C-743539328AAB}"/>
                </a:ext>
              </a:extLst>
            </xdr:cNvPr>
            <xdr:cNvSpPr/>
          </xdr:nvSpPr>
          <xdr:spPr>
            <a:xfrm>
              <a:off x="6738" y="1164"/>
              <a:ext cx="2" cy="2"/>
            </a:xfrm>
            <a:custGeom>
              <a:avLst/>
              <a:gdLst/>
              <a:ahLst/>
              <a:cxnLst/>
              <a:rect l="l" t="t" r="r" b="b"/>
              <a:pathLst>
                <a:path w="1" h="2" extrusionOk="0">
                  <a:moveTo>
                    <a:pt x="0" y="2"/>
                  </a:moveTo>
                  <a:lnTo>
                    <a:pt x="0" y="1"/>
                  </a:lnTo>
                  <a:lnTo>
                    <a:pt x="1" y="0"/>
                  </a:lnTo>
                  <a:lnTo>
                    <a:pt x="0"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2" name="Shape 12">
              <a:extLst>
                <a:ext uri="{FF2B5EF4-FFF2-40B4-BE49-F238E27FC236}">
                  <a16:creationId xmlns:a16="http://schemas.microsoft.com/office/drawing/2014/main" id="{E4C5D1D4-F8CA-2F3F-DBBD-9DFDD3393D05}"/>
                </a:ext>
              </a:extLst>
            </xdr:cNvPr>
            <xdr:cNvSpPr/>
          </xdr:nvSpPr>
          <xdr:spPr>
            <a:xfrm>
              <a:off x="6743" y="1157"/>
              <a:ext cx="2" cy="2"/>
            </a:xfrm>
            <a:custGeom>
              <a:avLst/>
              <a:gdLst/>
              <a:ahLst/>
              <a:cxnLst/>
              <a:rect l="l" t="t" r="r" b="b"/>
              <a:pathLst>
                <a:path w="1" h="2" extrusionOk="0">
                  <a:moveTo>
                    <a:pt x="0" y="2"/>
                  </a:moveTo>
                  <a:lnTo>
                    <a:pt x="1" y="1"/>
                  </a:lnTo>
                  <a:lnTo>
                    <a:pt x="1" y="0"/>
                  </a:lnTo>
                  <a:lnTo>
                    <a:pt x="1"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 name="Shape 13">
              <a:extLst>
                <a:ext uri="{FF2B5EF4-FFF2-40B4-BE49-F238E27FC236}">
                  <a16:creationId xmlns:a16="http://schemas.microsoft.com/office/drawing/2014/main" id="{FF10A038-030C-F5A0-7C10-CBBD70AB935D}"/>
                </a:ext>
              </a:extLst>
            </xdr:cNvPr>
            <xdr:cNvSpPr/>
          </xdr:nvSpPr>
          <xdr:spPr>
            <a:xfrm>
              <a:off x="6747" y="1152"/>
              <a:ext cx="2" cy="2"/>
            </a:xfrm>
            <a:custGeom>
              <a:avLst/>
              <a:gdLst/>
              <a:ahLst/>
              <a:cxnLst/>
              <a:rect l="l" t="t" r="r" b="b"/>
              <a:pathLst>
                <a:path w="1" h="2" extrusionOk="0">
                  <a:moveTo>
                    <a:pt x="0" y="2"/>
                  </a:moveTo>
                  <a:lnTo>
                    <a:pt x="1" y="1"/>
                  </a:lnTo>
                  <a:lnTo>
                    <a:pt x="1" y="0"/>
                  </a:lnTo>
                  <a:lnTo>
                    <a:pt x="1"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4" name="Shape 14">
              <a:extLst>
                <a:ext uri="{FF2B5EF4-FFF2-40B4-BE49-F238E27FC236}">
                  <a16:creationId xmlns:a16="http://schemas.microsoft.com/office/drawing/2014/main" id="{6B236069-9E37-8FFB-78F7-B21A2EBC2A91}"/>
                </a:ext>
              </a:extLst>
            </xdr:cNvPr>
            <xdr:cNvSpPr/>
          </xdr:nvSpPr>
          <xdr:spPr>
            <a:xfrm>
              <a:off x="5792" y="693"/>
              <a:ext cx="1057" cy="493"/>
            </a:xfrm>
            <a:custGeom>
              <a:avLst/>
              <a:gdLst/>
              <a:ahLst/>
              <a:cxnLst/>
              <a:rect l="l" t="t" r="r" b="b"/>
              <a:pathLst>
                <a:path w="1057" h="493" extrusionOk="0">
                  <a:moveTo>
                    <a:pt x="987" y="410"/>
                  </a:moveTo>
                  <a:lnTo>
                    <a:pt x="264" y="410"/>
                  </a:lnTo>
                  <a:lnTo>
                    <a:pt x="291" y="412"/>
                  </a:lnTo>
                  <a:lnTo>
                    <a:pt x="317" y="416"/>
                  </a:lnTo>
                  <a:lnTo>
                    <a:pt x="331" y="418"/>
                  </a:lnTo>
                  <a:lnTo>
                    <a:pt x="344" y="421"/>
                  </a:lnTo>
                  <a:lnTo>
                    <a:pt x="358" y="424"/>
                  </a:lnTo>
                  <a:lnTo>
                    <a:pt x="371" y="428"/>
                  </a:lnTo>
                  <a:lnTo>
                    <a:pt x="385" y="432"/>
                  </a:lnTo>
                  <a:lnTo>
                    <a:pt x="413" y="442"/>
                  </a:lnTo>
                  <a:lnTo>
                    <a:pt x="441" y="454"/>
                  </a:lnTo>
                  <a:lnTo>
                    <a:pt x="455" y="461"/>
                  </a:lnTo>
                  <a:lnTo>
                    <a:pt x="470" y="468"/>
                  </a:lnTo>
                  <a:lnTo>
                    <a:pt x="484" y="476"/>
                  </a:lnTo>
                  <a:lnTo>
                    <a:pt x="499" y="485"/>
                  </a:lnTo>
                  <a:lnTo>
                    <a:pt x="513" y="493"/>
                  </a:lnTo>
                  <a:lnTo>
                    <a:pt x="535" y="485"/>
                  </a:lnTo>
                  <a:lnTo>
                    <a:pt x="547" y="482"/>
                  </a:lnTo>
                  <a:lnTo>
                    <a:pt x="558" y="478"/>
                  </a:lnTo>
                  <a:lnTo>
                    <a:pt x="606" y="466"/>
                  </a:lnTo>
                  <a:lnTo>
                    <a:pt x="630" y="462"/>
                  </a:lnTo>
                  <a:lnTo>
                    <a:pt x="643" y="460"/>
                  </a:lnTo>
                  <a:lnTo>
                    <a:pt x="655" y="458"/>
                  </a:lnTo>
                  <a:lnTo>
                    <a:pt x="668" y="456"/>
                  </a:lnTo>
                  <a:lnTo>
                    <a:pt x="707" y="453"/>
                  </a:lnTo>
                  <a:lnTo>
                    <a:pt x="960" y="453"/>
                  </a:lnTo>
                  <a:lnTo>
                    <a:pt x="978" y="426"/>
                  </a:lnTo>
                  <a:lnTo>
                    <a:pt x="984" y="416"/>
                  </a:lnTo>
                  <a:lnTo>
                    <a:pt x="987" y="410"/>
                  </a:lnTo>
                  <a:close/>
                  <a:moveTo>
                    <a:pt x="960" y="453"/>
                  </a:moveTo>
                  <a:lnTo>
                    <a:pt x="775" y="453"/>
                  </a:lnTo>
                  <a:lnTo>
                    <a:pt x="804" y="455"/>
                  </a:lnTo>
                  <a:lnTo>
                    <a:pt x="818" y="457"/>
                  </a:lnTo>
                  <a:lnTo>
                    <a:pt x="833" y="458"/>
                  </a:lnTo>
                  <a:lnTo>
                    <a:pt x="848" y="460"/>
                  </a:lnTo>
                  <a:lnTo>
                    <a:pt x="863" y="463"/>
                  </a:lnTo>
                  <a:lnTo>
                    <a:pt x="878" y="465"/>
                  </a:lnTo>
                  <a:lnTo>
                    <a:pt x="893" y="468"/>
                  </a:lnTo>
                  <a:lnTo>
                    <a:pt x="909" y="471"/>
                  </a:lnTo>
                  <a:lnTo>
                    <a:pt x="924" y="475"/>
                  </a:lnTo>
                  <a:lnTo>
                    <a:pt x="940" y="479"/>
                  </a:lnTo>
                  <a:lnTo>
                    <a:pt x="947" y="470"/>
                  </a:lnTo>
                  <a:lnTo>
                    <a:pt x="953" y="462"/>
                  </a:lnTo>
                  <a:lnTo>
                    <a:pt x="960" y="453"/>
                  </a:lnTo>
                  <a:close/>
                  <a:moveTo>
                    <a:pt x="340" y="0"/>
                  </a:moveTo>
                  <a:lnTo>
                    <a:pt x="148" y="3"/>
                  </a:lnTo>
                  <a:lnTo>
                    <a:pt x="84" y="5"/>
                  </a:lnTo>
                  <a:lnTo>
                    <a:pt x="20" y="8"/>
                  </a:lnTo>
                  <a:lnTo>
                    <a:pt x="17" y="16"/>
                  </a:lnTo>
                  <a:lnTo>
                    <a:pt x="15" y="25"/>
                  </a:lnTo>
                  <a:lnTo>
                    <a:pt x="13" y="33"/>
                  </a:lnTo>
                  <a:lnTo>
                    <a:pt x="9" y="51"/>
                  </a:lnTo>
                  <a:lnTo>
                    <a:pt x="8" y="60"/>
                  </a:lnTo>
                  <a:lnTo>
                    <a:pt x="6" y="69"/>
                  </a:lnTo>
                  <a:lnTo>
                    <a:pt x="5" y="78"/>
                  </a:lnTo>
                  <a:lnTo>
                    <a:pt x="4" y="86"/>
                  </a:lnTo>
                  <a:lnTo>
                    <a:pt x="2" y="96"/>
                  </a:lnTo>
                  <a:lnTo>
                    <a:pt x="2" y="105"/>
                  </a:lnTo>
                  <a:lnTo>
                    <a:pt x="0" y="123"/>
                  </a:lnTo>
                  <a:lnTo>
                    <a:pt x="0" y="180"/>
                  </a:lnTo>
                  <a:lnTo>
                    <a:pt x="1" y="190"/>
                  </a:lnTo>
                  <a:lnTo>
                    <a:pt x="2" y="199"/>
                  </a:lnTo>
                  <a:lnTo>
                    <a:pt x="4" y="219"/>
                  </a:lnTo>
                  <a:lnTo>
                    <a:pt x="5" y="228"/>
                  </a:lnTo>
                  <a:lnTo>
                    <a:pt x="7" y="238"/>
                  </a:lnTo>
                  <a:lnTo>
                    <a:pt x="8" y="247"/>
                  </a:lnTo>
                  <a:lnTo>
                    <a:pt x="12" y="265"/>
                  </a:lnTo>
                  <a:lnTo>
                    <a:pt x="15" y="275"/>
                  </a:lnTo>
                  <a:lnTo>
                    <a:pt x="19" y="293"/>
                  </a:lnTo>
                  <a:lnTo>
                    <a:pt x="28" y="320"/>
                  </a:lnTo>
                  <a:lnTo>
                    <a:pt x="31" y="328"/>
                  </a:lnTo>
                  <a:lnTo>
                    <a:pt x="34" y="337"/>
                  </a:lnTo>
                  <a:lnTo>
                    <a:pt x="38" y="346"/>
                  </a:lnTo>
                  <a:lnTo>
                    <a:pt x="41" y="354"/>
                  </a:lnTo>
                  <a:lnTo>
                    <a:pt x="45" y="363"/>
                  </a:lnTo>
                  <a:lnTo>
                    <a:pt x="49" y="371"/>
                  </a:lnTo>
                  <a:lnTo>
                    <a:pt x="53" y="380"/>
                  </a:lnTo>
                  <a:lnTo>
                    <a:pt x="57" y="388"/>
                  </a:lnTo>
                  <a:lnTo>
                    <a:pt x="62" y="396"/>
                  </a:lnTo>
                  <a:lnTo>
                    <a:pt x="70" y="412"/>
                  </a:lnTo>
                  <a:lnTo>
                    <a:pt x="85" y="436"/>
                  </a:lnTo>
                  <a:lnTo>
                    <a:pt x="98" y="432"/>
                  </a:lnTo>
                  <a:lnTo>
                    <a:pt x="110" y="428"/>
                  </a:lnTo>
                  <a:lnTo>
                    <a:pt x="136" y="422"/>
                  </a:lnTo>
                  <a:lnTo>
                    <a:pt x="148" y="420"/>
                  </a:lnTo>
                  <a:lnTo>
                    <a:pt x="161" y="417"/>
                  </a:lnTo>
                  <a:lnTo>
                    <a:pt x="187" y="413"/>
                  </a:lnTo>
                  <a:lnTo>
                    <a:pt x="225" y="410"/>
                  </a:lnTo>
                  <a:lnTo>
                    <a:pt x="987" y="410"/>
                  </a:lnTo>
                  <a:lnTo>
                    <a:pt x="989" y="407"/>
                  </a:lnTo>
                  <a:lnTo>
                    <a:pt x="995" y="397"/>
                  </a:lnTo>
                  <a:lnTo>
                    <a:pt x="999" y="388"/>
                  </a:lnTo>
                  <a:lnTo>
                    <a:pt x="1014" y="358"/>
                  </a:lnTo>
                  <a:lnTo>
                    <a:pt x="1022" y="338"/>
                  </a:lnTo>
                  <a:lnTo>
                    <a:pt x="1026" y="327"/>
                  </a:lnTo>
                  <a:lnTo>
                    <a:pt x="1030" y="317"/>
                  </a:lnTo>
                  <a:lnTo>
                    <a:pt x="1033" y="306"/>
                  </a:lnTo>
                  <a:lnTo>
                    <a:pt x="1036" y="296"/>
                  </a:lnTo>
                  <a:lnTo>
                    <a:pt x="1039" y="285"/>
                  </a:lnTo>
                  <a:lnTo>
                    <a:pt x="1042" y="275"/>
                  </a:lnTo>
                  <a:lnTo>
                    <a:pt x="1045" y="264"/>
                  </a:lnTo>
                  <a:lnTo>
                    <a:pt x="1051" y="231"/>
                  </a:lnTo>
                  <a:lnTo>
                    <a:pt x="1052" y="219"/>
                  </a:lnTo>
                  <a:lnTo>
                    <a:pt x="1054" y="208"/>
                  </a:lnTo>
                  <a:lnTo>
                    <a:pt x="1055" y="197"/>
                  </a:lnTo>
                  <a:lnTo>
                    <a:pt x="1056" y="185"/>
                  </a:lnTo>
                  <a:lnTo>
                    <a:pt x="1056" y="174"/>
                  </a:lnTo>
                  <a:lnTo>
                    <a:pt x="1057" y="162"/>
                  </a:lnTo>
                  <a:lnTo>
                    <a:pt x="1057" y="136"/>
                  </a:lnTo>
                  <a:lnTo>
                    <a:pt x="1056" y="121"/>
                  </a:lnTo>
                  <a:lnTo>
                    <a:pt x="1055" y="105"/>
                  </a:lnTo>
                  <a:lnTo>
                    <a:pt x="1054" y="92"/>
                  </a:lnTo>
                  <a:lnTo>
                    <a:pt x="1050" y="64"/>
                  </a:lnTo>
                  <a:lnTo>
                    <a:pt x="1044" y="36"/>
                  </a:lnTo>
                  <a:lnTo>
                    <a:pt x="1012" y="32"/>
                  </a:lnTo>
                  <a:lnTo>
                    <a:pt x="948" y="26"/>
                  </a:lnTo>
                  <a:lnTo>
                    <a:pt x="916" y="24"/>
                  </a:lnTo>
                  <a:lnTo>
                    <a:pt x="852" y="18"/>
                  </a:lnTo>
                  <a:lnTo>
                    <a:pt x="724" y="10"/>
                  </a:lnTo>
                  <a:lnTo>
                    <a:pt x="692" y="9"/>
                  </a:lnTo>
                  <a:lnTo>
                    <a:pt x="660" y="7"/>
                  </a:lnTo>
                  <a:lnTo>
                    <a:pt x="500" y="2"/>
                  </a:lnTo>
                  <a:lnTo>
                    <a:pt x="468" y="2"/>
                  </a:lnTo>
                  <a:lnTo>
                    <a:pt x="436" y="1"/>
                  </a:lnTo>
                  <a:lnTo>
                    <a:pt x="404" y="1"/>
                  </a:lnTo>
                  <a:lnTo>
                    <a:pt x="340" y="0"/>
                  </a:lnTo>
                  <a:close/>
                </a:path>
              </a:pathLst>
            </a:custGeom>
            <a:solidFill>
              <a:srgbClr val="006CB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5" name="Shape 15">
              <a:extLst>
                <a:ext uri="{FF2B5EF4-FFF2-40B4-BE49-F238E27FC236}">
                  <a16:creationId xmlns:a16="http://schemas.microsoft.com/office/drawing/2014/main" id="{A9174253-D272-07FC-18A9-3DCC2D38B84B}"/>
                </a:ext>
              </a:extLst>
            </xdr:cNvPr>
            <xdr:cNvPicPr preferRelativeResize="0"/>
          </xdr:nvPicPr>
          <xdr:blipFill rotWithShape="1">
            <a:blip xmlns:r="http://schemas.openxmlformats.org/officeDocument/2006/relationships" r:embed="rId3">
              <a:alphaModFix/>
            </a:blip>
            <a:srcRect/>
            <a:stretch/>
          </xdr:blipFill>
          <xdr:spPr>
            <a:xfrm>
              <a:off x="5794" y="822"/>
              <a:ext cx="1056" cy="235"/>
            </a:xfrm>
            <a:prstGeom prst="rect">
              <a:avLst/>
            </a:prstGeom>
            <a:noFill/>
            <a:ln>
              <a:noFill/>
            </a:ln>
          </xdr:spPr>
        </xdr:pic>
        <xdr:sp macro="" textlink="">
          <xdr:nvSpPr>
            <xdr:cNvPr id="16" name="Shape 16">
              <a:extLst>
                <a:ext uri="{FF2B5EF4-FFF2-40B4-BE49-F238E27FC236}">
                  <a16:creationId xmlns:a16="http://schemas.microsoft.com/office/drawing/2014/main" id="{185889D8-8311-66C2-90A7-42229E1929F2}"/>
                </a:ext>
              </a:extLst>
            </xdr:cNvPr>
            <xdr:cNvSpPr/>
          </xdr:nvSpPr>
          <xdr:spPr>
            <a:xfrm>
              <a:off x="5792" y="693"/>
              <a:ext cx="1057" cy="493"/>
            </a:xfrm>
            <a:custGeom>
              <a:avLst/>
              <a:gdLst/>
              <a:ahLst/>
              <a:cxnLst/>
              <a:rect l="l" t="t" r="r" b="b"/>
              <a:pathLst>
                <a:path w="1057" h="493" extrusionOk="0">
                  <a:moveTo>
                    <a:pt x="940" y="479"/>
                  </a:moveTo>
                  <a:lnTo>
                    <a:pt x="947" y="470"/>
                  </a:lnTo>
                  <a:lnTo>
                    <a:pt x="953" y="462"/>
                  </a:lnTo>
                  <a:lnTo>
                    <a:pt x="960" y="453"/>
                  </a:lnTo>
                  <a:lnTo>
                    <a:pt x="966" y="444"/>
                  </a:lnTo>
                  <a:lnTo>
                    <a:pt x="972" y="435"/>
                  </a:lnTo>
                  <a:lnTo>
                    <a:pt x="978" y="426"/>
                  </a:lnTo>
                  <a:lnTo>
                    <a:pt x="984" y="416"/>
                  </a:lnTo>
                  <a:lnTo>
                    <a:pt x="989" y="407"/>
                  </a:lnTo>
                  <a:lnTo>
                    <a:pt x="995" y="397"/>
                  </a:lnTo>
                  <a:lnTo>
                    <a:pt x="999" y="388"/>
                  </a:lnTo>
                  <a:lnTo>
                    <a:pt x="1004" y="378"/>
                  </a:lnTo>
                  <a:lnTo>
                    <a:pt x="1009" y="368"/>
                  </a:lnTo>
                  <a:lnTo>
                    <a:pt x="1014" y="358"/>
                  </a:lnTo>
                  <a:lnTo>
                    <a:pt x="1018" y="348"/>
                  </a:lnTo>
                  <a:lnTo>
                    <a:pt x="1022" y="338"/>
                  </a:lnTo>
                  <a:lnTo>
                    <a:pt x="1026" y="327"/>
                  </a:lnTo>
                  <a:lnTo>
                    <a:pt x="1030" y="317"/>
                  </a:lnTo>
                  <a:lnTo>
                    <a:pt x="1033" y="306"/>
                  </a:lnTo>
                  <a:lnTo>
                    <a:pt x="1036" y="296"/>
                  </a:lnTo>
                  <a:lnTo>
                    <a:pt x="1039" y="285"/>
                  </a:lnTo>
                  <a:lnTo>
                    <a:pt x="1042" y="275"/>
                  </a:lnTo>
                  <a:lnTo>
                    <a:pt x="1045" y="264"/>
                  </a:lnTo>
                  <a:lnTo>
                    <a:pt x="1047" y="253"/>
                  </a:lnTo>
                  <a:lnTo>
                    <a:pt x="1049" y="242"/>
                  </a:lnTo>
                  <a:lnTo>
                    <a:pt x="1051" y="231"/>
                  </a:lnTo>
                  <a:lnTo>
                    <a:pt x="1052" y="219"/>
                  </a:lnTo>
                  <a:lnTo>
                    <a:pt x="1054" y="208"/>
                  </a:lnTo>
                  <a:lnTo>
                    <a:pt x="1055" y="197"/>
                  </a:lnTo>
                  <a:lnTo>
                    <a:pt x="1056" y="185"/>
                  </a:lnTo>
                  <a:lnTo>
                    <a:pt x="1056" y="174"/>
                  </a:lnTo>
                  <a:lnTo>
                    <a:pt x="1057" y="162"/>
                  </a:lnTo>
                  <a:lnTo>
                    <a:pt x="1057" y="151"/>
                  </a:lnTo>
                  <a:lnTo>
                    <a:pt x="1057" y="136"/>
                  </a:lnTo>
                  <a:lnTo>
                    <a:pt x="1056" y="121"/>
                  </a:lnTo>
                  <a:lnTo>
                    <a:pt x="1055" y="107"/>
                  </a:lnTo>
                  <a:lnTo>
                    <a:pt x="1054" y="92"/>
                  </a:lnTo>
                  <a:lnTo>
                    <a:pt x="1052" y="78"/>
                  </a:lnTo>
                  <a:lnTo>
                    <a:pt x="1050" y="64"/>
                  </a:lnTo>
                  <a:lnTo>
                    <a:pt x="1047" y="50"/>
                  </a:lnTo>
                  <a:lnTo>
                    <a:pt x="1044" y="36"/>
                  </a:lnTo>
                  <a:lnTo>
                    <a:pt x="1012" y="32"/>
                  </a:lnTo>
                  <a:lnTo>
                    <a:pt x="980" y="29"/>
                  </a:lnTo>
                  <a:lnTo>
                    <a:pt x="948" y="26"/>
                  </a:lnTo>
                  <a:lnTo>
                    <a:pt x="916" y="24"/>
                  </a:lnTo>
                  <a:lnTo>
                    <a:pt x="884" y="21"/>
                  </a:lnTo>
                  <a:lnTo>
                    <a:pt x="852" y="18"/>
                  </a:lnTo>
                  <a:lnTo>
                    <a:pt x="820" y="16"/>
                  </a:lnTo>
                  <a:lnTo>
                    <a:pt x="788" y="14"/>
                  </a:lnTo>
                  <a:lnTo>
                    <a:pt x="756" y="12"/>
                  </a:lnTo>
                  <a:lnTo>
                    <a:pt x="724" y="10"/>
                  </a:lnTo>
                  <a:lnTo>
                    <a:pt x="692" y="9"/>
                  </a:lnTo>
                  <a:lnTo>
                    <a:pt x="660" y="7"/>
                  </a:lnTo>
                  <a:lnTo>
                    <a:pt x="628" y="6"/>
                  </a:lnTo>
                  <a:lnTo>
                    <a:pt x="596" y="5"/>
                  </a:lnTo>
                  <a:lnTo>
                    <a:pt x="564" y="4"/>
                  </a:lnTo>
                  <a:lnTo>
                    <a:pt x="532" y="3"/>
                  </a:lnTo>
                  <a:lnTo>
                    <a:pt x="500" y="2"/>
                  </a:lnTo>
                  <a:lnTo>
                    <a:pt x="468" y="2"/>
                  </a:lnTo>
                  <a:lnTo>
                    <a:pt x="436" y="1"/>
                  </a:lnTo>
                  <a:lnTo>
                    <a:pt x="404" y="1"/>
                  </a:lnTo>
                  <a:lnTo>
                    <a:pt x="340" y="0"/>
                  </a:lnTo>
                  <a:lnTo>
                    <a:pt x="276" y="1"/>
                  </a:lnTo>
                  <a:lnTo>
                    <a:pt x="212" y="2"/>
                  </a:lnTo>
                  <a:lnTo>
                    <a:pt x="148" y="3"/>
                  </a:lnTo>
                  <a:lnTo>
                    <a:pt x="84" y="5"/>
                  </a:lnTo>
                  <a:lnTo>
                    <a:pt x="20" y="8"/>
                  </a:lnTo>
                  <a:lnTo>
                    <a:pt x="15" y="25"/>
                  </a:lnTo>
                  <a:lnTo>
                    <a:pt x="13" y="33"/>
                  </a:lnTo>
                  <a:lnTo>
                    <a:pt x="11" y="42"/>
                  </a:lnTo>
                  <a:lnTo>
                    <a:pt x="9" y="51"/>
                  </a:lnTo>
                  <a:lnTo>
                    <a:pt x="8" y="60"/>
                  </a:lnTo>
                  <a:lnTo>
                    <a:pt x="6" y="69"/>
                  </a:lnTo>
                  <a:lnTo>
                    <a:pt x="5" y="78"/>
                  </a:lnTo>
                  <a:lnTo>
                    <a:pt x="4" y="86"/>
                  </a:lnTo>
                  <a:lnTo>
                    <a:pt x="2" y="96"/>
                  </a:lnTo>
                  <a:lnTo>
                    <a:pt x="2" y="105"/>
                  </a:lnTo>
                  <a:lnTo>
                    <a:pt x="1" y="114"/>
                  </a:lnTo>
                  <a:lnTo>
                    <a:pt x="0" y="123"/>
                  </a:lnTo>
                  <a:lnTo>
                    <a:pt x="0" y="132"/>
                  </a:lnTo>
                  <a:lnTo>
                    <a:pt x="0" y="141"/>
                  </a:lnTo>
                  <a:lnTo>
                    <a:pt x="0" y="151"/>
                  </a:lnTo>
                  <a:lnTo>
                    <a:pt x="0" y="161"/>
                  </a:lnTo>
                  <a:lnTo>
                    <a:pt x="0" y="170"/>
                  </a:lnTo>
                  <a:lnTo>
                    <a:pt x="0" y="180"/>
                  </a:lnTo>
                  <a:lnTo>
                    <a:pt x="1" y="190"/>
                  </a:lnTo>
                  <a:lnTo>
                    <a:pt x="2" y="199"/>
                  </a:lnTo>
                  <a:lnTo>
                    <a:pt x="3" y="209"/>
                  </a:lnTo>
                  <a:lnTo>
                    <a:pt x="4" y="219"/>
                  </a:lnTo>
                  <a:lnTo>
                    <a:pt x="5" y="228"/>
                  </a:lnTo>
                  <a:lnTo>
                    <a:pt x="7" y="238"/>
                  </a:lnTo>
                  <a:lnTo>
                    <a:pt x="8" y="247"/>
                  </a:lnTo>
                  <a:lnTo>
                    <a:pt x="10" y="256"/>
                  </a:lnTo>
                  <a:lnTo>
                    <a:pt x="12" y="265"/>
                  </a:lnTo>
                  <a:lnTo>
                    <a:pt x="15" y="275"/>
                  </a:lnTo>
                  <a:lnTo>
                    <a:pt x="17" y="284"/>
                  </a:lnTo>
                  <a:lnTo>
                    <a:pt x="19" y="293"/>
                  </a:lnTo>
                  <a:lnTo>
                    <a:pt x="22" y="302"/>
                  </a:lnTo>
                  <a:lnTo>
                    <a:pt x="25" y="311"/>
                  </a:lnTo>
                  <a:lnTo>
                    <a:pt x="28" y="320"/>
                  </a:lnTo>
                  <a:lnTo>
                    <a:pt x="31" y="328"/>
                  </a:lnTo>
                  <a:lnTo>
                    <a:pt x="34" y="337"/>
                  </a:lnTo>
                  <a:lnTo>
                    <a:pt x="38" y="346"/>
                  </a:lnTo>
                  <a:lnTo>
                    <a:pt x="41" y="354"/>
                  </a:lnTo>
                  <a:lnTo>
                    <a:pt x="45" y="363"/>
                  </a:lnTo>
                  <a:lnTo>
                    <a:pt x="49" y="371"/>
                  </a:lnTo>
                  <a:lnTo>
                    <a:pt x="53" y="380"/>
                  </a:lnTo>
                  <a:lnTo>
                    <a:pt x="57" y="388"/>
                  </a:lnTo>
                  <a:lnTo>
                    <a:pt x="62" y="396"/>
                  </a:lnTo>
                  <a:lnTo>
                    <a:pt x="66" y="404"/>
                  </a:lnTo>
                  <a:lnTo>
                    <a:pt x="70" y="412"/>
                  </a:lnTo>
                  <a:lnTo>
                    <a:pt x="75" y="420"/>
                  </a:lnTo>
                  <a:lnTo>
                    <a:pt x="80" y="428"/>
                  </a:lnTo>
                  <a:lnTo>
                    <a:pt x="85" y="436"/>
                  </a:lnTo>
                  <a:lnTo>
                    <a:pt x="98" y="432"/>
                  </a:lnTo>
                  <a:lnTo>
                    <a:pt x="110" y="428"/>
                  </a:lnTo>
                  <a:lnTo>
                    <a:pt x="123" y="425"/>
                  </a:lnTo>
                  <a:lnTo>
                    <a:pt x="136" y="422"/>
                  </a:lnTo>
                  <a:lnTo>
                    <a:pt x="148" y="420"/>
                  </a:lnTo>
                  <a:lnTo>
                    <a:pt x="161" y="417"/>
                  </a:lnTo>
                  <a:lnTo>
                    <a:pt x="174" y="415"/>
                  </a:lnTo>
                  <a:lnTo>
                    <a:pt x="187" y="413"/>
                  </a:lnTo>
                  <a:lnTo>
                    <a:pt x="199" y="412"/>
                  </a:lnTo>
                  <a:lnTo>
                    <a:pt x="212" y="411"/>
                  </a:lnTo>
                  <a:lnTo>
                    <a:pt x="225" y="410"/>
                  </a:lnTo>
                  <a:lnTo>
                    <a:pt x="238" y="410"/>
                  </a:lnTo>
                  <a:lnTo>
                    <a:pt x="251" y="410"/>
                  </a:lnTo>
                  <a:lnTo>
                    <a:pt x="264" y="410"/>
                  </a:lnTo>
                  <a:lnTo>
                    <a:pt x="277" y="411"/>
                  </a:lnTo>
                  <a:lnTo>
                    <a:pt x="291" y="412"/>
                  </a:lnTo>
                  <a:lnTo>
                    <a:pt x="304" y="414"/>
                  </a:lnTo>
                  <a:lnTo>
                    <a:pt x="317" y="416"/>
                  </a:lnTo>
                  <a:lnTo>
                    <a:pt x="331" y="418"/>
                  </a:lnTo>
                  <a:lnTo>
                    <a:pt x="344" y="421"/>
                  </a:lnTo>
                  <a:lnTo>
                    <a:pt x="358" y="424"/>
                  </a:lnTo>
                  <a:lnTo>
                    <a:pt x="371" y="428"/>
                  </a:lnTo>
                  <a:lnTo>
                    <a:pt x="385" y="432"/>
                  </a:lnTo>
                  <a:lnTo>
                    <a:pt x="399" y="437"/>
                  </a:lnTo>
                  <a:lnTo>
                    <a:pt x="413" y="442"/>
                  </a:lnTo>
                  <a:lnTo>
                    <a:pt x="427" y="448"/>
                  </a:lnTo>
                  <a:lnTo>
                    <a:pt x="441" y="454"/>
                  </a:lnTo>
                  <a:lnTo>
                    <a:pt x="455" y="461"/>
                  </a:lnTo>
                  <a:lnTo>
                    <a:pt x="470" y="468"/>
                  </a:lnTo>
                  <a:lnTo>
                    <a:pt x="484" y="476"/>
                  </a:lnTo>
                  <a:lnTo>
                    <a:pt x="499" y="485"/>
                  </a:lnTo>
                  <a:lnTo>
                    <a:pt x="513" y="493"/>
                  </a:lnTo>
                  <a:lnTo>
                    <a:pt x="524" y="489"/>
                  </a:lnTo>
                  <a:lnTo>
                    <a:pt x="535" y="485"/>
                  </a:lnTo>
                  <a:lnTo>
                    <a:pt x="547" y="482"/>
                  </a:lnTo>
                  <a:lnTo>
                    <a:pt x="558" y="478"/>
                  </a:lnTo>
                  <a:lnTo>
                    <a:pt x="570" y="475"/>
                  </a:lnTo>
                  <a:lnTo>
                    <a:pt x="582" y="472"/>
                  </a:lnTo>
                  <a:lnTo>
                    <a:pt x="594" y="469"/>
                  </a:lnTo>
                  <a:lnTo>
                    <a:pt x="606" y="466"/>
                  </a:lnTo>
                  <a:lnTo>
                    <a:pt x="618" y="464"/>
                  </a:lnTo>
                  <a:lnTo>
                    <a:pt x="630" y="462"/>
                  </a:lnTo>
                  <a:lnTo>
                    <a:pt x="643" y="460"/>
                  </a:lnTo>
                  <a:lnTo>
                    <a:pt x="655" y="458"/>
                  </a:lnTo>
                  <a:lnTo>
                    <a:pt x="668" y="456"/>
                  </a:lnTo>
                  <a:lnTo>
                    <a:pt x="681" y="455"/>
                  </a:lnTo>
                  <a:lnTo>
                    <a:pt x="694" y="454"/>
                  </a:lnTo>
                  <a:lnTo>
                    <a:pt x="707" y="453"/>
                  </a:lnTo>
                  <a:lnTo>
                    <a:pt x="720" y="453"/>
                  </a:lnTo>
                  <a:lnTo>
                    <a:pt x="734" y="452"/>
                  </a:lnTo>
                  <a:lnTo>
                    <a:pt x="748" y="452"/>
                  </a:lnTo>
                  <a:lnTo>
                    <a:pt x="761" y="453"/>
                  </a:lnTo>
                  <a:lnTo>
                    <a:pt x="775" y="453"/>
                  </a:lnTo>
                  <a:lnTo>
                    <a:pt x="789" y="454"/>
                  </a:lnTo>
                  <a:lnTo>
                    <a:pt x="804" y="455"/>
                  </a:lnTo>
                  <a:lnTo>
                    <a:pt x="818" y="457"/>
                  </a:lnTo>
                  <a:lnTo>
                    <a:pt x="833" y="458"/>
                  </a:lnTo>
                  <a:lnTo>
                    <a:pt x="848" y="460"/>
                  </a:lnTo>
                  <a:lnTo>
                    <a:pt x="863" y="463"/>
                  </a:lnTo>
                  <a:lnTo>
                    <a:pt x="878" y="465"/>
                  </a:lnTo>
                  <a:lnTo>
                    <a:pt x="893" y="468"/>
                  </a:lnTo>
                  <a:lnTo>
                    <a:pt x="909" y="471"/>
                  </a:lnTo>
                  <a:lnTo>
                    <a:pt x="924" y="475"/>
                  </a:lnTo>
                  <a:lnTo>
                    <a:pt x="940" y="479"/>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7" name="Shape 17">
              <a:extLst>
                <a:ext uri="{FF2B5EF4-FFF2-40B4-BE49-F238E27FC236}">
                  <a16:creationId xmlns:a16="http://schemas.microsoft.com/office/drawing/2014/main" id="{DE1720E3-A7EE-5460-DAA7-59DDF04D4588}"/>
                </a:ext>
              </a:extLst>
            </xdr:cNvPr>
            <xdr:cNvPicPr preferRelativeResize="0"/>
          </xdr:nvPicPr>
          <xdr:blipFill rotWithShape="1">
            <a:blip xmlns:r="http://schemas.openxmlformats.org/officeDocument/2006/relationships" r:embed="rId3">
              <a:alphaModFix/>
            </a:blip>
            <a:srcRect/>
            <a:stretch/>
          </xdr:blipFill>
          <xdr:spPr>
            <a:xfrm>
              <a:off x="5794" y="822"/>
              <a:ext cx="1056" cy="235"/>
            </a:xfrm>
            <a:prstGeom prst="rect">
              <a:avLst/>
            </a:prstGeom>
            <a:noFill/>
            <a:ln>
              <a:noFill/>
            </a:ln>
          </xdr:spPr>
        </xdr:pic>
        <xdr:sp macro="" textlink="">
          <xdr:nvSpPr>
            <xdr:cNvPr id="18" name="Shape 18">
              <a:extLst>
                <a:ext uri="{FF2B5EF4-FFF2-40B4-BE49-F238E27FC236}">
                  <a16:creationId xmlns:a16="http://schemas.microsoft.com/office/drawing/2014/main" id="{4B8B7DC1-B2F5-2755-0466-7645003C3387}"/>
                </a:ext>
              </a:extLst>
            </xdr:cNvPr>
            <xdr:cNvSpPr/>
          </xdr:nvSpPr>
          <xdr:spPr>
            <a:xfrm>
              <a:off x="5792" y="769"/>
              <a:ext cx="1057" cy="299"/>
            </a:xfrm>
            <a:custGeom>
              <a:avLst/>
              <a:gdLst/>
              <a:ahLst/>
              <a:cxnLst/>
              <a:rect l="l" t="t" r="r" b="b"/>
              <a:pathLst>
                <a:path w="1057" h="299" extrusionOk="0">
                  <a:moveTo>
                    <a:pt x="1034" y="226"/>
                  </a:moveTo>
                  <a:lnTo>
                    <a:pt x="451" y="226"/>
                  </a:lnTo>
                  <a:lnTo>
                    <a:pt x="482" y="227"/>
                  </a:lnTo>
                  <a:lnTo>
                    <a:pt x="512" y="227"/>
                  </a:lnTo>
                  <a:lnTo>
                    <a:pt x="542" y="229"/>
                  </a:lnTo>
                  <a:lnTo>
                    <a:pt x="573" y="230"/>
                  </a:lnTo>
                  <a:lnTo>
                    <a:pt x="603" y="232"/>
                  </a:lnTo>
                  <a:lnTo>
                    <a:pt x="695" y="241"/>
                  </a:lnTo>
                  <a:lnTo>
                    <a:pt x="756" y="249"/>
                  </a:lnTo>
                  <a:lnTo>
                    <a:pt x="818" y="259"/>
                  </a:lnTo>
                  <a:lnTo>
                    <a:pt x="910" y="277"/>
                  </a:lnTo>
                  <a:lnTo>
                    <a:pt x="973" y="291"/>
                  </a:lnTo>
                  <a:lnTo>
                    <a:pt x="1004" y="299"/>
                  </a:lnTo>
                  <a:lnTo>
                    <a:pt x="1008" y="295"/>
                  </a:lnTo>
                  <a:lnTo>
                    <a:pt x="1023" y="259"/>
                  </a:lnTo>
                  <a:lnTo>
                    <a:pt x="1034" y="226"/>
                  </a:lnTo>
                  <a:close/>
                  <a:moveTo>
                    <a:pt x="514" y="0"/>
                  </a:moveTo>
                  <a:lnTo>
                    <a:pt x="414" y="0"/>
                  </a:lnTo>
                  <a:lnTo>
                    <a:pt x="380" y="2"/>
                  </a:lnTo>
                  <a:lnTo>
                    <a:pt x="346" y="3"/>
                  </a:lnTo>
                  <a:lnTo>
                    <a:pt x="312" y="6"/>
                  </a:lnTo>
                  <a:lnTo>
                    <a:pt x="278" y="8"/>
                  </a:lnTo>
                  <a:lnTo>
                    <a:pt x="244" y="11"/>
                  </a:lnTo>
                  <a:lnTo>
                    <a:pt x="140" y="23"/>
                  </a:lnTo>
                  <a:lnTo>
                    <a:pt x="106" y="28"/>
                  </a:lnTo>
                  <a:lnTo>
                    <a:pt x="0" y="46"/>
                  </a:lnTo>
                  <a:lnTo>
                    <a:pt x="0" y="100"/>
                  </a:lnTo>
                  <a:lnTo>
                    <a:pt x="1" y="112"/>
                  </a:lnTo>
                  <a:lnTo>
                    <a:pt x="2" y="125"/>
                  </a:lnTo>
                  <a:lnTo>
                    <a:pt x="3" y="137"/>
                  </a:lnTo>
                  <a:lnTo>
                    <a:pt x="5" y="149"/>
                  </a:lnTo>
                  <a:lnTo>
                    <a:pt x="7" y="162"/>
                  </a:lnTo>
                  <a:lnTo>
                    <a:pt x="9" y="173"/>
                  </a:lnTo>
                  <a:lnTo>
                    <a:pt x="12" y="185"/>
                  </a:lnTo>
                  <a:lnTo>
                    <a:pt x="14" y="197"/>
                  </a:lnTo>
                  <a:lnTo>
                    <a:pt x="17" y="209"/>
                  </a:lnTo>
                  <a:lnTo>
                    <a:pt x="21" y="220"/>
                  </a:lnTo>
                  <a:lnTo>
                    <a:pt x="24" y="232"/>
                  </a:lnTo>
                  <a:lnTo>
                    <a:pt x="28" y="243"/>
                  </a:lnTo>
                  <a:lnTo>
                    <a:pt x="32" y="255"/>
                  </a:lnTo>
                  <a:lnTo>
                    <a:pt x="36" y="266"/>
                  </a:lnTo>
                  <a:lnTo>
                    <a:pt x="65" y="260"/>
                  </a:lnTo>
                  <a:lnTo>
                    <a:pt x="124" y="250"/>
                  </a:lnTo>
                  <a:lnTo>
                    <a:pt x="212" y="238"/>
                  </a:lnTo>
                  <a:lnTo>
                    <a:pt x="242" y="235"/>
                  </a:lnTo>
                  <a:lnTo>
                    <a:pt x="272" y="233"/>
                  </a:lnTo>
                  <a:lnTo>
                    <a:pt x="301" y="230"/>
                  </a:lnTo>
                  <a:lnTo>
                    <a:pt x="421" y="226"/>
                  </a:lnTo>
                  <a:lnTo>
                    <a:pt x="1034" y="226"/>
                  </a:lnTo>
                  <a:lnTo>
                    <a:pt x="1036" y="221"/>
                  </a:lnTo>
                  <a:lnTo>
                    <a:pt x="1046" y="182"/>
                  </a:lnTo>
                  <a:lnTo>
                    <a:pt x="1053" y="142"/>
                  </a:lnTo>
                  <a:lnTo>
                    <a:pt x="1057" y="88"/>
                  </a:lnTo>
                  <a:lnTo>
                    <a:pt x="1054" y="82"/>
                  </a:lnTo>
                  <a:lnTo>
                    <a:pt x="993" y="64"/>
                  </a:lnTo>
                  <a:lnTo>
                    <a:pt x="962" y="56"/>
                  </a:lnTo>
                  <a:lnTo>
                    <a:pt x="900" y="42"/>
                  </a:lnTo>
                  <a:lnTo>
                    <a:pt x="837" y="30"/>
                  </a:lnTo>
                  <a:lnTo>
                    <a:pt x="774" y="20"/>
                  </a:lnTo>
                  <a:lnTo>
                    <a:pt x="709" y="12"/>
                  </a:lnTo>
                  <a:lnTo>
                    <a:pt x="645" y="6"/>
                  </a:lnTo>
                  <a:lnTo>
                    <a:pt x="579" y="2"/>
                  </a:lnTo>
                  <a:lnTo>
                    <a:pt x="514" y="0"/>
                  </a:lnTo>
                  <a:close/>
                </a:path>
              </a:pathLst>
            </a:custGeom>
            <a:solidFill>
              <a:srgbClr val="FCFCFC"/>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9" name="Shape 19">
              <a:extLst>
                <a:ext uri="{FF2B5EF4-FFF2-40B4-BE49-F238E27FC236}">
                  <a16:creationId xmlns:a16="http://schemas.microsoft.com/office/drawing/2014/main" id="{10982161-A562-3C0C-B545-82CBFAB25C76}"/>
                </a:ext>
              </a:extLst>
            </xdr:cNvPr>
            <xdr:cNvSpPr/>
          </xdr:nvSpPr>
          <xdr:spPr>
            <a:xfrm>
              <a:off x="5792" y="769"/>
              <a:ext cx="1057" cy="299"/>
            </a:xfrm>
            <a:custGeom>
              <a:avLst/>
              <a:gdLst/>
              <a:ahLst/>
              <a:cxnLst/>
              <a:rect l="l" t="t" r="r" b="b"/>
              <a:pathLst>
                <a:path w="1057" h="299" extrusionOk="0">
                  <a:moveTo>
                    <a:pt x="1004" y="299"/>
                  </a:moveTo>
                  <a:lnTo>
                    <a:pt x="942" y="284"/>
                  </a:lnTo>
                  <a:lnTo>
                    <a:pt x="879" y="271"/>
                  </a:lnTo>
                  <a:lnTo>
                    <a:pt x="848" y="265"/>
                  </a:lnTo>
                  <a:lnTo>
                    <a:pt x="818" y="259"/>
                  </a:lnTo>
                  <a:lnTo>
                    <a:pt x="787" y="254"/>
                  </a:lnTo>
                  <a:lnTo>
                    <a:pt x="756" y="249"/>
                  </a:lnTo>
                  <a:lnTo>
                    <a:pt x="725" y="245"/>
                  </a:lnTo>
                  <a:lnTo>
                    <a:pt x="695" y="241"/>
                  </a:lnTo>
                  <a:lnTo>
                    <a:pt x="664" y="238"/>
                  </a:lnTo>
                  <a:lnTo>
                    <a:pt x="633" y="235"/>
                  </a:lnTo>
                  <a:lnTo>
                    <a:pt x="603" y="232"/>
                  </a:lnTo>
                  <a:lnTo>
                    <a:pt x="573" y="230"/>
                  </a:lnTo>
                  <a:lnTo>
                    <a:pt x="542" y="229"/>
                  </a:lnTo>
                  <a:lnTo>
                    <a:pt x="512" y="227"/>
                  </a:lnTo>
                  <a:lnTo>
                    <a:pt x="482" y="227"/>
                  </a:lnTo>
                  <a:lnTo>
                    <a:pt x="451" y="226"/>
                  </a:lnTo>
                  <a:lnTo>
                    <a:pt x="421" y="226"/>
                  </a:lnTo>
                  <a:lnTo>
                    <a:pt x="391" y="227"/>
                  </a:lnTo>
                  <a:lnTo>
                    <a:pt x="361" y="228"/>
                  </a:lnTo>
                  <a:lnTo>
                    <a:pt x="331" y="229"/>
                  </a:lnTo>
                  <a:lnTo>
                    <a:pt x="301" y="230"/>
                  </a:lnTo>
                  <a:lnTo>
                    <a:pt x="272" y="233"/>
                  </a:lnTo>
                  <a:lnTo>
                    <a:pt x="242" y="235"/>
                  </a:lnTo>
                  <a:lnTo>
                    <a:pt x="212" y="238"/>
                  </a:lnTo>
                  <a:lnTo>
                    <a:pt x="183" y="242"/>
                  </a:lnTo>
                  <a:lnTo>
                    <a:pt x="153" y="246"/>
                  </a:lnTo>
                  <a:lnTo>
                    <a:pt x="124" y="250"/>
                  </a:lnTo>
                  <a:lnTo>
                    <a:pt x="95" y="255"/>
                  </a:lnTo>
                  <a:lnTo>
                    <a:pt x="65" y="260"/>
                  </a:lnTo>
                  <a:lnTo>
                    <a:pt x="36" y="266"/>
                  </a:lnTo>
                  <a:lnTo>
                    <a:pt x="32" y="255"/>
                  </a:lnTo>
                  <a:lnTo>
                    <a:pt x="28" y="243"/>
                  </a:lnTo>
                  <a:lnTo>
                    <a:pt x="24" y="232"/>
                  </a:lnTo>
                  <a:lnTo>
                    <a:pt x="21" y="220"/>
                  </a:lnTo>
                  <a:lnTo>
                    <a:pt x="17" y="209"/>
                  </a:lnTo>
                  <a:lnTo>
                    <a:pt x="14" y="197"/>
                  </a:lnTo>
                  <a:lnTo>
                    <a:pt x="12" y="185"/>
                  </a:lnTo>
                  <a:lnTo>
                    <a:pt x="9" y="173"/>
                  </a:lnTo>
                  <a:lnTo>
                    <a:pt x="7" y="162"/>
                  </a:lnTo>
                  <a:lnTo>
                    <a:pt x="5" y="149"/>
                  </a:lnTo>
                  <a:lnTo>
                    <a:pt x="3" y="137"/>
                  </a:lnTo>
                  <a:lnTo>
                    <a:pt x="2" y="125"/>
                  </a:lnTo>
                  <a:lnTo>
                    <a:pt x="1" y="112"/>
                  </a:lnTo>
                  <a:lnTo>
                    <a:pt x="0" y="100"/>
                  </a:lnTo>
                  <a:lnTo>
                    <a:pt x="0" y="87"/>
                  </a:lnTo>
                  <a:lnTo>
                    <a:pt x="0" y="75"/>
                  </a:lnTo>
                  <a:lnTo>
                    <a:pt x="0" y="68"/>
                  </a:lnTo>
                  <a:lnTo>
                    <a:pt x="0" y="53"/>
                  </a:lnTo>
                  <a:lnTo>
                    <a:pt x="36" y="40"/>
                  </a:lnTo>
                  <a:lnTo>
                    <a:pt x="71" y="34"/>
                  </a:lnTo>
                  <a:lnTo>
                    <a:pt x="106" y="28"/>
                  </a:lnTo>
                  <a:lnTo>
                    <a:pt x="140" y="23"/>
                  </a:lnTo>
                  <a:lnTo>
                    <a:pt x="175" y="19"/>
                  </a:lnTo>
                  <a:lnTo>
                    <a:pt x="210" y="15"/>
                  </a:lnTo>
                  <a:lnTo>
                    <a:pt x="244" y="11"/>
                  </a:lnTo>
                  <a:lnTo>
                    <a:pt x="278" y="8"/>
                  </a:lnTo>
                  <a:lnTo>
                    <a:pt x="312" y="6"/>
                  </a:lnTo>
                  <a:lnTo>
                    <a:pt x="346" y="3"/>
                  </a:lnTo>
                  <a:lnTo>
                    <a:pt x="380" y="2"/>
                  </a:lnTo>
                  <a:lnTo>
                    <a:pt x="414" y="0"/>
                  </a:lnTo>
                  <a:lnTo>
                    <a:pt x="447" y="0"/>
                  </a:lnTo>
                  <a:lnTo>
                    <a:pt x="480" y="0"/>
                  </a:lnTo>
                  <a:lnTo>
                    <a:pt x="514" y="0"/>
                  </a:lnTo>
                  <a:lnTo>
                    <a:pt x="547" y="1"/>
                  </a:lnTo>
                  <a:lnTo>
                    <a:pt x="579" y="2"/>
                  </a:lnTo>
                  <a:lnTo>
                    <a:pt x="612" y="4"/>
                  </a:lnTo>
                  <a:lnTo>
                    <a:pt x="645" y="6"/>
                  </a:lnTo>
                  <a:lnTo>
                    <a:pt x="677" y="9"/>
                  </a:lnTo>
                  <a:lnTo>
                    <a:pt x="709" y="12"/>
                  </a:lnTo>
                  <a:lnTo>
                    <a:pt x="742" y="16"/>
                  </a:lnTo>
                  <a:lnTo>
                    <a:pt x="774" y="20"/>
                  </a:lnTo>
                  <a:lnTo>
                    <a:pt x="805" y="25"/>
                  </a:lnTo>
                  <a:lnTo>
                    <a:pt x="837" y="30"/>
                  </a:lnTo>
                  <a:lnTo>
                    <a:pt x="868" y="36"/>
                  </a:lnTo>
                  <a:lnTo>
                    <a:pt x="900" y="42"/>
                  </a:lnTo>
                  <a:lnTo>
                    <a:pt x="931" y="49"/>
                  </a:lnTo>
                  <a:lnTo>
                    <a:pt x="993" y="64"/>
                  </a:lnTo>
                  <a:lnTo>
                    <a:pt x="1054" y="82"/>
                  </a:lnTo>
                  <a:lnTo>
                    <a:pt x="1055" y="85"/>
                  </a:lnTo>
                  <a:lnTo>
                    <a:pt x="1057" y="88"/>
                  </a:lnTo>
                  <a:lnTo>
                    <a:pt x="1056" y="102"/>
                  </a:lnTo>
                  <a:lnTo>
                    <a:pt x="1055" y="115"/>
                  </a:lnTo>
                  <a:lnTo>
                    <a:pt x="1054" y="129"/>
                  </a:lnTo>
                  <a:lnTo>
                    <a:pt x="1053" y="142"/>
                  </a:lnTo>
                  <a:lnTo>
                    <a:pt x="1051" y="156"/>
                  </a:lnTo>
                  <a:lnTo>
                    <a:pt x="1048" y="169"/>
                  </a:lnTo>
                  <a:lnTo>
                    <a:pt x="1046" y="182"/>
                  </a:lnTo>
                  <a:lnTo>
                    <a:pt x="1043" y="195"/>
                  </a:lnTo>
                  <a:lnTo>
                    <a:pt x="1039" y="209"/>
                  </a:lnTo>
                  <a:lnTo>
                    <a:pt x="1036" y="221"/>
                  </a:lnTo>
                  <a:lnTo>
                    <a:pt x="1032" y="234"/>
                  </a:lnTo>
                  <a:lnTo>
                    <a:pt x="1028" y="246"/>
                  </a:lnTo>
                  <a:lnTo>
                    <a:pt x="1023" y="259"/>
                  </a:lnTo>
                  <a:lnTo>
                    <a:pt x="1018" y="271"/>
                  </a:lnTo>
                  <a:lnTo>
                    <a:pt x="1013" y="283"/>
                  </a:lnTo>
                  <a:lnTo>
                    <a:pt x="1008" y="295"/>
                  </a:lnTo>
                  <a:lnTo>
                    <a:pt x="1006" y="297"/>
                  </a:lnTo>
                  <a:lnTo>
                    <a:pt x="1004" y="299"/>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0" name="Shape 20">
              <a:extLst>
                <a:ext uri="{FF2B5EF4-FFF2-40B4-BE49-F238E27FC236}">
                  <a16:creationId xmlns:a16="http://schemas.microsoft.com/office/drawing/2014/main" id="{CEE65231-66D3-D8ED-6480-8A265F89ACA6}"/>
                </a:ext>
              </a:extLst>
            </xdr:cNvPr>
            <xdr:cNvSpPr/>
          </xdr:nvSpPr>
          <xdr:spPr>
            <a:xfrm>
              <a:off x="5813" y="320"/>
              <a:ext cx="1025" cy="413"/>
            </a:xfrm>
            <a:custGeom>
              <a:avLst/>
              <a:gdLst/>
              <a:ahLst/>
              <a:cxnLst/>
              <a:rect l="l" t="t" r="r" b="b"/>
              <a:pathLst>
                <a:path w="1025" h="413" extrusionOk="0">
                  <a:moveTo>
                    <a:pt x="1014" y="374"/>
                  </a:moveTo>
                  <a:lnTo>
                    <a:pt x="384" y="374"/>
                  </a:lnTo>
                  <a:lnTo>
                    <a:pt x="416" y="375"/>
                  </a:lnTo>
                  <a:lnTo>
                    <a:pt x="448" y="375"/>
                  </a:lnTo>
                  <a:lnTo>
                    <a:pt x="480" y="376"/>
                  </a:lnTo>
                  <a:lnTo>
                    <a:pt x="512" y="376"/>
                  </a:lnTo>
                  <a:lnTo>
                    <a:pt x="576" y="378"/>
                  </a:lnTo>
                  <a:lnTo>
                    <a:pt x="608" y="380"/>
                  </a:lnTo>
                  <a:lnTo>
                    <a:pt x="672" y="382"/>
                  </a:lnTo>
                  <a:lnTo>
                    <a:pt x="832" y="392"/>
                  </a:lnTo>
                  <a:lnTo>
                    <a:pt x="896" y="398"/>
                  </a:lnTo>
                  <a:lnTo>
                    <a:pt x="928" y="400"/>
                  </a:lnTo>
                  <a:lnTo>
                    <a:pt x="992" y="406"/>
                  </a:lnTo>
                  <a:lnTo>
                    <a:pt x="1024" y="410"/>
                  </a:lnTo>
                  <a:lnTo>
                    <a:pt x="1025" y="413"/>
                  </a:lnTo>
                  <a:lnTo>
                    <a:pt x="1019" y="391"/>
                  </a:lnTo>
                  <a:lnTo>
                    <a:pt x="1014" y="374"/>
                  </a:lnTo>
                  <a:close/>
                  <a:moveTo>
                    <a:pt x="508" y="0"/>
                  </a:moveTo>
                  <a:lnTo>
                    <a:pt x="486" y="1"/>
                  </a:lnTo>
                  <a:lnTo>
                    <a:pt x="442" y="5"/>
                  </a:lnTo>
                  <a:lnTo>
                    <a:pt x="398" y="12"/>
                  </a:lnTo>
                  <a:lnTo>
                    <a:pt x="357" y="22"/>
                  </a:lnTo>
                  <a:lnTo>
                    <a:pt x="316" y="36"/>
                  </a:lnTo>
                  <a:lnTo>
                    <a:pt x="277" y="53"/>
                  </a:lnTo>
                  <a:lnTo>
                    <a:pt x="240" y="73"/>
                  </a:lnTo>
                  <a:lnTo>
                    <a:pt x="205" y="96"/>
                  </a:lnTo>
                  <a:lnTo>
                    <a:pt x="171" y="122"/>
                  </a:lnTo>
                  <a:lnTo>
                    <a:pt x="140" y="150"/>
                  </a:lnTo>
                  <a:lnTo>
                    <a:pt x="111" y="180"/>
                  </a:lnTo>
                  <a:lnTo>
                    <a:pt x="85" y="212"/>
                  </a:lnTo>
                  <a:lnTo>
                    <a:pt x="61" y="246"/>
                  </a:lnTo>
                  <a:lnTo>
                    <a:pt x="40" y="283"/>
                  </a:lnTo>
                  <a:lnTo>
                    <a:pt x="21" y="321"/>
                  </a:lnTo>
                  <a:lnTo>
                    <a:pt x="0" y="381"/>
                  </a:lnTo>
                  <a:lnTo>
                    <a:pt x="128" y="377"/>
                  </a:lnTo>
                  <a:lnTo>
                    <a:pt x="320" y="374"/>
                  </a:lnTo>
                  <a:lnTo>
                    <a:pt x="1014" y="374"/>
                  </a:lnTo>
                  <a:lnTo>
                    <a:pt x="1006" y="349"/>
                  </a:lnTo>
                  <a:lnTo>
                    <a:pt x="989" y="307"/>
                  </a:lnTo>
                  <a:lnTo>
                    <a:pt x="969" y="268"/>
                  </a:lnTo>
                  <a:lnTo>
                    <a:pt x="946" y="231"/>
                  </a:lnTo>
                  <a:lnTo>
                    <a:pt x="919" y="196"/>
                  </a:lnTo>
                  <a:lnTo>
                    <a:pt x="890" y="163"/>
                  </a:lnTo>
                  <a:lnTo>
                    <a:pt x="858" y="133"/>
                  </a:lnTo>
                  <a:lnTo>
                    <a:pt x="824" y="105"/>
                  </a:lnTo>
                  <a:lnTo>
                    <a:pt x="788" y="80"/>
                  </a:lnTo>
                  <a:lnTo>
                    <a:pt x="749" y="58"/>
                  </a:lnTo>
                  <a:lnTo>
                    <a:pt x="709" y="40"/>
                  </a:lnTo>
                  <a:lnTo>
                    <a:pt x="667" y="24"/>
                  </a:lnTo>
                  <a:lnTo>
                    <a:pt x="623" y="13"/>
                  </a:lnTo>
                  <a:lnTo>
                    <a:pt x="578" y="5"/>
                  </a:lnTo>
                  <a:lnTo>
                    <a:pt x="532" y="1"/>
                  </a:lnTo>
                  <a:lnTo>
                    <a:pt x="508" y="0"/>
                  </a:lnTo>
                  <a:close/>
                </a:path>
              </a:pathLst>
            </a:custGeom>
            <a:solidFill>
              <a:srgbClr val="91D6F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1" name="Shape 21">
              <a:extLst>
                <a:ext uri="{FF2B5EF4-FFF2-40B4-BE49-F238E27FC236}">
                  <a16:creationId xmlns:a16="http://schemas.microsoft.com/office/drawing/2014/main" id="{A37DD318-CBF2-335E-E651-14D8157FA39F}"/>
                </a:ext>
              </a:extLst>
            </xdr:cNvPr>
            <xdr:cNvPicPr preferRelativeResize="0"/>
          </xdr:nvPicPr>
          <xdr:blipFill rotWithShape="1">
            <a:blip xmlns:r="http://schemas.openxmlformats.org/officeDocument/2006/relationships" r:embed="rId4">
              <a:alphaModFix/>
            </a:blip>
            <a:srcRect/>
            <a:stretch/>
          </xdr:blipFill>
          <xdr:spPr>
            <a:xfrm>
              <a:off x="5813" y="450"/>
              <a:ext cx="1027" cy="170"/>
            </a:xfrm>
            <a:prstGeom prst="rect">
              <a:avLst/>
            </a:prstGeom>
            <a:noFill/>
            <a:ln>
              <a:noFill/>
            </a:ln>
          </xdr:spPr>
        </xdr:pic>
        <xdr:sp macro="" textlink="">
          <xdr:nvSpPr>
            <xdr:cNvPr id="22" name="Shape 22">
              <a:extLst>
                <a:ext uri="{FF2B5EF4-FFF2-40B4-BE49-F238E27FC236}">
                  <a16:creationId xmlns:a16="http://schemas.microsoft.com/office/drawing/2014/main" id="{BEDA3426-9312-11F0-24D0-83327C7F016C}"/>
                </a:ext>
              </a:extLst>
            </xdr:cNvPr>
            <xdr:cNvSpPr/>
          </xdr:nvSpPr>
          <xdr:spPr>
            <a:xfrm>
              <a:off x="5812" y="460"/>
              <a:ext cx="564" cy="242"/>
            </a:xfrm>
            <a:custGeom>
              <a:avLst/>
              <a:gdLst/>
              <a:ahLst/>
              <a:cxnLst/>
              <a:rect l="l" t="t" r="r" b="b"/>
              <a:pathLst>
                <a:path w="564" h="242" extrusionOk="0">
                  <a:moveTo>
                    <a:pt x="320" y="68"/>
                  </a:moveTo>
                  <a:lnTo>
                    <a:pt x="294" y="120"/>
                  </a:lnTo>
                  <a:lnTo>
                    <a:pt x="46" y="133"/>
                  </a:lnTo>
                  <a:lnTo>
                    <a:pt x="41" y="142"/>
                  </a:lnTo>
                  <a:lnTo>
                    <a:pt x="36" y="152"/>
                  </a:lnTo>
                  <a:lnTo>
                    <a:pt x="31" y="161"/>
                  </a:lnTo>
                  <a:lnTo>
                    <a:pt x="26" y="171"/>
                  </a:lnTo>
                  <a:lnTo>
                    <a:pt x="23" y="180"/>
                  </a:lnTo>
                  <a:lnTo>
                    <a:pt x="19" y="189"/>
                  </a:lnTo>
                  <a:lnTo>
                    <a:pt x="15" y="197"/>
                  </a:lnTo>
                  <a:lnTo>
                    <a:pt x="0" y="242"/>
                  </a:lnTo>
                  <a:lnTo>
                    <a:pt x="35" y="241"/>
                  </a:lnTo>
                  <a:lnTo>
                    <a:pt x="71" y="239"/>
                  </a:lnTo>
                  <a:lnTo>
                    <a:pt x="141" y="237"/>
                  </a:lnTo>
                  <a:lnTo>
                    <a:pt x="176" y="237"/>
                  </a:lnTo>
                  <a:lnTo>
                    <a:pt x="247" y="235"/>
                  </a:lnTo>
                  <a:lnTo>
                    <a:pt x="564" y="235"/>
                  </a:lnTo>
                  <a:lnTo>
                    <a:pt x="564" y="157"/>
                  </a:lnTo>
                  <a:lnTo>
                    <a:pt x="456" y="157"/>
                  </a:lnTo>
                  <a:lnTo>
                    <a:pt x="448" y="77"/>
                  </a:lnTo>
                  <a:lnTo>
                    <a:pt x="320" y="68"/>
                  </a:lnTo>
                  <a:close/>
                  <a:moveTo>
                    <a:pt x="564" y="235"/>
                  </a:moveTo>
                  <a:lnTo>
                    <a:pt x="423" y="235"/>
                  </a:lnTo>
                  <a:lnTo>
                    <a:pt x="564" y="239"/>
                  </a:lnTo>
                  <a:lnTo>
                    <a:pt x="564" y="235"/>
                  </a:lnTo>
                  <a:close/>
                  <a:moveTo>
                    <a:pt x="517" y="0"/>
                  </a:moveTo>
                  <a:lnTo>
                    <a:pt x="488" y="0"/>
                  </a:lnTo>
                  <a:lnTo>
                    <a:pt x="471" y="21"/>
                  </a:lnTo>
                  <a:lnTo>
                    <a:pt x="471" y="157"/>
                  </a:lnTo>
                  <a:lnTo>
                    <a:pt x="564" y="157"/>
                  </a:lnTo>
                  <a:lnTo>
                    <a:pt x="564" y="153"/>
                  </a:lnTo>
                  <a:lnTo>
                    <a:pt x="517" y="153"/>
                  </a:lnTo>
                  <a:lnTo>
                    <a:pt x="517" y="0"/>
                  </a:lnTo>
                  <a:close/>
                </a:path>
              </a:pathLst>
            </a:custGeom>
            <a:solidFill>
              <a:srgbClr val="FCFCFC"/>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3" name="Shape 23">
              <a:extLst>
                <a:ext uri="{FF2B5EF4-FFF2-40B4-BE49-F238E27FC236}">
                  <a16:creationId xmlns:a16="http://schemas.microsoft.com/office/drawing/2014/main" id="{4C3C1190-32B1-9373-16DD-BDC035111EE8}"/>
                </a:ext>
              </a:extLst>
            </xdr:cNvPr>
            <xdr:cNvPicPr preferRelativeResize="0"/>
          </xdr:nvPicPr>
          <xdr:blipFill rotWithShape="1">
            <a:blip xmlns:r="http://schemas.openxmlformats.org/officeDocument/2006/relationships" r:embed="rId5">
              <a:alphaModFix/>
            </a:blip>
            <a:srcRect/>
            <a:stretch/>
          </xdr:blipFill>
          <xdr:spPr>
            <a:xfrm>
              <a:off x="5810" y="592"/>
              <a:ext cx="566" cy="2"/>
            </a:xfrm>
            <a:prstGeom prst="rect">
              <a:avLst/>
            </a:prstGeom>
            <a:noFill/>
            <a:ln>
              <a:noFill/>
            </a:ln>
          </xdr:spPr>
        </xdr:pic>
        <xdr:sp macro="" textlink="">
          <xdr:nvSpPr>
            <xdr:cNvPr id="24" name="Shape 24">
              <a:extLst>
                <a:ext uri="{FF2B5EF4-FFF2-40B4-BE49-F238E27FC236}">
                  <a16:creationId xmlns:a16="http://schemas.microsoft.com/office/drawing/2014/main" id="{162798B1-FD6B-0976-63DE-D28A51E0FA9C}"/>
                </a:ext>
              </a:extLst>
            </xdr:cNvPr>
            <xdr:cNvSpPr/>
          </xdr:nvSpPr>
          <xdr:spPr>
            <a:xfrm>
              <a:off x="5813" y="460"/>
              <a:ext cx="564" cy="242"/>
            </a:xfrm>
            <a:custGeom>
              <a:avLst/>
              <a:gdLst/>
              <a:ahLst/>
              <a:cxnLst/>
              <a:rect l="l" t="t" r="r" b="b"/>
              <a:pathLst>
                <a:path w="564" h="242" extrusionOk="0">
                  <a:moveTo>
                    <a:pt x="26" y="171"/>
                  </a:moveTo>
                  <a:lnTo>
                    <a:pt x="23" y="179"/>
                  </a:lnTo>
                  <a:lnTo>
                    <a:pt x="19" y="188"/>
                  </a:lnTo>
                  <a:lnTo>
                    <a:pt x="15" y="197"/>
                  </a:lnTo>
                  <a:lnTo>
                    <a:pt x="12" y="206"/>
                  </a:lnTo>
                  <a:lnTo>
                    <a:pt x="9" y="214"/>
                  </a:lnTo>
                  <a:lnTo>
                    <a:pt x="6" y="224"/>
                  </a:lnTo>
                  <a:lnTo>
                    <a:pt x="3" y="232"/>
                  </a:lnTo>
                  <a:lnTo>
                    <a:pt x="0" y="242"/>
                  </a:lnTo>
                  <a:lnTo>
                    <a:pt x="35" y="240"/>
                  </a:lnTo>
                  <a:lnTo>
                    <a:pt x="71" y="239"/>
                  </a:lnTo>
                  <a:lnTo>
                    <a:pt x="106" y="238"/>
                  </a:lnTo>
                  <a:lnTo>
                    <a:pt x="141" y="237"/>
                  </a:lnTo>
                  <a:lnTo>
                    <a:pt x="176" y="236"/>
                  </a:lnTo>
                  <a:lnTo>
                    <a:pt x="211" y="236"/>
                  </a:lnTo>
                  <a:lnTo>
                    <a:pt x="247" y="235"/>
                  </a:lnTo>
                  <a:lnTo>
                    <a:pt x="282" y="235"/>
                  </a:lnTo>
                  <a:lnTo>
                    <a:pt x="317" y="235"/>
                  </a:lnTo>
                  <a:lnTo>
                    <a:pt x="352" y="235"/>
                  </a:lnTo>
                  <a:lnTo>
                    <a:pt x="388" y="235"/>
                  </a:lnTo>
                  <a:lnTo>
                    <a:pt x="423" y="235"/>
                  </a:lnTo>
                  <a:lnTo>
                    <a:pt x="458" y="236"/>
                  </a:lnTo>
                  <a:lnTo>
                    <a:pt x="493" y="237"/>
                  </a:lnTo>
                  <a:lnTo>
                    <a:pt x="528" y="237"/>
                  </a:lnTo>
                  <a:lnTo>
                    <a:pt x="564" y="238"/>
                  </a:lnTo>
                  <a:lnTo>
                    <a:pt x="564" y="152"/>
                  </a:lnTo>
                  <a:lnTo>
                    <a:pt x="516" y="152"/>
                  </a:lnTo>
                  <a:lnTo>
                    <a:pt x="516" y="0"/>
                  </a:lnTo>
                  <a:lnTo>
                    <a:pt x="487" y="0"/>
                  </a:lnTo>
                  <a:lnTo>
                    <a:pt x="471" y="21"/>
                  </a:lnTo>
                  <a:lnTo>
                    <a:pt x="471" y="156"/>
                  </a:lnTo>
                  <a:lnTo>
                    <a:pt x="26" y="171"/>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5" name="Shape 25">
              <a:extLst>
                <a:ext uri="{FF2B5EF4-FFF2-40B4-BE49-F238E27FC236}">
                  <a16:creationId xmlns:a16="http://schemas.microsoft.com/office/drawing/2014/main" id="{19706402-40CD-CE1B-F1D7-5742FE48AACD}"/>
                </a:ext>
              </a:extLst>
            </xdr:cNvPr>
            <xdr:cNvPicPr preferRelativeResize="0"/>
          </xdr:nvPicPr>
          <xdr:blipFill rotWithShape="1">
            <a:blip xmlns:r="http://schemas.openxmlformats.org/officeDocument/2006/relationships" r:embed="rId5">
              <a:alphaModFix/>
            </a:blip>
            <a:srcRect/>
            <a:stretch/>
          </xdr:blipFill>
          <xdr:spPr>
            <a:xfrm>
              <a:off x="5813" y="592"/>
              <a:ext cx="564" cy="2"/>
            </a:xfrm>
            <a:prstGeom prst="rect">
              <a:avLst/>
            </a:prstGeom>
            <a:noFill/>
            <a:ln>
              <a:noFill/>
            </a:ln>
          </xdr:spPr>
        </xdr:pic>
        <xdr:sp macro="" textlink="">
          <xdr:nvSpPr>
            <xdr:cNvPr id="26" name="Shape 26">
              <a:extLst>
                <a:ext uri="{FF2B5EF4-FFF2-40B4-BE49-F238E27FC236}">
                  <a16:creationId xmlns:a16="http://schemas.microsoft.com/office/drawing/2014/main" id="{F0AA9317-C120-4009-7FC3-3338CBEBFD36}"/>
                </a:ext>
              </a:extLst>
            </xdr:cNvPr>
            <xdr:cNvSpPr/>
          </xdr:nvSpPr>
          <xdr:spPr>
            <a:xfrm>
              <a:off x="5809" y="713"/>
              <a:ext cx="2" cy="2"/>
            </a:xfrm>
            <a:custGeom>
              <a:avLst/>
              <a:gdLst/>
              <a:ahLst/>
              <a:cxnLst/>
              <a:rect l="l" t="t" r="r" b="b"/>
              <a:pathLst>
                <a:path w="1" h="1" extrusionOk="0">
                  <a:moveTo>
                    <a:pt x="1" y="0"/>
                  </a:moveTo>
                  <a:lnTo>
                    <a:pt x="0" y="1"/>
                  </a:lnTo>
                  <a:lnTo>
                    <a:pt x="1"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7" name="Shape 27">
              <a:extLst>
                <a:ext uri="{FF2B5EF4-FFF2-40B4-BE49-F238E27FC236}">
                  <a16:creationId xmlns:a16="http://schemas.microsoft.com/office/drawing/2014/main" id="{C2BA231D-F71F-C34F-CDE4-2C2A287ED28A}"/>
                </a:ext>
              </a:extLst>
            </xdr:cNvPr>
            <xdr:cNvPicPr preferRelativeResize="0"/>
          </xdr:nvPicPr>
          <xdr:blipFill rotWithShape="1">
            <a:blip xmlns:r="http://schemas.openxmlformats.org/officeDocument/2006/relationships" r:embed="rId6">
              <a:alphaModFix/>
            </a:blip>
            <a:srcRect/>
            <a:stretch/>
          </xdr:blipFill>
          <xdr:spPr>
            <a:xfrm>
              <a:off x="5774" y="1073"/>
              <a:ext cx="1056" cy="94"/>
            </a:xfrm>
            <a:prstGeom prst="rect">
              <a:avLst/>
            </a:prstGeom>
            <a:noFill/>
            <a:ln>
              <a:noFill/>
            </a:ln>
          </xdr:spPr>
        </xdr:pic>
        <xdr:sp macro="" textlink="">
          <xdr:nvSpPr>
            <xdr:cNvPr id="28" name="Shape 28">
              <a:extLst>
                <a:ext uri="{FF2B5EF4-FFF2-40B4-BE49-F238E27FC236}">
                  <a16:creationId xmlns:a16="http://schemas.microsoft.com/office/drawing/2014/main" id="{E81BA0E7-72CF-29E5-A4B5-4B1EF743F89F}"/>
                </a:ext>
              </a:extLst>
            </xdr:cNvPr>
            <xdr:cNvSpPr/>
          </xdr:nvSpPr>
          <xdr:spPr>
            <a:xfrm>
              <a:off x="5839" y="528"/>
              <a:ext cx="429" cy="103"/>
            </a:xfrm>
            <a:custGeom>
              <a:avLst/>
              <a:gdLst/>
              <a:ahLst/>
              <a:cxnLst/>
              <a:rect l="l" t="t" r="r" b="b"/>
              <a:pathLst>
                <a:path w="429" h="103" extrusionOk="0">
                  <a:moveTo>
                    <a:pt x="19" y="64"/>
                  </a:moveTo>
                  <a:lnTo>
                    <a:pt x="14" y="74"/>
                  </a:lnTo>
                  <a:lnTo>
                    <a:pt x="9" y="83"/>
                  </a:lnTo>
                  <a:lnTo>
                    <a:pt x="4" y="93"/>
                  </a:lnTo>
                  <a:lnTo>
                    <a:pt x="0" y="103"/>
                  </a:lnTo>
                  <a:lnTo>
                    <a:pt x="429" y="89"/>
                  </a:lnTo>
                  <a:lnTo>
                    <a:pt x="421" y="9"/>
                  </a:lnTo>
                  <a:lnTo>
                    <a:pt x="293" y="0"/>
                  </a:lnTo>
                  <a:lnTo>
                    <a:pt x="267" y="51"/>
                  </a:lnTo>
                  <a:lnTo>
                    <a:pt x="19" y="64"/>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9" name="Shape 29">
              <a:extLst>
                <a:ext uri="{FF2B5EF4-FFF2-40B4-BE49-F238E27FC236}">
                  <a16:creationId xmlns:a16="http://schemas.microsoft.com/office/drawing/2014/main" id="{D93432AF-27B6-D140-70D1-35726517D96F}"/>
                </a:ext>
              </a:extLst>
            </xdr:cNvPr>
            <xdr:cNvPicPr preferRelativeResize="0"/>
          </xdr:nvPicPr>
          <xdr:blipFill rotWithShape="1">
            <a:blip xmlns:r="http://schemas.openxmlformats.org/officeDocument/2006/relationships" r:embed="rId7">
              <a:alphaModFix/>
            </a:blip>
            <a:srcRect/>
            <a:stretch/>
          </xdr:blipFill>
          <xdr:spPr>
            <a:xfrm>
              <a:off x="5839" y="659"/>
              <a:ext cx="499" cy="2"/>
            </a:xfrm>
            <a:prstGeom prst="rect">
              <a:avLst/>
            </a:prstGeom>
            <a:noFill/>
            <a:ln>
              <a:noFill/>
            </a:ln>
          </xdr:spPr>
        </xdr:pic>
        <xdr:sp macro="" textlink="">
          <xdr:nvSpPr>
            <xdr:cNvPr id="30" name="Shape 30">
              <a:extLst>
                <a:ext uri="{FF2B5EF4-FFF2-40B4-BE49-F238E27FC236}">
                  <a16:creationId xmlns:a16="http://schemas.microsoft.com/office/drawing/2014/main" id="{84B5FE13-D461-CBA4-A449-7C4AD5BF04D1}"/>
                </a:ext>
              </a:extLst>
            </xdr:cNvPr>
            <xdr:cNvSpPr/>
          </xdr:nvSpPr>
          <xdr:spPr>
            <a:xfrm>
              <a:off x="5799" y="880"/>
              <a:ext cx="1036" cy="188"/>
            </a:xfrm>
            <a:custGeom>
              <a:avLst/>
              <a:gdLst/>
              <a:ahLst/>
              <a:cxnLst/>
              <a:rect l="l" t="t" r="r" b="b"/>
              <a:pathLst>
                <a:path w="1036" h="188" extrusionOk="0">
                  <a:moveTo>
                    <a:pt x="1028" y="115"/>
                  </a:moveTo>
                  <a:lnTo>
                    <a:pt x="445" y="115"/>
                  </a:lnTo>
                  <a:lnTo>
                    <a:pt x="566" y="119"/>
                  </a:lnTo>
                  <a:lnTo>
                    <a:pt x="597" y="122"/>
                  </a:lnTo>
                  <a:lnTo>
                    <a:pt x="627" y="124"/>
                  </a:lnTo>
                  <a:lnTo>
                    <a:pt x="658" y="127"/>
                  </a:lnTo>
                  <a:lnTo>
                    <a:pt x="688" y="131"/>
                  </a:lnTo>
                  <a:lnTo>
                    <a:pt x="719" y="134"/>
                  </a:lnTo>
                  <a:lnTo>
                    <a:pt x="750" y="139"/>
                  </a:lnTo>
                  <a:lnTo>
                    <a:pt x="780" y="143"/>
                  </a:lnTo>
                  <a:lnTo>
                    <a:pt x="811" y="148"/>
                  </a:lnTo>
                  <a:lnTo>
                    <a:pt x="904" y="166"/>
                  </a:lnTo>
                  <a:lnTo>
                    <a:pt x="967" y="180"/>
                  </a:lnTo>
                  <a:lnTo>
                    <a:pt x="998" y="188"/>
                  </a:lnTo>
                  <a:lnTo>
                    <a:pt x="1001" y="184"/>
                  </a:lnTo>
                  <a:lnTo>
                    <a:pt x="1007" y="172"/>
                  </a:lnTo>
                  <a:lnTo>
                    <a:pt x="1017" y="148"/>
                  </a:lnTo>
                  <a:lnTo>
                    <a:pt x="1025" y="124"/>
                  </a:lnTo>
                  <a:lnTo>
                    <a:pt x="1028" y="115"/>
                  </a:lnTo>
                  <a:close/>
                  <a:moveTo>
                    <a:pt x="409" y="0"/>
                  </a:moveTo>
                  <a:lnTo>
                    <a:pt x="312" y="3"/>
                  </a:lnTo>
                  <a:lnTo>
                    <a:pt x="249" y="7"/>
                  </a:lnTo>
                  <a:lnTo>
                    <a:pt x="185" y="13"/>
                  </a:lnTo>
                  <a:lnTo>
                    <a:pt x="154" y="17"/>
                  </a:lnTo>
                  <a:lnTo>
                    <a:pt x="92" y="27"/>
                  </a:lnTo>
                  <a:lnTo>
                    <a:pt x="0" y="45"/>
                  </a:lnTo>
                  <a:lnTo>
                    <a:pt x="2" y="60"/>
                  </a:lnTo>
                  <a:lnTo>
                    <a:pt x="8" y="88"/>
                  </a:lnTo>
                  <a:lnTo>
                    <a:pt x="12" y="101"/>
                  </a:lnTo>
                  <a:lnTo>
                    <a:pt x="20" y="129"/>
                  </a:lnTo>
                  <a:lnTo>
                    <a:pt x="30" y="155"/>
                  </a:lnTo>
                  <a:lnTo>
                    <a:pt x="59" y="149"/>
                  </a:lnTo>
                  <a:lnTo>
                    <a:pt x="118" y="139"/>
                  </a:lnTo>
                  <a:lnTo>
                    <a:pt x="177" y="131"/>
                  </a:lnTo>
                  <a:lnTo>
                    <a:pt x="266" y="122"/>
                  </a:lnTo>
                  <a:lnTo>
                    <a:pt x="325" y="118"/>
                  </a:lnTo>
                  <a:lnTo>
                    <a:pt x="415" y="115"/>
                  </a:lnTo>
                  <a:lnTo>
                    <a:pt x="1028" y="115"/>
                  </a:lnTo>
                  <a:lnTo>
                    <a:pt x="1033" y="98"/>
                  </a:lnTo>
                  <a:lnTo>
                    <a:pt x="1036" y="86"/>
                  </a:lnTo>
                  <a:lnTo>
                    <a:pt x="1003" y="77"/>
                  </a:lnTo>
                  <a:lnTo>
                    <a:pt x="936" y="61"/>
                  </a:lnTo>
                  <a:lnTo>
                    <a:pt x="837" y="40"/>
                  </a:lnTo>
                  <a:lnTo>
                    <a:pt x="804" y="35"/>
                  </a:lnTo>
                  <a:lnTo>
                    <a:pt x="770" y="29"/>
                  </a:lnTo>
                  <a:lnTo>
                    <a:pt x="704" y="19"/>
                  </a:lnTo>
                  <a:lnTo>
                    <a:pt x="671" y="15"/>
                  </a:lnTo>
                  <a:lnTo>
                    <a:pt x="572" y="6"/>
                  </a:lnTo>
                  <a:lnTo>
                    <a:pt x="507" y="2"/>
                  </a:lnTo>
                  <a:lnTo>
                    <a:pt x="474" y="1"/>
                  </a:lnTo>
                  <a:lnTo>
                    <a:pt x="441" y="1"/>
                  </a:lnTo>
                  <a:lnTo>
                    <a:pt x="409" y="0"/>
                  </a:lnTo>
                  <a:close/>
                </a:path>
              </a:pathLst>
            </a:custGeom>
            <a:solidFill>
              <a:srgbClr val="FFF012"/>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31" name="Shape 31">
              <a:extLst>
                <a:ext uri="{FF2B5EF4-FFF2-40B4-BE49-F238E27FC236}">
                  <a16:creationId xmlns:a16="http://schemas.microsoft.com/office/drawing/2014/main" id="{0AB6F353-307B-0AF8-3EEF-4A17EC377622}"/>
                </a:ext>
              </a:extLst>
            </xdr:cNvPr>
            <xdr:cNvPicPr preferRelativeResize="0"/>
          </xdr:nvPicPr>
          <xdr:blipFill rotWithShape="1">
            <a:blip xmlns:r="http://schemas.openxmlformats.org/officeDocument/2006/relationships" r:embed="rId8">
              <a:alphaModFix/>
            </a:blip>
            <a:srcRect/>
            <a:stretch/>
          </xdr:blipFill>
          <xdr:spPr>
            <a:xfrm>
              <a:off x="5798" y="1012"/>
              <a:ext cx="1037" cy="2"/>
            </a:xfrm>
            <a:prstGeom prst="rect">
              <a:avLst/>
            </a:prstGeom>
            <a:noFill/>
            <a:ln>
              <a:noFill/>
            </a:ln>
          </xdr:spPr>
        </xdr:pic>
        <xdr:sp macro="" textlink="">
          <xdr:nvSpPr>
            <xdr:cNvPr id="32" name="Shape 32">
              <a:extLst>
                <a:ext uri="{FF2B5EF4-FFF2-40B4-BE49-F238E27FC236}">
                  <a16:creationId xmlns:a16="http://schemas.microsoft.com/office/drawing/2014/main" id="{3811B8BB-7B2B-28AE-4DF2-484372250142}"/>
                </a:ext>
              </a:extLst>
            </xdr:cNvPr>
            <xdr:cNvSpPr/>
          </xdr:nvSpPr>
          <xdr:spPr>
            <a:xfrm>
              <a:off x="5799" y="880"/>
              <a:ext cx="1036" cy="188"/>
            </a:xfrm>
            <a:custGeom>
              <a:avLst/>
              <a:gdLst/>
              <a:ahLst/>
              <a:cxnLst/>
              <a:rect l="l" t="t" r="r" b="b"/>
              <a:pathLst>
                <a:path w="1036" h="188" extrusionOk="0">
                  <a:moveTo>
                    <a:pt x="998" y="188"/>
                  </a:moveTo>
                  <a:lnTo>
                    <a:pt x="967" y="180"/>
                  </a:lnTo>
                  <a:lnTo>
                    <a:pt x="935" y="173"/>
                  </a:lnTo>
                  <a:lnTo>
                    <a:pt x="904" y="166"/>
                  </a:lnTo>
                  <a:lnTo>
                    <a:pt x="873" y="160"/>
                  </a:lnTo>
                  <a:lnTo>
                    <a:pt x="842" y="154"/>
                  </a:lnTo>
                  <a:lnTo>
                    <a:pt x="811" y="148"/>
                  </a:lnTo>
                  <a:lnTo>
                    <a:pt x="780" y="143"/>
                  </a:lnTo>
                  <a:lnTo>
                    <a:pt x="750" y="139"/>
                  </a:lnTo>
                  <a:lnTo>
                    <a:pt x="719" y="134"/>
                  </a:lnTo>
                  <a:lnTo>
                    <a:pt x="688" y="131"/>
                  </a:lnTo>
                  <a:lnTo>
                    <a:pt x="658" y="127"/>
                  </a:lnTo>
                  <a:lnTo>
                    <a:pt x="627" y="124"/>
                  </a:lnTo>
                  <a:lnTo>
                    <a:pt x="597" y="122"/>
                  </a:lnTo>
                  <a:lnTo>
                    <a:pt x="566" y="119"/>
                  </a:lnTo>
                  <a:lnTo>
                    <a:pt x="536" y="118"/>
                  </a:lnTo>
                  <a:lnTo>
                    <a:pt x="505" y="117"/>
                  </a:lnTo>
                  <a:lnTo>
                    <a:pt x="475" y="116"/>
                  </a:lnTo>
                  <a:lnTo>
                    <a:pt x="445" y="115"/>
                  </a:lnTo>
                  <a:lnTo>
                    <a:pt x="415" y="115"/>
                  </a:lnTo>
                  <a:lnTo>
                    <a:pt x="385" y="116"/>
                  </a:lnTo>
                  <a:lnTo>
                    <a:pt x="355" y="117"/>
                  </a:lnTo>
                  <a:lnTo>
                    <a:pt x="325" y="118"/>
                  </a:lnTo>
                  <a:lnTo>
                    <a:pt x="236" y="125"/>
                  </a:lnTo>
                  <a:lnTo>
                    <a:pt x="147" y="135"/>
                  </a:lnTo>
                  <a:lnTo>
                    <a:pt x="59" y="149"/>
                  </a:lnTo>
                  <a:lnTo>
                    <a:pt x="30" y="155"/>
                  </a:lnTo>
                  <a:lnTo>
                    <a:pt x="25" y="142"/>
                  </a:lnTo>
                  <a:lnTo>
                    <a:pt x="20" y="129"/>
                  </a:lnTo>
                  <a:lnTo>
                    <a:pt x="16" y="115"/>
                  </a:lnTo>
                  <a:lnTo>
                    <a:pt x="12" y="101"/>
                  </a:lnTo>
                  <a:lnTo>
                    <a:pt x="8" y="88"/>
                  </a:lnTo>
                  <a:lnTo>
                    <a:pt x="5" y="74"/>
                  </a:lnTo>
                  <a:lnTo>
                    <a:pt x="2" y="60"/>
                  </a:lnTo>
                  <a:lnTo>
                    <a:pt x="0" y="45"/>
                  </a:lnTo>
                  <a:lnTo>
                    <a:pt x="30" y="39"/>
                  </a:lnTo>
                  <a:lnTo>
                    <a:pt x="61" y="33"/>
                  </a:lnTo>
                  <a:lnTo>
                    <a:pt x="92" y="27"/>
                  </a:lnTo>
                  <a:lnTo>
                    <a:pt x="123" y="22"/>
                  </a:lnTo>
                  <a:lnTo>
                    <a:pt x="154" y="17"/>
                  </a:lnTo>
                  <a:lnTo>
                    <a:pt x="185" y="13"/>
                  </a:lnTo>
                  <a:lnTo>
                    <a:pt x="217" y="10"/>
                  </a:lnTo>
                  <a:lnTo>
                    <a:pt x="249" y="7"/>
                  </a:lnTo>
                  <a:lnTo>
                    <a:pt x="281" y="5"/>
                  </a:lnTo>
                  <a:lnTo>
                    <a:pt x="312" y="3"/>
                  </a:lnTo>
                  <a:lnTo>
                    <a:pt x="345" y="2"/>
                  </a:lnTo>
                  <a:lnTo>
                    <a:pt x="377" y="1"/>
                  </a:lnTo>
                  <a:lnTo>
                    <a:pt x="409" y="0"/>
                  </a:lnTo>
                  <a:lnTo>
                    <a:pt x="441" y="1"/>
                  </a:lnTo>
                  <a:lnTo>
                    <a:pt x="474" y="1"/>
                  </a:lnTo>
                  <a:lnTo>
                    <a:pt x="507" y="2"/>
                  </a:lnTo>
                  <a:lnTo>
                    <a:pt x="539" y="4"/>
                  </a:lnTo>
                  <a:lnTo>
                    <a:pt x="572" y="6"/>
                  </a:lnTo>
                  <a:lnTo>
                    <a:pt x="605" y="9"/>
                  </a:lnTo>
                  <a:lnTo>
                    <a:pt x="638" y="12"/>
                  </a:lnTo>
                  <a:lnTo>
                    <a:pt x="671" y="15"/>
                  </a:lnTo>
                  <a:lnTo>
                    <a:pt x="704" y="19"/>
                  </a:lnTo>
                  <a:lnTo>
                    <a:pt x="737" y="24"/>
                  </a:lnTo>
                  <a:lnTo>
                    <a:pt x="770" y="29"/>
                  </a:lnTo>
                  <a:lnTo>
                    <a:pt x="804" y="35"/>
                  </a:lnTo>
                  <a:lnTo>
                    <a:pt x="837" y="40"/>
                  </a:lnTo>
                  <a:lnTo>
                    <a:pt x="870" y="47"/>
                  </a:lnTo>
                  <a:lnTo>
                    <a:pt x="903" y="54"/>
                  </a:lnTo>
                  <a:lnTo>
                    <a:pt x="936" y="61"/>
                  </a:lnTo>
                  <a:lnTo>
                    <a:pt x="970" y="69"/>
                  </a:lnTo>
                  <a:lnTo>
                    <a:pt x="1003" y="77"/>
                  </a:lnTo>
                  <a:lnTo>
                    <a:pt x="1036" y="86"/>
                  </a:lnTo>
                  <a:lnTo>
                    <a:pt x="1033" y="98"/>
                  </a:lnTo>
                  <a:lnTo>
                    <a:pt x="1029" y="111"/>
                  </a:lnTo>
                  <a:lnTo>
                    <a:pt x="1025" y="124"/>
                  </a:lnTo>
                  <a:lnTo>
                    <a:pt x="1021" y="136"/>
                  </a:lnTo>
                  <a:lnTo>
                    <a:pt x="1017" y="148"/>
                  </a:lnTo>
                  <a:lnTo>
                    <a:pt x="1012" y="160"/>
                  </a:lnTo>
                  <a:lnTo>
                    <a:pt x="1007" y="172"/>
                  </a:lnTo>
                  <a:lnTo>
                    <a:pt x="1001" y="184"/>
                  </a:lnTo>
                  <a:lnTo>
                    <a:pt x="1000" y="186"/>
                  </a:lnTo>
                  <a:lnTo>
                    <a:pt x="998" y="188"/>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33" name="Shape 33">
              <a:extLst>
                <a:ext uri="{FF2B5EF4-FFF2-40B4-BE49-F238E27FC236}">
                  <a16:creationId xmlns:a16="http://schemas.microsoft.com/office/drawing/2014/main" id="{FC51AB87-47A7-44B4-41C5-74DAC0BC4FC2}"/>
                </a:ext>
              </a:extLst>
            </xdr:cNvPr>
            <xdr:cNvPicPr preferRelativeResize="0"/>
          </xdr:nvPicPr>
          <xdr:blipFill rotWithShape="1">
            <a:blip xmlns:r="http://schemas.openxmlformats.org/officeDocument/2006/relationships" r:embed="rId8">
              <a:alphaModFix/>
            </a:blip>
            <a:srcRect/>
            <a:stretch/>
          </xdr:blipFill>
          <xdr:spPr>
            <a:xfrm>
              <a:off x="5798" y="1012"/>
              <a:ext cx="1037" cy="2"/>
            </a:xfrm>
            <a:prstGeom prst="rect">
              <a:avLst/>
            </a:prstGeom>
            <a:noFill/>
            <a:ln>
              <a:noFill/>
            </a:ln>
          </xdr:spPr>
        </xdr:pic>
        <xdr:pic>
          <xdr:nvPicPr>
            <xdr:cNvPr id="34" name="Shape 34">
              <a:extLst>
                <a:ext uri="{FF2B5EF4-FFF2-40B4-BE49-F238E27FC236}">
                  <a16:creationId xmlns:a16="http://schemas.microsoft.com/office/drawing/2014/main" id="{D479B1ED-B421-7F93-9DDA-07AA06083FE7}"/>
                </a:ext>
              </a:extLst>
            </xdr:cNvPr>
            <xdr:cNvPicPr preferRelativeResize="0"/>
          </xdr:nvPicPr>
          <xdr:blipFill rotWithShape="1">
            <a:blip xmlns:r="http://schemas.openxmlformats.org/officeDocument/2006/relationships" r:embed="rId9">
              <a:alphaModFix/>
            </a:blip>
            <a:srcRect/>
            <a:stretch/>
          </xdr:blipFill>
          <xdr:spPr>
            <a:xfrm>
              <a:off x="6011" y="461"/>
              <a:ext cx="352" cy="231"/>
            </a:xfrm>
            <a:prstGeom prst="rect">
              <a:avLst/>
            </a:prstGeom>
            <a:noFill/>
            <a:ln>
              <a:noFill/>
            </a:ln>
          </xdr:spPr>
        </xdr:pic>
        <xdr:pic>
          <xdr:nvPicPr>
            <xdr:cNvPr id="35" name="Shape 35">
              <a:extLst>
                <a:ext uri="{FF2B5EF4-FFF2-40B4-BE49-F238E27FC236}">
                  <a16:creationId xmlns:a16="http://schemas.microsoft.com/office/drawing/2014/main" id="{CC56F20E-0747-32A2-11E9-56D51B9F9E81}"/>
                </a:ext>
              </a:extLst>
            </xdr:cNvPr>
            <xdr:cNvPicPr preferRelativeResize="0"/>
          </xdr:nvPicPr>
          <xdr:blipFill rotWithShape="1">
            <a:blip xmlns:r="http://schemas.openxmlformats.org/officeDocument/2006/relationships" r:embed="rId10">
              <a:alphaModFix/>
            </a:blip>
            <a:srcRect/>
            <a:stretch/>
          </xdr:blipFill>
          <xdr:spPr>
            <a:xfrm>
              <a:off x="6012" y="753"/>
              <a:ext cx="823" cy="14"/>
            </a:xfrm>
            <a:prstGeom prst="rect">
              <a:avLst/>
            </a:prstGeom>
            <a:noFill/>
            <a:ln>
              <a:noFill/>
            </a:ln>
          </xdr:spPr>
        </xdr:pic>
        <xdr:sp macro="" textlink="">
          <xdr:nvSpPr>
            <xdr:cNvPr id="36" name="Shape 36">
              <a:extLst>
                <a:ext uri="{FF2B5EF4-FFF2-40B4-BE49-F238E27FC236}">
                  <a16:creationId xmlns:a16="http://schemas.microsoft.com/office/drawing/2014/main" id="{800B181E-93DA-26C0-EFAD-FC2DEB5374A0}"/>
                </a:ext>
              </a:extLst>
            </xdr:cNvPr>
            <xdr:cNvSpPr/>
          </xdr:nvSpPr>
          <xdr:spPr>
            <a:xfrm>
              <a:off x="6220" y="553"/>
              <a:ext cx="30" cy="26"/>
            </a:xfrm>
            <a:prstGeom prst="rect">
              <a:avLst/>
            </a:prstGeom>
            <a:noFill/>
            <a:ln w="9525" cap="flat" cmpd="sng">
              <a:solidFill>
                <a:srgbClr val="373435"/>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37" name="Shape 37">
              <a:extLst>
                <a:ext uri="{FF2B5EF4-FFF2-40B4-BE49-F238E27FC236}">
                  <a16:creationId xmlns:a16="http://schemas.microsoft.com/office/drawing/2014/main" id="{C4D23F6C-E5D3-FCFA-24F9-2BFF30F7A4B3}"/>
                </a:ext>
              </a:extLst>
            </xdr:cNvPr>
            <xdr:cNvSpPr/>
          </xdr:nvSpPr>
          <xdr:spPr>
            <a:xfrm>
              <a:off x="6182" y="549"/>
              <a:ext cx="30" cy="26"/>
            </a:xfrm>
            <a:prstGeom prst="rect">
              <a:avLst/>
            </a:prstGeom>
            <a:noFill/>
            <a:ln w="9525" cap="flat" cmpd="sng">
              <a:solidFill>
                <a:srgbClr val="373435"/>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38" name="Shape 38">
              <a:extLst>
                <a:ext uri="{FF2B5EF4-FFF2-40B4-BE49-F238E27FC236}">
                  <a16:creationId xmlns:a16="http://schemas.microsoft.com/office/drawing/2014/main" id="{55A7B621-6E32-0F54-9087-357B987AAC16}"/>
                </a:ext>
              </a:extLst>
            </xdr:cNvPr>
            <xdr:cNvSpPr/>
          </xdr:nvSpPr>
          <xdr:spPr>
            <a:xfrm>
              <a:off x="6137" y="547"/>
              <a:ext cx="30" cy="25"/>
            </a:xfrm>
            <a:prstGeom prst="rect">
              <a:avLst/>
            </a:prstGeom>
            <a:noFill/>
            <a:ln w="9525" cap="flat" cmpd="sng">
              <a:solidFill>
                <a:srgbClr val="373435"/>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39" name="Shape 39">
              <a:extLst>
                <a:ext uri="{FF2B5EF4-FFF2-40B4-BE49-F238E27FC236}">
                  <a16:creationId xmlns:a16="http://schemas.microsoft.com/office/drawing/2014/main" id="{82180254-309F-29C2-BE60-7108DFC961B3}"/>
                </a:ext>
              </a:extLst>
            </xdr:cNvPr>
            <xdr:cNvPicPr preferRelativeResize="0"/>
          </xdr:nvPicPr>
          <xdr:blipFill rotWithShape="1">
            <a:blip xmlns:r="http://schemas.openxmlformats.org/officeDocument/2006/relationships" r:embed="rId11">
              <a:alphaModFix/>
            </a:blip>
            <a:srcRect/>
            <a:stretch/>
          </xdr:blipFill>
          <xdr:spPr>
            <a:xfrm>
              <a:off x="6137" y="676"/>
              <a:ext cx="583" cy="10"/>
            </a:xfrm>
            <a:prstGeom prst="rect">
              <a:avLst/>
            </a:prstGeom>
            <a:noFill/>
            <a:ln>
              <a:noFill/>
            </a:ln>
          </xdr:spPr>
        </xdr:pic>
        <xdr:sp macro="" textlink="">
          <xdr:nvSpPr>
            <xdr:cNvPr id="40" name="Shape 40">
              <a:extLst>
                <a:ext uri="{FF2B5EF4-FFF2-40B4-BE49-F238E27FC236}">
                  <a16:creationId xmlns:a16="http://schemas.microsoft.com/office/drawing/2014/main" id="{BC8D6F2E-AC78-B267-C760-99454E2F6697}"/>
                </a:ext>
              </a:extLst>
            </xdr:cNvPr>
            <xdr:cNvSpPr/>
          </xdr:nvSpPr>
          <xdr:spPr>
            <a:xfrm>
              <a:off x="6409" y="443"/>
              <a:ext cx="163" cy="345"/>
            </a:xfrm>
            <a:custGeom>
              <a:avLst/>
              <a:gdLst/>
              <a:ahLst/>
              <a:cxnLst/>
              <a:rect l="l" t="t" r="r" b="b"/>
              <a:pathLst>
                <a:path w="163" h="345" extrusionOk="0">
                  <a:moveTo>
                    <a:pt x="147" y="317"/>
                  </a:moveTo>
                  <a:lnTo>
                    <a:pt x="9" y="317"/>
                  </a:lnTo>
                  <a:lnTo>
                    <a:pt x="0" y="330"/>
                  </a:lnTo>
                  <a:lnTo>
                    <a:pt x="19" y="332"/>
                  </a:lnTo>
                  <a:lnTo>
                    <a:pt x="37" y="333"/>
                  </a:lnTo>
                  <a:lnTo>
                    <a:pt x="56" y="335"/>
                  </a:lnTo>
                  <a:lnTo>
                    <a:pt x="74" y="336"/>
                  </a:lnTo>
                  <a:lnTo>
                    <a:pt x="111" y="340"/>
                  </a:lnTo>
                  <a:lnTo>
                    <a:pt x="129" y="343"/>
                  </a:lnTo>
                  <a:lnTo>
                    <a:pt x="147" y="345"/>
                  </a:lnTo>
                  <a:lnTo>
                    <a:pt x="163" y="345"/>
                  </a:lnTo>
                  <a:lnTo>
                    <a:pt x="147" y="317"/>
                  </a:lnTo>
                  <a:close/>
                  <a:moveTo>
                    <a:pt x="122" y="296"/>
                  </a:moveTo>
                  <a:lnTo>
                    <a:pt x="32" y="296"/>
                  </a:lnTo>
                  <a:lnTo>
                    <a:pt x="19" y="317"/>
                  </a:lnTo>
                  <a:lnTo>
                    <a:pt x="136" y="317"/>
                  </a:lnTo>
                  <a:lnTo>
                    <a:pt x="122" y="296"/>
                  </a:lnTo>
                  <a:close/>
                  <a:moveTo>
                    <a:pt x="103" y="275"/>
                  </a:moveTo>
                  <a:lnTo>
                    <a:pt x="46" y="275"/>
                  </a:lnTo>
                  <a:lnTo>
                    <a:pt x="38" y="296"/>
                  </a:lnTo>
                  <a:lnTo>
                    <a:pt x="115" y="296"/>
                  </a:lnTo>
                  <a:lnTo>
                    <a:pt x="103" y="275"/>
                  </a:lnTo>
                  <a:close/>
                  <a:moveTo>
                    <a:pt x="91" y="79"/>
                  </a:moveTo>
                  <a:lnTo>
                    <a:pt x="54" y="79"/>
                  </a:lnTo>
                  <a:lnTo>
                    <a:pt x="54" y="275"/>
                  </a:lnTo>
                  <a:lnTo>
                    <a:pt x="91" y="275"/>
                  </a:lnTo>
                  <a:lnTo>
                    <a:pt x="91" y="79"/>
                  </a:lnTo>
                  <a:close/>
                  <a:moveTo>
                    <a:pt x="6" y="39"/>
                  </a:moveTo>
                  <a:lnTo>
                    <a:pt x="6" y="102"/>
                  </a:lnTo>
                  <a:lnTo>
                    <a:pt x="11" y="98"/>
                  </a:lnTo>
                  <a:lnTo>
                    <a:pt x="22" y="90"/>
                  </a:lnTo>
                  <a:lnTo>
                    <a:pt x="27" y="86"/>
                  </a:lnTo>
                  <a:lnTo>
                    <a:pt x="33" y="84"/>
                  </a:lnTo>
                  <a:lnTo>
                    <a:pt x="40" y="81"/>
                  </a:lnTo>
                  <a:lnTo>
                    <a:pt x="54" y="79"/>
                  </a:lnTo>
                  <a:lnTo>
                    <a:pt x="91" y="79"/>
                  </a:lnTo>
                  <a:lnTo>
                    <a:pt x="91" y="77"/>
                  </a:lnTo>
                  <a:lnTo>
                    <a:pt x="148" y="77"/>
                  </a:lnTo>
                  <a:lnTo>
                    <a:pt x="149" y="57"/>
                  </a:lnTo>
                  <a:lnTo>
                    <a:pt x="103" y="57"/>
                  </a:lnTo>
                  <a:lnTo>
                    <a:pt x="99" y="56"/>
                  </a:lnTo>
                  <a:lnTo>
                    <a:pt x="47" y="56"/>
                  </a:lnTo>
                  <a:lnTo>
                    <a:pt x="33" y="54"/>
                  </a:lnTo>
                  <a:lnTo>
                    <a:pt x="27" y="53"/>
                  </a:lnTo>
                  <a:lnTo>
                    <a:pt x="21" y="51"/>
                  </a:lnTo>
                  <a:lnTo>
                    <a:pt x="16" y="48"/>
                  </a:lnTo>
                  <a:lnTo>
                    <a:pt x="11" y="44"/>
                  </a:lnTo>
                  <a:lnTo>
                    <a:pt x="6" y="39"/>
                  </a:lnTo>
                  <a:close/>
                  <a:moveTo>
                    <a:pt x="148" y="77"/>
                  </a:moveTo>
                  <a:lnTo>
                    <a:pt x="106" y="77"/>
                  </a:lnTo>
                  <a:lnTo>
                    <a:pt x="114" y="78"/>
                  </a:lnTo>
                  <a:lnTo>
                    <a:pt x="120" y="80"/>
                  </a:lnTo>
                  <a:lnTo>
                    <a:pt x="134" y="88"/>
                  </a:lnTo>
                  <a:lnTo>
                    <a:pt x="141" y="94"/>
                  </a:lnTo>
                  <a:lnTo>
                    <a:pt x="148" y="101"/>
                  </a:lnTo>
                  <a:lnTo>
                    <a:pt x="148" y="77"/>
                  </a:lnTo>
                  <a:close/>
                  <a:moveTo>
                    <a:pt x="149" y="44"/>
                  </a:moveTo>
                  <a:lnTo>
                    <a:pt x="142" y="47"/>
                  </a:lnTo>
                  <a:lnTo>
                    <a:pt x="136" y="51"/>
                  </a:lnTo>
                  <a:lnTo>
                    <a:pt x="122" y="55"/>
                  </a:lnTo>
                  <a:lnTo>
                    <a:pt x="115" y="56"/>
                  </a:lnTo>
                  <a:lnTo>
                    <a:pt x="111" y="57"/>
                  </a:lnTo>
                  <a:lnTo>
                    <a:pt x="149" y="57"/>
                  </a:lnTo>
                  <a:lnTo>
                    <a:pt x="149" y="44"/>
                  </a:lnTo>
                  <a:close/>
                  <a:moveTo>
                    <a:pt x="112" y="0"/>
                  </a:moveTo>
                  <a:lnTo>
                    <a:pt x="40" y="0"/>
                  </a:lnTo>
                  <a:lnTo>
                    <a:pt x="44" y="7"/>
                  </a:lnTo>
                  <a:lnTo>
                    <a:pt x="48" y="15"/>
                  </a:lnTo>
                  <a:lnTo>
                    <a:pt x="54" y="29"/>
                  </a:lnTo>
                  <a:lnTo>
                    <a:pt x="56" y="36"/>
                  </a:lnTo>
                  <a:lnTo>
                    <a:pt x="56" y="49"/>
                  </a:lnTo>
                  <a:lnTo>
                    <a:pt x="54" y="55"/>
                  </a:lnTo>
                  <a:lnTo>
                    <a:pt x="47" y="56"/>
                  </a:lnTo>
                  <a:lnTo>
                    <a:pt x="95" y="56"/>
                  </a:lnTo>
                  <a:lnTo>
                    <a:pt x="91" y="55"/>
                  </a:lnTo>
                  <a:lnTo>
                    <a:pt x="89" y="48"/>
                  </a:lnTo>
                  <a:lnTo>
                    <a:pt x="90" y="40"/>
                  </a:lnTo>
                  <a:lnTo>
                    <a:pt x="92" y="33"/>
                  </a:lnTo>
                  <a:lnTo>
                    <a:pt x="98" y="19"/>
                  </a:lnTo>
                  <a:lnTo>
                    <a:pt x="103" y="13"/>
                  </a:lnTo>
                  <a:lnTo>
                    <a:pt x="108" y="6"/>
                  </a:lnTo>
                  <a:lnTo>
                    <a:pt x="112" y="0"/>
                  </a:lnTo>
                  <a:close/>
                </a:path>
              </a:pathLst>
            </a:custGeom>
            <a:solidFill>
              <a:srgbClr val="FCFCFC"/>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41" name="Shape 41">
              <a:extLst>
                <a:ext uri="{FF2B5EF4-FFF2-40B4-BE49-F238E27FC236}">
                  <a16:creationId xmlns:a16="http://schemas.microsoft.com/office/drawing/2014/main" id="{15DB4FFB-95DA-E67F-229A-EADC96B258A7}"/>
                </a:ext>
              </a:extLst>
            </xdr:cNvPr>
            <xdr:cNvPicPr preferRelativeResize="0"/>
          </xdr:nvPicPr>
          <xdr:blipFill rotWithShape="1">
            <a:blip xmlns:r="http://schemas.openxmlformats.org/officeDocument/2006/relationships" r:embed="rId12">
              <a:alphaModFix/>
            </a:blip>
            <a:srcRect/>
            <a:stretch/>
          </xdr:blipFill>
          <xdr:spPr>
            <a:xfrm>
              <a:off x="6410" y="573"/>
              <a:ext cx="499" cy="84"/>
            </a:xfrm>
            <a:prstGeom prst="rect">
              <a:avLst/>
            </a:prstGeom>
            <a:noFill/>
            <a:ln>
              <a:noFill/>
            </a:ln>
          </xdr:spPr>
        </xdr:pic>
        <xdr:sp macro="" textlink="">
          <xdr:nvSpPr>
            <xdr:cNvPr id="42" name="Shape 42">
              <a:extLst>
                <a:ext uri="{FF2B5EF4-FFF2-40B4-BE49-F238E27FC236}">
                  <a16:creationId xmlns:a16="http://schemas.microsoft.com/office/drawing/2014/main" id="{2DC17654-F376-53AD-A216-9E326D24CC68}"/>
                </a:ext>
              </a:extLst>
            </xdr:cNvPr>
            <xdr:cNvSpPr/>
          </xdr:nvSpPr>
          <xdr:spPr>
            <a:xfrm>
              <a:off x="6415" y="443"/>
              <a:ext cx="141" cy="276"/>
            </a:xfrm>
            <a:custGeom>
              <a:avLst/>
              <a:gdLst/>
              <a:ahLst/>
              <a:cxnLst/>
              <a:rect l="l" t="t" r="r" b="b"/>
              <a:pathLst>
                <a:path w="141" h="276" extrusionOk="0">
                  <a:moveTo>
                    <a:pt x="105" y="0"/>
                  </a:moveTo>
                  <a:lnTo>
                    <a:pt x="33" y="0"/>
                  </a:lnTo>
                  <a:lnTo>
                    <a:pt x="37" y="7"/>
                  </a:lnTo>
                  <a:lnTo>
                    <a:pt x="41" y="15"/>
                  </a:lnTo>
                  <a:lnTo>
                    <a:pt x="43" y="19"/>
                  </a:lnTo>
                  <a:lnTo>
                    <a:pt x="44" y="22"/>
                  </a:lnTo>
                  <a:lnTo>
                    <a:pt x="46" y="26"/>
                  </a:lnTo>
                  <a:lnTo>
                    <a:pt x="47" y="29"/>
                  </a:lnTo>
                  <a:lnTo>
                    <a:pt x="48" y="33"/>
                  </a:lnTo>
                  <a:lnTo>
                    <a:pt x="49" y="36"/>
                  </a:lnTo>
                  <a:lnTo>
                    <a:pt x="49" y="39"/>
                  </a:lnTo>
                  <a:lnTo>
                    <a:pt x="49" y="43"/>
                  </a:lnTo>
                  <a:lnTo>
                    <a:pt x="49" y="46"/>
                  </a:lnTo>
                  <a:lnTo>
                    <a:pt x="49" y="49"/>
                  </a:lnTo>
                  <a:lnTo>
                    <a:pt x="48" y="52"/>
                  </a:lnTo>
                  <a:lnTo>
                    <a:pt x="47" y="55"/>
                  </a:lnTo>
                  <a:lnTo>
                    <a:pt x="43" y="56"/>
                  </a:lnTo>
                  <a:lnTo>
                    <a:pt x="40" y="56"/>
                  </a:lnTo>
                  <a:lnTo>
                    <a:pt x="36" y="56"/>
                  </a:lnTo>
                  <a:lnTo>
                    <a:pt x="33" y="56"/>
                  </a:lnTo>
                  <a:lnTo>
                    <a:pt x="30" y="55"/>
                  </a:lnTo>
                  <a:lnTo>
                    <a:pt x="27" y="55"/>
                  </a:lnTo>
                  <a:lnTo>
                    <a:pt x="24" y="54"/>
                  </a:lnTo>
                  <a:lnTo>
                    <a:pt x="21" y="53"/>
                  </a:lnTo>
                  <a:lnTo>
                    <a:pt x="18" y="52"/>
                  </a:lnTo>
                  <a:lnTo>
                    <a:pt x="15" y="51"/>
                  </a:lnTo>
                  <a:lnTo>
                    <a:pt x="12" y="50"/>
                  </a:lnTo>
                  <a:lnTo>
                    <a:pt x="9" y="48"/>
                  </a:lnTo>
                  <a:lnTo>
                    <a:pt x="7" y="46"/>
                  </a:lnTo>
                  <a:lnTo>
                    <a:pt x="5" y="44"/>
                  </a:lnTo>
                  <a:lnTo>
                    <a:pt x="2" y="42"/>
                  </a:lnTo>
                  <a:lnTo>
                    <a:pt x="0" y="40"/>
                  </a:lnTo>
                  <a:lnTo>
                    <a:pt x="0" y="48"/>
                  </a:lnTo>
                  <a:lnTo>
                    <a:pt x="0" y="55"/>
                  </a:lnTo>
                  <a:lnTo>
                    <a:pt x="0" y="102"/>
                  </a:lnTo>
                  <a:lnTo>
                    <a:pt x="5" y="98"/>
                  </a:lnTo>
                  <a:lnTo>
                    <a:pt x="9" y="94"/>
                  </a:lnTo>
                  <a:lnTo>
                    <a:pt x="15" y="90"/>
                  </a:lnTo>
                  <a:lnTo>
                    <a:pt x="21" y="87"/>
                  </a:lnTo>
                  <a:lnTo>
                    <a:pt x="24" y="85"/>
                  </a:lnTo>
                  <a:lnTo>
                    <a:pt x="27" y="84"/>
                  </a:lnTo>
                  <a:lnTo>
                    <a:pt x="30" y="83"/>
                  </a:lnTo>
                  <a:lnTo>
                    <a:pt x="33" y="82"/>
                  </a:lnTo>
                  <a:lnTo>
                    <a:pt x="37" y="81"/>
                  </a:lnTo>
                  <a:lnTo>
                    <a:pt x="40" y="80"/>
                  </a:lnTo>
                  <a:lnTo>
                    <a:pt x="44" y="80"/>
                  </a:lnTo>
                  <a:lnTo>
                    <a:pt x="47" y="79"/>
                  </a:lnTo>
                  <a:lnTo>
                    <a:pt x="47" y="276"/>
                  </a:lnTo>
                  <a:lnTo>
                    <a:pt x="83" y="276"/>
                  </a:lnTo>
                  <a:lnTo>
                    <a:pt x="83" y="252"/>
                  </a:lnTo>
                  <a:lnTo>
                    <a:pt x="83" y="227"/>
                  </a:lnTo>
                  <a:lnTo>
                    <a:pt x="83" y="78"/>
                  </a:lnTo>
                  <a:lnTo>
                    <a:pt x="87" y="77"/>
                  </a:lnTo>
                  <a:lnTo>
                    <a:pt x="91" y="77"/>
                  </a:lnTo>
                  <a:lnTo>
                    <a:pt x="95" y="77"/>
                  </a:lnTo>
                  <a:lnTo>
                    <a:pt x="99" y="77"/>
                  </a:lnTo>
                  <a:lnTo>
                    <a:pt x="102" y="78"/>
                  </a:lnTo>
                  <a:lnTo>
                    <a:pt x="106" y="78"/>
                  </a:lnTo>
                  <a:lnTo>
                    <a:pt x="109" y="79"/>
                  </a:lnTo>
                  <a:lnTo>
                    <a:pt x="113" y="81"/>
                  </a:lnTo>
                  <a:lnTo>
                    <a:pt x="116" y="82"/>
                  </a:lnTo>
                  <a:lnTo>
                    <a:pt x="120" y="84"/>
                  </a:lnTo>
                  <a:lnTo>
                    <a:pt x="123" y="86"/>
                  </a:lnTo>
                  <a:lnTo>
                    <a:pt x="126" y="89"/>
                  </a:lnTo>
                  <a:lnTo>
                    <a:pt x="130" y="92"/>
                  </a:lnTo>
                  <a:lnTo>
                    <a:pt x="133" y="94"/>
                  </a:lnTo>
                  <a:lnTo>
                    <a:pt x="137" y="97"/>
                  </a:lnTo>
                  <a:lnTo>
                    <a:pt x="140" y="101"/>
                  </a:lnTo>
                  <a:lnTo>
                    <a:pt x="140" y="94"/>
                  </a:lnTo>
                  <a:lnTo>
                    <a:pt x="140" y="87"/>
                  </a:lnTo>
                  <a:lnTo>
                    <a:pt x="140" y="80"/>
                  </a:lnTo>
                  <a:lnTo>
                    <a:pt x="140" y="72"/>
                  </a:lnTo>
                  <a:lnTo>
                    <a:pt x="140" y="65"/>
                  </a:lnTo>
                  <a:lnTo>
                    <a:pt x="141" y="58"/>
                  </a:lnTo>
                  <a:lnTo>
                    <a:pt x="141" y="51"/>
                  </a:lnTo>
                  <a:lnTo>
                    <a:pt x="141" y="44"/>
                  </a:lnTo>
                  <a:lnTo>
                    <a:pt x="134" y="48"/>
                  </a:lnTo>
                  <a:lnTo>
                    <a:pt x="128" y="51"/>
                  </a:lnTo>
                  <a:lnTo>
                    <a:pt x="125" y="52"/>
                  </a:lnTo>
                  <a:lnTo>
                    <a:pt x="121" y="53"/>
                  </a:lnTo>
                  <a:lnTo>
                    <a:pt x="118" y="54"/>
                  </a:lnTo>
                  <a:lnTo>
                    <a:pt x="115" y="55"/>
                  </a:lnTo>
                  <a:lnTo>
                    <a:pt x="111" y="56"/>
                  </a:lnTo>
                  <a:lnTo>
                    <a:pt x="107" y="57"/>
                  </a:lnTo>
                  <a:lnTo>
                    <a:pt x="104" y="57"/>
                  </a:lnTo>
                  <a:lnTo>
                    <a:pt x="100" y="57"/>
                  </a:lnTo>
                  <a:lnTo>
                    <a:pt x="96" y="57"/>
                  </a:lnTo>
                  <a:lnTo>
                    <a:pt x="92" y="57"/>
                  </a:lnTo>
                  <a:lnTo>
                    <a:pt x="87" y="56"/>
                  </a:lnTo>
                  <a:lnTo>
                    <a:pt x="83" y="56"/>
                  </a:lnTo>
                  <a:lnTo>
                    <a:pt x="82" y="52"/>
                  </a:lnTo>
                  <a:lnTo>
                    <a:pt x="82" y="48"/>
                  </a:lnTo>
                  <a:lnTo>
                    <a:pt x="82" y="44"/>
                  </a:lnTo>
                  <a:lnTo>
                    <a:pt x="82" y="41"/>
                  </a:lnTo>
                  <a:lnTo>
                    <a:pt x="83" y="37"/>
                  </a:lnTo>
                  <a:lnTo>
                    <a:pt x="84" y="33"/>
                  </a:lnTo>
                  <a:lnTo>
                    <a:pt x="86" y="30"/>
                  </a:lnTo>
                  <a:lnTo>
                    <a:pt x="87" y="26"/>
                  </a:lnTo>
                  <a:lnTo>
                    <a:pt x="89" y="23"/>
                  </a:lnTo>
                  <a:lnTo>
                    <a:pt x="91" y="19"/>
                  </a:lnTo>
                  <a:lnTo>
                    <a:pt x="93" y="16"/>
                  </a:lnTo>
                  <a:lnTo>
                    <a:pt x="95" y="13"/>
                  </a:lnTo>
                  <a:lnTo>
                    <a:pt x="100" y="6"/>
                  </a:lnTo>
                  <a:lnTo>
                    <a:pt x="105"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43" name="Shape 43">
              <a:extLst>
                <a:ext uri="{FF2B5EF4-FFF2-40B4-BE49-F238E27FC236}">
                  <a16:creationId xmlns:a16="http://schemas.microsoft.com/office/drawing/2014/main" id="{F676C612-8D7B-37E8-1D8E-7FC9E6CF2AA2}"/>
                </a:ext>
              </a:extLst>
            </xdr:cNvPr>
            <xdr:cNvSpPr/>
          </xdr:nvSpPr>
          <xdr:spPr>
            <a:xfrm>
              <a:off x="6428" y="739"/>
              <a:ext cx="117" cy="20"/>
            </a:xfrm>
            <a:custGeom>
              <a:avLst/>
              <a:gdLst/>
              <a:ahLst/>
              <a:cxnLst/>
              <a:rect l="l" t="t" r="r" b="b"/>
              <a:pathLst>
                <a:path w="117" h="20" extrusionOk="0">
                  <a:moveTo>
                    <a:pt x="117" y="20"/>
                  </a:moveTo>
                  <a:lnTo>
                    <a:pt x="103" y="0"/>
                  </a:lnTo>
                  <a:lnTo>
                    <a:pt x="13" y="0"/>
                  </a:lnTo>
                  <a:lnTo>
                    <a:pt x="0" y="20"/>
                  </a:lnTo>
                  <a:lnTo>
                    <a:pt x="117" y="2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44" name="Shape 44">
              <a:extLst>
                <a:ext uri="{FF2B5EF4-FFF2-40B4-BE49-F238E27FC236}">
                  <a16:creationId xmlns:a16="http://schemas.microsoft.com/office/drawing/2014/main" id="{6ACF97D1-99BE-4941-D1D3-A6C6A36A6715}"/>
                </a:ext>
              </a:extLst>
            </xdr:cNvPr>
            <xdr:cNvSpPr/>
          </xdr:nvSpPr>
          <xdr:spPr>
            <a:xfrm>
              <a:off x="6447" y="718"/>
              <a:ext cx="78" cy="20"/>
            </a:xfrm>
            <a:custGeom>
              <a:avLst/>
              <a:gdLst/>
              <a:ahLst/>
              <a:cxnLst/>
              <a:rect l="l" t="t" r="r" b="b"/>
              <a:pathLst>
                <a:path w="78" h="20" extrusionOk="0">
                  <a:moveTo>
                    <a:pt x="0" y="20"/>
                  </a:moveTo>
                  <a:lnTo>
                    <a:pt x="8" y="0"/>
                  </a:lnTo>
                  <a:lnTo>
                    <a:pt x="65" y="0"/>
                  </a:lnTo>
                  <a:lnTo>
                    <a:pt x="78" y="20"/>
                  </a:lnTo>
                  <a:lnTo>
                    <a:pt x="0" y="2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45" name="Shape 45">
              <a:extLst>
                <a:ext uri="{FF2B5EF4-FFF2-40B4-BE49-F238E27FC236}">
                  <a16:creationId xmlns:a16="http://schemas.microsoft.com/office/drawing/2014/main" id="{56259FC3-697E-B200-3067-FC07B5B74CF1}"/>
                </a:ext>
              </a:extLst>
            </xdr:cNvPr>
            <xdr:cNvPicPr preferRelativeResize="0"/>
          </xdr:nvPicPr>
          <xdr:blipFill rotWithShape="1">
            <a:blip xmlns:r="http://schemas.openxmlformats.org/officeDocument/2006/relationships" r:embed="rId13">
              <a:alphaModFix/>
            </a:blip>
            <a:srcRect/>
            <a:stretch/>
          </xdr:blipFill>
          <xdr:spPr>
            <a:xfrm>
              <a:off x="6428" y="920"/>
              <a:ext cx="255" cy="123"/>
            </a:xfrm>
            <a:prstGeom prst="rect">
              <a:avLst/>
            </a:prstGeom>
            <a:noFill/>
            <a:ln>
              <a:noFill/>
            </a:ln>
          </xdr:spPr>
        </xdr:pic>
        <xdr:cxnSp macro="">
          <xdr:nvCxnSpPr>
            <xdr:cNvPr id="46" name="Shape 46">
              <a:extLst>
                <a:ext uri="{FF2B5EF4-FFF2-40B4-BE49-F238E27FC236}">
                  <a16:creationId xmlns:a16="http://schemas.microsoft.com/office/drawing/2014/main" id="{88DC2B7C-FC59-A60A-01D3-4142D7B15013}"/>
                </a:ext>
              </a:extLst>
            </xdr:cNvPr>
            <xdr:cNvCxnSpPr/>
          </xdr:nvCxnSpPr>
          <xdr:spPr>
            <a:xfrm>
              <a:off x="6227" y="969"/>
              <a:ext cx="22" cy="0"/>
            </a:xfrm>
            <a:prstGeom prst="straightConnector1">
              <a:avLst/>
            </a:prstGeom>
            <a:noFill/>
            <a:ln w="19950" cap="flat" cmpd="sng">
              <a:solidFill>
                <a:srgbClr val="373435"/>
              </a:solidFill>
              <a:prstDash val="solid"/>
              <a:round/>
              <a:headEnd type="none" w="med" len="med"/>
              <a:tailEnd type="none" w="med" len="med"/>
            </a:ln>
          </xdr:spPr>
        </xdr:cxnSp>
        <xdr:cxnSp macro="">
          <xdr:nvCxnSpPr>
            <xdr:cNvPr id="47" name="Shape 47">
              <a:extLst>
                <a:ext uri="{FF2B5EF4-FFF2-40B4-BE49-F238E27FC236}">
                  <a16:creationId xmlns:a16="http://schemas.microsoft.com/office/drawing/2014/main" id="{D590C689-9FCE-E0AD-01DF-B49330D695E9}"/>
                </a:ext>
              </a:extLst>
            </xdr:cNvPr>
            <xdr:cNvCxnSpPr/>
          </xdr:nvCxnSpPr>
          <xdr:spPr>
            <a:xfrm>
              <a:off x="6184" y="969"/>
              <a:ext cx="23" cy="0"/>
            </a:xfrm>
            <a:prstGeom prst="straightConnector1">
              <a:avLst/>
            </a:prstGeom>
            <a:noFill/>
            <a:ln w="19950" cap="flat" cmpd="sng">
              <a:solidFill>
                <a:srgbClr val="373435"/>
              </a:solidFill>
              <a:prstDash val="solid"/>
              <a:round/>
              <a:headEnd type="none" w="med" len="med"/>
              <a:tailEnd type="none" w="med" len="med"/>
            </a:ln>
          </xdr:spPr>
        </xdr:cxnSp>
        <xdr:sp macro="" textlink="">
          <xdr:nvSpPr>
            <xdr:cNvPr id="48" name="Shape 48">
              <a:extLst>
                <a:ext uri="{FF2B5EF4-FFF2-40B4-BE49-F238E27FC236}">
                  <a16:creationId xmlns:a16="http://schemas.microsoft.com/office/drawing/2014/main" id="{52006843-95B4-3444-9BA3-BB2ADFEADC52}"/>
                </a:ext>
              </a:extLst>
            </xdr:cNvPr>
            <xdr:cNvSpPr/>
          </xdr:nvSpPr>
          <xdr:spPr>
            <a:xfrm>
              <a:off x="6134" y="952"/>
              <a:ext cx="31" cy="46"/>
            </a:xfrm>
            <a:custGeom>
              <a:avLst/>
              <a:gdLst/>
              <a:ahLst/>
              <a:cxnLst/>
              <a:rect l="l" t="t" r="r" b="b"/>
              <a:pathLst>
                <a:path w="31" h="46" extrusionOk="0">
                  <a:moveTo>
                    <a:pt x="31" y="45"/>
                  </a:moveTo>
                  <a:lnTo>
                    <a:pt x="31" y="0"/>
                  </a:lnTo>
                  <a:lnTo>
                    <a:pt x="0" y="0"/>
                  </a:lnTo>
                  <a:lnTo>
                    <a:pt x="0" y="46"/>
                  </a:lnTo>
                  <a:lnTo>
                    <a:pt x="31" y="4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49" name="Shape 49">
              <a:extLst>
                <a:ext uri="{FF2B5EF4-FFF2-40B4-BE49-F238E27FC236}">
                  <a16:creationId xmlns:a16="http://schemas.microsoft.com/office/drawing/2014/main" id="{75369BEF-7F29-A8DB-4053-E615F75221F3}"/>
                </a:ext>
              </a:extLst>
            </xdr:cNvPr>
            <xdr:cNvSpPr/>
          </xdr:nvSpPr>
          <xdr:spPr>
            <a:xfrm>
              <a:off x="6148" y="909"/>
              <a:ext cx="134" cy="38"/>
            </a:xfrm>
            <a:custGeom>
              <a:avLst/>
              <a:gdLst/>
              <a:ahLst/>
              <a:cxnLst/>
              <a:rect l="l" t="t" r="r" b="b"/>
              <a:pathLst>
                <a:path w="134" h="38" extrusionOk="0">
                  <a:moveTo>
                    <a:pt x="0" y="0"/>
                  </a:moveTo>
                  <a:lnTo>
                    <a:pt x="91" y="0"/>
                  </a:lnTo>
                  <a:lnTo>
                    <a:pt x="134" y="37"/>
                  </a:lnTo>
                  <a:lnTo>
                    <a:pt x="43" y="38"/>
                  </a:lnTo>
                  <a:lnTo>
                    <a:pt x="0"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50" name="Shape 50">
              <a:extLst>
                <a:ext uri="{FF2B5EF4-FFF2-40B4-BE49-F238E27FC236}">
                  <a16:creationId xmlns:a16="http://schemas.microsoft.com/office/drawing/2014/main" id="{E44B1D80-D5B4-F903-4FB1-9A1773B9F81C}"/>
                </a:ext>
              </a:extLst>
            </xdr:cNvPr>
            <xdr:cNvSpPr/>
          </xdr:nvSpPr>
          <xdr:spPr>
            <a:xfrm>
              <a:off x="6102" y="909"/>
              <a:ext cx="180" cy="90"/>
            </a:xfrm>
            <a:custGeom>
              <a:avLst/>
              <a:gdLst/>
              <a:ahLst/>
              <a:cxnLst/>
              <a:rect l="l" t="t" r="r" b="b"/>
              <a:pathLst>
                <a:path w="180" h="90" extrusionOk="0">
                  <a:moveTo>
                    <a:pt x="180" y="86"/>
                  </a:moveTo>
                  <a:lnTo>
                    <a:pt x="178" y="37"/>
                  </a:lnTo>
                  <a:lnTo>
                    <a:pt x="88" y="37"/>
                  </a:lnTo>
                  <a:lnTo>
                    <a:pt x="46" y="0"/>
                  </a:lnTo>
                  <a:lnTo>
                    <a:pt x="0" y="44"/>
                  </a:lnTo>
                  <a:lnTo>
                    <a:pt x="0" y="90"/>
                  </a:lnTo>
                  <a:lnTo>
                    <a:pt x="22" y="88"/>
                  </a:lnTo>
                  <a:lnTo>
                    <a:pt x="45" y="87"/>
                  </a:lnTo>
                  <a:lnTo>
                    <a:pt x="67" y="87"/>
                  </a:lnTo>
                  <a:lnTo>
                    <a:pt x="89" y="86"/>
                  </a:lnTo>
                  <a:lnTo>
                    <a:pt x="112" y="86"/>
                  </a:lnTo>
                  <a:lnTo>
                    <a:pt x="135" y="86"/>
                  </a:lnTo>
                  <a:lnTo>
                    <a:pt x="157" y="86"/>
                  </a:lnTo>
                  <a:lnTo>
                    <a:pt x="180" y="86"/>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51" name="Shape 51">
              <a:extLst>
                <a:ext uri="{FF2B5EF4-FFF2-40B4-BE49-F238E27FC236}">
                  <a16:creationId xmlns:a16="http://schemas.microsoft.com/office/drawing/2014/main" id="{A426C614-32EA-E947-4C3B-A6E1B307CC57}"/>
                </a:ext>
              </a:extLst>
            </xdr:cNvPr>
            <xdr:cNvPicPr preferRelativeResize="0"/>
          </xdr:nvPicPr>
          <xdr:blipFill rotWithShape="1">
            <a:blip xmlns:r="http://schemas.openxmlformats.org/officeDocument/2006/relationships" r:embed="rId14">
              <a:alphaModFix/>
            </a:blip>
            <a:srcRect/>
            <a:stretch/>
          </xdr:blipFill>
          <xdr:spPr>
            <a:xfrm>
              <a:off x="5899" y="916"/>
              <a:ext cx="161" cy="107"/>
            </a:xfrm>
            <a:prstGeom prst="rect">
              <a:avLst/>
            </a:prstGeom>
            <a:noFill/>
            <a:ln>
              <a:noFill/>
            </a:ln>
          </xdr:spPr>
        </xdr:pic>
        <xdr:pic>
          <xdr:nvPicPr>
            <xdr:cNvPr id="52" name="Shape 52">
              <a:extLst>
                <a:ext uri="{FF2B5EF4-FFF2-40B4-BE49-F238E27FC236}">
                  <a16:creationId xmlns:a16="http://schemas.microsoft.com/office/drawing/2014/main" id="{DCA345CB-F12E-CE95-15DC-CDC953F079F2}"/>
                </a:ext>
              </a:extLst>
            </xdr:cNvPr>
            <xdr:cNvPicPr preferRelativeResize="0"/>
          </xdr:nvPicPr>
          <xdr:blipFill rotWithShape="1">
            <a:blip xmlns:r="http://schemas.openxmlformats.org/officeDocument/2006/relationships" r:embed="rId15">
              <a:alphaModFix/>
            </a:blip>
            <a:srcRect/>
            <a:stretch/>
          </xdr:blipFill>
          <xdr:spPr>
            <a:xfrm>
              <a:off x="5902" y="1029"/>
              <a:ext cx="1622" cy="110"/>
            </a:xfrm>
            <a:prstGeom prst="rect">
              <a:avLst/>
            </a:prstGeom>
            <a:noFill/>
            <a:ln>
              <a:noFill/>
            </a:ln>
          </xdr:spPr>
        </xdr:pic>
        <xdr:sp macro="" textlink="">
          <xdr:nvSpPr>
            <xdr:cNvPr id="53" name="Shape 53">
              <a:extLst>
                <a:ext uri="{FF2B5EF4-FFF2-40B4-BE49-F238E27FC236}">
                  <a16:creationId xmlns:a16="http://schemas.microsoft.com/office/drawing/2014/main" id="{D0065A06-E8FF-8A75-0D5C-F2939FEE655F}"/>
                </a:ext>
              </a:extLst>
            </xdr:cNvPr>
            <xdr:cNvSpPr/>
          </xdr:nvSpPr>
          <xdr:spPr>
            <a:xfrm>
              <a:off x="7025" y="898"/>
              <a:ext cx="2" cy="2"/>
            </a:xfrm>
            <a:custGeom>
              <a:avLst/>
              <a:gdLst/>
              <a:ahLst/>
              <a:cxnLst/>
              <a:rect l="l" t="t" r="r" b="b"/>
              <a:pathLst>
                <a:path w="2" h="2" extrusionOk="0">
                  <a:moveTo>
                    <a:pt x="0" y="2"/>
                  </a:moveTo>
                  <a:lnTo>
                    <a:pt x="1" y="1"/>
                  </a:lnTo>
                  <a:lnTo>
                    <a:pt x="2" y="0"/>
                  </a:lnTo>
                  <a:lnTo>
                    <a:pt x="1"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54" name="Shape 54">
              <a:extLst>
                <a:ext uri="{FF2B5EF4-FFF2-40B4-BE49-F238E27FC236}">
                  <a16:creationId xmlns:a16="http://schemas.microsoft.com/office/drawing/2014/main" id="{E9F15783-FE61-3632-342A-9ED33C9DE524}"/>
                </a:ext>
              </a:extLst>
            </xdr:cNvPr>
            <xdr:cNvSpPr/>
          </xdr:nvSpPr>
          <xdr:spPr>
            <a:xfrm>
              <a:off x="7019" y="902"/>
              <a:ext cx="2" cy="3"/>
            </a:xfrm>
            <a:custGeom>
              <a:avLst/>
              <a:gdLst/>
              <a:ahLst/>
              <a:cxnLst/>
              <a:rect l="l" t="t" r="r" b="b"/>
              <a:pathLst>
                <a:path w="2" h="3" extrusionOk="0">
                  <a:moveTo>
                    <a:pt x="0" y="3"/>
                  </a:moveTo>
                  <a:lnTo>
                    <a:pt x="1" y="2"/>
                  </a:lnTo>
                  <a:lnTo>
                    <a:pt x="2" y="0"/>
                  </a:lnTo>
                  <a:lnTo>
                    <a:pt x="1" y="2"/>
                  </a:lnTo>
                  <a:lnTo>
                    <a:pt x="0" y="3"/>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55" name="Shape 55">
              <a:extLst>
                <a:ext uri="{FF2B5EF4-FFF2-40B4-BE49-F238E27FC236}">
                  <a16:creationId xmlns:a16="http://schemas.microsoft.com/office/drawing/2014/main" id="{FCFA51F6-9BB3-F629-A3D8-E2650BC73B14}"/>
                </a:ext>
              </a:extLst>
            </xdr:cNvPr>
            <xdr:cNvSpPr/>
          </xdr:nvSpPr>
          <xdr:spPr>
            <a:xfrm>
              <a:off x="7019" y="902"/>
              <a:ext cx="2" cy="3"/>
            </a:xfrm>
            <a:custGeom>
              <a:avLst/>
              <a:gdLst/>
              <a:ahLst/>
              <a:cxnLst/>
              <a:rect l="l" t="t" r="r" b="b"/>
              <a:pathLst>
                <a:path w="2" h="3" extrusionOk="0">
                  <a:moveTo>
                    <a:pt x="0" y="3"/>
                  </a:moveTo>
                  <a:lnTo>
                    <a:pt x="1" y="2"/>
                  </a:lnTo>
                  <a:lnTo>
                    <a:pt x="2" y="0"/>
                  </a:lnTo>
                  <a:lnTo>
                    <a:pt x="1" y="2"/>
                  </a:lnTo>
                  <a:lnTo>
                    <a:pt x="0" y="3"/>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56" name="Shape 56">
              <a:extLst>
                <a:ext uri="{FF2B5EF4-FFF2-40B4-BE49-F238E27FC236}">
                  <a16:creationId xmlns:a16="http://schemas.microsoft.com/office/drawing/2014/main" id="{13739D87-EB39-64C0-D27F-B67D1B92FEDE}"/>
                </a:ext>
              </a:extLst>
            </xdr:cNvPr>
            <xdr:cNvSpPr/>
          </xdr:nvSpPr>
          <xdr:spPr>
            <a:xfrm>
              <a:off x="6845" y="633"/>
              <a:ext cx="315" cy="691"/>
            </a:xfrm>
            <a:custGeom>
              <a:avLst/>
              <a:gdLst/>
              <a:ahLst/>
              <a:cxnLst/>
              <a:rect l="l" t="t" r="r" b="b"/>
              <a:pathLst>
                <a:path w="315" h="691" extrusionOk="0">
                  <a:moveTo>
                    <a:pt x="135" y="293"/>
                  </a:moveTo>
                  <a:lnTo>
                    <a:pt x="128" y="315"/>
                  </a:lnTo>
                  <a:lnTo>
                    <a:pt x="121" y="335"/>
                  </a:lnTo>
                  <a:lnTo>
                    <a:pt x="115" y="355"/>
                  </a:lnTo>
                  <a:lnTo>
                    <a:pt x="108" y="374"/>
                  </a:lnTo>
                  <a:lnTo>
                    <a:pt x="101" y="392"/>
                  </a:lnTo>
                  <a:lnTo>
                    <a:pt x="94" y="409"/>
                  </a:lnTo>
                  <a:lnTo>
                    <a:pt x="86" y="425"/>
                  </a:lnTo>
                  <a:lnTo>
                    <a:pt x="83" y="433"/>
                  </a:lnTo>
                  <a:lnTo>
                    <a:pt x="79" y="440"/>
                  </a:lnTo>
                  <a:lnTo>
                    <a:pt x="71" y="455"/>
                  </a:lnTo>
                  <a:lnTo>
                    <a:pt x="50" y="500"/>
                  </a:lnTo>
                  <a:lnTo>
                    <a:pt x="44" y="516"/>
                  </a:lnTo>
                  <a:lnTo>
                    <a:pt x="38" y="531"/>
                  </a:lnTo>
                  <a:lnTo>
                    <a:pt x="33" y="547"/>
                  </a:lnTo>
                  <a:lnTo>
                    <a:pt x="27" y="563"/>
                  </a:lnTo>
                  <a:lnTo>
                    <a:pt x="22" y="578"/>
                  </a:lnTo>
                  <a:lnTo>
                    <a:pt x="14" y="610"/>
                  </a:lnTo>
                  <a:lnTo>
                    <a:pt x="11" y="626"/>
                  </a:lnTo>
                  <a:lnTo>
                    <a:pt x="7" y="642"/>
                  </a:lnTo>
                  <a:lnTo>
                    <a:pt x="4" y="658"/>
                  </a:lnTo>
                  <a:lnTo>
                    <a:pt x="2" y="675"/>
                  </a:lnTo>
                  <a:lnTo>
                    <a:pt x="0" y="691"/>
                  </a:lnTo>
                  <a:lnTo>
                    <a:pt x="8" y="691"/>
                  </a:lnTo>
                  <a:lnTo>
                    <a:pt x="16" y="690"/>
                  </a:lnTo>
                  <a:lnTo>
                    <a:pt x="44" y="690"/>
                  </a:lnTo>
                  <a:lnTo>
                    <a:pt x="45" y="675"/>
                  </a:lnTo>
                  <a:lnTo>
                    <a:pt x="47" y="660"/>
                  </a:lnTo>
                  <a:lnTo>
                    <a:pt x="50" y="645"/>
                  </a:lnTo>
                  <a:lnTo>
                    <a:pt x="56" y="613"/>
                  </a:lnTo>
                  <a:lnTo>
                    <a:pt x="60" y="597"/>
                  </a:lnTo>
                  <a:lnTo>
                    <a:pt x="70" y="563"/>
                  </a:lnTo>
                  <a:lnTo>
                    <a:pt x="76" y="546"/>
                  </a:lnTo>
                  <a:lnTo>
                    <a:pt x="82" y="528"/>
                  </a:lnTo>
                  <a:lnTo>
                    <a:pt x="89" y="510"/>
                  </a:lnTo>
                  <a:lnTo>
                    <a:pt x="105" y="472"/>
                  </a:lnTo>
                  <a:lnTo>
                    <a:pt x="114" y="453"/>
                  </a:lnTo>
                  <a:lnTo>
                    <a:pt x="123" y="433"/>
                  </a:lnTo>
                  <a:lnTo>
                    <a:pt x="134" y="412"/>
                  </a:lnTo>
                  <a:lnTo>
                    <a:pt x="138" y="404"/>
                  </a:lnTo>
                  <a:lnTo>
                    <a:pt x="162" y="350"/>
                  </a:lnTo>
                  <a:lnTo>
                    <a:pt x="165" y="340"/>
                  </a:lnTo>
                  <a:lnTo>
                    <a:pt x="165" y="336"/>
                  </a:lnTo>
                  <a:lnTo>
                    <a:pt x="130" y="336"/>
                  </a:lnTo>
                  <a:lnTo>
                    <a:pt x="134" y="314"/>
                  </a:lnTo>
                  <a:lnTo>
                    <a:pt x="135" y="303"/>
                  </a:lnTo>
                  <a:lnTo>
                    <a:pt x="135" y="293"/>
                  </a:lnTo>
                  <a:close/>
                  <a:moveTo>
                    <a:pt x="261" y="0"/>
                  </a:moveTo>
                  <a:lnTo>
                    <a:pt x="257" y="3"/>
                  </a:lnTo>
                  <a:lnTo>
                    <a:pt x="248" y="12"/>
                  </a:lnTo>
                  <a:lnTo>
                    <a:pt x="240" y="22"/>
                  </a:lnTo>
                  <a:lnTo>
                    <a:pt x="237" y="28"/>
                  </a:lnTo>
                  <a:lnTo>
                    <a:pt x="232" y="34"/>
                  </a:lnTo>
                  <a:lnTo>
                    <a:pt x="229" y="40"/>
                  </a:lnTo>
                  <a:lnTo>
                    <a:pt x="225" y="46"/>
                  </a:lnTo>
                  <a:lnTo>
                    <a:pt x="221" y="53"/>
                  </a:lnTo>
                  <a:lnTo>
                    <a:pt x="218" y="60"/>
                  </a:lnTo>
                  <a:lnTo>
                    <a:pt x="214" y="67"/>
                  </a:lnTo>
                  <a:lnTo>
                    <a:pt x="200" y="99"/>
                  </a:lnTo>
                  <a:lnTo>
                    <a:pt x="193" y="116"/>
                  </a:lnTo>
                  <a:lnTo>
                    <a:pt x="187" y="134"/>
                  </a:lnTo>
                  <a:lnTo>
                    <a:pt x="180" y="153"/>
                  </a:lnTo>
                  <a:lnTo>
                    <a:pt x="174" y="171"/>
                  </a:lnTo>
                  <a:lnTo>
                    <a:pt x="167" y="191"/>
                  </a:lnTo>
                  <a:lnTo>
                    <a:pt x="161" y="210"/>
                  </a:lnTo>
                  <a:lnTo>
                    <a:pt x="155" y="230"/>
                  </a:lnTo>
                  <a:lnTo>
                    <a:pt x="149" y="249"/>
                  </a:lnTo>
                  <a:lnTo>
                    <a:pt x="153" y="257"/>
                  </a:lnTo>
                  <a:lnTo>
                    <a:pt x="157" y="264"/>
                  </a:lnTo>
                  <a:lnTo>
                    <a:pt x="154" y="273"/>
                  </a:lnTo>
                  <a:lnTo>
                    <a:pt x="150" y="282"/>
                  </a:lnTo>
                  <a:lnTo>
                    <a:pt x="144" y="300"/>
                  </a:lnTo>
                  <a:lnTo>
                    <a:pt x="140" y="309"/>
                  </a:lnTo>
                  <a:lnTo>
                    <a:pt x="137" y="318"/>
                  </a:lnTo>
                  <a:lnTo>
                    <a:pt x="133" y="327"/>
                  </a:lnTo>
                  <a:lnTo>
                    <a:pt x="130" y="336"/>
                  </a:lnTo>
                  <a:lnTo>
                    <a:pt x="165" y="336"/>
                  </a:lnTo>
                  <a:lnTo>
                    <a:pt x="165" y="332"/>
                  </a:lnTo>
                  <a:lnTo>
                    <a:pt x="164" y="324"/>
                  </a:lnTo>
                  <a:lnTo>
                    <a:pt x="164" y="300"/>
                  </a:lnTo>
                  <a:lnTo>
                    <a:pt x="165" y="293"/>
                  </a:lnTo>
                  <a:lnTo>
                    <a:pt x="165" y="285"/>
                  </a:lnTo>
                  <a:lnTo>
                    <a:pt x="165" y="282"/>
                  </a:lnTo>
                  <a:lnTo>
                    <a:pt x="160" y="282"/>
                  </a:lnTo>
                  <a:lnTo>
                    <a:pt x="178" y="252"/>
                  </a:lnTo>
                  <a:lnTo>
                    <a:pt x="185" y="242"/>
                  </a:lnTo>
                  <a:lnTo>
                    <a:pt x="191" y="233"/>
                  </a:lnTo>
                  <a:lnTo>
                    <a:pt x="197" y="223"/>
                  </a:lnTo>
                  <a:lnTo>
                    <a:pt x="204" y="213"/>
                  </a:lnTo>
                  <a:lnTo>
                    <a:pt x="210" y="204"/>
                  </a:lnTo>
                  <a:lnTo>
                    <a:pt x="216" y="186"/>
                  </a:lnTo>
                  <a:lnTo>
                    <a:pt x="221" y="168"/>
                  </a:lnTo>
                  <a:lnTo>
                    <a:pt x="227" y="150"/>
                  </a:lnTo>
                  <a:lnTo>
                    <a:pt x="232" y="133"/>
                  </a:lnTo>
                  <a:lnTo>
                    <a:pt x="238" y="115"/>
                  </a:lnTo>
                  <a:lnTo>
                    <a:pt x="244" y="99"/>
                  </a:lnTo>
                  <a:lnTo>
                    <a:pt x="250" y="82"/>
                  </a:lnTo>
                  <a:lnTo>
                    <a:pt x="257" y="66"/>
                  </a:lnTo>
                  <a:lnTo>
                    <a:pt x="293" y="66"/>
                  </a:lnTo>
                  <a:lnTo>
                    <a:pt x="292" y="63"/>
                  </a:lnTo>
                  <a:lnTo>
                    <a:pt x="286" y="50"/>
                  </a:lnTo>
                  <a:lnTo>
                    <a:pt x="281" y="38"/>
                  </a:lnTo>
                  <a:lnTo>
                    <a:pt x="275" y="25"/>
                  </a:lnTo>
                  <a:lnTo>
                    <a:pt x="268" y="12"/>
                  </a:lnTo>
                  <a:lnTo>
                    <a:pt x="261" y="0"/>
                  </a:lnTo>
                  <a:close/>
                  <a:moveTo>
                    <a:pt x="166" y="278"/>
                  </a:moveTo>
                  <a:lnTo>
                    <a:pt x="160" y="282"/>
                  </a:lnTo>
                  <a:lnTo>
                    <a:pt x="165" y="282"/>
                  </a:lnTo>
                  <a:lnTo>
                    <a:pt x="166" y="278"/>
                  </a:lnTo>
                  <a:close/>
                  <a:moveTo>
                    <a:pt x="293" y="66"/>
                  </a:moveTo>
                  <a:lnTo>
                    <a:pt x="257" y="66"/>
                  </a:lnTo>
                  <a:lnTo>
                    <a:pt x="262" y="75"/>
                  </a:lnTo>
                  <a:lnTo>
                    <a:pt x="272" y="95"/>
                  </a:lnTo>
                  <a:lnTo>
                    <a:pt x="276" y="104"/>
                  </a:lnTo>
                  <a:lnTo>
                    <a:pt x="280" y="114"/>
                  </a:lnTo>
                  <a:lnTo>
                    <a:pt x="284" y="123"/>
                  </a:lnTo>
                  <a:lnTo>
                    <a:pt x="288" y="133"/>
                  </a:lnTo>
                  <a:lnTo>
                    <a:pt x="291" y="142"/>
                  </a:lnTo>
                  <a:lnTo>
                    <a:pt x="298" y="161"/>
                  </a:lnTo>
                  <a:lnTo>
                    <a:pt x="304" y="180"/>
                  </a:lnTo>
                  <a:lnTo>
                    <a:pt x="309" y="199"/>
                  </a:lnTo>
                  <a:lnTo>
                    <a:pt x="315" y="218"/>
                  </a:lnTo>
                  <a:lnTo>
                    <a:pt x="315" y="186"/>
                  </a:lnTo>
                  <a:lnTo>
                    <a:pt x="314" y="171"/>
                  </a:lnTo>
                  <a:lnTo>
                    <a:pt x="313" y="159"/>
                  </a:lnTo>
                  <a:lnTo>
                    <a:pt x="307" y="117"/>
                  </a:lnTo>
                  <a:lnTo>
                    <a:pt x="304" y="103"/>
                  </a:lnTo>
                  <a:lnTo>
                    <a:pt x="300" y="90"/>
                  </a:lnTo>
                  <a:lnTo>
                    <a:pt x="296" y="76"/>
                  </a:lnTo>
                  <a:lnTo>
                    <a:pt x="293" y="66"/>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57" name="Shape 57">
              <a:extLst>
                <a:ext uri="{FF2B5EF4-FFF2-40B4-BE49-F238E27FC236}">
                  <a16:creationId xmlns:a16="http://schemas.microsoft.com/office/drawing/2014/main" id="{720AE227-9133-B040-545B-0B2C9DF9D30B}"/>
                </a:ext>
              </a:extLst>
            </xdr:cNvPr>
            <xdr:cNvPicPr preferRelativeResize="0"/>
          </xdr:nvPicPr>
          <xdr:blipFill rotWithShape="1">
            <a:blip xmlns:r="http://schemas.openxmlformats.org/officeDocument/2006/relationships" r:embed="rId16">
              <a:alphaModFix/>
            </a:blip>
            <a:srcRect/>
            <a:stretch/>
          </xdr:blipFill>
          <xdr:spPr>
            <a:xfrm>
              <a:off x="6845" y="762"/>
              <a:ext cx="499" cy="432"/>
            </a:xfrm>
            <a:prstGeom prst="rect">
              <a:avLst/>
            </a:prstGeom>
            <a:noFill/>
            <a:ln>
              <a:noFill/>
            </a:ln>
          </xdr:spPr>
        </xdr:pic>
        <xdr:sp macro="" textlink="">
          <xdr:nvSpPr>
            <xdr:cNvPr id="58" name="Shape 58">
              <a:extLst>
                <a:ext uri="{FF2B5EF4-FFF2-40B4-BE49-F238E27FC236}">
                  <a16:creationId xmlns:a16="http://schemas.microsoft.com/office/drawing/2014/main" id="{40CF9EE6-87D3-C0C1-2A33-988F6B40D0A5}"/>
                </a:ext>
              </a:extLst>
            </xdr:cNvPr>
            <xdr:cNvSpPr/>
          </xdr:nvSpPr>
          <xdr:spPr>
            <a:xfrm>
              <a:off x="6845" y="633"/>
              <a:ext cx="315" cy="691"/>
            </a:xfrm>
            <a:custGeom>
              <a:avLst/>
              <a:gdLst/>
              <a:ahLst/>
              <a:cxnLst/>
              <a:rect l="l" t="t" r="r" b="b"/>
              <a:pathLst>
                <a:path w="315" h="691" extrusionOk="0">
                  <a:moveTo>
                    <a:pt x="79" y="440"/>
                  </a:moveTo>
                  <a:lnTo>
                    <a:pt x="83" y="433"/>
                  </a:lnTo>
                  <a:lnTo>
                    <a:pt x="86" y="425"/>
                  </a:lnTo>
                  <a:lnTo>
                    <a:pt x="90" y="417"/>
                  </a:lnTo>
                  <a:lnTo>
                    <a:pt x="115" y="355"/>
                  </a:lnTo>
                  <a:lnTo>
                    <a:pt x="121" y="335"/>
                  </a:lnTo>
                  <a:lnTo>
                    <a:pt x="128" y="315"/>
                  </a:lnTo>
                  <a:lnTo>
                    <a:pt x="135" y="293"/>
                  </a:lnTo>
                  <a:lnTo>
                    <a:pt x="135" y="303"/>
                  </a:lnTo>
                  <a:lnTo>
                    <a:pt x="134" y="314"/>
                  </a:lnTo>
                  <a:lnTo>
                    <a:pt x="132" y="325"/>
                  </a:lnTo>
                  <a:lnTo>
                    <a:pt x="130" y="336"/>
                  </a:lnTo>
                  <a:lnTo>
                    <a:pt x="133" y="327"/>
                  </a:lnTo>
                  <a:lnTo>
                    <a:pt x="137" y="318"/>
                  </a:lnTo>
                  <a:lnTo>
                    <a:pt x="140" y="309"/>
                  </a:lnTo>
                  <a:lnTo>
                    <a:pt x="144" y="300"/>
                  </a:lnTo>
                  <a:lnTo>
                    <a:pt x="147" y="291"/>
                  </a:lnTo>
                  <a:lnTo>
                    <a:pt x="150" y="282"/>
                  </a:lnTo>
                  <a:lnTo>
                    <a:pt x="154" y="273"/>
                  </a:lnTo>
                  <a:lnTo>
                    <a:pt x="157" y="264"/>
                  </a:lnTo>
                  <a:lnTo>
                    <a:pt x="155" y="260"/>
                  </a:lnTo>
                  <a:lnTo>
                    <a:pt x="153" y="257"/>
                  </a:lnTo>
                  <a:lnTo>
                    <a:pt x="151" y="253"/>
                  </a:lnTo>
                  <a:lnTo>
                    <a:pt x="149" y="249"/>
                  </a:lnTo>
                  <a:lnTo>
                    <a:pt x="155" y="230"/>
                  </a:lnTo>
                  <a:lnTo>
                    <a:pt x="161" y="210"/>
                  </a:lnTo>
                  <a:lnTo>
                    <a:pt x="167" y="191"/>
                  </a:lnTo>
                  <a:lnTo>
                    <a:pt x="174" y="171"/>
                  </a:lnTo>
                  <a:lnTo>
                    <a:pt x="180" y="153"/>
                  </a:lnTo>
                  <a:lnTo>
                    <a:pt x="187" y="134"/>
                  </a:lnTo>
                  <a:lnTo>
                    <a:pt x="193" y="116"/>
                  </a:lnTo>
                  <a:lnTo>
                    <a:pt x="200" y="99"/>
                  </a:lnTo>
                  <a:lnTo>
                    <a:pt x="207" y="83"/>
                  </a:lnTo>
                  <a:lnTo>
                    <a:pt x="214" y="67"/>
                  </a:lnTo>
                  <a:lnTo>
                    <a:pt x="218" y="60"/>
                  </a:lnTo>
                  <a:lnTo>
                    <a:pt x="221" y="53"/>
                  </a:lnTo>
                  <a:lnTo>
                    <a:pt x="225" y="46"/>
                  </a:lnTo>
                  <a:lnTo>
                    <a:pt x="229" y="40"/>
                  </a:lnTo>
                  <a:lnTo>
                    <a:pt x="232" y="34"/>
                  </a:lnTo>
                  <a:lnTo>
                    <a:pt x="237" y="28"/>
                  </a:lnTo>
                  <a:lnTo>
                    <a:pt x="240" y="22"/>
                  </a:lnTo>
                  <a:lnTo>
                    <a:pt x="248" y="12"/>
                  </a:lnTo>
                  <a:lnTo>
                    <a:pt x="257" y="3"/>
                  </a:lnTo>
                  <a:lnTo>
                    <a:pt x="261" y="0"/>
                  </a:lnTo>
                  <a:lnTo>
                    <a:pt x="268" y="12"/>
                  </a:lnTo>
                  <a:lnTo>
                    <a:pt x="275" y="25"/>
                  </a:lnTo>
                  <a:lnTo>
                    <a:pt x="281" y="38"/>
                  </a:lnTo>
                  <a:lnTo>
                    <a:pt x="286" y="50"/>
                  </a:lnTo>
                  <a:lnTo>
                    <a:pt x="292" y="63"/>
                  </a:lnTo>
                  <a:lnTo>
                    <a:pt x="296" y="76"/>
                  </a:lnTo>
                  <a:lnTo>
                    <a:pt x="300" y="90"/>
                  </a:lnTo>
                  <a:lnTo>
                    <a:pt x="304" y="103"/>
                  </a:lnTo>
                  <a:lnTo>
                    <a:pt x="307" y="117"/>
                  </a:lnTo>
                  <a:lnTo>
                    <a:pt x="309" y="131"/>
                  </a:lnTo>
                  <a:lnTo>
                    <a:pt x="311" y="145"/>
                  </a:lnTo>
                  <a:lnTo>
                    <a:pt x="313" y="159"/>
                  </a:lnTo>
                  <a:lnTo>
                    <a:pt x="314" y="173"/>
                  </a:lnTo>
                  <a:lnTo>
                    <a:pt x="315" y="188"/>
                  </a:lnTo>
                  <a:lnTo>
                    <a:pt x="315" y="203"/>
                  </a:lnTo>
                  <a:lnTo>
                    <a:pt x="315" y="218"/>
                  </a:lnTo>
                  <a:lnTo>
                    <a:pt x="309" y="199"/>
                  </a:lnTo>
                  <a:lnTo>
                    <a:pt x="304" y="180"/>
                  </a:lnTo>
                  <a:lnTo>
                    <a:pt x="298" y="161"/>
                  </a:lnTo>
                  <a:lnTo>
                    <a:pt x="291" y="142"/>
                  </a:lnTo>
                  <a:lnTo>
                    <a:pt x="288" y="133"/>
                  </a:lnTo>
                  <a:lnTo>
                    <a:pt x="284" y="123"/>
                  </a:lnTo>
                  <a:lnTo>
                    <a:pt x="280" y="114"/>
                  </a:lnTo>
                  <a:lnTo>
                    <a:pt x="276" y="104"/>
                  </a:lnTo>
                  <a:lnTo>
                    <a:pt x="272" y="95"/>
                  </a:lnTo>
                  <a:lnTo>
                    <a:pt x="267" y="85"/>
                  </a:lnTo>
                  <a:lnTo>
                    <a:pt x="262" y="75"/>
                  </a:lnTo>
                  <a:lnTo>
                    <a:pt x="257" y="66"/>
                  </a:lnTo>
                  <a:lnTo>
                    <a:pt x="250" y="82"/>
                  </a:lnTo>
                  <a:lnTo>
                    <a:pt x="244" y="99"/>
                  </a:lnTo>
                  <a:lnTo>
                    <a:pt x="238" y="115"/>
                  </a:lnTo>
                  <a:lnTo>
                    <a:pt x="232" y="133"/>
                  </a:lnTo>
                  <a:lnTo>
                    <a:pt x="227" y="150"/>
                  </a:lnTo>
                  <a:lnTo>
                    <a:pt x="221" y="168"/>
                  </a:lnTo>
                  <a:lnTo>
                    <a:pt x="216" y="186"/>
                  </a:lnTo>
                  <a:lnTo>
                    <a:pt x="210" y="204"/>
                  </a:lnTo>
                  <a:lnTo>
                    <a:pt x="204" y="213"/>
                  </a:lnTo>
                  <a:lnTo>
                    <a:pt x="197" y="223"/>
                  </a:lnTo>
                  <a:lnTo>
                    <a:pt x="191" y="233"/>
                  </a:lnTo>
                  <a:lnTo>
                    <a:pt x="185" y="242"/>
                  </a:lnTo>
                  <a:lnTo>
                    <a:pt x="178" y="252"/>
                  </a:lnTo>
                  <a:lnTo>
                    <a:pt x="172" y="262"/>
                  </a:lnTo>
                  <a:lnTo>
                    <a:pt x="166" y="272"/>
                  </a:lnTo>
                  <a:lnTo>
                    <a:pt x="160" y="282"/>
                  </a:lnTo>
                  <a:lnTo>
                    <a:pt x="163" y="280"/>
                  </a:lnTo>
                  <a:lnTo>
                    <a:pt x="166" y="278"/>
                  </a:lnTo>
                  <a:lnTo>
                    <a:pt x="165" y="285"/>
                  </a:lnTo>
                  <a:lnTo>
                    <a:pt x="165" y="293"/>
                  </a:lnTo>
                  <a:lnTo>
                    <a:pt x="164" y="300"/>
                  </a:lnTo>
                  <a:lnTo>
                    <a:pt x="164" y="308"/>
                  </a:lnTo>
                  <a:lnTo>
                    <a:pt x="164" y="316"/>
                  </a:lnTo>
                  <a:lnTo>
                    <a:pt x="164" y="324"/>
                  </a:lnTo>
                  <a:lnTo>
                    <a:pt x="165" y="332"/>
                  </a:lnTo>
                  <a:lnTo>
                    <a:pt x="165" y="340"/>
                  </a:lnTo>
                  <a:lnTo>
                    <a:pt x="162" y="350"/>
                  </a:lnTo>
                  <a:lnTo>
                    <a:pt x="158" y="359"/>
                  </a:lnTo>
                  <a:lnTo>
                    <a:pt x="154" y="368"/>
                  </a:lnTo>
                  <a:lnTo>
                    <a:pt x="150" y="377"/>
                  </a:lnTo>
                  <a:lnTo>
                    <a:pt x="146" y="386"/>
                  </a:lnTo>
                  <a:lnTo>
                    <a:pt x="142" y="395"/>
                  </a:lnTo>
                  <a:lnTo>
                    <a:pt x="138" y="404"/>
                  </a:lnTo>
                  <a:lnTo>
                    <a:pt x="134" y="412"/>
                  </a:lnTo>
                  <a:lnTo>
                    <a:pt x="123" y="433"/>
                  </a:lnTo>
                  <a:lnTo>
                    <a:pt x="114" y="453"/>
                  </a:lnTo>
                  <a:lnTo>
                    <a:pt x="105" y="472"/>
                  </a:lnTo>
                  <a:lnTo>
                    <a:pt x="97" y="491"/>
                  </a:lnTo>
                  <a:lnTo>
                    <a:pt x="89" y="510"/>
                  </a:lnTo>
                  <a:lnTo>
                    <a:pt x="82" y="528"/>
                  </a:lnTo>
                  <a:lnTo>
                    <a:pt x="76" y="546"/>
                  </a:lnTo>
                  <a:lnTo>
                    <a:pt x="70" y="563"/>
                  </a:lnTo>
                  <a:lnTo>
                    <a:pt x="65" y="580"/>
                  </a:lnTo>
                  <a:lnTo>
                    <a:pt x="60" y="597"/>
                  </a:lnTo>
                  <a:lnTo>
                    <a:pt x="56" y="613"/>
                  </a:lnTo>
                  <a:lnTo>
                    <a:pt x="53" y="629"/>
                  </a:lnTo>
                  <a:lnTo>
                    <a:pt x="50" y="645"/>
                  </a:lnTo>
                  <a:lnTo>
                    <a:pt x="47" y="660"/>
                  </a:lnTo>
                  <a:lnTo>
                    <a:pt x="45" y="675"/>
                  </a:lnTo>
                  <a:lnTo>
                    <a:pt x="44" y="690"/>
                  </a:lnTo>
                  <a:lnTo>
                    <a:pt x="24" y="690"/>
                  </a:lnTo>
                  <a:lnTo>
                    <a:pt x="16" y="690"/>
                  </a:lnTo>
                  <a:lnTo>
                    <a:pt x="8" y="691"/>
                  </a:lnTo>
                  <a:lnTo>
                    <a:pt x="0" y="691"/>
                  </a:lnTo>
                  <a:lnTo>
                    <a:pt x="2" y="675"/>
                  </a:lnTo>
                  <a:lnTo>
                    <a:pt x="4" y="658"/>
                  </a:lnTo>
                  <a:lnTo>
                    <a:pt x="7" y="642"/>
                  </a:lnTo>
                  <a:lnTo>
                    <a:pt x="11" y="626"/>
                  </a:lnTo>
                  <a:lnTo>
                    <a:pt x="14" y="610"/>
                  </a:lnTo>
                  <a:lnTo>
                    <a:pt x="18" y="594"/>
                  </a:lnTo>
                  <a:lnTo>
                    <a:pt x="22" y="578"/>
                  </a:lnTo>
                  <a:lnTo>
                    <a:pt x="27" y="563"/>
                  </a:lnTo>
                  <a:lnTo>
                    <a:pt x="33" y="547"/>
                  </a:lnTo>
                  <a:lnTo>
                    <a:pt x="38" y="531"/>
                  </a:lnTo>
                  <a:lnTo>
                    <a:pt x="44" y="516"/>
                  </a:lnTo>
                  <a:lnTo>
                    <a:pt x="50" y="500"/>
                  </a:lnTo>
                  <a:lnTo>
                    <a:pt x="57" y="485"/>
                  </a:lnTo>
                  <a:lnTo>
                    <a:pt x="64" y="470"/>
                  </a:lnTo>
                  <a:lnTo>
                    <a:pt x="71" y="455"/>
                  </a:lnTo>
                  <a:lnTo>
                    <a:pt x="79" y="44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59" name="Shape 59">
              <a:extLst>
                <a:ext uri="{FF2B5EF4-FFF2-40B4-BE49-F238E27FC236}">
                  <a16:creationId xmlns:a16="http://schemas.microsoft.com/office/drawing/2014/main" id="{9A9C130C-6C64-6244-3C26-7E4A3D5A8357}"/>
                </a:ext>
              </a:extLst>
            </xdr:cNvPr>
            <xdr:cNvPicPr preferRelativeResize="0"/>
          </xdr:nvPicPr>
          <xdr:blipFill rotWithShape="1">
            <a:blip xmlns:r="http://schemas.openxmlformats.org/officeDocument/2006/relationships" r:embed="rId16">
              <a:alphaModFix/>
            </a:blip>
            <a:srcRect/>
            <a:stretch/>
          </xdr:blipFill>
          <xdr:spPr>
            <a:xfrm>
              <a:off x="6845" y="762"/>
              <a:ext cx="499" cy="432"/>
            </a:xfrm>
            <a:prstGeom prst="rect">
              <a:avLst/>
            </a:prstGeom>
            <a:noFill/>
            <a:ln>
              <a:noFill/>
            </a:ln>
          </xdr:spPr>
        </xdr:pic>
        <xdr:sp macro="" textlink="">
          <xdr:nvSpPr>
            <xdr:cNvPr id="60" name="Shape 60">
              <a:extLst>
                <a:ext uri="{FF2B5EF4-FFF2-40B4-BE49-F238E27FC236}">
                  <a16:creationId xmlns:a16="http://schemas.microsoft.com/office/drawing/2014/main" id="{DC35F362-96E4-65CA-BBE5-4AF0CEEA93F9}"/>
                </a:ext>
              </a:extLst>
            </xdr:cNvPr>
            <xdr:cNvSpPr/>
          </xdr:nvSpPr>
          <xdr:spPr>
            <a:xfrm>
              <a:off x="6984" y="1019"/>
              <a:ext cx="51" cy="214"/>
            </a:xfrm>
            <a:custGeom>
              <a:avLst/>
              <a:gdLst/>
              <a:ahLst/>
              <a:cxnLst/>
              <a:rect l="l" t="t" r="r" b="b"/>
              <a:pathLst>
                <a:path w="51" h="214" extrusionOk="0">
                  <a:moveTo>
                    <a:pt x="46" y="0"/>
                  </a:moveTo>
                  <a:lnTo>
                    <a:pt x="40" y="4"/>
                  </a:lnTo>
                  <a:lnTo>
                    <a:pt x="34" y="7"/>
                  </a:lnTo>
                  <a:lnTo>
                    <a:pt x="28" y="11"/>
                  </a:lnTo>
                  <a:lnTo>
                    <a:pt x="23" y="14"/>
                  </a:lnTo>
                  <a:lnTo>
                    <a:pt x="17" y="17"/>
                  </a:lnTo>
                  <a:lnTo>
                    <a:pt x="11" y="21"/>
                  </a:lnTo>
                  <a:lnTo>
                    <a:pt x="5" y="24"/>
                  </a:lnTo>
                  <a:lnTo>
                    <a:pt x="0" y="28"/>
                  </a:lnTo>
                  <a:lnTo>
                    <a:pt x="4" y="80"/>
                  </a:lnTo>
                  <a:lnTo>
                    <a:pt x="6" y="102"/>
                  </a:lnTo>
                  <a:lnTo>
                    <a:pt x="7" y="119"/>
                  </a:lnTo>
                  <a:lnTo>
                    <a:pt x="7" y="173"/>
                  </a:lnTo>
                  <a:lnTo>
                    <a:pt x="6" y="193"/>
                  </a:lnTo>
                  <a:lnTo>
                    <a:pt x="5" y="214"/>
                  </a:lnTo>
                  <a:lnTo>
                    <a:pt x="15" y="186"/>
                  </a:lnTo>
                  <a:lnTo>
                    <a:pt x="20" y="173"/>
                  </a:lnTo>
                  <a:lnTo>
                    <a:pt x="24" y="159"/>
                  </a:lnTo>
                  <a:lnTo>
                    <a:pt x="28" y="146"/>
                  </a:lnTo>
                  <a:lnTo>
                    <a:pt x="32" y="132"/>
                  </a:lnTo>
                  <a:lnTo>
                    <a:pt x="35" y="119"/>
                  </a:lnTo>
                  <a:lnTo>
                    <a:pt x="39" y="106"/>
                  </a:lnTo>
                  <a:lnTo>
                    <a:pt x="41" y="93"/>
                  </a:lnTo>
                  <a:lnTo>
                    <a:pt x="44" y="80"/>
                  </a:lnTo>
                  <a:lnTo>
                    <a:pt x="46" y="67"/>
                  </a:lnTo>
                  <a:lnTo>
                    <a:pt x="48" y="55"/>
                  </a:lnTo>
                  <a:lnTo>
                    <a:pt x="49" y="43"/>
                  </a:lnTo>
                  <a:lnTo>
                    <a:pt x="50" y="30"/>
                  </a:lnTo>
                  <a:lnTo>
                    <a:pt x="51" y="21"/>
                  </a:lnTo>
                  <a:lnTo>
                    <a:pt x="51" y="7"/>
                  </a:lnTo>
                  <a:lnTo>
                    <a:pt x="46"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61" name="Shape 61">
              <a:extLst>
                <a:ext uri="{FF2B5EF4-FFF2-40B4-BE49-F238E27FC236}">
                  <a16:creationId xmlns:a16="http://schemas.microsoft.com/office/drawing/2014/main" id="{5F9674E2-91DD-F70D-CD28-096B347FE18E}"/>
                </a:ext>
              </a:extLst>
            </xdr:cNvPr>
            <xdr:cNvPicPr preferRelativeResize="0"/>
          </xdr:nvPicPr>
          <xdr:blipFill rotWithShape="1">
            <a:blip xmlns:r="http://schemas.openxmlformats.org/officeDocument/2006/relationships" r:embed="rId7">
              <a:alphaModFix/>
            </a:blip>
            <a:srcRect/>
            <a:stretch/>
          </xdr:blipFill>
          <xdr:spPr>
            <a:xfrm>
              <a:off x="6984" y="1149"/>
              <a:ext cx="499" cy="2"/>
            </a:xfrm>
            <a:prstGeom prst="rect">
              <a:avLst/>
            </a:prstGeom>
            <a:noFill/>
            <a:ln>
              <a:noFill/>
            </a:ln>
          </xdr:spPr>
        </xdr:pic>
        <xdr:sp macro="" textlink="">
          <xdr:nvSpPr>
            <xdr:cNvPr id="62" name="Shape 62">
              <a:extLst>
                <a:ext uri="{FF2B5EF4-FFF2-40B4-BE49-F238E27FC236}">
                  <a16:creationId xmlns:a16="http://schemas.microsoft.com/office/drawing/2014/main" id="{266EFE79-30B9-F95E-C9BE-7F4681C37538}"/>
                </a:ext>
              </a:extLst>
            </xdr:cNvPr>
            <xdr:cNvSpPr/>
          </xdr:nvSpPr>
          <xdr:spPr>
            <a:xfrm>
              <a:off x="6984" y="1019"/>
              <a:ext cx="51" cy="214"/>
            </a:xfrm>
            <a:custGeom>
              <a:avLst/>
              <a:gdLst/>
              <a:ahLst/>
              <a:cxnLst/>
              <a:rect l="l" t="t" r="r" b="b"/>
              <a:pathLst>
                <a:path w="51" h="214" extrusionOk="0">
                  <a:moveTo>
                    <a:pt x="46" y="0"/>
                  </a:moveTo>
                  <a:lnTo>
                    <a:pt x="40" y="4"/>
                  </a:lnTo>
                  <a:lnTo>
                    <a:pt x="34" y="7"/>
                  </a:lnTo>
                  <a:lnTo>
                    <a:pt x="28" y="11"/>
                  </a:lnTo>
                  <a:lnTo>
                    <a:pt x="23" y="14"/>
                  </a:lnTo>
                  <a:lnTo>
                    <a:pt x="17" y="17"/>
                  </a:lnTo>
                  <a:lnTo>
                    <a:pt x="11" y="21"/>
                  </a:lnTo>
                  <a:lnTo>
                    <a:pt x="5" y="24"/>
                  </a:lnTo>
                  <a:lnTo>
                    <a:pt x="0" y="28"/>
                  </a:lnTo>
                  <a:lnTo>
                    <a:pt x="2" y="53"/>
                  </a:lnTo>
                  <a:lnTo>
                    <a:pt x="4" y="78"/>
                  </a:lnTo>
                  <a:lnTo>
                    <a:pt x="6" y="102"/>
                  </a:lnTo>
                  <a:lnTo>
                    <a:pt x="7" y="125"/>
                  </a:lnTo>
                  <a:lnTo>
                    <a:pt x="7" y="148"/>
                  </a:lnTo>
                  <a:lnTo>
                    <a:pt x="7" y="171"/>
                  </a:lnTo>
                  <a:lnTo>
                    <a:pt x="6" y="193"/>
                  </a:lnTo>
                  <a:lnTo>
                    <a:pt x="5" y="214"/>
                  </a:lnTo>
                  <a:lnTo>
                    <a:pt x="10" y="200"/>
                  </a:lnTo>
                  <a:lnTo>
                    <a:pt x="15" y="186"/>
                  </a:lnTo>
                  <a:lnTo>
                    <a:pt x="20" y="173"/>
                  </a:lnTo>
                  <a:lnTo>
                    <a:pt x="24" y="159"/>
                  </a:lnTo>
                  <a:lnTo>
                    <a:pt x="28" y="146"/>
                  </a:lnTo>
                  <a:lnTo>
                    <a:pt x="32" y="132"/>
                  </a:lnTo>
                  <a:lnTo>
                    <a:pt x="35" y="119"/>
                  </a:lnTo>
                  <a:lnTo>
                    <a:pt x="39" y="106"/>
                  </a:lnTo>
                  <a:lnTo>
                    <a:pt x="41" y="93"/>
                  </a:lnTo>
                  <a:lnTo>
                    <a:pt x="44" y="80"/>
                  </a:lnTo>
                  <a:lnTo>
                    <a:pt x="46" y="67"/>
                  </a:lnTo>
                  <a:lnTo>
                    <a:pt x="48" y="55"/>
                  </a:lnTo>
                  <a:lnTo>
                    <a:pt x="49" y="43"/>
                  </a:lnTo>
                  <a:lnTo>
                    <a:pt x="50" y="30"/>
                  </a:lnTo>
                  <a:lnTo>
                    <a:pt x="51" y="19"/>
                  </a:lnTo>
                  <a:lnTo>
                    <a:pt x="51" y="7"/>
                  </a:lnTo>
                  <a:lnTo>
                    <a:pt x="49" y="3"/>
                  </a:lnTo>
                  <a:lnTo>
                    <a:pt x="46"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63" name="Shape 63">
              <a:extLst>
                <a:ext uri="{FF2B5EF4-FFF2-40B4-BE49-F238E27FC236}">
                  <a16:creationId xmlns:a16="http://schemas.microsoft.com/office/drawing/2014/main" id="{CFE73A61-41DC-D94C-750F-ECE7E24889ED}"/>
                </a:ext>
              </a:extLst>
            </xdr:cNvPr>
            <xdr:cNvPicPr preferRelativeResize="0"/>
          </xdr:nvPicPr>
          <xdr:blipFill rotWithShape="1">
            <a:blip xmlns:r="http://schemas.openxmlformats.org/officeDocument/2006/relationships" r:embed="rId7">
              <a:alphaModFix/>
            </a:blip>
            <a:srcRect/>
            <a:stretch/>
          </xdr:blipFill>
          <xdr:spPr>
            <a:xfrm>
              <a:off x="6984" y="1149"/>
              <a:ext cx="499" cy="2"/>
            </a:xfrm>
            <a:prstGeom prst="rect">
              <a:avLst/>
            </a:prstGeom>
            <a:noFill/>
            <a:ln>
              <a:noFill/>
            </a:ln>
          </xdr:spPr>
        </xdr:pic>
        <xdr:pic>
          <xdr:nvPicPr>
            <xdr:cNvPr id="64" name="Shape 64">
              <a:extLst>
                <a:ext uri="{FF2B5EF4-FFF2-40B4-BE49-F238E27FC236}">
                  <a16:creationId xmlns:a16="http://schemas.microsoft.com/office/drawing/2014/main" id="{6C2CCD6D-91DD-22AA-DFC0-96768B74FE74}"/>
                </a:ext>
              </a:extLst>
            </xdr:cNvPr>
            <xdr:cNvPicPr preferRelativeResize="0"/>
          </xdr:nvPicPr>
          <xdr:blipFill rotWithShape="1">
            <a:blip xmlns:r="http://schemas.openxmlformats.org/officeDocument/2006/relationships" r:embed="rId17">
              <a:alphaModFix/>
            </a:blip>
            <a:srcRect/>
            <a:stretch/>
          </xdr:blipFill>
          <xdr:spPr>
            <a:xfrm>
              <a:off x="6858" y="259"/>
              <a:ext cx="106" cy="175"/>
            </a:xfrm>
            <a:prstGeom prst="rect">
              <a:avLst/>
            </a:prstGeom>
            <a:noFill/>
            <a:ln>
              <a:noFill/>
            </a:ln>
          </xdr:spPr>
        </xdr:pic>
        <xdr:pic>
          <xdr:nvPicPr>
            <xdr:cNvPr id="65" name="Shape 65">
              <a:extLst>
                <a:ext uri="{FF2B5EF4-FFF2-40B4-BE49-F238E27FC236}">
                  <a16:creationId xmlns:a16="http://schemas.microsoft.com/office/drawing/2014/main" id="{866B90C2-DE2D-53E7-D58B-719623AE24B8}"/>
                </a:ext>
              </a:extLst>
            </xdr:cNvPr>
            <xdr:cNvPicPr preferRelativeResize="0"/>
          </xdr:nvPicPr>
          <xdr:blipFill rotWithShape="1">
            <a:blip xmlns:r="http://schemas.openxmlformats.org/officeDocument/2006/relationships" r:embed="rId7">
              <a:alphaModFix/>
            </a:blip>
            <a:srcRect/>
            <a:stretch/>
          </xdr:blipFill>
          <xdr:spPr>
            <a:xfrm>
              <a:off x="6859" y="388"/>
              <a:ext cx="499" cy="2"/>
            </a:xfrm>
            <a:prstGeom prst="rect">
              <a:avLst/>
            </a:prstGeom>
            <a:noFill/>
            <a:ln>
              <a:noFill/>
            </a:ln>
          </xdr:spPr>
        </xdr:pic>
        <xdr:sp macro="" textlink="">
          <xdr:nvSpPr>
            <xdr:cNvPr id="66" name="Shape 66">
              <a:extLst>
                <a:ext uri="{FF2B5EF4-FFF2-40B4-BE49-F238E27FC236}">
                  <a16:creationId xmlns:a16="http://schemas.microsoft.com/office/drawing/2014/main" id="{1629A3F2-9C50-FBAE-3375-C89275EEC37F}"/>
                </a:ext>
              </a:extLst>
            </xdr:cNvPr>
            <xdr:cNvSpPr/>
          </xdr:nvSpPr>
          <xdr:spPr>
            <a:xfrm>
              <a:off x="6858" y="259"/>
              <a:ext cx="106" cy="175"/>
            </a:xfrm>
            <a:custGeom>
              <a:avLst/>
              <a:gdLst/>
              <a:ahLst/>
              <a:cxnLst/>
              <a:rect l="l" t="t" r="r" b="b"/>
              <a:pathLst>
                <a:path w="106" h="175" extrusionOk="0">
                  <a:moveTo>
                    <a:pt x="106" y="125"/>
                  </a:moveTo>
                  <a:lnTo>
                    <a:pt x="99" y="118"/>
                  </a:lnTo>
                  <a:lnTo>
                    <a:pt x="92" y="111"/>
                  </a:lnTo>
                  <a:lnTo>
                    <a:pt x="85" y="104"/>
                  </a:lnTo>
                  <a:lnTo>
                    <a:pt x="78" y="96"/>
                  </a:lnTo>
                  <a:lnTo>
                    <a:pt x="64" y="80"/>
                  </a:lnTo>
                  <a:lnTo>
                    <a:pt x="51" y="64"/>
                  </a:lnTo>
                  <a:lnTo>
                    <a:pt x="38" y="48"/>
                  </a:lnTo>
                  <a:lnTo>
                    <a:pt x="25" y="32"/>
                  </a:lnTo>
                  <a:lnTo>
                    <a:pt x="12" y="16"/>
                  </a:lnTo>
                  <a:lnTo>
                    <a:pt x="0" y="0"/>
                  </a:lnTo>
                  <a:lnTo>
                    <a:pt x="4" y="12"/>
                  </a:lnTo>
                  <a:lnTo>
                    <a:pt x="8" y="24"/>
                  </a:lnTo>
                  <a:lnTo>
                    <a:pt x="13" y="36"/>
                  </a:lnTo>
                  <a:lnTo>
                    <a:pt x="18" y="47"/>
                  </a:lnTo>
                  <a:lnTo>
                    <a:pt x="23" y="59"/>
                  </a:lnTo>
                  <a:lnTo>
                    <a:pt x="28" y="70"/>
                  </a:lnTo>
                  <a:lnTo>
                    <a:pt x="34" y="82"/>
                  </a:lnTo>
                  <a:lnTo>
                    <a:pt x="40" y="92"/>
                  </a:lnTo>
                  <a:lnTo>
                    <a:pt x="46" y="104"/>
                  </a:lnTo>
                  <a:lnTo>
                    <a:pt x="53" y="114"/>
                  </a:lnTo>
                  <a:lnTo>
                    <a:pt x="60" y="125"/>
                  </a:lnTo>
                  <a:lnTo>
                    <a:pt x="67" y="135"/>
                  </a:lnTo>
                  <a:lnTo>
                    <a:pt x="75" y="145"/>
                  </a:lnTo>
                  <a:lnTo>
                    <a:pt x="83" y="155"/>
                  </a:lnTo>
                  <a:lnTo>
                    <a:pt x="91" y="165"/>
                  </a:lnTo>
                  <a:lnTo>
                    <a:pt x="100" y="175"/>
                  </a:lnTo>
                  <a:lnTo>
                    <a:pt x="100" y="168"/>
                  </a:lnTo>
                  <a:lnTo>
                    <a:pt x="101" y="161"/>
                  </a:lnTo>
                  <a:lnTo>
                    <a:pt x="102" y="155"/>
                  </a:lnTo>
                  <a:lnTo>
                    <a:pt x="103" y="149"/>
                  </a:lnTo>
                  <a:lnTo>
                    <a:pt x="103" y="143"/>
                  </a:lnTo>
                  <a:lnTo>
                    <a:pt x="104" y="137"/>
                  </a:lnTo>
                  <a:lnTo>
                    <a:pt x="105" y="131"/>
                  </a:lnTo>
                  <a:lnTo>
                    <a:pt x="106" y="12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67" name="Shape 67">
              <a:extLst>
                <a:ext uri="{FF2B5EF4-FFF2-40B4-BE49-F238E27FC236}">
                  <a16:creationId xmlns:a16="http://schemas.microsoft.com/office/drawing/2014/main" id="{32779099-FDAA-D522-9A58-A76ECB6BBD75}"/>
                </a:ext>
              </a:extLst>
            </xdr:cNvPr>
            <xdr:cNvPicPr preferRelativeResize="0"/>
          </xdr:nvPicPr>
          <xdr:blipFill rotWithShape="1">
            <a:blip xmlns:r="http://schemas.openxmlformats.org/officeDocument/2006/relationships" r:embed="rId7">
              <a:alphaModFix/>
            </a:blip>
            <a:srcRect/>
            <a:stretch/>
          </xdr:blipFill>
          <xdr:spPr>
            <a:xfrm>
              <a:off x="6859" y="388"/>
              <a:ext cx="499" cy="2"/>
            </a:xfrm>
            <a:prstGeom prst="rect">
              <a:avLst/>
            </a:prstGeom>
            <a:noFill/>
            <a:ln>
              <a:noFill/>
            </a:ln>
          </xdr:spPr>
        </xdr:pic>
        <xdr:sp macro="" textlink="">
          <xdr:nvSpPr>
            <xdr:cNvPr id="68" name="Shape 68">
              <a:extLst>
                <a:ext uri="{FF2B5EF4-FFF2-40B4-BE49-F238E27FC236}">
                  <a16:creationId xmlns:a16="http://schemas.microsoft.com/office/drawing/2014/main" id="{5149E940-C1A5-2B43-23C4-9EAB6149057E}"/>
                </a:ext>
              </a:extLst>
            </xdr:cNvPr>
            <xdr:cNvSpPr/>
          </xdr:nvSpPr>
          <xdr:spPr>
            <a:xfrm>
              <a:off x="6841" y="401"/>
              <a:ext cx="151" cy="146"/>
            </a:xfrm>
            <a:custGeom>
              <a:avLst/>
              <a:gdLst/>
              <a:ahLst/>
              <a:cxnLst/>
              <a:rect l="l" t="t" r="r" b="b"/>
              <a:pathLst>
                <a:path w="151" h="146" extrusionOk="0">
                  <a:moveTo>
                    <a:pt x="114" y="54"/>
                  </a:moveTo>
                  <a:lnTo>
                    <a:pt x="71" y="54"/>
                  </a:lnTo>
                  <a:lnTo>
                    <a:pt x="80" y="65"/>
                  </a:lnTo>
                  <a:lnTo>
                    <a:pt x="90" y="75"/>
                  </a:lnTo>
                  <a:lnTo>
                    <a:pt x="94" y="80"/>
                  </a:lnTo>
                  <a:lnTo>
                    <a:pt x="99" y="86"/>
                  </a:lnTo>
                  <a:lnTo>
                    <a:pt x="103" y="91"/>
                  </a:lnTo>
                  <a:lnTo>
                    <a:pt x="115" y="109"/>
                  </a:lnTo>
                  <a:lnTo>
                    <a:pt x="119" y="114"/>
                  </a:lnTo>
                  <a:lnTo>
                    <a:pt x="123" y="120"/>
                  </a:lnTo>
                  <a:lnTo>
                    <a:pt x="126" y="127"/>
                  </a:lnTo>
                  <a:lnTo>
                    <a:pt x="129" y="133"/>
                  </a:lnTo>
                  <a:lnTo>
                    <a:pt x="133" y="140"/>
                  </a:lnTo>
                  <a:lnTo>
                    <a:pt x="135" y="146"/>
                  </a:lnTo>
                  <a:lnTo>
                    <a:pt x="147" y="122"/>
                  </a:lnTo>
                  <a:lnTo>
                    <a:pt x="151" y="115"/>
                  </a:lnTo>
                  <a:lnTo>
                    <a:pt x="139" y="91"/>
                  </a:lnTo>
                  <a:lnTo>
                    <a:pt x="135" y="84"/>
                  </a:lnTo>
                  <a:lnTo>
                    <a:pt x="130" y="76"/>
                  </a:lnTo>
                  <a:lnTo>
                    <a:pt x="114" y="54"/>
                  </a:lnTo>
                  <a:close/>
                  <a:moveTo>
                    <a:pt x="70" y="0"/>
                  </a:moveTo>
                  <a:lnTo>
                    <a:pt x="60" y="10"/>
                  </a:lnTo>
                  <a:lnTo>
                    <a:pt x="55" y="16"/>
                  </a:lnTo>
                  <a:lnTo>
                    <a:pt x="49" y="22"/>
                  </a:lnTo>
                  <a:lnTo>
                    <a:pt x="44" y="28"/>
                  </a:lnTo>
                  <a:lnTo>
                    <a:pt x="40" y="35"/>
                  </a:lnTo>
                  <a:lnTo>
                    <a:pt x="34" y="42"/>
                  </a:lnTo>
                  <a:lnTo>
                    <a:pt x="30" y="50"/>
                  </a:lnTo>
                  <a:lnTo>
                    <a:pt x="25" y="58"/>
                  </a:lnTo>
                  <a:lnTo>
                    <a:pt x="21" y="66"/>
                  </a:lnTo>
                  <a:lnTo>
                    <a:pt x="9" y="93"/>
                  </a:lnTo>
                  <a:lnTo>
                    <a:pt x="3" y="113"/>
                  </a:lnTo>
                  <a:lnTo>
                    <a:pt x="0" y="124"/>
                  </a:lnTo>
                  <a:lnTo>
                    <a:pt x="9" y="114"/>
                  </a:lnTo>
                  <a:lnTo>
                    <a:pt x="18" y="105"/>
                  </a:lnTo>
                  <a:lnTo>
                    <a:pt x="26" y="95"/>
                  </a:lnTo>
                  <a:lnTo>
                    <a:pt x="34" y="86"/>
                  </a:lnTo>
                  <a:lnTo>
                    <a:pt x="43" y="78"/>
                  </a:lnTo>
                  <a:lnTo>
                    <a:pt x="52" y="69"/>
                  </a:lnTo>
                  <a:lnTo>
                    <a:pt x="57" y="66"/>
                  </a:lnTo>
                  <a:lnTo>
                    <a:pt x="61" y="62"/>
                  </a:lnTo>
                  <a:lnTo>
                    <a:pt x="71" y="54"/>
                  </a:lnTo>
                  <a:lnTo>
                    <a:pt x="114" y="54"/>
                  </a:lnTo>
                  <a:lnTo>
                    <a:pt x="105" y="41"/>
                  </a:lnTo>
                  <a:lnTo>
                    <a:pt x="93" y="27"/>
                  </a:lnTo>
                  <a:lnTo>
                    <a:pt x="82" y="13"/>
                  </a:lnTo>
                  <a:lnTo>
                    <a:pt x="70"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69" name="Shape 69">
              <a:extLst>
                <a:ext uri="{FF2B5EF4-FFF2-40B4-BE49-F238E27FC236}">
                  <a16:creationId xmlns:a16="http://schemas.microsoft.com/office/drawing/2014/main" id="{26241244-3D18-CFC6-35A7-47CCE82D0912}"/>
                </a:ext>
              </a:extLst>
            </xdr:cNvPr>
            <xdr:cNvPicPr preferRelativeResize="0"/>
          </xdr:nvPicPr>
          <xdr:blipFill rotWithShape="1">
            <a:blip xmlns:r="http://schemas.openxmlformats.org/officeDocument/2006/relationships" r:embed="rId18">
              <a:alphaModFix/>
            </a:blip>
            <a:srcRect/>
            <a:stretch/>
          </xdr:blipFill>
          <xdr:spPr>
            <a:xfrm>
              <a:off x="6415" y="532"/>
              <a:ext cx="926" cy="58"/>
            </a:xfrm>
            <a:prstGeom prst="rect">
              <a:avLst/>
            </a:prstGeom>
            <a:noFill/>
            <a:ln>
              <a:noFill/>
            </a:ln>
          </xdr:spPr>
        </xdr:pic>
        <xdr:sp macro="" textlink="">
          <xdr:nvSpPr>
            <xdr:cNvPr id="70" name="Shape 70">
              <a:extLst>
                <a:ext uri="{FF2B5EF4-FFF2-40B4-BE49-F238E27FC236}">
                  <a16:creationId xmlns:a16="http://schemas.microsoft.com/office/drawing/2014/main" id="{EFDF3E0D-436B-2668-7F47-5F62702ADDCB}"/>
                </a:ext>
              </a:extLst>
            </xdr:cNvPr>
            <xdr:cNvSpPr/>
          </xdr:nvSpPr>
          <xdr:spPr>
            <a:xfrm>
              <a:off x="6841" y="401"/>
              <a:ext cx="151" cy="146"/>
            </a:xfrm>
            <a:custGeom>
              <a:avLst/>
              <a:gdLst/>
              <a:ahLst/>
              <a:cxnLst/>
              <a:rect l="l" t="t" r="r" b="b"/>
              <a:pathLst>
                <a:path w="151" h="146" extrusionOk="0">
                  <a:moveTo>
                    <a:pt x="151" y="115"/>
                  </a:moveTo>
                  <a:lnTo>
                    <a:pt x="147" y="107"/>
                  </a:lnTo>
                  <a:lnTo>
                    <a:pt x="143" y="99"/>
                  </a:lnTo>
                  <a:lnTo>
                    <a:pt x="139" y="91"/>
                  </a:lnTo>
                  <a:lnTo>
                    <a:pt x="135" y="84"/>
                  </a:lnTo>
                  <a:lnTo>
                    <a:pt x="130" y="76"/>
                  </a:lnTo>
                  <a:lnTo>
                    <a:pt x="125" y="69"/>
                  </a:lnTo>
                  <a:lnTo>
                    <a:pt x="120" y="62"/>
                  </a:lnTo>
                  <a:lnTo>
                    <a:pt x="115" y="55"/>
                  </a:lnTo>
                  <a:lnTo>
                    <a:pt x="110" y="48"/>
                  </a:lnTo>
                  <a:lnTo>
                    <a:pt x="105" y="41"/>
                  </a:lnTo>
                  <a:lnTo>
                    <a:pt x="99" y="34"/>
                  </a:lnTo>
                  <a:lnTo>
                    <a:pt x="93" y="27"/>
                  </a:lnTo>
                  <a:lnTo>
                    <a:pt x="82" y="13"/>
                  </a:lnTo>
                  <a:lnTo>
                    <a:pt x="70" y="0"/>
                  </a:lnTo>
                  <a:lnTo>
                    <a:pt x="65" y="5"/>
                  </a:lnTo>
                  <a:lnTo>
                    <a:pt x="60" y="10"/>
                  </a:lnTo>
                  <a:lnTo>
                    <a:pt x="55" y="16"/>
                  </a:lnTo>
                  <a:lnTo>
                    <a:pt x="49" y="22"/>
                  </a:lnTo>
                  <a:lnTo>
                    <a:pt x="44" y="28"/>
                  </a:lnTo>
                  <a:lnTo>
                    <a:pt x="40" y="35"/>
                  </a:lnTo>
                  <a:lnTo>
                    <a:pt x="34" y="42"/>
                  </a:lnTo>
                  <a:lnTo>
                    <a:pt x="30" y="50"/>
                  </a:lnTo>
                  <a:lnTo>
                    <a:pt x="25" y="58"/>
                  </a:lnTo>
                  <a:lnTo>
                    <a:pt x="21" y="66"/>
                  </a:lnTo>
                  <a:lnTo>
                    <a:pt x="17" y="75"/>
                  </a:lnTo>
                  <a:lnTo>
                    <a:pt x="13" y="84"/>
                  </a:lnTo>
                  <a:lnTo>
                    <a:pt x="9" y="93"/>
                  </a:lnTo>
                  <a:lnTo>
                    <a:pt x="6" y="103"/>
                  </a:lnTo>
                  <a:lnTo>
                    <a:pt x="3" y="113"/>
                  </a:lnTo>
                  <a:lnTo>
                    <a:pt x="0" y="124"/>
                  </a:lnTo>
                  <a:lnTo>
                    <a:pt x="9" y="114"/>
                  </a:lnTo>
                  <a:lnTo>
                    <a:pt x="18" y="105"/>
                  </a:lnTo>
                  <a:lnTo>
                    <a:pt x="26" y="95"/>
                  </a:lnTo>
                  <a:lnTo>
                    <a:pt x="34" y="86"/>
                  </a:lnTo>
                  <a:lnTo>
                    <a:pt x="43" y="78"/>
                  </a:lnTo>
                  <a:lnTo>
                    <a:pt x="52" y="69"/>
                  </a:lnTo>
                  <a:lnTo>
                    <a:pt x="57" y="66"/>
                  </a:lnTo>
                  <a:lnTo>
                    <a:pt x="61" y="62"/>
                  </a:lnTo>
                  <a:lnTo>
                    <a:pt x="66" y="58"/>
                  </a:lnTo>
                  <a:lnTo>
                    <a:pt x="71" y="54"/>
                  </a:lnTo>
                  <a:lnTo>
                    <a:pt x="80" y="65"/>
                  </a:lnTo>
                  <a:lnTo>
                    <a:pt x="90" y="75"/>
                  </a:lnTo>
                  <a:lnTo>
                    <a:pt x="94" y="80"/>
                  </a:lnTo>
                  <a:lnTo>
                    <a:pt x="99" y="86"/>
                  </a:lnTo>
                  <a:lnTo>
                    <a:pt x="103" y="91"/>
                  </a:lnTo>
                  <a:lnTo>
                    <a:pt x="107" y="97"/>
                  </a:lnTo>
                  <a:lnTo>
                    <a:pt x="111" y="103"/>
                  </a:lnTo>
                  <a:lnTo>
                    <a:pt x="115" y="109"/>
                  </a:lnTo>
                  <a:lnTo>
                    <a:pt x="119" y="114"/>
                  </a:lnTo>
                  <a:lnTo>
                    <a:pt x="123" y="120"/>
                  </a:lnTo>
                  <a:lnTo>
                    <a:pt x="126" y="127"/>
                  </a:lnTo>
                  <a:lnTo>
                    <a:pt x="129" y="133"/>
                  </a:lnTo>
                  <a:lnTo>
                    <a:pt x="133" y="140"/>
                  </a:lnTo>
                  <a:lnTo>
                    <a:pt x="135" y="146"/>
                  </a:lnTo>
                  <a:lnTo>
                    <a:pt x="139" y="138"/>
                  </a:lnTo>
                  <a:lnTo>
                    <a:pt x="143" y="130"/>
                  </a:lnTo>
                  <a:lnTo>
                    <a:pt x="147" y="122"/>
                  </a:lnTo>
                  <a:lnTo>
                    <a:pt x="151" y="11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71" name="Shape 71">
              <a:extLst>
                <a:ext uri="{FF2B5EF4-FFF2-40B4-BE49-F238E27FC236}">
                  <a16:creationId xmlns:a16="http://schemas.microsoft.com/office/drawing/2014/main" id="{29A20BD8-7BE3-4913-D287-1AB45C2477EF}"/>
                </a:ext>
              </a:extLst>
            </xdr:cNvPr>
            <xdr:cNvPicPr preferRelativeResize="0"/>
          </xdr:nvPicPr>
          <xdr:blipFill rotWithShape="1">
            <a:blip xmlns:r="http://schemas.openxmlformats.org/officeDocument/2006/relationships" r:embed="rId7">
              <a:alphaModFix/>
            </a:blip>
            <a:srcRect/>
            <a:stretch/>
          </xdr:blipFill>
          <xdr:spPr>
            <a:xfrm>
              <a:off x="6842" y="532"/>
              <a:ext cx="499" cy="2"/>
            </a:xfrm>
            <a:prstGeom prst="rect">
              <a:avLst/>
            </a:prstGeom>
            <a:noFill/>
            <a:ln>
              <a:noFill/>
            </a:ln>
          </xdr:spPr>
        </xdr:pic>
        <xdr:sp macro="" textlink="">
          <xdr:nvSpPr>
            <xdr:cNvPr id="72" name="Shape 72">
              <a:extLst>
                <a:ext uri="{FF2B5EF4-FFF2-40B4-BE49-F238E27FC236}">
                  <a16:creationId xmlns:a16="http://schemas.microsoft.com/office/drawing/2014/main" id="{A5DF9F51-3BDE-EB57-6720-D92A8F5F0B62}"/>
                </a:ext>
              </a:extLst>
            </xdr:cNvPr>
            <xdr:cNvSpPr/>
          </xdr:nvSpPr>
          <xdr:spPr>
            <a:xfrm>
              <a:off x="6956" y="264"/>
              <a:ext cx="65" cy="253"/>
            </a:xfrm>
            <a:custGeom>
              <a:avLst/>
              <a:gdLst/>
              <a:ahLst/>
              <a:cxnLst/>
              <a:rect l="l" t="t" r="r" b="b"/>
              <a:pathLst>
                <a:path w="65" h="253" extrusionOk="0">
                  <a:moveTo>
                    <a:pt x="65" y="0"/>
                  </a:moveTo>
                  <a:lnTo>
                    <a:pt x="59" y="7"/>
                  </a:lnTo>
                  <a:lnTo>
                    <a:pt x="47" y="23"/>
                  </a:lnTo>
                  <a:lnTo>
                    <a:pt x="37" y="41"/>
                  </a:lnTo>
                  <a:lnTo>
                    <a:pt x="31" y="50"/>
                  </a:lnTo>
                  <a:lnTo>
                    <a:pt x="27" y="61"/>
                  </a:lnTo>
                  <a:lnTo>
                    <a:pt x="22" y="72"/>
                  </a:lnTo>
                  <a:lnTo>
                    <a:pt x="14" y="96"/>
                  </a:lnTo>
                  <a:lnTo>
                    <a:pt x="12" y="103"/>
                  </a:lnTo>
                  <a:lnTo>
                    <a:pt x="10" y="109"/>
                  </a:lnTo>
                  <a:lnTo>
                    <a:pt x="9" y="117"/>
                  </a:lnTo>
                  <a:lnTo>
                    <a:pt x="7" y="124"/>
                  </a:lnTo>
                  <a:lnTo>
                    <a:pt x="6" y="132"/>
                  </a:lnTo>
                  <a:lnTo>
                    <a:pt x="4" y="140"/>
                  </a:lnTo>
                  <a:lnTo>
                    <a:pt x="2" y="156"/>
                  </a:lnTo>
                  <a:lnTo>
                    <a:pt x="2" y="165"/>
                  </a:lnTo>
                  <a:lnTo>
                    <a:pt x="1" y="174"/>
                  </a:lnTo>
                  <a:lnTo>
                    <a:pt x="0" y="184"/>
                  </a:lnTo>
                  <a:lnTo>
                    <a:pt x="0" y="193"/>
                  </a:lnTo>
                  <a:lnTo>
                    <a:pt x="10" y="207"/>
                  </a:lnTo>
                  <a:lnTo>
                    <a:pt x="15" y="215"/>
                  </a:lnTo>
                  <a:lnTo>
                    <a:pt x="19" y="222"/>
                  </a:lnTo>
                  <a:lnTo>
                    <a:pt x="24" y="230"/>
                  </a:lnTo>
                  <a:lnTo>
                    <a:pt x="28" y="237"/>
                  </a:lnTo>
                  <a:lnTo>
                    <a:pt x="36" y="253"/>
                  </a:lnTo>
                  <a:lnTo>
                    <a:pt x="42" y="242"/>
                  </a:lnTo>
                  <a:lnTo>
                    <a:pt x="47" y="231"/>
                  </a:lnTo>
                  <a:lnTo>
                    <a:pt x="59" y="211"/>
                  </a:lnTo>
                  <a:lnTo>
                    <a:pt x="58" y="203"/>
                  </a:lnTo>
                  <a:lnTo>
                    <a:pt x="56" y="195"/>
                  </a:lnTo>
                  <a:lnTo>
                    <a:pt x="55" y="187"/>
                  </a:lnTo>
                  <a:lnTo>
                    <a:pt x="53" y="180"/>
                  </a:lnTo>
                  <a:lnTo>
                    <a:pt x="51" y="165"/>
                  </a:lnTo>
                  <a:lnTo>
                    <a:pt x="50" y="150"/>
                  </a:lnTo>
                  <a:lnTo>
                    <a:pt x="49" y="136"/>
                  </a:lnTo>
                  <a:lnTo>
                    <a:pt x="49" y="109"/>
                  </a:lnTo>
                  <a:lnTo>
                    <a:pt x="50" y="96"/>
                  </a:lnTo>
                  <a:lnTo>
                    <a:pt x="51" y="84"/>
                  </a:lnTo>
                  <a:lnTo>
                    <a:pt x="52" y="71"/>
                  </a:lnTo>
                  <a:lnTo>
                    <a:pt x="60" y="23"/>
                  </a:lnTo>
                  <a:lnTo>
                    <a:pt x="63" y="11"/>
                  </a:lnTo>
                  <a:lnTo>
                    <a:pt x="65"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73" name="Shape 73">
              <a:extLst>
                <a:ext uri="{FF2B5EF4-FFF2-40B4-BE49-F238E27FC236}">
                  <a16:creationId xmlns:a16="http://schemas.microsoft.com/office/drawing/2014/main" id="{FC0A97B0-1C05-7552-E796-374A6E471402}"/>
                </a:ext>
              </a:extLst>
            </xdr:cNvPr>
            <xdr:cNvPicPr preferRelativeResize="0"/>
          </xdr:nvPicPr>
          <xdr:blipFill rotWithShape="1">
            <a:blip xmlns:r="http://schemas.openxmlformats.org/officeDocument/2006/relationships" r:embed="rId7">
              <a:alphaModFix/>
            </a:blip>
            <a:srcRect/>
            <a:stretch/>
          </xdr:blipFill>
          <xdr:spPr>
            <a:xfrm>
              <a:off x="6958" y="393"/>
              <a:ext cx="499" cy="2"/>
            </a:xfrm>
            <a:prstGeom prst="rect">
              <a:avLst/>
            </a:prstGeom>
            <a:noFill/>
            <a:ln>
              <a:noFill/>
            </a:ln>
          </xdr:spPr>
        </xdr:pic>
        <xdr:sp macro="" textlink="">
          <xdr:nvSpPr>
            <xdr:cNvPr id="74" name="Shape 74">
              <a:extLst>
                <a:ext uri="{FF2B5EF4-FFF2-40B4-BE49-F238E27FC236}">
                  <a16:creationId xmlns:a16="http://schemas.microsoft.com/office/drawing/2014/main" id="{72EB39C8-EA9D-9645-F5B5-DFFC43961DA1}"/>
                </a:ext>
              </a:extLst>
            </xdr:cNvPr>
            <xdr:cNvSpPr/>
          </xdr:nvSpPr>
          <xdr:spPr>
            <a:xfrm>
              <a:off x="6956" y="264"/>
              <a:ext cx="65" cy="253"/>
            </a:xfrm>
            <a:custGeom>
              <a:avLst/>
              <a:gdLst/>
              <a:ahLst/>
              <a:cxnLst/>
              <a:rect l="l" t="t" r="r" b="b"/>
              <a:pathLst>
                <a:path w="65" h="253" extrusionOk="0">
                  <a:moveTo>
                    <a:pt x="0" y="193"/>
                  </a:moveTo>
                  <a:lnTo>
                    <a:pt x="0" y="184"/>
                  </a:lnTo>
                  <a:lnTo>
                    <a:pt x="1" y="174"/>
                  </a:lnTo>
                  <a:lnTo>
                    <a:pt x="2" y="165"/>
                  </a:lnTo>
                  <a:lnTo>
                    <a:pt x="2" y="156"/>
                  </a:lnTo>
                  <a:lnTo>
                    <a:pt x="3" y="148"/>
                  </a:lnTo>
                  <a:lnTo>
                    <a:pt x="4" y="140"/>
                  </a:lnTo>
                  <a:lnTo>
                    <a:pt x="6" y="132"/>
                  </a:lnTo>
                  <a:lnTo>
                    <a:pt x="7" y="124"/>
                  </a:lnTo>
                  <a:lnTo>
                    <a:pt x="9" y="117"/>
                  </a:lnTo>
                  <a:lnTo>
                    <a:pt x="10" y="109"/>
                  </a:lnTo>
                  <a:lnTo>
                    <a:pt x="12" y="103"/>
                  </a:lnTo>
                  <a:lnTo>
                    <a:pt x="14" y="96"/>
                  </a:lnTo>
                  <a:lnTo>
                    <a:pt x="16" y="90"/>
                  </a:lnTo>
                  <a:lnTo>
                    <a:pt x="18" y="84"/>
                  </a:lnTo>
                  <a:lnTo>
                    <a:pt x="20" y="78"/>
                  </a:lnTo>
                  <a:lnTo>
                    <a:pt x="22" y="72"/>
                  </a:lnTo>
                  <a:lnTo>
                    <a:pt x="27" y="61"/>
                  </a:lnTo>
                  <a:lnTo>
                    <a:pt x="31" y="50"/>
                  </a:lnTo>
                  <a:lnTo>
                    <a:pt x="37" y="41"/>
                  </a:lnTo>
                  <a:lnTo>
                    <a:pt x="42" y="32"/>
                  </a:lnTo>
                  <a:lnTo>
                    <a:pt x="47" y="23"/>
                  </a:lnTo>
                  <a:lnTo>
                    <a:pt x="53" y="15"/>
                  </a:lnTo>
                  <a:lnTo>
                    <a:pt x="59" y="7"/>
                  </a:lnTo>
                  <a:lnTo>
                    <a:pt x="65" y="0"/>
                  </a:lnTo>
                  <a:lnTo>
                    <a:pt x="63" y="11"/>
                  </a:lnTo>
                  <a:lnTo>
                    <a:pt x="60" y="23"/>
                  </a:lnTo>
                  <a:lnTo>
                    <a:pt x="58" y="35"/>
                  </a:lnTo>
                  <a:lnTo>
                    <a:pt x="56" y="47"/>
                  </a:lnTo>
                  <a:lnTo>
                    <a:pt x="54" y="59"/>
                  </a:lnTo>
                  <a:lnTo>
                    <a:pt x="52" y="71"/>
                  </a:lnTo>
                  <a:lnTo>
                    <a:pt x="51" y="84"/>
                  </a:lnTo>
                  <a:lnTo>
                    <a:pt x="50" y="96"/>
                  </a:lnTo>
                  <a:lnTo>
                    <a:pt x="49" y="109"/>
                  </a:lnTo>
                  <a:lnTo>
                    <a:pt x="49" y="123"/>
                  </a:lnTo>
                  <a:lnTo>
                    <a:pt x="49" y="136"/>
                  </a:lnTo>
                  <a:lnTo>
                    <a:pt x="50" y="150"/>
                  </a:lnTo>
                  <a:lnTo>
                    <a:pt x="51" y="165"/>
                  </a:lnTo>
                  <a:lnTo>
                    <a:pt x="53" y="180"/>
                  </a:lnTo>
                  <a:lnTo>
                    <a:pt x="55" y="187"/>
                  </a:lnTo>
                  <a:lnTo>
                    <a:pt x="56" y="195"/>
                  </a:lnTo>
                  <a:lnTo>
                    <a:pt x="58" y="203"/>
                  </a:lnTo>
                  <a:lnTo>
                    <a:pt x="59" y="211"/>
                  </a:lnTo>
                  <a:lnTo>
                    <a:pt x="53" y="221"/>
                  </a:lnTo>
                  <a:lnTo>
                    <a:pt x="47" y="231"/>
                  </a:lnTo>
                  <a:lnTo>
                    <a:pt x="42" y="242"/>
                  </a:lnTo>
                  <a:lnTo>
                    <a:pt x="36" y="253"/>
                  </a:lnTo>
                  <a:lnTo>
                    <a:pt x="32" y="245"/>
                  </a:lnTo>
                  <a:lnTo>
                    <a:pt x="28" y="237"/>
                  </a:lnTo>
                  <a:lnTo>
                    <a:pt x="24" y="230"/>
                  </a:lnTo>
                  <a:lnTo>
                    <a:pt x="19" y="222"/>
                  </a:lnTo>
                  <a:lnTo>
                    <a:pt x="15" y="215"/>
                  </a:lnTo>
                  <a:lnTo>
                    <a:pt x="10" y="207"/>
                  </a:lnTo>
                  <a:lnTo>
                    <a:pt x="5" y="200"/>
                  </a:lnTo>
                  <a:lnTo>
                    <a:pt x="0" y="193"/>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75" name="Shape 75">
              <a:extLst>
                <a:ext uri="{FF2B5EF4-FFF2-40B4-BE49-F238E27FC236}">
                  <a16:creationId xmlns:a16="http://schemas.microsoft.com/office/drawing/2014/main" id="{6414FD6D-99F0-3FBD-13AF-059333DA66A0}"/>
                </a:ext>
              </a:extLst>
            </xdr:cNvPr>
            <xdr:cNvPicPr preferRelativeResize="0"/>
          </xdr:nvPicPr>
          <xdr:blipFill rotWithShape="1">
            <a:blip xmlns:r="http://schemas.openxmlformats.org/officeDocument/2006/relationships" r:embed="rId7">
              <a:alphaModFix/>
            </a:blip>
            <a:srcRect/>
            <a:stretch/>
          </xdr:blipFill>
          <xdr:spPr>
            <a:xfrm>
              <a:off x="6958" y="393"/>
              <a:ext cx="499" cy="2"/>
            </a:xfrm>
            <a:prstGeom prst="rect">
              <a:avLst/>
            </a:prstGeom>
            <a:noFill/>
            <a:ln>
              <a:noFill/>
            </a:ln>
          </xdr:spPr>
        </xdr:pic>
        <xdr:sp macro="" textlink="">
          <xdr:nvSpPr>
            <xdr:cNvPr id="76" name="Shape 76">
              <a:extLst>
                <a:ext uri="{FF2B5EF4-FFF2-40B4-BE49-F238E27FC236}">
                  <a16:creationId xmlns:a16="http://schemas.microsoft.com/office/drawing/2014/main" id="{3A641671-6140-5ECB-6F7D-25813A3B5EE6}"/>
                </a:ext>
              </a:extLst>
            </xdr:cNvPr>
            <xdr:cNvSpPr/>
          </xdr:nvSpPr>
          <xdr:spPr>
            <a:xfrm>
              <a:off x="6874" y="509"/>
              <a:ext cx="131" cy="174"/>
            </a:xfrm>
            <a:custGeom>
              <a:avLst/>
              <a:gdLst/>
              <a:ahLst/>
              <a:cxnLst/>
              <a:rect l="l" t="t" r="r" b="b"/>
              <a:pathLst>
                <a:path w="131" h="174" extrusionOk="0">
                  <a:moveTo>
                    <a:pt x="41" y="0"/>
                  </a:moveTo>
                  <a:lnTo>
                    <a:pt x="31" y="18"/>
                  </a:lnTo>
                  <a:lnTo>
                    <a:pt x="26" y="28"/>
                  </a:lnTo>
                  <a:lnTo>
                    <a:pt x="18" y="48"/>
                  </a:lnTo>
                  <a:lnTo>
                    <a:pt x="15" y="59"/>
                  </a:lnTo>
                  <a:lnTo>
                    <a:pt x="12" y="69"/>
                  </a:lnTo>
                  <a:lnTo>
                    <a:pt x="6" y="91"/>
                  </a:lnTo>
                  <a:lnTo>
                    <a:pt x="2" y="113"/>
                  </a:lnTo>
                  <a:lnTo>
                    <a:pt x="0" y="137"/>
                  </a:lnTo>
                  <a:lnTo>
                    <a:pt x="0" y="174"/>
                  </a:lnTo>
                  <a:lnTo>
                    <a:pt x="4" y="161"/>
                  </a:lnTo>
                  <a:lnTo>
                    <a:pt x="9" y="148"/>
                  </a:lnTo>
                  <a:lnTo>
                    <a:pt x="13" y="134"/>
                  </a:lnTo>
                  <a:lnTo>
                    <a:pt x="18" y="121"/>
                  </a:lnTo>
                  <a:lnTo>
                    <a:pt x="24" y="108"/>
                  </a:lnTo>
                  <a:lnTo>
                    <a:pt x="29" y="95"/>
                  </a:lnTo>
                  <a:lnTo>
                    <a:pt x="32" y="89"/>
                  </a:lnTo>
                  <a:lnTo>
                    <a:pt x="35" y="82"/>
                  </a:lnTo>
                  <a:lnTo>
                    <a:pt x="39" y="76"/>
                  </a:lnTo>
                  <a:lnTo>
                    <a:pt x="42" y="70"/>
                  </a:lnTo>
                  <a:lnTo>
                    <a:pt x="100" y="70"/>
                  </a:lnTo>
                  <a:lnTo>
                    <a:pt x="99" y="68"/>
                  </a:lnTo>
                  <a:lnTo>
                    <a:pt x="87" y="51"/>
                  </a:lnTo>
                  <a:lnTo>
                    <a:pt x="82" y="43"/>
                  </a:lnTo>
                  <a:lnTo>
                    <a:pt x="76" y="36"/>
                  </a:lnTo>
                  <a:lnTo>
                    <a:pt x="71" y="29"/>
                  </a:lnTo>
                  <a:lnTo>
                    <a:pt x="65" y="22"/>
                  </a:lnTo>
                  <a:lnTo>
                    <a:pt x="47" y="4"/>
                  </a:lnTo>
                  <a:lnTo>
                    <a:pt x="41" y="0"/>
                  </a:lnTo>
                  <a:close/>
                  <a:moveTo>
                    <a:pt x="100" y="70"/>
                  </a:moveTo>
                  <a:lnTo>
                    <a:pt x="42" y="70"/>
                  </a:lnTo>
                  <a:lnTo>
                    <a:pt x="49" y="74"/>
                  </a:lnTo>
                  <a:lnTo>
                    <a:pt x="54" y="78"/>
                  </a:lnTo>
                  <a:lnTo>
                    <a:pt x="60" y="82"/>
                  </a:lnTo>
                  <a:lnTo>
                    <a:pt x="66" y="87"/>
                  </a:lnTo>
                  <a:lnTo>
                    <a:pt x="72" y="91"/>
                  </a:lnTo>
                  <a:lnTo>
                    <a:pt x="77" y="96"/>
                  </a:lnTo>
                  <a:lnTo>
                    <a:pt x="82" y="102"/>
                  </a:lnTo>
                  <a:lnTo>
                    <a:pt x="92" y="112"/>
                  </a:lnTo>
                  <a:lnTo>
                    <a:pt x="107" y="130"/>
                  </a:lnTo>
                  <a:lnTo>
                    <a:pt x="116" y="142"/>
                  </a:lnTo>
                  <a:lnTo>
                    <a:pt x="125" y="155"/>
                  </a:lnTo>
                  <a:lnTo>
                    <a:pt x="127" y="147"/>
                  </a:lnTo>
                  <a:lnTo>
                    <a:pt x="128" y="138"/>
                  </a:lnTo>
                  <a:lnTo>
                    <a:pt x="130" y="130"/>
                  </a:lnTo>
                  <a:lnTo>
                    <a:pt x="131" y="122"/>
                  </a:lnTo>
                  <a:lnTo>
                    <a:pt x="120" y="103"/>
                  </a:lnTo>
                  <a:lnTo>
                    <a:pt x="109" y="85"/>
                  </a:lnTo>
                  <a:lnTo>
                    <a:pt x="100" y="7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77" name="Shape 77">
              <a:extLst>
                <a:ext uri="{FF2B5EF4-FFF2-40B4-BE49-F238E27FC236}">
                  <a16:creationId xmlns:a16="http://schemas.microsoft.com/office/drawing/2014/main" id="{A1BC8B2A-B635-B6CA-299A-7C5744DA78CE}"/>
                </a:ext>
              </a:extLst>
            </xdr:cNvPr>
            <xdr:cNvPicPr preferRelativeResize="0"/>
          </xdr:nvPicPr>
          <xdr:blipFill rotWithShape="1">
            <a:blip xmlns:r="http://schemas.openxmlformats.org/officeDocument/2006/relationships" r:embed="rId7">
              <a:alphaModFix/>
            </a:blip>
            <a:srcRect/>
            <a:stretch/>
          </xdr:blipFill>
          <xdr:spPr>
            <a:xfrm>
              <a:off x="6874" y="640"/>
              <a:ext cx="499" cy="2"/>
            </a:xfrm>
            <a:prstGeom prst="rect">
              <a:avLst/>
            </a:prstGeom>
            <a:noFill/>
            <a:ln>
              <a:noFill/>
            </a:ln>
          </xdr:spPr>
        </xdr:pic>
        <xdr:sp macro="" textlink="">
          <xdr:nvSpPr>
            <xdr:cNvPr id="78" name="Shape 78">
              <a:extLst>
                <a:ext uri="{FF2B5EF4-FFF2-40B4-BE49-F238E27FC236}">
                  <a16:creationId xmlns:a16="http://schemas.microsoft.com/office/drawing/2014/main" id="{D7006E40-D339-238A-AD8E-E0A55449656B}"/>
                </a:ext>
              </a:extLst>
            </xdr:cNvPr>
            <xdr:cNvSpPr/>
          </xdr:nvSpPr>
          <xdr:spPr>
            <a:xfrm>
              <a:off x="6874" y="509"/>
              <a:ext cx="131" cy="174"/>
            </a:xfrm>
            <a:custGeom>
              <a:avLst/>
              <a:gdLst/>
              <a:ahLst/>
              <a:cxnLst/>
              <a:rect l="l" t="t" r="r" b="b"/>
              <a:pathLst>
                <a:path w="131" h="174" extrusionOk="0">
                  <a:moveTo>
                    <a:pt x="125" y="155"/>
                  </a:moveTo>
                  <a:lnTo>
                    <a:pt x="116" y="142"/>
                  </a:lnTo>
                  <a:lnTo>
                    <a:pt x="107" y="130"/>
                  </a:lnTo>
                  <a:lnTo>
                    <a:pt x="102" y="124"/>
                  </a:lnTo>
                  <a:lnTo>
                    <a:pt x="97" y="118"/>
                  </a:lnTo>
                  <a:lnTo>
                    <a:pt x="92" y="112"/>
                  </a:lnTo>
                  <a:lnTo>
                    <a:pt x="87" y="107"/>
                  </a:lnTo>
                  <a:lnTo>
                    <a:pt x="82" y="102"/>
                  </a:lnTo>
                  <a:lnTo>
                    <a:pt x="77" y="96"/>
                  </a:lnTo>
                  <a:lnTo>
                    <a:pt x="72" y="91"/>
                  </a:lnTo>
                  <a:lnTo>
                    <a:pt x="66" y="87"/>
                  </a:lnTo>
                  <a:lnTo>
                    <a:pt x="60" y="82"/>
                  </a:lnTo>
                  <a:lnTo>
                    <a:pt x="54" y="78"/>
                  </a:lnTo>
                  <a:lnTo>
                    <a:pt x="49" y="74"/>
                  </a:lnTo>
                  <a:lnTo>
                    <a:pt x="42" y="70"/>
                  </a:lnTo>
                  <a:lnTo>
                    <a:pt x="39" y="76"/>
                  </a:lnTo>
                  <a:lnTo>
                    <a:pt x="35" y="82"/>
                  </a:lnTo>
                  <a:lnTo>
                    <a:pt x="32" y="89"/>
                  </a:lnTo>
                  <a:lnTo>
                    <a:pt x="29" y="95"/>
                  </a:lnTo>
                  <a:lnTo>
                    <a:pt x="24" y="108"/>
                  </a:lnTo>
                  <a:lnTo>
                    <a:pt x="18" y="121"/>
                  </a:lnTo>
                  <a:lnTo>
                    <a:pt x="13" y="134"/>
                  </a:lnTo>
                  <a:lnTo>
                    <a:pt x="9" y="148"/>
                  </a:lnTo>
                  <a:lnTo>
                    <a:pt x="4" y="161"/>
                  </a:lnTo>
                  <a:lnTo>
                    <a:pt x="0" y="174"/>
                  </a:lnTo>
                  <a:lnTo>
                    <a:pt x="0" y="162"/>
                  </a:lnTo>
                  <a:lnTo>
                    <a:pt x="0" y="149"/>
                  </a:lnTo>
                  <a:lnTo>
                    <a:pt x="0" y="137"/>
                  </a:lnTo>
                  <a:lnTo>
                    <a:pt x="1" y="125"/>
                  </a:lnTo>
                  <a:lnTo>
                    <a:pt x="2" y="113"/>
                  </a:lnTo>
                  <a:lnTo>
                    <a:pt x="15" y="59"/>
                  </a:lnTo>
                  <a:lnTo>
                    <a:pt x="18" y="48"/>
                  </a:lnTo>
                  <a:lnTo>
                    <a:pt x="22" y="38"/>
                  </a:lnTo>
                  <a:lnTo>
                    <a:pt x="26" y="28"/>
                  </a:lnTo>
                  <a:lnTo>
                    <a:pt x="31" y="18"/>
                  </a:lnTo>
                  <a:lnTo>
                    <a:pt x="36" y="9"/>
                  </a:lnTo>
                  <a:lnTo>
                    <a:pt x="41" y="0"/>
                  </a:lnTo>
                  <a:lnTo>
                    <a:pt x="47" y="4"/>
                  </a:lnTo>
                  <a:lnTo>
                    <a:pt x="76" y="36"/>
                  </a:lnTo>
                  <a:lnTo>
                    <a:pt x="82" y="43"/>
                  </a:lnTo>
                  <a:lnTo>
                    <a:pt x="87" y="51"/>
                  </a:lnTo>
                  <a:lnTo>
                    <a:pt x="99" y="68"/>
                  </a:lnTo>
                  <a:lnTo>
                    <a:pt x="109" y="85"/>
                  </a:lnTo>
                  <a:lnTo>
                    <a:pt x="120" y="103"/>
                  </a:lnTo>
                  <a:lnTo>
                    <a:pt x="131" y="122"/>
                  </a:lnTo>
                  <a:lnTo>
                    <a:pt x="130" y="130"/>
                  </a:lnTo>
                  <a:lnTo>
                    <a:pt x="128" y="138"/>
                  </a:lnTo>
                  <a:lnTo>
                    <a:pt x="127" y="147"/>
                  </a:lnTo>
                  <a:lnTo>
                    <a:pt x="125" y="15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79" name="Shape 79">
              <a:extLst>
                <a:ext uri="{FF2B5EF4-FFF2-40B4-BE49-F238E27FC236}">
                  <a16:creationId xmlns:a16="http://schemas.microsoft.com/office/drawing/2014/main" id="{932ED5AA-756E-7EFB-B3C6-44EC3415B487}"/>
                </a:ext>
              </a:extLst>
            </xdr:cNvPr>
            <xdr:cNvPicPr preferRelativeResize="0"/>
          </xdr:nvPicPr>
          <xdr:blipFill rotWithShape="1">
            <a:blip xmlns:r="http://schemas.openxmlformats.org/officeDocument/2006/relationships" r:embed="rId7">
              <a:alphaModFix/>
            </a:blip>
            <a:srcRect/>
            <a:stretch/>
          </xdr:blipFill>
          <xdr:spPr>
            <a:xfrm>
              <a:off x="6874" y="640"/>
              <a:ext cx="499" cy="2"/>
            </a:xfrm>
            <a:prstGeom prst="rect">
              <a:avLst/>
            </a:prstGeom>
            <a:noFill/>
            <a:ln>
              <a:noFill/>
            </a:ln>
          </xdr:spPr>
        </xdr:pic>
        <xdr:sp macro="" textlink="">
          <xdr:nvSpPr>
            <xdr:cNvPr id="80" name="Shape 80">
              <a:extLst>
                <a:ext uri="{FF2B5EF4-FFF2-40B4-BE49-F238E27FC236}">
                  <a16:creationId xmlns:a16="http://schemas.microsoft.com/office/drawing/2014/main" id="{A0009798-62C4-0FD2-5AC0-CD3B0A45818B}"/>
                </a:ext>
              </a:extLst>
            </xdr:cNvPr>
            <xdr:cNvSpPr/>
          </xdr:nvSpPr>
          <xdr:spPr>
            <a:xfrm>
              <a:off x="6966" y="407"/>
              <a:ext cx="174" cy="222"/>
            </a:xfrm>
            <a:custGeom>
              <a:avLst/>
              <a:gdLst/>
              <a:ahLst/>
              <a:cxnLst/>
              <a:rect l="l" t="t" r="r" b="b"/>
              <a:pathLst>
                <a:path w="174" h="222" extrusionOk="0">
                  <a:moveTo>
                    <a:pt x="96" y="0"/>
                  </a:moveTo>
                  <a:lnTo>
                    <a:pt x="90" y="6"/>
                  </a:lnTo>
                  <a:lnTo>
                    <a:pt x="84" y="13"/>
                  </a:lnTo>
                  <a:lnTo>
                    <a:pt x="78" y="21"/>
                  </a:lnTo>
                  <a:lnTo>
                    <a:pt x="72" y="30"/>
                  </a:lnTo>
                  <a:lnTo>
                    <a:pt x="66" y="38"/>
                  </a:lnTo>
                  <a:lnTo>
                    <a:pt x="60" y="47"/>
                  </a:lnTo>
                  <a:lnTo>
                    <a:pt x="42" y="77"/>
                  </a:lnTo>
                  <a:lnTo>
                    <a:pt x="24" y="110"/>
                  </a:lnTo>
                  <a:lnTo>
                    <a:pt x="12" y="134"/>
                  </a:lnTo>
                  <a:lnTo>
                    <a:pt x="0" y="160"/>
                  </a:lnTo>
                  <a:lnTo>
                    <a:pt x="5" y="167"/>
                  </a:lnTo>
                  <a:lnTo>
                    <a:pt x="9" y="174"/>
                  </a:lnTo>
                  <a:lnTo>
                    <a:pt x="14" y="181"/>
                  </a:lnTo>
                  <a:lnTo>
                    <a:pt x="19" y="189"/>
                  </a:lnTo>
                  <a:lnTo>
                    <a:pt x="23" y="197"/>
                  </a:lnTo>
                  <a:lnTo>
                    <a:pt x="28" y="204"/>
                  </a:lnTo>
                  <a:lnTo>
                    <a:pt x="38" y="220"/>
                  </a:lnTo>
                  <a:lnTo>
                    <a:pt x="39" y="222"/>
                  </a:lnTo>
                  <a:lnTo>
                    <a:pt x="44" y="203"/>
                  </a:lnTo>
                  <a:lnTo>
                    <a:pt x="48" y="188"/>
                  </a:lnTo>
                  <a:lnTo>
                    <a:pt x="50" y="181"/>
                  </a:lnTo>
                  <a:lnTo>
                    <a:pt x="51" y="175"/>
                  </a:lnTo>
                  <a:lnTo>
                    <a:pt x="55" y="161"/>
                  </a:lnTo>
                  <a:lnTo>
                    <a:pt x="58" y="154"/>
                  </a:lnTo>
                  <a:lnTo>
                    <a:pt x="61" y="146"/>
                  </a:lnTo>
                  <a:lnTo>
                    <a:pt x="70" y="128"/>
                  </a:lnTo>
                  <a:lnTo>
                    <a:pt x="76" y="117"/>
                  </a:lnTo>
                  <a:lnTo>
                    <a:pt x="82" y="105"/>
                  </a:lnTo>
                  <a:lnTo>
                    <a:pt x="90" y="92"/>
                  </a:lnTo>
                  <a:lnTo>
                    <a:pt x="99" y="76"/>
                  </a:lnTo>
                  <a:lnTo>
                    <a:pt x="142" y="76"/>
                  </a:lnTo>
                  <a:lnTo>
                    <a:pt x="138" y="64"/>
                  </a:lnTo>
                  <a:lnTo>
                    <a:pt x="133" y="51"/>
                  </a:lnTo>
                  <a:lnTo>
                    <a:pt x="128" y="40"/>
                  </a:lnTo>
                  <a:lnTo>
                    <a:pt x="124" y="30"/>
                  </a:lnTo>
                  <a:lnTo>
                    <a:pt x="119" y="22"/>
                  </a:lnTo>
                  <a:lnTo>
                    <a:pt x="111" y="10"/>
                  </a:lnTo>
                  <a:lnTo>
                    <a:pt x="107" y="6"/>
                  </a:lnTo>
                  <a:lnTo>
                    <a:pt x="101" y="2"/>
                  </a:lnTo>
                  <a:lnTo>
                    <a:pt x="96" y="0"/>
                  </a:lnTo>
                  <a:close/>
                  <a:moveTo>
                    <a:pt x="142" y="76"/>
                  </a:moveTo>
                  <a:lnTo>
                    <a:pt x="99" y="76"/>
                  </a:lnTo>
                  <a:lnTo>
                    <a:pt x="108" y="89"/>
                  </a:lnTo>
                  <a:lnTo>
                    <a:pt x="118" y="102"/>
                  </a:lnTo>
                  <a:lnTo>
                    <a:pt x="127" y="115"/>
                  </a:lnTo>
                  <a:lnTo>
                    <a:pt x="137" y="128"/>
                  </a:lnTo>
                  <a:lnTo>
                    <a:pt x="155" y="156"/>
                  </a:lnTo>
                  <a:lnTo>
                    <a:pt x="165" y="170"/>
                  </a:lnTo>
                  <a:lnTo>
                    <a:pt x="174" y="186"/>
                  </a:lnTo>
                  <a:lnTo>
                    <a:pt x="167" y="160"/>
                  </a:lnTo>
                  <a:lnTo>
                    <a:pt x="161" y="136"/>
                  </a:lnTo>
                  <a:lnTo>
                    <a:pt x="154" y="115"/>
                  </a:lnTo>
                  <a:lnTo>
                    <a:pt x="148" y="96"/>
                  </a:lnTo>
                  <a:lnTo>
                    <a:pt x="143" y="79"/>
                  </a:lnTo>
                  <a:lnTo>
                    <a:pt x="142" y="76"/>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81" name="Shape 81">
              <a:extLst>
                <a:ext uri="{FF2B5EF4-FFF2-40B4-BE49-F238E27FC236}">
                  <a16:creationId xmlns:a16="http://schemas.microsoft.com/office/drawing/2014/main" id="{CAF126AD-1037-0C45-563E-F8C6BF38572E}"/>
                </a:ext>
              </a:extLst>
            </xdr:cNvPr>
            <xdr:cNvPicPr preferRelativeResize="0"/>
          </xdr:nvPicPr>
          <xdr:blipFill rotWithShape="1">
            <a:blip xmlns:r="http://schemas.openxmlformats.org/officeDocument/2006/relationships" r:embed="rId7">
              <a:alphaModFix/>
            </a:blip>
            <a:srcRect/>
            <a:stretch/>
          </xdr:blipFill>
          <xdr:spPr>
            <a:xfrm>
              <a:off x="6967" y="537"/>
              <a:ext cx="499" cy="2"/>
            </a:xfrm>
            <a:prstGeom prst="rect">
              <a:avLst/>
            </a:prstGeom>
            <a:noFill/>
            <a:ln>
              <a:noFill/>
            </a:ln>
          </xdr:spPr>
        </xdr:pic>
        <xdr:sp macro="" textlink="">
          <xdr:nvSpPr>
            <xdr:cNvPr id="82" name="Shape 82">
              <a:extLst>
                <a:ext uri="{FF2B5EF4-FFF2-40B4-BE49-F238E27FC236}">
                  <a16:creationId xmlns:a16="http://schemas.microsoft.com/office/drawing/2014/main" id="{49C8CA16-DE08-60C0-7507-5FD993E2494A}"/>
                </a:ext>
              </a:extLst>
            </xdr:cNvPr>
            <xdr:cNvSpPr/>
          </xdr:nvSpPr>
          <xdr:spPr>
            <a:xfrm>
              <a:off x="6966" y="407"/>
              <a:ext cx="174" cy="222"/>
            </a:xfrm>
            <a:custGeom>
              <a:avLst/>
              <a:gdLst/>
              <a:ahLst/>
              <a:cxnLst/>
              <a:rect l="l" t="t" r="r" b="b"/>
              <a:pathLst>
                <a:path w="174" h="222" extrusionOk="0">
                  <a:moveTo>
                    <a:pt x="0" y="160"/>
                  </a:moveTo>
                  <a:lnTo>
                    <a:pt x="12" y="134"/>
                  </a:lnTo>
                  <a:lnTo>
                    <a:pt x="24" y="110"/>
                  </a:lnTo>
                  <a:lnTo>
                    <a:pt x="30" y="99"/>
                  </a:lnTo>
                  <a:lnTo>
                    <a:pt x="36" y="88"/>
                  </a:lnTo>
                  <a:lnTo>
                    <a:pt x="42" y="77"/>
                  </a:lnTo>
                  <a:lnTo>
                    <a:pt x="48" y="67"/>
                  </a:lnTo>
                  <a:lnTo>
                    <a:pt x="54" y="57"/>
                  </a:lnTo>
                  <a:lnTo>
                    <a:pt x="60" y="47"/>
                  </a:lnTo>
                  <a:lnTo>
                    <a:pt x="66" y="38"/>
                  </a:lnTo>
                  <a:lnTo>
                    <a:pt x="72" y="30"/>
                  </a:lnTo>
                  <a:lnTo>
                    <a:pt x="78" y="21"/>
                  </a:lnTo>
                  <a:lnTo>
                    <a:pt x="84" y="13"/>
                  </a:lnTo>
                  <a:lnTo>
                    <a:pt x="90" y="6"/>
                  </a:lnTo>
                  <a:lnTo>
                    <a:pt x="96" y="0"/>
                  </a:lnTo>
                  <a:lnTo>
                    <a:pt x="97" y="0"/>
                  </a:lnTo>
                  <a:lnTo>
                    <a:pt x="99" y="1"/>
                  </a:lnTo>
                  <a:lnTo>
                    <a:pt x="101" y="2"/>
                  </a:lnTo>
                  <a:lnTo>
                    <a:pt x="103" y="3"/>
                  </a:lnTo>
                  <a:lnTo>
                    <a:pt x="105" y="4"/>
                  </a:lnTo>
                  <a:lnTo>
                    <a:pt x="107" y="6"/>
                  </a:lnTo>
                  <a:lnTo>
                    <a:pt x="109" y="8"/>
                  </a:lnTo>
                  <a:lnTo>
                    <a:pt x="111" y="10"/>
                  </a:lnTo>
                  <a:lnTo>
                    <a:pt x="113" y="13"/>
                  </a:lnTo>
                  <a:lnTo>
                    <a:pt x="115" y="16"/>
                  </a:lnTo>
                  <a:lnTo>
                    <a:pt x="117" y="19"/>
                  </a:lnTo>
                  <a:lnTo>
                    <a:pt x="119" y="22"/>
                  </a:lnTo>
                  <a:lnTo>
                    <a:pt x="124" y="30"/>
                  </a:lnTo>
                  <a:lnTo>
                    <a:pt x="128" y="40"/>
                  </a:lnTo>
                  <a:lnTo>
                    <a:pt x="133" y="51"/>
                  </a:lnTo>
                  <a:lnTo>
                    <a:pt x="138" y="64"/>
                  </a:lnTo>
                  <a:lnTo>
                    <a:pt x="143" y="79"/>
                  </a:lnTo>
                  <a:lnTo>
                    <a:pt x="148" y="96"/>
                  </a:lnTo>
                  <a:lnTo>
                    <a:pt x="154" y="115"/>
                  </a:lnTo>
                  <a:lnTo>
                    <a:pt x="161" y="136"/>
                  </a:lnTo>
                  <a:lnTo>
                    <a:pt x="167" y="160"/>
                  </a:lnTo>
                  <a:lnTo>
                    <a:pt x="174" y="186"/>
                  </a:lnTo>
                  <a:lnTo>
                    <a:pt x="165" y="170"/>
                  </a:lnTo>
                  <a:lnTo>
                    <a:pt x="155" y="156"/>
                  </a:lnTo>
                  <a:lnTo>
                    <a:pt x="146" y="142"/>
                  </a:lnTo>
                  <a:lnTo>
                    <a:pt x="137" y="128"/>
                  </a:lnTo>
                  <a:lnTo>
                    <a:pt x="127" y="115"/>
                  </a:lnTo>
                  <a:lnTo>
                    <a:pt x="118" y="102"/>
                  </a:lnTo>
                  <a:lnTo>
                    <a:pt x="108" y="89"/>
                  </a:lnTo>
                  <a:lnTo>
                    <a:pt x="99" y="76"/>
                  </a:lnTo>
                  <a:lnTo>
                    <a:pt x="90" y="92"/>
                  </a:lnTo>
                  <a:lnTo>
                    <a:pt x="82" y="105"/>
                  </a:lnTo>
                  <a:lnTo>
                    <a:pt x="76" y="117"/>
                  </a:lnTo>
                  <a:lnTo>
                    <a:pt x="70" y="128"/>
                  </a:lnTo>
                  <a:lnTo>
                    <a:pt x="65" y="138"/>
                  </a:lnTo>
                  <a:lnTo>
                    <a:pt x="61" y="146"/>
                  </a:lnTo>
                  <a:lnTo>
                    <a:pt x="58" y="154"/>
                  </a:lnTo>
                  <a:lnTo>
                    <a:pt x="55" y="161"/>
                  </a:lnTo>
                  <a:lnTo>
                    <a:pt x="53" y="168"/>
                  </a:lnTo>
                  <a:lnTo>
                    <a:pt x="51" y="175"/>
                  </a:lnTo>
                  <a:lnTo>
                    <a:pt x="50" y="181"/>
                  </a:lnTo>
                  <a:lnTo>
                    <a:pt x="48" y="188"/>
                  </a:lnTo>
                  <a:lnTo>
                    <a:pt x="44" y="203"/>
                  </a:lnTo>
                  <a:lnTo>
                    <a:pt x="39" y="222"/>
                  </a:lnTo>
                  <a:lnTo>
                    <a:pt x="38" y="221"/>
                  </a:lnTo>
                  <a:lnTo>
                    <a:pt x="38" y="220"/>
                  </a:lnTo>
                  <a:lnTo>
                    <a:pt x="33" y="212"/>
                  </a:lnTo>
                  <a:lnTo>
                    <a:pt x="28" y="204"/>
                  </a:lnTo>
                  <a:lnTo>
                    <a:pt x="23" y="197"/>
                  </a:lnTo>
                  <a:lnTo>
                    <a:pt x="19" y="189"/>
                  </a:lnTo>
                  <a:lnTo>
                    <a:pt x="14" y="181"/>
                  </a:lnTo>
                  <a:lnTo>
                    <a:pt x="9" y="174"/>
                  </a:lnTo>
                  <a:lnTo>
                    <a:pt x="5" y="167"/>
                  </a:lnTo>
                  <a:lnTo>
                    <a:pt x="0" y="16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83" name="Shape 83">
              <a:extLst>
                <a:ext uri="{FF2B5EF4-FFF2-40B4-BE49-F238E27FC236}">
                  <a16:creationId xmlns:a16="http://schemas.microsoft.com/office/drawing/2014/main" id="{0B2D3F51-2031-7C53-FB83-0F34D903C9F7}"/>
                </a:ext>
              </a:extLst>
            </xdr:cNvPr>
            <xdr:cNvPicPr preferRelativeResize="0"/>
          </xdr:nvPicPr>
          <xdr:blipFill rotWithShape="1">
            <a:blip xmlns:r="http://schemas.openxmlformats.org/officeDocument/2006/relationships" r:embed="rId7">
              <a:alphaModFix/>
            </a:blip>
            <a:srcRect/>
            <a:stretch/>
          </xdr:blipFill>
          <xdr:spPr>
            <a:xfrm>
              <a:off x="6967" y="537"/>
              <a:ext cx="499" cy="2"/>
            </a:xfrm>
            <a:prstGeom prst="rect">
              <a:avLst/>
            </a:prstGeom>
            <a:noFill/>
            <a:ln>
              <a:noFill/>
            </a:ln>
          </xdr:spPr>
        </xdr:pic>
        <xdr:sp macro="" textlink="">
          <xdr:nvSpPr>
            <xdr:cNvPr id="84" name="Shape 84">
              <a:extLst>
                <a:ext uri="{FF2B5EF4-FFF2-40B4-BE49-F238E27FC236}">
                  <a16:creationId xmlns:a16="http://schemas.microsoft.com/office/drawing/2014/main" id="{23F020E1-3379-2527-A998-764242C80404}"/>
                </a:ext>
              </a:extLst>
            </xdr:cNvPr>
            <xdr:cNvSpPr/>
          </xdr:nvSpPr>
          <xdr:spPr>
            <a:xfrm>
              <a:off x="6997" y="616"/>
              <a:ext cx="2" cy="2"/>
            </a:xfrm>
            <a:custGeom>
              <a:avLst/>
              <a:gdLst/>
              <a:ahLst/>
              <a:cxnLst/>
              <a:rect l="l" t="t" r="r" b="b"/>
              <a:pathLst>
                <a:path w="1" h="2" extrusionOk="0">
                  <a:moveTo>
                    <a:pt x="1" y="2"/>
                  </a:moveTo>
                  <a:lnTo>
                    <a:pt x="0" y="1"/>
                  </a:lnTo>
                  <a:lnTo>
                    <a:pt x="0" y="0"/>
                  </a:lnTo>
                  <a:lnTo>
                    <a:pt x="0" y="1"/>
                  </a:lnTo>
                  <a:lnTo>
                    <a:pt x="1" y="2"/>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85" name="Shape 85">
              <a:extLst>
                <a:ext uri="{FF2B5EF4-FFF2-40B4-BE49-F238E27FC236}">
                  <a16:creationId xmlns:a16="http://schemas.microsoft.com/office/drawing/2014/main" id="{869F0B5D-D2F4-D71F-2CCA-50CCB11996DB}"/>
                </a:ext>
              </a:extLst>
            </xdr:cNvPr>
            <xdr:cNvSpPr/>
          </xdr:nvSpPr>
          <xdr:spPr>
            <a:xfrm>
              <a:off x="6997" y="616"/>
              <a:ext cx="2" cy="2"/>
            </a:xfrm>
            <a:custGeom>
              <a:avLst/>
              <a:gdLst/>
              <a:ahLst/>
              <a:cxnLst/>
              <a:rect l="l" t="t" r="r" b="b"/>
              <a:pathLst>
                <a:path w="1" h="2" extrusionOk="0">
                  <a:moveTo>
                    <a:pt x="1" y="2"/>
                  </a:moveTo>
                  <a:lnTo>
                    <a:pt x="0" y="1"/>
                  </a:lnTo>
                  <a:lnTo>
                    <a:pt x="0" y="0"/>
                  </a:lnTo>
                  <a:lnTo>
                    <a:pt x="0" y="1"/>
                  </a:lnTo>
                  <a:lnTo>
                    <a:pt x="1"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86" name="Shape 86">
              <a:extLst>
                <a:ext uri="{FF2B5EF4-FFF2-40B4-BE49-F238E27FC236}">
                  <a16:creationId xmlns:a16="http://schemas.microsoft.com/office/drawing/2014/main" id="{039CB211-80BA-D050-1772-624F4D0F35A1}"/>
                </a:ext>
              </a:extLst>
            </xdr:cNvPr>
            <xdr:cNvSpPr/>
          </xdr:nvSpPr>
          <xdr:spPr>
            <a:xfrm>
              <a:off x="6998" y="620"/>
              <a:ext cx="3" cy="3"/>
            </a:xfrm>
            <a:custGeom>
              <a:avLst/>
              <a:gdLst/>
              <a:ahLst/>
              <a:cxnLst/>
              <a:rect l="l" t="t" r="r" b="b"/>
              <a:pathLst>
                <a:path w="3" h="3" extrusionOk="0">
                  <a:moveTo>
                    <a:pt x="3" y="3"/>
                  </a:moveTo>
                  <a:lnTo>
                    <a:pt x="2" y="1"/>
                  </a:lnTo>
                  <a:lnTo>
                    <a:pt x="0" y="0"/>
                  </a:lnTo>
                </a:path>
              </a:pathLst>
            </a:custGeom>
            <a:noFill/>
            <a:ln w="9525" cap="flat" cmpd="sng">
              <a:solidFill>
                <a:srgbClr val="373435"/>
              </a:solidFill>
              <a:prstDash val="solid"/>
              <a:round/>
              <a:headEnd type="none" w="med" len="med"/>
              <a:tailEnd type="none" w="med" len="med"/>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87" name="Shape 87">
              <a:extLst>
                <a:ext uri="{FF2B5EF4-FFF2-40B4-BE49-F238E27FC236}">
                  <a16:creationId xmlns:a16="http://schemas.microsoft.com/office/drawing/2014/main" id="{38099E0E-4DC2-EE70-CED3-BECB44DA0B1C}"/>
                </a:ext>
              </a:extLst>
            </xdr:cNvPr>
            <xdr:cNvPicPr preferRelativeResize="0"/>
          </xdr:nvPicPr>
          <xdr:blipFill rotWithShape="1">
            <a:blip xmlns:r="http://schemas.openxmlformats.org/officeDocument/2006/relationships" r:embed="rId7">
              <a:alphaModFix/>
            </a:blip>
            <a:srcRect/>
            <a:stretch/>
          </xdr:blipFill>
          <xdr:spPr>
            <a:xfrm>
              <a:off x="6998" y="745"/>
              <a:ext cx="499" cy="7"/>
            </a:xfrm>
            <a:prstGeom prst="rect">
              <a:avLst/>
            </a:prstGeom>
            <a:noFill/>
            <a:ln>
              <a:noFill/>
            </a:ln>
          </xdr:spPr>
        </xdr:pic>
        <xdr:sp macro="" textlink="">
          <xdr:nvSpPr>
            <xdr:cNvPr id="88" name="Shape 88">
              <a:extLst>
                <a:ext uri="{FF2B5EF4-FFF2-40B4-BE49-F238E27FC236}">
                  <a16:creationId xmlns:a16="http://schemas.microsoft.com/office/drawing/2014/main" id="{43003236-19C2-250A-28D6-975CBFC8E839}"/>
                </a:ext>
              </a:extLst>
            </xdr:cNvPr>
            <xdr:cNvSpPr/>
          </xdr:nvSpPr>
          <xdr:spPr>
            <a:xfrm>
              <a:off x="7017" y="790"/>
              <a:ext cx="5" cy="18"/>
            </a:xfrm>
            <a:custGeom>
              <a:avLst/>
              <a:gdLst/>
              <a:ahLst/>
              <a:cxnLst/>
              <a:rect l="l" t="t" r="r" b="b"/>
              <a:pathLst>
                <a:path w="5" h="18" extrusionOk="0">
                  <a:moveTo>
                    <a:pt x="5" y="0"/>
                  </a:moveTo>
                  <a:lnTo>
                    <a:pt x="2" y="8"/>
                  </a:lnTo>
                  <a:lnTo>
                    <a:pt x="0" y="16"/>
                  </a:lnTo>
                  <a:lnTo>
                    <a:pt x="0" y="18"/>
                  </a:lnTo>
                  <a:lnTo>
                    <a:pt x="1" y="14"/>
                  </a:lnTo>
                  <a:lnTo>
                    <a:pt x="3" y="9"/>
                  </a:lnTo>
                  <a:lnTo>
                    <a:pt x="4" y="5"/>
                  </a:lnTo>
                  <a:lnTo>
                    <a:pt x="5"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89" name="Shape 89">
              <a:extLst>
                <a:ext uri="{FF2B5EF4-FFF2-40B4-BE49-F238E27FC236}">
                  <a16:creationId xmlns:a16="http://schemas.microsoft.com/office/drawing/2014/main" id="{A085422A-5E22-92EA-C75D-837D843A75FF}"/>
                </a:ext>
              </a:extLst>
            </xdr:cNvPr>
            <xdr:cNvSpPr/>
          </xdr:nvSpPr>
          <xdr:spPr>
            <a:xfrm>
              <a:off x="7017" y="790"/>
              <a:ext cx="5" cy="18"/>
            </a:xfrm>
            <a:custGeom>
              <a:avLst/>
              <a:gdLst/>
              <a:ahLst/>
              <a:cxnLst/>
              <a:rect l="l" t="t" r="r" b="b"/>
              <a:pathLst>
                <a:path w="5" h="18" extrusionOk="0">
                  <a:moveTo>
                    <a:pt x="5" y="0"/>
                  </a:moveTo>
                  <a:lnTo>
                    <a:pt x="4" y="4"/>
                  </a:lnTo>
                  <a:lnTo>
                    <a:pt x="2" y="8"/>
                  </a:lnTo>
                  <a:lnTo>
                    <a:pt x="1" y="12"/>
                  </a:lnTo>
                  <a:lnTo>
                    <a:pt x="0" y="15"/>
                  </a:lnTo>
                  <a:lnTo>
                    <a:pt x="0" y="16"/>
                  </a:lnTo>
                  <a:lnTo>
                    <a:pt x="0" y="18"/>
                  </a:lnTo>
                  <a:lnTo>
                    <a:pt x="1" y="14"/>
                  </a:lnTo>
                  <a:lnTo>
                    <a:pt x="3" y="9"/>
                  </a:lnTo>
                  <a:lnTo>
                    <a:pt x="4" y="5"/>
                  </a:lnTo>
                  <a:lnTo>
                    <a:pt x="5"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90" name="Shape 90">
              <a:extLst>
                <a:ext uri="{FF2B5EF4-FFF2-40B4-BE49-F238E27FC236}">
                  <a16:creationId xmlns:a16="http://schemas.microsoft.com/office/drawing/2014/main" id="{9EEB84E5-9D52-C967-BE64-66DDF707D0EB}"/>
                </a:ext>
              </a:extLst>
            </xdr:cNvPr>
            <xdr:cNvSpPr/>
          </xdr:nvSpPr>
          <xdr:spPr>
            <a:xfrm>
              <a:off x="6973" y="544"/>
              <a:ext cx="69" cy="219"/>
            </a:xfrm>
            <a:custGeom>
              <a:avLst/>
              <a:gdLst/>
              <a:ahLst/>
              <a:cxnLst/>
              <a:rect l="l" t="t" r="r" b="b"/>
              <a:pathLst>
                <a:path w="69" h="219" extrusionOk="0">
                  <a:moveTo>
                    <a:pt x="0" y="84"/>
                  </a:moveTo>
                  <a:lnTo>
                    <a:pt x="1" y="89"/>
                  </a:lnTo>
                  <a:lnTo>
                    <a:pt x="2" y="95"/>
                  </a:lnTo>
                  <a:lnTo>
                    <a:pt x="4" y="100"/>
                  </a:lnTo>
                  <a:lnTo>
                    <a:pt x="5" y="106"/>
                  </a:lnTo>
                  <a:lnTo>
                    <a:pt x="15" y="121"/>
                  </a:lnTo>
                  <a:lnTo>
                    <a:pt x="24" y="136"/>
                  </a:lnTo>
                  <a:lnTo>
                    <a:pt x="28" y="144"/>
                  </a:lnTo>
                  <a:lnTo>
                    <a:pt x="33" y="151"/>
                  </a:lnTo>
                  <a:lnTo>
                    <a:pt x="36" y="158"/>
                  </a:lnTo>
                  <a:lnTo>
                    <a:pt x="40" y="165"/>
                  </a:lnTo>
                  <a:lnTo>
                    <a:pt x="52" y="193"/>
                  </a:lnTo>
                  <a:lnTo>
                    <a:pt x="54" y="199"/>
                  </a:lnTo>
                  <a:lnTo>
                    <a:pt x="58" y="213"/>
                  </a:lnTo>
                  <a:lnTo>
                    <a:pt x="60" y="219"/>
                  </a:lnTo>
                  <a:lnTo>
                    <a:pt x="66" y="201"/>
                  </a:lnTo>
                  <a:lnTo>
                    <a:pt x="69" y="195"/>
                  </a:lnTo>
                  <a:lnTo>
                    <a:pt x="65" y="181"/>
                  </a:lnTo>
                  <a:lnTo>
                    <a:pt x="63" y="167"/>
                  </a:lnTo>
                  <a:lnTo>
                    <a:pt x="60" y="153"/>
                  </a:lnTo>
                  <a:lnTo>
                    <a:pt x="59" y="139"/>
                  </a:lnTo>
                  <a:lnTo>
                    <a:pt x="57" y="125"/>
                  </a:lnTo>
                  <a:lnTo>
                    <a:pt x="57" y="119"/>
                  </a:lnTo>
                  <a:lnTo>
                    <a:pt x="26" y="119"/>
                  </a:lnTo>
                  <a:lnTo>
                    <a:pt x="14" y="101"/>
                  </a:lnTo>
                  <a:lnTo>
                    <a:pt x="7" y="93"/>
                  </a:lnTo>
                  <a:lnTo>
                    <a:pt x="0" y="84"/>
                  </a:lnTo>
                  <a:close/>
                  <a:moveTo>
                    <a:pt x="58" y="0"/>
                  </a:moveTo>
                  <a:lnTo>
                    <a:pt x="53" y="12"/>
                  </a:lnTo>
                  <a:lnTo>
                    <a:pt x="49" y="22"/>
                  </a:lnTo>
                  <a:lnTo>
                    <a:pt x="46" y="32"/>
                  </a:lnTo>
                  <a:lnTo>
                    <a:pt x="43" y="41"/>
                  </a:lnTo>
                  <a:lnTo>
                    <a:pt x="41" y="50"/>
                  </a:lnTo>
                  <a:lnTo>
                    <a:pt x="39" y="61"/>
                  </a:lnTo>
                  <a:lnTo>
                    <a:pt x="36" y="72"/>
                  </a:lnTo>
                  <a:lnTo>
                    <a:pt x="32" y="85"/>
                  </a:lnTo>
                  <a:lnTo>
                    <a:pt x="32" y="86"/>
                  </a:lnTo>
                  <a:lnTo>
                    <a:pt x="31" y="95"/>
                  </a:lnTo>
                  <a:lnTo>
                    <a:pt x="29" y="103"/>
                  </a:lnTo>
                  <a:lnTo>
                    <a:pt x="28" y="111"/>
                  </a:lnTo>
                  <a:lnTo>
                    <a:pt x="26" y="119"/>
                  </a:lnTo>
                  <a:lnTo>
                    <a:pt x="57" y="119"/>
                  </a:lnTo>
                  <a:lnTo>
                    <a:pt x="56" y="111"/>
                  </a:lnTo>
                  <a:lnTo>
                    <a:pt x="56" y="95"/>
                  </a:lnTo>
                  <a:lnTo>
                    <a:pt x="55" y="84"/>
                  </a:lnTo>
                  <a:lnTo>
                    <a:pt x="57" y="77"/>
                  </a:lnTo>
                  <a:lnTo>
                    <a:pt x="59" y="71"/>
                  </a:lnTo>
                  <a:lnTo>
                    <a:pt x="61" y="64"/>
                  </a:lnTo>
                  <a:lnTo>
                    <a:pt x="62" y="59"/>
                  </a:lnTo>
                  <a:lnTo>
                    <a:pt x="63" y="53"/>
                  </a:lnTo>
                  <a:lnTo>
                    <a:pt x="63" y="22"/>
                  </a:lnTo>
                  <a:lnTo>
                    <a:pt x="62" y="18"/>
                  </a:lnTo>
                  <a:lnTo>
                    <a:pt x="60" y="8"/>
                  </a:lnTo>
                  <a:lnTo>
                    <a:pt x="58"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91" name="Shape 91">
              <a:extLst>
                <a:ext uri="{FF2B5EF4-FFF2-40B4-BE49-F238E27FC236}">
                  <a16:creationId xmlns:a16="http://schemas.microsoft.com/office/drawing/2014/main" id="{1612615F-1BA5-52B0-3F96-9712005F5874}"/>
                </a:ext>
              </a:extLst>
            </xdr:cNvPr>
            <xdr:cNvPicPr preferRelativeResize="0"/>
          </xdr:nvPicPr>
          <xdr:blipFill rotWithShape="1">
            <a:blip xmlns:r="http://schemas.openxmlformats.org/officeDocument/2006/relationships" r:embed="rId7">
              <a:alphaModFix/>
            </a:blip>
            <a:srcRect/>
            <a:stretch/>
          </xdr:blipFill>
          <xdr:spPr>
            <a:xfrm>
              <a:off x="6974" y="673"/>
              <a:ext cx="499" cy="2"/>
            </a:xfrm>
            <a:prstGeom prst="rect">
              <a:avLst/>
            </a:prstGeom>
            <a:noFill/>
            <a:ln>
              <a:noFill/>
            </a:ln>
          </xdr:spPr>
        </xdr:pic>
        <xdr:sp macro="" textlink="">
          <xdr:nvSpPr>
            <xdr:cNvPr id="92" name="Shape 92">
              <a:extLst>
                <a:ext uri="{FF2B5EF4-FFF2-40B4-BE49-F238E27FC236}">
                  <a16:creationId xmlns:a16="http://schemas.microsoft.com/office/drawing/2014/main" id="{4D5C2F70-F2EF-7208-EC36-C8FE39E6EC4E}"/>
                </a:ext>
              </a:extLst>
            </xdr:cNvPr>
            <xdr:cNvSpPr/>
          </xdr:nvSpPr>
          <xdr:spPr>
            <a:xfrm>
              <a:off x="6973" y="544"/>
              <a:ext cx="69" cy="219"/>
            </a:xfrm>
            <a:custGeom>
              <a:avLst/>
              <a:gdLst/>
              <a:ahLst/>
              <a:cxnLst/>
              <a:rect l="l" t="t" r="r" b="b"/>
              <a:pathLst>
                <a:path w="69" h="219" extrusionOk="0">
                  <a:moveTo>
                    <a:pt x="69" y="195"/>
                  </a:moveTo>
                  <a:lnTo>
                    <a:pt x="65" y="181"/>
                  </a:lnTo>
                  <a:lnTo>
                    <a:pt x="63" y="167"/>
                  </a:lnTo>
                  <a:lnTo>
                    <a:pt x="60" y="153"/>
                  </a:lnTo>
                  <a:lnTo>
                    <a:pt x="59" y="139"/>
                  </a:lnTo>
                  <a:lnTo>
                    <a:pt x="57" y="125"/>
                  </a:lnTo>
                  <a:lnTo>
                    <a:pt x="56" y="111"/>
                  </a:lnTo>
                  <a:lnTo>
                    <a:pt x="56" y="97"/>
                  </a:lnTo>
                  <a:lnTo>
                    <a:pt x="55" y="84"/>
                  </a:lnTo>
                  <a:lnTo>
                    <a:pt x="57" y="77"/>
                  </a:lnTo>
                  <a:lnTo>
                    <a:pt x="59" y="71"/>
                  </a:lnTo>
                  <a:lnTo>
                    <a:pt x="61" y="64"/>
                  </a:lnTo>
                  <a:lnTo>
                    <a:pt x="62" y="59"/>
                  </a:lnTo>
                  <a:lnTo>
                    <a:pt x="63" y="53"/>
                  </a:lnTo>
                  <a:lnTo>
                    <a:pt x="63" y="47"/>
                  </a:lnTo>
                  <a:lnTo>
                    <a:pt x="64" y="42"/>
                  </a:lnTo>
                  <a:lnTo>
                    <a:pt x="64" y="37"/>
                  </a:lnTo>
                  <a:lnTo>
                    <a:pt x="63" y="32"/>
                  </a:lnTo>
                  <a:lnTo>
                    <a:pt x="63" y="27"/>
                  </a:lnTo>
                  <a:lnTo>
                    <a:pt x="63" y="22"/>
                  </a:lnTo>
                  <a:lnTo>
                    <a:pt x="62" y="18"/>
                  </a:lnTo>
                  <a:lnTo>
                    <a:pt x="60" y="8"/>
                  </a:lnTo>
                  <a:lnTo>
                    <a:pt x="58" y="0"/>
                  </a:lnTo>
                  <a:lnTo>
                    <a:pt x="53" y="12"/>
                  </a:lnTo>
                  <a:lnTo>
                    <a:pt x="49" y="22"/>
                  </a:lnTo>
                  <a:lnTo>
                    <a:pt x="46" y="32"/>
                  </a:lnTo>
                  <a:lnTo>
                    <a:pt x="43" y="41"/>
                  </a:lnTo>
                  <a:lnTo>
                    <a:pt x="41" y="50"/>
                  </a:lnTo>
                  <a:lnTo>
                    <a:pt x="39" y="61"/>
                  </a:lnTo>
                  <a:lnTo>
                    <a:pt x="36" y="72"/>
                  </a:lnTo>
                  <a:lnTo>
                    <a:pt x="32" y="85"/>
                  </a:lnTo>
                  <a:lnTo>
                    <a:pt x="31" y="84"/>
                  </a:lnTo>
                  <a:lnTo>
                    <a:pt x="32" y="86"/>
                  </a:lnTo>
                  <a:lnTo>
                    <a:pt x="31" y="95"/>
                  </a:lnTo>
                  <a:lnTo>
                    <a:pt x="29" y="103"/>
                  </a:lnTo>
                  <a:lnTo>
                    <a:pt x="28" y="111"/>
                  </a:lnTo>
                  <a:lnTo>
                    <a:pt x="26" y="119"/>
                  </a:lnTo>
                  <a:lnTo>
                    <a:pt x="20" y="110"/>
                  </a:lnTo>
                  <a:lnTo>
                    <a:pt x="14" y="101"/>
                  </a:lnTo>
                  <a:lnTo>
                    <a:pt x="7" y="93"/>
                  </a:lnTo>
                  <a:lnTo>
                    <a:pt x="0" y="84"/>
                  </a:lnTo>
                  <a:lnTo>
                    <a:pt x="1" y="89"/>
                  </a:lnTo>
                  <a:lnTo>
                    <a:pt x="2" y="95"/>
                  </a:lnTo>
                  <a:lnTo>
                    <a:pt x="4" y="100"/>
                  </a:lnTo>
                  <a:lnTo>
                    <a:pt x="5" y="106"/>
                  </a:lnTo>
                  <a:lnTo>
                    <a:pt x="15" y="121"/>
                  </a:lnTo>
                  <a:lnTo>
                    <a:pt x="24" y="136"/>
                  </a:lnTo>
                  <a:lnTo>
                    <a:pt x="28" y="144"/>
                  </a:lnTo>
                  <a:lnTo>
                    <a:pt x="33" y="151"/>
                  </a:lnTo>
                  <a:lnTo>
                    <a:pt x="36" y="158"/>
                  </a:lnTo>
                  <a:lnTo>
                    <a:pt x="40" y="165"/>
                  </a:lnTo>
                  <a:lnTo>
                    <a:pt x="43" y="172"/>
                  </a:lnTo>
                  <a:lnTo>
                    <a:pt x="46" y="179"/>
                  </a:lnTo>
                  <a:lnTo>
                    <a:pt x="49" y="186"/>
                  </a:lnTo>
                  <a:lnTo>
                    <a:pt x="52" y="193"/>
                  </a:lnTo>
                  <a:lnTo>
                    <a:pt x="54" y="199"/>
                  </a:lnTo>
                  <a:lnTo>
                    <a:pt x="56" y="206"/>
                  </a:lnTo>
                  <a:lnTo>
                    <a:pt x="58" y="213"/>
                  </a:lnTo>
                  <a:lnTo>
                    <a:pt x="60" y="219"/>
                  </a:lnTo>
                  <a:lnTo>
                    <a:pt x="62" y="213"/>
                  </a:lnTo>
                  <a:lnTo>
                    <a:pt x="64" y="207"/>
                  </a:lnTo>
                  <a:lnTo>
                    <a:pt x="66" y="201"/>
                  </a:lnTo>
                  <a:lnTo>
                    <a:pt x="69" y="19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93" name="Shape 93">
              <a:extLst>
                <a:ext uri="{FF2B5EF4-FFF2-40B4-BE49-F238E27FC236}">
                  <a16:creationId xmlns:a16="http://schemas.microsoft.com/office/drawing/2014/main" id="{3ABFEA60-F5BF-61A2-6085-3401CCB4CB40}"/>
                </a:ext>
              </a:extLst>
            </xdr:cNvPr>
            <xdr:cNvPicPr preferRelativeResize="0"/>
          </xdr:nvPicPr>
          <xdr:blipFill rotWithShape="1">
            <a:blip xmlns:r="http://schemas.openxmlformats.org/officeDocument/2006/relationships" r:embed="rId7">
              <a:alphaModFix/>
            </a:blip>
            <a:srcRect/>
            <a:stretch/>
          </xdr:blipFill>
          <xdr:spPr>
            <a:xfrm>
              <a:off x="6974" y="673"/>
              <a:ext cx="499" cy="2"/>
            </a:xfrm>
            <a:prstGeom prst="rect">
              <a:avLst/>
            </a:prstGeom>
            <a:noFill/>
            <a:ln>
              <a:noFill/>
            </a:ln>
          </xdr:spPr>
        </xdr:pic>
        <xdr:sp macro="" textlink="">
          <xdr:nvSpPr>
            <xdr:cNvPr id="94" name="Shape 94">
              <a:extLst>
                <a:ext uri="{FF2B5EF4-FFF2-40B4-BE49-F238E27FC236}">
                  <a16:creationId xmlns:a16="http://schemas.microsoft.com/office/drawing/2014/main" id="{55DACD8F-98CC-B288-D84A-DF9DFDA28270}"/>
                </a:ext>
              </a:extLst>
            </xdr:cNvPr>
            <xdr:cNvSpPr/>
          </xdr:nvSpPr>
          <xdr:spPr>
            <a:xfrm>
              <a:off x="6897" y="629"/>
              <a:ext cx="137" cy="201"/>
            </a:xfrm>
            <a:custGeom>
              <a:avLst/>
              <a:gdLst/>
              <a:ahLst/>
              <a:cxnLst/>
              <a:rect l="l" t="t" r="r" b="b"/>
              <a:pathLst>
                <a:path w="137" h="201" extrusionOk="0">
                  <a:moveTo>
                    <a:pt x="118" y="83"/>
                  </a:moveTo>
                  <a:lnTo>
                    <a:pt x="66" y="83"/>
                  </a:lnTo>
                  <a:lnTo>
                    <a:pt x="69" y="88"/>
                  </a:lnTo>
                  <a:lnTo>
                    <a:pt x="73" y="93"/>
                  </a:lnTo>
                  <a:lnTo>
                    <a:pt x="76" y="98"/>
                  </a:lnTo>
                  <a:lnTo>
                    <a:pt x="82" y="110"/>
                  </a:lnTo>
                  <a:lnTo>
                    <a:pt x="85" y="117"/>
                  </a:lnTo>
                  <a:lnTo>
                    <a:pt x="88" y="123"/>
                  </a:lnTo>
                  <a:lnTo>
                    <a:pt x="91" y="131"/>
                  </a:lnTo>
                  <a:lnTo>
                    <a:pt x="93" y="139"/>
                  </a:lnTo>
                  <a:lnTo>
                    <a:pt x="96" y="147"/>
                  </a:lnTo>
                  <a:lnTo>
                    <a:pt x="98" y="155"/>
                  </a:lnTo>
                  <a:lnTo>
                    <a:pt x="101" y="164"/>
                  </a:lnTo>
                  <a:lnTo>
                    <a:pt x="105" y="182"/>
                  </a:lnTo>
                  <a:lnTo>
                    <a:pt x="109" y="201"/>
                  </a:lnTo>
                  <a:lnTo>
                    <a:pt x="113" y="193"/>
                  </a:lnTo>
                  <a:lnTo>
                    <a:pt x="116" y="185"/>
                  </a:lnTo>
                  <a:lnTo>
                    <a:pt x="120" y="177"/>
                  </a:lnTo>
                  <a:lnTo>
                    <a:pt x="123" y="168"/>
                  </a:lnTo>
                  <a:lnTo>
                    <a:pt x="127" y="160"/>
                  </a:lnTo>
                  <a:lnTo>
                    <a:pt x="130" y="152"/>
                  </a:lnTo>
                  <a:lnTo>
                    <a:pt x="134" y="144"/>
                  </a:lnTo>
                  <a:lnTo>
                    <a:pt x="137" y="136"/>
                  </a:lnTo>
                  <a:lnTo>
                    <a:pt x="135" y="128"/>
                  </a:lnTo>
                  <a:lnTo>
                    <a:pt x="133" y="121"/>
                  </a:lnTo>
                  <a:lnTo>
                    <a:pt x="131" y="113"/>
                  </a:lnTo>
                  <a:lnTo>
                    <a:pt x="125" y="97"/>
                  </a:lnTo>
                  <a:lnTo>
                    <a:pt x="121" y="89"/>
                  </a:lnTo>
                  <a:lnTo>
                    <a:pt x="118" y="83"/>
                  </a:lnTo>
                  <a:close/>
                  <a:moveTo>
                    <a:pt x="68" y="0"/>
                  </a:moveTo>
                  <a:lnTo>
                    <a:pt x="64" y="6"/>
                  </a:lnTo>
                  <a:lnTo>
                    <a:pt x="60" y="13"/>
                  </a:lnTo>
                  <a:lnTo>
                    <a:pt x="56" y="21"/>
                  </a:lnTo>
                  <a:lnTo>
                    <a:pt x="52" y="30"/>
                  </a:lnTo>
                  <a:lnTo>
                    <a:pt x="44" y="50"/>
                  </a:lnTo>
                  <a:lnTo>
                    <a:pt x="36" y="74"/>
                  </a:lnTo>
                  <a:lnTo>
                    <a:pt x="28" y="100"/>
                  </a:lnTo>
                  <a:lnTo>
                    <a:pt x="19" y="129"/>
                  </a:lnTo>
                  <a:lnTo>
                    <a:pt x="10" y="159"/>
                  </a:lnTo>
                  <a:lnTo>
                    <a:pt x="0" y="190"/>
                  </a:lnTo>
                  <a:lnTo>
                    <a:pt x="10" y="178"/>
                  </a:lnTo>
                  <a:lnTo>
                    <a:pt x="14" y="171"/>
                  </a:lnTo>
                  <a:lnTo>
                    <a:pt x="19" y="165"/>
                  </a:lnTo>
                  <a:lnTo>
                    <a:pt x="24" y="158"/>
                  </a:lnTo>
                  <a:lnTo>
                    <a:pt x="28" y="152"/>
                  </a:lnTo>
                  <a:lnTo>
                    <a:pt x="32" y="145"/>
                  </a:lnTo>
                  <a:lnTo>
                    <a:pt x="36" y="139"/>
                  </a:lnTo>
                  <a:lnTo>
                    <a:pt x="44" y="125"/>
                  </a:lnTo>
                  <a:lnTo>
                    <a:pt x="52" y="112"/>
                  </a:lnTo>
                  <a:lnTo>
                    <a:pt x="59" y="98"/>
                  </a:lnTo>
                  <a:lnTo>
                    <a:pt x="66" y="83"/>
                  </a:lnTo>
                  <a:lnTo>
                    <a:pt x="118" y="83"/>
                  </a:lnTo>
                  <a:lnTo>
                    <a:pt x="117" y="80"/>
                  </a:lnTo>
                  <a:lnTo>
                    <a:pt x="113" y="72"/>
                  </a:lnTo>
                  <a:lnTo>
                    <a:pt x="108" y="63"/>
                  </a:lnTo>
                  <a:lnTo>
                    <a:pt x="104" y="55"/>
                  </a:lnTo>
                  <a:lnTo>
                    <a:pt x="98" y="46"/>
                  </a:lnTo>
                  <a:lnTo>
                    <a:pt x="93" y="37"/>
                  </a:lnTo>
                  <a:lnTo>
                    <a:pt x="81" y="19"/>
                  </a:lnTo>
                  <a:lnTo>
                    <a:pt x="75" y="9"/>
                  </a:lnTo>
                  <a:lnTo>
                    <a:pt x="68"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95" name="Shape 95">
              <a:extLst>
                <a:ext uri="{FF2B5EF4-FFF2-40B4-BE49-F238E27FC236}">
                  <a16:creationId xmlns:a16="http://schemas.microsoft.com/office/drawing/2014/main" id="{87CD1C82-429D-E642-6CFB-20F717E3BDE5}"/>
                </a:ext>
              </a:extLst>
            </xdr:cNvPr>
            <xdr:cNvPicPr preferRelativeResize="0"/>
          </xdr:nvPicPr>
          <xdr:blipFill rotWithShape="1">
            <a:blip xmlns:r="http://schemas.openxmlformats.org/officeDocument/2006/relationships" r:embed="rId7">
              <a:alphaModFix/>
            </a:blip>
            <a:srcRect/>
            <a:stretch/>
          </xdr:blipFill>
          <xdr:spPr>
            <a:xfrm>
              <a:off x="6898" y="760"/>
              <a:ext cx="499" cy="2"/>
            </a:xfrm>
            <a:prstGeom prst="rect">
              <a:avLst/>
            </a:prstGeom>
            <a:noFill/>
            <a:ln>
              <a:noFill/>
            </a:ln>
          </xdr:spPr>
        </xdr:pic>
        <xdr:sp macro="" textlink="">
          <xdr:nvSpPr>
            <xdr:cNvPr id="96" name="Shape 96">
              <a:extLst>
                <a:ext uri="{FF2B5EF4-FFF2-40B4-BE49-F238E27FC236}">
                  <a16:creationId xmlns:a16="http://schemas.microsoft.com/office/drawing/2014/main" id="{1EA22EED-E6D5-C89C-DEDF-1C7C460DD37D}"/>
                </a:ext>
              </a:extLst>
            </xdr:cNvPr>
            <xdr:cNvSpPr/>
          </xdr:nvSpPr>
          <xdr:spPr>
            <a:xfrm>
              <a:off x="6897" y="629"/>
              <a:ext cx="137" cy="201"/>
            </a:xfrm>
            <a:custGeom>
              <a:avLst/>
              <a:gdLst/>
              <a:ahLst/>
              <a:cxnLst/>
              <a:rect l="l" t="t" r="r" b="b"/>
              <a:pathLst>
                <a:path w="137" h="201" extrusionOk="0">
                  <a:moveTo>
                    <a:pt x="137" y="136"/>
                  </a:moveTo>
                  <a:lnTo>
                    <a:pt x="135" y="128"/>
                  </a:lnTo>
                  <a:lnTo>
                    <a:pt x="133" y="121"/>
                  </a:lnTo>
                  <a:lnTo>
                    <a:pt x="131" y="113"/>
                  </a:lnTo>
                  <a:lnTo>
                    <a:pt x="128" y="105"/>
                  </a:lnTo>
                  <a:lnTo>
                    <a:pt x="125" y="97"/>
                  </a:lnTo>
                  <a:lnTo>
                    <a:pt x="121" y="89"/>
                  </a:lnTo>
                  <a:lnTo>
                    <a:pt x="117" y="80"/>
                  </a:lnTo>
                  <a:lnTo>
                    <a:pt x="113" y="72"/>
                  </a:lnTo>
                  <a:lnTo>
                    <a:pt x="108" y="63"/>
                  </a:lnTo>
                  <a:lnTo>
                    <a:pt x="104" y="55"/>
                  </a:lnTo>
                  <a:lnTo>
                    <a:pt x="98" y="46"/>
                  </a:lnTo>
                  <a:lnTo>
                    <a:pt x="93" y="37"/>
                  </a:lnTo>
                  <a:lnTo>
                    <a:pt x="87" y="28"/>
                  </a:lnTo>
                  <a:lnTo>
                    <a:pt x="81" y="19"/>
                  </a:lnTo>
                  <a:lnTo>
                    <a:pt x="75" y="9"/>
                  </a:lnTo>
                  <a:lnTo>
                    <a:pt x="68" y="0"/>
                  </a:lnTo>
                  <a:lnTo>
                    <a:pt x="66" y="3"/>
                  </a:lnTo>
                  <a:lnTo>
                    <a:pt x="62" y="9"/>
                  </a:lnTo>
                  <a:lnTo>
                    <a:pt x="60" y="13"/>
                  </a:lnTo>
                  <a:lnTo>
                    <a:pt x="56" y="21"/>
                  </a:lnTo>
                  <a:lnTo>
                    <a:pt x="52" y="30"/>
                  </a:lnTo>
                  <a:lnTo>
                    <a:pt x="48" y="40"/>
                  </a:lnTo>
                  <a:lnTo>
                    <a:pt x="44" y="50"/>
                  </a:lnTo>
                  <a:lnTo>
                    <a:pt x="40" y="62"/>
                  </a:lnTo>
                  <a:lnTo>
                    <a:pt x="36" y="74"/>
                  </a:lnTo>
                  <a:lnTo>
                    <a:pt x="28" y="100"/>
                  </a:lnTo>
                  <a:lnTo>
                    <a:pt x="19" y="129"/>
                  </a:lnTo>
                  <a:lnTo>
                    <a:pt x="10" y="159"/>
                  </a:lnTo>
                  <a:lnTo>
                    <a:pt x="0" y="190"/>
                  </a:lnTo>
                  <a:lnTo>
                    <a:pt x="5" y="184"/>
                  </a:lnTo>
                  <a:lnTo>
                    <a:pt x="10" y="178"/>
                  </a:lnTo>
                  <a:lnTo>
                    <a:pt x="14" y="171"/>
                  </a:lnTo>
                  <a:lnTo>
                    <a:pt x="19" y="165"/>
                  </a:lnTo>
                  <a:lnTo>
                    <a:pt x="24" y="158"/>
                  </a:lnTo>
                  <a:lnTo>
                    <a:pt x="28" y="152"/>
                  </a:lnTo>
                  <a:lnTo>
                    <a:pt x="32" y="145"/>
                  </a:lnTo>
                  <a:lnTo>
                    <a:pt x="36" y="139"/>
                  </a:lnTo>
                  <a:lnTo>
                    <a:pt x="44" y="125"/>
                  </a:lnTo>
                  <a:lnTo>
                    <a:pt x="52" y="112"/>
                  </a:lnTo>
                  <a:lnTo>
                    <a:pt x="59" y="98"/>
                  </a:lnTo>
                  <a:lnTo>
                    <a:pt x="66" y="83"/>
                  </a:lnTo>
                  <a:lnTo>
                    <a:pt x="69" y="88"/>
                  </a:lnTo>
                  <a:lnTo>
                    <a:pt x="73" y="93"/>
                  </a:lnTo>
                  <a:lnTo>
                    <a:pt x="76" y="98"/>
                  </a:lnTo>
                  <a:lnTo>
                    <a:pt x="79" y="104"/>
                  </a:lnTo>
                  <a:lnTo>
                    <a:pt x="82" y="110"/>
                  </a:lnTo>
                  <a:lnTo>
                    <a:pt x="85" y="117"/>
                  </a:lnTo>
                  <a:lnTo>
                    <a:pt x="88" y="123"/>
                  </a:lnTo>
                  <a:lnTo>
                    <a:pt x="91" y="131"/>
                  </a:lnTo>
                  <a:lnTo>
                    <a:pt x="93" y="139"/>
                  </a:lnTo>
                  <a:lnTo>
                    <a:pt x="96" y="147"/>
                  </a:lnTo>
                  <a:lnTo>
                    <a:pt x="98" y="155"/>
                  </a:lnTo>
                  <a:lnTo>
                    <a:pt x="101" y="164"/>
                  </a:lnTo>
                  <a:lnTo>
                    <a:pt x="105" y="182"/>
                  </a:lnTo>
                  <a:lnTo>
                    <a:pt x="109" y="201"/>
                  </a:lnTo>
                  <a:lnTo>
                    <a:pt x="113" y="193"/>
                  </a:lnTo>
                  <a:lnTo>
                    <a:pt x="116" y="185"/>
                  </a:lnTo>
                  <a:lnTo>
                    <a:pt x="120" y="177"/>
                  </a:lnTo>
                  <a:lnTo>
                    <a:pt x="123" y="168"/>
                  </a:lnTo>
                  <a:lnTo>
                    <a:pt x="127" y="160"/>
                  </a:lnTo>
                  <a:lnTo>
                    <a:pt x="130" y="152"/>
                  </a:lnTo>
                  <a:lnTo>
                    <a:pt x="134" y="144"/>
                  </a:lnTo>
                  <a:lnTo>
                    <a:pt x="137" y="136"/>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97" name="Shape 97">
              <a:extLst>
                <a:ext uri="{FF2B5EF4-FFF2-40B4-BE49-F238E27FC236}">
                  <a16:creationId xmlns:a16="http://schemas.microsoft.com/office/drawing/2014/main" id="{365301B3-1786-4C84-FE72-28B8F4453342}"/>
                </a:ext>
              </a:extLst>
            </xdr:cNvPr>
            <xdr:cNvPicPr preferRelativeResize="0"/>
          </xdr:nvPicPr>
          <xdr:blipFill rotWithShape="1">
            <a:blip xmlns:r="http://schemas.openxmlformats.org/officeDocument/2006/relationships" r:embed="rId7">
              <a:alphaModFix/>
            </a:blip>
            <a:srcRect/>
            <a:stretch/>
          </xdr:blipFill>
          <xdr:spPr>
            <a:xfrm>
              <a:off x="6898" y="760"/>
              <a:ext cx="499" cy="2"/>
            </a:xfrm>
            <a:prstGeom prst="rect">
              <a:avLst/>
            </a:prstGeom>
            <a:noFill/>
            <a:ln>
              <a:noFill/>
            </a:ln>
          </xdr:spPr>
        </xdr:pic>
        <xdr:sp macro="" textlink="">
          <xdr:nvSpPr>
            <xdr:cNvPr id="98" name="Shape 98">
              <a:extLst>
                <a:ext uri="{FF2B5EF4-FFF2-40B4-BE49-F238E27FC236}">
                  <a16:creationId xmlns:a16="http://schemas.microsoft.com/office/drawing/2014/main" id="{93C4E8E7-46B2-6339-87E5-D5D31C46C9CF}"/>
                </a:ext>
              </a:extLst>
            </xdr:cNvPr>
            <xdr:cNvSpPr/>
          </xdr:nvSpPr>
          <xdr:spPr>
            <a:xfrm>
              <a:off x="6858" y="790"/>
              <a:ext cx="143" cy="188"/>
            </a:xfrm>
            <a:custGeom>
              <a:avLst/>
              <a:gdLst/>
              <a:ahLst/>
              <a:cxnLst/>
              <a:rect l="l" t="t" r="r" b="b"/>
              <a:pathLst>
                <a:path w="143" h="188" extrusionOk="0">
                  <a:moveTo>
                    <a:pt x="108" y="0"/>
                  </a:moveTo>
                  <a:lnTo>
                    <a:pt x="94" y="25"/>
                  </a:lnTo>
                  <a:lnTo>
                    <a:pt x="81" y="51"/>
                  </a:lnTo>
                  <a:lnTo>
                    <a:pt x="55" y="99"/>
                  </a:lnTo>
                  <a:lnTo>
                    <a:pt x="27" y="145"/>
                  </a:lnTo>
                  <a:lnTo>
                    <a:pt x="14" y="167"/>
                  </a:lnTo>
                  <a:lnTo>
                    <a:pt x="0" y="188"/>
                  </a:lnTo>
                  <a:lnTo>
                    <a:pt x="8" y="184"/>
                  </a:lnTo>
                  <a:lnTo>
                    <a:pt x="15" y="181"/>
                  </a:lnTo>
                  <a:lnTo>
                    <a:pt x="23" y="176"/>
                  </a:lnTo>
                  <a:lnTo>
                    <a:pt x="31" y="172"/>
                  </a:lnTo>
                  <a:lnTo>
                    <a:pt x="45" y="162"/>
                  </a:lnTo>
                  <a:lnTo>
                    <a:pt x="59" y="150"/>
                  </a:lnTo>
                  <a:lnTo>
                    <a:pt x="66" y="143"/>
                  </a:lnTo>
                  <a:lnTo>
                    <a:pt x="78" y="129"/>
                  </a:lnTo>
                  <a:lnTo>
                    <a:pt x="90" y="113"/>
                  </a:lnTo>
                  <a:lnTo>
                    <a:pt x="96" y="104"/>
                  </a:lnTo>
                  <a:lnTo>
                    <a:pt x="102" y="94"/>
                  </a:lnTo>
                  <a:lnTo>
                    <a:pt x="107" y="84"/>
                  </a:lnTo>
                  <a:lnTo>
                    <a:pt x="132" y="84"/>
                  </a:lnTo>
                  <a:lnTo>
                    <a:pt x="129" y="79"/>
                  </a:lnTo>
                  <a:lnTo>
                    <a:pt x="125" y="67"/>
                  </a:lnTo>
                  <a:lnTo>
                    <a:pt x="122" y="60"/>
                  </a:lnTo>
                  <a:lnTo>
                    <a:pt x="118" y="46"/>
                  </a:lnTo>
                  <a:lnTo>
                    <a:pt x="115" y="30"/>
                  </a:lnTo>
                  <a:lnTo>
                    <a:pt x="111" y="15"/>
                  </a:lnTo>
                  <a:lnTo>
                    <a:pt x="108" y="0"/>
                  </a:lnTo>
                  <a:close/>
                  <a:moveTo>
                    <a:pt x="132" y="84"/>
                  </a:moveTo>
                  <a:lnTo>
                    <a:pt x="107" y="84"/>
                  </a:lnTo>
                  <a:lnTo>
                    <a:pt x="113" y="92"/>
                  </a:lnTo>
                  <a:lnTo>
                    <a:pt x="115" y="97"/>
                  </a:lnTo>
                  <a:lnTo>
                    <a:pt x="117" y="101"/>
                  </a:lnTo>
                  <a:lnTo>
                    <a:pt x="118" y="107"/>
                  </a:lnTo>
                  <a:lnTo>
                    <a:pt x="120" y="117"/>
                  </a:lnTo>
                  <a:lnTo>
                    <a:pt x="121" y="123"/>
                  </a:lnTo>
                  <a:lnTo>
                    <a:pt x="121" y="150"/>
                  </a:lnTo>
                  <a:lnTo>
                    <a:pt x="120" y="156"/>
                  </a:lnTo>
                  <a:lnTo>
                    <a:pt x="119" y="164"/>
                  </a:lnTo>
                  <a:lnTo>
                    <a:pt x="118" y="171"/>
                  </a:lnTo>
                  <a:lnTo>
                    <a:pt x="116" y="179"/>
                  </a:lnTo>
                  <a:lnTo>
                    <a:pt x="120" y="170"/>
                  </a:lnTo>
                  <a:lnTo>
                    <a:pt x="123" y="161"/>
                  </a:lnTo>
                  <a:lnTo>
                    <a:pt x="127" y="152"/>
                  </a:lnTo>
                  <a:lnTo>
                    <a:pt x="130" y="143"/>
                  </a:lnTo>
                  <a:lnTo>
                    <a:pt x="133" y="133"/>
                  </a:lnTo>
                  <a:lnTo>
                    <a:pt x="137" y="125"/>
                  </a:lnTo>
                  <a:lnTo>
                    <a:pt x="140" y="115"/>
                  </a:lnTo>
                  <a:lnTo>
                    <a:pt x="143" y="106"/>
                  </a:lnTo>
                  <a:lnTo>
                    <a:pt x="137" y="96"/>
                  </a:lnTo>
                  <a:lnTo>
                    <a:pt x="135" y="91"/>
                  </a:lnTo>
                  <a:lnTo>
                    <a:pt x="132" y="84"/>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99" name="Shape 99">
              <a:extLst>
                <a:ext uri="{FF2B5EF4-FFF2-40B4-BE49-F238E27FC236}">
                  <a16:creationId xmlns:a16="http://schemas.microsoft.com/office/drawing/2014/main" id="{4273EB51-38C4-0716-EDB4-51E25368D85E}"/>
                </a:ext>
              </a:extLst>
            </xdr:cNvPr>
            <xdr:cNvPicPr preferRelativeResize="0"/>
          </xdr:nvPicPr>
          <xdr:blipFill rotWithShape="1">
            <a:blip xmlns:r="http://schemas.openxmlformats.org/officeDocument/2006/relationships" r:embed="rId19">
              <a:alphaModFix/>
            </a:blip>
            <a:srcRect/>
            <a:stretch/>
          </xdr:blipFill>
          <xdr:spPr>
            <a:xfrm>
              <a:off x="6859" y="921"/>
              <a:ext cx="658" cy="2"/>
            </a:xfrm>
            <a:prstGeom prst="rect">
              <a:avLst/>
            </a:prstGeom>
            <a:noFill/>
            <a:ln>
              <a:noFill/>
            </a:ln>
          </xdr:spPr>
        </xdr:pic>
        <xdr:pic>
          <xdr:nvPicPr>
            <xdr:cNvPr id="100" name="Shape 100">
              <a:extLst>
                <a:ext uri="{FF2B5EF4-FFF2-40B4-BE49-F238E27FC236}">
                  <a16:creationId xmlns:a16="http://schemas.microsoft.com/office/drawing/2014/main" id="{C8AF0CCA-C3FB-AA31-F3FC-5D851C493723}"/>
                </a:ext>
              </a:extLst>
            </xdr:cNvPr>
            <xdr:cNvPicPr preferRelativeResize="0"/>
          </xdr:nvPicPr>
          <xdr:blipFill rotWithShape="1">
            <a:blip xmlns:r="http://schemas.openxmlformats.org/officeDocument/2006/relationships" r:embed="rId20">
              <a:alphaModFix/>
            </a:blip>
            <a:srcRect/>
            <a:stretch/>
          </xdr:blipFill>
          <xdr:spPr>
            <a:xfrm>
              <a:off x="6856" y="789"/>
              <a:ext cx="146" cy="191"/>
            </a:xfrm>
            <a:prstGeom prst="rect">
              <a:avLst/>
            </a:prstGeom>
            <a:noFill/>
            <a:ln>
              <a:noFill/>
            </a:ln>
          </xdr:spPr>
        </xdr:pic>
        <xdr:pic>
          <xdr:nvPicPr>
            <xdr:cNvPr id="101" name="Shape 101">
              <a:extLst>
                <a:ext uri="{FF2B5EF4-FFF2-40B4-BE49-F238E27FC236}">
                  <a16:creationId xmlns:a16="http://schemas.microsoft.com/office/drawing/2014/main" id="{63C96262-9BC6-2C20-124C-D3CCBCA93B9D}"/>
                </a:ext>
              </a:extLst>
            </xdr:cNvPr>
            <xdr:cNvPicPr preferRelativeResize="0"/>
          </xdr:nvPicPr>
          <xdr:blipFill rotWithShape="1">
            <a:blip xmlns:r="http://schemas.openxmlformats.org/officeDocument/2006/relationships" r:embed="rId7">
              <a:alphaModFix/>
            </a:blip>
            <a:srcRect/>
            <a:stretch/>
          </xdr:blipFill>
          <xdr:spPr>
            <a:xfrm>
              <a:off x="6859" y="921"/>
              <a:ext cx="499" cy="2"/>
            </a:xfrm>
            <a:prstGeom prst="rect">
              <a:avLst/>
            </a:prstGeom>
            <a:noFill/>
            <a:ln>
              <a:noFill/>
            </a:ln>
          </xdr:spPr>
        </xdr:pic>
        <xdr:sp macro="" textlink="">
          <xdr:nvSpPr>
            <xdr:cNvPr id="102" name="Shape 102">
              <a:extLst>
                <a:ext uri="{FF2B5EF4-FFF2-40B4-BE49-F238E27FC236}">
                  <a16:creationId xmlns:a16="http://schemas.microsoft.com/office/drawing/2014/main" id="{8E4C6C94-0A8C-FD1F-E8E7-AFF588453339}"/>
                </a:ext>
              </a:extLst>
            </xdr:cNvPr>
            <xdr:cNvSpPr/>
          </xdr:nvSpPr>
          <xdr:spPr>
            <a:xfrm>
              <a:off x="7005" y="791"/>
              <a:ext cx="97" cy="239"/>
            </a:xfrm>
            <a:custGeom>
              <a:avLst/>
              <a:gdLst/>
              <a:ahLst/>
              <a:cxnLst/>
              <a:rect l="l" t="t" r="r" b="b"/>
              <a:pathLst>
                <a:path w="97" h="239" extrusionOk="0">
                  <a:moveTo>
                    <a:pt x="97" y="87"/>
                  </a:moveTo>
                  <a:lnTo>
                    <a:pt x="56" y="87"/>
                  </a:lnTo>
                  <a:lnTo>
                    <a:pt x="56" y="108"/>
                  </a:lnTo>
                  <a:lnTo>
                    <a:pt x="57" y="116"/>
                  </a:lnTo>
                  <a:lnTo>
                    <a:pt x="57" y="126"/>
                  </a:lnTo>
                  <a:lnTo>
                    <a:pt x="58" y="135"/>
                  </a:lnTo>
                  <a:lnTo>
                    <a:pt x="60" y="145"/>
                  </a:lnTo>
                  <a:lnTo>
                    <a:pt x="61" y="155"/>
                  </a:lnTo>
                  <a:lnTo>
                    <a:pt x="63" y="164"/>
                  </a:lnTo>
                  <a:lnTo>
                    <a:pt x="65" y="174"/>
                  </a:lnTo>
                  <a:lnTo>
                    <a:pt x="67" y="183"/>
                  </a:lnTo>
                  <a:lnTo>
                    <a:pt x="69" y="193"/>
                  </a:lnTo>
                  <a:lnTo>
                    <a:pt x="72" y="202"/>
                  </a:lnTo>
                  <a:lnTo>
                    <a:pt x="74" y="212"/>
                  </a:lnTo>
                  <a:lnTo>
                    <a:pt x="77" y="221"/>
                  </a:lnTo>
                  <a:lnTo>
                    <a:pt x="81" y="230"/>
                  </a:lnTo>
                  <a:lnTo>
                    <a:pt x="84" y="239"/>
                  </a:lnTo>
                  <a:lnTo>
                    <a:pt x="87" y="225"/>
                  </a:lnTo>
                  <a:lnTo>
                    <a:pt x="89" y="211"/>
                  </a:lnTo>
                  <a:lnTo>
                    <a:pt x="93" y="181"/>
                  </a:lnTo>
                  <a:lnTo>
                    <a:pt x="95" y="167"/>
                  </a:lnTo>
                  <a:lnTo>
                    <a:pt x="97" y="137"/>
                  </a:lnTo>
                  <a:lnTo>
                    <a:pt x="97" y="90"/>
                  </a:lnTo>
                  <a:lnTo>
                    <a:pt x="97" y="87"/>
                  </a:lnTo>
                  <a:close/>
                  <a:moveTo>
                    <a:pt x="88" y="0"/>
                  </a:moveTo>
                  <a:lnTo>
                    <a:pt x="76" y="14"/>
                  </a:lnTo>
                  <a:lnTo>
                    <a:pt x="69" y="21"/>
                  </a:lnTo>
                  <a:lnTo>
                    <a:pt x="64" y="29"/>
                  </a:lnTo>
                  <a:lnTo>
                    <a:pt x="57" y="36"/>
                  </a:lnTo>
                  <a:lnTo>
                    <a:pt x="52" y="44"/>
                  </a:lnTo>
                  <a:lnTo>
                    <a:pt x="46" y="51"/>
                  </a:lnTo>
                  <a:lnTo>
                    <a:pt x="41" y="59"/>
                  </a:lnTo>
                  <a:lnTo>
                    <a:pt x="30" y="75"/>
                  </a:lnTo>
                  <a:lnTo>
                    <a:pt x="10" y="107"/>
                  </a:lnTo>
                  <a:lnTo>
                    <a:pt x="0" y="124"/>
                  </a:lnTo>
                  <a:lnTo>
                    <a:pt x="7" y="118"/>
                  </a:lnTo>
                  <a:lnTo>
                    <a:pt x="13" y="113"/>
                  </a:lnTo>
                  <a:lnTo>
                    <a:pt x="21" y="108"/>
                  </a:lnTo>
                  <a:lnTo>
                    <a:pt x="27" y="103"/>
                  </a:lnTo>
                  <a:lnTo>
                    <a:pt x="34" y="98"/>
                  </a:lnTo>
                  <a:lnTo>
                    <a:pt x="48" y="90"/>
                  </a:lnTo>
                  <a:lnTo>
                    <a:pt x="56" y="87"/>
                  </a:lnTo>
                  <a:lnTo>
                    <a:pt x="97" y="87"/>
                  </a:lnTo>
                  <a:lnTo>
                    <a:pt x="94" y="44"/>
                  </a:lnTo>
                  <a:lnTo>
                    <a:pt x="93" y="31"/>
                  </a:lnTo>
                  <a:lnTo>
                    <a:pt x="91" y="16"/>
                  </a:lnTo>
                  <a:lnTo>
                    <a:pt x="88"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03" name="Shape 103">
              <a:extLst>
                <a:ext uri="{FF2B5EF4-FFF2-40B4-BE49-F238E27FC236}">
                  <a16:creationId xmlns:a16="http://schemas.microsoft.com/office/drawing/2014/main" id="{1BDAFD95-D58F-6FF2-60E4-C5ABFE0BB5A7}"/>
                </a:ext>
              </a:extLst>
            </xdr:cNvPr>
            <xdr:cNvPicPr preferRelativeResize="0"/>
          </xdr:nvPicPr>
          <xdr:blipFill rotWithShape="1">
            <a:blip xmlns:r="http://schemas.openxmlformats.org/officeDocument/2006/relationships" r:embed="rId7">
              <a:alphaModFix/>
            </a:blip>
            <a:srcRect/>
            <a:stretch/>
          </xdr:blipFill>
          <xdr:spPr>
            <a:xfrm>
              <a:off x="7006" y="921"/>
              <a:ext cx="499" cy="2"/>
            </a:xfrm>
            <a:prstGeom prst="rect">
              <a:avLst/>
            </a:prstGeom>
            <a:noFill/>
            <a:ln>
              <a:noFill/>
            </a:ln>
          </xdr:spPr>
        </xdr:pic>
        <xdr:sp macro="" textlink="">
          <xdr:nvSpPr>
            <xdr:cNvPr id="104" name="Shape 104">
              <a:extLst>
                <a:ext uri="{FF2B5EF4-FFF2-40B4-BE49-F238E27FC236}">
                  <a16:creationId xmlns:a16="http://schemas.microsoft.com/office/drawing/2014/main" id="{111540CC-DD70-42A9-20E9-74927B4C0183}"/>
                </a:ext>
              </a:extLst>
            </xdr:cNvPr>
            <xdr:cNvSpPr/>
          </xdr:nvSpPr>
          <xdr:spPr>
            <a:xfrm>
              <a:off x="7005" y="791"/>
              <a:ext cx="97" cy="239"/>
            </a:xfrm>
            <a:custGeom>
              <a:avLst/>
              <a:gdLst/>
              <a:ahLst/>
              <a:cxnLst/>
              <a:rect l="l" t="t" r="r" b="b"/>
              <a:pathLst>
                <a:path w="97" h="239" extrusionOk="0">
                  <a:moveTo>
                    <a:pt x="0" y="124"/>
                  </a:moveTo>
                  <a:lnTo>
                    <a:pt x="10" y="107"/>
                  </a:lnTo>
                  <a:lnTo>
                    <a:pt x="20" y="91"/>
                  </a:lnTo>
                  <a:lnTo>
                    <a:pt x="30" y="75"/>
                  </a:lnTo>
                  <a:lnTo>
                    <a:pt x="41" y="59"/>
                  </a:lnTo>
                  <a:lnTo>
                    <a:pt x="46" y="51"/>
                  </a:lnTo>
                  <a:lnTo>
                    <a:pt x="52" y="44"/>
                  </a:lnTo>
                  <a:lnTo>
                    <a:pt x="57" y="36"/>
                  </a:lnTo>
                  <a:lnTo>
                    <a:pt x="64" y="29"/>
                  </a:lnTo>
                  <a:lnTo>
                    <a:pt x="69" y="21"/>
                  </a:lnTo>
                  <a:lnTo>
                    <a:pt x="76" y="14"/>
                  </a:lnTo>
                  <a:lnTo>
                    <a:pt x="82" y="7"/>
                  </a:lnTo>
                  <a:lnTo>
                    <a:pt x="88" y="0"/>
                  </a:lnTo>
                  <a:lnTo>
                    <a:pt x="91" y="16"/>
                  </a:lnTo>
                  <a:lnTo>
                    <a:pt x="93" y="31"/>
                  </a:lnTo>
                  <a:lnTo>
                    <a:pt x="94" y="47"/>
                  </a:lnTo>
                  <a:lnTo>
                    <a:pt x="95" y="62"/>
                  </a:lnTo>
                  <a:lnTo>
                    <a:pt x="96" y="77"/>
                  </a:lnTo>
                  <a:lnTo>
                    <a:pt x="97" y="92"/>
                  </a:lnTo>
                  <a:lnTo>
                    <a:pt x="97" y="107"/>
                  </a:lnTo>
                  <a:lnTo>
                    <a:pt x="97" y="122"/>
                  </a:lnTo>
                  <a:lnTo>
                    <a:pt x="97" y="137"/>
                  </a:lnTo>
                  <a:lnTo>
                    <a:pt x="96" y="152"/>
                  </a:lnTo>
                  <a:lnTo>
                    <a:pt x="95" y="167"/>
                  </a:lnTo>
                  <a:lnTo>
                    <a:pt x="93" y="181"/>
                  </a:lnTo>
                  <a:lnTo>
                    <a:pt x="91" y="196"/>
                  </a:lnTo>
                  <a:lnTo>
                    <a:pt x="89" y="211"/>
                  </a:lnTo>
                  <a:lnTo>
                    <a:pt x="87" y="225"/>
                  </a:lnTo>
                  <a:lnTo>
                    <a:pt x="84" y="239"/>
                  </a:lnTo>
                  <a:lnTo>
                    <a:pt x="81" y="230"/>
                  </a:lnTo>
                  <a:lnTo>
                    <a:pt x="77" y="221"/>
                  </a:lnTo>
                  <a:lnTo>
                    <a:pt x="74" y="212"/>
                  </a:lnTo>
                  <a:lnTo>
                    <a:pt x="72" y="202"/>
                  </a:lnTo>
                  <a:lnTo>
                    <a:pt x="69" y="193"/>
                  </a:lnTo>
                  <a:lnTo>
                    <a:pt x="67" y="183"/>
                  </a:lnTo>
                  <a:lnTo>
                    <a:pt x="65" y="174"/>
                  </a:lnTo>
                  <a:lnTo>
                    <a:pt x="63" y="164"/>
                  </a:lnTo>
                  <a:lnTo>
                    <a:pt x="61" y="155"/>
                  </a:lnTo>
                  <a:lnTo>
                    <a:pt x="60" y="145"/>
                  </a:lnTo>
                  <a:lnTo>
                    <a:pt x="58" y="135"/>
                  </a:lnTo>
                  <a:lnTo>
                    <a:pt x="57" y="126"/>
                  </a:lnTo>
                  <a:lnTo>
                    <a:pt x="57" y="116"/>
                  </a:lnTo>
                  <a:lnTo>
                    <a:pt x="56" y="106"/>
                  </a:lnTo>
                  <a:lnTo>
                    <a:pt x="56" y="96"/>
                  </a:lnTo>
                  <a:lnTo>
                    <a:pt x="56" y="87"/>
                  </a:lnTo>
                  <a:lnTo>
                    <a:pt x="48" y="90"/>
                  </a:lnTo>
                  <a:lnTo>
                    <a:pt x="41" y="94"/>
                  </a:lnTo>
                  <a:lnTo>
                    <a:pt x="34" y="98"/>
                  </a:lnTo>
                  <a:lnTo>
                    <a:pt x="27" y="103"/>
                  </a:lnTo>
                  <a:lnTo>
                    <a:pt x="21" y="108"/>
                  </a:lnTo>
                  <a:lnTo>
                    <a:pt x="13" y="113"/>
                  </a:lnTo>
                  <a:lnTo>
                    <a:pt x="7" y="118"/>
                  </a:lnTo>
                  <a:lnTo>
                    <a:pt x="0" y="124"/>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05" name="Shape 105">
              <a:extLst>
                <a:ext uri="{FF2B5EF4-FFF2-40B4-BE49-F238E27FC236}">
                  <a16:creationId xmlns:a16="http://schemas.microsoft.com/office/drawing/2014/main" id="{A117D75B-3161-6083-CC79-F50A2825A729}"/>
                </a:ext>
              </a:extLst>
            </xdr:cNvPr>
            <xdr:cNvPicPr preferRelativeResize="0"/>
          </xdr:nvPicPr>
          <xdr:blipFill rotWithShape="1">
            <a:blip xmlns:r="http://schemas.openxmlformats.org/officeDocument/2006/relationships" r:embed="rId7">
              <a:alphaModFix/>
            </a:blip>
            <a:srcRect/>
            <a:stretch/>
          </xdr:blipFill>
          <xdr:spPr>
            <a:xfrm>
              <a:off x="7006" y="921"/>
              <a:ext cx="499" cy="2"/>
            </a:xfrm>
            <a:prstGeom prst="rect">
              <a:avLst/>
            </a:prstGeom>
            <a:noFill/>
            <a:ln>
              <a:noFill/>
            </a:ln>
          </xdr:spPr>
        </xdr:pic>
        <xdr:sp macro="" textlink="">
          <xdr:nvSpPr>
            <xdr:cNvPr id="106" name="Shape 106">
              <a:extLst>
                <a:ext uri="{FF2B5EF4-FFF2-40B4-BE49-F238E27FC236}">
                  <a16:creationId xmlns:a16="http://schemas.microsoft.com/office/drawing/2014/main" id="{34F1D509-8170-BB8C-AD69-FD1EFB752573}"/>
                </a:ext>
              </a:extLst>
            </xdr:cNvPr>
            <xdr:cNvSpPr/>
          </xdr:nvSpPr>
          <xdr:spPr>
            <a:xfrm>
              <a:off x="7009" y="877"/>
              <a:ext cx="52" cy="137"/>
            </a:xfrm>
            <a:custGeom>
              <a:avLst/>
              <a:gdLst/>
              <a:ahLst/>
              <a:cxnLst/>
              <a:rect l="l" t="t" r="r" b="b"/>
              <a:pathLst>
                <a:path w="52" h="137" extrusionOk="0">
                  <a:moveTo>
                    <a:pt x="51" y="0"/>
                  </a:moveTo>
                  <a:lnTo>
                    <a:pt x="45" y="3"/>
                  </a:lnTo>
                  <a:lnTo>
                    <a:pt x="38" y="7"/>
                  </a:lnTo>
                  <a:lnTo>
                    <a:pt x="20" y="19"/>
                  </a:lnTo>
                  <a:lnTo>
                    <a:pt x="14" y="24"/>
                  </a:lnTo>
                  <a:lnTo>
                    <a:pt x="7" y="28"/>
                  </a:lnTo>
                  <a:lnTo>
                    <a:pt x="1" y="33"/>
                  </a:lnTo>
                  <a:lnTo>
                    <a:pt x="0" y="45"/>
                  </a:lnTo>
                  <a:lnTo>
                    <a:pt x="0" y="84"/>
                  </a:lnTo>
                  <a:lnTo>
                    <a:pt x="3" y="123"/>
                  </a:lnTo>
                  <a:lnTo>
                    <a:pt x="5" y="137"/>
                  </a:lnTo>
                  <a:lnTo>
                    <a:pt x="10" y="122"/>
                  </a:lnTo>
                  <a:lnTo>
                    <a:pt x="16" y="107"/>
                  </a:lnTo>
                  <a:lnTo>
                    <a:pt x="34" y="65"/>
                  </a:lnTo>
                  <a:lnTo>
                    <a:pt x="40" y="52"/>
                  </a:lnTo>
                  <a:lnTo>
                    <a:pt x="52" y="28"/>
                  </a:lnTo>
                  <a:lnTo>
                    <a:pt x="52" y="21"/>
                  </a:lnTo>
                  <a:lnTo>
                    <a:pt x="51" y="14"/>
                  </a:lnTo>
                  <a:lnTo>
                    <a:pt x="51"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07" name="Shape 107">
              <a:extLst>
                <a:ext uri="{FF2B5EF4-FFF2-40B4-BE49-F238E27FC236}">
                  <a16:creationId xmlns:a16="http://schemas.microsoft.com/office/drawing/2014/main" id="{B3B69860-B7D1-53A0-60A3-C92E0253EC98}"/>
                </a:ext>
              </a:extLst>
            </xdr:cNvPr>
            <xdr:cNvPicPr preferRelativeResize="0"/>
          </xdr:nvPicPr>
          <xdr:blipFill rotWithShape="1">
            <a:blip xmlns:r="http://schemas.openxmlformats.org/officeDocument/2006/relationships" r:embed="rId7">
              <a:alphaModFix/>
            </a:blip>
            <a:srcRect/>
            <a:stretch/>
          </xdr:blipFill>
          <xdr:spPr>
            <a:xfrm>
              <a:off x="7010" y="1007"/>
              <a:ext cx="499" cy="2"/>
            </a:xfrm>
            <a:prstGeom prst="rect">
              <a:avLst/>
            </a:prstGeom>
            <a:noFill/>
            <a:ln>
              <a:noFill/>
            </a:ln>
          </xdr:spPr>
        </xdr:pic>
        <xdr:sp macro="" textlink="">
          <xdr:nvSpPr>
            <xdr:cNvPr id="108" name="Shape 108">
              <a:extLst>
                <a:ext uri="{FF2B5EF4-FFF2-40B4-BE49-F238E27FC236}">
                  <a16:creationId xmlns:a16="http://schemas.microsoft.com/office/drawing/2014/main" id="{0249F0C8-87F8-F193-7EBF-8B5A6A446638}"/>
                </a:ext>
              </a:extLst>
            </xdr:cNvPr>
            <xdr:cNvSpPr/>
          </xdr:nvSpPr>
          <xdr:spPr>
            <a:xfrm>
              <a:off x="7009" y="877"/>
              <a:ext cx="52" cy="137"/>
            </a:xfrm>
            <a:custGeom>
              <a:avLst/>
              <a:gdLst/>
              <a:ahLst/>
              <a:cxnLst/>
              <a:rect l="l" t="t" r="r" b="b"/>
              <a:pathLst>
                <a:path w="52" h="137" extrusionOk="0">
                  <a:moveTo>
                    <a:pt x="52" y="28"/>
                  </a:moveTo>
                  <a:lnTo>
                    <a:pt x="46" y="40"/>
                  </a:lnTo>
                  <a:lnTo>
                    <a:pt x="40" y="52"/>
                  </a:lnTo>
                  <a:lnTo>
                    <a:pt x="34" y="65"/>
                  </a:lnTo>
                  <a:lnTo>
                    <a:pt x="28" y="79"/>
                  </a:lnTo>
                  <a:lnTo>
                    <a:pt x="22" y="93"/>
                  </a:lnTo>
                  <a:lnTo>
                    <a:pt x="16" y="107"/>
                  </a:lnTo>
                  <a:lnTo>
                    <a:pt x="10" y="122"/>
                  </a:lnTo>
                  <a:lnTo>
                    <a:pt x="5" y="137"/>
                  </a:lnTo>
                  <a:lnTo>
                    <a:pt x="3" y="123"/>
                  </a:lnTo>
                  <a:lnTo>
                    <a:pt x="2" y="110"/>
                  </a:lnTo>
                  <a:lnTo>
                    <a:pt x="1" y="97"/>
                  </a:lnTo>
                  <a:lnTo>
                    <a:pt x="0" y="84"/>
                  </a:lnTo>
                  <a:lnTo>
                    <a:pt x="0" y="71"/>
                  </a:lnTo>
                  <a:lnTo>
                    <a:pt x="0" y="58"/>
                  </a:lnTo>
                  <a:lnTo>
                    <a:pt x="0" y="45"/>
                  </a:lnTo>
                  <a:lnTo>
                    <a:pt x="1" y="33"/>
                  </a:lnTo>
                  <a:lnTo>
                    <a:pt x="7" y="28"/>
                  </a:lnTo>
                  <a:lnTo>
                    <a:pt x="14" y="24"/>
                  </a:lnTo>
                  <a:lnTo>
                    <a:pt x="20" y="19"/>
                  </a:lnTo>
                  <a:lnTo>
                    <a:pt x="26" y="15"/>
                  </a:lnTo>
                  <a:lnTo>
                    <a:pt x="32" y="11"/>
                  </a:lnTo>
                  <a:lnTo>
                    <a:pt x="38" y="7"/>
                  </a:lnTo>
                  <a:lnTo>
                    <a:pt x="45" y="3"/>
                  </a:lnTo>
                  <a:lnTo>
                    <a:pt x="51" y="0"/>
                  </a:lnTo>
                  <a:lnTo>
                    <a:pt x="51" y="7"/>
                  </a:lnTo>
                  <a:lnTo>
                    <a:pt x="51" y="14"/>
                  </a:lnTo>
                  <a:lnTo>
                    <a:pt x="52" y="21"/>
                  </a:lnTo>
                  <a:lnTo>
                    <a:pt x="52" y="28"/>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09" name="Shape 109">
              <a:extLst>
                <a:ext uri="{FF2B5EF4-FFF2-40B4-BE49-F238E27FC236}">
                  <a16:creationId xmlns:a16="http://schemas.microsoft.com/office/drawing/2014/main" id="{5EA0CFB4-82BD-52B9-8D6A-D7AD06810651}"/>
                </a:ext>
              </a:extLst>
            </xdr:cNvPr>
            <xdr:cNvPicPr preferRelativeResize="0"/>
          </xdr:nvPicPr>
          <xdr:blipFill rotWithShape="1">
            <a:blip xmlns:r="http://schemas.openxmlformats.org/officeDocument/2006/relationships" r:embed="rId7">
              <a:alphaModFix/>
            </a:blip>
            <a:srcRect/>
            <a:stretch/>
          </xdr:blipFill>
          <xdr:spPr>
            <a:xfrm>
              <a:off x="7010" y="1007"/>
              <a:ext cx="499" cy="2"/>
            </a:xfrm>
            <a:prstGeom prst="rect">
              <a:avLst/>
            </a:prstGeom>
            <a:noFill/>
            <a:ln>
              <a:noFill/>
            </a:ln>
          </xdr:spPr>
        </xdr:pic>
        <xdr:sp macro="" textlink="">
          <xdr:nvSpPr>
            <xdr:cNvPr id="110" name="Shape 110">
              <a:extLst>
                <a:ext uri="{FF2B5EF4-FFF2-40B4-BE49-F238E27FC236}">
                  <a16:creationId xmlns:a16="http://schemas.microsoft.com/office/drawing/2014/main" id="{B9E7C2F8-3E5B-8147-3374-F751713CDE67}"/>
                </a:ext>
              </a:extLst>
            </xdr:cNvPr>
            <xdr:cNvSpPr/>
          </xdr:nvSpPr>
          <xdr:spPr>
            <a:xfrm>
              <a:off x="7030" y="991"/>
              <a:ext cx="52" cy="194"/>
            </a:xfrm>
            <a:custGeom>
              <a:avLst/>
              <a:gdLst/>
              <a:ahLst/>
              <a:cxnLst/>
              <a:rect l="l" t="t" r="r" b="b"/>
              <a:pathLst>
                <a:path w="52" h="194" extrusionOk="0">
                  <a:moveTo>
                    <a:pt x="45" y="0"/>
                  </a:moveTo>
                  <a:lnTo>
                    <a:pt x="39" y="4"/>
                  </a:lnTo>
                  <a:lnTo>
                    <a:pt x="34" y="7"/>
                  </a:lnTo>
                  <a:lnTo>
                    <a:pt x="28" y="11"/>
                  </a:lnTo>
                  <a:lnTo>
                    <a:pt x="22" y="14"/>
                  </a:lnTo>
                  <a:lnTo>
                    <a:pt x="17" y="18"/>
                  </a:lnTo>
                  <a:lnTo>
                    <a:pt x="5" y="24"/>
                  </a:lnTo>
                  <a:lnTo>
                    <a:pt x="0" y="28"/>
                  </a:lnTo>
                  <a:lnTo>
                    <a:pt x="5" y="34"/>
                  </a:lnTo>
                  <a:lnTo>
                    <a:pt x="8" y="38"/>
                  </a:lnTo>
                  <a:lnTo>
                    <a:pt x="10" y="42"/>
                  </a:lnTo>
                  <a:lnTo>
                    <a:pt x="12" y="47"/>
                  </a:lnTo>
                  <a:lnTo>
                    <a:pt x="13" y="51"/>
                  </a:lnTo>
                  <a:lnTo>
                    <a:pt x="15" y="56"/>
                  </a:lnTo>
                  <a:lnTo>
                    <a:pt x="16" y="61"/>
                  </a:lnTo>
                  <a:lnTo>
                    <a:pt x="17" y="67"/>
                  </a:lnTo>
                  <a:lnTo>
                    <a:pt x="18" y="72"/>
                  </a:lnTo>
                  <a:lnTo>
                    <a:pt x="18" y="103"/>
                  </a:lnTo>
                  <a:lnTo>
                    <a:pt x="17" y="110"/>
                  </a:lnTo>
                  <a:lnTo>
                    <a:pt x="15" y="131"/>
                  </a:lnTo>
                  <a:lnTo>
                    <a:pt x="15" y="163"/>
                  </a:lnTo>
                  <a:lnTo>
                    <a:pt x="16" y="173"/>
                  </a:lnTo>
                  <a:lnTo>
                    <a:pt x="18" y="184"/>
                  </a:lnTo>
                  <a:lnTo>
                    <a:pt x="19" y="194"/>
                  </a:lnTo>
                  <a:lnTo>
                    <a:pt x="22" y="183"/>
                  </a:lnTo>
                  <a:lnTo>
                    <a:pt x="26" y="173"/>
                  </a:lnTo>
                  <a:lnTo>
                    <a:pt x="29" y="162"/>
                  </a:lnTo>
                  <a:lnTo>
                    <a:pt x="31" y="152"/>
                  </a:lnTo>
                  <a:lnTo>
                    <a:pt x="34" y="141"/>
                  </a:lnTo>
                  <a:lnTo>
                    <a:pt x="36" y="131"/>
                  </a:lnTo>
                  <a:lnTo>
                    <a:pt x="38" y="120"/>
                  </a:lnTo>
                  <a:lnTo>
                    <a:pt x="41" y="110"/>
                  </a:lnTo>
                  <a:lnTo>
                    <a:pt x="43" y="99"/>
                  </a:lnTo>
                  <a:lnTo>
                    <a:pt x="44" y="88"/>
                  </a:lnTo>
                  <a:lnTo>
                    <a:pt x="46" y="78"/>
                  </a:lnTo>
                  <a:lnTo>
                    <a:pt x="47" y="67"/>
                  </a:lnTo>
                  <a:lnTo>
                    <a:pt x="50" y="45"/>
                  </a:lnTo>
                  <a:lnTo>
                    <a:pt x="52" y="24"/>
                  </a:lnTo>
                  <a:lnTo>
                    <a:pt x="48" y="12"/>
                  </a:lnTo>
                  <a:lnTo>
                    <a:pt x="47" y="6"/>
                  </a:lnTo>
                  <a:lnTo>
                    <a:pt x="45"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11" name="Shape 111">
              <a:extLst>
                <a:ext uri="{FF2B5EF4-FFF2-40B4-BE49-F238E27FC236}">
                  <a16:creationId xmlns:a16="http://schemas.microsoft.com/office/drawing/2014/main" id="{5ADD73F1-F978-16A3-DCF3-73E9336A5B87}"/>
                </a:ext>
              </a:extLst>
            </xdr:cNvPr>
            <xdr:cNvPicPr preferRelativeResize="0"/>
          </xdr:nvPicPr>
          <xdr:blipFill rotWithShape="1">
            <a:blip xmlns:r="http://schemas.openxmlformats.org/officeDocument/2006/relationships" r:embed="rId7">
              <a:alphaModFix/>
            </a:blip>
            <a:srcRect/>
            <a:stretch/>
          </xdr:blipFill>
          <xdr:spPr>
            <a:xfrm>
              <a:off x="7030" y="1122"/>
              <a:ext cx="499" cy="2"/>
            </a:xfrm>
            <a:prstGeom prst="rect">
              <a:avLst/>
            </a:prstGeom>
            <a:noFill/>
            <a:ln>
              <a:noFill/>
            </a:ln>
          </xdr:spPr>
        </xdr:pic>
        <xdr:sp macro="" textlink="">
          <xdr:nvSpPr>
            <xdr:cNvPr id="112" name="Shape 112">
              <a:extLst>
                <a:ext uri="{FF2B5EF4-FFF2-40B4-BE49-F238E27FC236}">
                  <a16:creationId xmlns:a16="http://schemas.microsoft.com/office/drawing/2014/main" id="{D73532B8-972C-7165-8BF0-FCB94B4E6D11}"/>
                </a:ext>
              </a:extLst>
            </xdr:cNvPr>
            <xdr:cNvSpPr/>
          </xdr:nvSpPr>
          <xdr:spPr>
            <a:xfrm>
              <a:off x="7030" y="991"/>
              <a:ext cx="52" cy="194"/>
            </a:xfrm>
            <a:custGeom>
              <a:avLst/>
              <a:gdLst/>
              <a:ahLst/>
              <a:cxnLst/>
              <a:rect l="l" t="t" r="r" b="b"/>
              <a:pathLst>
                <a:path w="52" h="194" extrusionOk="0">
                  <a:moveTo>
                    <a:pt x="0" y="28"/>
                  </a:moveTo>
                  <a:lnTo>
                    <a:pt x="3" y="31"/>
                  </a:lnTo>
                  <a:lnTo>
                    <a:pt x="5" y="34"/>
                  </a:lnTo>
                  <a:lnTo>
                    <a:pt x="8" y="38"/>
                  </a:lnTo>
                  <a:lnTo>
                    <a:pt x="10" y="42"/>
                  </a:lnTo>
                  <a:lnTo>
                    <a:pt x="12" y="47"/>
                  </a:lnTo>
                  <a:lnTo>
                    <a:pt x="13" y="51"/>
                  </a:lnTo>
                  <a:lnTo>
                    <a:pt x="15" y="56"/>
                  </a:lnTo>
                  <a:lnTo>
                    <a:pt x="16" y="61"/>
                  </a:lnTo>
                  <a:lnTo>
                    <a:pt x="17" y="67"/>
                  </a:lnTo>
                  <a:lnTo>
                    <a:pt x="18" y="72"/>
                  </a:lnTo>
                  <a:lnTo>
                    <a:pt x="18" y="103"/>
                  </a:lnTo>
                  <a:lnTo>
                    <a:pt x="17" y="110"/>
                  </a:lnTo>
                  <a:lnTo>
                    <a:pt x="16" y="121"/>
                  </a:lnTo>
                  <a:lnTo>
                    <a:pt x="15" y="132"/>
                  </a:lnTo>
                  <a:lnTo>
                    <a:pt x="15" y="142"/>
                  </a:lnTo>
                  <a:lnTo>
                    <a:pt x="15" y="153"/>
                  </a:lnTo>
                  <a:lnTo>
                    <a:pt x="15" y="163"/>
                  </a:lnTo>
                  <a:lnTo>
                    <a:pt x="16" y="173"/>
                  </a:lnTo>
                  <a:lnTo>
                    <a:pt x="18" y="184"/>
                  </a:lnTo>
                  <a:lnTo>
                    <a:pt x="19" y="194"/>
                  </a:lnTo>
                  <a:lnTo>
                    <a:pt x="22" y="183"/>
                  </a:lnTo>
                  <a:lnTo>
                    <a:pt x="26" y="173"/>
                  </a:lnTo>
                  <a:lnTo>
                    <a:pt x="29" y="162"/>
                  </a:lnTo>
                  <a:lnTo>
                    <a:pt x="31" y="152"/>
                  </a:lnTo>
                  <a:lnTo>
                    <a:pt x="34" y="141"/>
                  </a:lnTo>
                  <a:lnTo>
                    <a:pt x="36" y="131"/>
                  </a:lnTo>
                  <a:lnTo>
                    <a:pt x="38" y="120"/>
                  </a:lnTo>
                  <a:lnTo>
                    <a:pt x="41" y="110"/>
                  </a:lnTo>
                  <a:lnTo>
                    <a:pt x="43" y="99"/>
                  </a:lnTo>
                  <a:lnTo>
                    <a:pt x="44" y="88"/>
                  </a:lnTo>
                  <a:lnTo>
                    <a:pt x="46" y="78"/>
                  </a:lnTo>
                  <a:lnTo>
                    <a:pt x="47" y="67"/>
                  </a:lnTo>
                  <a:lnTo>
                    <a:pt x="50" y="45"/>
                  </a:lnTo>
                  <a:lnTo>
                    <a:pt x="52" y="24"/>
                  </a:lnTo>
                  <a:lnTo>
                    <a:pt x="50" y="18"/>
                  </a:lnTo>
                  <a:lnTo>
                    <a:pt x="48" y="12"/>
                  </a:lnTo>
                  <a:lnTo>
                    <a:pt x="47" y="6"/>
                  </a:lnTo>
                  <a:lnTo>
                    <a:pt x="45" y="0"/>
                  </a:lnTo>
                  <a:lnTo>
                    <a:pt x="39" y="4"/>
                  </a:lnTo>
                  <a:lnTo>
                    <a:pt x="34" y="7"/>
                  </a:lnTo>
                  <a:lnTo>
                    <a:pt x="28" y="11"/>
                  </a:lnTo>
                  <a:lnTo>
                    <a:pt x="22" y="14"/>
                  </a:lnTo>
                  <a:lnTo>
                    <a:pt x="17" y="18"/>
                  </a:lnTo>
                  <a:lnTo>
                    <a:pt x="11" y="21"/>
                  </a:lnTo>
                  <a:lnTo>
                    <a:pt x="5" y="24"/>
                  </a:lnTo>
                  <a:lnTo>
                    <a:pt x="0" y="28"/>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13" name="Shape 113">
              <a:extLst>
                <a:ext uri="{FF2B5EF4-FFF2-40B4-BE49-F238E27FC236}">
                  <a16:creationId xmlns:a16="http://schemas.microsoft.com/office/drawing/2014/main" id="{CBA8F29B-800A-706B-0A2C-92913E4E46D4}"/>
                </a:ext>
              </a:extLst>
            </xdr:cNvPr>
            <xdr:cNvPicPr preferRelativeResize="0"/>
          </xdr:nvPicPr>
          <xdr:blipFill rotWithShape="1">
            <a:blip xmlns:r="http://schemas.openxmlformats.org/officeDocument/2006/relationships" r:embed="rId7">
              <a:alphaModFix/>
            </a:blip>
            <a:srcRect/>
            <a:stretch/>
          </xdr:blipFill>
          <xdr:spPr>
            <a:xfrm>
              <a:off x="7030" y="1122"/>
              <a:ext cx="499" cy="2"/>
            </a:xfrm>
            <a:prstGeom prst="rect">
              <a:avLst/>
            </a:prstGeom>
            <a:noFill/>
            <a:ln>
              <a:noFill/>
            </a:ln>
          </xdr:spPr>
        </xdr:pic>
        <xdr:pic>
          <xdr:nvPicPr>
            <xdr:cNvPr id="114" name="Shape 114">
              <a:extLst>
                <a:ext uri="{FF2B5EF4-FFF2-40B4-BE49-F238E27FC236}">
                  <a16:creationId xmlns:a16="http://schemas.microsoft.com/office/drawing/2014/main" id="{7E666FA8-6F88-C67E-0631-C61AF6A82B56}"/>
                </a:ext>
              </a:extLst>
            </xdr:cNvPr>
            <xdr:cNvPicPr preferRelativeResize="0"/>
          </xdr:nvPicPr>
          <xdr:blipFill rotWithShape="1">
            <a:blip xmlns:r="http://schemas.openxmlformats.org/officeDocument/2006/relationships" r:embed="rId21">
              <a:alphaModFix/>
            </a:blip>
            <a:srcRect/>
            <a:stretch/>
          </xdr:blipFill>
          <xdr:spPr>
            <a:xfrm>
              <a:off x="5498" y="583"/>
              <a:ext cx="572" cy="198"/>
            </a:xfrm>
            <a:prstGeom prst="rect">
              <a:avLst/>
            </a:prstGeom>
            <a:noFill/>
            <a:ln>
              <a:noFill/>
            </a:ln>
          </xdr:spPr>
        </xdr:pic>
        <xdr:sp macro="" textlink="">
          <xdr:nvSpPr>
            <xdr:cNvPr id="115" name="Shape 115">
              <a:extLst>
                <a:ext uri="{FF2B5EF4-FFF2-40B4-BE49-F238E27FC236}">
                  <a16:creationId xmlns:a16="http://schemas.microsoft.com/office/drawing/2014/main" id="{39EB09D8-CEA0-3E15-1BBD-34DEFA79610B}"/>
                </a:ext>
              </a:extLst>
            </xdr:cNvPr>
            <xdr:cNvSpPr/>
          </xdr:nvSpPr>
          <xdr:spPr>
            <a:xfrm>
              <a:off x="5521" y="680"/>
              <a:ext cx="43" cy="42"/>
            </a:xfrm>
            <a:custGeom>
              <a:avLst/>
              <a:gdLst/>
              <a:ahLst/>
              <a:cxnLst/>
              <a:rect l="l" t="t" r="r" b="b"/>
              <a:pathLst>
                <a:path w="43" h="42" extrusionOk="0">
                  <a:moveTo>
                    <a:pt x="26" y="0"/>
                  </a:moveTo>
                  <a:lnTo>
                    <a:pt x="17" y="0"/>
                  </a:lnTo>
                  <a:lnTo>
                    <a:pt x="13" y="1"/>
                  </a:lnTo>
                  <a:lnTo>
                    <a:pt x="3" y="9"/>
                  </a:lnTo>
                  <a:lnTo>
                    <a:pt x="1" y="15"/>
                  </a:lnTo>
                  <a:lnTo>
                    <a:pt x="0" y="19"/>
                  </a:lnTo>
                  <a:lnTo>
                    <a:pt x="0" y="23"/>
                  </a:lnTo>
                  <a:lnTo>
                    <a:pt x="1" y="27"/>
                  </a:lnTo>
                  <a:lnTo>
                    <a:pt x="3" y="33"/>
                  </a:lnTo>
                  <a:lnTo>
                    <a:pt x="13" y="41"/>
                  </a:lnTo>
                  <a:lnTo>
                    <a:pt x="17" y="42"/>
                  </a:lnTo>
                  <a:lnTo>
                    <a:pt x="26" y="42"/>
                  </a:lnTo>
                  <a:lnTo>
                    <a:pt x="30" y="41"/>
                  </a:lnTo>
                  <a:lnTo>
                    <a:pt x="40" y="33"/>
                  </a:lnTo>
                  <a:lnTo>
                    <a:pt x="43" y="27"/>
                  </a:lnTo>
                  <a:lnTo>
                    <a:pt x="43" y="15"/>
                  </a:lnTo>
                  <a:lnTo>
                    <a:pt x="41" y="11"/>
                  </a:lnTo>
                  <a:lnTo>
                    <a:pt x="37" y="6"/>
                  </a:lnTo>
                  <a:lnTo>
                    <a:pt x="32" y="2"/>
                  </a:lnTo>
                  <a:lnTo>
                    <a:pt x="26"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16" name="Shape 116">
              <a:extLst>
                <a:ext uri="{FF2B5EF4-FFF2-40B4-BE49-F238E27FC236}">
                  <a16:creationId xmlns:a16="http://schemas.microsoft.com/office/drawing/2014/main" id="{D3293A4A-34B3-6CC3-AB7C-D95687F34EAB}"/>
                </a:ext>
              </a:extLst>
            </xdr:cNvPr>
            <xdr:cNvSpPr/>
          </xdr:nvSpPr>
          <xdr:spPr>
            <a:xfrm>
              <a:off x="5521" y="680"/>
              <a:ext cx="43" cy="42"/>
            </a:xfrm>
            <a:custGeom>
              <a:avLst/>
              <a:gdLst/>
              <a:ahLst/>
              <a:cxnLst/>
              <a:rect l="l" t="t" r="r" b="b"/>
              <a:pathLst>
                <a:path w="43" h="42" extrusionOk="0">
                  <a:moveTo>
                    <a:pt x="21" y="42"/>
                  </a:moveTo>
                  <a:lnTo>
                    <a:pt x="24" y="42"/>
                  </a:lnTo>
                  <a:lnTo>
                    <a:pt x="26" y="42"/>
                  </a:lnTo>
                  <a:lnTo>
                    <a:pt x="28" y="41"/>
                  </a:lnTo>
                  <a:lnTo>
                    <a:pt x="30" y="41"/>
                  </a:lnTo>
                  <a:lnTo>
                    <a:pt x="32" y="40"/>
                  </a:lnTo>
                  <a:lnTo>
                    <a:pt x="34" y="39"/>
                  </a:lnTo>
                  <a:lnTo>
                    <a:pt x="35" y="37"/>
                  </a:lnTo>
                  <a:lnTo>
                    <a:pt x="37" y="36"/>
                  </a:lnTo>
                  <a:lnTo>
                    <a:pt x="38" y="35"/>
                  </a:lnTo>
                  <a:lnTo>
                    <a:pt x="40" y="33"/>
                  </a:lnTo>
                  <a:lnTo>
                    <a:pt x="41" y="31"/>
                  </a:lnTo>
                  <a:lnTo>
                    <a:pt x="42" y="29"/>
                  </a:lnTo>
                  <a:lnTo>
                    <a:pt x="43" y="27"/>
                  </a:lnTo>
                  <a:lnTo>
                    <a:pt x="43" y="15"/>
                  </a:lnTo>
                  <a:lnTo>
                    <a:pt x="42" y="13"/>
                  </a:lnTo>
                  <a:lnTo>
                    <a:pt x="35" y="5"/>
                  </a:lnTo>
                  <a:lnTo>
                    <a:pt x="34" y="3"/>
                  </a:lnTo>
                  <a:lnTo>
                    <a:pt x="32" y="2"/>
                  </a:lnTo>
                  <a:lnTo>
                    <a:pt x="30" y="1"/>
                  </a:lnTo>
                  <a:lnTo>
                    <a:pt x="28" y="1"/>
                  </a:lnTo>
                  <a:lnTo>
                    <a:pt x="26" y="0"/>
                  </a:lnTo>
                  <a:lnTo>
                    <a:pt x="24" y="0"/>
                  </a:lnTo>
                  <a:lnTo>
                    <a:pt x="21" y="0"/>
                  </a:lnTo>
                  <a:lnTo>
                    <a:pt x="19" y="0"/>
                  </a:lnTo>
                  <a:lnTo>
                    <a:pt x="17" y="0"/>
                  </a:lnTo>
                  <a:lnTo>
                    <a:pt x="15" y="1"/>
                  </a:lnTo>
                  <a:lnTo>
                    <a:pt x="13" y="1"/>
                  </a:lnTo>
                  <a:lnTo>
                    <a:pt x="11" y="2"/>
                  </a:lnTo>
                  <a:lnTo>
                    <a:pt x="9" y="3"/>
                  </a:lnTo>
                  <a:lnTo>
                    <a:pt x="8" y="5"/>
                  </a:lnTo>
                  <a:lnTo>
                    <a:pt x="6" y="6"/>
                  </a:lnTo>
                  <a:lnTo>
                    <a:pt x="5" y="7"/>
                  </a:lnTo>
                  <a:lnTo>
                    <a:pt x="3" y="9"/>
                  </a:lnTo>
                  <a:lnTo>
                    <a:pt x="2" y="11"/>
                  </a:lnTo>
                  <a:lnTo>
                    <a:pt x="1" y="13"/>
                  </a:lnTo>
                  <a:lnTo>
                    <a:pt x="1" y="15"/>
                  </a:lnTo>
                  <a:lnTo>
                    <a:pt x="0" y="17"/>
                  </a:lnTo>
                  <a:lnTo>
                    <a:pt x="0" y="19"/>
                  </a:lnTo>
                  <a:lnTo>
                    <a:pt x="0" y="21"/>
                  </a:lnTo>
                  <a:lnTo>
                    <a:pt x="0" y="23"/>
                  </a:lnTo>
                  <a:lnTo>
                    <a:pt x="0" y="25"/>
                  </a:lnTo>
                  <a:lnTo>
                    <a:pt x="1" y="27"/>
                  </a:lnTo>
                  <a:lnTo>
                    <a:pt x="1" y="29"/>
                  </a:lnTo>
                  <a:lnTo>
                    <a:pt x="2" y="31"/>
                  </a:lnTo>
                  <a:lnTo>
                    <a:pt x="3" y="33"/>
                  </a:lnTo>
                  <a:lnTo>
                    <a:pt x="5" y="35"/>
                  </a:lnTo>
                  <a:lnTo>
                    <a:pt x="6" y="36"/>
                  </a:lnTo>
                  <a:lnTo>
                    <a:pt x="8" y="37"/>
                  </a:lnTo>
                  <a:lnTo>
                    <a:pt x="9" y="39"/>
                  </a:lnTo>
                  <a:lnTo>
                    <a:pt x="11" y="40"/>
                  </a:lnTo>
                  <a:lnTo>
                    <a:pt x="13" y="41"/>
                  </a:lnTo>
                  <a:lnTo>
                    <a:pt x="15" y="41"/>
                  </a:lnTo>
                  <a:lnTo>
                    <a:pt x="17" y="42"/>
                  </a:lnTo>
                  <a:lnTo>
                    <a:pt x="19" y="42"/>
                  </a:lnTo>
                  <a:lnTo>
                    <a:pt x="21" y="4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17" name="Shape 117">
              <a:extLst>
                <a:ext uri="{FF2B5EF4-FFF2-40B4-BE49-F238E27FC236}">
                  <a16:creationId xmlns:a16="http://schemas.microsoft.com/office/drawing/2014/main" id="{802FBD25-6483-1ADB-7B6B-1AF21619ED92}"/>
                </a:ext>
              </a:extLst>
            </xdr:cNvPr>
            <xdr:cNvSpPr/>
          </xdr:nvSpPr>
          <xdr:spPr>
            <a:xfrm>
              <a:off x="5556" y="690"/>
              <a:ext cx="39" cy="41"/>
            </a:xfrm>
            <a:custGeom>
              <a:avLst/>
              <a:gdLst/>
              <a:ahLst/>
              <a:cxnLst/>
              <a:rect l="l" t="t" r="r" b="b"/>
              <a:pathLst>
                <a:path w="39" h="41" extrusionOk="0">
                  <a:moveTo>
                    <a:pt x="29" y="0"/>
                  </a:moveTo>
                  <a:lnTo>
                    <a:pt x="23" y="0"/>
                  </a:lnTo>
                  <a:lnTo>
                    <a:pt x="17" y="2"/>
                  </a:lnTo>
                  <a:lnTo>
                    <a:pt x="9" y="2"/>
                  </a:lnTo>
                  <a:lnTo>
                    <a:pt x="8" y="8"/>
                  </a:lnTo>
                  <a:lnTo>
                    <a:pt x="8" y="15"/>
                  </a:lnTo>
                  <a:lnTo>
                    <a:pt x="7" y="19"/>
                  </a:lnTo>
                  <a:lnTo>
                    <a:pt x="4" y="24"/>
                  </a:lnTo>
                  <a:lnTo>
                    <a:pt x="0" y="28"/>
                  </a:lnTo>
                  <a:lnTo>
                    <a:pt x="0" y="32"/>
                  </a:lnTo>
                  <a:lnTo>
                    <a:pt x="6" y="38"/>
                  </a:lnTo>
                  <a:lnTo>
                    <a:pt x="12" y="40"/>
                  </a:lnTo>
                  <a:lnTo>
                    <a:pt x="17" y="41"/>
                  </a:lnTo>
                  <a:lnTo>
                    <a:pt x="22" y="40"/>
                  </a:lnTo>
                  <a:lnTo>
                    <a:pt x="39" y="21"/>
                  </a:lnTo>
                  <a:lnTo>
                    <a:pt x="39" y="15"/>
                  </a:lnTo>
                  <a:lnTo>
                    <a:pt x="37" y="9"/>
                  </a:lnTo>
                  <a:lnTo>
                    <a:pt x="34" y="4"/>
                  </a:lnTo>
                  <a:lnTo>
                    <a:pt x="29"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18" name="Shape 118">
              <a:extLst>
                <a:ext uri="{FF2B5EF4-FFF2-40B4-BE49-F238E27FC236}">
                  <a16:creationId xmlns:a16="http://schemas.microsoft.com/office/drawing/2014/main" id="{9C930F3F-4770-BA20-3A1B-9F5C9FA54B1F}"/>
                </a:ext>
              </a:extLst>
            </xdr:cNvPr>
            <xdr:cNvSpPr/>
          </xdr:nvSpPr>
          <xdr:spPr>
            <a:xfrm>
              <a:off x="5554" y="688"/>
              <a:ext cx="41" cy="43"/>
            </a:xfrm>
            <a:custGeom>
              <a:avLst/>
              <a:gdLst/>
              <a:ahLst/>
              <a:cxnLst/>
              <a:rect l="l" t="t" r="r" b="b"/>
              <a:pathLst>
                <a:path w="41" h="43" extrusionOk="0">
                  <a:moveTo>
                    <a:pt x="19" y="43"/>
                  </a:moveTo>
                  <a:lnTo>
                    <a:pt x="22" y="43"/>
                  </a:lnTo>
                  <a:lnTo>
                    <a:pt x="24" y="42"/>
                  </a:lnTo>
                  <a:lnTo>
                    <a:pt x="26" y="42"/>
                  </a:lnTo>
                  <a:lnTo>
                    <a:pt x="35" y="36"/>
                  </a:lnTo>
                  <a:lnTo>
                    <a:pt x="36" y="35"/>
                  </a:lnTo>
                  <a:lnTo>
                    <a:pt x="38" y="33"/>
                  </a:lnTo>
                  <a:lnTo>
                    <a:pt x="39" y="31"/>
                  </a:lnTo>
                  <a:lnTo>
                    <a:pt x="40" y="29"/>
                  </a:lnTo>
                  <a:lnTo>
                    <a:pt x="40" y="27"/>
                  </a:lnTo>
                  <a:lnTo>
                    <a:pt x="41" y="25"/>
                  </a:lnTo>
                  <a:lnTo>
                    <a:pt x="41" y="23"/>
                  </a:lnTo>
                  <a:lnTo>
                    <a:pt x="41" y="21"/>
                  </a:lnTo>
                  <a:lnTo>
                    <a:pt x="41" y="17"/>
                  </a:lnTo>
                  <a:lnTo>
                    <a:pt x="40" y="14"/>
                  </a:lnTo>
                  <a:lnTo>
                    <a:pt x="39" y="11"/>
                  </a:lnTo>
                  <a:lnTo>
                    <a:pt x="38" y="8"/>
                  </a:lnTo>
                  <a:lnTo>
                    <a:pt x="36" y="6"/>
                  </a:lnTo>
                  <a:lnTo>
                    <a:pt x="34" y="4"/>
                  </a:lnTo>
                  <a:lnTo>
                    <a:pt x="31" y="2"/>
                  </a:lnTo>
                  <a:lnTo>
                    <a:pt x="28" y="0"/>
                  </a:lnTo>
                  <a:lnTo>
                    <a:pt x="25" y="2"/>
                  </a:lnTo>
                  <a:lnTo>
                    <a:pt x="22" y="3"/>
                  </a:lnTo>
                  <a:lnTo>
                    <a:pt x="19" y="4"/>
                  </a:lnTo>
                  <a:lnTo>
                    <a:pt x="15" y="5"/>
                  </a:lnTo>
                  <a:lnTo>
                    <a:pt x="11" y="4"/>
                  </a:lnTo>
                  <a:lnTo>
                    <a:pt x="8" y="3"/>
                  </a:lnTo>
                  <a:lnTo>
                    <a:pt x="9" y="6"/>
                  </a:lnTo>
                  <a:lnTo>
                    <a:pt x="10" y="8"/>
                  </a:lnTo>
                  <a:lnTo>
                    <a:pt x="10" y="10"/>
                  </a:lnTo>
                  <a:lnTo>
                    <a:pt x="10" y="13"/>
                  </a:lnTo>
                  <a:lnTo>
                    <a:pt x="10" y="16"/>
                  </a:lnTo>
                  <a:lnTo>
                    <a:pt x="10" y="19"/>
                  </a:lnTo>
                  <a:lnTo>
                    <a:pt x="9" y="21"/>
                  </a:lnTo>
                  <a:lnTo>
                    <a:pt x="7" y="24"/>
                  </a:lnTo>
                  <a:lnTo>
                    <a:pt x="6" y="26"/>
                  </a:lnTo>
                  <a:lnTo>
                    <a:pt x="4" y="28"/>
                  </a:lnTo>
                  <a:lnTo>
                    <a:pt x="2" y="30"/>
                  </a:lnTo>
                  <a:lnTo>
                    <a:pt x="0" y="32"/>
                  </a:lnTo>
                  <a:lnTo>
                    <a:pt x="2" y="34"/>
                  </a:lnTo>
                  <a:lnTo>
                    <a:pt x="4" y="36"/>
                  </a:lnTo>
                  <a:lnTo>
                    <a:pt x="6" y="38"/>
                  </a:lnTo>
                  <a:lnTo>
                    <a:pt x="8" y="40"/>
                  </a:lnTo>
                  <a:lnTo>
                    <a:pt x="11" y="41"/>
                  </a:lnTo>
                  <a:lnTo>
                    <a:pt x="14" y="42"/>
                  </a:lnTo>
                  <a:lnTo>
                    <a:pt x="16" y="43"/>
                  </a:lnTo>
                  <a:lnTo>
                    <a:pt x="19" y="43"/>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19" name="Shape 119">
              <a:extLst>
                <a:ext uri="{FF2B5EF4-FFF2-40B4-BE49-F238E27FC236}">
                  <a16:creationId xmlns:a16="http://schemas.microsoft.com/office/drawing/2014/main" id="{4253CCD4-F2AC-FF34-CCD9-1451D511B4F0}"/>
                </a:ext>
              </a:extLst>
            </xdr:cNvPr>
            <xdr:cNvPicPr preferRelativeResize="0"/>
          </xdr:nvPicPr>
          <xdr:blipFill rotWithShape="1">
            <a:blip xmlns:r="http://schemas.openxmlformats.org/officeDocument/2006/relationships" r:embed="rId22">
              <a:alphaModFix/>
            </a:blip>
            <a:srcRect/>
            <a:stretch/>
          </xdr:blipFill>
          <xdr:spPr>
            <a:xfrm>
              <a:off x="5522" y="810"/>
              <a:ext cx="530" cy="10"/>
            </a:xfrm>
            <a:prstGeom prst="rect">
              <a:avLst/>
            </a:prstGeom>
            <a:noFill/>
            <a:ln>
              <a:noFill/>
            </a:ln>
          </xdr:spPr>
        </xdr:pic>
        <xdr:pic>
          <xdr:nvPicPr>
            <xdr:cNvPr id="120" name="Shape 120">
              <a:extLst>
                <a:ext uri="{FF2B5EF4-FFF2-40B4-BE49-F238E27FC236}">
                  <a16:creationId xmlns:a16="http://schemas.microsoft.com/office/drawing/2014/main" id="{45D0BD9F-2582-827D-D4A3-9C52F27F3489}"/>
                </a:ext>
              </a:extLst>
            </xdr:cNvPr>
            <xdr:cNvPicPr preferRelativeResize="0"/>
          </xdr:nvPicPr>
          <xdr:blipFill rotWithShape="1">
            <a:blip xmlns:r="http://schemas.openxmlformats.org/officeDocument/2006/relationships" r:embed="rId23">
              <a:alphaModFix/>
            </a:blip>
            <a:srcRect/>
            <a:stretch/>
          </xdr:blipFill>
          <xdr:spPr>
            <a:xfrm>
              <a:off x="5295" y="683"/>
              <a:ext cx="204" cy="306"/>
            </a:xfrm>
            <a:prstGeom prst="rect">
              <a:avLst/>
            </a:prstGeom>
            <a:noFill/>
            <a:ln>
              <a:noFill/>
            </a:ln>
          </xdr:spPr>
        </xdr:pic>
        <xdr:pic>
          <xdr:nvPicPr>
            <xdr:cNvPr id="121" name="Shape 121">
              <a:extLst>
                <a:ext uri="{FF2B5EF4-FFF2-40B4-BE49-F238E27FC236}">
                  <a16:creationId xmlns:a16="http://schemas.microsoft.com/office/drawing/2014/main" id="{96341842-9A45-83F1-E5C7-7A6DD296B30D}"/>
                </a:ext>
              </a:extLst>
            </xdr:cNvPr>
            <xdr:cNvPicPr preferRelativeResize="0"/>
          </xdr:nvPicPr>
          <xdr:blipFill rotWithShape="1">
            <a:blip xmlns:r="http://schemas.openxmlformats.org/officeDocument/2006/relationships" r:embed="rId24">
              <a:alphaModFix/>
            </a:blip>
            <a:srcRect/>
            <a:stretch/>
          </xdr:blipFill>
          <xdr:spPr>
            <a:xfrm>
              <a:off x="5297" y="395"/>
              <a:ext cx="569" cy="463"/>
            </a:xfrm>
            <a:prstGeom prst="rect">
              <a:avLst/>
            </a:prstGeom>
            <a:noFill/>
            <a:ln>
              <a:noFill/>
            </a:ln>
          </xdr:spPr>
        </xdr:pic>
        <xdr:pic>
          <xdr:nvPicPr>
            <xdr:cNvPr id="122" name="Shape 122">
              <a:extLst>
                <a:ext uri="{FF2B5EF4-FFF2-40B4-BE49-F238E27FC236}">
                  <a16:creationId xmlns:a16="http://schemas.microsoft.com/office/drawing/2014/main" id="{31F06894-E503-B3F2-BCFF-3F93FD450019}"/>
                </a:ext>
              </a:extLst>
            </xdr:cNvPr>
            <xdr:cNvPicPr preferRelativeResize="0"/>
          </xdr:nvPicPr>
          <xdr:blipFill rotWithShape="1">
            <a:blip xmlns:r="http://schemas.openxmlformats.org/officeDocument/2006/relationships" r:embed="rId25">
              <a:alphaModFix/>
            </a:blip>
            <a:srcRect/>
            <a:stretch/>
          </xdr:blipFill>
          <xdr:spPr>
            <a:xfrm>
              <a:off x="5295" y="264"/>
              <a:ext cx="572" cy="725"/>
            </a:xfrm>
            <a:prstGeom prst="rect">
              <a:avLst/>
            </a:prstGeom>
            <a:noFill/>
            <a:ln>
              <a:noFill/>
            </a:ln>
          </xdr:spPr>
        </xdr:pic>
        <xdr:pic>
          <xdr:nvPicPr>
            <xdr:cNvPr id="123" name="Shape 123">
              <a:extLst>
                <a:ext uri="{FF2B5EF4-FFF2-40B4-BE49-F238E27FC236}">
                  <a16:creationId xmlns:a16="http://schemas.microsoft.com/office/drawing/2014/main" id="{1076729B-9CAA-824A-82A5-E497445984EF}"/>
                </a:ext>
              </a:extLst>
            </xdr:cNvPr>
            <xdr:cNvPicPr preferRelativeResize="0"/>
          </xdr:nvPicPr>
          <xdr:blipFill rotWithShape="1">
            <a:blip xmlns:r="http://schemas.openxmlformats.org/officeDocument/2006/relationships" r:embed="rId24">
              <a:alphaModFix/>
            </a:blip>
            <a:srcRect/>
            <a:stretch/>
          </xdr:blipFill>
          <xdr:spPr>
            <a:xfrm>
              <a:off x="5297" y="395"/>
              <a:ext cx="569" cy="463"/>
            </a:xfrm>
            <a:prstGeom prst="rect">
              <a:avLst/>
            </a:prstGeom>
            <a:noFill/>
            <a:ln>
              <a:noFill/>
            </a:ln>
          </xdr:spPr>
        </xdr:pic>
        <xdr:sp macro="" textlink="">
          <xdr:nvSpPr>
            <xdr:cNvPr id="124" name="Shape 124">
              <a:extLst>
                <a:ext uri="{FF2B5EF4-FFF2-40B4-BE49-F238E27FC236}">
                  <a16:creationId xmlns:a16="http://schemas.microsoft.com/office/drawing/2014/main" id="{085952A9-1412-52CC-7266-DFDF1DA33916}"/>
                </a:ext>
              </a:extLst>
            </xdr:cNvPr>
            <xdr:cNvSpPr/>
          </xdr:nvSpPr>
          <xdr:spPr>
            <a:xfrm>
              <a:off x="5520" y="719"/>
              <a:ext cx="125" cy="604"/>
            </a:xfrm>
            <a:custGeom>
              <a:avLst/>
              <a:gdLst/>
              <a:ahLst/>
              <a:cxnLst/>
              <a:rect l="l" t="t" r="r" b="b"/>
              <a:pathLst>
                <a:path w="125" h="604" extrusionOk="0">
                  <a:moveTo>
                    <a:pt x="34" y="0"/>
                  </a:moveTo>
                  <a:lnTo>
                    <a:pt x="30" y="2"/>
                  </a:lnTo>
                  <a:lnTo>
                    <a:pt x="24" y="3"/>
                  </a:lnTo>
                  <a:lnTo>
                    <a:pt x="22" y="3"/>
                  </a:lnTo>
                  <a:lnTo>
                    <a:pt x="16" y="39"/>
                  </a:lnTo>
                  <a:lnTo>
                    <a:pt x="14" y="57"/>
                  </a:lnTo>
                  <a:lnTo>
                    <a:pt x="12" y="74"/>
                  </a:lnTo>
                  <a:lnTo>
                    <a:pt x="4" y="146"/>
                  </a:lnTo>
                  <a:lnTo>
                    <a:pt x="2" y="182"/>
                  </a:lnTo>
                  <a:lnTo>
                    <a:pt x="1" y="201"/>
                  </a:lnTo>
                  <a:lnTo>
                    <a:pt x="1" y="219"/>
                  </a:lnTo>
                  <a:lnTo>
                    <a:pt x="0" y="237"/>
                  </a:lnTo>
                  <a:lnTo>
                    <a:pt x="0" y="274"/>
                  </a:lnTo>
                  <a:lnTo>
                    <a:pt x="2" y="312"/>
                  </a:lnTo>
                  <a:lnTo>
                    <a:pt x="3" y="330"/>
                  </a:lnTo>
                  <a:lnTo>
                    <a:pt x="5" y="349"/>
                  </a:lnTo>
                  <a:lnTo>
                    <a:pt x="6" y="368"/>
                  </a:lnTo>
                  <a:lnTo>
                    <a:pt x="9" y="387"/>
                  </a:lnTo>
                  <a:lnTo>
                    <a:pt x="11" y="406"/>
                  </a:lnTo>
                  <a:lnTo>
                    <a:pt x="14" y="426"/>
                  </a:lnTo>
                  <a:lnTo>
                    <a:pt x="18" y="445"/>
                  </a:lnTo>
                  <a:lnTo>
                    <a:pt x="21" y="464"/>
                  </a:lnTo>
                  <a:lnTo>
                    <a:pt x="26" y="484"/>
                  </a:lnTo>
                  <a:lnTo>
                    <a:pt x="30" y="504"/>
                  </a:lnTo>
                  <a:lnTo>
                    <a:pt x="40" y="544"/>
                  </a:lnTo>
                  <a:lnTo>
                    <a:pt x="52" y="584"/>
                  </a:lnTo>
                  <a:lnTo>
                    <a:pt x="59" y="604"/>
                  </a:lnTo>
                  <a:lnTo>
                    <a:pt x="67" y="604"/>
                  </a:lnTo>
                  <a:lnTo>
                    <a:pt x="75" y="603"/>
                  </a:lnTo>
                  <a:lnTo>
                    <a:pt x="125" y="603"/>
                  </a:lnTo>
                  <a:lnTo>
                    <a:pt x="119" y="588"/>
                  </a:lnTo>
                  <a:lnTo>
                    <a:pt x="113" y="571"/>
                  </a:lnTo>
                  <a:lnTo>
                    <a:pt x="108" y="554"/>
                  </a:lnTo>
                  <a:lnTo>
                    <a:pt x="102" y="536"/>
                  </a:lnTo>
                  <a:lnTo>
                    <a:pt x="98" y="519"/>
                  </a:lnTo>
                  <a:lnTo>
                    <a:pt x="93" y="502"/>
                  </a:lnTo>
                  <a:lnTo>
                    <a:pt x="88" y="484"/>
                  </a:lnTo>
                  <a:lnTo>
                    <a:pt x="84" y="466"/>
                  </a:lnTo>
                  <a:lnTo>
                    <a:pt x="80" y="449"/>
                  </a:lnTo>
                  <a:lnTo>
                    <a:pt x="77" y="431"/>
                  </a:lnTo>
                  <a:lnTo>
                    <a:pt x="73" y="413"/>
                  </a:lnTo>
                  <a:lnTo>
                    <a:pt x="70" y="395"/>
                  </a:lnTo>
                  <a:lnTo>
                    <a:pt x="67" y="376"/>
                  </a:lnTo>
                  <a:lnTo>
                    <a:pt x="63" y="340"/>
                  </a:lnTo>
                  <a:lnTo>
                    <a:pt x="59" y="302"/>
                  </a:lnTo>
                  <a:lnTo>
                    <a:pt x="57" y="284"/>
                  </a:lnTo>
                  <a:lnTo>
                    <a:pt x="56" y="265"/>
                  </a:lnTo>
                  <a:lnTo>
                    <a:pt x="54" y="246"/>
                  </a:lnTo>
                  <a:lnTo>
                    <a:pt x="53" y="227"/>
                  </a:lnTo>
                  <a:lnTo>
                    <a:pt x="53" y="208"/>
                  </a:lnTo>
                  <a:lnTo>
                    <a:pt x="52" y="188"/>
                  </a:lnTo>
                  <a:lnTo>
                    <a:pt x="52" y="130"/>
                  </a:lnTo>
                  <a:lnTo>
                    <a:pt x="53" y="110"/>
                  </a:lnTo>
                  <a:lnTo>
                    <a:pt x="53" y="91"/>
                  </a:lnTo>
                  <a:lnTo>
                    <a:pt x="56" y="31"/>
                  </a:lnTo>
                  <a:lnTo>
                    <a:pt x="58" y="11"/>
                  </a:lnTo>
                  <a:lnTo>
                    <a:pt x="53" y="11"/>
                  </a:lnTo>
                  <a:lnTo>
                    <a:pt x="47" y="10"/>
                  </a:lnTo>
                  <a:lnTo>
                    <a:pt x="42" y="8"/>
                  </a:lnTo>
                  <a:lnTo>
                    <a:pt x="38" y="5"/>
                  </a:lnTo>
                  <a:lnTo>
                    <a:pt x="34" y="0"/>
                  </a:lnTo>
                  <a:close/>
                  <a:moveTo>
                    <a:pt x="125" y="603"/>
                  </a:moveTo>
                  <a:lnTo>
                    <a:pt x="109" y="603"/>
                  </a:lnTo>
                  <a:lnTo>
                    <a:pt x="117" y="604"/>
                  </a:lnTo>
                  <a:lnTo>
                    <a:pt x="125" y="604"/>
                  </a:lnTo>
                  <a:lnTo>
                    <a:pt x="125" y="603"/>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25" name="Shape 125">
              <a:extLst>
                <a:ext uri="{FF2B5EF4-FFF2-40B4-BE49-F238E27FC236}">
                  <a16:creationId xmlns:a16="http://schemas.microsoft.com/office/drawing/2014/main" id="{AF15ECF7-A96A-9763-136F-C7104E57416A}"/>
                </a:ext>
              </a:extLst>
            </xdr:cNvPr>
            <xdr:cNvPicPr preferRelativeResize="0"/>
          </xdr:nvPicPr>
          <xdr:blipFill rotWithShape="1">
            <a:blip xmlns:r="http://schemas.openxmlformats.org/officeDocument/2006/relationships" r:embed="rId26">
              <a:alphaModFix/>
            </a:blip>
            <a:srcRect/>
            <a:stretch/>
          </xdr:blipFill>
          <xdr:spPr>
            <a:xfrm>
              <a:off x="5520" y="849"/>
              <a:ext cx="499" cy="346"/>
            </a:xfrm>
            <a:prstGeom prst="rect">
              <a:avLst/>
            </a:prstGeom>
            <a:noFill/>
            <a:ln>
              <a:noFill/>
            </a:ln>
          </xdr:spPr>
        </xdr:pic>
        <xdr:sp macro="" textlink="">
          <xdr:nvSpPr>
            <xdr:cNvPr id="126" name="Shape 126">
              <a:extLst>
                <a:ext uri="{FF2B5EF4-FFF2-40B4-BE49-F238E27FC236}">
                  <a16:creationId xmlns:a16="http://schemas.microsoft.com/office/drawing/2014/main" id="{1320FAA9-B7B2-718D-8583-068840863A9C}"/>
                </a:ext>
              </a:extLst>
            </xdr:cNvPr>
            <xdr:cNvSpPr/>
          </xdr:nvSpPr>
          <xdr:spPr>
            <a:xfrm>
              <a:off x="5520" y="718"/>
              <a:ext cx="125" cy="605"/>
            </a:xfrm>
            <a:custGeom>
              <a:avLst/>
              <a:gdLst/>
              <a:ahLst/>
              <a:cxnLst/>
              <a:rect l="l" t="t" r="r" b="b"/>
              <a:pathLst>
                <a:path w="125" h="605" extrusionOk="0">
                  <a:moveTo>
                    <a:pt x="22" y="4"/>
                  </a:moveTo>
                  <a:lnTo>
                    <a:pt x="19" y="22"/>
                  </a:lnTo>
                  <a:lnTo>
                    <a:pt x="16" y="40"/>
                  </a:lnTo>
                  <a:lnTo>
                    <a:pt x="14" y="58"/>
                  </a:lnTo>
                  <a:lnTo>
                    <a:pt x="12" y="75"/>
                  </a:lnTo>
                  <a:lnTo>
                    <a:pt x="10" y="93"/>
                  </a:lnTo>
                  <a:lnTo>
                    <a:pt x="8" y="111"/>
                  </a:lnTo>
                  <a:lnTo>
                    <a:pt x="6" y="129"/>
                  </a:lnTo>
                  <a:lnTo>
                    <a:pt x="4" y="147"/>
                  </a:lnTo>
                  <a:lnTo>
                    <a:pt x="3" y="165"/>
                  </a:lnTo>
                  <a:lnTo>
                    <a:pt x="2" y="183"/>
                  </a:lnTo>
                  <a:lnTo>
                    <a:pt x="1" y="202"/>
                  </a:lnTo>
                  <a:lnTo>
                    <a:pt x="1" y="220"/>
                  </a:lnTo>
                  <a:lnTo>
                    <a:pt x="0" y="238"/>
                  </a:lnTo>
                  <a:lnTo>
                    <a:pt x="0" y="256"/>
                  </a:lnTo>
                  <a:lnTo>
                    <a:pt x="0" y="275"/>
                  </a:lnTo>
                  <a:lnTo>
                    <a:pt x="1" y="294"/>
                  </a:lnTo>
                  <a:lnTo>
                    <a:pt x="2" y="313"/>
                  </a:lnTo>
                  <a:lnTo>
                    <a:pt x="3" y="331"/>
                  </a:lnTo>
                  <a:lnTo>
                    <a:pt x="5" y="350"/>
                  </a:lnTo>
                  <a:lnTo>
                    <a:pt x="6" y="369"/>
                  </a:lnTo>
                  <a:lnTo>
                    <a:pt x="9" y="388"/>
                  </a:lnTo>
                  <a:lnTo>
                    <a:pt x="11" y="407"/>
                  </a:lnTo>
                  <a:lnTo>
                    <a:pt x="14" y="427"/>
                  </a:lnTo>
                  <a:lnTo>
                    <a:pt x="18" y="446"/>
                  </a:lnTo>
                  <a:lnTo>
                    <a:pt x="21" y="465"/>
                  </a:lnTo>
                  <a:lnTo>
                    <a:pt x="26" y="485"/>
                  </a:lnTo>
                  <a:lnTo>
                    <a:pt x="30" y="505"/>
                  </a:lnTo>
                  <a:lnTo>
                    <a:pt x="35" y="525"/>
                  </a:lnTo>
                  <a:lnTo>
                    <a:pt x="40" y="545"/>
                  </a:lnTo>
                  <a:lnTo>
                    <a:pt x="46" y="565"/>
                  </a:lnTo>
                  <a:lnTo>
                    <a:pt x="52" y="585"/>
                  </a:lnTo>
                  <a:lnTo>
                    <a:pt x="59" y="605"/>
                  </a:lnTo>
                  <a:lnTo>
                    <a:pt x="67" y="605"/>
                  </a:lnTo>
                  <a:lnTo>
                    <a:pt x="75" y="604"/>
                  </a:lnTo>
                  <a:lnTo>
                    <a:pt x="84" y="604"/>
                  </a:lnTo>
                  <a:lnTo>
                    <a:pt x="92" y="604"/>
                  </a:lnTo>
                  <a:lnTo>
                    <a:pt x="101" y="604"/>
                  </a:lnTo>
                  <a:lnTo>
                    <a:pt x="109" y="604"/>
                  </a:lnTo>
                  <a:lnTo>
                    <a:pt x="117" y="605"/>
                  </a:lnTo>
                  <a:lnTo>
                    <a:pt x="125" y="605"/>
                  </a:lnTo>
                  <a:lnTo>
                    <a:pt x="119" y="589"/>
                  </a:lnTo>
                  <a:lnTo>
                    <a:pt x="113" y="572"/>
                  </a:lnTo>
                  <a:lnTo>
                    <a:pt x="108" y="555"/>
                  </a:lnTo>
                  <a:lnTo>
                    <a:pt x="102" y="537"/>
                  </a:lnTo>
                  <a:lnTo>
                    <a:pt x="98" y="520"/>
                  </a:lnTo>
                  <a:lnTo>
                    <a:pt x="93" y="503"/>
                  </a:lnTo>
                  <a:lnTo>
                    <a:pt x="88" y="485"/>
                  </a:lnTo>
                  <a:lnTo>
                    <a:pt x="84" y="467"/>
                  </a:lnTo>
                  <a:lnTo>
                    <a:pt x="80" y="450"/>
                  </a:lnTo>
                  <a:lnTo>
                    <a:pt x="77" y="432"/>
                  </a:lnTo>
                  <a:lnTo>
                    <a:pt x="73" y="414"/>
                  </a:lnTo>
                  <a:lnTo>
                    <a:pt x="70" y="396"/>
                  </a:lnTo>
                  <a:lnTo>
                    <a:pt x="67" y="377"/>
                  </a:lnTo>
                  <a:lnTo>
                    <a:pt x="65" y="359"/>
                  </a:lnTo>
                  <a:lnTo>
                    <a:pt x="63" y="341"/>
                  </a:lnTo>
                  <a:lnTo>
                    <a:pt x="61" y="322"/>
                  </a:lnTo>
                  <a:lnTo>
                    <a:pt x="59" y="303"/>
                  </a:lnTo>
                  <a:lnTo>
                    <a:pt x="57" y="285"/>
                  </a:lnTo>
                  <a:lnTo>
                    <a:pt x="56" y="266"/>
                  </a:lnTo>
                  <a:lnTo>
                    <a:pt x="54" y="247"/>
                  </a:lnTo>
                  <a:lnTo>
                    <a:pt x="53" y="228"/>
                  </a:lnTo>
                  <a:lnTo>
                    <a:pt x="53" y="209"/>
                  </a:lnTo>
                  <a:lnTo>
                    <a:pt x="52" y="189"/>
                  </a:lnTo>
                  <a:lnTo>
                    <a:pt x="52" y="170"/>
                  </a:lnTo>
                  <a:lnTo>
                    <a:pt x="52" y="150"/>
                  </a:lnTo>
                  <a:lnTo>
                    <a:pt x="52" y="131"/>
                  </a:lnTo>
                  <a:lnTo>
                    <a:pt x="53" y="111"/>
                  </a:lnTo>
                  <a:lnTo>
                    <a:pt x="53" y="92"/>
                  </a:lnTo>
                  <a:lnTo>
                    <a:pt x="54" y="72"/>
                  </a:lnTo>
                  <a:lnTo>
                    <a:pt x="55" y="52"/>
                  </a:lnTo>
                  <a:lnTo>
                    <a:pt x="56" y="32"/>
                  </a:lnTo>
                  <a:lnTo>
                    <a:pt x="58" y="12"/>
                  </a:lnTo>
                  <a:lnTo>
                    <a:pt x="55" y="12"/>
                  </a:lnTo>
                  <a:lnTo>
                    <a:pt x="53" y="12"/>
                  </a:lnTo>
                  <a:lnTo>
                    <a:pt x="50" y="12"/>
                  </a:lnTo>
                  <a:lnTo>
                    <a:pt x="47" y="11"/>
                  </a:lnTo>
                  <a:lnTo>
                    <a:pt x="45" y="10"/>
                  </a:lnTo>
                  <a:lnTo>
                    <a:pt x="42" y="9"/>
                  </a:lnTo>
                  <a:lnTo>
                    <a:pt x="40" y="7"/>
                  </a:lnTo>
                  <a:lnTo>
                    <a:pt x="38" y="6"/>
                  </a:lnTo>
                  <a:lnTo>
                    <a:pt x="36" y="3"/>
                  </a:lnTo>
                  <a:lnTo>
                    <a:pt x="34" y="1"/>
                  </a:lnTo>
                  <a:lnTo>
                    <a:pt x="35" y="1"/>
                  </a:lnTo>
                  <a:lnTo>
                    <a:pt x="36" y="0"/>
                  </a:lnTo>
                  <a:lnTo>
                    <a:pt x="33" y="2"/>
                  </a:lnTo>
                  <a:lnTo>
                    <a:pt x="30" y="3"/>
                  </a:lnTo>
                  <a:lnTo>
                    <a:pt x="28" y="4"/>
                  </a:lnTo>
                  <a:lnTo>
                    <a:pt x="26" y="4"/>
                  </a:lnTo>
                  <a:lnTo>
                    <a:pt x="24" y="4"/>
                  </a:lnTo>
                  <a:lnTo>
                    <a:pt x="22" y="4"/>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27" name="Shape 127">
              <a:extLst>
                <a:ext uri="{FF2B5EF4-FFF2-40B4-BE49-F238E27FC236}">
                  <a16:creationId xmlns:a16="http://schemas.microsoft.com/office/drawing/2014/main" id="{5D146C4F-6D02-ED71-7860-530A46887B31}"/>
                </a:ext>
              </a:extLst>
            </xdr:cNvPr>
            <xdr:cNvSpPr/>
          </xdr:nvSpPr>
          <xdr:spPr>
            <a:xfrm>
              <a:off x="6605" y="837"/>
              <a:ext cx="63" cy="75"/>
            </a:xfrm>
            <a:custGeom>
              <a:avLst/>
              <a:gdLst/>
              <a:ahLst/>
              <a:cxnLst/>
              <a:rect l="l" t="t" r="r" b="b"/>
              <a:pathLst>
                <a:path w="63" h="75" extrusionOk="0">
                  <a:moveTo>
                    <a:pt x="52" y="13"/>
                  </a:moveTo>
                  <a:lnTo>
                    <a:pt x="41" y="13"/>
                  </a:lnTo>
                  <a:lnTo>
                    <a:pt x="46" y="44"/>
                  </a:lnTo>
                  <a:lnTo>
                    <a:pt x="47" y="54"/>
                  </a:lnTo>
                  <a:lnTo>
                    <a:pt x="50" y="73"/>
                  </a:lnTo>
                  <a:lnTo>
                    <a:pt x="63" y="75"/>
                  </a:lnTo>
                  <a:lnTo>
                    <a:pt x="52" y="13"/>
                  </a:lnTo>
                  <a:close/>
                  <a:moveTo>
                    <a:pt x="37" y="0"/>
                  </a:moveTo>
                  <a:lnTo>
                    <a:pt x="0" y="63"/>
                  </a:lnTo>
                  <a:lnTo>
                    <a:pt x="12" y="66"/>
                  </a:lnTo>
                  <a:lnTo>
                    <a:pt x="21" y="49"/>
                  </a:lnTo>
                  <a:lnTo>
                    <a:pt x="41" y="13"/>
                  </a:lnTo>
                  <a:lnTo>
                    <a:pt x="52" y="13"/>
                  </a:lnTo>
                  <a:lnTo>
                    <a:pt x="50" y="3"/>
                  </a:lnTo>
                  <a:lnTo>
                    <a:pt x="37"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28" name="Shape 128">
              <a:extLst>
                <a:ext uri="{FF2B5EF4-FFF2-40B4-BE49-F238E27FC236}">
                  <a16:creationId xmlns:a16="http://schemas.microsoft.com/office/drawing/2014/main" id="{C5A46ABF-609C-09F4-F490-A31E41400343}"/>
                </a:ext>
              </a:extLst>
            </xdr:cNvPr>
            <xdr:cNvSpPr/>
          </xdr:nvSpPr>
          <xdr:spPr>
            <a:xfrm>
              <a:off x="6626" y="877"/>
              <a:ext cx="26" cy="14"/>
            </a:xfrm>
            <a:custGeom>
              <a:avLst/>
              <a:gdLst/>
              <a:ahLst/>
              <a:cxnLst/>
              <a:rect l="l" t="t" r="r" b="b"/>
              <a:pathLst>
                <a:path w="26" h="14" extrusionOk="0">
                  <a:moveTo>
                    <a:pt x="5" y="0"/>
                  </a:moveTo>
                  <a:lnTo>
                    <a:pt x="0" y="9"/>
                  </a:lnTo>
                  <a:lnTo>
                    <a:pt x="26" y="14"/>
                  </a:lnTo>
                  <a:lnTo>
                    <a:pt x="25" y="4"/>
                  </a:lnTo>
                  <a:lnTo>
                    <a:pt x="5"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29" name="Shape 129">
              <a:extLst>
                <a:ext uri="{FF2B5EF4-FFF2-40B4-BE49-F238E27FC236}">
                  <a16:creationId xmlns:a16="http://schemas.microsoft.com/office/drawing/2014/main" id="{E7E667FA-DB6C-E93B-0F04-AC588A4E82BF}"/>
                </a:ext>
              </a:extLst>
            </xdr:cNvPr>
            <xdr:cNvSpPr/>
          </xdr:nvSpPr>
          <xdr:spPr>
            <a:xfrm>
              <a:off x="6636" y="819"/>
              <a:ext cx="31" cy="10"/>
            </a:xfrm>
            <a:custGeom>
              <a:avLst/>
              <a:gdLst/>
              <a:ahLst/>
              <a:cxnLst/>
              <a:rect l="l" t="t" r="r" b="b"/>
              <a:pathLst>
                <a:path w="31" h="10" extrusionOk="0">
                  <a:moveTo>
                    <a:pt x="27" y="7"/>
                  </a:moveTo>
                  <a:lnTo>
                    <a:pt x="12" y="7"/>
                  </a:lnTo>
                  <a:lnTo>
                    <a:pt x="19" y="10"/>
                  </a:lnTo>
                  <a:lnTo>
                    <a:pt x="24" y="10"/>
                  </a:lnTo>
                  <a:lnTo>
                    <a:pt x="27" y="7"/>
                  </a:lnTo>
                  <a:close/>
                  <a:moveTo>
                    <a:pt x="12" y="0"/>
                  </a:moveTo>
                  <a:lnTo>
                    <a:pt x="8" y="0"/>
                  </a:lnTo>
                  <a:lnTo>
                    <a:pt x="2" y="4"/>
                  </a:lnTo>
                  <a:lnTo>
                    <a:pt x="0" y="8"/>
                  </a:lnTo>
                  <a:lnTo>
                    <a:pt x="5" y="9"/>
                  </a:lnTo>
                  <a:lnTo>
                    <a:pt x="8" y="7"/>
                  </a:lnTo>
                  <a:lnTo>
                    <a:pt x="27" y="7"/>
                  </a:lnTo>
                  <a:lnTo>
                    <a:pt x="28" y="6"/>
                  </a:lnTo>
                  <a:lnTo>
                    <a:pt x="30" y="3"/>
                  </a:lnTo>
                  <a:lnTo>
                    <a:pt x="19" y="3"/>
                  </a:lnTo>
                  <a:lnTo>
                    <a:pt x="14" y="1"/>
                  </a:lnTo>
                  <a:lnTo>
                    <a:pt x="12" y="0"/>
                  </a:lnTo>
                  <a:close/>
                  <a:moveTo>
                    <a:pt x="26" y="1"/>
                  </a:moveTo>
                  <a:lnTo>
                    <a:pt x="24" y="3"/>
                  </a:lnTo>
                  <a:lnTo>
                    <a:pt x="30" y="3"/>
                  </a:lnTo>
                  <a:lnTo>
                    <a:pt x="31" y="2"/>
                  </a:lnTo>
                  <a:lnTo>
                    <a:pt x="26" y="1"/>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0" name="Shape 130">
              <a:extLst>
                <a:ext uri="{FF2B5EF4-FFF2-40B4-BE49-F238E27FC236}">
                  <a16:creationId xmlns:a16="http://schemas.microsoft.com/office/drawing/2014/main" id="{1D32922B-CF63-BFA0-07AA-C65E5E1E80BF}"/>
                </a:ext>
              </a:extLst>
            </xdr:cNvPr>
            <xdr:cNvSpPr/>
          </xdr:nvSpPr>
          <xdr:spPr>
            <a:xfrm>
              <a:off x="6698" y="903"/>
              <a:ext cx="19" cy="21"/>
            </a:xfrm>
            <a:custGeom>
              <a:avLst/>
              <a:gdLst/>
              <a:ahLst/>
              <a:cxnLst/>
              <a:rect l="l" t="t" r="r" b="b"/>
              <a:pathLst>
                <a:path w="19" h="21" extrusionOk="0">
                  <a:moveTo>
                    <a:pt x="0" y="0"/>
                  </a:moveTo>
                  <a:lnTo>
                    <a:pt x="5" y="18"/>
                  </a:lnTo>
                  <a:lnTo>
                    <a:pt x="12" y="20"/>
                  </a:lnTo>
                  <a:lnTo>
                    <a:pt x="19" y="21"/>
                  </a:lnTo>
                  <a:lnTo>
                    <a:pt x="14" y="10"/>
                  </a:lnTo>
                  <a:lnTo>
                    <a:pt x="10" y="9"/>
                  </a:lnTo>
                  <a:lnTo>
                    <a:pt x="4" y="5"/>
                  </a:lnTo>
                  <a:lnTo>
                    <a:pt x="0"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1" name="Shape 131">
              <a:extLst>
                <a:ext uri="{FF2B5EF4-FFF2-40B4-BE49-F238E27FC236}">
                  <a16:creationId xmlns:a16="http://schemas.microsoft.com/office/drawing/2014/main" id="{88201726-E4CB-58C4-BC78-9472F74F6D5A}"/>
                </a:ext>
              </a:extLst>
            </xdr:cNvPr>
            <xdr:cNvSpPr/>
          </xdr:nvSpPr>
          <xdr:spPr>
            <a:xfrm>
              <a:off x="6684" y="851"/>
              <a:ext cx="67" cy="73"/>
            </a:xfrm>
            <a:custGeom>
              <a:avLst/>
              <a:gdLst/>
              <a:ahLst/>
              <a:cxnLst/>
              <a:rect l="l" t="t" r="r" b="b"/>
              <a:pathLst>
                <a:path w="67" h="73" extrusionOk="0">
                  <a:moveTo>
                    <a:pt x="28" y="62"/>
                  </a:moveTo>
                  <a:lnTo>
                    <a:pt x="33" y="73"/>
                  </a:lnTo>
                  <a:lnTo>
                    <a:pt x="40" y="73"/>
                  </a:lnTo>
                  <a:lnTo>
                    <a:pt x="46" y="71"/>
                  </a:lnTo>
                  <a:lnTo>
                    <a:pt x="52" y="68"/>
                  </a:lnTo>
                  <a:lnTo>
                    <a:pt x="57" y="63"/>
                  </a:lnTo>
                  <a:lnTo>
                    <a:pt x="33" y="63"/>
                  </a:lnTo>
                  <a:lnTo>
                    <a:pt x="28" y="62"/>
                  </a:lnTo>
                  <a:close/>
                  <a:moveTo>
                    <a:pt x="38" y="0"/>
                  </a:moveTo>
                  <a:lnTo>
                    <a:pt x="31" y="0"/>
                  </a:lnTo>
                  <a:lnTo>
                    <a:pt x="24" y="1"/>
                  </a:lnTo>
                  <a:lnTo>
                    <a:pt x="19" y="4"/>
                  </a:lnTo>
                  <a:lnTo>
                    <a:pt x="13" y="7"/>
                  </a:lnTo>
                  <a:lnTo>
                    <a:pt x="9" y="12"/>
                  </a:lnTo>
                  <a:lnTo>
                    <a:pt x="5" y="18"/>
                  </a:lnTo>
                  <a:lnTo>
                    <a:pt x="2" y="25"/>
                  </a:lnTo>
                  <a:lnTo>
                    <a:pt x="0" y="33"/>
                  </a:lnTo>
                  <a:lnTo>
                    <a:pt x="0" y="45"/>
                  </a:lnTo>
                  <a:lnTo>
                    <a:pt x="1" y="51"/>
                  </a:lnTo>
                  <a:lnTo>
                    <a:pt x="4" y="57"/>
                  </a:lnTo>
                  <a:lnTo>
                    <a:pt x="8" y="62"/>
                  </a:lnTo>
                  <a:lnTo>
                    <a:pt x="13" y="67"/>
                  </a:lnTo>
                  <a:lnTo>
                    <a:pt x="19" y="70"/>
                  </a:lnTo>
                  <a:lnTo>
                    <a:pt x="14" y="52"/>
                  </a:lnTo>
                  <a:lnTo>
                    <a:pt x="13" y="48"/>
                  </a:lnTo>
                  <a:lnTo>
                    <a:pt x="12" y="44"/>
                  </a:lnTo>
                  <a:lnTo>
                    <a:pt x="12" y="36"/>
                  </a:lnTo>
                  <a:lnTo>
                    <a:pt x="14" y="26"/>
                  </a:lnTo>
                  <a:lnTo>
                    <a:pt x="17" y="22"/>
                  </a:lnTo>
                  <a:lnTo>
                    <a:pt x="19" y="18"/>
                  </a:lnTo>
                  <a:lnTo>
                    <a:pt x="24" y="13"/>
                  </a:lnTo>
                  <a:lnTo>
                    <a:pt x="30" y="11"/>
                  </a:lnTo>
                  <a:lnTo>
                    <a:pt x="35" y="10"/>
                  </a:lnTo>
                  <a:lnTo>
                    <a:pt x="58" y="10"/>
                  </a:lnTo>
                  <a:lnTo>
                    <a:pt x="55" y="6"/>
                  </a:lnTo>
                  <a:lnTo>
                    <a:pt x="49" y="3"/>
                  </a:lnTo>
                  <a:lnTo>
                    <a:pt x="42" y="1"/>
                  </a:lnTo>
                  <a:lnTo>
                    <a:pt x="38" y="0"/>
                  </a:lnTo>
                  <a:close/>
                  <a:moveTo>
                    <a:pt x="58" y="10"/>
                  </a:moveTo>
                  <a:lnTo>
                    <a:pt x="35" y="10"/>
                  </a:lnTo>
                  <a:lnTo>
                    <a:pt x="40" y="11"/>
                  </a:lnTo>
                  <a:lnTo>
                    <a:pt x="46" y="13"/>
                  </a:lnTo>
                  <a:lnTo>
                    <a:pt x="51" y="18"/>
                  </a:lnTo>
                  <a:lnTo>
                    <a:pt x="54" y="23"/>
                  </a:lnTo>
                  <a:lnTo>
                    <a:pt x="56" y="33"/>
                  </a:lnTo>
                  <a:lnTo>
                    <a:pt x="55" y="38"/>
                  </a:lnTo>
                  <a:lnTo>
                    <a:pt x="54" y="44"/>
                  </a:lnTo>
                  <a:lnTo>
                    <a:pt x="52" y="49"/>
                  </a:lnTo>
                  <a:lnTo>
                    <a:pt x="48" y="56"/>
                  </a:lnTo>
                  <a:lnTo>
                    <a:pt x="43" y="60"/>
                  </a:lnTo>
                  <a:lnTo>
                    <a:pt x="37" y="62"/>
                  </a:lnTo>
                  <a:lnTo>
                    <a:pt x="33" y="63"/>
                  </a:lnTo>
                  <a:lnTo>
                    <a:pt x="57" y="63"/>
                  </a:lnTo>
                  <a:lnTo>
                    <a:pt x="61" y="58"/>
                  </a:lnTo>
                  <a:lnTo>
                    <a:pt x="64" y="51"/>
                  </a:lnTo>
                  <a:lnTo>
                    <a:pt x="66" y="44"/>
                  </a:lnTo>
                  <a:lnTo>
                    <a:pt x="67" y="37"/>
                  </a:lnTo>
                  <a:lnTo>
                    <a:pt x="67" y="29"/>
                  </a:lnTo>
                  <a:lnTo>
                    <a:pt x="66" y="22"/>
                  </a:lnTo>
                  <a:lnTo>
                    <a:pt x="63" y="16"/>
                  </a:lnTo>
                  <a:lnTo>
                    <a:pt x="58" y="1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2" name="Shape 132">
              <a:extLst>
                <a:ext uri="{FF2B5EF4-FFF2-40B4-BE49-F238E27FC236}">
                  <a16:creationId xmlns:a16="http://schemas.microsoft.com/office/drawing/2014/main" id="{A80E35DB-248A-28F4-E381-A205DA005DA6}"/>
                </a:ext>
              </a:extLst>
            </xdr:cNvPr>
            <xdr:cNvSpPr/>
          </xdr:nvSpPr>
          <xdr:spPr>
            <a:xfrm>
              <a:off x="5955" y="810"/>
              <a:ext cx="63" cy="72"/>
            </a:xfrm>
            <a:custGeom>
              <a:avLst/>
              <a:gdLst/>
              <a:ahLst/>
              <a:cxnLst/>
              <a:rect l="l" t="t" r="r" b="b"/>
              <a:pathLst>
                <a:path w="63" h="72" extrusionOk="0">
                  <a:moveTo>
                    <a:pt x="30" y="0"/>
                  </a:moveTo>
                  <a:lnTo>
                    <a:pt x="17" y="1"/>
                  </a:lnTo>
                  <a:lnTo>
                    <a:pt x="0" y="72"/>
                  </a:lnTo>
                  <a:lnTo>
                    <a:pt x="12" y="71"/>
                  </a:lnTo>
                  <a:lnTo>
                    <a:pt x="16" y="53"/>
                  </a:lnTo>
                  <a:lnTo>
                    <a:pt x="18" y="43"/>
                  </a:lnTo>
                  <a:lnTo>
                    <a:pt x="25" y="12"/>
                  </a:lnTo>
                  <a:lnTo>
                    <a:pt x="36" y="12"/>
                  </a:lnTo>
                  <a:lnTo>
                    <a:pt x="30" y="0"/>
                  </a:lnTo>
                  <a:close/>
                  <a:moveTo>
                    <a:pt x="36" y="12"/>
                  </a:moveTo>
                  <a:lnTo>
                    <a:pt x="25" y="12"/>
                  </a:lnTo>
                  <a:lnTo>
                    <a:pt x="38" y="41"/>
                  </a:lnTo>
                  <a:lnTo>
                    <a:pt x="43" y="50"/>
                  </a:lnTo>
                  <a:lnTo>
                    <a:pt x="51" y="67"/>
                  </a:lnTo>
                  <a:lnTo>
                    <a:pt x="63" y="65"/>
                  </a:lnTo>
                  <a:lnTo>
                    <a:pt x="36" y="12"/>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3" name="Shape 133">
              <a:extLst>
                <a:ext uri="{FF2B5EF4-FFF2-40B4-BE49-F238E27FC236}">
                  <a16:creationId xmlns:a16="http://schemas.microsoft.com/office/drawing/2014/main" id="{EBDF640F-283C-A2AC-C9D7-1DF51BD4507C}"/>
                </a:ext>
              </a:extLst>
            </xdr:cNvPr>
            <xdr:cNvSpPr/>
          </xdr:nvSpPr>
          <xdr:spPr>
            <a:xfrm>
              <a:off x="5971" y="851"/>
              <a:ext cx="27" cy="12"/>
            </a:xfrm>
            <a:custGeom>
              <a:avLst/>
              <a:gdLst/>
              <a:ahLst/>
              <a:cxnLst/>
              <a:rect l="l" t="t" r="r" b="b"/>
              <a:pathLst>
                <a:path w="27" h="12" extrusionOk="0">
                  <a:moveTo>
                    <a:pt x="22" y="0"/>
                  </a:moveTo>
                  <a:lnTo>
                    <a:pt x="2" y="2"/>
                  </a:lnTo>
                  <a:lnTo>
                    <a:pt x="0" y="12"/>
                  </a:lnTo>
                  <a:lnTo>
                    <a:pt x="27" y="9"/>
                  </a:lnTo>
                  <a:lnTo>
                    <a:pt x="22"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4" name="Shape 134">
              <a:extLst>
                <a:ext uri="{FF2B5EF4-FFF2-40B4-BE49-F238E27FC236}">
                  <a16:creationId xmlns:a16="http://schemas.microsoft.com/office/drawing/2014/main" id="{3069232F-5DEC-6BF2-F42E-8F4DF05B9241}"/>
                </a:ext>
              </a:extLst>
            </xdr:cNvPr>
            <xdr:cNvSpPr/>
          </xdr:nvSpPr>
          <xdr:spPr>
            <a:xfrm>
              <a:off x="6026" y="800"/>
              <a:ext cx="72" cy="74"/>
            </a:xfrm>
            <a:custGeom>
              <a:avLst/>
              <a:gdLst/>
              <a:ahLst/>
              <a:cxnLst/>
              <a:rect l="l" t="t" r="r" b="b"/>
              <a:pathLst>
                <a:path w="72" h="74" extrusionOk="0">
                  <a:moveTo>
                    <a:pt x="17" y="4"/>
                  </a:moveTo>
                  <a:lnTo>
                    <a:pt x="0" y="6"/>
                  </a:lnTo>
                  <a:lnTo>
                    <a:pt x="5" y="74"/>
                  </a:lnTo>
                  <a:lnTo>
                    <a:pt x="16" y="73"/>
                  </a:lnTo>
                  <a:lnTo>
                    <a:pt x="11" y="16"/>
                  </a:lnTo>
                  <a:lnTo>
                    <a:pt x="21" y="16"/>
                  </a:lnTo>
                  <a:lnTo>
                    <a:pt x="17" y="4"/>
                  </a:lnTo>
                  <a:close/>
                  <a:moveTo>
                    <a:pt x="21" y="16"/>
                  </a:moveTo>
                  <a:lnTo>
                    <a:pt x="11" y="16"/>
                  </a:lnTo>
                  <a:lnTo>
                    <a:pt x="33" y="72"/>
                  </a:lnTo>
                  <a:lnTo>
                    <a:pt x="44" y="71"/>
                  </a:lnTo>
                  <a:lnTo>
                    <a:pt x="47" y="58"/>
                  </a:lnTo>
                  <a:lnTo>
                    <a:pt x="37" y="58"/>
                  </a:lnTo>
                  <a:lnTo>
                    <a:pt x="21" y="16"/>
                  </a:lnTo>
                  <a:close/>
                  <a:moveTo>
                    <a:pt x="67" y="13"/>
                  </a:moveTo>
                  <a:lnTo>
                    <a:pt x="56" y="13"/>
                  </a:lnTo>
                  <a:lnTo>
                    <a:pt x="61" y="70"/>
                  </a:lnTo>
                  <a:lnTo>
                    <a:pt x="72" y="69"/>
                  </a:lnTo>
                  <a:lnTo>
                    <a:pt x="67" y="13"/>
                  </a:lnTo>
                  <a:close/>
                  <a:moveTo>
                    <a:pt x="66" y="0"/>
                  </a:moveTo>
                  <a:lnTo>
                    <a:pt x="50" y="2"/>
                  </a:lnTo>
                  <a:lnTo>
                    <a:pt x="37" y="58"/>
                  </a:lnTo>
                  <a:lnTo>
                    <a:pt x="47" y="58"/>
                  </a:lnTo>
                  <a:lnTo>
                    <a:pt x="56" y="13"/>
                  </a:lnTo>
                  <a:lnTo>
                    <a:pt x="67" y="13"/>
                  </a:lnTo>
                  <a:lnTo>
                    <a:pt x="66"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5" name="Shape 135">
              <a:extLst>
                <a:ext uri="{FF2B5EF4-FFF2-40B4-BE49-F238E27FC236}">
                  <a16:creationId xmlns:a16="http://schemas.microsoft.com/office/drawing/2014/main" id="{D5952475-396D-7F56-34CF-0A6165083BD5}"/>
                </a:ext>
              </a:extLst>
            </xdr:cNvPr>
            <xdr:cNvSpPr/>
          </xdr:nvSpPr>
          <xdr:spPr>
            <a:xfrm>
              <a:off x="6130" y="849"/>
              <a:ext cx="15" cy="20"/>
            </a:xfrm>
            <a:custGeom>
              <a:avLst/>
              <a:gdLst/>
              <a:ahLst/>
              <a:cxnLst/>
              <a:rect l="l" t="t" r="r" b="b"/>
              <a:pathLst>
                <a:path w="15" h="20" extrusionOk="0">
                  <a:moveTo>
                    <a:pt x="0" y="0"/>
                  </a:moveTo>
                  <a:lnTo>
                    <a:pt x="2" y="17"/>
                  </a:lnTo>
                  <a:lnTo>
                    <a:pt x="8" y="19"/>
                  </a:lnTo>
                  <a:lnTo>
                    <a:pt x="15" y="20"/>
                  </a:lnTo>
                  <a:lnTo>
                    <a:pt x="9" y="8"/>
                  </a:lnTo>
                  <a:lnTo>
                    <a:pt x="4" y="5"/>
                  </a:lnTo>
                  <a:lnTo>
                    <a:pt x="0"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6" name="Shape 136">
              <a:extLst>
                <a:ext uri="{FF2B5EF4-FFF2-40B4-BE49-F238E27FC236}">
                  <a16:creationId xmlns:a16="http://schemas.microsoft.com/office/drawing/2014/main" id="{A85D2269-76CF-0325-F6E1-CAA9B2A2B34C}"/>
                </a:ext>
              </a:extLst>
            </xdr:cNvPr>
            <xdr:cNvSpPr/>
          </xdr:nvSpPr>
          <xdr:spPr>
            <a:xfrm>
              <a:off x="6115" y="796"/>
              <a:ext cx="66" cy="73"/>
            </a:xfrm>
            <a:custGeom>
              <a:avLst/>
              <a:gdLst/>
              <a:ahLst/>
              <a:cxnLst/>
              <a:rect l="l" t="t" r="r" b="b"/>
              <a:pathLst>
                <a:path w="66" h="73" extrusionOk="0">
                  <a:moveTo>
                    <a:pt x="24" y="61"/>
                  </a:moveTo>
                  <a:lnTo>
                    <a:pt x="30" y="73"/>
                  </a:lnTo>
                  <a:lnTo>
                    <a:pt x="38" y="73"/>
                  </a:lnTo>
                  <a:lnTo>
                    <a:pt x="50" y="69"/>
                  </a:lnTo>
                  <a:lnTo>
                    <a:pt x="55" y="65"/>
                  </a:lnTo>
                  <a:lnTo>
                    <a:pt x="57" y="63"/>
                  </a:lnTo>
                  <a:lnTo>
                    <a:pt x="29" y="63"/>
                  </a:lnTo>
                  <a:lnTo>
                    <a:pt x="24" y="61"/>
                  </a:lnTo>
                  <a:close/>
                  <a:moveTo>
                    <a:pt x="32" y="0"/>
                  </a:moveTo>
                  <a:lnTo>
                    <a:pt x="28" y="0"/>
                  </a:lnTo>
                  <a:lnTo>
                    <a:pt x="21" y="2"/>
                  </a:lnTo>
                  <a:lnTo>
                    <a:pt x="15" y="4"/>
                  </a:lnTo>
                  <a:lnTo>
                    <a:pt x="10" y="8"/>
                  </a:lnTo>
                  <a:lnTo>
                    <a:pt x="6" y="13"/>
                  </a:lnTo>
                  <a:lnTo>
                    <a:pt x="3" y="19"/>
                  </a:lnTo>
                  <a:lnTo>
                    <a:pt x="1" y="26"/>
                  </a:lnTo>
                  <a:lnTo>
                    <a:pt x="0" y="31"/>
                  </a:lnTo>
                  <a:lnTo>
                    <a:pt x="0" y="43"/>
                  </a:lnTo>
                  <a:lnTo>
                    <a:pt x="1" y="49"/>
                  </a:lnTo>
                  <a:lnTo>
                    <a:pt x="4" y="56"/>
                  </a:lnTo>
                  <a:lnTo>
                    <a:pt x="7" y="61"/>
                  </a:lnTo>
                  <a:lnTo>
                    <a:pt x="12" y="66"/>
                  </a:lnTo>
                  <a:lnTo>
                    <a:pt x="17" y="70"/>
                  </a:lnTo>
                  <a:lnTo>
                    <a:pt x="15" y="53"/>
                  </a:lnTo>
                  <a:lnTo>
                    <a:pt x="13" y="48"/>
                  </a:lnTo>
                  <a:lnTo>
                    <a:pt x="12" y="43"/>
                  </a:lnTo>
                  <a:lnTo>
                    <a:pt x="11" y="37"/>
                  </a:lnTo>
                  <a:lnTo>
                    <a:pt x="12" y="32"/>
                  </a:lnTo>
                  <a:lnTo>
                    <a:pt x="12" y="26"/>
                  </a:lnTo>
                  <a:lnTo>
                    <a:pt x="14" y="22"/>
                  </a:lnTo>
                  <a:lnTo>
                    <a:pt x="18" y="16"/>
                  </a:lnTo>
                  <a:lnTo>
                    <a:pt x="23" y="12"/>
                  </a:lnTo>
                  <a:lnTo>
                    <a:pt x="27" y="11"/>
                  </a:lnTo>
                  <a:lnTo>
                    <a:pt x="32" y="10"/>
                  </a:lnTo>
                  <a:lnTo>
                    <a:pt x="57" y="10"/>
                  </a:lnTo>
                  <a:lnTo>
                    <a:pt x="56" y="9"/>
                  </a:lnTo>
                  <a:lnTo>
                    <a:pt x="51" y="5"/>
                  </a:lnTo>
                  <a:lnTo>
                    <a:pt x="46" y="2"/>
                  </a:lnTo>
                  <a:lnTo>
                    <a:pt x="32" y="0"/>
                  </a:lnTo>
                  <a:close/>
                  <a:moveTo>
                    <a:pt x="57" y="10"/>
                  </a:moveTo>
                  <a:lnTo>
                    <a:pt x="37" y="10"/>
                  </a:lnTo>
                  <a:lnTo>
                    <a:pt x="47" y="15"/>
                  </a:lnTo>
                  <a:lnTo>
                    <a:pt x="51" y="20"/>
                  </a:lnTo>
                  <a:lnTo>
                    <a:pt x="53" y="25"/>
                  </a:lnTo>
                  <a:lnTo>
                    <a:pt x="54" y="28"/>
                  </a:lnTo>
                  <a:lnTo>
                    <a:pt x="54" y="43"/>
                  </a:lnTo>
                  <a:lnTo>
                    <a:pt x="53" y="47"/>
                  </a:lnTo>
                  <a:lnTo>
                    <a:pt x="51" y="52"/>
                  </a:lnTo>
                  <a:lnTo>
                    <a:pt x="48" y="57"/>
                  </a:lnTo>
                  <a:lnTo>
                    <a:pt x="43" y="61"/>
                  </a:lnTo>
                  <a:lnTo>
                    <a:pt x="38" y="63"/>
                  </a:lnTo>
                  <a:lnTo>
                    <a:pt x="57" y="63"/>
                  </a:lnTo>
                  <a:lnTo>
                    <a:pt x="60" y="60"/>
                  </a:lnTo>
                  <a:lnTo>
                    <a:pt x="63" y="54"/>
                  </a:lnTo>
                  <a:lnTo>
                    <a:pt x="65" y="47"/>
                  </a:lnTo>
                  <a:lnTo>
                    <a:pt x="66" y="40"/>
                  </a:lnTo>
                  <a:lnTo>
                    <a:pt x="66" y="32"/>
                  </a:lnTo>
                  <a:lnTo>
                    <a:pt x="65" y="28"/>
                  </a:lnTo>
                  <a:lnTo>
                    <a:pt x="63" y="21"/>
                  </a:lnTo>
                  <a:lnTo>
                    <a:pt x="60" y="14"/>
                  </a:lnTo>
                  <a:lnTo>
                    <a:pt x="57" y="1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7" name="Shape 137">
              <a:extLst>
                <a:ext uri="{FF2B5EF4-FFF2-40B4-BE49-F238E27FC236}">
                  <a16:creationId xmlns:a16="http://schemas.microsoft.com/office/drawing/2014/main" id="{4BE5963D-A038-A47E-A37A-CB9DC90FE77D}"/>
                </a:ext>
              </a:extLst>
            </xdr:cNvPr>
            <xdr:cNvSpPr/>
          </xdr:nvSpPr>
          <xdr:spPr>
            <a:xfrm>
              <a:off x="6199" y="797"/>
              <a:ext cx="31" cy="69"/>
            </a:xfrm>
            <a:custGeom>
              <a:avLst/>
              <a:gdLst/>
              <a:ahLst/>
              <a:cxnLst/>
              <a:rect l="l" t="t" r="r" b="b"/>
              <a:pathLst>
                <a:path w="31" h="69" extrusionOk="0">
                  <a:moveTo>
                    <a:pt x="31" y="0"/>
                  </a:moveTo>
                  <a:lnTo>
                    <a:pt x="1" y="0"/>
                  </a:lnTo>
                  <a:lnTo>
                    <a:pt x="0" y="69"/>
                  </a:lnTo>
                  <a:lnTo>
                    <a:pt x="12" y="69"/>
                  </a:lnTo>
                  <a:lnTo>
                    <a:pt x="12" y="41"/>
                  </a:lnTo>
                  <a:lnTo>
                    <a:pt x="29" y="31"/>
                  </a:lnTo>
                  <a:lnTo>
                    <a:pt x="12" y="31"/>
                  </a:lnTo>
                  <a:lnTo>
                    <a:pt x="12" y="10"/>
                  </a:lnTo>
                  <a:lnTo>
                    <a:pt x="31"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8" name="Shape 138">
              <a:extLst>
                <a:ext uri="{FF2B5EF4-FFF2-40B4-BE49-F238E27FC236}">
                  <a16:creationId xmlns:a16="http://schemas.microsoft.com/office/drawing/2014/main" id="{B32E0DE9-9E89-4D09-3C54-3A428016BE20}"/>
                </a:ext>
              </a:extLst>
            </xdr:cNvPr>
            <xdr:cNvSpPr/>
          </xdr:nvSpPr>
          <xdr:spPr>
            <a:xfrm>
              <a:off x="6211" y="797"/>
              <a:ext cx="44" cy="69"/>
            </a:xfrm>
            <a:custGeom>
              <a:avLst/>
              <a:gdLst/>
              <a:ahLst/>
              <a:cxnLst/>
              <a:rect l="l" t="t" r="r" b="b"/>
              <a:pathLst>
                <a:path w="44" h="69" extrusionOk="0">
                  <a:moveTo>
                    <a:pt x="25" y="0"/>
                  </a:moveTo>
                  <a:lnTo>
                    <a:pt x="19" y="0"/>
                  </a:lnTo>
                  <a:lnTo>
                    <a:pt x="0" y="10"/>
                  </a:lnTo>
                  <a:lnTo>
                    <a:pt x="20" y="10"/>
                  </a:lnTo>
                  <a:lnTo>
                    <a:pt x="25" y="11"/>
                  </a:lnTo>
                  <a:lnTo>
                    <a:pt x="29" y="15"/>
                  </a:lnTo>
                  <a:lnTo>
                    <a:pt x="30" y="20"/>
                  </a:lnTo>
                  <a:lnTo>
                    <a:pt x="28" y="27"/>
                  </a:lnTo>
                  <a:lnTo>
                    <a:pt x="23" y="30"/>
                  </a:lnTo>
                  <a:lnTo>
                    <a:pt x="17" y="31"/>
                  </a:lnTo>
                  <a:lnTo>
                    <a:pt x="0" y="41"/>
                  </a:lnTo>
                  <a:lnTo>
                    <a:pt x="17" y="41"/>
                  </a:lnTo>
                  <a:lnTo>
                    <a:pt x="24" y="42"/>
                  </a:lnTo>
                  <a:lnTo>
                    <a:pt x="27" y="46"/>
                  </a:lnTo>
                  <a:lnTo>
                    <a:pt x="28" y="52"/>
                  </a:lnTo>
                  <a:lnTo>
                    <a:pt x="29" y="59"/>
                  </a:lnTo>
                  <a:lnTo>
                    <a:pt x="29" y="64"/>
                  </a:lnTo>
                  <a:lnTo>
                    <a:pt x="30" y="69"/>
                  </a:lnTo>
                  <a:lnTo>
                    <a:pt x="44" y="69"/>
                  </a:lnTo>
                  <a:lnTo>
                    <a:pt x="42" y="64"/>
                  </a:lnTo>
                  <a:lnTo>
                    <a:pt x="41" y="59"/>
                  </a:lnTo>
                  <a:lnTo>
                    <a:pt x="40" y="49"/>
                  </a:lnTo>
                  <a:lnTo>
                    <a:pt x="39" y="43"/>
                  </a:lnTo>
                  <a:lnTo>
                    <a:pt x="37" y="38"/>
                  </a:lnTo>
                  <a:lnTo>
                    <a:pt x="34" y="34"/>
                  </a:lnTo>
                  <a:lnTo>
                    <a:pt x="39" y="29"/>
                  </a:lnTo>
                  <a:lnTo>
                    <a:pt x="41" y="25"/>
                  </a:lnTo>
                  <a:lnTo>
                    <a:pt x="42" y="19"/>
                  </a:lnTo>
                  <a:lnTo>
                    <a:pt x="41" y="13"/>
                  </a:lnTo>
                  <a:lnTo>
                    <a:pt x="39" y="8"/>
                  </a:lnTo>
                  <a:lnTo>
                    <a:pt x="35" y="4"/>
                  </a:lnTo>
                  <a:lnTo>
                    <a:pt x="30" y="1"/>
                  </a:lnTo>
                  <a:lnTo>
                    <a:pt x="25"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9" name="Shape 139">
              <a:extLst>
                <a:ext uri="{FF2B5EF4-FFF2-40B4-BE49-F238E27FC236}">
                  <a16:creationId xmlns:a16="http://schemas.microsoft.com/office/drawing/2014/main" id="{5846A965-7290-BC46-B69D-00D4BC00ACA5}"/>
                </a:ext>
              </a:extLst>
            </xdr:cNvPr>
            <xdr:cNvSpPr/>
          </xdr:nvSpPr>
          <xdr:spPr>
            <a:xfrm>
              <a:off x="6317" y="799"/>
              <a:ext cx="54" cy="73"/>
            </a:xfrm>
            <a:custGeom>
              <a:avLst/>
              <a:gdLst/>
              <a:ahLst/>
              <a:cxnLst/>
              <a:rect l="l" t="t" r="r" b="b"/>
              <a:pathLst>
                <a:path w="54" h="73" extrusionOk="0">
                  <a:moveTo>
                    <a:pt x="5" y="0"/>
                  </a:moveTo>
                  <a:lnTo>
                    <a:pt x="0" y="69"/>
                  </a:lnTo>
                  <a:lnTo>
                    <a:pt x="51" y="73"/>
                  </a:lnTo>
                  <a:lnTo>
                    <a:pt x="52" y="62"/>
                  </a:lnTo>
                  <a:lnTo>
                    <a:pt x="12" y="60"/>
                  </a:lnTo>
                  <a:lnTo>
                    <a:pt x="14" y="39"/>
                  </a:lnTo>
                  <a:lnTo>
                    <a:pt x="49" y="39"/>
                  </a:lnTo>
                  <a:lnTo>
                    <a:pt x="50" y="31"/>
                  </a:lnTo>
                  <a:lnTo>
                    <a:pt x="14" y="29"/>
                  </a:lnTo>
                  <a:lnTo>
                    <a:pt x="16" y="11"/>
                  </a:lnTo>
                  <a:lnTo>
                    <a:pt x="54" y="11"/>
                  </a:lnTo>
                  <a:lnTo>
                    <a:pt x="54" y="4"/>
                  </a:lnTo>
                  <a:lnTo>
                    <a:pt x="5" y="0"/>
                  </a:lnTo>
                  <a:close/>
                  <a:moveTo>
                    <a:pt x="49" y="39"/>
                  </a:moveTo>
                  <a:lnTo>
                    <a:pt x="14" y="39"/>
                  </a:lnTo>
                  <a:lnTo>
                    <a:pt x="49" y="41"/>
                  </a:lnTo>
                  <a:lnTo>
                    <a:pt x="49" y="39"/>
                  </a:lnTo>
                  <a:close/>
                  <a:moveTo>
                    <a:pt x="54" y="11"/>
                  </a:moveTo>
                  <a:lnTo>
                    <a:pt x="16" y="11"/>
                  </a:lnTo>
                  <a:lnTo>
                    <a:pt x="54" y="14"/>
                  </a:lnTo>
                  <a:lnTo>
                    <a:pt x="54" y="11"/>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40" name="Shape 140">
              <a:extLst>
                <a:ext uri="{FF2B5EF4-FFF2-40B4-BE49-F238E27FC236}">
                  <a16:creationId xmlns:a16="http://schemas.microsoft.com/office/drawing/2014/main" id="{02FE2959-3C39-8710-40D8-DF15BE737F1F}"/>
                </a:ext>
              </a:extLst>
            </xdr:cNvPr>
            <xdr:cNvSpPr/>
          </xdr:nvSpPr>
          <xdr:spPr>
            <a:xfrm>
              <a:off x="6433" y="808"/>
              <a:ext cx="59" cy="74"/>
            </a:xfrm>
            <a:custGeom>
              <a:avLst/>
              <a:gdLst/>
              <a:ahLst/>
              <a:cxnLst/>
              <a:rect l="l" t="t" r="r" b="b"/>
              <a:pathLst>
                <a:path w="59" h="74" extrusionOk="0">
                  <a:moveTo>
                    <a:pt x="5" y="0"/>
                  </a:moveTo>
                  <a:lnTo>
                    <a:pt x="0" y="43"/>
                  </a:lnTo>
                  <a:lnTo>
                    <a:pt x="0" y="55"/>
                  </a:lnTo>
                  <a:lnTo>
                    <a:pt x="2" y="61"/>
                  </a:lnTo>
                  <a:lnTo>
                    <a:pt x="5" y="65"/>
                  </a:lnTo>
                  <a:lnTo>
                    <a:pt x="10" y="69"/>
                  </a:lnTo>
                  <a:lnTo>
                    <a:pt x="15" y="72"/>
                  </a:lnTo>
                  <a:lnTo>
                    <a:pt x="27" y="74"/>
                  </a:lnTo>
                  <a:lnTo>
                    <a:pt x="33" y="74"/>
                  </a:lnTo>
                  <a:lnTo>
                    <a:pt x="43" y="70"/>
                  </a:lnTo>
                  <a:lnTo>
                    <a:pt x="48" y="65"/>
                  </a:lnTo>
                  <a:lnTo>
                    <a:pt x="50" y="63"/>
                  </a:lnTo>
                  <a:lnTo>
                    <a:pt x="23" y="63"/>
                  </a:lnTo>
                  <a:lnTo>
                    <a:pt x="18" y="61"/>
                  </a:lnTo>
                  <a:lnTo>
                    <a:pt x="13" y="57"/>
                  </a:lnTo>
                  <a:lnTo>
                    <a:pt x="11" y="52"/>
                  </a:lnTo>
                  <a:lnTo>
                    <a:pt x="11" y="43"/>
                  </a:lnTo>
                  <a:lnTo>
                    <a:pt x="16" y="2"/>
                  </a:lnTo>
                  <a:lnTo>
                    <a:pt x="5" y="0"/>
                  </a:lnTo>
                  <a:close/>
                  <a:moveTo>
                    <a:pt x="48" y="5"/>
                  </a:moveTo>
                  <a:lnTo>
                    <a:pt x="43" y="48"/>
                  </a:lnTo>
                  <a:lnTo>
                    <a:pt x="42" y="52"/>
                  </a:lnTo>
                  <a:lnTo>
                    <a:pt x="41" y="55"/>
                  </a:lnTo>
                  <a:lnTo>
                    <a:pt x="39" y="59"/>
                  </a:lnTo>
                  <a:lnTo>
                    <a:pt x="34" y="63"/>
                  </a:lnTo>
                  <a:lnTo>
                    <a:pt x="50" y="63"/>
                  </a:lnTo>
                  <a:lnTo>
                    <a:pt x="51" y="61"/>
                  </a:lnTo>
                  <a:lnTo>
                    <a:pt x="53" y="56"/>
                  </a:lnTo>
                  <a:lnTo>
                    <a:pt x="54" y="49"/>
                  </a:lnTo>
                  <a:lnTo>
                    <a:pt x="59" y="6"/>
                  </a:lnTo>
                  <a:lnTo>
                    <a:pt x="48" y="5"/>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41" name="Shape 141">
              <a:extLst>
                <a:ext uri="{FF2B5EF4-FFF2-40B4-BE49-F238E27FC236}">
                  <a16:creationId xmlns:a16="http://schemas.microsoft.com/office/drawing/2014/main" id="{13A457AE-3267-F943-3C75-488D7B5F8774}"/>
                </a:ext>
              </a:extLst>
            </xdr:cNvPr>
            <xdr:cNvSpPr/>
          </xdr:nvSpPr>
          <xdr:spPr>
            <a:xfrm>
              <a:off x="6505" y="817"/>
              <a:ext cx="64" cy="76"/>
            </a:xfrm>
            <a:custGeom>
              <a:avLst/>
              <a:gdLst/>
              <a:ahLst/>
              <a:cxnLst/>
              <a:rect l="l" t="t" r="r" b="b"/>
              <a:pathLst>
                <a:path w="64" h="76" extrusionOk="0">
                  <a:moveTo>
                    <a:pt x="29" y="19"/>
                  </a:moveTo>
                  <a:lnTo>
                    <a:pt x="18" y="19"/>
                  </a:lnTo>
                  <a:lnTo>
                    <a:pt x="43" y="74"/>
                  </a:lnTo>
                  <a:lnTo>
                    <a:pt x="55" y="76"/>
                  </a:lnTo>
                  <a:lnTo>
                    <a:pt x="58" y="57"/>
                  </a:lnTo>
                  <a:lnTo>
                    <a:pt x="46" y="57"/>
                  </a:lnTo>
                  <a:lnTo>
                    <a:pt x="29" y="19"/>
                  </a:lnTo>
                  <a:close/>
                  <a:moveTo>
                    <a:pt x="9" y="0"/>
                  </a:moveTo>
                  <a:lnTo>
                    <a:pt x="0" y="68"/>
                  </a:lnTo>
                  <a:lnTo>
                    <a:pt x="11" y="70"/>
                  </a:lnTo>
                  <a:lnTo>
                    <a:pt x="18" y="19"/>
                  </a:lnTo>
                  <a:lnTo>
                    <a:pt x="29" y="19"/>
                  </a:lnTo>
                  <a:lnTo>
                    <a:pt x="21" y="2"/>
                  </a:lnTo>
                  <a:lnTo>
                    <a:pt x="9" y="0"/>
                  </a:lnTo>
                  <a:close/>
                  <a:moveTo>
                    <a:pt x="53" y="6"/>
                  </a:moveTo>
                  <a:lnTo>
                    <a:pt x="46" y="57"/>
                  </a:lnTo>
                  <a:lnTo>
                    <a:pt x="58" y="57"/>
                  </a:lnTo>
                  <a:lnTo>
                    <a:pt x="64" y="8"/>
                  </a:lnTo>
                  <a:lnTo>
                    <a:pt x="53" y="6"/>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42" name="Shape 142">
              <a:extLst>
                <a:ext uri="{FF2B5EF4-FFF2-40B4-BE49-F238E27FC236}">
                  <a16:creationId xmlns:a16="http://schemas.microsoft.com/office/drawing/2014/main" id="{609EE7B5-4068-D9AA-209E-CF7AFDDBBB65}"/>
                </a:ext>
              </a:extLst>
            </xdr:cNvPr>
            <xdr:cNvSpPr/>
          </xdr:nvSpPr>
          <xdr:spPr>
            <a:xfrm>
              <a:off x="6580" y="828"/>
              <a:ext cx="23" cy="70"/>
            </a:xfrm>
            <a:custGeom>
              <a:avLst/>
              <a:gdLst/>
              <a:ahLst/>
              <a:cxnLst/>
              <a:rect l="l" t="t" r="r" b="b"/>
              <a:pathLst>
                <a:path w="23" h="70" extrusionOk="0">
                  <a:moveTo>
                    <a:pt x="12" y="0"/>
                  </a:moveTo>
                  <a:lnTo>
                    <a:pt x="0" y="68"/>
                  </a:lnTo>
                  <a:lnTo>
                    <a:pt x="12" y="70"/>
                  </a:lnTo>
                  <a:lnTo>
                    <a:pt x="23" y="2"/>
                  </a:lnTo>
                  <a:lnTo>
                    <a:pt x="12"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43" name="Shape 143">
              <a:extLst>
                <a:ext uri="{FF2B5EF4-FFF2-40B4-BE49-F238E27FC236}">
                  <a16:creationId xmlns:a16="http://schemas.microsoft.com/office/drawing/2014/main" id="{E2B66843-74EC-D62F-FAAE-2D845AC7275F}"/>
                </a:ext>
              </a:extLst>
            </xdr:cNvPr>
            <xdr:cNvPicPr preferRelativeResize="0"/>
          </xdr:nvPicPr>
          <xdr:blipFill rotWithShape="1">
            <a:blip xmlns:r="http://schemas.openxmlformats.org/officeDocument/2006/relationships" r:embed="rId27">
              <a:alphaModFix/>
            </a:blip>
            <a:srcRect/>
            <a:stretch/>
          </xdr:blipFill>
          <xdr:spPr>
            <a:xfrm>
              <a:off x="5954" y="928"/>
              <a:ext cx="797" cy="2"/>
            </a:xfrm>
            <a:prstGeom prst="rect">
              <a:avLst/>
            </a:prstGeom>
            <a:noFill/>
            <a:ln>
              <a:noFill/>
            </a:ln>
          </xdr:spPr>
        </xdr:pic>
        <xdr:pic>
          <xdr:nvPicPr>
            <xdr:cNvPr id="144" name="Shape 144">
              <a:extLst>
                <a:ext uri="{FF2B5EF4-FFF2-40B4-BE49-F238E27FC236}">
                  <a16:creationId xmlns:a16="http://schemas.microsoft.com/office/drawing/2014/main" id="{61F615ED-1D7C-83E0-5196-6449359ECE90}"/>
                </a:ext>
              </a:extLst>
            </xdr:cNvPr>
            <xdr:cNvPicPr preferRelativeResize="0"/>
          </xdr:nvPicPr>
          <xdr:blipFill rotWithShape="1">
            <a:blip xmlns:r="http://schemas.openxmlformats.org/officeDocument/2006/relationships" r:embed="rId28">
              <a:alphaModFix/>
            </a:blip>
            <a:srcRect/>
            <a:stretch/>
          </xdr:blipFill>
          <xdr:spPr>
            <a:xfrm>
              <a:off x="5878" y="1072"/>
              <a:ext cx="924" cy="223"/>
            </a:xfrm>
            <a:prstGeom prst="rect">
              <a:avLst/>
            </a:prstGeom>
            <a:noFill/>
            <a:ln>
              <a:noFill/>
            </a:ln>
          </xdr:spPr>
        </xdr:pic>
      </xdr:grpSp>
    </xdr:grpSp>
    <xdr:clientData fLocksWithSheet="0"/>
  </xdr:oneCellAnchor>
  <xdr:twoCellAnchor editAs="oneCell">
    <xdr:from>
      <xdr:col>0</xdr:col>
      <xdr:colOff>114300</xdr:colOff>
      <xdr:row>0</xdr:row>
      <xdr:rowOff>76200</xdr:rowOff>
    </xdr:from>
    <xdr:to>
      <xdr:col>1</xdr:col>
      <xdr:colOff>152400</xdr:colOff>
      <xdr:row>2</xdr:row>
      <xdr:rowOff>167640</xdr:rowOff>
    </xdr:to>
    <xdr:pic>
      <xdr:nvPicPr>
        <xdr:cNvPr id="145" name="Image 23">
          <a:extLst>
            <a:ext uri="{FF2B5EF4-FFF2-40B4-BE49-F238E27FC236}">
              <a16:creationId xmlns:a16="http://schemas.microsoft.com/office/drawing/2014/main" id="{1CB42082-61D7-4A3D-AA53-42A603B21281}"/>
            </a:ext>
          </a:extLst>
        </xdr:cNvPr>
        <xdr:cNvPicPr>
          <a:picLocks/>
        </xdr:cNvPicPr>
      </xdr:nvPicPr>
      <xdr:blipFill>
        <a:blip xmlns:r="http://schemas.openxmlformats.org/officeDocument/2006/relationships" r:embed="rId29" cstate="print">
          <a:lum bright="70000" contrast="-70000"/>
        </a:blip>
        <a:stretch>
          <a:fillRect/>
        </a:stretch>
      </xdr:blipFill>
      <xdr:spPr>
        <a:xfrm>
          <a:off x="114300" y="76200"/>
          <a:ext cx="1546860" cy="457200"/>
        </a:xfrm>
        <a:prstGeom prst="rect">
          <a:avLst/>
        </a:prstGeom>
      </xdr:spPr>
    </xdr:pic>
    <xdr:clientData/>
  </xdr:twoCellAnchor>
  <xdr:twoCellAnchor>
    <xdr:from>
      <xdr:col>5</xdr:col>
      <xdr:colOff>1737360</xdr:colOff>
      <xdr:row>0</xdr:row>
      <xdr:rowOff>129540</xdr:rowOff>
    </xdr:from>
    <xdr:to>
      <xdr:col>6</xdr:col>
      <xdr:colOff>653415</xdr:colOff>
      <xdr:row>2</xdr:row>
      <xdr:rowOff>22860</xdr:rowOff>
    </xdr:to>
    <xdr:sp macro="" textlink="">
      <xdr:nvSpPr>
        <xdr:cNvPr id="146" name="Retângulo: Cantos Arredondados 145">
          <a:hlinkClick xmlns:r="http://schemas.openxmlformats.org/officeDocument/2006/relationships" r:id="rId30"/>
          <a:extLst>
            <a:ext uri="{FF2B5EF4-FFF2-40B4-BE49-F238E27FC236}">
              <a16:creationId xmlns:a16="http://schemas.microsoft.com/office/drawing/2014/main" id="{58C0B60B-D710-443B-B072-3FE1E807DA07}"/>
            </a:ext>
          </a:extLst>
        </xdr:cNvPr>
        <xdr:cNvSpPr/>
      </xdr:nvSpPr>
      <xdr:spPr>
        <a:xfrm>
          <a:off x="9906000" y="129540"/>
          <a:ext cx="1049655" cy="274320"/>
        </a:xfrm>
        <a:prstGeom prst="roundRect">
          <a:avLst/>
        </a:prstGeom>
        <a:ln>
          <a:solidFill>
            <a:srgbClr val="00206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pt-BR" sz="1100" b="1">
              <a:solidFill>
                <a:schemeClr val="bg1"/>
              </a:solidFill>
              <a:latin typeface="Times New Roman" panose="02020603050405020304" pitchFamily="18" charset="0"/>
              <a:cs typeface="Times New Roman" panose="02020603050405020304" pitchFamily="18" charset="0"/>
            </a:rPr>
            <a:t>VOLTAR</a:t>
          </a:r>
        </a:p>
      </xdr:txBody>
    </xdr:sp>
    <xdr:clientData/>
  </xdr:twoCellAnchor>
  <xdr:twoCellAnchor>
    <xdr:from>
      <xdr:col>6</xdr:col>
      <xdr:colOff>134470</xdr:colOff>
      <xdr:row>3</xdr:row>
      <xdr:rowOff>44825</xdr:rowOff>
    </xdr:from>
    <xdr:to>
      <xdr:col>6</xdr:col>
      <xdr:colOff>2088775</xdr:colOff>
      <xdr:row>4</xdr:row>
      <xdr:rowOff>125505</xdr:rowOff>
    </xdr:to>
    <xdr:sp macro="" textlink="">
      <xdr:nvSpPr>
        <xdr:cNvPr id="147" name="CaixaDeTexto 146">
          <a:extLst>
            <a:ext uri="{FF2B5EF4-FFF2-40B4-BE49-F238E27FC236}">
              <a16:creationId xmlns:a16="http://schemas.microsoft.com/office/drawing/2014/main" id="{A11516CD-4927-4622-AE95-8C2A7E53B388}"/>
            </a:ext>
          </a:extLst>
        </xdr:cNvPr>
        <xdr:cNvSpPr txBox="1"/>
      </xdr:nvSpPr>
      <xdr:spPr>
        <a:xfrm>
          <a:off x="10436710" y="608705"/>
          <a:ext cx="1954305" cy="2635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Arial" panose="020B0604020202020204" pitchFamily="34" charset="0"/>
              <a:cs typeface="Arial" panose="020B0604020202020204" pitchFamily="34" charset="0"/>
            </a:rPr>
            <a:t>OBS.: OBRA ENTREGUE</a:t>
          </a: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201410</xdr:colOff>
      <xdr:row>0</xdr:row>
      <xdr:rowOff>53054</xdr:rowOff>
    </xdr:from>
    <xdr:to>
      <xdr:col>1</xdr:col>
      <xdr:colOff>145536</xdr:colOff>
      <xdr:row>4</xdr:row>
      <xdr:rowOff>141514</xdr:rowOff>
    </xdr:to>
    <xdr:pic>
      <xdr:nvPicPr>
        <xdr:cNvPr id="2" name="Picture 2">
          <a:extLst>
            <a:ext uri="{FF2B5EF4-FFF2-40B4-BE49-F238E27FC236}">
              <a16:creationId xmlns:a16="http://schemas.microsoft.com/office/drawing/2014/main" id="{24567162-8096-435A-9B9F-602E09C388EF}"/>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01410" y="53054"/>
          <a:ext cx="793212" cy="872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630165</xdr:colOff>
      <xdr:row>0</xdr:row>
      <xdr:rowOff>149563</xdr:rowOff>
    </xdr:from>
    <xdr:to>
      <xdr:col>20</xdr:col>
      <xdr:colOff>995902</xdr:colOff>
      <xdr:row>4</xdr:row>
      <xdr:rowOff>87087</xdr:rowOff>
    </xdr:to>
    <xdr:pic>
      <xdr:nvPicPr>
        <xdr:cNvPr id="3" name="Imagem 1">
          <a:extLst>
            <a:ext uri="{FF2B5EF4-FFF2-40B4-BE49-F238E27FC236}">
              <a16:creationId xmlns:a16="http://schemas.microsoft.com/office/drawing/2014/main" id="{9123A023-C789-40BC-ABC6-BF2F24454D12}"/>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1400108" y="149563"/>
          <a:ext cx="1193051" cy="6886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631371</xdr:colOff>
      <xdr:row>8</xdr:row>
      <xdr:rowOff>119743</xdr:rowOff>
    </xdr:from>
    <xdr:to>
      <xdr:col>17</xdr:col>
      <xdr:colOff>646180</xdr:colOff>
      <xdr:row>11</xdr:row>
      <xdr:rowOff>65316</xdr:rowOff>
    </xdr:to>
    <xdr:sp macro="" textlink="">
      <xdr:nvSpPr>
        <xdr:cNvPr id="4" name="Retângulo: Cantos Arredondados 3">
          <a:hlinkClick xmlns:r="http://schemas.openxmlformats.org/officeDocument/2006/relationships" r:id="rId3"/>
          <a:extLst>
            <a:ext uri="{FF2B5EF4-FFF2-40B4-BE49-F238E27FC236}">
              <a16:creationId xmlns:a16="http://schemas.microsoft.com/office/drawing/2014/main" id="{697ECAE5-2297-4A92-ABAE-4EA71C0651A7}"/>
            </a:ext>
          </a:extLst>
        </xdr:cNvPr>
        <xdr:cNvSpPr/>
      </xdr:nvSpPr>
      <xdr:spPr>
        <a:xfrm>
          <a:off x="17852571" y="1698172"/>
          <a:ext cx="1691209" cy="533401"/>
        </a:xfrm>
        <a:prstGeom prst="roundRect">
          <a:avLst/>
        </a:prstGeom>
        <a:gradFill rotWithShape="1">
          <a:gsLst>
            <a:gs pos="0">
              <a:srgbClr val="4472C4">
                <a:satMod val="103000"/>
                <a:lumMod val="102000"/>
                <a:tint val="94000"/>
              </a:srgbClr>
            </a:gs>
            <a:gs pos="50000">
              <a:srgbClr val="4472C4">
                <a:satMod val="110000"/>
                <a:lumMod val="100000"/>
                <a:shade val="100000"/>
              </a:srgbClr>
            </a:gs>
            <a:gs pos="100000">
              <a:srgbClr val="4472C4">
                <a:lumMod val="99000"/>
                <a:satMod val="120000"/>
                <a:shade val="78000"/>
              </a:srgbClr>
            </a:gs>
          </a:gsLst>
          <a:lin ang="5400000" scaled="0"/>
        </a:gradFill>
        <a:ln>
          <a:solidFill>
            <a:srgbClr val="002060"/>
          </a:solidFill>
        </a:ln>
        <a:effectLst>
          <a:outerShdw blurRad="57150" dist="19050" dir="5400000" algn="ctr" rotWithShape="0">
            <a:srgbClr val="000000">
              <a:alpha val="63000"/>
            </a:srgbClr>
          </a:outerShdw>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400" b="1" i="0" u="none" strike="noStrike" kern="0" cap="none" spc="0" normalizeH="0" baseline="0" noProof="0">
              <a:ln>
                <a:noFill/>
              </a:ln>
              <a:solidFill>
                <a:sysClr val="window" lastClr="FFFFFF"/>
              </a:solidFill>
              <a:effectLst/>
              <a:uLnTx/>
              <a:uFillTx/>
              <a:latin typeface="Times New Roman" panose="02020603050405020304" pitchFamily="18" charset="0"/>
              <a:ea typeface="+mn-ea"/>
              <a:cs typeface="Times New Roman" panose="02020603050405020304" pitchFamily="18" charset="0"/>
            </a:rPr>
            <a:t>VOLTAR</a:t>
          </a:r>
        </a:p>
      </xdr:txBody>
    </xdr:sp>
    <xdr:clientData/>
  </xdr:twoCellAnchor>
</xdr:wsDr>
</file>

<file path=xl/drawings/drawing22.xml><?xml version="1.0" encoding="utf-8"?>
<xdr:wsDr xmlns:xdr="http://schemas.openxmlformats.org/drawingml/2006/spreadsheetDrawing" xmlns:a="http://schemas.openxmlformats.org/drawingml/2006/main">
  <xdr:oneCellAnchor>
    <xdr:from>
      <xdr:col>6</xdr:col>
      <xdr:colOff>1043940</xdr:colOff>
      <xdr:row>0</xdr:row>
      <xdr:rowOff>45721</xdr:rowOff>
    </xdr:from>
    <xdr:ext cx="1036320" cy="434340"/>
    <xdr:grpSp>
      <xdr:nvGrpSpPr>
        <xdr:cNvPr id="147" name="Shape 2">
          <a:extLst>
            <a:ext uri="{FF2B5EF4-FFF2-40B4-BE49-F238E27FC236}">
              <a16:creationId xmlns:a16="http://schemas.microsoft.com/office/drawing/2014/main" id="{D61F04B5-DA9B-42AC-9D6C-97FA08378FE3}"/>
            </a:ext>
          </a:extLst>
        </xdr:cNvPr>
        <xdr:cNvGrpSpPr/>
      </xdr:nvGrpSpPr>
      <xdr:grpSpPr>
        <a:xfrm>
          <a:off x="11344387" y="45721"/>
          <a:ext cx="1036320" cy="434340"/>
          <a:chOff x="4822125" y="3546638"/>
          <a:chExt cx="1047750" cy="466725"/>
        </a:xfrm>
      </xdr:grpSpPr>
      <xdr:grpSp>
        <xdr:nvGrpSpPr>
          <xdr:cNvPr id="148" name="Shape 3">
            <a:extLst>
              <a:ext uri="{FF2B5EF4-FFF2-40B4-BE49-F238E27FC236}">
                <a16:creationId xmlns:a16="http://schemas.microsoft.com/office/drawing/2014/main" id="{C598F243-6FF1-EF00-72DB-C2A413CE32EB}"/>
              </a:ext>
            </a:extLst>
          </xdr:cNvPr>
          <xdr:cNvGrpSpPr/>
        </xdr:nvGrpSpPr>
        <xdr:grpSpPr>
          <a:xfrm>
            <a:off x="4822125" y="3546638"/>
            <a:ext cx="1047750" cy="466725"/>
            <a:chOff x="5295" y="259"/>
            <a:chExt cx="2234" cy="1109"/>
          </a:xfrm>
        </xdr:grpSpPr>
        <xdr:sp macro="" textlink="">
          <xdr:nvSpPr>
            <xdr:cNvPr id="149" name="Shape 4">
              <a:extLst>
                <a:ext uri="{FF2B5EF4-FFF2-40B4-BE49-F238E27FC236}">
                  <a16:creationId xmlns:a16="http://schemas.microsoft.com/office/drawing/2014/main" id="{D8B03407-7AEE-F729-188B-A318EFBFD3FC}"/>
                </a:ext>
              </a:extLst>
            </xdr:cNvPr>
            <xdr:cNvSpPr/>
          </xdr:nvSpPr>
          <xdr:spPr>
            <a:xfrm>
              <a:off x="5295" y="259"/>
              <a:ext cx="2225" cy="1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150" name="Shape 5">
              <a:extLst>
                <a:ext uri="{FF2B5EF4-FFF2-40B4-BE49-F238E27FC236}">
                  <a16:creationId xmlns:a16="http://schemas.microsoft.com/office/drawing/2014/main" id="{831C24A8-751B-15AB-CC81-196DB017DB00}"/>
                </a:ext>
              </a:extLst>
            </xdr:cNvPr>
            <xdr:cNvSpPr/>
          </xdr:nvSpPr>
          <xdr:spPr>
            <a:xfrm>
              <a:off x="5792" y="320"/>
              <a:ext cx="1057" cy="1048"/>
            </a:xfrm>
            <a:custGeom>
              <a:avLst/>
              <a:gdLst/>
              <a:ahLst/>
              <a:cxnLst/>
              <a:rect l="l" t="t" r="r" b="b"/>
              <a:pathLst>
                <a:path w="1057" h="1048" extrusionOk="0">
                  <a:moveTo>
                    <a:pt x="528" y="1048"/>
                  </a:moveTo>
                  <a:lnTo>
                    <a:pt x="635" y="1037"/>
                  </a:lnTo>
                  <a:lnTo>
                    <a:pt x="734" y="1007"/>
                  </a:lnTo>
                  <a:lnTo>
                    <a:pt x="824" y="959"/>
                  </a:lnTo>
                  <a:lnTo>
                    <a:pt x="902" y="895"/>
                  </a:lnTo>
                  <a:lnTo>
                    <a:pt x="967" y="817"/>
                  </a:lnTo>
                  <a:lnTo>
                    <a:pt x="1015" y="728"/>
                  </a:lnTo>
                  <a:lnTo>
                    <a:pt x="1046" y="630"/>
                  </a:lnTo>
                  <a:lnTo>
                    <a:pt x="1057" y="524"/>
                  </a:lnTo>
                  <a:lnTo>
                    <a:pt x="1056" y="497"/>
                  </a:lnTo>
                  <a:lnTo>
                    <a:pt x="1040" y="393"/>
                  </a:lnTo>
                  <a:lnTo>
                    <a:pt x="1005" y="297"/>
                  </a:lnTo>
                  <a:lnTo>
                    <a:pt x="952" y="211"/>
                  </a:lnTo>
                  <a:lnTo>
                    <a:pt x="884" y="136"/>
                  </a:lnTo>
                  <a:lnTo>
                    <a:pt x="802" y="76"/>
                  </a:lnTo>
                  <a:lnTo>
                    <a:pt x="710" y="32"/>
                  </a:lnTo>
                  <a:lnTo>
                    <a:pt x="609" y="6"/>
                  </a:lnTo>
                  <a:lnTo>
                    <a:pt x="528" y="0"/>
                  </a:lnTo>
                  <a:lnTo>
                    <a:pt x="501" y="1"/>
                  </a:lnTo>
                  <a:lnTo>
                    <a:pt x="396" y="17"/>
                  </a:lnTo>
                  <a:lnTo>
                    <a:pt x="299" y="52"/>
                  </a:lnTo>
                  <a:lnTo>
                    <a:pt x="212" y="104"/>
                  </a:lnTo>
                  <a:lnTo>
                    <a:pt x="137" y="172"/>
                  </a:lnTo>
                  <a:lnTo>
                    <a:pt x="76" y="253"/>
                  </a:lnTo>
                  <a:lnTo>
                    <a:pt x="32" y="344"/>
                  </a:lnTo>
                  <a:lnTo>
                    <a:pt x="6" y="445"/>
                  </a:lnTo>
                  <a:lnTo>
                    <a:pt x="0" y="497"/>
                  </a:lnTo>
                  <a:lnTo>
                    <a:pt x="0" y="524"/>
                  </a:lnTo>
                  <a:lnTo>
                    <a:pt x="0" y="551"/>
                  </a:lnTo>
                  <a:lnTo>
                    <a:pt x="16" y="655"/>
                  </a:lnTo>
                  <a:lnTo>
                    <a:pt x="52" y="752"/>
                  </a:lnTo>
                  <a:lnTo>
                    <a:pt x="105" y="838"/>
                  </a:lnTo>
                  <a:lnTo>
                    <a:pt x="173" y="912"/>
                  </a:lnTo>
                  <a:lnTo>
                    <a:pt x="254" y="972"/>
                  </a:lnTo>
                  <a:lnTo>
                    <a:pt x="346" y="1017"/>
                  </a:lnTo>
                  <a:lnTo>
                    <a:pt x="448" y="1042"/>
                  </a:lnTo>
                  <a:lnTo>
                    <a:pt x="501" y="1047"/>
                  </a:lnTo>
                  <a:lnTo>
                    <a:pt x="528" y="1048"/>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51" name="Shape 6">
              <a:extLst>
                <a:ext uri="{FF2B5EF4-FFF2-40B4-BE49-F238E27FC236}">
                  <a16:creationId xmlns:a16="http://schemas.microsoft.com/office/drawing/2014/main" id="{EB357E16-3DF9-51AB-A538-615FB3740D20}"/>
                </a:ext>
              </a:extLst>
            </xdr:cNvPr>
            <xdr:cNvPicPr preferRelativeResize="0"/>
          </xdr:nvPicPr>
          <xdr:blipFill rotWithShape="1">
            <a:blip xmlns:r="http://schemas.openxmlformats.org/officeDocument/2006/relationships" r:embed="rId1">
              <a:alphaModFix/>
            </a:blip>
            <a:srcRect/>
            <a:stretch/>
          </xdr:blipFill>
          <xdr:spPr>
            <a:xfrm>
              <a:off x="5794" y="450"/>
              <a:ext cx="1056" cy="790"/>
            </a:xfrm>
            <a:prstGeom prst="rect">
              <a:avLst/>
            </a:prstGeom>
            <a:noFill/>
            <a:ln>
              <a:noFill/>
            </a:ln>
          </xdr:spPr>
        </xdr:pic>
        <xdr:sp macro="" textlink="">
          <xdr:nvSpPr>
            <xdr:cNvPr id="152" name="Shape 7">
              <a:extLst>
                <a:ext uri="{FF2B5EF4-FFF2-40B4-BE49-F238E27FC236}">
                  <a16:creationId xmlns:a16="http://schemas.microsoft.com/office/drawing/2014/main" id="{41C9CF94-99D8-ED0D-1DEF-C6A2704833E1}"/>
                </a:ext>
              </a:extLst>
            </xdr:cNvPr>
            <xdr:cNvSpPr/>
          </xdr:nvSpPr>
          <xdr:spPr>
            <a:xfrm>
              <a:off x="5878" y="1103"/>
              <a:ext cx="854" cy="264"/>
            </a:xfrm>
            <a:custGeom>
              <a:avLst/>
              <a:gdLst/>
              <a:ahLst/>
              <a:cxnLst/>
              <a:rect l="l" t="t" r="r" b="b"/>
              <a:pathLst>
                <a:path w="854" h="264" extrusionOk="0">
                  <a:moveTo>
                    <a:pt x="179" y="0"/>
                  </a:moveTo>
                  <a:lnTo>
                    <a:pt x="140" y="0"/>
                  </a:lnTo>
                  <a:lnTo>
                    <a:pt x="101" y="3"/>
                  </a:lnTo>
                  <a:lnTo>
                    <a:pt x="89" y="5"/>
                  </a:lnTo>
                  <a:lnTo>
                    <a:pt x="76" y="7"/>
                  </a:lnTo>
                  <a:lnTo>
                    <a:pt x="63" y="10"/>
                  </a:lnTo>
                  <a:lnTo>
                    <a:pt x="50" y="12"/>
                  </a:lnTo>
                  <a:lnTo>
                    <a:pt x="37" y="15"/>
                  </a:lnTo>
                  <a:lnTo>
                    <a:pt x="25" y="18"/>
                  </a:lnTo>
                  <a:lnTo>
                    <a:pt x="12" y="22"/>
                  </a:lnTo>
                  <a:lnTo>
                    <a:pt x="0" y="26"/>
                  </a:lnTo>
                  <a:lnTo>
                    <a:pt x="8" y="39"/>
                  </a:lnTo>
                  <a:lnTo>
                    <a:pt x="28" y="65"/>
                  </a:lnTo>
                  <a:lnTo>
                    <a:pt x="38" y="77"/>
                  </a:lnTo>
                  <a:lnTo>
                    <a:pt x="60" y="101"/>
                  </a:lnTo>
                  <a:lnTo>
                    <a:pt x="83" y="123"/>
                  </a:lnTo>
                  <a:lnTo>
                    <a:pt x="107" y="145"/>
                  </a:lnTo>
                  <a:lnTo>
                    <a:pt x="133" y="164"/>
                  </a:lnTo>
                  <a:lnTo>
                    <a:pt x="159" y="182"/>
                  </a:lnTo>
                  <a:lnTo>
                    <a:pt x="187" y="199"/>
                  </a:lnTo>
                  <a:lnTo>
                    <a:pt x="216" y="213"/>
                  </a:lnTo>
                  <a:lnTo>
                    <a:pt x="246" y="226"/>
                  </a:lnTo>
                  <a:lnTo>
                    <a:pt x="277" y="238"/>
                  </a:lnTo>
                  <a:lnTo>
                    <a:pt x="309" y="247"/>
                  </a:lnTo>
                  <a:lnTo>
                    <a:pt x="341" y="255"/>
                  </a:lnTo>
                  <a:lnTo>
                    <a:pt x="375" y="260"/>
                  </a:lnTo>
                  <a:lnTo>
                    <a:pt x="408" y="263"/>
                  </a:lnTo>
                  <a:lnTo>
                    <a:pt x="425" y="264"/>
                  </a:lnTo>
                  <a:lnTo>
                    <a:pt x="458" y="264"/>
                  </a:lnTo>
                  <a:lnTo>
                    <a:pt x="489" y="262"/>
                  </a:lnTo>
                  <a:lnTo>
                    <a:pt x="519" y="259"/>
                  </a:lnTo>
                  <a:lnTo>
                    <a:pt x="578" y="247"/>
                  </a:lnTo>
                  <a:lnTo>
                    <a:pt x="606" y="238"/>
                  </a:lnTo>
                  <a:lnTo>
                    <a:pt x="648" y="223"/>
                  </a:lnTo>
                  <a:lnTo>
                    <a:pt x="674" y="211"/>
                  </a:lnTo>
                  <a:lnTo>
                    <a:pt x="688" y="205"/>
                  </a:lnTo>
                  <a:lnTo>
                    <a:pt x="700" y="198"/>
                  </a:lnTo>
                  <a:lnTo>
                    <a:pt x="713" y="190"/>
                  </a:lnTo>
                  <a:lnTo>
                    <a:pt x="725" y="183"/>
                  </a:lnTo>
                  <a:lnTo>
                    <a:pt x="738" y="175"/>
                  </a:lnTo>
                  <a:lnTo>
                    <a:pt x="749" y="167"/>
                  </a:lnTo>
                  <a:lnTo>
                    <a:pt x="773" y="149"/>
                  </a:lnTo>
                  <a:lnTo>
                    <a:pt x="795" y="131"/>
                  </a:lnTo>
                  <a:lnTo>
                    <a:pt x="805" y="121"/>
                  </a:lnTo>
                  <a:lnTo>
                    <a:pt x="816" y="111"/>
                  </a:lnTo>
                  <a:lnTo>
                    <a:pt x="826" y="101"/>
                  </a:lnTo>
                  <a:lnTo>
                    <a:pt x="836" y="90"/>
                  </a:lnTo>
                  <a:lnTo>
                    <a:pt x="842" y="83"/>
                  </a:lnTo>
                  <a:lnTo>
                    <a:pt x="428" y="83"/>
                  </a:lnTo>
                  <a:lnTo>
                    <a:pt x="413" y="74"/>
                  </a:lnTo>
                  <a:lnTo>
                    <a:pt x="398" y="66"/>
                  </a:lnTo>
                  <a:lnTo>
                    <a:pt x="384" y="58"/>
                  </a:lnTo>
                  <a:lnTo>
                    <a:pt x="370" y="51"/>
                  </a:lnTo>
                  <a:lnTo>
                    <a:pt x="355" y="44"/>
                  </a:lnTo>
                  <a:lnTo>
                    <a:pt x="341" y="38"/>
                  </a:lnTo>
                  <a:lnTo>
                    <a:pt x="328" y="32"/>
                  </a:lnTo>
                  <a:lnTo>
                    <a:pt x="313" y="27"/>
                  </a:lnTo>
                  <a:lnTo>
                    <a:pt x="300" y="22"/>
                  </a:lnTo>
                  <a:lnTo>
                    <a:pt x="272" y="14"/>
                  </a:lnTo>
                  <a:lnTo>
                    <a:pt x="259" y="11"/>
                  </a:lnTo>
                  <a:lnTo>
                    <a:pt x="245" y="8"/>
                  </a:lnTo>
                  <a:lnTo>
                    <a:pt x="232" y="6"/>
                  </a:lnTo>
                  <a:lnTo>
                    <a:pt x="218" y="4"/>
                  </a:lnTo>
                  <a:lnTo>
                    <a:pt x="205" y="2"/>
                  </a:lnTo>
                  <a:lnTo>
                    <a:pt x="179" y="0"/>
                  </a:lnTo>
                  <a:close/>
                  <a:moveTo>
                    <a:pt x="690" y="43"/>
                  </a:moveTo>
                  <a:lnTo>
                    <a:pt x="622" y="43"/>
                  </a:lnTo>
                  <a:lnTo>
                    <a:pt x="583" y="46"/>
                  </a:lnTo>
                  <a:lnTo>
                    <a:pt x="557" y="50"/>
                  </a:lnTo>
                  <a:lnTo>
                    <a:pt x="545" y="52"/>
                  </a:lnTo>
                  <a:lnTo>
                    <a:pt x="532" y="54"/>
                  </a:lnTo>
                  <a:lnTo>
                    <a:pt x="520" y="56"/>
                  </a:lnTo>
                  <a:lnTo>
                    <a:pt x="484" y="65"/>
                  </a:lnTo>
                  <a:lnTo>
                    <a:pt x="473" y="68"/>
                  </a:lnTo>
                  <a:lnTo>
                    <a:pt x="461" y="71"/>
                  </a:lnTo>
                  <a:lnTo>
                    <a:pt x="428" y="83"/>
                  </a:lnTo>
                  <a:lnTo>
                    <a:pt x="842" y="83"/>
                  </a:lnTo>
                  <a:lnTo>
                    <a:pt x="845" y="79"/>
                  </a:lnTo>
                  <a:lnTo>
                    <a:pt x="854" y="69"/>
                  </a:lnTo>
                  <a:lnTo>
                    <a:pt x="839" y="65"/>
                  </a:lnTo>
                  <a:lnTo>
                    <a:pt x="823" y="61"/>
                  </a:lnTo>
                  <a:lnTo>
                    <a:pt x="808" y="58"/>
                  </a:lnTo>
                  <a:lnTo>
                    <a:pt x="792" y="55"/>
                  </a:lnTo>
                  <a:lnTo>
                    <a:pt x="777" y="53"/>
                  </a:lnTo>
                  <a:lnTo>
                    <a:pt x="762" y="50"/>
                  </a:lnTo>
                  <a:lnTo>
                    <a:pt x="747" y="48"/>
                  </a:lnTo>
                  <a:lnTo>
                    <a:pt x="733" y="47"/>
                  </a:lnTo>
                  <a:lnTo>
                    <a:pt x="718" y="45"/>
                  </a:lnTo>
                  <a:lnTo>
                    <a:pt x="690" y="43"/>
                  </a:lnTo>
                  <a:close/>
                </a:path>
              </a:pathLst>
            </a:custGeom>
            <a:solidFill>
              <a:srgbClr val="FCFCFC"/>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53" name="Shape 8">
              <a:extLst>
                <a:ext uri="{FF2B5EF4-FFF2-40B4-BE49-F238E27FC236}">
                  <a16:creationId xmlns:a16="http://schemas.microsoft.com/office/drawing/2014/main" id="{68C847E5-1BE7-3043-29A3-5AC2EE25BD9B}"/>
                </a:ext>
              </a:extLst>
            </xdr:cNvPr>
            <xdr:cNvPicPr preferRelativeResize="0"/>
          </xdr:nvPicPr>
          <xdr:blipFill rotWithShape="1">
            <a:blip xmlns:r="http://schemas.openxmlformats.org/officeDocument/2006/relationships" r:embed="rId2">
              <a:alphaModFix/>
            </a:blip>
            <a:srcRect/>
            <a:stretch/>
          </xdr:blipFill>
          <xdr:spPr>
            <a:xfrm>
              <a:off x="5878" y="1233"/>
              <a:ext cx="871" cy="5"/>
            </a:xfrm>
            <a:prstGeom prst="rect">
              <a:avLst/>
            </a:prstGeom>
            <a:noFill/>
            <a:ln>
              <a:noFill/>
            </a:ln>
          </xdr:spPr>
        </xdr:pic>
        <xdr:sp macro="" textlink="">
          <xdr:nvSpPr>
            <xdr:cNvPr id="154" name="Shape 9">
              <a:extLst>
                <a:ext uri="{FF2B5EF4-FFF2-40B4-BE49-F238E27FC236}">
                  <a16:creationId xmlns:a16="http://schemas.microsoft.com/office/drawing/2014/main" id="{11492BE5-59CC-AFD9-EA23-2C0C99E1C050}"/>
                </a:ext>
              </a:extLst>
            </xdr:cNvPr>
            <xdr:cNvSpPr/>
          </xdr:nvSpPr>
          <xdr:spPr>
            <a:xfrm>
              <a:off x="5878" y="1103"/>
              <a:ext cx="854" cy="264"/>
            </a:xfrm>
            <a:custGeom>
              <a:avLst/>
              <a:gdLst/>
              <a:ahLst/>
              <a:cxnLst/>
              <a:rect l="l" t="t" r="r" b="b"/>
              <a:pathLst>
                <a:path w="854" h="264" extrusionOk="0">
                  <a:moveTo>
                    <a:pt x="443" y="264"/>
                  </a:moveTo>
                  <a:lnTo>
                    <a:pt x="458" y="264"/>
                  </a:lnTo>
                  <a:lnTo>
                    <a:pt x="473" y="263"/>
                  </a:lnTo>
                  <a:lnTo>
                    <a:pt x="489" y="262"/>
                  </a:lnTo>
                  <a:lnTo>
                    <a:pt x="504" y="261"/>
                  </a:lnTo>
                  <a:lnTo>
                    <a:pt x="519" y="259"/>
                  </a:lnTo>
                  <a:lnTo>
                    <a:pt x="534" y="256"/>
                  </a:lnTo>
                  <a:lnTo>
                    <a:pt x="549" y="253"/>
                  </a:lnTo>
                  <a:lnTo>
                    <a:pt x="563" y="250"/>
                  </a:lnTo>
                  <a:lnTo>
                    <a:pt x="578" y="247"/>
                  </a:lnTo>
                  <a:lnTo>
                    <a:pt x="592" y="243"/>
                  </a:lnTo>
                  <a:lnTo>
                    <a:pt x="606" y="238"/>
                  </a:lnTo>
                  <a:lnTo>
                    <a:pt x="620" y="233"/>
                  </a:lnTo>
                  <a:lnTo>
                    <a:pt x="634" y="228"/>
                  </a:lnTo>
                  <a:lnTo>
                    <a:pt x="700" y="198"/>
                  </a:lnTo>
                  <a:lnTo>
                    <a:pt x="713" y="190"/>
                  </a:lnTo>
                  <a:lnTo>
                    <a:pt x="725" y="183"/>
                  </a:lnTo>
                  <a:lnTo>
                    <a:pt x="737" y="175"/>
                  </a:lnTo>
                  <a:lnTo>
                    <a:pt x="749" y="167"/>
                  </a:lnTo>
                  <a:lnTo>
                    <a:pt x="761" y="158"/>
                  </a:lnTo>
                  <a:lnTo>
                    <a:pt x="772" y="149"/>
                  </a:lnTo>
                  <a:lnTo>
                    <a:pt x="784" y="140"/>
                  </a:lnTo>
                  <a:lnTo>
                    <a:pt x="794" y="131"/>
                  </a:lnTo>
                  <a:lnTo>
                    <a:pt x="805" y="121"/>
                  </a:lnTo>
                  <a:lnTo>
                    <a:pt x="815" y="111"/>
                  </a:lnTo>
                  <a:lnTo>
                    <a:pt x="826" y="101"/>
                  </a:lnTo>
                  <a:lnTo>
                    <a:pt x="835" y="90"/>
                  </a:lnTo>
                  <a:lnTo>
                    <a:pt x="845" y="79"/>
                  </a:lnTo>
                  <a:lnTo>
                    <a:pt x="854" y="69"/>
                  </a:lnTo>
                  <a:lnTo>
                    <a:pt x="838" y="65"/>
                  </a:lnTo>
                  <a:lnTo>
                    <a:pt x="823" y="61"/>
                  </a:lnTo>
                  <a:lnTo>
                    <a:pt x="807" y="58"/>
                  </a:lnTo>
                  <a:lnTo>
                    <a:pt x="792" y="55"/>
                  </a:lnTo>
                  <a:lnTo>
                    <a:pt x="777" y="53"/>
                  </a:lnTo>
                  <a:lnTo>
                    <a:pt x="762" y="50"/>
                  </a:lnTo>
                  <a:lnTo>
                    <a:pt x="747" y="48"/>
                  </a:lnTo>
                  <a:lnTo>
                    <a:pt x="732" y="47"/>
                  </a:lnTo>
                  <a:lnTo>
                    <a:pt x="718" y="45"/>
                  </a:lnTo>
                  <a:lnTo>
                    <a:pt x="704" y="44"/>
                  </a:lnTo>
                  <a:lnTo>
                    <a:pt x="690" y="43"/>
                  </a:lnTo>
                  <a:lnTo>
                    <a:pt x="676" y="43"/>
                  </a:lnTo>
                  <a:lnTo>
                    <a:pt x="662" y="42"/>
                  </a:lnTo>
                  <a:lnTo>
                    <a:pt x="648" y="42"/>
                  </a:lnTo>
                  <a:lnTo>
                    <a:pt x="635" y="43"/>
                  </a:lnTo>
                  <a:lnTo>
                    <a:pt x="621" y="43"/>
                  </a:lnTo>
                  <a:lnTo>
                    <a:pt x="608" y="44"/>
                  </a:lnTo>
                  <a:lnTo>
                    <a:pt x="595" y="45"/>
                  </a:lnTo>
                  <a:lnTo>
                    <a:pt x="582" y="46"/>
                  </a:lnTo>
                  <a:lnTo>
                    <a:pt x="569" y="48"/>
                  </a:lnTo>
                  <a:lnTo>
                    <a:pt x="557" y="50"/>
                  </a:lnTo>
                  <a:lnTo>
                    <a:pt x="544" y="52"/>
                  </a:lnTo>
                  <a:lnTo>
                    <a:pt x="532" y="54"/>
                  </a:lnTo>
                  <a:lnTo>
                    <a:pt x="520" y="56"/>
                  </a:lnTo>
                  <a:lnTo>
                    <a:pt x="508" y="59"/>
                  </a:lnTo>
                  <a:lnTo>
                    <a:pt x="496" y="62"/>
                  </a:lnTo>
                  <a:lnTo>
                    <a:pt x="484" y="65"/>
                  </a:lnTo>
                  <a:lnTo>
                    <a:pt x="472" y="68"/>
                  </a:lnTo>
                  <a:lnTo>
                    <a:pt x="461" y="71"/>
                  </a:lnTo>
                  <a:lnTo>
                    <a:pt x="450" y="75"/>
                  </a:lnTo>
                  <a:lnTo>
                    <a:pt x="438" y="79"/>
                  </a:lnTo>
                  <a:lnTo>
                    <a:pt x="427" y="83"/>
                  </a:lnTo>
                  <a:lnTo>
                    <a:pt x="413" y="74"/>
                  </a:lnTo>
                  <a:lnTo>
                    <a:pt x="398" y="66"/>
                  </a:lnTo>
                  <a:lnTo>
                    <a:pt x="384" y="58"/>
                  </a:lnTo>
                  <a:lnTo>
                    <a:pt x="369" y="51"/>
                  </a:lnTo>
                  <a:lnTo>
                    <a:pt x="355" y="44"/>
                  </a:lnTo>
                  <a:lnTo>
                    <a:pt x="341" y="38"/>
                  </a:lnTo>
                  <a:lnTo>
                    <a:pt x="327" y="32"/>
                  </a:lnTo>
                  <a:lnTo>
                    <a:pt x="313" y="27"/>
                  </a:lnTo>
                  <a:lnTo>
                    <a:pt x="245" y="8"/>
                  </a:lnTo>
                  <a:lnTo>
                    <a:pt x="218" y="4"/>
                  </a:lnTo>
                  <a:lnTo>
                    <a:pt x="205" y="2"/>
                  </a:lnTo>
                  <a:lnTo>
                    <a:pt x="192" y="1"/>
                  </a:lnTo>
                  <a:lnTo>
                    <a:pt x="179" y="0"/>
                  </a:lnTo>
                  <a:lnTo>
                    <a:pt x="166" y="0"/>
                  </a:lnTo>
                  <a:lnTo>
                    <a:pt x="153" y="0"/>
                  </a:lnTo>
                  <a:lnTo>
                    <a:pt x="140" y="0"/>
                  </a:lnTo>
                  <a:lnTo>
                    <a:pt x="127" y="1"/>
                  </a:lnTo>
                  <a:lnTo>
                    <a:pt x="63" y="10"/>
                  </a:lnTo>
                  <a:lnTo>
                    <a:pt x="50" y="12"/>
                  </a:lnTo>
                  <a:lnTo>
                    <a:pt x="37" y="15"/>
                  </a:lnTo>
                  <a:lnTo>
                    <a:pt x="25" y="18"/>
                  </a:lnTo>
                  <a:lnTo>
                    <a:pt x="12" y="22"/>
                  </a:lnTo>
                  <a:lnTo>
                    <a:pt x="0" y="26"/>
                  </a:lnTo>
                  <a:lnTo>
                    <a:pt x="8" y="39"/>
                  </a:lnTo>
                  <a:lnTo>
                    <a:pt x="18" y="52"/>
                  </a:lnTo>
                  <a:lnTo>
                    <a:pt x="28" y="65"/>
                  </a:lnTo>
                  <a:lnTo>
                    <a:pt x="38" y="77"/>
                  </a:lnTo>
                  <a:lnTo>
                    <a:pt x="49" y="89"/>
                  </a:lnTo>
                  <a:lnTo>
                    <a:pt x="60" y="101"/>
                  </a:lnTo>
                  <a:lnTo>
                    <a:pt x="71" y="112"/>
                  </a:lnTo>
                  <a:lnTo>
                    <a:pt x="83" y="123"/>
                  </a:lnTo>
                  <a:lnTo>
                    <a:pt x="95" y="134"/>
                  </a:lnTo>
                  <a:lnTo>
                    <a:pt x="107" y="145"/>
                  </a:lnTo>
                  <a:lnTo>
                    <a:pt x="120" y="155"/>
                  </a:lnTo>
                  <a:lnTo>
                    <a:pt x="132" y="164"/>
                  </a:lnTo>
                  <a:lnTo>
                    <a:pt x="146" y="173"/>
                  </a:lnTo>
                  <a:lnTo>
                    <a:pt x="159" y="182"/>
                  </a:lnTo>
                  <a:lnTo>
                    <a:pt x="173" y="191"/>
                  </a:lnTo>
                  <a:lnTo>
                    <a:pt x="187" y="199"/>
                  </a:lnTo>
                  <a:lnTo>
                    <a:pt x="201" y="206"/>
                  </a:lnTo>
                  <a:lnTo>
                    <a:pt x="216" y="213"/>
                  </a:lnTo>
                  <a:lnTo>
                    <a:pt x="231" y="220"/>
                  </a:lnTo>
                  <a:lnTo>
                    <a:pt x="246" y="226"/>
                  </a:lnTo>
                  <a:lnTo>
                    <a:pt x="261" y="232"/>
                  </a:lnTo>
                  <a:lnTo>
                    <a:pt x="277" y="238"/>
                  </a:lnTo>
                  <a:lnTo>
                    <a:pt x="293" y="243"/>
                  </a:lnTo>
                  <a:lnTo>
                    <a:pt x="308" y="247"/>
                  </a:lnTo>
                  <a:lnTo>
                    <a:pt x="325" y="251"/>
                  </a:lnTo>
                  <a:lnTo>
                    <a:pt x="341" y="255"/>
                  </a:lnTo>
                  <a:lnTo>
                    <a:pt x="357" y="257"/>
                  </a:lnTo>
                  <a:lnTo>
                    <a:pt x="374" y="260"/>
                  </a:lnTo>
                  <a:lnTo>
                    <a:pt x="391" y="262"/>
                  </a:lnTo>
                  <a:lnTo>
                    <a:pt x="408" y="263"/>
                  </a:lnTo>
                  <a:lnTo>
                    <a:pt x="425" y="264"/>
                  </a:lnTo>
                  <a:lnTo>
                    <a:pt x="443" y="264"/>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55" name="Shape 10">
              <a:extLst>
                <a:ext uri="{FF2B5EF4-FFF2-40B4-BE49-F238E27FC236}">
                  <a16:creationId xmlns:a16="http://schemas.microsoft.com/office/drawing/2014/main" id="{78034452-70C8-DDE9-16A6-7919F6C1EDB5}"/>
                </a:ext>
              </a:extLst>
            </xdr:cNvPr>
            <xdr:cNvSpPr/>
          </xdr:nvSpPr>
          <xdr:spPr>
            <a:xfrm>
              <a:off x="6734" y="1169"/>
              <a:ext cx="2" cy="2"/>
            </a:xfrm>
            <a:custGeom>
              <a:avLst/>
              <a:gdLst/>
              <a:ahLst/>
              <a:cxnLst/>
              <a:rect l="l" t="t" r="r" b="b"/>
              <a:pathLst>
                <a:path w="1" h="2" extrusionOk="0">
                  <a:moveTo>
                    <a:pt x="0" y="2"/>
                  </a:moveTo>
                  <a:lnTo>
                    <a:pt x="1" y="1"/>
                  </a:lnTo>
                  <a:lnTo>
                    <a:pt x="1" y="0"/>
                  </a:lnTo>
                  <a:lnTo>
                    <a:pt x="1"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56" name="Shape 11">
              <a:extLst>
                <a:ext uri="{FF2B5EF4-FFF2-40B4-BE49-F238E27FC236}">
                  <a16:creationId xmlns:a16="http://schemas.microsoft.com/office/drawing/2014/main" id="{D7E5C03B-5353-65B1-A415-6D6C90DC75E1}"/>
                </a:ext>
              </a:extLst>
            </xdr:cNvPr>
            <xdr:cNvSpPr/>
          </xdr:nvSpPr>
          <xdr:spPr>
            <a:xfrm>
              <a:off x="6738" y="1164"/>
              <a:ext cx="2" cy="2"/>
            </a:xfrm>
            <a:custGeom>
              <a:avLst/>
              <a:gdLst/>
              <a:ahLst/>
              <a:cxnLst/>
              <a:rect l="l" t="t" r="r" b="b"/>
              <a:pathLst>
                <a:path w="1" h="2" extrusionOk="0">
                  <a:moveTo>
                    <a:pt x="0" y="2"/>
                  </a:moveTo>
                  <a:lnTo>
                    <a:pt x="0" y="1"/>
                  </a:lnTo>
                  <a:lnTo>
                    <a:pt x="1" y="0"/>
                  </a:lnTo>
                  <a:lnTo>
                    <a:pt x="0"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57" name="Shape 12">
              <a:extLst>
                <a:ext uri="{FF2B5EF4-FFF2-40B4-BE49-F238E27FC236}">
                  <a16:creationId xmlns:a16="http://schemas.microsoft.com/office/drawing/2014/main" id="{A2AAD205-25D3-7AD5-09A0-04A5CD12EA02}"/>
                </a:ext>
              </a:extLst>
            </xdr:cNvPr>
            <xdr:cNvSpPr/>
          </xdr:nvSpPr>
          <xdr:spPr>
            <a:xfrm>
              <a:off x="6743" y="1157"/>
              <a:ext cx="2" cy="2"/>
            </a:xfrm>
            <a:custGeom>
              <a:avLst/>
              <a:gdLst/>
              <a:ahLst/>
              <a:cxnLst/>
              <a:rect l="l" t="t" r="r" b="b"/>
              <a:pathLst>
                <a:path w="1" h="2" extrusionOk="0">
                  <a:moveTo>
                    <a:pt x="0" y="2"/>
                  </a:moveTo>
                  <a:lnTo>
                    <a:pt x="1" y="1"/>
                  </a:lnTo>
                  <a:lnTo>
                    <a:pt x="1" y="0"/>
                  </a:lnTo>
                  <a:lnTo>
                    <a:pt x="1"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58" name="Shape 13">
              <a:extLst>
                <a:ext uri="{FF2B5EF4-FFF2-40B4-BE49-F238E27FC236}">
                  <a16:creationId xmlns:a16="http://schemas.microsoft.com/office/drawing/2014/main" id="{1F1D8473-CD15-E656-162B-8848A6E21C04}"/>
                </a:ext>
              </a:extLst>
            </xdr:cNvPr>
            <xdr:cNvSpPr/>
          </xdr:nvSpPr>
          <xdr:spPr>
            <a:xfrm>
              <a:off x="6747" y="1152"/>
              <a:ext cx="2" cy="2"/>
            </a:xfrm>
            <a:custGeom>
              <a:avLst/>
              <a:gdLst/>
              <a:ahLst/>
              <a:cxnLst/>
              <a:rect l="l" t="t" r="r" b="b"/>
              <a:pathLst>
                <a:path w="1" h="2" extrusionOk="0">
                  <a:moveTo>
                    <a:pt x="0" y="2"/>
                  </a:moveTo>
                  <a:lnTo>
                    <a:pt x="1" y="1"/>
                  </a:lnTo>
                  <a:lnTo>
                    <a:pt x="1" y="0"/>
                  </a:lnTo>
                  <a:lnTo>
                    <a:pt x="1"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59" name="Shape 14">
              <a:extLst>
                <a:ext uri="{FF2B5EF4-FFF2-40B4-BE49-F238E27FC236}">
                  <a16:creationId xmlns:a16="http://schemas.microsoft.com/office/drawing/2014/main" id="{16568716-ACA1-58FD-1FA1-780A2261788D}"/>
                </a:ext>
              </a:extLst>
            </xdr:cNvPr>
            <xdr:cNvSpPr/>
          </xdr:nvSpPr>
          <xdr:spPr>
            <a:xfrm>
              <a:off x="5792" y="693"/>
              <a:ext cx="1057" cy="493"/>
            </a:xfrm>
            <a:custGeom>
              <a:avLst/>
              <a:gdLst/>
              <a:ahLst/>
              <a:cxnLst/>
              <a:rect l="l" t="t" r="r" b="b"/>
              <a:pathLst>
                <a:path w="1057" h="493" extrusionOk="0">
                  <a:moveTo>
                    <a:pt x="987" y="410"/>
                  </a:moveTo>
                  <a:lnTo>
                    <a:pt x="264" y="410"/>
                  </a:lnTo>
                  <a:lnTo>
                    <a:pt x="291" y="412"/>
                  </a:lnTo>
                  <a:lnTo>
                    <a:pt x="317" y="416"/>
                  </a:lnTo>
                  <a:lnTo>
                    <a:pt x="331" y="418"/>
                  </a:lnTo>
                  <a:lnTo>
                    <a:pt x="344" y="421"/>
                  </a:lnTo>
                  <a:lnTo>
                    <a:pt x="358" y="424"/>
                  </a:lnTo>
                  <a:lnTo>
                    <a:pt x="371" y="428"/>
                  </a:lnTo>
                  <a:lnTo>
                    <a:pt x="385" y="432"/>
                  </a:lnTo>
                  <a:lnTo>
                    <a:pt x="413" y="442"/>
                  </a:lnTo>
                  <a:lnTo>
                    <a:pt x="441" y="454"/>
                  </a:lnTo>
                  <a:lnTo>
                    <a:pt x="455" y="461"/>
                  </a:lnTo>
                  <a:lnTo>
                    <a:pt x="470" y="468"/>
                  </a:lnTo>
                  <a:lnTo>
                    <a:pt x="484" y="476"/>
                  </a:lnTo>
                  <a:lnTo>
                    <a:pt x="499" y="485"/>
                  </a:lnTo>
                  <a:lnTo>
                    <a:pt x="513" y="493"/>
                  </a:lnTo>
                  <a:lnTo>
                    <a:pt x="535" y="485"/>
                  </a:lnTo>
                  <a:lnTo>
                    <a:pt x="547" y="482"/>
                  </a:lnTo>
                  <a:lnTo>
                    <a:pt x="558" y="478"/>
                  </a:lnTo>
                  <a:lnTo>
                    <a:pt x="606" y="466"/>
                  </a:lnTo>
                  <a:lnTo>
                    <a:pt x="630" y="462"/>
                  </a:lnTo>
                  <a:lnTo>
                    <a:pt x="643" y="460"/>
                  </a:lnTo>
                  <a:lnTo>
                    <a:pt x="655" y="458"/>
                  </a:lnTo>
                  <a:lnTo>
                    <a:pt x="668" y="456"/>
                  </a:lnTo>
                  <a:lnTo>
                    <a:pt x="707" y="453"/>
                  </a:lnTo>
                  <a:lnTo>
                    <a:pt x="960" y="453"/>
                  </a:lnTo>
                  <a:lnTo>
                    <a:pt x="978" y="426"/>
                  </a:lnTo>
                  <a:lnTo>
                    <a:pt x="984" y="416"/>
                  </a:lnTo>
                  <a:lnTo>
                    <a:pt x="987" y="410"/>
                  </a:lnTo>
                  <a:close/>
                  <a:moveTo>
                    <a:pt x="960" y="453"/>
                  </a:moveTo>
                  <a:lnTo>
                    <a:pt x="775" y="453"/>
                  </a:lnTo>
                  <a:lnTo>
                    <a:pt x="804" y="455"/>
                  </a:lnTo>
                  <a:lnTo>
                    <a:pt x="818" y="457"/>
                  </a:lnTo>
                  <a:lnTo>
                    <a:pt x="833" y="458"/>
                  </a:lnTo>
                  <a:lnTo>
                    <a:pt x="848" y="460"/>
                  </a:lnTo>
                  <a:lnTo>
                    <a:pt x="863" y="463"/>
                  </a:lnTo>
                  <a:lnTo>
                    <a:pt x="878" y="465"/>
                  </a:lnTo>
                  <a:lnTo>
                    <a:pt x="893" y="468"/>
                  </a:lnTo>
                  <a:lnTo>
                    <a:pt x="909" y="471"/>
                  </a:lnTo>
                  <a:lnTo>
                    <a:pt x="924" y="475"/>
                  </a:lnTo>
                  <a:lnTo>
                    <a:pt x="940" y="479"/>
                  </a:lnTo>
                  <a:lnTo>
                    <a:pt x="947" y="470"/>
                  </a:lnTo>
                  <a:lnTo>
                    <a:pt x="953" y="462"/>
                  </a:lnTo>
                  <a:lnTo>
                    <a:pt x="960" y="453"/>
                  </a:lnTo>
                  <a:close/>
                  <a:moveTo>
                    <a:pt x="340" y="0"/>
                  </a:moveTo>
                  <a:lnTo>
                    <a:pt x="148" y="3"/>
                  </a:lnTo>
                  <a:lnTo>
                    <a:pt x="84" y="5"/>
                  </a:lnTo>
                  <a:lnTo>
                    <a:pt x="20" y="8"/>
                  </a:lnTo>
                  <a:lnTo>
                    <a:pt x="17" y="16"/>
                  </a:lnTo>
                  <a:lnTo>
                    <a:pt x="15" y="25"/>
                  </a:lnTo>
                  <a:lnTo>
                    <a:pt x="13" y="33"/>
                  </a:lnTo>
                  <a:lnTo>
                    <a:pt x="9" y="51"/>
                  </a:lnTo>
                  <a:lnTo>
                    <a:pt x="8" y="60"/>
                  </a:lnTo>
                  <a:lnTo>
                    <a:pt x="6" y="69"/>
                  </a:lnTo>
                  <a:lnTo>
                    <a:pt x="5" y="78"/>
                  </a:lnTo>
                  <a:lnTo>
                    <a:pt x="4" y="86"/>
                  </a:lnTo>
                  <a:lnTo>
                    <a:pt x="2" y="96"/>
                  </a:lnTo>
                  <a:lnTo>
                    <a:pt x="2" y="105"/>
                  </a:lnTo>
                  <a:lnTo>
                    <a:pt x="0" y="123"/>
                  </a:lnTo>
                  <a:lnTo>
                    <a:pt x="0" y="180"/>
                  </a:lnTo>
                  <a:lnTo>
                    <a:pt x="1" y="190"/>
                  </a:lnTo>
                  <a:lnTo>
                    <a:pt x="2" y="199"/>
                  </a:lnTo>
                  <a:lnTo>
                    <a:pt x="4" y="219"/>
                  </a:lnTo>
                  <a:lnTo>
                    <a:pt x="5" y="228"/>
                  </a:lnTo>
                  <a:lnTo>
                    <a:pt x="7" y="238"/>
                  </a:lnTo>
                  <a:lnTo>
                    <a:pt x="8" y="247"/>
                  </a:lnTo>
                  <a:lnTo>
                    <a:pt x="12" y="265"/>
                  </a:lnTo>
                  <a:lnTo>
                    <a:pt x="15" y="275"/>
                  </a:lnTo>
                  <a:lnTo>
                    <a:pt x="19" y="293"/>
                  </a:lnTo>
                  <a:lnTo>
                    <a:pt x="28" y="320"/>
                  </a:lnTo>
                  <a:lnTo>
                    <a:pt x="31" y="328"/>
                  </a:lnTo>
                  <a:lnTo>
                    <a:pt x="34" y="337"/>
                  </a:lnTo>
                  <a:lnTo>
                    <a:pt x="38" y="346"/>
                  </a:lnTo>
                  <a:lnTo>
                    <a:pt x="41" y="354"/>
                  </a:lnTo>
                  <a:lnTo>
                    <a:pt x="45" y="363"/>
                  </a:lnTo>
                  <a:lnTo>
                    <a:pt x="49" y="371"/>
                  </a:lnTo>
                  <a:lnTo>
                    <a:pt x="53" y="380"/>
                  </a:lnTo>
                  <a:lnTo>
                    <a:pt x="57" y="388"/>
                  </a:lnTo>
                  <a:lnTo>
                    <a:pt x="62" y="396"/>
                  </a:lnTo>
                  <a:lnTo>
                    <a:pt x="70" y="412"/>
                  </a:lnTo>
                  <a:lnTo>
                    <a:pt x="85" y="436"/>
                  </a:lnTo>
                  <a:lnTo>
                    <a:pt x="98" y="432"/>
                  </a:lnTo>
                  <a:lnTo>
                    <a:pt x="110" y="428"/>
                  </a:lnTo>
                  <a:lnTo>
                    <a:pt x="136" y="422"/>
                  </a:lnTo>
                  <a:lnTo>
                    <a:pt x="148" y="420"/>
                  </a:lnTo>
                  <a:lnTo>
                    <a:pt x="161" y="417"/>
                  </a:lnTo>
                  <a:lnTo>
                    <a:pt x="187" y="413"/>
                  </a:lnTo>
                  <a:lnTo>
                    <a:pt x="225" y="410"/>
                  </a:lnTo>
                  <a:lnTo>
                    <a:pt x="987" y="410"/>
                  </a:lnTo>
                  <a:lnTo>
                    <a:pt x="989" y="407"/>
                  </a:lnTo>
                  <a:lnTo>
                    <a:pt x="995" y="397"/>
                  </a:lnTo>
                  <a:lnTo>
                    <a:pt x="999" y="388"/>
                  </a:lnTo>
                  <a:lnTo>
                    <a:pt x="1014" y="358"/>
                  </a:lnTo>
                  <a:lnTo>
                    <a:pt x="1022" y="338"/>
                  </a:lnTo>
                  <a:lnTo>
                    <a:pt x="1026" y="327"/>
                  </a:lnTo>
                  <a:lnTo>
                    <a:pt x="1030" y="317"/>
                  </a:lnTo>
                  <a:lnTo>
                    <a:pt x="1033" y="306"/>
                  </a:lnTo>
                  <a:lnTo>
                    <a:pt x="1036" y="296"/>
                  </a:lnTo>
                  <a:lnTo>
                    <a:pt x="1039" y="285"/>
                  </a:lnTo>
                  <a:lnTo>
                    <a:pt x="1042" y="275"/>
                  </a:lnTo>
                  <a:lnTo>
                    <a:pt x="1045" y="264"/>
                  </a:lnTo>
                  <a:lnTo>
                    <a:pt x="1051" y="231"/>
                  </a:lnTo>
                  <a:lnTo>
                    <a:pt x="1052" y="219"/>
                  </a:lnTo>
                  <a:lnTo>
                    <a:pt x="1054" y="208"/>
                  </a:lnTo>
                  <a:lnTo>
                    <a:pt x="1055" y="197"/>
                  </a:lnTo>
                  <a:lnTo>
                    <a:pt x="1056" y="185"/>
                  </a:lnTo>
                  <a:lnTo>
                    <a:pt x="1056" y="174"/>
                  </a:lnTo>
                  <a:lnTo>
                    <a:pt x="1057" y="162"/>
                  </a:lnTo>
                  <a:lnTo>
                    <a:pt x="1057" y="136"/>
                  </a:lnTo>
                  <a:lnTo>
                    <a:pt x="1056" y="121"/>
                  </a:lnTo>
                  <a:lnTo>
                    <a:pt x="1055" y="105"/>
                  </a:lnTo>
                  <a:lnTo>
                    <a:pt x="1054" y="92"/>
                  </a:lnTo>
                  <a:lnTo>
                    <a:pt x="1050" y="64"/>
                  </a:lnTo>
                  <a:lnTo>
                    <a:pt x="1044" y="36"/>
                  </a:lnTo>
                  <a:lnTo>
                    <a:pt x="1012" y="32"/>
                  </a:lnTo>
                  <a:lnTo>
                    <a:pt x="948" y="26"/>
                  </a:lnTo>
                  <a:lnTo>
                    <a:pt x="916" y="24"/>
                  </a:lnTo>
                  <a:lnTo>
                    <a:pt x="852" y="18"/>
                  </a:lnTo>
                  <a:lnTo>
                    <a:pt x="724" y="10"/>
                  </a:lnTo>
                  <a:lnTo>
                    <a:pt x="692" y="9"/>
                  </a:lnTo>
                  <a:lnTo>
                    <a:pt x="660" y="7"/>
                  </a:lnTo>
                  <a:lnTo>
                    <a:pt x="500" y="2"/>
                  </a:lnTo>
                  <a:lnTo>
                    <a:pt x="468" y="2"/>
                  </a:lnTo>
                  <a:lnTo>
                    <a:pt x="436" y="1"/>
                  </a:lnTo>
                  <a:lnTo>
                    <a:pt x="404" y="1"/>
                  </a:lnTo>
                  <a:lnTo>
                    <a:pt x="340" y="0"/>
                  </a:lnTo>
                  <a:close/>
                </a:path>
              </a:pathLst>
            </a:custGeom>
            <a:solidFill>
              <a:srgbClr val="006CB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60" name="Shape 15">
              <a:extLst>
                <a:ext uri="{FF2B5EF4-FFF2-40B4-BE49-F238E27FC236}">
                  <a16:creationId xmlns:a16="http://schemas.microsoft.com/office/drawing/2014/main" id="{999866F1-8244-6D4B-0FE6-FCB87E05C659}"/>
                </a:ext>
              </a:extLst>
            </xdr:cNvPr>
            <xdr:cNvPicPr preferRelativeResize="0"/>
          </xdr:nvPicPr>
          <xdr:blipFill rotWithShape="1">
            <a:blip xmlns:r="http://schemas.openxmlformats.org/officeDocument/2006/relationships" r:embed="rId3">
              <a:alphaModFix/>
            </a:blip>
            <a:srcRect/>
            <a:stretch/>
          </xdr:blipFill>
          <xdr:spPr>
            <a:xfrm>
              <a:off x="5794" y="822"/>
              <a:ext cx="1056" cy="235"/>
            </a:xfrm>
            <a:prstGeom prst="rect">
              <a:avLst/>
            </a:prstGeom>
            <a:noFill/>
            <a:ln>
              <a:noFill/>
            </a:ln>
          </xdr:spPr>
        </xdr:pic>
        <xdr:sp macro="" textlink="">
          <xdr:nvSpPr>
            <xdr:cNvPr id="161" name="Shape 16">
              <a:extLst>
                <a:ext uri="{FF2B5EF4-FFF2-40B4-BE49-F238E27FC236}">
                  <a16:creationId xmlns:a16="http://schemas.microsoft.com/office/drawing/2014/main" id="{FA01940F-37E2-8FF5-D68E-0DAC7E599F50}"/>
                </a:ext>
              </a:extLst>
            </xdr:cNvPr>
            <xdr:cNvSpPr/>
          </xdr:nvSpPr>
          <xdr:spPr>
            <a:xfrm>
              <a:off x="5792" y="693"/>
              <a:ext cx="1057" cy="493"/>
            </a:xfrm>
            <a:custGeom>
              <a:avLst/>
              <a:gdLst/>
              <a:ahLst/>
              <a:cxnLst/>
              <a:rect l="l" t="t" r="r" b="b"/>
              <a:pathLst>
                <a:path w="1057" h="493" extrusionOk="0">
                  <a:moveTo>
                    <a:pt x="940" y="479"/>
                  </a:moveTo>
                  <a:lnTo>
                    <a:pt x="947" y="470"/>
                  </a:lnTo>
                  <a:lnTo>
                    <a:pt x="953" y="462"/>
                  </a:lnTo>
                  <a:lnTo>
                    <a:pt x="960" y="453"/>
                  </a:lnTo>
                  <a:lnTo>
                    <a:pt x="966" y="444"/>
                  </a:lnTo>
                  <a:lnTo>
                    <a:pt x="972" y="435"/>
                  </a:lnTo>
                  <a:lnTo>
                    <a:pt x="978" y="426"/>
                  </a:lnTo>
                  <a:lnTo>
                    <a:pt x="984" y="416"/>
                  </a:lnTo>
                  <a:lnTo>
                    <a:pt x="989" y="407"/>
                  </a:lnTo>
                  <a:lnTo>
                    <a:pt x="995" y="397"/>
                  </a:lnTo>
                  <a:lnTo>
                    <a:pt x="999" y="388"/>
                  </a:lnTo>
                  <a:lnTo>
                    <a:pt x="1004" y="378"/>
                  </a:lnTo>
                  <a:lnTo>
                    <a:pt x="1009" y="368"/>
                  </a:lnTo>
                  <a:lnTo>
                    <a:pt x="1014" y="358"/>
                  </a:lnTo>
                  <a:lnTo>
                    <a:pt x="1018" y="348"/>
                  </a:lnTo>
                  <a:lnTo>
                    <a:pt x="1022" y="338"/>
                  </a:lnTo>
                  <a:lnTo>
                    <a:pt x="1026" y="327"/>
                  </a:lnTo>
                  <a:lnTo>
                    <a:pt x="1030" y="317"/>
                  </a:lnTo>
                  <a:lnTo>
                    <a:pt x="1033" y="306"/>
                  </a:lnTo>
                  <a:lnTo>
                    <a:pt x="1036" y="296"/>
                  </a:lnTo>
                  <a:lnTo>
                    <a:pt x="1039" y="285"/>
                  </a:lnTo>
                  <a:lnTo>
                    <a:pt x="1042" y="275"/>
                  </a:lnTo>
                  <a:lnTo>
                    <a:pt x="1045" y="264"/>
                  </a:lnTo>
                  <a:lnTo>
                    <a:pt x="1047" y="253"/>
                  </a:lnTo>
                  <a:lnTo>
                    <a:pt x="1049" y="242"/>
                  </a:lnTo>
                  <a:lnTo>
                    <a:pt x="1051" y="231"/>
                  </a:lnTo>
                  <a:lnTo>
                    <a:pt x="1052" y="219"/>
                  </a:lnTo>
                  <a:lnTo>
                    <a:pt x="1054" y="208"/>
                  </a:lnTo>
                  <a:lnTo>
                    <a:pt x="1055" y="197"/>
                  </a:lnTo>
                  <a:lnTo>
                    <a:pt x="1056" y="185"/>
                  </a:lnTo>
                  <a:lnTo>
                    <a:pt x="1056" y="174"/>
                  </a:lnTo>
                  <a:lnTo>
                    <a:pt x="1057" y="162"/>
                  </a:lnTo>
                  <a:lnTo>
                    <a:pt x="1057" y="151"/>
                  </a:lnTo>
                  <a:lnTo>
                    <a:pt x="1057" y="136"/>
                  </a:lnTo>
                  <a:lnTo>
                    <a:pt x="1056" y="121"/>
                  </a:lnTo>
                  <a:lnTo>
                    <a:pt x="1055" y="107"/>
                  </a:lnTo>
                  <a:lnTo>
                    <a:pt x="1054" y="92"/>
                  </a:lnTo>
                  <a:lnTo>
                    <a:pt x="1052" y="78"/>
                  </a:lnTo>
                  <a:lnTo>
                    <a:pt x="1050" y="64"/>
                  </a:lnTo>
                  <a:lnTo>
                    <a:pt x="1047" y="50"/>
                  </a:lnTo>
                  <a:lnTo>
                    <a:pt x="1044" y="36"/>
                  </a:lnTo>
                  <a:lnTo>
                    <a:pt x="1012" y="32"/>
                  </a:lnTo>
                  <a:lnTo>
                    <a:pt x="980" y="29"/>
                  </a:lnTo>
                  <a:lnTo>
                    <a:pt x="948" y="26"/>
                  </a:lnTo>
                  <a:lnTo>
                    <a:pt x="916" y="24"/>
                  </a:lnTo>
                  <a:lnTo>
                    <a:pt x="884" y="21"/>
                  </a:lnTo>
                  <a:lnTo>
                    <a:pt x="852" y="18"/>
                  </a:lnTo>
                  <a:lnTo>
                    <a:pt x="820" y="16"/>
                  </a:lnTo>
                  <a:lnTo>
                    <a:pt x="788" y="14"/>
                  </a:lnTo>
                  <a:lnTo>
                    <a:pt x="756" y="12"/>
                  </a:lnTo>
                  <a:lnTo>
                    <a:pt x="724" y="10"/>
                  </a:lnTo>
                  <a:lnTo>
                    <a:pt x="692" y="9"/>
                  </a:lnTo>
                  <a:lnTo>
                    <a:pt x="660" y="7"/>
                  </a:lnTo>
                  <a:lnTo>
                    <a:pt x="628" y="6"/>
                  </a:lnTo>
                  <a:lnTo>
                    <a:pt x="596" y="5"/>
                  </a:lnTo>
                  <a:lnTo>
                    <a:pt x="564" y="4"/>
                  </a:lnTo>
                  <a:lnTo>
                    <a:pt x="532" y="3"/>
                  </a:lnTo>
                  <a:lnTo>
                    <a:pt x="500" y="2"/>
                  </a:lnTo>
                  <a:lnTo>
                    <a:pt x="468" y="2"/>
                  </a:lnTo>
                  <a:lnTo>
                    <a:pt x="436" y="1"/>
                  </a:lnTo>
                  <a:lnTo>
                    <a:pt x="404" y="1"/>
                  </a:lnTo>
                  <a:lnTo>
                    <a:pt x="340" y="0"/>
                  </a:lnTo>
                  <a:lnTo>
                    <a:pt x="276" y="1"/>
                  </a:lnTo>
                  <a:lnTo>
                    <a:pt x="212" y="2"/>
                  </a:lnTo>
                  <a:lnTo>
                    <a:pt x="148" y="3"/>
                  </a:lnTo>
                  <a:lnTo>
                    <a:pt x="84" y="5"/>
                  </a:lnTo>
                  <a:lnTo>
                    <a:pt x="20" y="8"/>
                  </a:lnTo>
                  <a:lnTo>
                    <a:pt x="15" y="25"/>
                  </a:lnTo>
                  <a:lnTo>
                    <a:pt x="13" y="33"/>
                  </a:lnTo>
                  <a:lnTo>
                    <a:pt x="11" y="42"/>
                  </a:lnTo>
                  <a:lnTo>
                    <a:pt x="9" y="51"/>
                  </a:lnTo>
                  <a:lnTo>
                    <a:pt x="8" y="60"/>
                  </a:lnTo>
                  <a:lnTo>
                    <a:pt x="6" y="69"/>
                  </a:lnTo>
                  <a:lnTo>
                    <a:pt x="5" y="78"/>
                  </a:lnTo>
                  <a:lnTo>
                    <a:pt x="4" y="86"/>
                  </a:lnTo>
                  <a:lnTo>
                    <a:pt x="2" y="96"/>
                  </a:lnTo>
                  <a:lnTo>
                    <a:pt x="2" y="105"/>
                  </a:lnTo>
                  <a:lnTo>
                    <a:pt x="1" y="114"/>
                  </a:lnTo>
                  <a:lnTo>
                    <a:pt x="0" y="123"/>
                  </a:lnTo>
                  <a:lnTo>
                    <a:pt x="0" y="132"/>
                  </a:lnTo>
                  <a:lnTo>
                    <a:pt x="0" y="141"/>
                  </a:lnTo>
                  <a:lnTo>
                    <a:pt x="0" y="151"/>
                  </a:lnTo>
                  <a:lnTo>
                    <a:pt x="0" y="161"/>
                  </a:lnTo>
                  <a:lnTo>
                    <a:pt x="0" y="170"/>
                  </a:lnTo>
                  <a:lnTo>
                    <a:pt x="0" y="180"/>
                  </a:lnTo>
                  <a:lnTo>
                    <a:pt x="1" y="190"/>
                  </a:lnTo>
                  <a:lnTo>
                    <a:pt x="2" y="199"/>
                  </a:lnTo>
                  <a:lnTo>
                    <a:pt x="3" y="209"/>
                  </a:lnTo>
                  <a:lnTo>
                    <a:pt x="4" y="219"/>
                  </a:lnTo>
                  <a:lnTo>
                    <a:pt x="5" y="228"/>
                  </a:lnTo>
                  <a:lnTo>
                    <a:pt x="7" y="238"/>
                  </a:lnTo>
                  <a:lnTo>
                    <a:pt x="8" y="247"/>
                  </a:lnTo>
                  <a:lnTo>
                    <a:pt x="10" y="256"/>
                  </a:lnTo>
                  <a:lnTo>
                    <a:pt x="12" y="265"/>
                  </a:lnTo>
                  <a:lnTo>
                    <a:pt x="15" y="275"/>
                  </a:lnTo>
                  <a:lnTo>
                    <a:pt x="17" y="284"/>
                  </a:lnTo>
                  <a:lnTo>
                    <a:pt x="19" y="293"/>
                  </a:lnTo>
                  <a:lnTo>
                    <a:pt x="22" y="302"/>
                  </a:lnTo>
                  <a:lnTo>
                    <a:pt x="25" y="311"/>
                  </a:lnTo>
                  <a:lnTo>
                    <a:pt x="28" y="320"/>
                  </a:lnTo>
                  <a:lnTo>
                    <a:pt x="31" y="328"/>
                  </a:lnTo>
                  <a:lnTo>
                    <a:pt x="34" y="337"/>
                  </a:lnTo>
                  <a:lnTo>
                    <a:pt x="38" y="346"/>
                  </a:lnTo>
                  <a:lnTo>
                    <a:pt x="41" y="354"/>
                  </a:lnTo>
                  <a:lnTo>
                    <a:pt x="45" y="363"/>
                  </a:lnTo>
                  <a:lnTo>
                    <a:pt x="49" y="371"/>
                  </a:lnTo>
                  <a:lnTo>
                    <a:pt x="53" y="380"/>
                  </a:lnTo>
                  <a:lnTo>
                    <a:pt x="57" y="388"/>
                  </a:lnTo>
                  <a:lnTo>
                    <a:pt x="62" y="396"/>
                  </a:lnTo>
                  <a:lnTo>
                    <a:pt x="66" y="404"/>
                  </a:lnTo>
                  <a:lnTo>
                    <a:pt x="70" y="412"/>
                  </a:lnTo>
                  <a:lnTo>
                    <a:pt x="75" y="420"/>
                  </a:lnTo>
                  <a:lnTo>
                    <a:pt x="80" y="428"/>
                  </a:lnTo>
                  <a:lnTo>
                    <a:pt x="85" y="436"/>
                  </a:lnTo>
                  <a:lnTo>
                    <a:pt x="98" y="432"/>
                  </a:lnTo>
                  <a:lnTo>
                    <a:pt x="110" y="428"/>
                  </a:lnTo>
                  <a:lnTo>
                    <a:pt x="123" y="425"/>
                  </a:lnTo>
                  <a:lnTo>
                    <a:pt x="136" y="422"/>
                  </a:lnTo>
                  <a:lnTo>
                    <a:pt x="148" y="420"/>
                  </a:lnTo>
                  <a:lnTo>
                    <a:pt x="161" y="417"/>
                  </a:lnTo>
                  <a:lnTo>
                    <a:pt x="174" y="415"/>
                  </a:lnTo>
                  <a:lnTo>
                    <a:pt x="187" y="413"/>
                  </a:lnTo>
                  <a:lnTo>
                    <a:pt x="199" y="412"/>
                  </a:lnTo>
                  <a:lnTo>
                    <a:pt x="212" y="411"/>
                  </a:lnTo>
                  <a:lnTo>
                    <a:pt x="225" y="410"/>
                  </a:lnTo>
                  <a:lnTo>
                    <a:pt x="238" y="410"/>
                  </a:lnTo>
                  <a:lnTo>
                    <a:pt x="251" y="410"/>
                  </a:lnTo>
                  <a:lnTo>
                    <a:pt x="264" y="410"/>
                  </a:lnTo>
                  <a:lnTo>
                    <a:pt x="277" y="411"/>
                  </a:lnTo>
                  <a:lnTo>
                    <a:pt x="291" y="412"/>
                  </a:lnTo>
                  <a:lnTo>
                    <a:pt x="304" y="414"/>
                  </a:lnTo>
                  <a:lnTo>
                    <a:pt x="317" y="416"/>
                  </a:lnTo>
                  <a:lnTo>
                    <a:pt x="331" y="418"/>
                  </a:lnTo>
                  <a:lnTo>
                    <a:pt x="344" y="421"/>
                  </a:lnTo>
                  <a:lnTo>
                    <a:pt x="358" y="424"/>
                  </a:lnTo>
                  <a:lnTo>
                    <a:pt x="371" y="428"/>
                  </a:lnTo>
                  <a:lnTo>
                    <a:pt x="385" y="432"/>
                  </a:lnTo>
                  <a:lnTo>
                    <a:pt x="399" y="437"/>
                  </a:lnTo>
                  <a:lnTo>
                    <a:pt x="413" y="442"/>
                  </a:lnTo>
                  <a:lnTo>
                    <a:pt x="427" y="448"/>
                  </a:lnTo>
                  <a:lnTo>
                    <a:pt x="441" y="454"/>
                  </a:lnTo>
                  <a:lnTo>
                    <a:pt x="455" y="461"/>
                  </a:lnTo>
                  <a:lnTo>
                    <a:pt x="470" y="468"/>
                  </a:lnTo>
                  <a:lnTo>
                    <a:pt x="484" y="476"/>
                  </a:lnTo>
                  <a:lnTo>
                    <a:pt x="499" y="485"/>
                  </a:lnTo>
                  <a:lnTo>
                    <a:pt x="513" y="493"/>
                  </a:lnTo>
                  <a:lnTo>
                    <a:pt x="524" y="489"/>
                  </a:lnTo>
                  <a:lnTo>
                    <a:pt x="535" y="485"/>
                  </a:lnTo>
                  <a:lnTo>
                    <a:pt x="547" y="482"/>
                  </a:lnTo>
                  <a:lnTo>
                    <a:pt x="558" y="478"/>
                  </a:lnTo>
                  <a:lnTo>
                    <a:pt x="570" y="475"/>
                  </a:lnTo>
                  <a:lnTo>
                    <a:pt x="582" y="472"/>
                  </a:lnTo>
                  <a:lnTo>
                    <a:pt x="594" y="469"/>
                  </a:lnTo>
                  <a:lnTo>
                    <a:pt x="606" y="466"/>
                  </a:lnTo>
                  <a:lnTo>
                    <a:pt x="618" y="464"/>
                  </a:lnTo>
                  <a:lnTo>
                    <a:pt x="630" y="462"/>
                  </a:lnTo>
                  <a:lnTo>
                    <a:pt x="643" y="460"/>
                  </a:lnTo>
                  <a:lnTo>
                    <a:pt x="655" y="458"/>
                  </a:lnTo>
                  <a:lnTo>
                    <a:pt x="668" y="456"/>
                  </a:lnTo>
                  <a:lnTo>
                    <a:pt x="681" y="455"/>
                  </a:lnTo>
                  <a:lnTo>
                    <a:pt x="694" y="454"/>
                  </a:lnTo>
                  <a:lnTo>
                    <a:pt x="707" y="453"/>
                  </a:lnTo>
                  <a:lnTo>
                    <a:pt x="720" y="453"/>
                  </a:lnTo>
                  <a:lnTo>
                    <a:pt x="734" y="452"/>
                  </a:lnTo>
                  <a:lnTo>
                    <a:pt x="748" y="452"/>
                  </a:lnTo>
                  <a:lnTo>
                    <a:pt x="761" y="453"/>
                  </a:lnTo>
                  <a:lnTo>
                    <a:pt x="775" y="453"/>
                  </a:lnTo>
                  <a:lnTo>
                    <a:pt x="789" y="454"/>
                  </a:lnTo>
                  <a:lnTo>
                    <a:pt x="804" y="455"/>
                  </a:lnTo>
                  <a:lnTo>
                    <a:pt x="818" y="457"/>
                  </a:lnTo>
                  <a:lnTo>
                    <a:pt x="833" y="458"/>
                  </a:lnTo>
                  <a:lnTo>
                    <a:pt x="848" y="460"/>
                  </a:lnTo>
                  <a:lnTo>
                    <a:pt x="863" y="463"/>
                  </a:lnTo>
                  <a:lnTo>
                    <a:pt x="878" y="465"/>
                  </a:lnTo>
                  <a:lnTo>
                    <a:pt x="893" y="468"/>
                  </a:lnTo>
                  <a:lnTo>
                    <a:pt x="909" y="471"/>
                  </a:lnTo>
                  <a:lnTo>
                    <a:pt x="924" y="475"/>
                  </a:lnTo>
                  <a:lnTo>
                    <a:pt x="940" y="479"/>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62" name="Shape 17">
              <a:extLst>
                <a:ext uri="{FF2B5EF4-FFF2-40B4-BE49-F238E27FC236}">
                  <a16:creationId xmlns:a16="http://schemas.microsoft.com/office/drawing/2014/main" id="{108DCD65-55F9-CD0E-FFD4-2580AB1C8996}"/>
                </a:ext>
              </a:extLst>
            </xdr:cNvPr>
            <xdr:cNvPicPr preferRelativeResize="0"/>
          </xdr:nvPicPr>
          <xdr:blipFill rotWithShape="1">
            <a:blip xmlns:r="http://schemas.openxmlformats.org/officeDocument/2006/relationships" r:embed="rId3">
              <a:alphaModFix/>
            </a:blip>
            <a:srcRect/>
            <a:stretch/>
          </xdr:blipFill>
          <xdr:spPr>
            <a:xfrm>
              <a:off x="5794" y="822"/>
              <a:ext cx="1056" cy="235"/>
            </a:xfrm>
            <a:prstGeom prst="rect">
              <a:avLst/>
            </a:prstGeom>
            <a:noFill/>
            <a:ln>
              <a:noFill/>
            </a:ln>
          </xdr:spPr>
        </xdr:pic>
        <xdr:sp macro="" textlink="">
          <xdr:nvSpPr>
            <xdr:cNvPr id="163" name="Shape 18">
              <a:extLst>
                <a:ext uri="{FF2B5EF4-FFF2-40B4-BE49-F238E27FC236}">
                  <a16:creationId xmlns:a16="http://schemas.microsoft.com/office/drawing/2014/main" id="{1C3D4293-12E3-9FF0-9AC9-2C8686B301FC}"/>
                </a:ext>
              </a:extLst>
            </xdr:cNvPr>
            <xdr:cNvSpPr/>
          </xdr:nvSpPr>
          <xdr:spPr>
            <a:xfrm>
              <a:off x="5792" y="769"/>
              <a:ext cx="1057" cy="299"/>
            </a:xfrm>
            <a:custGeom>
              <a:avLst/>
              <a:gdLst/>
              <a:ahLst/>
              <a:cxnLst/>
              <a:rect l="l" t="t" r="r" b="b"/>
              <a:pathLst>
                <a:path w="1057" h="299" extrusionOk="0">
                  <a:moveTo>
                    <a:pt x="1034" y="226"/>
                  </a:moveTo>
                  <a:lnTo>
                    <a:pt x="451" y="226"/>
                  </a:lnTo>
                  <a:lnTo>
                    <a:pt x="482" y="227"/>
                  </a:lnTo>
                  <a:lnTo>
                    <a:pt x="512" y="227"/>
                  </a:lnTo>
                  <a:lnTo>
                    <a:pt x="542" y="229"/>
                  </a:lnTo>
                  <a:lnTo>
                    <a:pt x="573" y="230"/>
                  </a:lnTo>
                  <a:lnTo>
                    <a:pt x="603" y="232"/>
                  </a:lnTo>
                  <a:lnTo>
                    <a:pt x="695" y="241"/>
                  </a:lnTo>
                  <a:lnTo>
                    <a:pt x="756" y="249"/>
                  </a:lnTo>
                  <a:lnTo>
                    <a:pt x="818" y="259"/>
                  </a:lnTo>
                  <a:lnTo>
                    <a:pt x="910" y="277"/>
                  </a:lnTo>
                  <a:lnTo>
                    <a:pt x="973" y="291"/>
                  </a:lnTo>
                  <a:lnTo>
                    <a:pt x="1004" y="299"/>
                  </a:lnTo>
                  <a:lnTo>
                    <a:pt x="1008" y="295"/>
                  </a:lnTo>
                  <a:lnTo>
                    <a:pt x="1023" y="259"/>
                  </a:lnTo>
                  <a:lnTo>
                    <a:pt x="1034" y="226"/>
                  </a:lnTo>
                  <a:close/>
                  <a:moveTo>
                    <a:pt x="514" y="0"/>
                  </a:moveTo>
                  <a:lnTo>
                    <a:pt x="414" y="0"/>
                  </a:lnTo>
                  <a:lnTo>
                    <a:pt x="380" y="2"/>
                  </a:lnTo>
                  <a:lnTo>
                    <a:pt x="346" y="3"/>
                  </a:lnTo>
                  <a:lnTo>
                    <a:pt x="312" y="6"/>
                  </a:lnTo>
                  <a:lnTo>
                    <a:pt x="278" y="8"/>
                  </a:lnTo>
                  <a:lnTo>
                    <a:pt x="244" y="11"/>
                  </a:lnTo>
                  <a:lnTo>
                    <a:pt x="140" y="23"/>
                  </a:lnTo>
                  <a:lnTo>
                    <a:pt x="106" y="28"/>
                  </a:lnTo>
                  <a:lnTo>
                    <a:pt x="0" y="46"/>
                  </a:lnTo>
                  <a:lnTo>
                    <a:pt x="0" y="100"/>
                  </a:lnTo>
                  <a:lnTo>
                    <a:pt x="1" y="112"/>
                  </a:lnTo>
                  <a:lnTo>
                    <a:pt x="2" y="125"/>
                  </a:lnTo>
                  <a:lnTo>
                    <a:pt x="3" y="137"/>
                  </a:lnTo>
                  <a:lnTo>
                    <a:pt x="5" y="149"/>
                  </a:lnTo>
                  <a:lnTo>
                    <a:pt x="7" y="162"/>
                  </a:lnTo>
                  <a:lnTo>
                    <a:pt x="9" y="173"/>
                  </a:lnTo>
                  <a:lnTo>
                    <a:pt x="12" y="185"/>
                  </a:lnTo>
                  <a:lnTo>
                    <a:pt x="14" y="197"/>
                  </a:lnTo>
                  <a:lnTo>
                    <a:pt x="17" y="209"/>
                  </a:lnTo>
                  <a:lnTo>
                    <a:pt x="21" y="220"/>
                  </a:lnTo>
                  <a:lnTo>
                    <a:pt x="24" y="232"/>
                  </a:lnTo>
                  <a:lnTo>
                    <a:pt x="28" y="243"/>
                  </a:lnTo>
                  <a:lnTo>
                    <a:pt x="32" y="255"/>
                  </a:lnTo>
                  <a:lnTo>
                    <a:pt x="36" y="266"/>
                  </a:lnTo>
                  <a:lnTo>
                    <a:pt x="65" y="260"/>
                  </a:lnTo>
                  <a:lnTo>
                    <a:pt x="124" y="250"/>
                  </a:lnTo>
                  <a:lnTo>
                    <a:pt x="212" y="238"/>
                  </a:lnTo>
                  <a:lnTo>
                    <a:pt x="242" y="235"/>
                  </a:lnTo>
                  <a:lnTo>
                    <a:pt x="272" y="233"/>
                  </a:lnTo>
                  <a:lnTo>
                    <a:pt x="301" y="230"/>
                  </a:lnTo>
                  <a:lnTo>
                    <a:pt x="421" y="226"/>
                  </a:lnTo>
                  <a:lnTo>
                    <a:pt x="1034" y="226"/>
                  </a:lnTo>
                  <a:lnTo>
                    <a:pt x="1036" y="221"/>
                  </a:lnTo>
                  <a:lnTo>
                    <a:pt x="1046" y="182"/>
                  </a:lnTo>
                  <a:lnTo>
                    <a:pt x="1053" y="142"/>
                  </a:lnTo>
                  <a:lnTo>
                    <a:pt x="1057" y="88"/>
                  </a:lnTo>
                  <a:lnTo>
                    <a:pt x="1054" y="82"/>
                  </a:lnTo>
                  <a:lnTo>
                    <a:pt x="993" y="64"/>
                  </a:lnTo>
                  <a:lnTo>
                    <a:pt x="962" y="56"/>
                  </a:lnTo>
                  <a:lnTo>
                    <a:pt x="900" y="42"/>
                  </a:lnTo>
                  <a:lnTo>
                    <a:pt x="837" y="30"/>
                  </a:lnTo>
                  <a:lnTo>
                    <a:pt x="774" y="20"/>
                  </a:lnTo>
                  <a:lnTo>
                    <a:pt x="709" y="12"/>
                  </a:lnTo>
                  <a:lnTo>
                    <a:pt x="645" y="6"/>
                  </a:lnTo>
                  <a:lnTo>
                    <a:pt x="579" y="2"/>
                  </a:lnTo>
                  <a:lnTo>
                    <a:pt x="514" y="0"/>
                  </a:lnTo>
                  <a:close/>
                </a:path>
              </a:pathLst>
            </a:custGeom>
            <a:solidFill>
              <a:srgbClr val="FCFCFC"/>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64" name="Shape 19">
              <a:extLst>
                <a:ext uri="{FF2B5EF4-FFF2-40B4-BE49-F238E27FC236}">
                  <a16:creationId xmlns:a16="http://schemas.microsoft.com/office/drawing/2014/main" id="{6F50355F-0AED-3DC3-2135-1DA5DBE89389}"/>
                </a:ext>
              </a:extLst>
            </xdr:cNvPr>
            <xdr:cNvSpPr/>
          </xdr:nvSpPr>
          <xdr:spPr>
            <a:xfrm>
              <a:off x="5792" y="769"/>
              <a:ext cx="1057" cy="299"/>
            </a:xfrm>
            <a:custGeom>
              <a:avLst/>
              <a:gdLst/>
              <a:ahLst/>
              <a:cxnLst/>
              <a:rect l="l" t="t" r="r" b="b"/>
              <a:pathLst>
                <a:path w="1057" h="299" extrusionOk="0">
                  <a:moveTo>
                    <a:pt x="1004" y="299"/>
                  </a:moveTo>
                  <a:lnTo>
                    <a:pt x="942" y="284"/>
                  </a:lnTo>
                  <a:lnTo>
                    <a:pt x="879" y="271"/>
                  </a:lnTo>
                  <a:lnTo>
                    <a:pt x="848" y="265"/>
                  </a:lnTo>
                  <a:lnTo>
                    <a:pt x="818" y="259"/>
                  </a:lnTo>
                  <a:lnTo>
                    <a:pt x="787" y="254"/>
                  </a:lnTo>
                  <a:lnTo>
                    <a:pt x="756" y="249"/>
                  </a:lnTo>
                  <a:lnTo>
                    <a:pt x="725" y="245"/>
                  </a:lnTo>
                  <a:lnTo>
                    <a:pt x="695" y="241"/>
                  </a:lnTo>
                  <a:lnTo>
                    <a:pt x="664" y="238"/>
                  </a:lnTo>
                  <a:lnTo>
                    <a:pt x="633" y="235"/>
                  </a:lnTo>
                  <a:lnTo>
                    <a:pt x="603" y="232"/>
                  </a:lnTo>
                  <a:lnTo>
                    <a:pt x="573" y="230"/>
                  </a:lnTo>
                  <a:lnTo>
                    <a:pt x="542" y="229"/>
                  </a:lnTo>
                  <a:lnTo>
                    <a:pt x="512" y="227"/>
                  </a:lnTo>
                  <a:lnTo>
                    <a:pt x="482" y="227"/>
                  </a:lnTo>
                  <a:lnTo>
                    <a:pt x="451" y="226"/>
                  </a:lnTo>
                  <a:lnTo>
                    <a:pt x="421" y="226"/>
                  </a:lnTo>
                  <a:lnTo>
                    <a:pt x="391" y="227"/>
                  </a:lnTo>
                  <a:lnTo>
                    <a:pt x="361" y="228"/>
                  </a:lnTo>
                  <a:lnTo>
                    <a:pt x="331" y="229"/>
                  </a:lnTo>
                  <a:lnTo>
                    <a:pt x="301" y="230"/>
                  </a:lnTo>
                  <a:lnTo>
                    <a:pt x="272" y="233"/>
                  </a:lnTo>
                  <a:lnTo>
                    <a:pt x="242" y="235"/>
                  </a:lnTo>
                  <a:lnTo>
                    <a:pt x="212" y="238"/>
                  </a:lnTo>
                  <a:lnTo>
                    <a:pt x="183" y="242"/>
                  </a:lnTo>
                  <a:lnTo>
                    <a:pt x="153" y="246"/>
                  </a:lnTo>
                  <a:lnTo>
                    <a:pt x="124" y="250"/>
                  </a:lnTo>
                  <a:lnTo>
                    <a:pt x="95" y="255"/>
                  </a:lnTo>
                  <a:lnTo>
                    <a:pt x="65" y="260"/>
                  </a:lnTo>
                  <a:lnTo>
                    <a:pt x="36" y="266"/>
                  </a:lnTo>
                  <a:lnTo>
                    <a:pt x="32" y="255"/>
                  </a:lnTo>
                  <a:lnTo>
                    <a:pt x="28" y="243"/>
                  </a:lnTo>
                  <a:lnTo>
                    <a:pt x="24" y="232"/>
                  </a:lnTo>
                  <a:lnTo>
                    <a:pt x="21" y="220"/>
                  </a:lnTo>
                  <a:lnTo>
                    <a:pt x="17" y="209"/>
                  </a:lnTo>
                  <a:lnTo>
                    <a:pt x="14" y="197"/>
                  </a:lnTo>
                  <a:lnTo>
                    <a:pt x="12" y="185"/>
                  </a:lnTo>
                  <a:lnTo>
                    <a:pt x="9" y="173"/>
                  </a:lnTo>
                  <a:lnTo>
                    <a:pt x="7" y="162"/>
                  </a:lnTo>
                  <a:lnTo>
                    <a:pt x="5" y="149"/>
                  </a:lnTo>
                  <a:lnTo>
                    <a:pt x="3" y="137"/>
                  </a:lnTo>
                  <a:lnTo>
                    <a:pt x="2" y="125"/>
                  </a:lnTo>
                  <a:lnTo>
                    <a:pt x="1" y="112"/>
                  </a:lnTo>
                  <a:lnTo>
                    <a:pt x="0" y="100"/>
                  </a:lnTo>
                  <a:lnTo>
                    <a:pt x="0" y="87"/>
                  </a:lnTo>
                  <a:lnTo>
                    <a:pt x="0" y="75"/>
                  </a:lnTo>
                  <a:lnTo>
                    <a:pt x="0" y="68"/>
                  </a:lnTo>
                  <a:lnTo>
                    <a:pt x="0" y="53"/>
                  </a:lnTo>
                  <a:lnTo>
                    <a:pt x="36" y="40"/>
                  </a:lnTo>
                  <a:lnTo>
                    <a:pt x="71" y="34"/>
                  </a:lnTo>
                  <a:lnTo>
                    <a:pt x="106" y="28"/>
                  </a:lnTo>
                  <a:lnTo>
                    <a:pt x="140" y="23"/>
                  </a:lnTo>
                  <a:lnTo>
                    <a:pt x="175" y="19"/>
                  </a:lnTo>
                  <a:lnTo>
                    <a:pt x="210" y="15"/>
                  </a:lnTo>
                  <a:lnTo>
                    <a:pt x="244" y="11"/>
                  </a:lnTo>
                  <a:lnTo>
                    <a:pt x="278" y="8"/>
                  </a:lnTo>
                  <a:lnTo>
                    <a:pt x="312" y="6"/>
                  </a:lnTo>
                  <a:lnTo>
                    <a:pt x="346" y="3"/>
                  </a:lnTo>
                  <a:lnTo>
                    <a:pt x="380" y="2"/>
                  </a:lnTo>
                  <a:lnTo>
                    <a:pt x="414" y="0"/>
                  </a:lnTo>
                  <a:lnTo>
                    <a:pt x="447" y="0"/>
                  </a:lnTo>
                  <a:lnTo>
                    <a:pt x="480" y="0"/>
                  </a:lnTo>
                  <a:lnTo>
                    <a:pt x="514" y="0"/>
                  </a:lnTo>
                  <a:lnTo>
                    <a:pt x="547" y="1"/>
                  </a:lnTo>
                  <a:lnTo>
                    <a:pt x="579" y="2"/>
                  </a:lnTo>
                  <a:lnTo>
                    <a:pt x="612" y="4"/>
                  </a:lnTo>
                  <a:lnTo>
                    <a:pt x="645" y="6"/>
                  </a:lnTo>
                  <a:lnTo>
                    <a:pt x="677" y="9"/>
                  </a:lnTo>
                  <a:lnTo>
                    <a:pt x="709" y="12"/>
                  </a:lnTo>
                  <a:lnTo>
                    <a:pt x="742" y="16"/>
                  </a:lnTo>
                  <a:lnTo>
                    <a:pt x="774" y="20"/>
                  </a:lnTo>
                  <a:lnTo>
                    <a:pt x="805" y="25"/>
                  </a:lnTo>
                  <a:lnTo>
                    <a:pt x="837" y="30"/>
                  </a:lnTo>
                  <a:lnTo>
                    <a:pt x="868" y="36"/>
                  </a:lnTo>
                  <a:lnTo>
                    <a:pt x="900" y="42"/>
                  </a:lnTo>
                  <a:lnTo>
                    <a:pt x="931" y="49"/>
                  </a:lnTo>
                  <a:lnTo>
                    <a:pt x="993" y="64"/>
                  </a:lnTo>
                  <a:lnTo>
                    <a:pt x="1054" y="82"/>
                  </a:lnTo>
                  <a:lnTo>
                    <a:pt x="1055" y="85"/>
                  </a:lnTo>
                  <a:lnTo>
                    <a:pt x="1057" y="88"/>
                  </a:lnTo>
                  <a:lnTo>
                    <a:pt x="1056" y="102"/>
                  </a:lnTo>
                  <a:lnTo>
                    <a:pt x="1055" y="115"/>
                  </a:lnTo>
                  <a:lnTo>
                    <a:pt x="1054" y="129"/>
                  </a:lnTo>
                  <a:lnTo>
                    <a:pt x="1053" y="142"/>
                  </a:lnTo>
                  <a:lnTo>
                    <a:pt x="1051" y="156"/>
                  </a:lnTo>
                  <a:lnTo>
                    <a:pt x="1048" y="169"/>
                  </a:lnTo>
                  <a:lnTo>
                    <a:pt x="1046" y="182"/>
                  </a:lnTo>
                  <a:lnTo>
                    <a:pt x="1043" y="195"/>
                  </a:lnTo>
                  <a:lnTo>
                    <a:pt x="1039" y="209"/>
                  </a:lnTo>
                  <a:lnTo>
                    <a:pt x="1036" y="221"/>
                  </a:lnTo>
                  <a:lnTo>
                    <a:pt x="1032" y="234"/>
                  </a:lnTo>
                  <a:lnTo>
                    <a:pt x="1028" y="246"/>
                  </a:lnTo>
                  <a:lnTo>
                    <a:pt x="1023" y="259"/>
                  </a:lnTo>
                  <a:lnTo>
                    <a:pt x="1018" y="271"/>
                  </a:lnTo>
                  <a:lnTo>
                    <a:pt x="1013" y="283"/>
                  </a:lnTo>
                  <a:lnTo>
                    <a:pt x="1008" y="295"/>
                  </a:lnTo>
                  <a:lnTo>
                    <a:pt x="1006" y="297"/>
                  </a:lnTo>
                  <a:lnTo>
                    <a:pt x="1004" y="299"/>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65" name="Shape 20">
              <a:extLst>
                <a:ext uri="{FF2B5EF4-FFF2-40B4-BE49-F238E27FC236}">
                  <a16:creationId xmlns:a16="http://schemas.microsoft.com/office/drawing/2014/main" id="{F3C222FE-D040-1CA3-11FD-80856E0FD12D}"/>
                </a:ext>
              </a:extLst>
            </xdr:cNvPr>
            <xdr:cNvSpPr/>
          </xdr:nvSpPr>
          <xdr:spPr>
            <a:xfrm>
              <a:off x="5813" y="320"/>
              <a:ext cx="1025" cy="413"/>
            </a:xfrm>
            <a:custGeom>
              <a:avLst/>
              <a:gdLst/>
              <a:ahLst/>
              <a:cxnLst/>
              <a:rect l="l" t="t" r="r" b="b"/>
              <a:pathLst>
                <a:path w="1025" h="413" extrusionOk="0">
                  <a:moveTo>
                    <a:pt x="1014" y="374"/>
                  </a:moveTo>
                  <a:lnTo>
                    <a:pt x="384" y="374"/>
                  </a:lnTo>
                  <a:lnTo>
                    <a:pt x="416" y="375"/>
                  </a:lnTo>
                  <a:lnTo>
                    <a:pt x="448" y="375"/>
                  </a:lnTo>
                  <a:lnTo>
                    <a:pt x="480" y="376"/>
                  </a:lnTo>
                  <a:lnTo>
                    <a:pt x="512" y="376"/>
                  </a:lnTo>
                  <a:lnTo>
                    <a:pt x="576" y="378"/>
                  </a:lnTo>
                  <a:lnTo>
                    <a:pt x="608" y="380"/>
                  </a:lnTo>
                  <a:lnTo>
                    <a:pt x="672" y="382"/>
                  </a:lnTo>
                  <a:lnTo>
                    <a:pt x="832" y="392"/>
                  </a:lnTo>
                  <a:lnTo>
                    <a:pt x="896" y="398"/>
                  </a:lnTo>
                  <a:lnTo>
                    <a:pt x="928" y="400"/>
                  </a:lnTo>
                  <a:lnTo>
                    <a:pt x="992" y="406"/>
                  </a:lnTo>
                  <a:lnTo>
                    <a:pt x="1024" y="410"/>
                  </a:lnTo>
                  <a:lnTo>
                    <a:pt x="1025" y="413"/>
                  </a:lnTo>
                  <a:lnTo>
                    <a:pt x="1019" y="391"/>
                  </a:lnTo>
                  <a:lnTo>
                    <a:pt x="1014" y="374"/>
                  </a:lnTo>
                  <a:close/>
                  <a:moveTo>
                    <a:pt x="508" y="0"/>
                  </a:moveTo>
                  <a:lnTo>
                    <a:pt x="486" y="1"/>
                  </a:lnTo>
                  <a:lnTo>
                    <a:pt x="442" y="5"/>
                  </a:lnTo>
                  <a:lnTo>
                    <a:pt x="398" y="12"/>
                  </a:lnTo>
                  <a:lnTo>
                    <a:pt x="357" y="22"/>
                  </a:lnTo>
                  <a:lnTo>
                    <a:pt x="316" y="36"/>
                  </a:lnTo>
                  <a:lnTo>
                    <a:pt x="277" y="53"/>
                  </a:lnTo>
                  <a:lnTo>
                    <a:pt x="240" y="73"/>
                  </a:lnTo>
                  <a:lnTo>
                    <a:pt x="205" y="96"/>
                  </a:lnTo>
                  <a:lnTo>
                    <a:pt x="171" y="122"/>
                  </a:lnTo>
                  <a:lnTo>
                    <a:pt x="140" y="150"/>
                  </a:lnTo>
                  <a:lnTo>
                    <a:pt x="111" y="180"/>
                  </a:lnTo>
                  <a:lnTo>
                    <a:pt x="85" y="212"/>
                  </a:lnTo>
                  <a:lnTo>
                    <a:pt x="61" y="246"/>
                  </a:lnTo>
                  <a:lnTo>
                    <a:pt x="40" y="283"/>
                  </a:lnTo>
                  <a:lnTo>
                    <a:pt x="21" y="321"/>
                  </a:lnTo>
                  <a:lnTo>
                    <a:pt x="0" y="381"/>
                  </a:lnTo>
                  <a:lnTo>
                    <a:pt x="128" y="377"/>
                  </a:lnTo>
                  <a:lnTo>
                    <a:pt x="320" y="374"/>
                  </a:lnTo>
                  <a:lnTo>
                    <a:pt x="1014" y="374"/>
                  </a:lnTo>
                  <a:lnTo>
                    <a:pt x="1006" y="349"/>
                  </a:lnTo>
                  <a:lnTo>
                    <a:pt x="989" y="307"/>
                  </a:lnTo>
                  <a:lnTo>
                    <a:pt x="969" y="268"/>
                  </a:lnTo>
                  <a:lnTo>
                    <a:pt x="946" y="231"/>
                  </a:lnTo>
                  <a:lnTo>
                    <a:pt x="919" y="196"/>
                  </a:lnTo>
                  <a:lnTo>
                    <a:pt x="890" y="163"/>
                  </a:lnTo>
                  <a:lnTo>
                    <a:pt x="858" y="133"/>
                  </a:lnTo>
                  <a:lnTo>
                    <a:pt x="824" y="105"/>
                  </a:lnTo>
                  <a:lnTo>
                    <a:pt x="788" y="80"/>
                  </a:lnTo>
                  <a:lnTo>
                    <a:pt x="749" y="58"/>
                  </a:lnTo>
                  <a:lnTo>
                    <a:pt x="709" y="40"/>
                  </a:lnTo>
                  <a:lnTo>
                    <a:pt x="667" y="24"/>
                  </a:lnTo>
                  <a:lnTo>
                    <a:pt x="623" y="13"/>
                  </a:lnTo>
                  <a:lnTo>
                    <a:pt x="578" y="5"/>
                  </a:lnTo>
                  <a:lnTo>
                    <a:pt x="532" y="1"/>
                  </a:lnTo>
                  <a:lnTo>
                    <a:pt x="508" y="0"/>
                  </a:lnTo>
                  <a:close/>
                </a:path>
              </a:pathLst>
            </a:custGeom>
            <a:solidFill>
              <a:srgbClr val="91D6F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66" name="Shape 21">
              <a:extLst>
                <a:ext uri="{FF2B5EF4-FFF2-40B4-BE49-F238E27FC236}">
                  <a16:creationId xmlns:a16="http://schemas.microsoft.com/office/drawing/2014/main" id="{1112D4CA-4EBB-5C16-B3D4-E9E59DB06898}"/>
                </a:ext>
              </a:extLst>
            </xdr:cNvPr>
            <xdr:cNvPicPr preferRelativeResize="0"/>
          </xdr:nvPicPr>
          <xdr:blipFill rotWithShape="1">
            <a:blip xmlns:r="http://schemas.openxmlformats.org/officeDocument/2006/relationships" r:embed="rId4">
              <a:alphaModFix/>
            </a:blip>
            <a:srcRect/>
            <a:stretch/>
          </xdr:blipFill>
          <xdr:spPr>
            <a:xfrm>
              <a:off x="5813" y="450"/>
              <a:ext cx="1027" cy="170"/>
            </a:xfrm>
            <a:prstGeom prst="rect">
              <a:avLst/>
            </a:prstGeom>
            <a:noFill/>
            <a:ln>
              <a:noFill/>
            </a:ln>
          </xdr:spPr>
        </xdr:pic>
        <xdr:sp macro="" textlink="">
          <xdr:nvSpPr>
            <xdr:cNvPr id="167" name="Shape 22">
              <a:extLst>
                <a:ext uri="{FF2B5EF4-FFF2-40B4-BE49-F238E27FC236}">
                  <a16:creationId xmlns:a16="http://schemas.microsoft.com/office/drawing/2014/main" id="{0B88BA9D-FFA8-B907-2066-3E9E853F651D}"/>
                </a:ext>
              </a:extLst>
            </xdr:cNvPr>
            <xdr:cNvSpPr/>
          </xdr:nvSpPr>
          <xdr:spPr>
            <a:xfrm>
              <a:off x="5812" y="460"/>
              <a:ext cx="564" cy="242"/>
            </a:xfrm>
            <a:custGeom>
              <a:avLst/>
              <a:gdLst/>
              <a:ahLst/>
              <a:cxnLst/>
              <a:rect l="l" t="t" r="r" b="b"/>
              <a:pathLst>
                <a:path w="564" h="242" extrusionOk="0">
                  <a:moveTo>
                    <a:pt x="320" y="68"/>
                  </a:moveTo>
                  <a:lnTo>
                    <a:pt x="294" y="120"/>
                  </a:lnTo>
                  <a:lnTo>
                    <a:pt x="46" y="133"/>
                  </a:lnTo>
                  <a:lnTo>
                    <a:pt x="41" y="142"/>
                  </a:lnTo>
                  <a:lnTo>
                    <a:pt x="36" y="152"/>
                  </a:lnTo>
                  <a:lnTo>
                    <a:pt x="31" y="161"/>
                  </a:lnTo>
                  <a:lnTo>
                    <a:pt x="26" y="171"/>
                  </a:lnTo>
                  <a:lnTo>
                    <a:pt x="23" y="180"/>
                  </a:lnTo>
                  <a:lnTo>
                    <a:pt x="19" y="189"/>
                  </a:lnTo>
                  <a:lnTo>
                    <a:pt x="15" y="197"/>
                  </a:lnTo>
                  <a:lnTo>
                    <a:pt x="0" y="242"/>
                  </a:lnTo>
                  <a:lnTo>
                    <a:pt x="35" y="241"/>
                  </a:lnTo>
                  <a:lnTo>
                    <a:pt x="71" y="239"/>
                  </a:lnTo>
                  <a:lnTo>
                    <a:pt x="141" y="237"/>
                  </a:lnTo>
                  <a:lnTo>
                    <a:pt x="176" y="237"/>
                  </a:lnTo>
                  <a:lnTo>
                    <a:pt x="247" y="235"/>
                  </a:lnTo>
                  <a:lnTo>
                    <a:pt x="564" y="235"/>
                  </a:lnTo>
                  <a:lnTo>
                    <a:pt x="564" y="157"/>
                  </a:lnTo>
                  <a:lnTo>
                    <a:pt x="456" y="157"/>
                  </a:lnTo>
                  <a:lnTo>
                    <a:pt x="448" y="77"/>
                  </a:lnTo>
                  <a:lnTo>
                    <a:pt x="320" y="68"/>
                  </a:lnTo>
                  <a:close/>
                  <a:moveTo>
                    <a:pt x="564" y="235"/>
                  </a:moveTo>
                  <a:lnTo>
                    <a:pt x="423" y="235"/>
                  </a:lnTo>
                  <a:lnTo>
                    <a:pt x="564" y="239"/>
                  </a:lnTo>
                  <a:lnTo>
                    <a:pt x="564" y="235"/>
                  </a:lnTo>
                  <a:close/>
                  <a:moveTo>
                    <a:pt x="517" y="0"/>
                  </a:moveTo>
                  <a:lnTo>
                    <a:pt x="488" y="0"/>
                  </a:lnTo>
                  <a:lnTo>
                    <a:pt x="471" y="21"/>
                  </a:lnTo>
                  <a:lnTo>
                    <a:pt x="471" y="157"/>
                  </a:lnTo>
                  <a:lnTo>
                    <a:pt x="564" y="157"/>
                  </a:lnTo>
                  <a:lnTo>
                    <a:pt x="564" y="153"/>
                  </a:lnTo>
                  <a:lnTo>
                    <a:pt x="517" y="153"/>
                  </a:lnTo>
                  <a:lnTo>
                    <a:pt x="517" y="0"/>
                  </a:lnTo>
                  <a:close/>
                </a:path>
              </a:pathLst>
            </a:custGeom>
            <a:solidFill>
              <a:srgbClr val="FCFCFC"/>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68" name="Shape 23">
              <a:extLst>
                <a:ext uri="{FF2B5EF4-FFF2-40B4-BE49-F238E27FC236}">
                  <a16:creationId xmlns:a16="http://schemas.microsoft.com/office/drawing/2014/main" id="{7153B0F0-CBB8-D9D1-E183-DC285A0295A0}"/>
                </a:ext>
              </a:extLst>
            </xdr:cNvPr>
            <xdr:cNvPicPr preferRelativeResize="0"/>
          </xdr:nvPicPr>
          <xdr:blipFill rotWithShape="1">
            <a:blip xmlns:r="http://schemas.openxmlformats.org/officeDocument/2006/relationships" r:embed="rId5">
              <a:alphaModFix/>
            </a:blip>
            <a:srcRect/>
            <a:stretch/>
          </xdr:blipFill>
          <xdr:spPr>
            <a:xfrm>
              <a:off x="5810" y="592"/>
              <a:ext cx="566" cy="2"/>
            </a:xfrm>
            <a:prstGeom prst="rect">
              <a:avLst/>
            </a:prstGeom>
            <a:noFill/>
            <a:ln>
              <a:noFill/>
            </a:ln>
          </xdr:spPr>
        </xdr:pic>
        <xdr:sp macro="" textlink="">
          <xdr:nvSpPr>
            <xdr:cNvPr id="169" name="Shape 24">
              <a:extLst>
                <a:ext uri="{FF2B5EF4-FFF2-40B4-BE49-F238E27FC236}">
                  <a16:creationId xmlns:a16="http://schemas.microsoft.com/office/drawing/2014/main" id="{09A71B64-E013-BFAF-0787-FBD335FF2789}"/>
                </a:ext>
              </a:extLst>
            </xdr:cNvPr>
            <xdr:cNvSpPr/>
          </xdr:nvSpPr>
          <xdr:spPr>
            <a:xfrm>
              <a:off x="5813" y="460"/>
              <a:ext cx="564" cy="242"/>
            </a:xfrm>
            <a:custGeom>
              <a:avLst/>
              <a:gdLst/>
              <a:ahLst/>
              <a:cxnLst/>
              <a:rect l="l" t="t" r="r" b="b"/>
              <a:pathLst>
                <a:path w="564" h="242" extrusionOk="0">
                  <a:moveTo>
                    <a:pt x="26" y="171"/>
                  </a:moveTo>
                  <a:lnTo>
                    <a:pt x="23" y="179"/>
                  </a:lnTo>
                  <a:lnTo>
                    <a:pt x="19" y="188"/>
                  </a:lnTo>
                  <a:lnTo>
                    <a:pt x="15" y="197"/>
                  </a:lnTo>
                  <a:lnTo>
                    <a:pt x="12" y="206"/>
                  </a:lnTo>
                  <a:lnTo>
                    <a:pt x="9" y="214"/>
                  </a:lnTo>
                  <a:lnTo>
                    <a:pt x="6" y="224"/>
                  </a:lnTo>
                  <a:lnTo>
                    <a:pt x="3" y="232"/>
                  </a:lnTo>
                  <a:lnTo>
                    <a:pt x="0" y="242"/>
                  </a:lnTo>
                  <a:lnTo>
                    <a:pt x="35" y="240"/>
                  </a:lnTo>
                  <a:lnTo>
                    <a:pt x="71" y="239"/>
                  </a:lnTo>
                  <a:lnTo>
                    <a:pt x="106" y="238"/>
                  </a:lnTo>
                  <a:lnTo>
                    <a:pt x="141" y="237"/>
                  </a:lnTo>
                  <a:lnTo>
                    <a:pt x="176" y="236"/>
                  </a:lnTo>
                  <a:lnTo>
                    <a:pt x="211" y="236"/>
                  </a:lnTo>
                  <a:lnTo>
                    <a:pt x="247" y="235"/>
                  </a:lnTo>
                  <a:lnTo>
                    <a:pt x="282" y="235"/>
                  </a:lnTo>
                  <a:lnTo>
                    <a:pt x="317" y="235"/>
                  </a:lnTo>
                  <a:lnTo>
                    <a:pt x="352" y="235"/>
                  </a:lnTo>
                  <a:lnTo>
                    <a:pt x="388" y="235"/>
                  </a:lnTo>
                  <a:lnTo>
                    <a:pt x="423" y="235"/>
                  </a:lnTo>
                  <a:lnTo>
                    <a:pt x="458" y="236"/>
                  </a:lnTo>
                  <a:lnTo>
                    <a:pt x="493" y="237"/>
                  </a:lnTo>
                  <a:lnTo>
                    <a:pt x="528" y="237"/>
                  </a:lnTo>
                  <a:lnTo>
                    <a:pt x="564" y="238"/>
                  </a:lnTo>
                  <a:lnTo>
                    <a:pt x="564" y="152"/>
                  </a:lnTo>
                  <a:lnTo>
                    <a:pt x="516" y="152"/>
                  </a:lnTo>
                  <a:lnTo>
                    <a:pt x="516" y="0"/>
                  </a:lnTo>
                  <a:lnTo>
                    <a:pt x="487" y="0"/>
                  </a:lnTo>
                  <a:lnTo>
                    <a:pt x="471" y="21"/>
                  </a:lnTo>
                  <a:lnTo>
                    <a:pt x="471" y="156"/>
                  </a:lnTo>
                  <a:lnTo>
                    <a:pt x="26" y="171"/>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70" name="Shape 25">
              <a:extLst>
                <a:ext uri="{FF2B5EF4-FFF2-40B4-BE49-F238E27FC236}">
                  <a16:creationId xmlns:a16="http://schemas.microsoft.com/office/drawing/2014/main" id="{150A9ECF-3DE0-58A9-41D3-A0F5D2D99829}"/>
                </a:ext>
              </a:extLst>
            </xdr:cNvPr>
            <xdr:cNvPicPr preferRelativeResize="0"/>
          </xdr:nvPicPr>
          <xdr:blipFill rotWithShape="1">
            <a:blip xmlns:r="http://schemas.openxmlformats.org/officeDocument/2006/relationships" r:embed="rId5">
              <a:alphaModFix/>
            </a:blip>
            <a:srcRect/>
            <a:stretch/>
          </xdr:blipFill>
          <xdr:spPr>
            <a:xfrm>
              <a:off x="5813" y="592"/>
              <a:ext cx="564" cy="2"/>
            </a:xfrm>
            <a:prstGeom prst="rect">
              <a:avLst/>
            </a:prstGeom>
            <a:noFill/>
            <a:ln>
              <a:noFill/>
            </a:ln>
          </xdr:spPr>
        </xdr:pic>
        <xdr:sp macro="" textlink="">
          <xdr:nvSpPr>
            <xdr:cNvPr id="171" name="Shape 26">
              <a:extLst>
                <a:ext uri="{FF2B5EF4-FFF2-40B4-BE49-F238E27FC236}">
                  <a16:creationId xmlns:a16="http://schemas.microsoft.com/office/drawing/2014/main" id="{EF0B06D0-4EEE-963E-8B1D-D3FA3D642A6B}"/>
                </a:ext>
              </a:extLst>
            </xdr:cNvPr>
            <xdr:cNvSpPr/>
          </xdr:nvSpPr>
          <xdr:spPr>
            <a:xfrm>
              <a:off x="5809" y="713"/>
              <a:ext cx="2" cy="2"/>
            </a:xfrm>
            <a:custGeom>
              <a:avLst/>
              <a:gdLst/>
              <a:ahLst/>
              <a:cxnLst/>
              <a:rect l="l" t="t" r="r" b="b"/>
              <a:pathLst>
                <a:path w="1" h="1" extrusionOk="0">
                  <a:moveTo>
                    <a:pt x="1" y="0"/>
                  </a:moveTo>
                  <a:lnTo>
                    <a:pt x="0" y="1"/>
                  </a:lnTo>
                  <a:lnTo>
                    <a:pt x="1"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72" name="Shape 27">
              <a:extLst>
                <a:ext uri="{FF2B5EF4-FFF2-40B4-BE49-F238E27FC236}">
                  <a16:creationId xmlns:a16="http://schemas.microsoft.com/office/drawing/2014/main" id="{ABF43DEF-E75D-6390-CEBC-0BA53A980AC9}"/>
                </a:ext>
              </a:extLst>
            </xdr:cNvPr>
            <xdr:cNvPicPr preferRelativeResize="0"/>
          </xdr:nvPicPr>
          <xdr:blipFill rotWithShape="1">
            <a:blip xmlns:r="http://schemas.openxmlformats.org/officeDocument/2006/relationships" r:embed="rId6">
              <a:alphaModFix/>
            </a:blip>
            <a:srcRect/>
            <a:stretch/>
          </xdr:blipFill>
          <xdr:spPr>
            <a:xfrm>
              <a:off x="5774" y="1073"/>
              <a:ext cx="1056" cy="94"/>
            </a:xfrm>
            <a:prstGeom prst="rect">
              <a:avLst/>
            </a:prstGeom>
            <a:noFill/>
            <a:ln>
              <a:noFill/>
            </a:ln>
          </xdr:spPr>
        </xdr:pic>
        <xdr:sp macro="" textlink="">
          <xdr:nvSpPr>
            <xdr:cNvPr id="173" name="Shape 28">
              <a:extLst>
                <a:ext uri="{FF2B5EF4-FFF2-40B4-BE49-F238E27FC236}">
                  <a16:creationId xmlns:a16="http://schemas.microsoft.com/office/drawing/2014/main" id="{62B1EA93-762D-7781-D53C-42F394C1685C}"/>
                </a:ext>
              </a:extLst>
            </xdr:cNvPr>
            <xdr:cNvSpPr/>
          </xdr:nvSpPr>
          <xdr:spPr>
            <a:xfrm>
              <a:off x="5839" y="528"/>
              <a:ext cx="429" cy="103"/>
            </a:xfrm>
            <a:custGeom>
              <a:avLst/>
              <a:gdLst/>
              <a:ahLst/>
              <a:cxnLst/>
              <a:rect l="l" t="t" r="r" b="b"/>
              <a:pathLst>
                <a:path w="429" h="103" extrusionOk="0">
                  <a:moveTo>
                    <a:pt x="19" y="64"/>
                  </a:moveTo>
                  <a:lnTo>
                    <a:pt x="14" y="74"/>
                  </a:lnTo>
                  <a:lnTo>
                    <a:pt x="9" y="83"/>
                  </a:lnTo>
                  <a:lnTo>
                    <a:pt x="4" y="93"/>
                  </a:lnTo>
                  <a:lnTo>
                    <a:pt x="0" y="103"/>
                  </a:lnTo>
                  <a:lnTo>
                    <a:pt x="429" y="89"/>
                  </a:lnTo>
                  <a:lnTo>
                    <a:pt x="421" y="9"/>
                  </a:lnTo>
                  <a:lnTo>
                    <a:pt x="293" y="0"/>
                  </a:lnTo>
                  <a:lnTo>
                    <a:pt x="267" y="51"/>
                  </a:lnTo>
                  <a:lnTo>
                    <a:pt x="19" y="64"/>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74" name="Shape 29">
              <a:extLst>
                <a:ext uri="{FF2B5EF4-FFF2-40B4-BE49-F238E27FC236}">
                  <a16:creationId xmlns:a16="http://schemas.microsoft.com/office/drawing/2014/main" id="{5EB9981C-ABE8-5BCE-8C1D-FA8C6D2586CE}"/>
                </a:ext>
              </a:extLst>
            </xdr:cNvPr>
            <xdr:cNvPicPr preferRelativeResize="0"/>
          </xdr:nvPicPr>
          <xdr:blipFill rotWithShape="1">
            <a:blip xmlns:r="http://schemas.openxmlformats.org/officeDocument/2006/relationships" r:embed="rId7">
              <a:alphaModFix/>
            </a:blip>
            <a:srcRect/>
            <a:stretch/>
          </xdr:blipFill>
          <xdr:spPr>
            <a:xfrm>
              <a:off x="5839" y="659"/>
              <a:ext cx="499" cy="2"/>
            </a:xfrm>
            <a:prstGeom prst="rect">
              <a:avLst/>
            </a:prstGeom>
            <a:noFill/>
            <a:ln>
              <a:noFill/>
            </a:ln>
          </xdr:spPr>
        </xdr:pic>
        <xdr:sp macro="" textlink="">
          <xdr:nvSpPr>
            <xdr:cNvPr id="175" name="Shape 30">
              <a:extLst>
                <a:ext uri="{FF2B5EF4-FFF2-40B4-BE49-F238E27FC236}">
                  <a16:creationId xmlns:a16="http://schemas.microsoft.com/office/drawing/2014/main" id="{9BF8E238-6212-4467-EFE6-B79B50B45B9F}"/>
                </a:ext>
              </a:extLst>
            </xdr:cNvPr>
            <xdr:cNvSpPr/>
          </xdr:nvSpPr>
          <xdr:spPr>
            <a:xfrm>
              <a:off x="5799" y="880"/>
              <a:ext cx="1036" cy="188"/>
            </a:xfrm>
            <a:custGeom>
              <a:avLst/>
              <a:gdLst/>
              <a:ahLst/>
              <a:cxnLst/>
              <a:rect l="l" t="t" r="r" b="b"/>
              <a:pathLst>
                <a:path w="1036" h="188" extrusionOk="0">
                  <a:moveTo>
                    <a:pt x="1028" y="115"/>
                  </a:moveTo>
                  <a:lnTo>
                    <a:pt x="445" y="115"/>
                  </a:lnTo>
                  <a:lnTo>
                    <a:pt x="566" y="119"/>
                  </a:lnTo>
                  <a:lnTo>
                    <a:pt x="597" y="122"/>
                  </a:lnTo>
                  <a:lnTo>
                    <a:pt x="627" y="124"/>
                  </a:lnTo>
                  <a:lnTo>
                    <a:pt x="658" y="127"/>
                  </a:lnTo>
                  <a:lnTo>
                    <a:pt x="688" y="131"/>
                  </a:lnTo>
                  <a:lnTo>
                    <a:pt x="719" y="134"/>
                  </a:lnTo>
                  <a:lnTo>
                    <a:pt x="750" y="139"/>
                  </a:lnTo>
                  <a:lnTo>
                    <a:pt x="780" y="143"/>
                  </a:lnTo>
                  <a:lnTo>
                    <a:pt x="811" y="148"/>
                  </a:lnTo>
                  <a:lnTo>
                    <a:pt x="904" y="166"/>
                  </a:lnTo>
                  <a:lnTo>
                    <a:pt x="967" y="180"/>
                  </a:lnTo>
                  <a:lnTo>
                    <a:pt x="998" y="188"/>
                  </a:lnTo>
                  <a:lnTo>
                    <a:pt x="1001" y="184"/>
                  </a:lnTo>
                  <a:lnTo>
                    <a:pt x="1007" y="172"/>
                  </a:lnTo>
                  <a:lnTo>
                    <a:pt x="1017" y="148"/>
                  </a:lnTo>
                  <a:lnTo>
                    <a:pt x="1025" y="124"/>
                  </a:lnTo>
                  <a:lnTo>
                    <a:pt x="1028" y="115"/>
                  </a:lnTo>
                  <a:close/>
                  <a:moveTo>
                    <a:pt x="409" y="0"/>
                  </a:moveTo>
                  <a:lnTo>
                    <a:pt x="312" y="3"/>
                  </a:lnTo>
                  <a:lnTo>
                    <a:pt x="249" y="7"/>
                  </a:lnTo>
                  <a:lnTo>
                    <a:pt x="185" y="13"/>
                  </a:lnTo>
                  <a:lnTo>
                    <a:pt x="154" y="17"/>
                  </a:lnTo>
                  <a:lnTo>
                    <a:pt x="92" y="27"/>
                  </a:lnTo>
                  <a:lnTo>
                    <a:pt x="0" y="45"/>
                  </a:lnTo>
                  <a:lnTo>
                    <a:pt x="2" y="60"/>
                  </a:lnTo>
                  <a:lnTo>
                    <a:pt x="8" y="88"/>
                  </a:lnTo>
                  <a:lnTo>
                    <a:pt x="12" y="101"/>
                  </a:lnTo>
                  <a:lnTo>
                    <a:pt x="20" y="129"/>
                  </a:lnTo>
                  <a:lnTo>
                    <a:pt x="30" y="155"/>
                  </a:lnTo>
                  <a:lnTo>
                    <a:pt x="59" y="149"/>
                  </a:lnTo>
                  <a:lnTo>
                    <a:pt x="118" y="139"/>
                  </a:lnTo>
                  <a:lnTo>
                    <a:pt x="177" y="131"/>
                  </a:lnTo>
                  <a:lnTo>
                    <a:pt x="266" y="122"/>
                  </a:lnTo>
                  <a:lnTo>
                    <a:pt x="325" y="118"/>
                  </a:lnTo>
                  <a:lnTo>
                    <a:pt x="415" y="115"/>
                  </a:lnTo>
                  <a:lnTo>
                    <a:pt x="1028" y="115"/>
                  </a:lnTo>
                  <a:lnTo>
                    <a:pt x="1033" y="98"/>
                  </a:lnTo>
                  <a:lnTo>
                    <a:pt x="1036" y="86"/>
                  </a:lnTo>
                  <a:lnTo>
                    <a:pt x="1003" y="77"/>
                  </a:lnTo>
                  <a:lnTo>
                    <a:pt x="936" y="61"/>
                  </a:lnTo>
                  <a:lnTo>
                    <a:pt x="837" y="40"/>
                  </a:lnTo>
                  <a:lnTo>
                    <a:pt x="804" y="35"/>
                  </a:lnTo>
                  <a:lnTo>
                    <a:pt x="770" y="29"/>
                  </a:lnTo>
                  <a:lnTo>
                    <a:pt x="704" y="19"/>
                  </a:lnTo>
                  <a:lnTo>
                    <a:pt x="671" y="15"/>
                  </a:lnTo>
                  <a:lnTo>
                    <a:pt x="572" y="6"/>
                  </a:lnTo>
                  <a:lnTo>
                    <a:pt x="507" y="2"/>
                  </a:lnTo>
                  <a:lnTo>
                    <a:pt x="474" y="1"/>
                  </a:lnTo>
                  <a:lnTo>
                    <a:pt x="441" y="1"/>
                  </a:lnTo>
                  <a:lnTo>
                    <a:pt x="409" y="0"/>
                  </a:lnTo>
                  <a:close/>
                </a:path>
              </a:pathLst>
            </a:custGeom>
            <a:solidFill>
              <a:srgbClr val="FFF012"/>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76" name="Shape 31">
              <a:extLst>
                <a:ext uri="{FF2B5EF4-FFF2-40B4-BE49-F238E27FC236}">
                  <a16:creationId xmlns:a16="http://schemas.microsoft.com/office/drawing/2014/main" id="{93F34FD8-BC74-1D42-F153-E0CE3D58E566}"/>
                </a:ext>
              </a:extLst>
            </xdr:cNvPr>
            <xdr:cNvPicPr preferRelativeResize="0"/>
          </xdr:nvPicPr>
          <xdr:blipFill rotWithShape="1">
            <a:blip xmlns:r="http://schemas.openxmlformats.org/officeDocument/2006/relationships" r:embed="rId8">
              <a:alphaModFix/>
            </a:blip>
            <a:srcRect/>
            <a:stretch/>
          </xdr:blipFill>
          <xdr:spPr>
            <a:xfrm>
              <a:off x="5798" y="1012"/>
              <a:ext cx="1037" cy="2"/>
            </a:xfrm>
            <a:prstGeom prst="rect">
              <a:avLst/>
            </a:prstGeom>
            <a:noFill/>
            <a:ln>
              <a:noFill/>
            </a:ln>
          </xdr:spPr>
        </xdr:pic>
        <xdr:sp macro="" textlink="">
          <xdr:nvSpPr>
            <xdr:cNvPr id="177" name="Shape 32">
              <a:extLst>
                <a:ext uri="{FF2B5EF4-FFF2-40B4-BE49-F238E27FC236}">
                  <a16:creationId xmlns:a16="http://schemas.microsoft.com/office/drawing/2014/main" id="{9E62FB4D-72AD-026D-15BF-686E246F1F62}"/>
                </a:ext>
              </a:extLst>
            </xdr:cNvPr>
            <xdr:cNvSpPr/>
          </xdr:nvSpPr>
          <xdr:spPr>
            <a:xfrm>
              <a:off x="5799" y="880"/>
              <a:ext cx="1036" cy="188"/>
            </a:xfrm>
            <a:custGeom>
              <a:avLst/>
              <a:gdLst/>
              <a:ahLst/>
              <a:cxnLst/>
              <a:rect l="l" t="t" r="r" b="b"/>
              <a:pathLst>
                <a:path w="1036" h="188" extrusionOk="0">
                  <a:moveTo>
                    <a:pt x="998" y="188"/>
                  </a:moveTo>
                  <a:lnTo>
                    <a:pt x="967" y="180"/>
                  </a:lnTo>
                  <a:lnTo>
                    <a:pt x="935" y="173"/>
                  </a:lnTo>
                  <a:lnTo>
                    <a:pt x="904" y="166"/>
                  </a:lnTo>
                  <a:lnTo>
                    <a:pt x="873" y="160"/>
                  </a:lnTo>
                  <a:lnTo>
                    <a:pt x="842" y="154"/>
                  </a:lnTo>
                  <a:lnTo>
                    <a:pt x="811" y="148"/>
                  </a:lnTo>
                  <a:lnTo>
                    <a:pt x="780" y="143"/>
                  </a:lnTo>
                  <a:lnTo>
                    <a:pt x="750" y="139"/>
                  </a:lnTo>
                  <a:lnTo>
                    <a:pt x="719" y="134"/>
                  </a:lnTo>
                  <a:lnTo>
                    <a:pt x="688" y="131"/>
                  </a:lnTo>
                  <a:lnTo>
                    <a:pt x="658" y="127"/>
                  </a:lnTo>
                  <a:lnTo>
                    <a:pt x="627" y="124"/>
                  </a:lnTo>
                  <a:lnTo>
                    <a:pt x="597" y="122"/>
                  </a:lnTo>
                  <a:lnTo>
                    <a:pt x="566" y="119"/>
                  </a:lnTo>
                  <a:lnTo>
                    <a:pt x="536" y="118"/>
                  </a:lnTo>
                  <a:lnTo>
                    <a:pt x="505" y="117"/>
                  </a:lnTo>
                  <a:lnTo>
                    <a:pt x="475" y="116"/>
                  </a:lnTo>
                  <a:lnTo>
                    <a:pt x="445" y="115"/>
                  </a:lnTo>
                  <a:lnTo>
                    <a:pt x="415" y="115"/>
                  </a:lnTo>
                  <a:lnTo>
                    <a:pt x="385" y="116"/>
                  </a:lnTo>
                  <a:lnTo>
                    <a:pt x="355" y="117"/>
                  </a:lnTo>
                  <a:lnTo>
                    <a:pt x="325" y="118"/>
                  </a:lnTo>
                  <a:lnTo>
                    <a:pt x="236" y="125"/>
                  </a:lnTo>
                  <a:lnTo>
                    <a:pt x="147" y="135"/>
                  </a:lnTo>
                  <a:lnTo>
                    <a:pt x="59" y="149"/>
                  </a:lnTo>
                  <a:lnTo>
                    <a:pt x="30" y="155"/>
                  </a:lnTo>
                  <a:lnTo>
                    <a:pt x="25" y="142"/>
                  </a:lnTo>
                  <a:lnTo>
                    <a:pt x="20" y="129"/>
                  </a:lnTo>
                  <a:lnTo>
                    <a:pt x="16" y="115"/>
                  </a:lnTo>
                  <a:lnTo>
                    <a:pt x="12" y="101"/>
                  </a:lnTo>
                  <a:lnTo>
                    <a:pt x="8" y="88"/>
                  </a:lnTo>
                  <a:lnTo>
                    <a:pt x="5" y="74"/>
                  </a:lnTo>
                  <a:lnTo>
                    <a:pt x="2" y="60"/>
                  </a:lnTo>
                  <a:lnTo>
                    <a:pt x="0" y="45"/>
                  </a:lnTo>
                  <a:lnTo>
                    <a:pt x="30" y="39"/>
                  </a:lnTo>
                  <a:lnTo>
                    <a:pt x="61" y="33"/>
                  </a:lnTo>
                  <a:lnTo>
                    <a:pt x="92" y="27"/>
                  </a:lnTo>
                  <a:lnTo>
                    <a:pt x="123" y="22"/>
                  </a:lnTo>
                  <a:lnTo>
                    <a:pt x="154" y="17"/>
                  </a:lnTo>
                  <a:lnTo>
                    <a:pt x="185" y="13"/>
                  </a:lnTo>
                  <a:lnTo>
                    <a:pt x="217" y="10"/>
                  </a:lnTo>
                  <a:lnTo>
                    <a:pt x="249" y="7"/>
                  </a:lnTo>
                  <a:lnTo>
                    <a:pt x="281" y="5"/>
                  </a:lnTo>
                  <a:lnTo>
                    <a:pt x="312" y="3"/>
                  </a:lnTo>
                  <a:lnTo>
                    <a:pt x="345" y="2"/>
                  </a:lnTo>
                  <a:lnTo>
                    <a:pt x="377" y="1"/>
                  </a:lnTo>
                  <a:lnTo>
                    <a:pt x="409" y="0"/>
                  </a:lnTo>
                  <a:lnTo>
                    <a:pt x="441" y="1"/>
                  </a:lnTo>
                  <a:lnTo>
                    <a:pt x="474" y="1"/>
                  </a:lnTo>
                  <a:lnTo>
                    <a:pt x="507" y="2"/>
                  </a:lnTo>
                  <a:lnTo>
                    <a:pt x="539" y="4"/>
                  </a:lnTo>
                  <a:lnTo>
                    <a:pt x="572" y="6"/>
                  </a:lnTo>
                  <a:lnTo>
                    <a:pt x="605" y="9"/>
                  </a:lnTo>
                  <a:lnTo>
                    <a:pt x="638" y="12"/>
                  </a:lnTo>
                  <a:lnTo>
                    <a:pt x="671" y="15"/>
                  </a:lnTo>
                  <a:lnTo>
                    <a:pt x="704" y="19"/>
                  </a:lnTo>
                  <a:lnTo>
                    <a:pt x="737" y="24"/>
                  </a:lnTo>
                  <a:lnTo>
                    <a:pt x="770" y="29"/>
                  </a:lnTo>
                  <a:lnTo>
                    <a:pt x="804" y="35"/>
                  </a:lnTo>
                  <a:lnTo>
                    <a:pt x="837" y="40"/>
                  </a:lnTo>
                  <a:lnTo>
                    <a:pt x="870" y="47"/>
                  </a:lnTo>
                  <a:lnTo>
                    <a:pt x="903" y="54"/>
                  </a:lnTo>
                  <a:lnTo>
                    <a:pt x="936" y="61"/>
                  </a:lnTo>
                  <a:lnTo>
                    <a:pt x="970" y="69"/>
                  </a:lnTo>
                  <a:lnTo>
                    <a:pt x="1003" y="77"/>
                  </a:lnTo>
                  <a:lnTo>
                    <a:pt x="1036" y="86"/>
                  </a:lnTo>
                  <a:lnTo>
                    <a:pt x="1033" y="98"/>
                  </a:lnTo>
                  <a:lnTo>
                    <a:pt x="1029" y="111"/>
                  </a:lnTo>
                  <a:lnTo>
                    <a:pt x="1025" y="124"/>
                  </a:lnTo>
                  <a:lnTo>
                    <a:pt x="1021" y="136"/>
                  </a:lnTo>
                  <a:lnTo>
                    <a:pt x="1017" y="148"/>
                  </a:lnTo>
                  <a:lnTo>
                    <a:pt x="1012" y="160"/>
                  </a:lnTo>
                  <a:lnTo>
                    <a:pt x="1007" y="172"/>
                  </a:lnTo>
                  <a:lnTo>
                    <a:pt x="1001" y="184"/>
                  </a:lnTo>
                  <a:lnTo>
                    <a:pt x="1000" y="186"/>
                  </a:lnTo>
                  <a:lnTo>
                    <a:pt x="998" y="188"/>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78" name="Shape 33">
              <a:extLst>
                <a:ext uri="{FF2B5EF4-FFF2-40B4-BE49-F238E27FC236}">
                  <a16:creationId xmlns:a16="http://schemas.microsoft.com/office/drawing/2014/main" id="{D6E68F41-24CA-9985-73EF-6CB1A769AAA9}"/>
                </a:ext>
              </a:extLst>
            </xdr:cNvPr>
            <xdr:cNvPicPr preferRelativeResize="0"/>
          </xdr:nvPicPr>
          <xdr:blipFill rotWithShape="1">
            <a:blip xmlns:r="http://schemas.openxmlformats.org/officeDocument/2006/relationships" r:embed="rId8">
              <a:alphaModFix/>
            </a:blip>
            <a:srcRect/>
            <a:stretch/>
          </xdr:blipFill>
          <xdr:spPr>
            <a:xfrm>
              <a:off x="5798" y="1012"/>
              <a:ext cx="1037" cy="2"/>
            </a:xfrm>
            <a:prstGeom prst="rect">
              <a:avLst/>
            </a:prstGeom>
            <a:noFill/>
            <a:ln>
              <a:noFill/>
            </a:ln>
          </xdr:spPr>
        </xdr:pic>
        <xdr:pic>
          <xdr:nvPicPr>
            <xdr:cNvPr id="179" name="Shape 34">
              <a:extLst>
                <a:ext uri="{FF2B5EF4-FFF2-40B4-BE49-F238E27FC236}">
                  <a16:creationId xmlns:a16="http://schemas.microsoft.com/office/drawing/2014/main" id="{17B67B0F-4133-076F-A3BE-C2243C71826C}"/>
                </a:ext>
              </a:extLst>
            </xdr:cNvPr>
            <xdr:cNvPicPr preferRelativeResize="0"/>
          </xdr:nvPicPr>
          <xdr:blipFill rotWithShape="1">
            <a:blip xmlns:r="http://schemas.openxmlformats.org/officeDocument/2006/relationships" r:embed="rId9">
              <a:alphaModFix/>
            </a:blip>
            <a:srcRect/>
            <a:stretch/>
          </xdr:blipFill>
          <xdr:spPr>
            <a:xfrm>
              <a:off x="6011" y="461"/>
              <a:ext cx="352" cy="231"/>
            </a:xfrm>
            <a:prstGeom prst="rect">
              <a:avLst/>
            </a:prstGeom>
            <a:noFill/>
            <a:ln>
              <a:noFill/>
            </a:ln>
          </xdr:spPr>
        </xdr:pic>
        <xdr:pic>
          <xdr:nvPicPr>
            <xdr:cNvPr id="180" name="Shape 35">
              <a:extLst>
                <a:ext uri="{FF2B5EF4-FFF2-40B4-BE49-F238E27FC236}">
                  <a16:creationId xmlns:a16="http://schemas.microsoft.com/office/drawing/2014/main" id="{0E358432-7E2C-75FE-9E35-EB814342D061}"/>
                </a:ext>
              </a:extLst>
            </xdr:cNvPr>
            <xdr:cNvPicPr preferRelativeResize="0"/>
          </xdr:nvPicPr>
          <xdr:blipFill rotWithShape="1">
            <a:blip xmlns:r="http://schemas.openxmlformats.org/officeDocument/2006/relationships" r:embed="rId10">
              <a:alphaModFix/>
            </a:blip>
            <a:srcRect/>
            <a:stretch/>
          </xdr:blipFill>
          <xdr:spPr>
            <a:xfrm>
              <a:off x="6012" y="753"/>
              <a:ext cx="823" cy="14"/>
            </a:xfrm>
            <a:prstGeom prst="rect">
              <a:avLst/>
            </a:prstGeom>
            <a:noFill/>
            <a:ln>
              <a:noFill/>
            </a:ln>
          </xdr:spPr>
        </xdr:pic>
        <xdr:sp macro="" textlink="">
          <xdr:nvSpPr>
            <xdr:cNvPr id="181" name="Shape 36">
              <a:extLst>
                <a:ext uri="{FF2B5EF4-FFF2-40B4-BE49-F238E27FC236}">
                  <a16:creationId xmlns:a16="http://schemas.microsoft.com/office/drawing/2014/main" id="{0F0D9635-B885-B3A8-47A1-6D1748C2B260}"/>
                </a:ext>
              </a:extLst>
            </xdr:cNvPr>
            <xdr:cNvSpPr/>
          </xdr:nvSpPr>
          <xdr:spPr>
            <a:xfrm>
              <a:off x="6220" y="553"/>
              <a:ext cx="30" cy="26"/>
            </a:xfrm>
            <a:prstGeom prst="rect">
              <a:avLst/>
            </a:prstGeom>
            <a:noFill/>
            <a:ln w="9525" cap="flat" cmpd="sng">
              <a:solidFill>
                <a:srgbClr val="373435"/>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82" name="Shape 37">
              <a:extLst>
                <a:ext uri="{FF2B5EF4-FFF2-40B4-BE49-F238E27FC236}">
                  <a16:creationId xmlns:a16="http://schemas.microsoft.com/office/drawing/2014/main" id="{E695E559-F2D7-65F0-217B-6F52279AE6D0}"/>
                </a:ext>
              </a:extLst>
            </xdr:cNvPr>
            <xdr:cNvSpPr/>
          </xdr:nvSpPr>
          <xdr:spPr>
            <a:xfrm>
              <a:off x="6182" y="549"/>
              <a:ext cx="30" cy="26"/>
            </a:xfrm>
            <a:prstGeom prst="rect">
              <a:avLst/>
            </a:prstGeom>
            <a:noFill/>
            <a:ln w="9525" cap="flat" cmpd="sng">
              <a:solidFill>
                <a:srgbClr val="373435"/>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83" name="Shape 38">
              <a:extLst>
                <a:ext uri="{FF2B5EF4-FFF2-40B4-BE49-F238E27FC236}">
                  <a16:creationId xmlns:a16="http://schemas.microsoft.com/office/drawing/2014/main" id="{E50C40EF-896D-77A5-99EE-A8FB6E230AFB}"/>
                </a:ext>
              </a:extLst>
            </xdr:cNvPr>
            <xdr:cNvSpPr/>
          </xdr:nvSpPr>
          <xdr:spPr>
            <a:xfrm>
              <a:off x="6137" y="547"/>
              <a:ext cx="30" cy="25"/>
            </a:xfrm>
            <a:prstGeom prst="rect">
              <a:avLst/>
            </a:prstGeom>
            <a:noFill/>
            <a:ln w="9525" cap="flat" cmpd="sng">
              <a:solidFill>
                <a:srgbClr val="373435"/>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84" name="Shape 39">
              <a:extLst>
                <a:ext uri="{FF2B5EF4-FFF2-40B4-BE49-F238E27FC236}">
                  <a16:creationId xmlns:a16="http://schemas.microsoft.com/office/drawing/2014/main" id="{DB122C98-D79B-5F06-9DE4-FD10B947FF30}"/>
                </a:ext>
              </a:extLst>
            </xdr:cNvPr>
            <xdr:cNvPicPr preferRelativeResize="0"/>
          </xdr:nvPicPr>
          <xdr:blipFill rotWithShape="1">
            <a:blip xmlns:r="http://schemas.openxmlformats.org/officeDocument/2006/relationships" r:embed="rId11">
              <a:alphaModFix/>
            </a:blip>
            <a:srcRect/>
            <a:stretch/>
          </xdr:blipFill>
          <xdr:spPr>
            <a:xfrm>
              <a:off x="6137" y="676"/>
              <a:ext cx="583" cy="10"/>
            </a:xfrm>
            <a:prstGeom prst="rect">
              <a:avLst/>
            </a:prstGeom>
            <a:noFill/>
            <a:ln>
              <a:noFill/>
            </a:ln>
          </xdr:spPr>
        </xdr:pic>
        <xdr:sp macro="" textlink="">
          <xdr:nvSpPr>
            <xdr:cNvPr id="185" name="Shape 40">
              <a:extLst>
                <a:ext uri="{FF2B5EF4-FFF2-40B4-BE49-F238E27FC236}">
                  <a16:creationId xmlns:a16="http://schemas.microsoft.com/office/drawing/2014/main" id="{631CAB15-6B35-8E02-CFB6-8F847122931E}"/>
                </a:ext>
              </a:extLst>
            </xdr:cNvPr>
            <xdr:cNvSpPr/>
          </xdr:nvSpPr>
          <xdr:spPr>
            <a:xfrm>
              <a:off x="6409" y="443"/>
              <a:ext cx="163" cy="345"/>
            </a:xfrm>
            <a:custGeom>
              <a:avLst/>
              <a:gdLst/>
              <a:ahLst/>
              <a:cxnLst/>
              <a:rect l="l" t="t" r="r" b="b"/>
              <a:pathLst>
                <a:path w="163" h="345" extrusionOk="0">
                  <a:moveTo>
                    <a:pt x="147" y="317"/>
                  </a:moveTo>
                  <a:lnTo>
                    <a:pt x="9" y="317"/>
                  </a:lnTo>
                  <a:lnTo>
                    <a:pt x="0" y="330"/>
                  </a:lnTo>
                  <a:lnTo>
                    <a:pt x="19" y="332"/>
                  </a:lnTo>
                  <a:lnTo>
                    <a:pt x="37" y="333"/>
                  </a:lnTo>
                  <a:lnTo>
                    <a:pt x="56" y="335"/>
                  </a:lnTo>
                  <a:lnTo>
                    <a:pt x="74" y="336"/>
                  </a:lnTo>
                  <a:lnTo>
                    <a:pt x="111" y="340"/>
                  </a:lnTo>
                  <a:lnTo>
                    <a:pt x="129" y="343"/>
                  </a:lnTo>
                  <a:lnTo>
                    <a:pt x="147" y="345"/>
                  </a:lnTo>
                  <a:lnTo>
                    <a:pt x="163" y="345"/>
                  </a:lnTo>
                  <a:lnTo>
                    <a:pt x="147" y="317"/>
                  </a:lnTo>
                  <a:close/>
                  <a:moveTo>
                    <a:pt x="122" y="296"/>
                  </a:moveTo>
                  <a:lnTo>
                    <a:pt x="32" y="296"/>
                  </a:lnTo>
                  <a:lnTo>
                    <a:pt x="19" y="317"/>
                  </a:lnTo>
                  <a:lnTo>
                    <a:pt x="136" y="317"/>
                  </a:lnTo>
                  <a:lnTo>
                    <a:pt x="122" y="296"/>
                  </a:lnTo>
                  <a:close/>
                  <a:moveTo>
                    <a:pt x="103" y="275"/>
                  </a:moveTo>
                  <a:lnTo>
                    <a:pt x="46" y="275"/>
                  </a:lnTo>
                  <a:lnTo>
                    <a:pt x="38" y="296"/>
                  </a:lnTo>
                  <a:lnTo>
                    <a:pt x="115" y="296"/>
                  </a:lnTo>
                  <a:lnTo>
                    <a:pt x="103" y="275"/>
                  </a:lnTo>
                  <a:close/>
                  <a:moveTo>
                    <a:pt x="91" y="79"/>
                  </a:moveTo>
                  <a:lnTo>
                    <a:pt x="54" y="79"/>
                  </a:lnTo>
                  <a:lnTo>
                    <a:pt x="54" y="275"/>
                  </a:lnTo>
                  <a:lnTo>
                    <a:pt x="91" y="275"/>
                  </a:lnTo>
                  <a:lnTo>
                    <a:pt x="91" y="79"/>
                  </a:lnTo>
                  <a:close/>
                  <a:moveTo>
                    <a:pt x="6" y="39"/>
                  </a:moveTo>
                  <a:lnTo>
                    <a:pt x="6" y="102"/>
                  </a:lnTo>
                  <a:lnTo>
                    <a:pt x="11" y="98"/>
                  </a:lnTo>
                  <a:lnTo>
                    <a:pt x="22" y="90"/>
                  </a:lnTo>
                  <a:lnTo>
                    <a:pt x="27" y="86"/>
                  </a:lnTo>
                  <a:lnTo>
                    <a:pt x="33" y="84"/>
                  </a:lnTo>
                  <a:lnTo>
                    <a:pt x="40" y="81"/>
                  </a:lnTo>
                  <a:lnTo>
                    <a:pt x="54" y="79"/>
                  </a:lnTo>
                  <a:lnTo>
                    <a:pt x="91" y="79"/>
                  </a:lnTo>
                  <a:lnTo>
                    <a:pt x="91" y="77"/>
                  </a:lnTo>
                  <a:lnTo>
                    <a:pt x="148" y="77"/>
                  </a:lnTo>
                  <a:lnTo>
                    <a:pt x="149" y="57"/>
                  </a:lnTo>
                  <a:lnTo>
                    <a:pt x="103" y="57"/>
                  </a:lnTo>
                  <a:lnTo>
                    <a:pt x="99" y="56"/>
                  </a:lnTo>
                  <a:lnTo>
                    <a:pt x="47" y="56"/>
                  </a:lnTo>
                  <a:lnTo>
                    <a:pt x="33" y="54"/>
                  </a:lnTo>
                  <a:lnTo>
                    <a:pt x="27" y="53"/>
                  </a:lnTo>
                  <a:lnTo>
                    <a:pt x="21" y="51"/>
                  </a:lnTo>
                  <a:lnTo>
                    <a:pt x="16" y="48"/>
                  </a:lnTo>
                  <a:lnTo>
                    <a:pt x="11" y="44"/>
                  </a:lnTo>
                  <a:lnTo>
                    <a:pt x="6" y="39"/>
                  </a:lnTo>
                  <a:close/>
                  <a:moveTo>
                    <a:pt x="148" y="77"/>
                  </a:moveTo>
                  <a:lnTo>
                    <a:pt x="106" y="77"/>
                  </a:lnTo>
                  <a:lnTo>
                    <a:pt x="114" y="78"/>
                  </a:lnTo>
                  <a:lnTo>
                    <a:pt x="120" y="80"/>
                  </a:lnTo>
                  <a:lnTo>
                    <a:pt x="134" y="88"/>
                  </a:lnTo>
                  <a:lnTo>
                    <a:pt x="141" y="94"/>
                  </a:lnTo>
                  <a:lnTo>
                    <a:pt x="148" y="101"/>
                  </a:lnTo>
                  <a:lnTo>
                    <a:pt x="148" y="77"/>
                  </a:lnTo>
                  <a:close/>
                  <a:moveTo>
                    <a:pt x="149" y="44"/>
                  </a:moveTo>
                  <a:lnTo>
                    <a:pt x="142" y="47"/>
                  </a:lnTo>
                  <a:lnTo>
                    <a:pt x="136" y="51"/>
                  </a:lnTo>
                  <a:lnTo>
                    <a:pt x="122" y="55"/>
                  </a:lnTo>
                  <a:lnTo>
                    <a:pt x="115" y="56"/>
                  </a:lnTo>
                  <a:lnTo>
                    <a:pt x="111" y="57"/>
                  </a:lnTo>
                  <a:lnTo>
                    <a:pt x="149" y="57"/>
                  </a:lnTo>
                  <a:lnTo>
                    <a:pt x="149" y="44"/>
                  </a:lnTo>
                  <a:close/>
                  <a:moveTo>
                    <a:pt x="112" y="0"/>
                  </a:moveTo>
                  <a:lnTo>
                    <a:pt x="40" y="0"/>
                  </a:lnTo>
                  <a:lnTo>
                    <a:pt x="44" y="7"/>
                  </a:lnTo>
                  <a:lnTo>
                    <a:pt x="48" y="15"/>
                  </a:lnTo>
                  <a:lnTo>
                    <a:pt x="54" y="29"/>
                  </a:lnTo>
                  <a:lnTo>
                    <a:pt x="56" y="36"/>
                  </a:lnTo>
                  <a:lnTo>
                    <a:pt x="56" y="49"/>
                  </a:lnTo>
                  <a:lnTo>
                    <a:pt x="54" y="55"/>
                  </a:lnTo>
                  <a:lnTo>
                    <a:pt x="47" y="56"/>
                  </a:lnTo>
                  <a:lnTo>
                    <a:pt x="95" y="56"/>
                  </a:lnTo>
                  <a:lnTo>
                    <a:pt x="91" y="55"/>
                  </a:lnTo>
                  <a:lnTo>
                    <a:pt x="89" y="48"/>
                  </a:lnTo>
                  <a:lnTo>
                    <a:pt x="90" y="40"/>
                  </a:lnTo>
                  <a:lnTo>
                    <a:pt x="92" y="33"/>
                  </a:lnTo>
                  <a:lnTo>
                    <a:pt x="98" y="19"/>
                  </a:lnTo>
                  <a:lnTo>
                    <a:pt x="103" y="13"/>
                  </a:lnTo>
                  <a:lnTo>
                    <a:pt x="108" y="6"/>
                  </a:lnTo>
                  <a:lnTo>
                    <a:pt x="112" y="0"/>
                  </a:lnTo>
                  <a:close/>
                </a:path>
              </a:pathLst>
            </a:custGeom>
            <a:solidFill>
              <a:srgbClr val="FCFCFC"/>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86" name="Shape 41">
              <a:extLst>
                <a:ext uri="{FF2B5EF4-FFF2-40B4-BE49-F238E27FC236}">
                  <a16:creationId xmlns:a16="http://schemas.microsoft.com/office/drawing/2014/main" id="{CD4C8BA7-AE0B-D1B8-CCF6-0F8EAC4D446B}"/>
                </a:ext>
              </a:extLst>
            </xdr:cNvPr>
            <xdr:cNvPicPr preferRelativeResize="0"/>
          </xdr:nvPicPr>
          <xdr:blipFill rotWithShape="1">
            <a:blip xmlns:r="http://schemas.openxmlformats.org/officeDocument/2006/relationships" r:embed="rId12">
              <a:alphaModFix/>
            </a:blip>
            <a:srcRect/>
            <a:stretch/>
          </xdr:blipFill>
          <xdr:spPr>
            <a:xfrm>
              <a:off x="6410" y="573"/>
              <a:ext cx="499" cy="84"/>
            </a:xfrm>
            <a:prstGeom prst="rect">
              <a:avLst/>
            </a:prstGeom>
            <a:noFill/>
            <a:ln>
              <a:noFill/>
            </a:ln>
          </xdr:spPr>
        </xdr:pic>
        <xdr:sp macro="" textlink="">
          <xdr:nvSpPr>
            <xdr:cNvPr id="187" name="Shape 42">
              <a:extLst>
                <a:ext uri="{FF2B5EF4-FFF2-40B4-BE49-F238E27FC236}">
                  <a16:creationId xmlns:a16="http://schemas.microsoft.com/office/drawing/2014/main" id="{B2D1E310-BF22-0970-B4B5-DD58062DC939}"/>
                </a:ext>
              </a:extLst>
            </xdr:cNvPr>
            <xdr:cNvSpPr/>
          </xdr:nvSpPr>
          <xdr:spPr>
            <a:xfrm>
              <a:off x="6415" y="443"/>
              <a:ext cx="141" cy="276"/>
            </a:xfrm>
            <a:custGeom>
              <a:avLst/>
              <a:gdLst/>
              <a:ahLst/>
              <a:cxnLst/>
              <a:rect l="l" t="t" r="r" b="b"/>
              <a:pathLst>
                <a:path w="141" h="276" extrusionOk="0">
                  <a:moveTo>
                    <a:pt x="105" y="0"/>
                  </a:moveTo>
                  <a:lnTo>
                    <a:pt x="33" y="0"/>
                  </a:lnTo>
                  <a:lnTo>
                    <a:pt x="37" y="7"/>
                  </a:lnTo>
                  <a:lnTo>
                    <a:pt x="41" y="15"/>
                  </a:lnTo>
                  <a:lnTo>
                    <a:pt x="43" y="19"/>
                  </a:lnTo>
                  <a:lnTo>
                    <a:pt x="44" y="22"/>
                  </a:lnTo>
                  <a:lnTo>
                    <a:pt x="46" y="26"/>
                  </a:lnTo>
                  <a:lnTo>
                    <a:pt x="47" y="29"/>
                  </a:lnTo>
                  <a:lnTo>
                    <a:pt x="48" y="33"/>
                  </a:lnTo>
                  <a:lnTo>
                    <a:pt x="49" y="36"/>
                  </a:lnTo>
                  <a:lnTo>
                    <a:pt x="49" y="39"/>
                  </a:lnTo>
                  <a:lnTo>
                    <a:pt x="49" y="43"/>
                  </a:lnTo>
                  <a:lnTo>
                    <a:pt x="49" y="46"/>
                  </a:lnTo>
                  <a:lnTo>
                    <a:pt x="49" y="49"/>
                  </a:lnTo>
                  <a:lnTo>
                    <a:pt x="48" y="52"/>
                  </a:lnTo>
                  <a:lnTo>
                    <a:pt x="47" y="55"/>
                  </a:lnTo>
                  <a:lnTo>
                    <a:pt x="43" y="56"/>
                  </a:lnTo>
                  <a:lnTo>
                    <a:pt x="40" y="56"/>
                  </a:lnTo>
                  <a:lnTo>
                    <a:pt x="36" y="56"/>
                  </a:lnTo>
                  <a:lnTo>
                    <a:pt x="33" y="56"/>
                  </a:lnTo>
                  <a:lnTo>
                    <a:pt x="30" y="55"/>
                  </a:lnTo>
                  <a:lnTo>
                    <a:pt x="27" y="55"/>
                  </a:lnTo>
                  <a:lnTo>
                    <a:pt x="24" y="54"/>
                  </a:lnTo>
                  <a:lnTo>
                    <a:pt x="21" y="53"/>
                  </a:lnTo>
                  <a:lnTo>
                    <a:pt x="18" y="52"/>
                  </a:lnTo>
                  <a:lnTo>
                    <a:pt x="15" y="51"/>
                  </a:lnTo>
                  <a:lnTo>
                    <a:pt x="12" y="50"/>
                  </a:lnTo>
                  <a:lnTo>
                    <a:pt x="9" y="48"/>
                  </a:lnTo>
                  <a:lnTo>
                    <a:pt x="7" y="46"/>
                  </a:lnTo>
                  <a:lnTo>
                    <a:pt x="5" y="44"/>
                  </a:lnTo>
                  <a:lnTo>
                    <a:pt x="2" y="42"/>
                  </a:lnTo>
                  <a:lnTo>
                    <a:pt x="0" y="40"/>
                  </a:lnTo>
                  <a:lnTo>
                    <a:pt x="0" y="48"/>
                  </a:lnTo>
                  <a:lnTo>
                    <a:pt x="0" y="55"/>
                  </a:lnTo>
                  <a:lnTo>
                    <a:pt x="0" y="102"/>
                  </a:lnTo>
                  <a:lnTo>
                    <a:pt x="5" y="98"/>
                  </a:lnTo>
                  <a:lnTo>
                    <a:pt x="9" y="94"/>
                  </a:lnTo>
                  <a:lnTo>
                    <a:pt x="15" y="90"/>
                  </a:lnTo>
                  <a:lnTo>
                    <a:pt x="21" y="87"/>
                  </a:lnTo>
                  <a:lnTo>
                    <a:pt x="24" y="85"/>
                  </a:lnTo>
                  <a:lnTo>
                    <a:pt x="27" y="84"/>
                  </a:lnTo>
                  <a:lnTo>
                    <a:pt x="30" y="83"/>
                  </a:lnTo>
                  <a:lnTo>
                    <a:pt x="33" y="82"/>
                  </a:lnTo>
                  <a:lnTo>
                    <a:pt x="37" y="81"/>
                  </a:lnTo>
                  <a:lnTo>
                    <a:pt x="40" y="80"/>
                  </a:lnTo>
                  <a:lnTo>
                    <a:pt x="44" y="80"/>
                  </a:lnTo>
                  <a:lnTo>
                    <a:pt x="47" y="79"/>
                  </a:lnTo>
                  <a:lnTo>
                    <a:pt x="47" y="276"/>
                  </a:lnTo>
                  <a:lnTo>
                    <a:pt x="83" y="276"/>
                  </a:lnTo>
                  <a:lnTo>
                    <a:pt x="83" y="252"/>
                  </a:lnTo>
                  <a:lnTo>
                    <a:pt x="83" y="227"/>
                  </a:lnTo>
                  <a:lnTo>
                    <a:pt x="83" y="78"/>
                  </a:lnTo>
                  <a:lnTo>
                    <a:pt x="87" y="77"/>
                  </a:lnTo>
                  <a:lnTo>
                    <a:pt x="91" y="77"/>
                  </a:lnTo>
                  <a:lnTo>
                    <a:pt x="95" y="77"/>
                  </a:lnTo>
                  <a:lnTo>
                    <a:pt x="99" y="77"/>
                  </a:lnTo>
                  <a:lnTo>
                    <a:pt x="102" y="78"/>
                  </a:lnTo>
                  <a:lnTo>
                    <a:pt x="106" y="78"/>
                  </a:lnTo>
                  <a:lnTo>
                    <a:pt x="109" y="79"/>
                  </a:lnTo>
                  <a:lnTo>
                    <a:pt x="113" y="81"/>
                  </a:lnTo>
                  <a:lnTo>
                    <a:pt x="116" y="82"/>
                  </a:lnTo>
                  <a:lnTo>
                    <a:pt x="120" y="84"/>
                  </a:lnTo>
                  <a:lnTo>
                    <a:pt x="123" y="86"/>
                  </a:lnTo>
                  <a:lnTo>
                    <a:pt x="126" y="89"/>
                  </a:lnTo>
                  <a:lnTo>
                    <a:pt x="130" y="92"/>
                  </a:lnTo>
                  <a:lnTo>
                    <a:pt x="133" y="94"/>
                  </a:lnTo>
                  <a:lnTo>
                    <a:pt x="137" y="97"/>
                  </a:lnTo>
                  <a:lnTo>
                    <a:pt x="140" y="101"/>
                  </a:lnTo>
                  <a:lnTo>
                    <a:pt x="140" y="94"/>
                  </a:lnTo>
                  <a:lnTo>
                    <a:pt x="140" y="87"/>
                  </a:lnTo>
                  <a:lnTo>
                    <a:pt x="140" y="80"/>
                  </a:lnTo>
                  <a:lnTo>
                    <a:pt x="140" y="72"/>
                  </a:lnTo>
                  <a:lnTo>
                    <a:pt x="140" y="65"/>
                  </a:lnTo>
                  <a:lnTo>
                    <a:pt x="141" y="58"/>
                  </a:lnTo>
                  <a:lnTo>
                    <a:pt x="141" y="51"/>
                  </a:lnTo>
                  <a:lnTo>
                    <a:pt x="141" y="44"/>
                  </a:lnTo>
                  <a:lnTo>
                    <a:pt x="134" y="48"/>
                  </a:lnTo>
                  <a:lnTo>
                    <a:pt x="128" y="51"/>
                  </a:lnTo>
                  <a:lnTo>
                    <a:pt x="125" y="52"/>
                  </a:lnTo>
                  <a:lnTo>
                    <a:pt x="121" y="53"/>
                  </a:lnTo>
                  <a:lnTo>
                    <a:pt x="118" y="54"/>
                  </a:lnTo>
                  <a:lnTo>
                    <a:pt x="115" y="55"/>
                  </a:lnTo>
                  <a:lnTo>
                    <a:pt x="111" y="56"/>
                  </a:lnTo>
                  <a:lnTo>
                    <a:pt x="107" y="57"/>
                  </a:lnTo>
                  <a:lnTo>
                    <a:pt x="104" y="57"/>
                  </a:lnTo>
                  <a:lnTo>
                    <a:pt x="100" y="57"/>
                  </a:lnTo>
                  <a:lnTo>
                    <a:pt x="96" y="57"/>
                  </a:lnTo>
                  <a:lnTo>
                    <a:pt x="92" y="57"/>
                  </a:lnTo>
                  <a:lnTo>
                    <a:pt x="87" y="56"/>
                  </a:lnTo>
                  <a:lnTo>
                    <a:pt x="83" y="56"/>
                  </a:lnTo>
                  <a:lnTo>
                    <a:pt x="82" y="52"/>
                  </a:lnTo>
                  <a:lnTo>
                    <a:pt x="82" y="48"/>
                  </a:lnTo>
                  <a:lnTo>
                    <a:pt x="82" y="44"/>
                  </a:lnTo>
                  <a:lnTo>
                    <a:pt x="82" y="41"/>
                  </a:lnTo>
                  <a:lnTo>
                    <a:pt x="83" y="37"/>
                  </a:lnTo>
                  <a:lnTo>
                    <a:pt x="84" y="33"/>
                  </a:lnTo>
                  <a:lnTo>
                    <a:pt x="86" y="30"/>
                  </a:lnTo>
                  <a:lnTo>
                    <a:pt x="87" y="26"/>
                  </a:lnTo>
                  <a:lnTo>
                    <a:pt x="89" y="23"/>
                  </a:lnTo>
                  <a:lnTo>
                    <a:pt x="91" y="19"/>
                  </a:lnTo>
                  <a:lnTo>
                    <a:pt x="93" y="16"/>
                  </a:lnTo>
                  <a:lnTo>
                    <a:pt x="95" y="13"/>
                  </a:lnTo>
                  <a:lnTo>
                    <a:pt x="100" y="6"/>
                  </a:lnTo>
                  <a:lnTo>
                    <a:pt x="105"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88" name="Shape 43">
              <a:extLst>
                <a:ext uri="{FF2B5EF4-FFF2-40B4-BE49-F238E27FC236}">
                  <a16:creationId xmlns:a16="http://schemas.microsoft.com/office/drawing/2014/main" id="{184219F5-0554-2029-1B39-F2B5B588825A}"/>
                </a:ext>
              </a:extLst>
            </xdr:cNvPr>
            <xdr:cNvSpPr/>
          </xdr:nvSpPr>
          <xdr:spPr>
            <a:xfrm>
              <a:off x="6428" y="739"/>
              <a:ext cx="117" cy="20"/>
            </a:xfrm>
            <a:custGeom>
              <a:avLst/>
              <a:gdLst/>
              <a:ahLst/>
              <a:cxnLst/>
              <a:rect l="l" t="t" r="r" b="b"/>
              <a:pathLst>
                <a:path w="117" h="20" extrusionOk="0">
                  <a:moveTo>
                    <a:pt x="117" y="20"/>
                  </a:moveTo>
                  <a:lnTo>
                    <a:pt x="103" y="0"/>
                  </a:lnTo>
                  <a:lnTo>
                    <a:pt x="13" y="0"/>
                  </a:lnTo>
                  <a:lnTo>
                    <a:pt x="0" y="20"/>
                  </a:lnTo>
                  <a:lnTo>
                    <a:pt x="117" y="2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89" name="Shape 44">
              <a:extLst>
                <a:ext uri="{FF2B5EF4-FFF2-40B4-BE49-F238E27FC236}">
                  <a16:creationId xmlns:a16="http://schemas.microsoft.com/office/drawing/2014/main" id="{D8C719BA-D2A1-2B93-B1A9-B608A888CE50}"/>
                </a:ext>
              </a:extLst>
            </xdr:cNvPr>
            <xdr:cNvSpPr/>
          </xdr:nvSpPr>
          <xdr:spPr>
            <a:xfrm>
              <a:off x="6447" y="718"/>
              <a:ext cx="78" cy="20"/>
            </a:xfrm>
            <a:custGeom>
              <a:avLst/>
              <a:gdLst/>
              <a:ahLst/>
              <a:cxnLst/>
              <a:rect l="l" t="t" r="r" b="b"/>
              <a:pathLst>
                <a:path w="78" h="20" extrusionOk="0">
                  <a:moveTo>
                    <a:pt x="0" y="20"/>
                  </a:moveTo>
                  <a:lnTo>
                    <a:pt x="8" y="0"/>
                  </a:lnTo>
                  <a:lnTo>
                    <a:pt x="65" y="0"/>
                  </a:lnTo>
                  <a:lnTo>
                    <a:pt x="78" y="20"/>
                  </a:lnTo>
                  <a:lnTo>
                    <a:pt x="0" y="2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90" name="Shape 45">
              <a:extLst>
                <a:ext uri="{FF2B5EF4-FFF2-40B4-BE49-F238E27FC236}">
                  <a16:creationId xmlns:a16="http://schemas.microsoft.com/office/drawing/2014/main" id="{7AD6B3CA-70D4-307F-028E-D1872F2870AD}"/>
                </a:ext>
              </a:extLst>
            </xdr:cNvPr>
            <xdr:cNvPicPr preferRelativeResize="0"/>
          </xdr:nvPicPr>
          <xdr:blipFill rotWithShape="1">
            <a:blip xmlns:r="http://schemas.openxmlformats.org/officeDocument/2006/relationships" r:embed="rId13">
              <a:alphaModFix/>
            </a:blip>
            <a:srcRect/>
            <a:stretch/>
          </xdr:blipFill>
          <xdr:spPr>
            <a:xfrm>
              <a:off x="6428" y="920"/>
              <a:ext cx="255" cy="123"/>
            </a:xfrm>
            <a:prstGeom prst="rect">
              <a:avLst/>
            </a:prstGeom>
            <a:noFill/>
            <a:ln>
              <a:noFill/>
            </a:ln>
          </xdr:spPr>
        </xdr:pic>
        <xdr:cxnSp macro="">
          <xdr:nvCxnSpPr>
            <xdr:cNvPr id="191" name="Shape 46">
              <a:extLst>
                <a:ext uri="{FF2B5EF4-FFF2-40B4-BE49-F238E27FC236}">
                  <a16:creationId xmlns:a16="http://schemas.microsoft.com/office/drawing/2014/main" id="{587FC416-3DB3-5762-F511-3B4830EECC26}"/>
                </a:ext>
              </a:extLst>
            </xdr:cNvPr>
            <xdr:cNvCxnSpPr/>
          </xdr:nvCxnSpPr>
          <xdr:spPr>
            <a:xfrm>
              <a:off x="6227" y="969"/>
              <a:ext cx="22" cy="0"/>
            </a:xfrm>
            <a:prstGeom prst="straightConnector1">
              <a:avLst/>
            </a:prstGeom>
            <a:noFill/>
            <a:ln w="19950" cap="flat" cmpd="sng">
              <a:solidFill>
                <a:srgbClr val="373435"/>
              </a:solidFill>
              <a:prstDash val="solid"/>
              <a:round/>
              <a:headEnd type="none" w="med" len="med"/>
              <a:tailEnd type="none" w="med" len="med"/>
            </a:ln>
          </xdr:spPr>
        </xdr:cxnSp>
        <xdr:cxnSp macro="">
          <xdr:nvCxnSpPr>
            <xdr:cNvPr id="192" name="Shape 47">
              <a:extLst>
                <a:ext uri="{FF2B5EF4-FFF2-40B4-BE49-F238E27FC236}">
                  <a16:creationId xmlns:a16="http://schemas.microsoft.com/office/drawing/2014/main" id="{E6AD021D-B453-3B6C-46FD-7A2DC3F04FF6}"/>
                </a:ext>
              </a:extLst>
            </xdr:cNvPr>
            <xdr:cNvCxnSpPr/>
          </xdr:nvCxnSpPr>
          <xdr:spPr>
            <a:xfrm>
              <a:off x="6184" y="969"/>
              <a:ext cx="23" cy="0"/>
            </a:xfrm>
            <a:prstGeom prst="straightConnector1">
              <a:avLst/>
            </a:prstGeom>
            <a:noFill/>
            <a:ln w="19950" cap="flat" cmpd="sng">
              <a:solidFill>
                <a:srgbClr val="373435"/>
              </a:solidFill>
              <a:prstDash val="solid"/>
              <a:round/>
              <a:headEnd type="none" w="med" len="med"/>
              <a:tailEnd type="none" w="med" len="med"/>
            </a:ln>
          </xdr:spPr>
        </xdr:cxnSp>
        <xdr:sp macro="" textlink="">
          <xdr:nvSpPr>
            <xdr:cNvPr id="193" name="Shape 48">
              <a:extLst>
                <a:ext uri="{FF2B5EF4-FFF2-40B4-BE49-F238E27FC236}">
                  <a16:creationId xmlns:a16="http://schemas.microsoft.com/office/drawing/2014/main" id="{CE1D6CC0-29AA-95A7-1E92-60E689AEE469}"/>
                </a:ext>
              </a:extLst>
            </xdr:cNvPr>
            <xdr:cNvSpPr/>
          </xdr:nvSpPr>
          <xdr:spPr>
            <a:xfrm>
              <a:off x="6134" y="952"/>
              <a:ext cx="31" cy="46"/>
            </a:xfrm>
            <a:custGeom>
              <a:avLst/>
              <a:gdLst/>
              <a:ahLst/>
              <a:cxnLst/>
              <a:rect l="l" t="t" r="r" b="b"/>
              <a:pathLst>
                <a:path w="31" h="46" extrusionOk="0">
                  <a:moveTo>
                    <a:pt x="31" y="45"/>
                  </a:moveTo>
                  <a:lnTo>
                    <a:pt x="31" y="0"/>
                  </a:lnTo>
                  <a:lnTo>
                    <a:pt x="0" y="0"/>
                  </a:lnTo>
                  <a:lnTo>
                    <a:pt x="0" y="46"/>
                  </a:lnTo>
                  <a:lnTo>
                    <a:pt x="31" y="4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94" name="Shape 49">
              <a:extLst>
                <a:ext uri="{FF2B5EF4-FFF2-40B4-BE49-F238E27FC236}">
                  <a16:creationId xmlns:a16="http://schemas.microsoft.com/office/drawing/2014/main" id="{20F6D0F1-9768-7AD7-21E4-FDFA9232CB51}"/>
                </a:ext>
              </a:extLst>
            </xdr:cNvPr>
            <xdr:cNvSpPr/>
          </xdr:nvSpPr>
          <xdr:spPr>
            <a:xfrm>
              <a:off x="6148" y="909"/>
              <a:ext cx="134" cy="38"/>
            </a:xfrm>
            <a:custGeom>
              <a:avLst/>
              <a:gdLst/>
              <a:ahLst/>
              <a:cxnLst/>
              <a:rect l="l" t="t" r="r" b="b"/>
              <a:pathLst>
                <a:path w="134" h="38" extrusionOk="0">
                  <a:moveTo>
                    <a:pt x="0" y="0"/>
                  </a:moveTo>
                  <a:lnTo>
                    <a:pt x="91" y="0"/>
                  </a:lnTo>
                  <a:lnTo>
                    <a:pt x="134" y="37"/>
                  </a:lnTo>
                  <a:lnTo>
                    <a:pt x="43" y="38"/>
                  </a:lnTo>
                  <a:lnTo>
                    <a:pt x="0"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95" name="Shape 50">
              <a:extLst>
                <a:ext uri="{FF2B5EF4-FFF2-40B4-BE49-F238E27FC236}">
                  <a16:creationId xmlns:a16="http://schemas.microsoft.com/office/drawing/2014/main" id="{F007AFB0-84E0-AE73-D051-7AD743980C43}"/>
                </a:ext>
              </a:extLst>
            </xdr:cNvPr>
            <xdr:cNvSpPr/>
          </xdr:nvSpPr>
          <xdr:spPr>
            <a:xfrm>
              <a:off x="6102" y="909"/>
              <a:ext cx="180" cy="90"/>
            </a:xfrm>
            <a:custGeom>
              <a:avLst/>
              <a:gdLst/>
              <a:ahLst/>
              <a:cxnLst/>
              <a:rect l="l" t="t" r="r" b="b"/>
              <a:pathLst>
                <a:path w="180" h="90" extrusionOk="0">
                  <a:moveTo>
                    <a:pt x="180" y="86"/>
                  </a:moveTo>
                  <a:lnTo>
                    <a:pt x="178" y="37"/>
                  </a:lnTo>
                  <a:lnTo>
                    <a:pt x="88" y="37"/>
                  </a:lnTo>
                  <a:lnTo>
                    <a:pt x="46" y="0"/>
                  </a:lnTo>
                  <a:lnTo>
                    <a:pt x="0" y="44"/>
                  </a:lnTo>
                  <a:lnTo>
                    <a:pt x="0" y="90"/>
                  </a:lnTo>
                  <a:lnTo>
                    <a:pt x="22" y="88"/>
                  </a:lnTo>
                  <a:lnTo>
                    <a:pt x="45" y="87"/>
                  </a:lnTo>
                  <a:lnTo>
                    <a:pt x="67" y="87"/>
                  </a:lnTo>
                  <a:lnTo>
                    <a:pt x="89" y="86"/>
                  </a:lnTo>
                  <a:lnTo>
                    <a:pt x="112" y="86"/>
                  </a:lnTo>
                  <a:lnTo>
                    <a:pt x="135" y="86"/>
                  </a:lnTo>
                  <a:lnTo>
                    <a:pt x="157" y="86"/>
                  </a:lnTo>
                  <a:lnTo>
                    <a:pt x="180" y="86"/>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96" name="Shape 51">
              <a:extLst>
                <a:ext uri="{FF2B5EF4-FFF2-40B4-BE49-F238E27FC236}">
                  <a16:creationId xmlns:a16="http://schemas.microsoft.com/office/drawing/2014/main" id="{5A5EA902-1736-A73E-51D1-C823A41E88DA}"/>
                </a:ext>
              </a:extLst>
            </xdr:cNvPr>
            <xdr:cNvPicPr preferRelativeResize="0"/>
          </xdr:nvPicPr>
          <xdr:blipFill rotWithShape="1">
            <a:blip xmlns:r="http://schemas.openxmlformats.org/officeDocument/2006/relationships" r:embed="rId14">
              <a:alphaModFix/>
            </a:blip>
            <a:srcRect/>
            <a:stretch/>
          </xdr:blipFill>
          <xdr:spPr>
            <a:xfrm>
              <a:off x="5899" y="916"/>
              <a:ext cx="161" cy="107"/>
            </a:xfrm>
            <a:prstGeom prst="rect">
              <a:avLst/>
            </a:prstGeom>
            <a:noFill/>
            <a:ln>
              <a:noFill/>
            </a:ln>
          </xdr:spPr>
        </xdr:pic>
        <xdr:pic>
          <xdr:nvPicPr>
            <xdr:cNvPr id="197" name="Shape 52">
              <a:extLst>
                <a:ext uri="{FF2B5EF4-FFF2-40B4-BE49-F238E27FC236}">
                  <a16:creationId xmlns:a16="http://schemas.microsoft.com/office/drawing/2014/main" id="{2ECE2110-A297-F7E4-4ABC-FDE7459D703A}"/>
                </a:ext>
              </a:extLst>
            </xdr:cNvPr>
            <xdr:cNvPicPr preferRelativeResize="0"/>
          </xdr:nvPicPr>
          <xdr:blipFill rotWithShape="1">
            <a:blip xmlns:r="http://schemas.openxmlformats.org/officeDocument/2006/relationships" r:embed="rId15">
              <a:alphaModFix/>
            </a:blip>
            <a:srcRect/>
            <a:stretch/>
          </xdr:blipFill>
          <xdr:spPr>
            <a:xfrm>
              <a:off x="5902" y="1029"/>
              <a:ext cx="1622" cy="110"/>
            </a:xfrm>
            <a:prstGeom prst="rect">
              <a:avLst/>
            </a:prstGeom>
            <a:noFill/>
            <a:ln>
              <a:noFill/>
            </a:ln>
          </xdr:spPr>
        </xdr:pic>
        <xdr:sp macro="" textlink="">
          <xdr:nvSpPr>
            <xdr:cNvPr id="198" name="Shape 53">
              <a:extLst>
                <a:ext uri="{FF2B5EF4-FFF2-40B4-BE49-F238E27FC236}">
                  <a16:creationId xmlns:a16="http://schemas.microsoft.com/office/drawing/2014/main" id="{10FC22E0-D1C7-83B3-A423-975441E39F4D}"/>
                </a:ext>
              </a:extLst>
            </xdr:cNvPr>
            <xdr:cNvSpPr/>
          </xdr:nvSpPr>
          <xdr:spPr>
            <a:xfrm>
              <a:off x="7025" y="898"/>
              <a:ext cx="2" cy="2"/>
            </a:xfrm>
            <a:custGeom>
              <a:avLst/>
              <a:gdLst/>
              <a:ahLst/>
              <a:cxnLst/>
              <a:rect l="l" t="t" r="r" b="b"/>
              <a:pathLst>
                <a:path w="2" h="2" extrusionOk="0">
                  <a:moveTo>
                    <a:pt x="0" y="2"/>
                  </a:moveTo>
                  <a:lnTo>
                    <a:pt x="1" y="1"/>
                  </a:lnTo>
                  <a:lnTo>
                    <a:pt x="2" y="0"/>
                  </a:lnTo>
                  <a:lnTo>
                    <a:pt x="1"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99" name="Shape 54">
              <a:extLst>
                <a:ext uri="{FF2B5EF4-FFF2-40B4-BE49-F238E27FC236}">
                  <a16:creationId xmlns:a16="http://schemas.microsoft.com/office/drawing/2014/main" id="{FA9A8B99-5C1C-BEFB-07AB-34857C4A3E40}"/>
                </a:ext>
              </a:extLst>
            </xdr:cNvPr>
            <xdr:cNvSpPr/>
          </xdr:nvSpPr>
          <xdr:spPr>
            <a:xfrm>
              <a:off x="7019" y="902"/>
              <a:ext cx="2" cy="3"/>
            </a:xfrm>
            <a:custGeom>
              <a:avLst/>
              <a:gdLst/>
              <a:ahLst/>
              <a:cxnLst/>
              <a:rect l="l" t="t" r="r" b="b"/>
              <a:pathLst>
                <a:path w="2" h="3" extrusionOk="0">
                  <a:moveTo>
                    <a:pt x="0" y="3"/>
                  </a:moveTo>
                  <a:lnTo>
                    <a:pt x="1" y="2"/>
                  </a:lnTo>
                  <a:lnTo>
                    <a:pt x="2" y="0"/>
                  </a:lnTo>
                  <a:lnTo>
                    <a:pt x="1" y="2"/>
                  </a:lnTo>
                  <a:lnTo>
                    <a:pt x="0" y="3"/>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00" name="Shape 55">
              <a:extLst>
                <a:ext uri="{FF2B5EF4-FFF2-40B4-BE49-F238E27FC236}">
                  <a16:creationId xmlns:a16="http://schemas.microsoft.com/office/drawing/2014/main" id="{C286F599-91A7-E7A9-1D63-1256FB82FE0A}"/>
                </a:ext>
              </a:extLst>
            </xdr:cNvPr>
            <xdr:cNvSpPr/>
          </xdr:nvSpPr>
          <xdr:spPr>
            <a:xfrm>
              <a:off x="7019" y="902"/>
              <a:ext cx="2" cy="3"/>
            </a:xfrm>
            <a:custGeom>
              <a:avLst/>
              <a:gdLst/>
              <a:ahLst/>
              <a:cxnLst/>
              <a:rect l="l" t="t" r="r" b="b"/>
              <a:pathLst>
                <a:path w="2" h="3" extrusionOk="0">
                  <a:moveTo>
                    <a:pt x="0" y="3"/>
                  </a:moveTo>
                  <a:lnTo>
                    <a:pt x="1" y="2"/>
                  </a:lnTo>
                  <a:lnTo>
                    <a:pt x="2" y="0"/>
                  </a:lnTo>
                  <a:lnTo>
                    <a:pt x="1" y="2"/>
                  </a:lnTo>
                  <a:lnTo>
                    <a:pt x="0" y="3"/>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01" name="Shape 56">
              <a:extLst>
                <a:ext uri="{FF2B5EF4-FFF2-40B4-BE49-F238E27FC236}">
                  <a16:creationId xmlns:a16="http://schemas.microsoft.com/office/drawing/2014/main" id="{47595254-B7C0-D1B6-1AE9-87FDB4D9D0C5}"/>
                </a:ext>
              </a:extLst>
            </xdr:cNvPr>
            <xdr:cNvSpPr/>
          </xdr:nvSpPr>
          <xdr:spPr>
            <a:xfrm>
              <a:off x="6845" y="633"/>
              <a:ext cx="315" cy="691"/>
            </a:xfrm>
            <a:custGeom>
              <a:avLst/>
              <a:gdLst/>
              <a:ahLst/>
              <a:cxnLst/>
              <a:rect l="l" t="t" r="r" b="b"/>
              <a:pathLst>
                <a:path w="315" h="691" extrusionOk="0">
                  <a:moveTo>
                    <a:pt x="135" y="293"/>
                  </a:moveTo>
                  <a:lnTo>
                    <a:pt x="128" y="315"/>
                  </a:lnTo>
                  <a:lnTo>
                    <a:pt x="121" y="335"/>
                  </a:lnTo>
                  <a:lnTo>
                    <a:pt x="115" y="355"/>
                  </a:lnTo>
                  <a:lnTo>
                    <a:pt x="108" y="374"/>
                  </a:lnTo>
                  <a:lnTo>
                    <a:pt x="101" y="392"/>
                  </a:lnTo>
                  <a:lnTo>
                    <a:pt x="94" y="409"/>
                  </a:lnTo>
                  <a:lnTo>
                    <a:pt x="86" y="425"/>
                  </a:lnTo>
                  <a:lnTo>
                    <a:pt x="83" y="433"/>
                  </a:lnTo>
                  <a:lnTo>
                    <a:pt x="79" y="440"/>
                  </a:lnTo>
                  <a:lnTo>
                    <a:pt x="71" y="455"/>
                  </a:lnTo>
                  <a:lnTo>
                    <a:pt x="50" y="500"/>
                  </a:lnTo>
                  <a:lnTo>
                    <a:pt x="44" y="516"/>
                  </a:lnTo>
                  <a:lnTo>
                    <a:pt x="38" y="531"/>
                  </a:lnTo>
                  <a:lnTo>
                    <a:pt x="33" y="547"/>
                  </a:lnTo>
                  <a:lnTo>
                    <a:pt x="27" y="563"/>
                  </a:lnTo>
                  <a:lnTo>
                    <a:pt x="22" y="578"/>
                  </a:lnTo>
                  <a:lnTo>
                    <a:pt x="14" y="610"/>
                  </a:lnTo>
                  <a:lnTo>
                    <a:pt x="11" y="626"/>
                  </a:lnTo>
                  <a:lnTo>
                    <a:pt x="7" y="642"/>
                  </a:lnTo>
                  <a:lnTo>
                    <a:pt x="4" y="658"/>
                  </a:lnTo>
                  <a:lnTo>
                    <a:pt x="2" y="675"/>
                  </a:lnTo>
                  <a:lnTo>
                    <a:pt x="0" y="691"/>
                  </a:lnTo>
                  <a:lnTo>
                    <a:pt x="8" y="691"/>
                  </a:lnTo>
                  <a:lnTo>
                    <a:pt x="16" y="690"/>
                  </a:lnTo>
                  <a:lnTo>
                    <a:pt x="44" y="690"/>
                  </a:lnTo>
                  <a:lnTo>
                    <a:pt x="45" y="675"/>
                  </a:lnTo>
                  <a:lnTo>
                    <a:pt x="47" y="660"/>
                  </a:lnTo>
                  <a:lnTo>
                    <a:pt x="50" y="645"/>
                  </a:lnTo>
                  <a:lnTo>
                    <a:pt x="56" y="613"/>
                  </a:lnTo>
                  <a:lnTo>
                    <a:pt x="60" y="597"/>
                  </a:lnTo>
                  <a:lnTo>
                    <a:pt x="70" y="563"/>
                  </a:lnTo>
                  <a:lnTo>
                    <a:pt x="76" y="546"/>
                  </a:lnTo>
                  <a:lnTo>
                    <a:pt x="82" y="528"/>
                  </a:lnTo>
                  <a:lnTo>
                    <a:pt x="89" y="510"/>
                  </a:lnTo>
                  <a:lnTo>
                    <a:pt x="105" y="472"/>
                  </a:lnTo>
                  <a:lnTo>
                    <a:pt x="114" y="453"/>
                  </a:lnTo>
                  <a:lnTo>
                    <a:pt x="123" y="433"/>
                  </a:lnTo>
                  <a:lnTo>
                    <a:pt x="134" y="412"/>
                  </a:lnTo>
                  <a:lnTo>
                    <a:pt x="138" y="404"/>
                  </a:lnTo>
                  <a:lnTo>
                    <a:pt x="162" y="350"/>
                  </a:lnTo>
                  <a:lnTo>
                    <a:pt x="165" y="340"/>
                  </a:lnTo>
                  <a:lnTo>
                    <a:pt x="165" y="336"/>
                  </a:lnTo>
                  <a:lnTo>
                    <a:pt x="130" y="336"/>
                  </a:lnTo>
                  <a:lnTo>
                    <a:pt x="134" y="314"/>
                  </a:lnTo>
                  <a:lnTo>
                    <a:pt x="135" y="303"/>
                  </a:lnTo>
                  <a:lnTo>
                    <a:pt x="135" y="293"/>
                  </a:lnTo>
                  <a:close/>
                  <a:moveTo>
                    <a:pt x="261" y="0"/>
                  </a:moveTo>
                  <a:lnTo>
                    <a:pt x="257" y="3"/>
                  </a:lnTo>
                  <a:lnTo>
                    <a:pt x="248" y="12"/>
                  </a:lnTo>
                  <a:lnTo>
                    <a:pt x="240" y="22"/>
                  </a:lnTo>
                  <a:lnTo>
                    <a:pt x="237" y="28"/>
                  </a:lnTo>
                  <a:lnTo>
                    <a:pt x="232" y="34"/>
                  </a:lnTo>
                  <a:lnTo>
                    <a:pt x="229" y="40"/>
                  </a:lnTo>
                  <a:lnTo>
                    <a:pt x="225" y="46"/>
                  </a:lnTo>
                  <a:lnTo>
                    <a:pt x="221" y="53"/>
                  </a:lnTo>
                  <a:lnTo>
                    <a:pt x="218" y="60"/>
                  </a:lnTo>
                  <a:lnTo>
                    <a:pt x="214" y="67"/>
                  </a:lnTo>
                  <a:lnTo>
                    <a:pt x="200" y="99"/>
                  </a:lnTo>
                  <a:lnTo>
                    <a:pt x="193" y="116"/>
                  </a:lnTo>
                  <a:lnTo>
                    <a:pt x="187" y="134"/>
                  </a:lnTo>
                  <a:lnTo>
                    <a:pt x="180" y="153"/>
                  </a:lnTo>
                  <a:lnTo>
                    <a:pt x="174" y="171"/>
                  </a:lnTo>
                  <a:lnTo>
                    <a:pt x="167" y="191"/>
                  </a:lnTo>
                  <a:lnTo>
                    <a:pt x="161" y="210"/>
                  </a:lnTo>
                  <a:lnTo>
                    <a:pt x="155" y="230"/>
                  </a:lnTo>
                  <a:lnTo>
                    <a:pt x="149" y="249"/>
                  </a:lnTo>
                  <a:lnTo>
                    <a:pt x="153" y="257"/>
                  </a:lnTo>
                  <a:lnTo>
                    <a:pt x="157" y="264"/>
                  </a:lnTo>
                  <a:lnTo>
                    <a:pt x="154" y="273"/>
                  </a:lnTo>
                  <a:lnTo>
                    <a:pt x="150" y="282"/>
                  </a:lnTo>
                  <a:lnTo>
                    <a:pt x="144" y="300"/>
                  </a:lnTo>
                  <a:lnTo>
                    <a:pt x="140" y="309"/>
                  </a:lnTo>
                  <a:lnTo>
                    <a:pt x="137" y="318"/>
                  </a:lnTo>
                  <a:lnTo>
                    <a:pt x="133" y="327"/>
                  </a:lnTo>
                  <a:lnTo>
                    <a:pt x="130" y="336"/>
                  </a:lnTo>
                  <a:lnTo>
                    <a:pt x="165" y="336"/>
                  </a:lnTo>
                  <a:lnTo>
                    <a:pt x="165" y="332"/>
                  </a:lnTo>
                  <a:lnTo>
                    <a:pt x="164" y="324"/>
                  </a:lnTo>
                  <a:lnTo>
                    <a:pt x="164" y="300"/>
                  </a:lnTo>
                  <a:lnTo>
                    <a:pt x="165" y="293"/>
                  </a:lnTo>
                  <a:lnTo>
                    <a:pt x="165" y="285"/>
                  </a:lnTo>
                  <a:lnTo>
                    <a:pt x="165" y="282"/>
                  </a:lnTo>
                  <a:lnTo>
                    <a:pt x="160" y="282"/>
                  </a:lnTo>
                  <a:lnTo>
                    <a:pt x="178" y="252"/>
                  </a:lnTo>
                  <a:lnTo>
                    <a:pt x="185" y="242"/>
                  </a:lnTo>
                  <a:lnTo>
                    <a:pt x="191" y="233"/>
                  </a:lnTo>
                  <a:lnTo>
                    <a:pt x="197" y="223"/>
                  </a:lnTo>
                  <a:lnTo>
                    <a:pt x="204" y="213"/>
                  </a:lnTo>
                  <a:lnTo>
                    <a:pt x="210" y="204"/>
                  </a:lnTo>
                  <a:lnTo>
                    <a:pt x="216" y="186"/>
                  </a:lnTo>
                  <a:lnTo>
                    <a:pt x="221" y="168"/>
                  </a:lnTo>
                  <a:lnTo>
                    <a:pt x="227" y="150"/>
                  </a:lnTo>
                  <a:lnTo>
                    <a:pt x="232" y="133"/>
                  </a:lnTo>
                  <a:lnTo>
                    <a:pt x="238" y="115"/>
                  </a:lnTo>
                  <a:lnTo>
                    <a:pt x="244" y="99"/>
                  </a:lnTo>
                  <a:lnTo>
                    <a:pt x="250" y="82"/>
                  </a:lnTo>
                  <a:lnTo>
                    <a:pt x="257" y="66"/>
                  </a:lnTo>
                  <a:lnTo>
                    <a:pt x="293" y="66"/>
                  </a:lnTo>
                  <a:lnTo>
                    <a:pt x="292" y="63"/>
                  </a:lnTo>
                  <a:lnTo>
                    <a:pt x="286" y="50"/>
                  </a:lnTo>
                  <a:lnTo>
                    <a:pt x="281" y="38"/>
                  </a:lnTo>
                  <a:lnTo>
                    <a:pt x="275" y="25"/>
                  </a:lnTo>
                  <a:lnTo>
                    <a:pt x="268" y="12"/>
                  </a:lnTo>
                  <a:lnTo>
                    <a:pt x="261" y="0"/>
                  </a:lnTo>
                  <a:close/>
                  <a:moveTo>
                    <a:pt x="166" y="278"/>
                  </a:moveTo>
                  <a:lnTo>
                    <a:pt x="160" y="282"/>
                  </a:lnTo>
                  <a:lnTo>
                    <a:pt x="165" y="282"/>
                  </a:lnTo>
                  <a:lnTo>
                    <a:pt x="166" y="278"/>
                  </a:lnTo>
                  <a:close/>
                  <a:moveTo>
                    <a:pt x="293" y="66"/>
                  </a:moveTo>
                  <a:lnTo>
                    <a:pt x="257" y="66"/>
                  </a:lnTo>
                  <a:lnTo>
                    <a:pt x="262" y="75"/>
                  </a:lnTo>
                  <a:lnTo>
                    <a:pt x="272" y="95"/>
                  </a:lnTo>
                  <a:lnTo>
                    <a:pt x="276" y="104"/>
                  </a:lnTo>
                  <a:lnTo>
                    <a:pt x="280" y="114"/>
                  </a:lnTo>
                  <a:lnTo>
                    <a:pt x="284" y="123"/>
                  </a:lnTo>
                  <a:lnTo>
                    <a:pt x="288" y="133"/>
                  </a:lnTo>
                  <a:lnTo>
                    <a:pt x="291" y="142"/>
                  </a:lnTo>
                  <a:lnTo>
                    <a:pt x="298" y="161"/>
                  </a:lnTo>
                  <a:lnTo>
                    <a:pt x="304" y="180"/>
                  </a:lnTo>
                  <a:lnTo>
                    <a:pt x="309" y="199"/>
                  </a:lnTo>
                  <a:lnTo>
                    <a:pt x="315" y="218"/>
                  </a:lnTo>
                  <a:lnTo>
                    <a:pt x="315" y="186"/>
                  </a:lnTo>
                  <a:lnTo>
                    <a:pt x="314" y="171"/>
                  </a:lnTo>
                  <a:lnTo>
                    <a:pt x="313" y="159"/>
                  </a:lnTo>
                  <a:lnTo>
                    <a:pt x="307" y="117"/>
                  </a:lnTo>
                  <a:lnTo>
                    <a:pt x="304" y="103"/>
                  </a:lnTo>
                  <a:lnTo>
                    <a:pt x="300" y="90"/>
                  </a:lnTo>
                  <a:lnTo>
                    <a:pt x="296" y="76"/>
                  </a:lnTo>
                  <a:lnTo>
                    <a:pt x="293" y="66"/>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02" name="Shape 57">
              <a:extLst>
                <a:ext uri="{FF2B5EF4-FFF2-40B4-BE49-F238E27FC236}">
                  <a16:creationId xmlns:a16="http://schemas.microsoft.com/office/drawing/2014/main" id="{12A97C6A-9CC7-D2FA-2F69-767DB61BA2A6}"/>
                </a:ext>
              </a:extLst>
            </xdr:cNvPr>
            <xdr:cNvPicPr preferRelativeResize="0"/>
          </xdr:nvPicPr>
          <xdr:blipFill rotWithShape="1">
            <a:blip xmlns:r="http://schemas.openxmlformats.org/officeDocument/2006/relationships" r:embed="rId16">
              <a:alphaModFix/>
            </a:blip>
            <a:srcRect/>
            <a:stretch/>
          </xdr:blipFill>
          <xdr:spPr>
            <a:xfrm>
              <a:off x="6845" y="762"/>
              <a:ext cx="499" cy="432"/>
            </a:xfrm>
            <a:prstGeom prst="rect">
              <a:avLst/>
            </a:prstGeom>
            <a:noFill/>
            <a:ln>
              <a:noFill/>
            </a:ln>
          </xdr:spPr>
        </xdr:pic>
        <xdr:sp macro="" textlink="">
          <xdr:nvSpPr>
            <xdr:cNvPr id="203" name="Shape 58">
              <a:extLst>
                <a:ext uri="{FF2B5EF4-FFF2-40B4-BE49-F238E27FC236}">
                  <a16:creationId xmlns:a16="http://schemas.microsoft.com/office/drawing/2014/main" id="{DCA9EB0C-0A75-DDF2-6E2C-FCCFE6B4EA83}"/>
                </a:ext>
              </a:extLst>
            </xdr:cNvPr>
            <xdr:cNvSpPr/>
          </xdr:nvSpPr>
          <xdr:spPr>
            <a:xfrm>
              <a:off x="6845" y="633"/>
              <a:ext cx="315" cy="691"/>
            </a:xfrm>
            <a:custGeom>
              <a:avLst/>
              <a:gdLst/>
              <a:ahLst/>
              <a:cxnLst/>
              <a:rect l="l" t="t" r="r" b="b"/>
              <a:pathLst>
                <a:path w="315" h="691" extrusionOk="0">
                  <a:moveTo>
                    <a:pt x="79" y="440"/>
                  </a:moveTo>
                  <a:lnTo>
                    <a:pt x="83" y="433"/>
                  </a:lnTo>
                  <a:lnTo>
                    <a:pt x="86" y="425"/>
                  </a:lnTo>
                  <a:lnTo>
                    <a:pt x="90" y="417"/>
                  </a:lnTo>
                  <a:lnTo>
                    <a:pt x="115" y="355"/>
                  </a:lnTo>
                  <a:lnTo>
                    <a:pt x="121" y="335"/>
                  </a:lnTo>
                  <a:lnTo>
                    <a:pt x="128" y="315"/>
                  </a:lnTo>
                  <a:lnTo>
                    <a:pt x="135" y="293"/>
                  </a:lnTo>
                  <a:lnTo>
                    <a:pt x="135" y="303"/>
                  </a:lnTo>
                  <a:lnTo>
                    <a:pt x="134" y="314"/>
                  </a:lnTo>
                  <a:lnTo>
                    <a:pt x="132" y="325"/>
                  </a:lnTo>
                  <a:lnTo>
                    <a:pt x="130" y="336"/>
                  </a:lnTo>
                  <a:lnTo>
                    <a:pt x="133" y="327"/>
                  </a:lnTo>
                  <a:lnTo>
                    <a:pt x="137" y="318"/>
                  </a:lnTo>
                  <a:lnTo>
                    <a:pt x="140" y="309"/>
                  </a:lnTo>
                  <a:lnTo>
                    <a:pt x="144" y="300"/>
                  </a:lnTo>
                  <a:lnTo>
                    <a:pt x="147" y="291"/>
                  </a:lnTo>
                  <a:lnTo>
                    <a:pt x="150" y="282"/>
                  </a:lnTo>
                  <a:lnTo>
                    <a:pt x="154" y="273"/>
                  </a:lnTo>
                  <a:lnTo>
                    <a:pt x="157" y="264"/>
                  </a:lnTo>
                  <a:lnTo>
                    <a:pt x="155" y="260"/>
                  </a:lnTo>
                  <a:lnTo>
                    <a:pt x="153" y="257"/>
                  </a:lnTo>
                  <a:lnTo>
                    <a:pt x="151" y="253"/>
                  </a:lnTo>
                  <a:lnTo>
                    <a:pt x="149" y="249"/>
                  </a:lnTo>
                  <a:lnTo>
                    <a:pt x="155" y="230"/>
                  </a:lnTo>
                  <a:lnTo>
                    <a:pt x="161" y="210"/>
                  </a:lnTo>
                  <a:lnTo>
                    <a:pt x="167" y="191"/>
                  </a:lnTo>
                  <a:lnTo>
                    <a:pt x="174" y="171"/>
                  </a:lnTo>
                  <a:lnTo>
                    <a:pt x="180" y="153"/>
                  </a:lnTo>
                  <a:lnTo>
                    <a:pt x="187" y="134"/>
                  </a:lnTo>
                  <a:lnTo>
                    <a:pt x="193" y="116"/>
                  </a:lnTo>
                  <a:lnTo>
                    <a:pt x="200" y="99"/>
                  </a:lnTo>
                  <a:lnTo>
                    <a:pt x="207" y="83"/>
                  </a:lnTo>
                  <a:lnTo>
                    <a:pt x="214" y="67"/>
                  </a:lnTo>
                  <a:lnTo>
                    <a:pt x="218" y="60"/>
                  </a:lnTo>
                  <a:lnTo>
                    <a:pt x="221" y="53"/>
                  </a:lnTo>
                  <a:lnTo>
                    <a:pt x="225" y="46"/>
                  </a:lnTo>
                  <a:lnTo>
                    <a:pt x="229" y="40"/>
                  </a:lnTo>
                  <a:lnTo>
                    <a:pt x="232" y="34"/>
                  </a:lnTo>
                  <a:lnTo>
                    <a:pt x="237" y="28"/>
                  </a:lnTo>
                  <a:lnTo>
                    <a:pt x="240" y="22"/>
                  </a:lnTo>
                  <a:lnTo>
                    <a:pt x="248" y="12"/>
                  </a:lnTo>
                  <a:lnTo>
                    <a:pt x="257" y="3"/>
                  </a:lnTo>
                  <a:lnTo>
                    <a:pt x="261" y="0"/>
                  </a:lnTo>
                  <a:lnTo>
                    <a:pt x="268" y="12"/>
                  </a:lnTo>
                  <a:lnTo>
                    <a:pt x="275" y="25"/>
                  </a:lnTo>
                  <a:lnTo>
                    <a:pt x="281" y="38"/>
                  </a:lnTo>
                  <a:lnTo>
                    <a:pt x="286" y="50"/>
                  </a:lnTo>
                  <a:lnTo>
                    <a:pt x="292" y="63"/>
                  </a:lnTo>
                  <a:lnTo>
                    <a:pt x="296" y="76"/>
                  </a:lnTo>
                  <a:lnTo>
                    <a:pt x="300" y="90"/>
                  </a:lnTo>
                  <a:lnTo>
                    <a:pt x="304" y="103"/>
                  </a:lnTo>
                  <a:lnTo>
                    <a:pt x="307" y="117"/>
                  </a:lnTo>
                  <a:lnTo>
                    <a:pt x="309" y="131"/>
                  </a:lnTo>
                  <a:lnTo>
                    <a:pt x="311" y="145"/>
                  </a:lnTo>
                  <a:lnTo>
                    <a:pt x="313" y="159"/>
                  </a:lnTo>
                  <a:lnTo>
                    <a:pt x="314" y="173"/>
                  </a:lnTo>
                  <a:lnTo>
                    <a:pt x="315" y="188"/>
                  </a:lnTo>
                  <a:lnTo>
                    <a:pt x="315" y="203"/>
                  </a:lnTo>
                  <a:lnTo>
                    <a:pt x="315" y="218"/>
                  </a:lnTo>
                  <a:lnTo>
                    <a:pt x="309" y="199"/>
                  </a:lnTo>
                  <a:lnTo>
                    <a:pt x="304" y="180"/>
                  </a:lnTo>
                  <a:lnTo>
                    <a:pt x="298" y="161"/>
                  </a:lnTo>
                  <a:lnTo>
                    <a:pt x="291" y="142"/>
                  </a:lnTo>
                  <a:lnTo>
                    <a:pt x="288" y="133"/>
                  </a:lnTo>
                  <a:lnTo>
                    <a:pt x="284" y="123"/>
                  </a:lnTo>
                  <a:lnTo>
                    <a:pt x="280" y="114"/>
                  </a:lnTo>
                  <a:lnTo>
                    <a:pt x="276" y="104"/>
                  </a:lnTo>
                  <a:lnTo>
                    <a:pt x="272" y="95"/>
                  </a:lnTo>
                  <a:lnTo>
                    <a:pt x="267" y="85"/>
                  </a:lnTo>
                  <a:lnTo>
                    <a:pt x="262" y="75"/>
                  </a:lnTo>
                  <a:lnTo>
                    <a:pt x="257" y="66"/>
                  </a:lnTo>
                  <a:lnTo>
                    <a:pt x="250" y="82"/>
                  </a:lnTo>
                  <a:lnTo>
                    <a:pt x="244" y="99"/>
                  </a:lnTo>
                  <a:lnTo>
                    <a:pt x="238" y="115"/>
                  </a:lnTo>
                  <a:lnTo>
                    <a:pt x="232" y="133"/>
                  </a:lnTo>
                  <a:lnTo>
                    <a:pt x="227" y="150"/>
                  </a:lnTo>
                  <a:lnTo>
                    <a:pt x="221" y="168"/>
                  </a:lnTo>
                  <a:lnTo>
                    <a:pt x="216" y="186"/>
                  </a:lnTo>
                  <a:lnTo>
                    <a:pt x="210" y="204"/>
                  </a:lnTo>
                  <a:lnTo>
                    <a:pt x="204" y="213"/>
                  </a:lnTo>
                  <a:lnTo>
                    <a:pt x="197" y="223"/>
                  </a:lnTo>
                  <a:lnTo>
                    <a:pt x="191" y="233"/>
                  </a:lnTo>
                  <a:lnTo>
                    <a:pt x="185" y="242"/>
                  </a:lnTo>
                  <a:lnTo>
                    <a:pt x="178" y="252"/>
                  </a:lnTo>
                  <a:lnTo>
                    <a:pt x="172" y="262"/>
                  </a:lnTo>
                  <a:lnTo>
                    <a:pt x="166" y="272"/>
                  </a:lnTo>
                  <a:lnTo>
                    <a:pt x="160" y="282"/>
                  </a:lnTo>
                  <a:lnTo>
                    <a:pt x="163" y="280"/>
                  </a:lnTo>
                  <a:lnTo>
                    <a:pt x="166" y="278"/>
                  </a:lnTo>
                  <a:lnTo>
                    <a:pt x="165" y="285"/>
                  </a:lnTo>
                  <a:lnTo>
                    <a:pt x="165" y="293"/>
                  </a:lnTo>
                  <a:lnTo>
                    <a:pt x="164" y="300"/>
                  </a:lnTo>
                  <a:lnTo>
                    <a:pt x="164" y="308"/>
                  </a:lnTo>
                  <a:lnTo>
                    <a:pt x="164" y="316"/>
                  </a:lnTo>
                  <a:lnTo>
                    <a:pt x="164" y="324"/>
                  </a:lnTo>
                  <a:lnTo>
                    <a:pt x="165" y="332"/>
                  </a:lnTo>
                  <a:lnTo>
                    <a:pt x="165" y="340"/>
                  </a:lnTo>
                  <a:lnTo>
                    <a:pt x="162" y="350"/>
                  </a:lnTo>
                  <a:lnTo>
                    <a:pt x="158" y="359"/>
                  </a:lnTo>
                  <a:lnTo>
                    <a:pt x="154" y="368"/>
                  </a:lnTo>
                  <a:lnTo>
                    <a:pt x="150" y="377"/>
                  </a:lnTo>
                  <a:lnTo>
                    <a:pt x="146" y="386"/>
                  </a:lnTo>
                  <a:lnTo>
                    <a:pt x="142" y="395"/>
                  </a:lnTo>
                  <a:lnTo>
                    <a:pt x="138" y="404"/>
                  </a:lnTo>
                  <a:lnTo>
                    <a:pt x="134" y="412"/>
                  </a:lnTo>
                  <a:lnTo>
                    <a:pt x="123" y="433"/>
                  </a:lnTo>
                  <a:lnTo>
                    <a:pt x="114" y="453"/>
                  </a:lnTo>
                  <a:lnTo>
                    <a:pt x="105" y="472"/>
                  </a:lnTo>
                  <a:lnTo>
                    <a:pt x="97" y="491"/>
                  </a:lnTo>
                  <a:lnTo>
                    <a:pt x="89" y="510"/>
                  </a:lnTo>
                  <a:lnTo>
                    <a:pt x="82" y="528"/>
                  </a:lnTo>
                  <a:lnTo>
                    <a:pt x="76" y="546"/>
                  </a:lnTo>
                  <a:lnTo>
                    <a:pt x="70" y="563"/>
                  </a:lnTo>
                  <a:lnTo>
                    <a:pt x="65" y="580"/>
                  </a:lnTo>
                  <a:lnTo>
                    <a:pt x="60" y="597"/>
                  </a:lnTo>
                  <a:lnTo>
                    <a:pt x="56" y="613"/>
                  </a:lnTo>
                  <a:lnTo>
                    <a:pt x="53" y="629"/>
                  </a:lnTo>
                  <a:lnTo>
                    <a:pt x="50" y="645"/>
                  </a:lnTo>
                  <a:lnTo>
                    <a:pt x="47" y="660"/>
                  </a:lnTo>
                  <a:lnTo>
                    <a:pt x="45" y="675"/>
                  </a:lnTo>
                  <a:lnTo>
                    <a:pt x="44" y="690"/>
                  </a:lnTo>
                  <a:lnTo>
                    <a:pt x="24" y="690"/>
                  </a:lnTo>
                  <a:lnTo>
                    <a:pt x="16" y="690"/>
                  </a:lnTo>
                  <a:lnTo>
                    <a:pt x="8" y="691"/>
                  </a:lnTo>
                  <a:lnTo>
                    <a:pt x="0" y="691"/>
                  </a:lnTo>
                  <a:lnTo>
                    <a:pt x="2" y="675"/>
                  </a:lnTo>
                  <a:lnTo>
                    <a:pt x="4" y="658"/>
                  </a:lnTo>
                  <a:lnTo>
                    <a:pt x="7" y="642"/>
                  </a:lnTo>
                  <a:lnTo>
                    <a:pt x="11" y="626"/>
                  </a:lnTo>
                  <a:lnTo>
                    <a:pt x="14" y="610"/>
                  </a:lnTo>
                  <a:lnTo>
                    <a:pt x="18" y="594"/>
                  </a:lnTo>
                  <a:lnTo>
                    <a:pt x="22" y="578"/>
                  </a:lnTo>
                  <a:lnTo>
                    <a:pt x="27" y="563"/>
                  </a:lnTo>
                  <a:lnTo>
                    <a:pt x="33" y="547"/>
                  </a:lnTo>
                  <a:lnTo>
                    <a:pt x="38" y="531"/>
                  </a:lnTo>
                  <a:lnTo>
                    <a:pt x="44" y="516"/>
                  </a:lnTo>
                  <a:lnTo>
                    <a:pt x="50" y="500"/>
                  </a:lnTo>
                  <a:lnTo>
                    <a:pt x="57" y="485"/>
                  </a:lnTo>
                  <a:lnTo>
                    <a:pt x="64" y="470"/>
                  </a:lnTo>
                  <a:lnTo>
                    <a:pt x="71" y="455"/>
                  </a:lnTo>
                  <a:lnTo>
                    <a:pt x="79" y="44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04" name="Shape 59">
              <a:extLst>
                <a:ext uri="{FF2B5EF4-FFF2-40B4-BE49-F238E27FC236}">
                  <a16:creationId xmlns:a16="http://schemas.microsoft.com/office/drawing/2014/main" id="{80C09D8A-B6FB-7911-0812-03D37A870AB1}"/>
                </a:ext>
              </a:extLst>
            </xdr:cNvPr>
            <xdr:cNvPicPr preferRelativeResize="0"/>
          </xdr:nvPicPr>
          <xdr:blipFill rotWithShape="1">
            <a:blip xmlns:r="http://schemas.openxmlformats.org/officeDocument/2006/relationships" r:embed="rId16">
              <a:alphaModFix/>
            </a:blip>
            <a:srcRect/>
            <a:stretch/>
          </xdr:blipFill>
          <xdr:spPr>
            <a:xfrm>
              <a:off x="6845" y="762"/>
              <a:ext cx="499" cy="432"/>
            </a:xfrm>
            <a:prstGeom prst="rect">
              <a:avLst/>
            </a:prstGeom>
            <a:noFill/>
            <a:ln>
              <a:noFill/>
            </a:ln>
          </xdr:spPr>
        </xdr:pic>
        <xdr:sp macro="" textlink="">
          <xdr:nvSpPr>
            <xdr:cNvPr id="205" name="Shape 60">
              <a:extLst>
                <a:ext uri="{FF2B5EF4-FFF2-40B4-BE49-F238E27FC236}">
                  <a16:creationId xmlns:a16="http://schemas.microsoft.com/office/drawing/2014/main" id="{7A5D94DA-C0A1-D685-27ED-0A68047205E3}"/>
                </a:ext>
              </a:extLst>
            </xdr:cNvPr>
            <xdr:cNvSpPr/>
          </xdr:nvSpPr>
          <xdr:spPr>
            <a:xfrm>
              <a:off x="6984" y="1019"/>
              <a:ext cx="51" cy="214"/>
            </a:xfrm>
            <a:custGeom>
              <a:avLst/>
              <a:gdLst/>
              <a:ahLst/>
              <a:cxnLst/>
              <a:rect l="l" t="t" r="r" b="b"/>
              <a:pathLst>
                <a:path w="51" h="214" extrusionOk="0">
                  <a:moveTo>
                    <a:pt x="46" y="0"/>
                  </a:moveTo>
                  <a:lnTo>
                    <a:pt x="40" y="4"/>
                  </a:lnTo>
                  <a:lnTo>
                    <a:pt x="34" y="7"/>
                  </a:lnTo>
                  <a:lnTo>
                    <a:pt x="28" y="11"/>
                  </a:lnTo>
                  <a:lnTo>
                    <a:pt x="23" y="14"/>
                  </a:lnTo>
                  <a:lnTo>
                    <a:pt x="17" y="17"/>
                  </a:lnTo>
                  <a:lnTo>
                    <a:pt x="11" y="21"/>
                  </a:lnTo>
                  <a:lnTo>
                    <a:pt x="5" y="24"/>
                  </a:lnTo>
                  <a:lnTo>
                    <a:pt x="0" y="28"/>
                  </a:lnTo>
                  <a:lnTo>
                    <a:pt x="4" y="80"/>
                  </a:lnTo>
                  <a:lnTo>
                    <a:pt x="6" y="102"/>
                  </a:lnTo>
                  <a:lnTo>
                    <a:pt x="7" y="119"/>
                  </a:lnTo>
                  <a:lnTo>
                    <a:pt x="7" y="173"/>
                  </a:lnTo>
                  <a:lnTo>
                    <a:pt x="6" y="193"/>
                  </a:lnTo>
                  <a:lnTo>
                    <a:pt x="5" y="214"/>
                  </a:lnTo>
                  <a:lnTo>
                    <a:pt x="15" y="186"/>
                  </a:lnTo>
                  <a:lnTo>
                    <a:pt x="20" y="173"/>
                  </a:lnTo>
                  <a:lnTo>
                    <a:pt x="24" y="159"/>
                  </a:lnTo>
                  <a:lnTo>
                    <a:pt x="28" y="146"/>
                  </a:lnTo>
                  <a:lnTo>
                    <a:pt x="32" y="132"/>
                  </a:lnTo>
                  <a:lnTo>
                    <a:pt x="35" y="119"/>
                  </a:lnTo>
                  <a:lnTo>
                    <a:pt x="39" y="106"/>
                  </a:lnTo>
                  <a:lnTo>
                    <a:pt x="41" y="93"/>
                  </a:lnTo>
                  <a:lnTo>
                    <a:pt x="44" y="80"/>
                  </a:lnTo>
                  <a:lnTo>
                    <a:pt x="46" y="67"/>
                  </a:lnTo>
                  <a:lnTo>
                    <a:pt x="48" y="55"/>
                  </a:lnTo>
                  <a:lnTo>
                    <a:pt x="49" y="43"/>
                  </a:lnTo>
                  <a:lnTo>
                    <a:pt x="50" y="30"/>
                  </a:lnTo>
                  <a:lnTo>
                    <a:pt x="51" y="21"/>
                  </a:lnTo>
                  <a:lnTo>
                    <a:pt x="51" y="7"/>
                  </a:lnTo>
                  <a:lnTo>
                    <a:pt x="46"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06" name="Shape 61">
              <a:extLst>
                <a:ext uri="{FF2B5EF4-FFF2-40B4-BE49-F238E27FC236}">
                  <a16:creationId xmlns:a16="http://schemas.microsoft.com/office/drawing/2014/main" id="{E0A46620-1DF0-FCF9-36D6-385389B70888}"/>
                </a:ext>
              </a:extLst>
            </xdr:cNvPr>
            <xdr:cNvPicPr preferRelativeResize="0"/>
          </xdr:nvPicPr>
          <xdr:blipFill rotWithShape="1">
            <a:blip xmlns:r="http://schemas.openxmlformats.org/officeDocument/2006/relationships" r:embed="rId7">
              <a:alphaModFix/>
            </a:blip>
            <a:srcRect/>
            <a:stretch/>
          </xdr:blipFill>
          <xdr:spPr>
            <a:xfrm>
              <a:off x="6984" y="1149"/>
              <a:ext cx="499" cy="2"/>
            </a:xfrm>
            <a:prstGeom prst="rect">
              <a:avLst/>
            </a:prstGeom>
            <a:noFill/>
            <a:ln>
              <a:noFill/>
            </a:ln>
          </xdr:spPr>
        </xdr:pic>
        <xdr:sp macro="" textlink="">
          <xdr:nvSpPr>
            <xdr:cNvPr id="207" name="Shape 62">
              <a:extLst>
                <a:ext uri="{FF2B5EF4-FFF2-40B4-BE49-F238E27FC236}">
                  <a16:creationId xmlns:a16="http://schemas.microsoft.com/office/drawing/2014/main" id="{08059822-E182-A955-AEE6-F3FF717F850F}"/>
                </a:ext>
              </a:extLst>
            </xdr:cNvPr>
            <xdr:cNvSpPr/>
          </xdr:nvSpPr>
          <xdr:spPr>
            <a:xfrm>
              <a:off x="6984" y="1019"/>
              <a:ext cx="51" cy="214"/>
            </a:xfrm>
            <a:custGeom>
              <a:avLst/>
              <a:gdLst/>
              <a:ahLst/>
              <a:cxnLst/>
              <a:rect l="l" t="t" r="r" b="b"/>
              <a:pathLst>
                <a:path w="51" h="214" extrusionOk="0">
                  <a:moveTo>
                    <a:pt x="46" y="0"/>
                  </a:moveTo>
                  <a:lnTo>
                    <a:pt x="40" y="4"/>
                  </a:lnTo>
                  <a:lnTo>
                    <a:pt x="34" y="7"/>
                  </a:lnTo>
                  <a:lnTo>
                    <a:pt x="28" y="11"/>
                  </a:lnTo>
                  <a:lnTo>
                    <a:pt x="23" y="14"/>
                  </a:lnTo>
                  <a:lnTo>
                    <a:pt x="17" y="17"/>
                  </a:lnTo>
                  <a:lnTo>
                    <a:pt x="11" y="21"/>
                  </a:lnTo>
                  <a:lnTo>
                    <a:pt x="5" y="24"/>
                  </a:lnTo>
                  <a:lnTo>
                    <a:pt x="0" y="28"/>
                  </a:lnTo>
                  <a:lnTo>
                    <a:pt x="2" y="53"/>
                  </a:lnTo>
                  <a:lnTo>
                    <a:pt x="4" y="78"/>
                  </a:lnTo>
                  <a:lnTo>
                    <a:pt x="6" y="102"/>
                  </a:lnTo>
                  <a:lnTo>
                    <a:pt x="7" y="125"/>
                  </a:lnTo>
                  <a:lnTo>
                    <a:pt x="7" y="148"/>
                  </a:lnTo>
                  <a:lnTo>
                    <a:pt x="7" y="171"/>
                  </a:lnTo>
                  <a:lnTo>
                    <a:pt x="6" y="193"/>
                  </a:lnTo>
                  <a:lnTo>
                    <a:pt x="5" y="214"/>
                  </a:lnTo>
                  <a:lnTo>
                    <a:pt x="10" y="200"/>
                  </a:lnTo>
                  <a:lnTo>
                    <a:pt x="15" y="186"/>
                  </a:lnTo>
                  <a:lnTo>
                    <a:pt x="20" y="173"/>
                  </a:lnTo>
                  <a:lnTo>
                    <a:pt x="24" y="159"/>
                  </a:lnTo>
                  <a:lnTo>
                    <a:pt x="28" y="146"/>
                  </a:lnTo>
                  <a:lnTo>
                    <a:pt x="32" y="132"/>
                  </a:lnTo>
                  <a:lnTo>
                    <a:pt x="35" y="119"/>
                  </a:lnTo>
                  <a:lnTo>
                    <a:pt x="39" y="106"/>
                  </a:lnTo>
                  <a:lnTo>
                    <a:pt x="41" y="93"/>
                  </a:lnTo>
                  <a:lnTo>
                    <a:pt x="44" y="80"/>
                  </a:lnTo>
                  <a:lnTo>
                    <a:pt x="46" y="67"/>
                  </a:lnTo>
                  <a:lnTo>
                    <a:pt x="48" y="55"/>
                  </a:lnTo>
                  <a:lnTo>
                    <a:pt x="49" y="43"/>
                  </a:lnTo>
                  <a:lnTo>
                    <a:pt x="50" y="30"/>
                  </a:lnTo>
                  <a:lnTo>
                    <a:pt x="51" y="19"/>
                  </a:lnTo>
                  <a:lnTo>
                    <a:pt x="51" y="7"/>
                  </a:lnTo>
                  <a:lnTo>
                    <a:pt x="49" y="3"/>
                  </a:lnTo>
                  <a:lnTo>
                    <a:pt x="46"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08" name="Shape 63">
              <a:extLst>
                <a:ext uri="{FF2B5EF4-FFF2-40B4-BE49-F238E27FC236}">
                  <a16:creationId xmlns:a16="http://schemas.microsoft.com/office/drawing/2014/main" id="{41DE5124-5095-48C6-C002-9184366C1CD3}"/>
                </a:ext>
              </a:extLst>
            </xdr:cNvPr>
            <xdr:cNvPicPr preferRelativeResize="0"/>
          </xdr:nvPicPr>
          <xdr:blipFill rotWithShape="1">
            <a:blip xmlns:r="http://schemas.openxmlformats.org/officeDocument/2006/relationships" r:embed="rId7">
              <a:alphaModFix/>
            </a:blip>
            <a:srcRect/>
            <a:stretch/>
          </xdr:blipFill>
          <xdr:spPr>
            <a:xfrm>
              <a:off x="6984" y="1149"/>
              <a:ext cx="499" cy="2"/>
            </a:xfrm>
            <a:prstGeom prst="rect">
              <a:avLst/>
            </a:prstGeom>
            <a:noFill/>
            <a:ln>
              <a:noFill/>
            </a:ln>
          </xdr:spPr>
        </xdr:pic>
        <xdr:pic>
          <xdr:nvPicPr>
            <xdr:cNvPr id="209" name="Shape 64">
              <a:extLst>
                <a:ext uri="{FF2B5EF4-FFF2-40B4-BE49-F238E27FC236}">
                  <a16:creationId xmlns:a16="http://schemas.microsoft.com/office/drawing/2014/main" id="{25EB9F72-5907-9D65-205B-DFA988B74413}"/>
                </a:ext>
              </a:extLst>
            </xdr:cNvPr>
            <xdr:cNvPicPr preferRelativeResize="0"/>
          </xdr:nvPicPr>
          <xdr:blipFill rotWithShape="1">
            <a:blip xmlns:r="http://schemas.openxmlformats.org/officeDocument/2006/relationships" r:embed="rId17">
              <a:alphaModFix/>
            </a:blip>
            <a:srcRect/>
            <a:stretch/>
          </xdr:blipFill>
          <xdr:spPr>
            <a:xfrm>
              <a:off x="6858" y="259"/>
              <a:ext cx="106" cy="175"/>
            </a:xfrm>
            <a:prstGeom prst="rect">
              <a:avLst/>
            </a:prstGeom>
            <a:noFill/>
            <a:ln>
              <a:noFill/>
            </a:ln>
          </xdr:spPr>
        </xdr:pic>
        <xdr:pic>
          <xdr:nvPicPr>
            <xdr:cNvPr id="210" name="Shape 65">
              <a:extLst>
                <a:ext uri="{FF2B5EF4-FFF2-40B4-BE49-F238E27FC236}">
                  <a16:creationId xmlns:a16="http://schemas.microsoft.com/office/drawing/2014/main" id="{9D5F5563-355D-D9F4-8035-EE80BDBF95D3}"/>
                </a:ext>
              </a:extLst>
            </xdr:cNvPr>
            <xdr:cNvPicPr preferRelativeResize="0"/>
          </xdr:nvPicPr>
          <xdr:blipFill rotWithShape="1">
            <a:blip xmlns:r="http://schemas.openxmlformats.org/officeDocument/2006/relationships" r:embed="rId7">
              <a:alphaModFix/>
            </a:blip>
            <a:srcRect/>
            <a:stretch/>
          </xdr:blipFill>
          <xdr:spPr>
            <a:xfrm>
              <a:off x="6859" y="388"/>
              <a:ext cx="499" cy="2"/>
            </a:xfrm>
            <a:prstGeom prst="rect">
              <a:avLst/>
            </a:prstGeom>
            <a:noFill/>
            <a:ln>
              <a:noFill/>
            </a:ln>
          </xdr:spPr>
        </xdr:pic>
        <xdr:sp macro="" textlink="">
          <xdr:nvSpPr>
            <xdr:cNvPr id="211" name="Shape 66">
              <a:extLst>
                <a:ext uri="{FF2B5EF4-FFF2-40B4-BE49-F238E27FC236}">
                  <a16:creationId xmlns:a16="http://schemas.microsoft.com/office/drawing/2014/main" id="{4B5F81BD-1DF8-4AF8-07C8-8EDEBE2AAFC4}"/>
                </a:ext>
              </a:extLst>
            </xdr:cNvPr>
            <xdr:cNvSpPr/>
          </xdr:nvSpPr>
          <xdr:spPr>
            <a:xfrm>
              <a:off x="6858" y="259"/>
              <a:ext cx="106" cy="175"/>
            </a:xfrm>
            <a:custGeom>
              <a:avLst/>
              <a:gdLst/>
              <a:ahLst/>
              <a:cxnLst/>
              <a:rect l="l" t="t" r="r" b="b"/>
              <a:pathLst>
                <a:path w="106" h="175" extrusionOk="0">
                  <a:moveTo>
                    <a:pt x="106" y="125"/>
                  </a:moveTo>
                  <a:lnTo>
                    <a:pt x="99" y="118"/>
                  </a:lnTo>
                  <a:lnTo>
                    <a:pt x="92" y="111"/>
                  </a:lnTo>
                  <a:lnTo>
                    <a:pt x="85" y="104"/>
                  </a:lnTo>
                  <a:lnTo>
                    <a:pt x="78" y="96"/>
                  </a:lnTo>
                  <a:lnTo>
                    <a:pt x="64" y="80"/>
                  </a:lnTo>
                  <a:lnTo>
                    <a:pt x="51" y="64"/>
                  </a:lnTo>
                  <a:lnTo>
                    <a:pt x="38" y="48"/>
                  </a:lnTo>
                  <a:lnTo>
                    <a:pt x="25" y="32"/>
                  </a:lnTo>
                  <a:lnTo>
                    <a:pt x="12" y="16"/>
                  </a:lnTo>
                  <a:lnTo>
                    <a:pt x="0" y="0"/>
                  </a:lnTo>
                  <a:lnTo>
                    <a:pt x="4" y="12"/>
                  </a:lnTo>
                  <a:lnTo>
                    <a:pt x="8" y="24"/>
                  </a:lnTo>
                  <a:lnTo>
                    <a:pt x="13" y="36"/>
                  </a:lnTo>
                  <a:lnTo>
                    <a:pt x="18" y="47"/>
                  </a:lnTo>
                  <a:lnTo>
                    <a:pt x="23" y="59"/>
                  </a:lnTo>
                  <a:lnTo>
                    <a:pt x="28" y="70"/>
                  </a:lnTo>
                  <a:lnTo>
                    <a:pt x="34" y="82"/>
                  </a:lnTo>
                  <a:lnTo>
                    <a:pt x="40" y="92"/>
                  </a:lnTo>
                  <a:lnTo>
                    <a:pt x="46" y="104"/>
                  </a:lnTo>
                  <a:lnTo>
                    <a:pt x="53" y="114"/>
                  </a:lnTo>
                  <a:lnTo>
                    <a:pt x="60" y="125"/>
                  </a:lnTo>
                  <a:lnTo>
                    <a:pt x="67" y="135"/>
                  </a:lnTo>
                  <a:lnTo>
                    <a:pt x="75" y="145"/>
                  </a:lnTo>
                  <a:lnTo>
                    <a:pt x="83" y="155"/>
                  </a:lnTo>
                  <a:lnTo>
                    <a:pt x="91" y="165"/>
                  </a:lnTo>
                  <a:lnTo>
                    <a:pt x="100" y="175"/>
                  </a:lnTo>
                  <a:lnTo>
                    <a:pt x="100" y="168"/>
                  </a:lnTo>
                  <a:lnTo>
                    <a:pt x="101" y="161"/>
                  </a:lnTo>
                  <a:lnTo>
                    <a:pt x="102" y="155"/>
                  </a:lnTo>
                  <a:lnTo>
                    <a:pt x="103" y="149"/>
                  </a:lnTo>
                  <a:lnTo>
                    <a:pt x="103" y="143"/>
                  </a:lnTo>
                  <a:lnTo>
                    <a:pt x="104" y="137"/>
                  </a:lnTo>
                  <a:lnTo>
                    <a:pt x="105" y="131"/>
                  </a:lnTo>
                  <a:lnTo>
                    <a:pt x="106" y="12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12" name="Shape 67">
              <a:extLst>
                <a:ext uri="{FF2B5EF4-FFF2-40B4-BE49-F238E27FC236}">
                  <a16:creationId xmlns:a16="http://schemas.microsoft.com/office/drawing/2014/main" id="{0672451F-50E0-FD29-DDD9-C2C050DC1F27}"/>
                </a:ext>
              </a:extLst>
            </xdr:cNvPr>
            <xdr:cNvPicPr preferRelativeResize="0"/>
          </xdr:nvPicPr>
          <xdr:blipFill rotWithShape="1">
            <a:blip xmlns:r="http://schemas.openxmlformats.org/officeDocument/2006/relationships" r:embed="rId7">
              <a:alphaModFix/>
            </a:blip>
            <a:srcRect/>
            <a:stretch/>
          </xdr:blipFill>
          <xdr:spPr>
            <a:xfrm>
              <a:off x="6859" y="388"/>
              <a:ext cx="499" cy="2"/>
            </a:xfrm>
            <a:prstGeom prst="rect">
              <a:avLst/>
            </a:prstGeom>
            <a:noFill/>
            <a:ln>
              <a:noFill/>
            </a:ln>
          </xdr:spPr>
        </xdr:pic>
        <xdr:sp macro="" textlink="">
          <xdr:nvSpPr>
            <xdr:cNvPr id="213" name="Shape 68">
              <a:extLst>
                <a:ext uri="{FF2B5EF4-FFF2-40B4-BE49-F238E27FC236}">
                  <a16:creationId xmlns:a16="http://schemas.microsoft.com/office/drawing/2014/main" id="{FC9B3BDC-6090-CE9B-2E57-1FF91D4EF9EB}"/>
                </a:ext>
              </a:extLst>
            </xdr:cNvPr>
            <xdr:cNvSpPr/>
          </xdr:nvSpPr>
          <xdr:spPr>
            <a:xfrm>
              <a:off x="6841" y="401"/>
              <a:ext cx="151" cy="146"/>
            </a:xfrm>
            <a:custGeom>
              <a:avLst/>
              <a:gdLst/>
              <a:ahLst/>
              <a:cxnLst/>
              <a:rect l="l" t="t" r="r" b="b"/>
              <a:pathLst>
                <a:path w="151" h="146" extrusionOk="0">
                  <a:moveTo>
                    <a:pt x="114" y="54"/>
                  </a:moveTo>
                  <a:lnTo>
                    <a:pt x="71" y="54"/>
                  </a:lnTo>
                  <a:lnTo>
                    <a:pt x="80" y="65"/>
                  </a:lnTo>
                  <a:lnTo>
                    <a:pt x="90" y="75"/>
                  </a:lnTo>
                  <a:lnTo>
                    <a:pt x="94" y="80"/>
                  </a:lnTo>
                  <a:lnTo>
                    <a:pt x="99" y="86"/>
                  </a:lnTo>
                  <a:lnTo>
                    <a:pt x="103" y="91"/>
                  </a:lnTo>
                  <a:lnTo>
                    <a:pt x="115" y="109"/>
                  </a:lnTo>
                  <a:lnTo>
                    <a:pt x="119" y="114"/>
                  </a:lnTo>
                  <a:lnTo>
                    <a:pt x="123" y="120"/>
                  </a:lnTo>
                  <a:lnTo>
                    <a:pt x="126" y="127"/>
                  </a:lnTo>
                  <a:lnTo>
                    <a:pt x="129" y="133"/>
                  </a:lnTo>
                  <a:lnTo>
                    <a:pt x="133" y="140"/>
                  </a:lnTo>
                  <a:lnTo>
                    <a:pt x="135" y="146"/>
                  </a:lnTo>
                  <a:lnTo>
                    <a:pt x="147" y="122"/>
                  </a:lnTo>
                  <a:lnTo>
                    <a:pt x="151" y="115"/>
                  </a:lnTo>
                  <a:lnTo>
                    <a:pt x="139" y="91"/>
                  </a:lnTo>
                  <a:lnTo>
                    <a:pt x="135" y="84"/>
                  </a:lnTo>
                  <a:lnTo>
                    <a:pt x="130" y="76"/>
                  </a:lnTo>
                  <a:lnTo>
                    <a:pt x="114" y="54"/>
                  </a:lnTo>
                  <a:close/>
                  <a:moveTo>
                    <a:pt x="70" y="0"/>
                  </a:moveTo>
                  <a:lnTo>
                    <a:pt x="60" y="10"/>
                  </a:lnTo>
                  <a:lnTo>
                    <a:pt x="55" y="16"/>
                  </a:lnTo>
                  <a:lnTo>
                    <a:pt x="49" y="22"/>
                  </a:lnTo>
                  <a:lnTo>
                    <a:pt x="44" y="28"/>
                  </a:lnTo>
                  <a:lnTo>
                    <a:pt x="40" y="35"/>
                  </a:lnTo>
                  <a:lnTo>
                    <a:pt x="34" y="42"/>
                  </a:lnTo>
                  <a:lnTo>
                    <a:pt x="30" y="50"/>
                  </a:lnTo>
                  <a:lnTo>
                    <a:pt x="25" y="58"/>
                  </a:lnTo>
                  <a:lnTo>
                    <a:pt x="21" y="66"/>
                  </a:lnTo>
                  <a:lnTo>
                    <a:pt x="9" y="93"/>
                  </a:lnTo>
                  <a:lnTo>
                    <a:pt x="3" y="113"/>
                  </a:lnTo>
                  <a:lnTo>
                    <a:pt x="0" y="124"/>
                  </a:lnTo>
                  <a:lnTo>
                    <a:pt x="9" y="114"/>
                  </a:lnTo>
                  <a:lnTo>
                    <a:pt x="18" y="105"/>
                  </a:lnTo>
                  <a:lnTo>
                    <a:pt x="26" y="95"/>
                  </a:lnTo>
                  <a:lnTo>
                    <a:pt x="34" y="86"/>
                  </a:lnTo>
                  <a:lnTo>
                    <a:pt x="43" y="78"/>
                  </a:lnTo>
                  <a:lnTo>
                    <a:pt x="52" y="69"/>
                  </a:lnTo>
                  <a:lnTo>
                    <a:pt x="57" y="66"/>
                  </a:lnTo>
                  <a:lnTo>
                    <a:pt x="61" y="62"/>
                  </a:lnTo>
                  <a:lnTo>
                    <a:pt x="71" y="54"/>
                  </a:lnTo>
                  <a:lnTo>
                    <a:pt x="114" y="54"/>
                  </a:lnTo>
                  <a:lnTo>
                    <a:pt x="105" y="41"/>
                  </a:lnTo>
                  <a:lnTo>
                    <a:pt x="93" y="27"/>
                  </a:lnTo>
                  <a:lnTo>
                    <a:pt x="82" y="13"/>
                  </a:lnTo>
                  <a:lnTo>
                    <a:pt x="70"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14" name="Shape 69">
              <a:extLst>
                <a:ext uri="{FF2B5EF4-FFF2-40B4-BE49-F238E27FC236}">
                  <a16:creationId xmlns:a16="http://schemas.microsoft.com/office/drawing/2014/main" id="{283373AC-8B11-A946-0EA7-1524D2DC02E4}"/>
                </a:ext>
              </a:extLst>
            </xdr:cNvPr>
            <xdr:cNvPicPr preferRelativeResize="0"/>
          </xdr:nvPicPr>
          <xdr:blipFill rotWithShape="1">
            <a:blip xmlns:r="http://schemas.openxmlformats.org/officeDocument/2006/relationships" r:embed="rId18">
              <a:alphaModFix/>
            </a:blip>
            <a:srcRect/>
            <a:stretch/>
          </xdr:blipFill>
          <xdr:spPr>
            <a:xfrm>
              <a:off x="6415" y="532"/>
              <a:ext cx="926" cy="58"/>
            </a:xfrm>
            <a:prstGeom prst="rect">
              <a:avLst/>
            </a:prstGeom>
            <a:noFill/>
            <a:ln>
              <a:noFill/>
            </a:ln>
          </xdr:spPr>
        </xdr:pic>
        <xdr:sp macro="" textlink="">
          <xdr:nvSpPr>
            <xdr:cNvPr id="215" name="Shape 70">
              <a:extLst>
                <a:ext uri="{FF2B5EF4-FFF2-40B4-BE49-F238E27FC236}">
                  <a16:creationId xmlns:a16="http://schemas.microsoft.com/office/drawing/2014/main" id="{900A88B8-A793-6485-5882-7B2F295EBCA1}"/>
                </a:ext>
              </a:extLst>
            </xdr:cNvPr>
            <xdr:cNvSpPr/>
          </xdr:nvSpPr>
          <xdr:spPr>
            <a:xfrm>
              <a:off x="6841" y="401"/>
              <a:ext cx="151" cy="146"/>
            </a:xfrm>
            <a:custGeom>
              <a:avLst/>
              <a:gdLst/>
              <a:ahLst/>
              <a:cxnLst/>
              <a:rect l="l" t="t" r="r" b="b"/>
              <a:pathLst>
                <a:path w="151" h="146" extrusionOk="0">
                  <a:moveTo>
                    <a:pt x="151" y="115"/>
                  </a:moveTo>
                  <a:lnTo>
                    <a:pt x="147" y="107"/>
                  </a:lnTo>
                  <a:lnTo>
                    <a:pt x="143" y="99"/>
                  </a:lnTo>
                  <a:lnTo>
                    <a:pt x="139" y="91"/>
                  </a:lnTo>
                  <a:lnTo>
                    <a:pt x="135" y="84"/>
                  </a:lnTo>
                  <a:lnTo>
                    <a:pt x="130" y="76"/>
                  </a:lnTo>
                  <a:lnTo>
                    <a:pt x="125" y="69"/>
                  </a:lnTo>
                  <a:lnTo>
                    <a:pt x="120" y="62"/>
                  </a:lnTo>
                  <a:lnTo>
                    <a:pt x="115" y="55"/>
                  </a:lnTo>
                  <a:lnTo>
                    <a:pt x="110" y="48"/>
                  </a:lnTo>
                  <a:lnTo>
                    <a:pt x="105" y="41"/>
                  </a:lnTo>
                  <a:lnTo>
                    <a:pt x="99" y="34"/>
                  </a:lnTo>
                  <a:lnTo>
                    <a:pt x="93" y="27"/>
                  </a:lnTo>
                  <a:lnTo>
                    <a:pt x="82" y="13"/>
                  </a:lnTo>
                  <a:lnTo>
                    <a:pt x="70" y="0"/>
                  </a:lnTo>
                  <a:lnTo>
                    <a:pt x="65" y="5"/>
                  </a:lnTo>
                  <a:lnTo>
                    <a:pt x="60" y="10"/>
                  </a:lnTo>
                  <a:lnTo>
                    <a:pt x="55" y="16"/>
                  </a:lnTo>
                  <a:lnTo>
                    <a:pt x="49" y="22"/>
                  </a:lnTo>
                  <a:lnTo>
                    <a:pt x="44" y="28"/>
                  </a:lnTo>
                  <a:lnTo>
                    <a:pt x="40" y="35"/>
                  </a:lnTo>
                  <a:lnTo>
                    <a:pt x="34" y="42"/>
                  </a:lnTo>
                  <a:lnTo>
                    <a:pt x="30" y="50"/>
                  </a:lnTo>
                  <a:lnTo>
                    <a:pt x="25" y="58"/>
                  </a:lnTo>
                  <a:lnTo>
                    <a:pt x="21" y="66"/>
                  </a:lnTo>
                  <a:lnTo>
                    <a:pt x="17" y="75"/>
                  </a:lnTo>
                  <a:lnTo>
                    <a:pt x="13" y="84"/>
                  </a:lnTo>
                  <a:lnTo>
                    <a:pt x="9" y="93"/>
                  </a:lnTo>
                  <a:lnTo>
                    <a:pt x="6" y="103"/>
                  </a:lnTo>
                  <a:lnTo>
                    <a:pt x="3" y="113"/>
                  </a:lnTo>
                  <a:lnTo>
                    <a:pt x="0" y="124"/>
                  </a:lnTo>
                  <a:lnTo>
                    <a:pt x="9" y="114"/>
                  </a:lnTo>
                  <a:lnTo>
                    <a:pt x="18" y="105"/>
                  </a:lnTo>
                  <a:lnTo>
                    <a:pt x="26" y="95"/>
                  </a:lnTo>
                  <a:lnTo>
                    <a:pt x="34" y="86"/>
                  </a:lnTo>
                  <a:lnTo>
                    <a:pt x="43" y="78"/>
                  </a:lnTo>
                  <a:lnTo>
                    <a:pt x="52" y="69"/>
                  </a:lnTo>
                  <a:lnTo>
                    <a:pt x="57" y="66"/>
                  </a:lnTo>
                  <a:lnTo>
                    <a:pt x="61" y="62"/>
                  </a:lnTo>
                  <a:lnTo>
                    <a:pt x="66" y="58"/>
                  </a:lnTo>
                  <a:lnTo>
                    <a:pt x="71" y="54"/>
                  </a:lnTo>
                  <a:lnTo>
                    <a:pt x="80" y="65"/>
                  </a:lnTo>
                  <a:lnTo>
                    <a:pt x="90" y="75"/>
                  </a:lnTo>
                  <a:lnTo>
                    <a:pt x="94" y="80"/>
                  </a:lnTo>
                  <a:lnTo>
                    <a:pt x="99" y="86"/>
                  </a:lnTo>
                  <a:lnTo>
                    <a:pt x="103" y="91"/>
                  </a:lnTo>
                  <a:lnTo>
                    <a:pt x="107" y="97"/>
                  </a:lnTo>
                  <a:lnTo>
                    <a:pt x="111" y="103"/>
                  </a:lnTo>
                  <a:lnTo>
                    <a:pt x="115" y="109"/>
                  </a:lnTo>
                  <a:lnTo>
                    <a:pt x="119" y="114"/>
                  </a:lnTo>
                  <a:lnTo>
                    <a:pt x="123" y="120"/>
                  </a:lnTo>
                  <a:lnTo>
                    <a:pt x="126" y="127"/>
                  </a:lnTo>
                  <a:lnTo>
                    <a:pt x="129" y="133"/>
                  </a:lnTo>
                  <a:lnTo>
                    <a:pt x="133" y="140"/>
                  </a:lnTo>
                  <a:lnTo>
                    <a:pt x="135" y="146"/>
                  </a:lnTo>
                  <a:lnTo>
                    <a:pt x="139" y="138"/>
                  </a:lnTo>
                  <a:lnTo>
                    <a:pt x="143" y="130"/>
                  </a:lnTo>
                  <a:lnTo>
                    <a:pt x="147" y="122"/>
                  </a:lnTo>
                  <a:lnTo>
                    <a:pt x="151" y="11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16" name="Shape 71">
              <a:extLst>
                <a:ext uri="{FF2B5EF4-FFF2-40B4-BE49-F238E27FC236}">
                  <a16:creationId xmlns:a16="http://schemas.microsoft.com/office/drawing/2014/main" id="{B166B6AE-7899-0F82-B27B-1C46AAFE7315}"/>
                </a:ext>
              </a:extLst>
            </xdr:cNvPr>
            <xdr:cNvPicPr preferRelativeResize="0"/>
          </xdr:nvPicPr>
          <xdr:blipFill rotWithShape="1">
            <a:blip xmlns:r="http://schemas.openxmlformats.org/officeDocument/2006/relationships" r:embed="rId7">
              <a:alphaModFix/>
            </a:blip>
            <a:srcRect/>
            <a:stretch/>
          </xdr:blipFill>
          <xdr:spPr>
            <a:xfrm>
              <a:off x="6842" y="532"/>
              <a:ext cx="499" cy="2"/>
            </a:xfrm>
            <a:prstGeom prst="rect">
              <a:avLst/>
            </a:prstGeom>
            <a:noFill/>
            <a:ln>
              <a:noFill/>
            </a:ln>
          </xdr:spPr>
        </xdr:pic>
        <xdr:sp macro="" textlink="">
          <xdr:nvSpPr>
            <xdr:cNvPr id="217" name="Shape 72">
              <a:extLst>
                <a:ext uri="{FF2B5EF4-FFF2-40B4-BE49-F238E27FC236}">
                  <a16:creationId xmlns:a16="http://schemas.microsoft.com/office/drawing/2014/main" id="{3762C7C3-CC47-766A-2FE0-361FDF214F53}"/>
                </a:ext>
              </a:extLst>
            </xdr:cNvPr>
            <xdr:cNvSpPr/>
          </xdr:nvSpPr>
          <xdr:spPr>
            <a:xfrm>
              <a:off x="6956" y="264"/>
              <a:ext cx="65" cy="253"/>
            </a:xfrm>
            <a:custGeom>
              <a:avLst/>
              <a:gdLst/>
              <a:ahLst/>
              <a:cxnLst/>
              <a:rect l="l" t="t" r="r" b="b"/>
              <a:pathLst>
                <a:path w="65" h="253" extrusionOk="0">
                  <a:moveTo>
                    <a:pt x="65" y="0"/>
                  </a:moveTo>
                  <a:lnTo>
                    <a:pt x="59" y="7"/>
                  </a:lnTo>
                  <a:lnTo>
                    <a:pt x="47" y="23"/>
                  </a:lnTo>
                  <a:lnTo>
                    <a:pt x="37" y="41"/>
                  </a:lnTo>
                  <a:lnTo>
                    <a:pt x="31" y="50"/>
                  </a:lnTo>
                  <a:lnTo>
                    <a:pt x="27" y="61"/>
                  </a:lnTo>
                  <a:lnTo>
                    <a:pt x="22" y="72"/>
                  </a:lnTo>
                  <a:lnTo>
                    <a:pt x="14" y="96"/>
                  </a:lnTo>
                  <a:lnTo>
                    <a:pt x="12" y="103"/>
                  </a:lnTo>
                  <a:lnTo>
                    <a:pt x="10" y="109"/>
                  </a:lnTo>
                  <a:lnTo>
                    <a:pt x="9" y="117"/>
                  </a:lnTo>
                  <a:lnTo>
                    <a:pt x="7" y="124"/>
                  </a:lnTo>
                  <a:lnTo>
                    <a:pt x="6" y="132"/>
                  </a:lnTo>
                  <a:lnTo>
                    <a:pt x="4" y="140"/>
                  </a:lnTo>
                  <a:lnTo>
                    <a:pt x="2" y="156"/>
                  </a:lnTo>
                  <a:lnTo>
                    <a:pt x="2" y="165"/>
                  </a:lnTo>
                  <a:lnTo>
                    <a:pt x="1" y="174"/>
                  </a:lnTo>
                  <a:lnTo>
                    <a:pt x="0" y="184"/>
                  </a:lnTo>
                  <a:lnTo>
                    <a:pt x="0" y="193"/>
                  </a:lnTo>
                  <a:lnTo>
                    <a:pt x="10" y="207"/>
                  </a:lnTo>
                  <a:lnTo>
                    <a:pt x="15" y="215"/>
                  </a:lnTo>
                  <a:lnTo>
                    <a:pt x="19" y="222"/>
                  </a:lnTo>
                  <a:lnTo>
                    <a:pt x="24" y="230"/>
                  </a:lnTo>
                  <a:lnTo>
                    <a:pt x="28" y="237"/>
                  </a:lnTo>
                  <a:lnTo>
                    <a:pt x="36" y="253"/>
                  </a:lnTo>
                  <a:lnTo>
                    <a:pt x="42" y="242"/>
                  </a:lnTo>
                  <a:lnTo>
                    <a:pt x="47" y="231"/>
                  </a:lnTo>
                  <a:lnTo>
                    <a:pt x="59" y="211"/>
                  </a:lnTo>
                  <a:lnTo>
                    <a:pt x="58" y="203"/>
                  </a:lnTo>
                  <a:lnTo>
                    <a:pt x="56" y="195"/>
                  </a:lnTo>
                  <a:lnTo>
                    <a:pt x="55" y="187"/>
                  </a:lnTo>
                  <a:lnTo>
                    <a:pt x="53" y="180"/>
                  </a:lnTo>
                  <a:lnTo>
                    <a:pt x="51" y="165"/>
                  </a:lnTo>
                  <a:lnTo>
                    <a:pt x="50" y="150"/>
                  </a:lnTo>
                  <a:lnTo>
                    <a:pt x="49" y="136"/>
                  </a:lnTo>
                  <a:lnTo>
                    <a:pt x="49" y="109"/>
                  </a:lnTo>
                  <a:lnTo>
                    <a:pt x="50" y="96"/>
                  </a:lnTo>
                  <a:lnTo>
                    <a:pt x="51" y="84"/>
                  </a:lnTo>
                  <a:lnTo>
                    <a:pt x="52" y="71"/>
                  </a:lnTo>
                  <a:lnTo>
                    <a:pt x="60" y="23"/>
                  </a:lnTo>
                  <a:lnTo>
                    <a:pt x="63" y="11"/>
                  </a:lnTo>
                  <a:lnTo>
                    <a:pt x="65"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18" name="Shape 73">
              <a:extLst>
                <a:ext uri="{FF2B5EF4-FFF2-40B4-BE49-F238E27FC236}">
                  <a16:creationId xmlns:a16="http://schemas.microsoft.com/office/drawing/2014/main" id="{4EAC2C84-0ADA-4D37-2E80-DF80FC4A0ED6}"/>
                </a:ext>
              </a:extLst>
            </xdr:cNvPr>
            <xdr:cNvPicPr preferRelativeResize="0"/>
          </xdr:nvPicPr>
          <xdr:blipFill rotWithShape="1">
            <a:blip xmlns:r="http://schemas.openxmlformats.org/officeDocument/2006/relationships" r:embed="rId7">
              <a:alphaModFix/>
            </a:blip>
            <a:srcRect/>
            <a:stretch/>
          </xdr:blipFill>
          <xdr:spPr>
            <a:xfrm>
              <a:off x="6958" y="393"/>
              <a:ext cx="499" cy="2"/>
            </a:xfrm>
            <a:prstGeom prst="rect">
              <a:avLst/>
            </a:prstGeom>
            <a:noFill/>
            <a:ln>
              <a:noFill/>
            </a:ln>
          </xdr:spPr>
        </xdr:pic>
        <xdr:sp macro="" textlink="">
          <xdr:nvSpPr>
            <xdr:cNvPr id="219" name="Shape 74">
              <a:extLst>
                <a:ext uri="{FF2B5EF4-FFF2-40B4-BE49-F238E27FC236}">
                  <a16:creationId xmlns:a16="http://schemas.microsoft.com/office/drawing/2014/main" id="{22C20CF1-19EE-A94D-6DF5-6AEF86654C37}"/>
                </a:ext>
              </a:extLst>
            </xdr:cNvPr>
            <xdr:cNvSpPr/>
          </xdr:nvSpPr>
          <xdr:spPr>
            <a:xfrm>
              <a:off x="6956" y="264"/>
              <a:ext cx="65" cy="253"/>
            </a:xfrm>
            <a:custGeom>
              <a:avLst/>
              <a:gdLst/>
              <a:ahLst/>
              <a:cxnLst/>
              <a:rect l="l" t="t" r="r" b="b"/>
              <a:pathLst>
                <a:path w="65" h="253" extrusionOk="0">
                  <a:moveTo>
                    <a:pt x="0" y="193"/>
                  </a:moveTo>
                  <a:lnTo>
                    <a:pt x="0" y="184"/>
                  </a:lnTo>
                  <a:lnTo>
                    <a:pt x="1" y="174"/>
                  </a:lnTo>
                  <a:lnTo>
                    <a:pt x="2" y="165"/>
                  </a:lnTo>
                  <a:lnTo>
                    <a:pt x="2" y="156"/>
                  </a:lnTo>
                  <a:lnTo>
                    <a:pt x="3" y="148"/>
                  </a:lnTo>
                  <a:lnTo>
                    <a:pt x="4" y="140"/>
                  </a:lnTo>
                  <a:lnTo>
                    <a:pt x="6" y="132"/>
                  </a:lnTo>
                  <a:lnTo>
                    <a:pt x="7" y="124"/>
                  </a:lnTo>
                  <a:lnTo>
                    <a:pt x="9" y="117"/>
                  </a:lnTo>
                  <a:lnTo>
                    <a:pt x="10" y="109"/>
                  </a:lnTo>
                  <a:lnTo>
                    <a:pt x="12" y="103"/>
                  </a:lnTo>
                  <a:lnTo>
                    <a:pt x="14" y="96"/>
                  </a:lnTo>
                  <a:lnTo>
                    <a:pt x="16" y="90"/>
                  </a:lnTo>
                  <a:lnTo>
                    <a:pt x="18" y="84"/>
                  </a:lnTo>
                  <a:lnTo>
                    <a:pt x="20" y="78"/>
                  </a:lnTo>
                  <a:lnTo>
                    <a:pt x="22" y="72"/>
                  </a:lnTo>
                  <a:lnTo>
                    <a:pt x="27" y="61"/>
                  </a:lnTo>
                  <a:lnTo>
                    <a:pt x="31" y="50"/>
                  </a:lnTo>
                  <a:lnTo>
                    <a:pt x="37" y="41"/>
                  </a:lnTo>
                  <a:lnTo>
                    <a:pt x="42" y="32"/>
                  </a:lnTo>
                  <a:lnTo>
                    <a:pt x="47" y="23"/>
                  </a:lnTo>
                  <a:lnTo>
                    <a:pt x="53" y="15"/>
                  </a:lnTo>
                  <a:lnTo>
                    <a:pt x="59" y="7"/>
                  </a:lnTo>
                  <a:lnTo>
                    <a:pt x="65" y="0"/>
                  </a:lnTo>
                  <a:lnTo>
                    <a:pt x="63" y="11"/>
                  </a:lnTo>
                  <a:lnTo>
                    <a:pt x="60" y="23"/>
                  </a:lnTo>
                  <a:lnTo>
                    <a:pt x="58" y="35"/>
                  </a:lnTo>
                  <a:lnTo>
                    <a:pt x="56" y="47"/>
                  </a:lnTo>
                  <a:lnTo>
                    <a:pt x="54" y="59"/>
                  </a:lnTo>
                  <a:lnTo>
                    <a:pt x="52" y="71"/>
                  </a:lnTo>
                  <a:lnTo>
                    <a:pt x="51" y="84"/>
                  </a:lnTo>
                  <a:lnTo>
                    <a:pt x="50" y="96"/>
                  </a:lnTo>
                  <a:lnTo>
                    <a:pt x="49" y="109"/>
                  </a:lnTo>
                  <a:lnTo>
                    <a:pt x="49" y="123"/>
                  </a:lnTo>
                  <a:lnTo>
                    <a:pt x="49" y="136"/>
                  </a:lnTo>
                  <a:lnTo>
                    <a:pt x="50" y="150"/>
                  </a:lnTo>
                  <a:lnTo>
                    <a:pt x="51" y="165"/>
                  </a:lnTo>
                  <a:lnTo>
                    <a:pt x="53" y="180"/>
                  </a:lnTo>
                  <a:lnTo>
                    <a:pt x="55" y="187"/>
                  </a:lnTo>
                  <a:lnTo>
                    <a:pt x="56" y="195"/>
                  </a:lnTo>
                  <a:lnTo>
                    <a:pt x="58" y="203"/>
                  </a:lnTo>
                  <a:lnTo>
                    <a:pt x="59" y="211"/>
                  </a:lnTo>
                  <a:lnTo>
                    <a:pt x="53" y="221"/>
                  </a:lnTo>
                  <a:lnTo>
                    <a:pt x="47" y="231"/>
                  </a:lnTo>
                  <a:lnTo>
                    <a:pt x="42" y="242"/>
                  </a:lnTo>
                  <a:lnTo>
                    <a:pt x="36" y="253"/>
                  </a:lnTo>
                  <a:lnTo>
                    <a:pt x="32" y="245"/>
                  </a:lnTo>
                  <a:lnTo>
                    <a:pt x="28" y="237"/>
                  </a:lnTo>
                  <a:lnTo>
                    <a:pt x="24" y="230"/>
                  </a:lnTo>
                  <a:lnTo>
                    <a:pt x="19" y="222"/>
                  </a:lnTo>
                  <a:lnTo>
                    <a:pt x="15" y="215"/>
                  </a:lnTo>
                  <a:lnTo>
                    <a:pt x="10" y="207"/>
                  </a:lnTo>
                  <a:lnTo>
                    <a:pt x="5" y="200"/>
                  </a:lnTo>
                  <a:lnTo>
                    <a:pt x="0" y="193"/>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20" name="Shape 75">
              <a:extLst>
                <a:ext uri="{FF2B5EF4-FFF2-40B4-BE49-F238E27FC236}">
                  <a16:creationId xmlns:a16="http://schemas.microsoft.com/office/drawing/2014/main" id="{6F123B0B-4FFC-4BCF-2836-BAAC71A8F5A4}"/>
                </a:ext>
              </a:extLst>
            </xdr:cNvPr>
            <xdr:cNvPicPr preferRelativeResize="0"/>
          </xdr:nvPicPr>
          <xdr:blipFill rotWithShape="1">
            <a:blip xmlns:r="http://schemas.openxmlformats.org/officeDocument/2006/relationships" r:embed="rId7">
              <a:alphaModFix/>
            </a:blip>
            <a:srcRect/>
            <a:stretch/>
          </xdr:blipFill>
          <xdr:spPr>
            <a:xfrm>
              <a:off x="6958" y="393"/>
              <a:ext cx="499" cy="2"/>
            </a:xfrm>
            <a:prstGeom prst="rect">
              <a:avLst/>
            </a:prstGeom>
            <a:noFill/>
            <a:ln>
              <a:noFill/>
            </a:ln>
          </xdr:spPr>
        </xdr:pic>
        <xdr:sp macro="" textlink="">
          <xdr:nvSpPr>
            <xdr:cNvPr id="221" name="Shape 76">
              <a:extLst>
                <a:ext uri="{FF2B5EF4-FFF2-40B4-BE49-F238E27FC236}">
                  <a16:creationId xmlns:a16="http://schemas.microsoft.com/office/drawing/2014/main" id="{E97A07BB-1116-A342-170A-B6F734BFD1D5}"/>
                </a:ext>
              </a:extLst>
            </xdr:cNvPr>
            <xdr:cNvSpPr/>
          </xdr:nvSpPr>
          <xdr:spPr>
            <a:xfrm>
              <a:off x="6874" y="509"/>
              <a:ext cx="131" cy="174"/>
            </a:xfrm>
            <a:custGeom>
              <a:avLst/>
              <a:gdLst/>
              <a:ahLst/>
              <a:cxnLst/>
              <a:rect l="l" t="t" r="r" b="b"/>
              <a:pathLst>
                <a:path w="131" h="174" extrusionOk="0">
                  <a:moveTo>
                    <a:pt x="41" y="0"/>
                  </a:moveTo>
                  <a:lnTo>
                    <a:pt x="31" y="18"/>
                  </a:lnTo>
                  <a:lnTo>
                    <a:pt x="26" y="28"/>
                  </a:lnTo>
                  <a:lnTo>
                    <a:pt x="18" y="48"/>
                  </a:lnTo>
                  <a:lnTo>
                    <a:pt x="15" y="59"/>
                  </a:lnTo>
                  <a:lnTo>
                    <a:pt x="12" y="69"/>
                  </a:lnTo>
                  <a:lnTo>
                    <a:pt x="6" y="91"/>
                  </a:lnTo>
                  <a:lnTo>
                    <a:pt x="2" y="113"/>
                  </a:lnTo>
                  <a:lnTo>
                    <a:pt x="0" y="137"/>
                  </a:lnTo>
                  <a:lnTo>
                    <a:pt x="0" y="174"/>
                  </a:lnTo>
                  <a:lnTo>
                    <a:pt x="4" y="161"/>
                  </a:lnTo>
                  <a:lnTo>
                    <a:pt x="9" y="148"/>
                  </a:lnTo>
                  <a:lnTo>
                    <a:pt x="13" y="134"/>
                  </a:lnTo>
                  <a:lnTo>
                    <a:pt x="18" y="121"/>
                  </a:lnTo>
                  <a:lnTo>
                    <a:pt x="24" y="108"/>
                  </a:lnTo>
                  <a:lnTo>
                    <a:pt x="29" y="95"/>
                  </a:lnTo>
                  <a:lnTo>
                    <a:pt x="32" y="89"/>
                  </a:lnTo>
                  <a:lnTo>
                    <a:pt x="35" y="82"/>
                  </a:lnTo>
                  <a:lnTo>
                    <a:pt x="39" y="76"/>
                  </a:lnTo>
                  <a:lnTo>
                    <a:pt x="42" y="70"/>
                  </a:lnTo>
                  <a:lnTo>
                    <a:pt x="100" y="70"/>
                  </a:lnTo>
                  <a:lnTo>
                    <a:pt x="99" y="68"/>
                  </a:lnTo>
                  <a:lnTo>
                    <a:pt x="87" y="51"/>
                  </a:lnTo>
                  <a:lnTo>
                    <a:pt x="82" y="43"/>
                  </a:lnTo>
                  <a:lnTo>
                    <a:pt x="76" y="36"/>
                  </a:lnTo>
                  <a:lnTo>
                    <a:pt x="71" y="29"/>
                  </a:lnTo>
                  <a:lnTo>
                    <a:pt x="65" y="22"/>
                  </a:lnTo>
                  <a:lnTo>
                    <a:pt x="47" y="4"/>
                  </a:lnTo>
                  <a:lnTo>
                    <a:pt x="41" y="0"/>
                  </a:lnTo>
                  <a:close/>
                  <a:moveTo>
                    <a:pt x="100" y="70"/>
                  </a:moveTo>
                  <a:lnTo>
                    <a:pt x="42" y="70"/>
                  </a:lnTo>
                  <a:lnTo>
                    <a:pt x="49" y="74"/>
                  </a:lnTo>
                  <a:lnTo>
                    <a:pt x="54" y="78"/>
                  </a:lnTo>
                  <a:lnTo>
                    <a:pt x="60" y="82"/>
                  </a:lnTo>
                  <a:lnTo>
                    <a:pt x="66" y="87"/>
                  </a:lnTo>
                  <a:lnTo>
                    <a:pt x="72" y="91"/>
                  </a:lnTo>
                  <a:lnTo>
                    <a:pt x="77" y="96"/>
                  </a:lnTo>
                  <a:lnTo>
                    <a:pt x="82" y="102"/>
                  </a:lnTo>
                  <a:lnTo>
                    <a:pt x="92" y="112"/>
                  </a:lnTo>
                  <a:lnTo>
                    <a:pt x="107" y="130"/>
                  </a:lnTo>
                  <a:lnTo>
                    <a:pt x="116" y="142"/>
                  </a:lnTo>
                  <a:lnTo>
                    <a:pt x="125" y="155"/>
                  </a:lnTo>
                  <a:lnTo>
                    <a:pt x="127" y="147"/>
                  </a:lnTo>
                  <a:lnTo>
                    <a:pt x="128" y="138"/>
                  </a:lnTo>
                  <a:lnTo>
                    <a:pt x="130" y="130"/>
                  </a:lnTo>
                  <a:lnTo>
                    <a:pt x="131" y="122"/>
                  </a:lnTo>
                  <a:lnTo>
                    <a:pt x="120" y="103"/>
                  </a:lnTo>
                  <a:lnTo>
                    <a:pt x="109" y="85"/>
                  </a:lnTo>
                  <a:lnTo>
                    <a:pt x="100" y="7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22" name="Shape 77">
              <a:extLst>
                <a:ext uri="{FF2B5EF4-FFF2-40B4-BE49-F238E27FC236}">
                  <a16:creationId xmlns:a16="http://schemas.microsoft.com/office/drawing/2014/main" id="{252C1C21-16B3-1E4A-DA60-13F9540D609C}"/>
                </a:ext>
              </a:extLst>
            </xdr:cNvPr>
            <xdr:cNvPicPr preferRelativeResize="0"/>
          </xdr:nvPicPr>
          <xdr:blipFill rotWithShape="1">
            <a:blip xmlns:r="http://schemas.openxmlformats.org/officeDocument/2006/relationships" r:embed="rId7">
              <a:alphaModFix/>
            </a:blip>
            <a:srcRect/>
            <a:stretch/>
          </xdr:blipFill>
          <xdr:spPr>
            <a:xfrm>
              <a:off x="6874" y="640"/>
              <a:ext cx="499" cy="2"/>
            </a:xfrm>
            <a:prstGeom prst="rect">
              <a:avLst/>
            </a:prstGeom>
            <a:noFill/>
            <a:ln>
              <a:noFill/>
            </a:ln>
          </xdr:spPr>
        </xdr:pic>
        <xdr:sp macro="" textlink="">
          <xdr:nvSpPr>
            <xdr:cNvPr id="223" name="Shape 78">
              <a:extLst>
                <a:ext uri="{FF2B5EF4-FFF2-40B4-BE49-F238E27FC236}">
                  <a16:creationId xmlns:a16="http://schemas.microsoft.com/office/drawing/2014/main" id="{DC9536D1-5D99-87E2-4D19-A954CA0DEB23}"/>
                </a:ext>
              </a:extLst>
            </xdr:cNvPr>
            <xdr:cNvSpPr/>
          </xdr:nvSpPr>
          <xdr:spPr>
            <a:xfrm>
              <a:off x="6874" y="509"/>
              <a:ext cx="131" cy="174"/>
            </a:xfrm>
            <a:custGeom>
              <a:avLst/>
              <a:gdLst/>
              <a:ahLst/>
              <a:cxnLst/>
              <a:rect l="l" t="t" r="r" b="b"/>
              <a:pathLst>
                <a:path w="131" h="174" extrusionOk="0">
                  <a:moveTo>
                    <a:pt x="125" y="155"/>
                  </a:moveTo>
                  <a:lnTo>
                    <a:pt x="116" y="142"/>
                  </a:lnTo>
                  <a:lnTo>
                    <a:pt x="107" y="130"/>
                  </a:lnTo>
                  <a:lnTo>
                    <a:pt x="102" y="124"/>
                  </a:lnTo>
                  <a:lnTo>
                    <a:pt x="97" y="118"/>
                  </a:lnTo>
                  <a:lnTo>
                    <a:pt x="92" y="112"/>
                  </a:lnTo>
                  <a:lnTo>
                    <a:pt x="87" y="107"/>
                  </a:lnTo>
                  <a:lnTo>
                    <a:pt x="82" y="102"/>
                  </a:lnTo>
                  <a:lnTo>
                    <a:pt x="77" y="96"/>
                  </a:lnTo>
                  <a:lnTo>
                    <a:pt x="72" y="91"/>
                  </a:lnTo>
                  <a:lnTo>
                    <a:pt x="66" y="87"/>
                  </a:lnTo>
                  <a:lnTo>
                    <a:pt x="60" y="82"/>
                  </a:lnTo>
                  <a:lnTo>
                    <a:pt x="54" y="78"/>
                  </a:lnTo>
                  <a:lnTo>
                    <a:pt x="49" y="74"/>
                  </a:lnTo>
                  <a:lnTo>
                    <a:pt x="42" y="70"/>
                  </a:lnTo>
                  <a:lnTo>
                    <a:pt x="39" y="76"/>
                  </a:lnTo>
                  <a:lnTo>
                    <a:pt x="35" y="82"/>
                  </a:lnTo>
                  <a:lnTo>
                    <a:pt x="32" y="89"/>
                  </a:lnTo>
                  <a:lnTo>
                    <a:pt x="29" y="95"/>
                  </a:lnTo>
                  <a:lnTo>
                    <a:pt x="24" y="108"/>
                  </a:lnTo>
                  <a:lnTo>
                    <a:pt x="18" y="121"/>
                  </a:lnTo>
                  <a:lnTo>
                    <a:pt x="13" y="134"/>
                  </a:lnTo>
                  <a:lnTo>
                    <a:pt x="9" y="148"/>
                  </a:lnTo>
                  <a:lnTo>
                    <a:pt x="4" y="161"/>
                  </a:lnTo>
                  <a:lnTo>
                    <a:pt x="0" y="174"/>
                  </a:lnTo>
                  <a:lnTo>
                    <a:pt x="0" y="162"/>
                  </a:lnTo>
                  <a:lnTo>
                    <a:pt x="0" y="149"/>
                  </a:lnTo>
                  <a:lnTo>
                    <a:pt x="0" y="137"/>
                  </a:lnTo>
                  <a:lnTo>
                    <a:pt x="1" y="125"/>
                  </a:lnTo>
                  <a:lnTo>
                    <a:pt x="2" y="113"/>
                  </a:lnTo>
                  <a:lnTo>
                    <a:pt x="15" y="59"/>
                  </a:lnTo>
                  <a:lnTo>
                    <a:pt x="18" y="48"/>
                  </a:lnTo>
                  <a:lnTo>
                    <a:pt x="22" y="38"/>
                  </a:lnTo>
                  <a:lnTo>
                    <a:pt x="26" y="28"/>
                  </a:lnTo>
                  <a:lnTo>
                    <a:pt x="31" y="18"/>
                  </a:lnTo>
                  <a:lnTo>
                    <a:pt x="36" y="9"/>
                  </a:lnTo>
                  <a:lnTo>
                    <a:pt x="41" y="0"/>
                  </a:lnTo>
                  <a:lnTo>
                    <a:pt x="47" y="4"/>
                  </a:lnTo>
                  <a:lnTo>
                    <a:pt x="76" y="36"/>
                  </a:lnTo>
                  <a:lnTo>
                    <a:pt x="82" y="43"/>
                  </a:lnTo>
                  <a:lnTo>
                    <a:pt x="87" y="51"/>
                  </a:lnTo>
                  <a:lnTo>
                    <a:pt x="99" y="68"/>
                  </a:lnTo>
                  <a:lnTo>
                    <a:pt x="109" y="85"/>
                  </a:lnTo>
                  <a:lnTo>
                    <a:pt x="120" y="103"/>
                  </a:lnTo>
                  <a:lnTo>
                    <a:pt x="131" y="122"/>
                  </a:lnTo>
                  <a:lnTo>
                    <a:pt x="130" y="130"/>
                  </a:lnTo>
                  <a:lnTo>
                    <a:pt x="128" y="138"/>
                  </a:lnTo>
                  <a:lnTo>
                    <a:pt x="127" y="147"/>
                  </a:lnTo>
                  <a:lnTo>
                    <a:pt x="125" y="15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24" name="Shape 79">
              <a:extLst>
                <a:ext uri="{FF2B5EF4-FFF2-40B4-BE49-F238E27FC236}">
                  <a16:creationId xmlns:a16="http://schemas.microsoft.com/office/drawing/2014/main" id="{8F9F84FB-8853-5E7A-0EF3-95EBA2A45171}"/>
                </a:ext>
              </a:extLst>
            </xdr:cNvPr>
            <xdr:cNvPicPr preferRelativeResize="0"/>
          </xdr:nvPicPr>
          <xdr:blipFill rotWithShape="1">
            <a:blip xmlns:r="http://schemas.openxmlformats.org/officeDocument/2006/relationships" r:embed="rId7">
              <a:alphaModFix/>
            </a:blip>
            <a:srcRect/>
            <a:stretch/>
          </xdr:blipFill>
          <xdr:spPr>
            <a:xfrm>
              <a:off x="6874" y="640"/>
              <a:ext cx="499" cy="2"/>
            </a:xfrm>
            <a:prstGeom prst="rect">
              <a:avLst/>
            </a:prstGeom>
            <a:noFill/>
            <a:ln>
              <a:noFill/>
            </a:ln>
          </xdr:spPr>
        </xdr:pic>
        <xdr:sp macro="" textlink="">
          <xdr:nvSpPr>
            <xdr:cNvPr id="225" name="Shape 80">
              <a:extLst>
                <a:ext uri="{FF2B5EF4-FFF2-40B4-BE49-F238E27FC236}">
                  <a16:creationId xmlns:a16="http://schemas.microsoft.com/office/drawing/2014/main" id="{BC979329-3143-7908-B27C-350855A8C337}"/>
                </a:ext>
              </a:extLst>
            </xdr:cNvPr>
            <xdr:cNvSpPr/>
          </xdr:nvSpPr>
          <xdr:spPr>
            <a:xfrm>
              <a:off x="6966" y="407"/>
              <a:ext cx="174" cy="222"/>
            </a:xfrm>
            <a:custGeom>
              <a:avLst/>
              <a:gdLst/>
              <a:ahLst/>
              <a:cxnLst/>
              <a:rect l="l" t="t" r="r" b="b"/>
              <a:pathLst>
                <a:path w="174" h="222" extrusionOk="0">
                  <a:moveTo>
                    <a:pt x="96" y="0"/>
                  </a:moveTo>
                  <a:lnTo>
                    <a:pt x="90" y="6"/>
                  </a:lnTo>
                  <a:lnTo>
                    <a:pt x="84" y="13"/>
                  </a:lnTo>
                  <a:lnTo>
                    <a:pt x="78" y="21"/>
                  </a:lnTo>
                  <a:lnTo>
                    <a:pt x="72" y="30"/>
                  </a:lnTo>
                  <a:lnTo>
                    <a:pt x="66" y="38"/>
                  </a:lnTo>
                  <a:lnTo>
                    <a:pt x="60" y="47"/>
                  </a:lnTo>
                  <a:lnTo>
                    <a:pt x="42" y="77"/>
                  </a:lnTo>
                  <a:lnTo>
                    <a:pt x="24" y="110"/>
                  </a:lnTo>
                  <a:lnTo>
                    <a:pt x="12" y="134"/>
                  </a:lnTo>
                  <a:lnTo>
                    <a:pt x="0" y="160"/>
                  </a:lnTo>
                  <a:lnTo>
                    <a:pt x="5" y="167"/>
                  </a:lnTo>
                  <a:lnTo>
                    <a:pt x="9" y="174"/>
                  </a:lnTo>
                  <a:lnTo>
                    <a:pt x="14" y="181"/>
                  </a:lnTo>
                  <a:lnTo>
                    <a:pt x="19" y="189"/>
                  </a:lnTo>
                  <a:lnTo>
                    <a:pt x="23" y="197"/>
                  </a:lnTo>
                  <a:lnTo>
                    <a:pt x="28" y="204"/>
                  </a:lnTo>
                  <a:lnTo>
                    <a:pt x="38" y="220"/>
                  </a:lnTo>
                  <a:lnTo>
                    <a:pt x="39" y="222"/>
                  </a:lnTo>
                  <a:lnTo>
                    <a:pt x="44" y="203"/>
                  </a:lnTo>
                  <a:lnTo>
                    <a:pt x="48" y="188"/>
                  </a:lnTo>
                  <a:lnTo>
                    <a:pt x="50" y="181"/>
                  </a:lnTo>
                  <a:lnTo>
                    <a:pt x="51" y="175"/>
                  </a:lnTo>
                  <a:lnTo>
                    <a:pt x="55" y="161"/>
                  </a:lnTo>
                  <a:lnTo>
                    <a:pt x="58" y="154"/>
                  </a:lnTo>
                  <a:lnTo>
                    <a:pt x="61" y="146"/>
                  </a:lnTo>
                  <a:lnTo>
                    <a:pt x="70" y="128"/>
                  </a:lnTo>
                  <a:lnTo>
                    <a:pt x="76" y="117"/>
                  </a:lnTo>
                  <a:lnTo>
                    <a:pt x="82" y="105"/>
                  </a:lnTo>
                  <a:lnTo>
                    <a:pt x="90" y="92"/>
                  </a:lnTo>
                  <a:lnTo>
                    <a:pt x="99" y="76"/>
                  </a:lnTo>
                  <a:lnTo>
                    <a:pt x="142" y="76"/>
                  </a:lnTo>
                  <a:lnTo>
                    <a:pt x="138" y="64"/>
                  </a:lnTo>
                  <a:lnTo>
                    <a:pt x="133" y="51"/>
                  </a:lnTo>
                  <a:lnTo>
                    <a:pt x="128" y="40"/>
                  </a:lnTo>
                  <a:lnTo>
                    <a:pt x="124" y="30"/>
                  </a:lnTo>
                  <a:lnTo>
                    <a:pt x="119" y="22"/>
                  </a:lnTo>
                  <a:lnTo>
                    <a:pt x="111" y="10"/>
                  </a:lnTo>
                  <a:lnTo>
                    <a:pt x="107" y="6"/>
                  </a:lnTo>
                  <a:lnTo>
                    <a:pt x="101" y="2"/>
                  </a:lnTo>
                  <a:lnTo>
                    <a:pt x="96" y="0"/>
                  </a:lnTo>
                  <a:close/>
                  <a:moveTo>
                    <a:pt x="142" y="76"/>
                  </a:moveTo>
                  <a:lnTo>
                    <a:pt x="99" y="76"/>
                  </a:lnTo>
                  <a:lnTo>
                    <a:pt x="108" y="89"/>
                  </a:lnTo>
                  <a:lnTo>
                    <a:pt x="118" y="102"/>
                  </a:lnTo>
                  <a:lnTo>
                    <a:pt x="127" y="115"/>
                  </a:lnTo>
                  <a:lnTo>
                    <a:pt x="137" y="128"/>
                  </a:lnTo>
                  <a:lnTo>
                    <a:pt x="155" y="156"/>
                  </a:lnTo>
                  <a:lnTo>
                    <a:pt x="165" y="170"/>
                  </a:lnTo>
                  <a:lnTo>
                    <a:pt x="174" y="186"/>
                  </a:lnTo>
                  <a:lnTo>
                    <a:pt x="167" y="160"/>
                  </a:lnTo>
                  <a:lnTo>
                    <a:pt x="161" y="136"/>
                  </a:lnTo>
                  <a:lnTo>
                    <a:pt x="154" y="115"/>
                  </a:lnTo>
                  <a:lnTo>
                    <a:pt x="148" y="96"/>
                  </a:lnTo>
                  <a:lnTo>
                    <a:pt x="143" y="79"/>
                  </a:lnTo>
                  <a:lnTo>
                    <a:pt x="142" y="76"/>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26" name="Shape 81">
              <a:extLst>
                <a:ext uri="{FF2B5EF4-FFF2-40B4-BE49-F238E27FC236}">
                  <a16:creationId xmlns:a16="http://schemas.microsoft.com/office/drawing/2014/main" id="{56ABFD7B-75DD-1207-983E-11D093769E47}"/>
                </a:ext>
              </a:extLst>
            </xdr:cNvPr>
            <xdr:cNvPicPr preferRelativeResize="0"/>
          </xdr:nvPicPr>
          <xdr:blipFill rotWithShape="1">
            <a:blip xmlns:r="http://schemas.openxmlformats.org/officeDocument/2006/relationships" r:embed="rId7">
              <a:alphaModFix/>
            </a:blip>
            <a:srcRect/>
            <a:stretch/>
          </xdr:blipFill>
          <xdr:spPr>
            <a:xfrm>
              <a:off x="6967" y="537"/>
              <a:ext cx="499" cy="2"/>
            </a:xfrm>
            <a:prstGeom prst="rect">
              <a:avLst/>
            </a:prstGeom>
            <a:noFill/>
            <a:ln>
              <a:noFill/>
            </a:ln>
          </xdr:spPr>
        </xdr:pic>
        <xdr:sp macro="" textlink="">
          <xdr:nvSpPr>
            <xdr:cNvPr id="227" name="Shape 82">
              <a:extLst>
                <a:ext uri="{FF2B5EF4-FFF2-40B4-BE49-F238E27FC236}">
                  <a16:creationId xmlns:a16="http://schemas.microsoft.com/office/drawing/2014/main" id="{DE0BC1C7-AF56-09B2-6AC0-B9086D800F2B}"/>
                </a:ext>
              </a:extLst>
            </xdr:cNvPr>
            <xdr:cNvSpPr/>
          </xdr:nvSpPr>
          <xdr:spPr>
            <a:xfrm>
              <a:off x="6966" y="407"/>
              <a:ext cx="174" cy="222"/>
            </a:xfrm>
            <a:custGeom>
              <a:avLst/>
              <a:gdLst/>
              <a:ahLst/>
              <a:cxnLst/>
              <a:rect l="l" t="t" r="r" b="b"/>
              <a:pathLst>
                <a:path w="174" h="222" extrusionOk="0">
                  <a:moveTo>
                    <a:pt x="0" y="160"/>
                  </a:moveTo>
                  <a:lnTo>
                    <a:pt x="12" y="134"/>
                  </a:lnTo>
                  <a:lnTo>
                    <a:pt x="24" y="110"/>
                  </a:lnTo>
                  <a:lnTo>
                    <a:pt x="30" y="99"/>
                  </a:lnTo>
                  <a:lnTo>
                    <a:pt x="36" y="88"/>
                  </a:lnTo>
                  <a:lnTo>
                    <a:pt x="42" y="77"/>
                  </a:lnTo>
                  <a:lnTo>
                    <a:pt x="48" y="67"/>
                  </a:lnTo>
                  <a:lnTo>
                    <a:pt x="54" y="57"/>
                  </a:lnTo>
                  <a:lnTo>
                    <a:pt x="60" y="47"/>
                  </a:lnTo>
                  <a:lnTo>
                    <a:pt x="66" y="38"/>
                  </a:lnTo>
                  <a:lnTo>
                    <a:pt x="72" y="30"/>
                  </a:lnTo>
                  <a:lnTo>
                    <a:pt x="78" y="21"/>
                  </a:lnTo>
                  <a:lnTo>
                    <a:pt x="84" y="13"/>
                  </a:lnTo>
                  <a:lnTo>
                    <a:pt x="90" y="6"/>
                  </a:lnTo>
                  <a:lnTo>
                    <a:pt x="96" y="0"/>
                  </a:lnTo>
                  <a:lnTo>
                    <a:pt x="97" y="0"/>
                  </a:lnTo>
                  <a:lnTo>
                    <a:pt x="99" y="1"/>
                  </a:lnTo>
                  <a:lnTo>
                    <a:pt x="101" y="2"/>
                  </a:lnTo>
                  <a:lnTo>
                    <a:pt x="103" y="3"/>
                  </a:lnTo>
                  <a:lnTo>
                    <a:pt x="105" y="4"/>
                  </a:lnTo>
                  <a:lnTo>
                    <a:pt x="107" y="6"/>
                  </a:lnTo>
                  <a:lnTo>
                    <a:pt x="109" y="8"/>
                  </a:lnTo>
                  <a:lnTo>
                    <a:pt x="111" y="10"/>
                  </a:lnTo>
                  <a:lnTo>
                    <a:pt x="113" y="13"/>
                  </a:lnTo>
                  <a:lnTo>
                    <a:pt x="115" y="16"/>
                  </a:lnTo>
                  <a:lnTo>
                    <a:pt x="117" y="19"/>
                  </a:lnTo>
                  <a:lnTo>
                    <a:pt x="119" y="22"/>
                  </a:lnTo>
                  <a:lnTo>
                    <a:pt x="124" y="30"/>
                  </a:lnTo>
                  <a:lnTo>
                    <a:pt x="128" y="40"/>
                  </a:lnTo>
                  <a:lnTo>
                    <a:pt x="133" y="51"/>
                  </a:lnTo>
                  <a:lnTo>
                    <a:pt x="138" y="64"/>
                  </a:lnTo>
                  <a:lnTo>
                    <a:pt x="143" y="79"/>
                  </a:lnTo>
                  <a:lnTo>
                    <a:pt x="148" y="96"/>
                  </a:lnTo>
                  <a:lnTo>
                    <a:pt x="154" y="115"/>
                  </a:lnTo>
                  <a:lnTo>
                    <a:pt x="161" y="136"/>
                  </a:lnTo>
                  <a:lnTo>
                    <a:pt x="167" y="160"/>
                  </a:lnTo>
                  <a:lnTo>
                    <a:pt x="174" y="186"/>
                  </a:lnTo>
                  <a:lnTo>
                    <a:pt x="165" y="170"/>
                  </a:lnTo>
                  <a:lnTo>
                    <a:pt x="155" y="156"/>
                  </a:lnTo>
                  <a:lnTo>
                    <a:pt x="146" y="142"/>
                  </a:lnTo>
                  <a:lnTo>
                    <a:pt x="137" y="128"/>
                  </a:lnTo>
                  <a:lnTo>
                    <a:pt x="127" y="115"/>
                  </a:lnTo>
                  <a:lnTo>
                    <a:pt x="118" y="102"/>
                  </a:lnTo>
                  <a:lnTo>
                    <a:pt x="108" y="89"/>
                  </a:lnTo>
                  <a:lnTo>
                    <a:pt x="99" y="76"/>
                  </a:lnTo>
                  <a:lnTo>
                    <a:pt x="90" y="92"/>
                  </a:lnTo>
                  <a:lnTo>
                    <a:pt x="82" y="105"/>
                  </a:lnTo>
                  <a:lnTo>
                    <a:pt x="76" y="117"/>
                  </a:lnTo>
                  <a:lnTo>
                    <a:pt x="70" y="128"/>
                  </a:lnTo>
                  <a:lnTo>
                    <a:pt x="65" y="138"/>
                  </a:lnTo>
                  <a:lnTo>
                    <a:pt x="61" y="146"/>
                  </a:lnTo>
                  <a:lnTo>
                    <a:pt x="58" y="154"/>
                  </a:lnTo>
                  <a:lnTo>
                    <a:pt x="55" y="161"/>
                  </a:lnTo>
                  <a:lnTo>
                    <a:pt x="53" y="168"/>
                  </a:lnTo>
                  <a:lnTo>
                    <a:pt x="51" y="175"/>
                  </a:lnTo>
                  <a:lnTo>
                    <a:pt x="50" y="181"/>
                  </a:lnTo>
                  <a:lnTo>
                    <a:pt x="48" y="188"/>
                  </a:lnTo>
                  <a:lnTo>
                    <a:pt x="44" y="203"/>
                  </a:lnTo>
                  <a:lnTo>
                    <a:pt x="39" y="222"/>
                  </a:lnTo>
                  <a:lnTo>
                    <a:pt x="38" y="221"/>
                  </a:lnTo>
                  <a:lnTo>
                    <a:pt x="38" y="220"/>
                  </a:lnTo>
                  <a:lnTo>
                    <a:pt x="33" y="212"/>
                  </a:lnTo>
                  <a:lnTo>
                    <a:pt x="28" y="204"/>
                  </a:lnTo>
                  <a:lnTo>
                    <a:pt x="23" y="197"/>
                  </a:lnTo>
                  <a:lnTo>
                    <a:pt x="19" y="189"/>
                  </a:lnTo>
                  <a:lnTo>
                    <a:pt x="14" y="181"/>
                  </a:lnTo>
                  <a:lnTo>
                    <a:pt x="9" y="174"/>
                  </a:lnTo>
                  <a:lnTo>
                    <a:pt x="5" y="167"/>
                  </a:lnTo>
                  <a:lnTo>
                    <a:pt x="0" y="16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28" name="Shape 83">
              <a:extLst>
                <a:ext uri="{FF2B5EF4-FFF2-40B4-BE49-F238E27FC236}">
                  <a16:creationId xmlns:a16="http://schemas.microsoft.com/office/drawing/2014/main" id="{3B826587-8E33-3AC2-F60F-B03A88DFB823}"/>
                </a:ext>
              </a:extLst>
            </xdr:cNvPr>
            <xdr:cNvPicPr preferRelativeResize="0"/>
          </xdr:nvPicPr>
          <xdr:blipFill rotWithShape="1">
            <a:blip xmlns:r="http://schemas.openxmlformats.org/officeDocument/2006/relationships" r:embed="rId7">
              <a:alphaModFix/>
            </a:blip>
            <a:srcRect/>
            <a:stretch/>
          </xdr:blipFill>
          <xdr:spPr>
            <a:xfrm>
              <a:off x="6967" y="537"/>
              <a:ext cx="499" cy="2"/>
            </a:xfrm>
            <a:prstGeom prst="rect">
              <a:avLst/>
            </a:prstGeom>
            <a:noFill/>
            <a:ln>
              <a:noFill/>
            </a:ln>
          </xdr:spPr>
        </xdr:pic>
        <xdr:sp macro="" textlink="">
          <xdr:nvSpPr>
            <xdr:cNvPr id="229" name="Shape 84">
              <a:extLst>
                <a:ext uri="{FF2B5EF4-FFF2-40B4-BE49-F238E27FC236}">
                  <a16:creationId xmlns:a16="http://schemas.microsoft.com/office/drawing/2014/main" id="{B8B56E1E-F566-9862-E2E6-92731EEC87D7}"/>
                </a:ext>
              </a:extLst>
            </xdr:cNvPr>
            <xdr:cNvSpPr/>
          </xdr:nvSpPr>
          <xdr:spPr>
            <a:xfrm>
              <a:off x="6997" y="616"/>
              <a:ext cx="2" cy="2"/>
            </a:xfrm>
            <a:custGeom>
              <a:avLst/>
              <a:gdLst/>
              <a:ahLst/>
              <a:cxnLst/>
              <a:rect l="l" t="t" r="r" b="b"/>
              <a:pathLst>
                <a:path w="1" h="2" extrusionOk="0">
                  <a:moveTo>
                    <a:pt x="1" y="2"/>
                  </a:moveTo>
                  <a:lnTo>
                    <a:pt x="0" y="1"/>
                  </a:lnTo>
                  <a:lnTo>
                    <a:pt x="0" y="0"/>
                  </a:lnTo>
                  <a:lnTo>
                    <a:pt x="0" y="1"/>
                  </a:lnTo>
                  <a:lnTo>
                    <a:pt x="1" y="2"/>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30" name="Shape 85">
              <a:extLst>
                <a:ext uri="{FF2B5EF4-FFF2-40B4-BE49-F238E27FC236}">
                  <a16:creationId xmlns:a16="http://schemas.microsoft.com/office/drawing/2014/main" id="{87792A3C-E9A7-42AA-CE46-ECB1F85595E8}"/>
                </a:ext>
              </a:extLst>
            </xdr:cNvPr>
            <xdr:cNvSpPr/>
          </xdr:nvSpPr>
          <xdr:spPr>
            <a:xfrm>
              <a:off x="6997" y="616"/>
              <a:ext cx="2" cy="2"/>
            </a:xfrm>
            <a:custGeom>
              <a:avLst/>
              <a:gdLst/>
              <a:ahLst/>
              <a:cxnLst/>
              <a:rect l="l" t="t" r="r" b="b"/>
              <a:pathLst>
                <a:path w="1" h="2" extrusionOk="0">
                  <a:moveTo>
                    <a:pt x="1" y="2"/>
                  </a:moveTo>
                  <a:lnTo>
                    <a:pt x="0" y="1"/>
                  </a:lnTo>
                  <a:lnTo>
                    <a:pt x="0" y="0"/>
                  </a:lnTo>
                  <a:lnTo>
                    <a:pt x="0" y="1"/>
                  </a:lnTo>
                  <a:lnTo>
                    <a:pt x="1"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31" name="Shape 86">
              <a:extLst>
                <a:ext uri="{FF2B5EF4-FFF2-40B4-BE49-F238E27FC236}">
                  <a16:creationId xmlns:a16="http://schemas.microsoft.com/office/drawing/2014/main" id="{D7607935-6B97-F3C1-852C-0DF6BDDAD6A3}"/>
                </a:ext>
              </a:extLst>
            </xdr:cNvPr>
            <xdr:cNvSpPr/>
          </xdr:nvSpPr>
          <xdr:spPr>
            <a:xfrm>
              <a:off x="6998" y="620"/>
              <a:ext cx="3" cy="3"/>
            </a:xfrm>
            <a:custGeom>
              <a:avLst/>
              <a:gdLst/>
              <a:ahLst/>
              <a:cxnLst/>
              <a:rect l="l" t="t" r="r" b="b"/>
              <a:pathLst>
                <a:path w="3" h="3" extrusionOk="0">
                  <a:moveTo>
                    <a:pt x="3" y="3"/>
                  </a:moveTo>
                  <a:lnTo>
                    <a:pt x="2" y="1"/>
                  </a:lnTo>
                  <a:lnTo>
                    <a:pt x="0" y="0"/>
                  </a:lnTo>
                </a:path>
              </a:pathLst>
            </a:custGeom>
            <a:noFill/>
            <a:ln w="9525" cap="flat" cmpd="sng">
              <a:solidFill>
                <a:srgbClr val="373435"/>
              </a:solidFill>
              <a:prstDash val="solid"/>
              <a:round/>
              <a:headEnd type="none" w="med" len="med"/>
              <a:tailEnd type="none" w="med" len="med"/>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32" name="Shape 87">
              <a:extLst>
                <a:ext uri="{FF2B5EF4-FFF2-40B4-BE49-F238E27FC236}">
                  <a16:creationId xmlns:a16="http://schemas.microsoft.com/office/drawing/2014/main" id="{33B6F29B-3669-2363-3704-C0B57B014342}"/>
                </a:ext>
              </a:extLst>
            </xdr:cNvPr>
            <xdr:cNvPicPr preferRelativeResize="0"/>
          </xdr:nvPicPr>
          <xdr:blipFill rotWithShape="1">
            <a:blip xmlns:r="http://schemas.openxmlformats.org/officeDocument/2006/relationships" r:embed="rId7">
              <a:alphaModFix/>
            </a:blip>
            <a:srcRect/>
            <a:stretch/>
          </xdr:blipFill>
          <xdr:spPr>
            <a:xfrm>
              <a:off x="6998" y="745"/>
              <a:ext cx="499" cy="7"/>
            </a:xfrm>
            <a:prstGeom prst="rect">
              <a:avLst/>
            </a:prstGeom>
            <a:noFill/>
            <a:ln>
              <a:noFill/>
            </a:ln>
          </xdr:spPr>
        </xdr:pic>
        <xdr:sp macro="" textlink="">
          <xdr:nvSpPr>
            <xdr:cNvPr id="233" name="Shape 88">
              <a:extLst>
                <a:ext uri="{FF2B5EF4-FFF2-40B4-BE49-F238E27FC236}">
                  <a16:creationId xmlns:a16="http://schemas.microsoft.com/office/drawing/2014/main" id="{47A5917B-F80B-4E37-F5DB-FB09304065AE}"/>
                </a:ext>
              </a:extLst>
            </xdr:cNvPr>
            <xdr:cNvSpPr/>
          </xdr:nvSpPr>
          <xdr:spPr>
            <a:xfrm>
              <a:off x="7017" y="790"/>
              <a:ext cx="5" cy="18"/>
            </a:xfrm>
            <a:custGeom>
              <a:avLst/>
              <a:gdLst/>
              <a:ahLst/>
              <a:cxnLst/>
              <a:rect l="l" t="t" r="r" b="b"/>
              <a:pathLst>
                <a:path w="5" h="18" extrusionOk="0">
                  <a:moveTo>
                    <a:pt x="5" y="0"/>
                  </a:moveTo>
                  <a:lnTo>
                    <a:pt x="2" y="8"/>
                  </a:lnTo>
                  <a:lnTo>
                    <a:pt x="0" y="16"/>
                  </a:lnTo>
                  <a:lnTo>
                    <a:pt x="0" y="18"/>
                  </a:lnTo>
                  <a:lnTo>
                    <a:pt x="1" y="14"/>
                  </a:lnTo>
                  <a:lnTo>
                    <a:pt x="3" y="9"/>
                  </a:lnTo>
                  <a:lnTo>
                    <a:pt x="4" y="5"/>
                  </a:lnTo>
                  <a:lnTo>
                    <a:pt x="5"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34" name="Shape 89">
              <a:extLst>
                <a:ext uri="{FF2B5EF4-FFF2-40B4-BE49-F238E27FC236}">
                  <a16:creationId xmlns:a16="http://schemas.microsoft.com/office/drawing/2014/main" id="{DFC24693-B235-0032-B59C-2B73DE5C0B2E}"/>
                </a:ext>
              </a:extLst>
            </xdr:cNvPr>
            <xdr:cNvSpPr/>
          </xdr:nvSpPr>
          <xdr:spPr>
            <a:xfrm>
              <a:off x="7017" y="790"/>
              <a:ext cx="5" cy="18"/>
            </a:xfrm>
            <a:custGeom>
              <a:avLst/>
              <a:gdLst/>
              <a:ahLst/>
              <a:cxnLst/>
              <a:rect l="l" t="t" r="r" b="b"/>
              <a:pathLst>
                <a:path w="5" h="18" extrusionOk="0">
                  <a:moveTo>
                    <a:pt x="5" y="0"/>
                  </a:moveTo>
                  <a:lnTo>
                    <a:pt x="4" y="4"/>
                  </a:lnTo>
                  <a:lnTo>
                    <a:pt x="2" y="8"/>
                  </a:lnTo>
                  <a:lnTo>
                    <a:pt x="1" y="12"/>
                  </a:lnTo>
                  <a:lnTo>
                    <a:pt x="0" y="15"/>
                  </a:lnTo>
                  <a:lnTo>
                    <a:pt x="0" y="16"/>
                  </a:lnTo>
                  <a:lnTo>
                    <a:pt x="0" y="18"/>
                  </a:lnTo>
                  <a:lnTo>
                    <a:pt x="1" y="14"/>
                  </a:lnTo>
                  <a:lnTo>
                    <a:pt x="3" y="9"/>
                  </a:lnTo>
                  <a:lnTo>
                    <a:pt x="4" y="5"/>
                  </a:lnTo>
                  <a:lnTo>
                    <a:pt x="5"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35" name="Shape 90">
              <a:extLst>
                <a:ext uri="{FF2B5EF4-FFF2-40B4-BE49-F238E27FC236}">
                  <a16:creationId xmlns:a16="http://schemas.microsoft.com/office/drawing/2014/main" id="{ED64064C-8B3F-14F5-304F-5488AE977A1D}"/>
                </a:ext>
              </a:extLst>
            </xdr:cNvPr>
            <xdr:cNvSpPr/>
          </xdr:nvSpPr>
          <xdr:spPr>
            <a:xfrm>
              <a:off x="6973" y="544"/>
              <a:ext cx="69" cy="219"/>
            </a:xfrm>
            <a:custGeom>
              <a:avLst/>
              <a:gdLst/>
              <a:ahLst/>
              <a:cxnLst/>
              <a:rect l="l" t="t" r="r" b="b"/>
              <a:pathLst>
                <a:path w="69" h="219" extrusionOk="0">
                  <a:moveTo>
                    <a:pt x="0" y="84"/>
                  </a:moveTo>
                  <a:lnTo>
                    <a:pt x="1" y="89"/>
                  </a:lnTo>
                  <a:lnTo>
                    <a:pt x="2" y="95"/>
                  </a:lnTo>
                  <a:lnTo>
                    <a:pt x="4" y="100"/>
                  </a:lnTo>
                  <a:lnTo>
                    <a:pt x="5" y="106"/>
                  </a:lnTo>
                  <a:lnTo>
                    <a:pt x="15" y="121"/>
                  </a:lnTo>
                  <a:lnTo>
                    <a:pt x="24" y="136"/>
                  </a:lnTo>
                  <a:lnTo>
                    <a:pt x="28" y="144"/>
                  </a:lnTo>
                  <a:lnTo>
                    <a:pt x="33" y="151"/>
                  </a:lnTo>
                  <a:lnTo>
                    <a:pt x="36" y="158"/>
                  </a:lnTo>
                  <a:lnTo>
                    <a:pt x="40" y="165"/>
                  </a:lnTo>
                  <a:lnTo>
                    <a:pt x="52" y="193"/>
                  </a:lnTo>
                  <a:lnTo>
                    <a:pt x="54" y="199"/>
                  </a:lnTo>
                  <a:lnTo>
                    <a:pt x="58" y="213"/>
                  </a:lnTo>
                  <a:lnTo>
                    <a:pt x="60" y="219"/>
                  </a:lnTo>
                  <a:lnTo>
                    <a:pt x="66" y="201"/>
                  </a:lnTo>
                  <a:lnTo>
                    <a:pt x="69" y="195"/>
                  </a:lnTo>
                  <a:lnTo>
                    <a:pt x="65" y="181"/>
                  </a:lnTo>
                  <a:lnTo>
                    <a:pt x="63" y="167"/>
                  </a:lnTo>
                  <a:lnTo>
                    <a:pt x="60" y="153"/>
                  </a:lnTo>
                  <a:lnTo>
                    <a:pt x="59" y="139"/>
                  </a:lnTo>
                  <a:lnTo>
                    <a:pt x="57" y="125"/>
                  </a:lnTo>
                  <a:lnTo>
                    <a:pt x="57" y="119"/>
                  </a:lnTo>
                  <a:lnTo>
                    <a:pt x="26" y="119"/>
                  </a:lnTo>
                  <a:lnTo>
                    <a:pt x="14" y="101"/>
                  </a:lnTo>
                  <a:lnTo>
                    <a:pt x="7" y="93"/>
                  </a:lnTo>
                  <a:lnTo>
                    <a:pt x="0" y="84"/>
                  </a:lnTo>
                  <a:close/>
                  <a:moveTo>
                    <a:pt x="58" y="0"/>
                  </a:moveTo>
                  <a:lnTo>
                    <a:pt x="53" y="12"/>
                  </a:lnTo>
                  <a:lnTo>
                    <a:pt x="49" y="22"/>
                  </a:lnTo>
                  <a:lnTo>
                    <a:pt x="46" y="32"/>
                  </a:lnTo>
                  <a:lnTo>
                    <a:pt x="43" y="41"/>
                  </a:lnTo>
                  <a:lnTo>
                    <a:pt x="41" y="50"/>
                  </a:lnTo>
                  <a:lnTo>
                    <a:pt x="39" y="61"/>
                  </a:lnTo>
                  <a:lnTo>
                    <a:pt x="36" y="72"/>
                  </a:lnTo>
                  <a:lnTo>
                    <a:pt x="32" y="85"/>
                  </a:lnTo>
                  <a:lnTo>
                    <a:pt x="32" y="86"/>
                  </a:lnTo>
                  <a:lnTo>
                    <a:pt x="31" y="95"/>
                  </a:lnTo>
                  <a:lnTo>
                    <a:pt x="29" y="103"/>
                  </a:lnTo>
                  <a:lnTo>
                    <a:pt x="28" y="111"/>
                  </a:lnTo>
                  <a:lnTo>
                    <a:pt x="26" y="119"/>
                  </a:lnTo>
                  <a:lnTo>
                    <a:pt x="57" y="119"/>
                  </a:lnTo>
                  <a:lnTo>
                    <a:pt x="56" y="111"/>
                  </a:lnTo>
                  <a:lnTo>
                    <a:pt x="56" y="95"/>
                  </a:lnTo>
                  <a:lnTo>
                    <a:pt x="55" y="84"/>
                  </a:lnTo>
                  <a:lnTo>
                    <a:pt x="57" y="77"/>
                  </a:lnTo>
                  <a:lnTo>
                    <a:pt x="59" y="71"/>
                  </a:lnTo>
                  <a:lnTo>
                    <a:pt x="61" y="64"/>
                  </a:lnTo>
                  <a:lnTo>
                    <a:pt x="62" y="59"/>
                  </a:lnTo>
                  <a:lnTo>
                    <a:pt x="63" y="53"/>
                  </a:lnTo>
                  <a:lnTo>
                    <a:pt x="63" y="22"/>
                  </a:lnTo>
                  <a:lnTo>
                    <a:pt x="62" y="18"/>
                  </a:lnTo>
                  <a:lnTo>
                    <a:pt x="60" y="8"/>
                  </a:lnTo>
                  <a:lnTo>
                    <a:pt x="58"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36" name="Shape 91">
              <a:extLst>
                <a:ext uri="{FF2B5EF4-FFF2-40B4-BE49-F238E27FC236}">
                  <a16:creationId xmlns:a16="http://schemas.microsoft.com/office/drawing/2014/main" id="{402E1F63-B2F4-11B2-ED22-E9809A7576A5}"/>
                </a:ext>
              </a:extLst>
            </xdr:cNvPr>
            <xdr:cNvPicPr preferRelativeResize="0"/>
          </xdr:nvPicPr>
          <xdr:blipFill rotWithShape="1">
            <a:blip xmlns:r="http://schemas.openxmlformats.org/officeDocument/2006/relationships" r:embed="rId7">
              <a:alphaModFix/>
            </a:blip>
            <a:srcRect/>
            <a:stretch/>
          </xdr:blipFill>
          <xdr:spPr>
            <a:xfrm>
              <a:off x="6974" y="673"/>
              <a:ext cx="499" cy="2"/>
            </a:xfrm>
            <a:prstGeom prst="rect">
              <a:avLst/>
            </a:prstGeom>
            <a:noFill/>
            <a:ln>
              <a:noFill/>
            </a:ln>
          </xdr:spPr>
        </xdr:pic>
        <xdr:sp macro="" textlink="">
          <xdr:nvSpPr>
            <xdr:cNvPr id="237" name="Shape 92">
              <a:extLst>
                <a:ext uri="{FF2B5EF4-FFF2-40B4-BE49-F238E27FC236}">
                  <a16:creationId xmlns:a16="http://schemas.microsoft.com/office/drawing/2014/main" id="{140DAE8B-FA0A-3B72-D388-6D0396635C71}"/>
                </a:ext>
              </a:extLst>
            </xdr:cNvPr>
            <xdr:cNvSpPr/>
          </xdr:nvSpPr>
          <xdr:spPr>
            <a:xfrm>
              <a:off x="6973" y="544"/>
              <a:ext cx="69" cy="219"/>
            </a:xfrm>
            <a:custGeom>
              <a:avLst/>
              <a:gdLst/>
              <a:ahLst/>
              <a:cxnLst/>
              <a:rect l="l" t="t" r="r" b="b"/>
              <a:pathLst>
                <a:path w="69" h="219" extrusionOk="0">
                  <a:moveTo>
                    <a:pt x="69" y="195"/>
                  </a:moveTo>
                  <a:lnTo>
                    <a:pt x="65" y="181"/>
                  </a:lnTo>
                  <a:lnTo>
                    <a:pt x="63" y="167"/>
                  </a:lnTo>
                  <a:lnTo>
                    <a:pt x="60" y="153"/>
                  </a:lnTo>
                  <a:lnTo>
                    <a:pt x="59" y="139"/>
                  </a:lnTo>
                  <a:lnTo>
                    <a:pt x="57" y="125"/>
                  </a:lnTo>
                  <a:lnTo>
                    <a:pt x="56" y="111"/>
                  </a:lnTo>
                  <a:lnTo>
                    <a:pt x="56" y="97"/>
                  </a:lnTo>
                  <a:lnTo>
                    <a:pt x="55" y="84"/>
                  </a:lnTo>
                  <a:lnTo>
                    <a:pt x="57" y="77"/>
                  </a:lnTo>
                  <a:lnTo>
                    <a:pt x="59" y="71"/>
                  </a:lnTo>
                  <a:lnTo>
                    <a:pt x="61" y="64"/>
                  </a:lnTo>
                  <a:lnTo>
                    <a:pt x="62" y="59"/>
                  </a:lnTo>
                  <a:lnTo>
                    <a:pt x="63" y="53"/>
                  </a:lnTo>
                  <a:lnTo>
                    <a:pt x="63" y="47"/>
                  </a:lnTo>
                  <a:lnTo>
                    <a:pt x="64" y="42"/>
                  </a:lnTo>
                  <a:lnTo>
                    <a:pt x="64" y="37"/>
                  </a:lnTo>
                  <a:lnTo>
                    <a:pt x="63" y="32"/>
                  </a:lnTo>
                  <a:lnTo>
                    <a:pt x="63" y="27"/>
                  </a:lnTo>
                  <a:lnTo>
                    <a:pt x="63" y="22"/>
                  </a:lnTo>
                  <a:lnTo>
                    <a:pt x="62" y="18"/>
                  </a:lnTo>
                  <a:lnTo>
                    <a:pt x="60" y="8"/>
                  </a:lnTo>
                  <a:lnTo>
                    <a:pt x="58" y="0"/>
                  </a:lnTo>
                  <a:lnTo>
                    <a:pt x="53" y="12"/>
                  </a:lnTo>
                  <a:lnTo>
                    <a:pt x="49" y="22"/>
                  </a:lnTo>
                  <a:lnTo>
                    <a:pt x="46" y="32"/>
                  </a:lnTo>
                  <a:lnTo>
                    <a:pt x="43" y="41"/>
                  </a:lnTo>
                  <a:lnTo>
                    <a:pt x="41" y="50"/>
                  </a:lnTo>
                  <a:lnTo>
                    <a:pt x="39" y="61"/>
                  </a:lnTo>
                  <a:lnTo>
                    <a:pt x="36" y="72"/>
                  </a:lnTo>
                  <a:lnTo>
                    <a:pt x="32" y="85"/>
                  </a:lnTo>
                  <a:lnTo>
                    <a:pt x="31" y="84"/>
                  </a:lnTo>
                  <a:lnTo>
                    <a:pt x="32" y="86"/>
                  </a:lnTo>
                  <a:lnTo>
                    <a:pt x="31" y="95"/>
                  </a:lnTo>
                  <a:lnTo>
                    <a:pt x="29" y="103"/>
                  </a:lnTo>
                  <a:lnTo>
                    <a:pt x="28" y="111"/>
                  </a:lnTo>
                  <a:lnTo>
                    <a:pt x="26" y="119"/>
                  </a:lnTo>
                  <a:lnTo>
                    <a:pt x="20" y="110"/>
                  </a:lnTo>
                  <a:lnTo>
                    <a:pt x="14" y="101"/>
                  </a:lnTo>
                  <a:lnTo>
                    <a:pt x="7" y="93"/>
                  </a:lnTo>
                  <a:lnTo>
                    <a:pt x="0" y="84"/>
                  </a:lnTo>
                  <a:lnTo>
                    <a:pt x="1" y="89"/>
                  </a:lnTo>
                  <a:lnTo>
                    <a:pt x="2" y="95"/>
                  </a:lnTo>
                  <a:lnTo>
                    <a:pt x="4" y="100"/>
                  </a:lnTo>
                  <a:lnTo>
                    <a:pt x="5" y="106"/>
                  </a:lnTo>
                  <a:lnTo>
                    <a:pt x="15" y="121"/>
                  </a:lnTo>
                  <a:lnTo>
                    <a:pt x="24" y="136"/>
                  </a:lnTo>
                  <a:lnTo>
                    <a:pt x="28" y="144"/>
                  </a:lnTo>
                  <a:lnTo>
                    <a:pt x="33" y="151"/>
                  </a:lnTo>
                  <a:lnTo>
                    <a:pt x="36" y="158"/>
                  </a:lnTo>
                  <a:lnTo>
                    <a:pt x="40" y="165"/>
                  </a:lnTo>
                  <a:lnTo>
                    <a:pt x="43" y="172"/>
                  </a:lnTo>
                  <a:lnTo>
                    <a:pt x="46" y="179"/>
                  </a:lnTo>
                  <a:lnTo>
                    <a:pt x="49" y="186"/>
                  </a:lnTo>
                  <a:lnTo>
                    <a:pt x="52" y="193"/>
                  </a:lnTo>
                  <a:lnTo>
                    <a:pt x="54" y="199"/>
                  </a:lnTo>
                  <a:lnTo>
                    <a:pt x="56" y="206"/>
                  </a:lnTo>
                  <a:lnTo>
                    <a:pt x="58" y="213"/>
                  </a:lnTo>
                  <a:lnTo>
                    <a:pt x="60" y="219"/>
                  </a:lnTo>
                  <a:lnTo>
                    <a:pt x="62" y="213"/>
                  </a:lnTo>
                  <a:lnTo>
                    <a:pt x="64" y="207"/>
                  </a:lnTo>
                  <a:lnTo>
                    <a:pt x="66" y="201"/>
                  </a:lnTo>
                  <a:lnTo>
                    <a:pt x="69" y="19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38" name="Shape 93">
              <a:extLst>
                <a:ext uri="{FF2B5EF4-FFF2-40B4-BE49-F238E27FC236}">
                  <a16:creationId xmlns:a16="http://schemas.microsoft.com/office/drawing/2014/main" id="{F05DF4FF-B517-BADF-25E9-9C06D15E1317}"/>
                </a:ext>
              </a:extLst>
            </xdr:cNvPr>
            <xdr:cNvPicPr preferRelativeResize="0"/>
          </xdr:nvPicPr>
          <xdr:blipFill rotWithShape="1">
            <a:blip xmlns:r="http://schemas.openxmlformats.org/officeDocument/2006/relationships" r:embed="rId7">
              <a:alphaModFix/>
            </a:blip>
            <a:srcRect/>
            <a:stretch/>
          </xdr:blipFill>
          <xdr:spPr>
            <a:xfrm>
              <a:off x="6974" y="673"/>
              <a:ext cx="499" cy="2"/>
            </a:xfrm>
            <a:prstGeom prst="rect">
              <a:avLst/>
            </a:prstGeom>
            <a:noFill/>
            <a:ln>
              <a:noFill/>
            </a:ln>
          </xdr:spPr>
        </xdr:pic>
        <xdr:sp macro="" textlink="">
          <xdr:nvSpPr>
            <xdr:cNvPr id="239" name="Shape 94">
              <a:extLst>
                <a:ext uri="{FF2B5EF4-FFF2-40B4-BE49-F238E27FC236}">
                  <a16:creationId xmlns:a16="http://schemas.microsoft.com/office/drawing/2014/main" id="{8CF82EC7-DA0D-959F-84CD-172E6A9D51D6}"/>
                </a:ext>
              </a:extLst>
            </xdr:cNvPr>
            <xdr:cNvSpPr/>
          </xdr:nvSpPr>
          <xdr:spPr>
            <a:xfrm>
              <a:off x="6897" y="629"/>
              <a:ext cx="137" cy="201"/>
            </a:xfrm>
            <a:custGeom>
              <a:avLst/>
              <a:gdLst/>
              <a:ahLst/>
              <a:cxnLst/>
              <a:rect l="l" t="t" r="r" b="b"/>
              <a:pathLst>
                <a:path w="137" h="201" extrusionOk="0">
                  <a:moveTo>
                    <a:pt x="118" y="83"/>
                  </a:moveTo>
                  <a:lnTo>
                    <a:pt x="66" y="83"/>
                  </a:lnTo>
                  <a:lnTo>
                    <a:pt x="69" y="88"/>
                  </a:lnTo>
                  <a:lnTo>
                    <a:pt x="73" y="93"/>
                  </a:lnTo>
                  <a:lnTo>
                    <a:pt x="76" y="98"/>
                  </a:lnTo>
                  <a:lnTo>
                    <a:pt x="82" y="110"/>
                  </a:lnTo>
                  <a:lnTo>
                    <a:pt x="85" y="117"/>
                  </a:lnTo>
                  <a:lnTo>
                    <a:pt x="88" y="123"/>
                  </a:lnTo>
                  <a:lnTo>
                    <a:pt x="91" y="131"/>
                  </a:lnTo>
                  <a:lnTo>
                    <a:pt x="93" y="139"/>
                  </a:lnTo>
                  <a:lnTo>
                    <a:pt x="96" y="147"/>
                  </a:lnTo>
                  <a:lnTo>
                    <a:pt x="98" y="155"/>
                  </a:lnTo>
                  <a:lnTo>
                    <a:pt x="101" y="164"/>
                  </a:lnTo>
                  <a:lnTo>
                    <a:pt x="105" y="182"/>
                  </a:lnTo>
                  <a:lnTo>
                    <a:pt x="109" y="201"/>
                  </a:lnTo>
                  <a:lnTo>
                    <a:pt x="113" y="193"/>
                  </a:lnTo>
                  <a:lnTo>
                    <a:pt x="116" y="185"/>
                  </a:lnTo>
                  <a:lnTo>
                    <a:pt x="120" y="177"/>
                  </a:lnTo>
                  <a:lnTo>
                    <a:pt x="123" y="168"/>
                  </a:lnTo>
                  <a:lnTo>
                    <a:pt x="127" y="160"/>
                  </a:lnTo>
                  <a:lnTo>
                    <a:pt x="130" y="152"/>
                  </a:lnTo>
                  <a:lnTo>
                    <a:pt x="134" y="144"/>
                  </a:lnTo>
                  <a:lnTo>
                    <a:pt x="137" y="136"/>
                  </a:lnTo>
                  <a:lnTo>
                    <a:pt x="135" y="128"/>
                  </a:lnTo>
                  <a:lnTo>
                    <a:pt x="133" y="121"/>
                  </a:lnTo>
                  <a:lnTo>
                    <a:pt x="131" y="113"/>
                  </a:lnTo>
                  <a:lnTo>
                    <a:pt x="125" y="97"/>
                  </a:lnTo>
                  <a:lnTo>
                    <a:pt x="121" y="89"/>
                  </a:lnTo>
                  <a:lnTo>
                    <a:pt x="118" y="83"/>
                  </a:lnTo>
                  <a:close/>
                  <a:moveTo>
                    <a:pt x="68" y="0"/>
                  </a:moveTo>
                  <a:lnTo>
                    <a:pt x="64" y="6"/>
                  </a:lnTo>
                  <a:lnTo>
                    <a:pt x="60" y="13"/>
                  </a:lnTo>
                  <a:lnTo>
                    <a:pt x="56" y="21"/>
                  </a:lnTo>
                  <a:lnTo>
                    <a:pt x="52" y="30"/>
                  </a:lnTo>
                  <a:lnTo>
                    <a:pt x="44" y="50"/>
                  </a:lnTo>
                  <a:lnTo>
                    <a:pt x="36" y="74"/>
                  </a:lnTo>
                  <a:lnTo>
                    <a:pt x="28" y="100"/>
                  </a:lnTo>
                  <a:lnTo>
                    <a:pt x="19" y="129"/>
                  </a:lnTo>
                  <a:lnTo>
                    <a:pt x="10" y="159"/>
                  </a:lnTo>
                  <a:lnTo>
                    <a:pt x="0" y="190"/>
                  </a:lnTo>
                  <a:lnTo>
                    <a:pt x="10" y="178"/>
                  </a:lnTo>
                  <a:lnTo>
                    <a:pt x="14" y="171"/>
                  </a:lnTo>
                  <a:lnTo>
                    <a:pt x="19" y="165"/>
                  </a:lnTo>
                  <a:lnTo>
                    <a:pt x="24" y="158"/>
                  </a:lnTo>
                  <a:lnTo>
                    <a:pt x="28" y="152"/>
                  </a:lnTo>
                  <a:lnTo>
                    <a:pt x="32" y="145"/>
                  </a:lnTo>
                  <a:lnTo>
                    <a:pt x="36" y="139"/>
                  </a:lnTo>
                  <a:lnTo>
                    <a:pt x="44" y="125"/>
                  </a:lnTo>
                  <a:lnTo>
                    <a:pt x="52" y="112"/>
                  </a:lnTo>
                  <a:lnTo>
                    <a:pt x="59" y="98"/>
                  </a:lnTo>
                  <a:lnTo>
                    <a:pt x="66" y="83"/>
                  </a:lnTo>
                  <a:lnTo>
                    <a:pt x="118" y="83"/>
                  </a:lnTo>
                  <a:lnTo>
                    <a:pt x="117" y="80"/>
                  </a:lnTo>
                  <a:lnTo>
                    <a:pt x="113" y="72"/>
                  </a:lnTo>
                  <a:lnTo>
                    <a:pt x="108" y="63"/>
                  </a:lnTo>
                  <a:lnTo>
                    <a:pt x="104" y="55"/>
                  </a:lnTo>
                  <a:lnTo>
                    <a:pt x="98" y="46"/>
                  </a:lnTo>
                  <a:lnTo>
                    <a:pt x="93" y="37"/>
                  </a:lnTo>
                  <a:lnTo>
                    <a:pt x="81" y="19"/>
                  </a:lnTo>
                  <a:lnTo>
                    <a:pt x="75" y="9"/>
                  </a:lnTo>
                  <a:lnTo>
                    <a:pt x="68"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40" name="Shape 95">
              <a:extLst>
                <a:ext uri="{FF2B5EF4-FFF2-40B4-BE49-F238E27FC236}">
                  <a16:creationId xmlns:a16="http://schemas.microsoft.com/office/drawing/2014/main" id="{6F54DD03-C021-D974-57F3-93717F199B13}"/>
                </a:ext>
              </a:extLst>
            </xdr:cNvPr>
            <xdr:cNvPicPr preferRelativeResize="0"/>
          </xdr:nvPicPr>
          <xdr:blipFill rotWithShape="1">
            <a:blip xmlns:r="http://schemas.openxmlformats.org/officeDocument/2006/relationships" r:embed="rId7">
              <a:alphaModFix/>
            </a:blip>
            <a:srcRect/>
            <a:stretch/>
          </xdr:blipFill>
          <xdr:spPr>
            <a:xfrm>
              <a:off x="6898" y="760"/>
              <a:ext cx="499" cy="2"/>
            </a:xfrm>
            <a:prstGeom prst="rect">
              <a:avLst/>
            </a:prstGeom>
            <a:noFill/>
            <a:ln>
              <a:noFill/>
            </a:ln>
          </xdr:spPr>
        </xdr:pic>
        <xdr:sp macro="" textlink="">
          <xdr:nvSpPr>
            <xdr:cNvPr id="241" name="Shape 96">
              <a:extLst>
                <a:ext uri="{FF2B5EF4-FFF2-40B4-BE49-F238E27FC236}">
                  <a16:creationId xmlns:a16="http://schemas.microsoft.com/office/drawing/2014/main" id="{31021BFA-B7B8-6965-38B7-C17D95941101}"/>
                </a:ext>
              </a:extLst>
            </xdr:cNvPr>
            <xdr:cNvSpPr/>
          </xdr:nvSpPr>
          <xdr:spPr>
            <a:xfrm>
              <a:off x="6897" y="629"/>
              <a:ext cx="137" cy="201"/>
            </a:xfrm>
            <a:custGeom>
              <a:avLst/>
              <a:gdLst/>
              <a:ahLst/>
              <a:cxnLst/>
              <a:rect l="l" t="t" r="r" b="b"/>
              <a:pathLst>
                <a:path w="137" h="201" extrusionOk="0">
                  <a:moveTo>
                    <a:pt x="137" y="136"/>
                  </a:moveTo>
                  <a:lnTo>
                    <a:pt x="135" y="128"/>
                  </a:lnTo>
                  <a:lnTo>
                    <a:pt x="133" y="121"/>
                  </a:lnTo>
                  <a:lnTo>
                    <a:pt x="131" y="113"/>
                  </a:lnTo>
                  <a:lnTo>
                    <a:pt x="128" y="105"/>
                  </a:lnTo>
                  <a:lnTo>
                    <a:pt x="125" y="97"/>
                  </a:lnTo>
                  <a:lnTo>
                    <a:pt x="121" y="89"/>
                  </a:lnTo>
                  <a:lnTo>
                    <a:pt x="117" y="80"/>
                  </a:lnTo>
                  <a:lnTo>
                    <a:pt x="113" y="72"/>
                  </a:lnTo>
                  <a:lnTo>
                    <a:pt x="108" y="63"/>
                  </a:lnTo>
                  <a:lnTo>
                    <a:pt x="104" y="55"/>
                  </a:lnTo>
                  <a:lnTo>
                    <a:pt x="98" y="46"/>
                  </a:lnTo>
                  <a:lnTo>
                    <a:pt x="93" y="37"/>
                  </a:lnTo>
                  <a:lnTo>
                    <a:pt x="87" y="28"/>
                  </a:lnTo>
                  <a:lnTo>
                    <a:pt x="81" y="19"/>
                  </a:lnTo>
                  <a:lnTo>
                    <a:pt x="75" y="9"/>
                  </a:lnTo>
                  <a:lnTo>
                    <a:pt x="68" y="0"/>
                  </a:lnTo>
                  <a:lnTo>
                    <a:pt x="66" y="3"/>
                  </a:lnTo>
                  <a:lnTo>
                    <a:pt x="62" y="9"/>
                  </a:lnTo>
                  <a:lnTo>
                    <a:pt x="60" y="13"/>
                  </a:lnTo>
                  <a:lnTo>
                    <a:pt x="56" y="21"/>
                  </a:lnTo>
                  <a:lnTo>
                    <a:pt x="52" y="30"/>
                  </a:lnTo>
                  <a:lnTo>
                    <a:pt x="48" y="40"/>
                  </a:lnTo>
                  <a:lnTo>
                    <a:pt x="44" y="50"/>
                  </a:lnTo>
                  <a:lnTo>
                    <a:pt x="40" y="62"/>
                  </a:lnTo>
                  <a:lnTo>
                    <a:pt x="36" y="74"/>
                  </a:lnTo>
                  <a:lnTo>
                    <a:pt x="28" y="100"/>
                  </a:lnTo>
                  <a:lnTo>
                    <a:pt x="19" y="129"/>
                  </a:lnTo>
                  <a:lnTo>
                    <a:pt x="10" y="159"/>
                  </a:lnTo>
                  <a:lnTo>
                    <a:pt x="0" y="190"/>
                  </a:lnTo>
                  <a:lnTo>
                    <a:pt x="5" y="184"/>
                  </a:lnTo>
                  <a:lnTo>
                    <a:pt x="10" y="178"/>
                  </a:lnTo>
                  <a:lnTo>
                    <a:pt x="14" y="171"/>
                  </a:lnTo>
                  <a:lnTo>
                    <a:pt x="19" y="165"/>
                  </a:lnTo>
                  <a:lnTo>
                    <a:pt x="24" y="158"/>
                  </a:lnTo>
                  <a:lnTo>
                    <a:pt x="28" y="152"/>
                  </a:lnTo>
                  <a:lnTo>
                    <a:pt x="32" y="145"/>
                  </a:lnTo>
                  <a:lnTo>
                    <a:pt x="36" y="139"/>
                  </a:lnTo>
                  <a:lnTo>
                    <a:pt x="44" y="125"/>
                  </a:lnTo>
                  <a:lnTo>
                    <a:pt x="52" y="112"/>
                  </a:lnTo>
                  <a:lnTo>
                    <a:pt x="59" y="98"/>
                  </a:lnTo>
                  <a:lnTo>
                    <a:pt x="66" y="83"/>
                  </a:lnTo>
                  <a:lnTo>
                    <a:pt x="69" y="88"/>
                  </a:lnTo>
                  <a:lnTo>
                    <a:pt x="73" y="93"/>
                  </a:lnTo>
                  <a:lnTo>
                    <a:pt x="76" y="98"/>
                  </a:lnTo>
                  <a:lnTo>
                    <a:pt x="79" y="104"/>
                  </a:lnTo>
                  <a:lnTo>
                    <a:pt x="82" y="110"/>
                  </a:lnTo>
                  <a:lnTo>
                    <a:pt x="85" y="117"/>
                  </a:lnTo>
                  <a:lnTo>
                    <a:pt x="88" y="123"/>
                  </a:lnTo>
                  <a:lnTo>
                    <a:pt x="91" y="131"/>
                  </a:lnTo>
                  <a:lnTo>
                    <a:pt x="93" y="139"/>
                  </a:lnTo>
                  <a:lnTo>
                    <a:pt x="96" y="147"/>
                  </a:lnTo>
                  <a:lnTo>
                    <a:pt x="98" y="155"/>
                  </a:lnTo>
                  <a:lnTo>
                    <a:pt x="101" y="164"/>
                  </a:lnTo>
                  <a:lnTo>
                    <a:pt x="105" y="182"/>
                  </a:lnTo>
                  <a:lnTo>
                    <a:pt x="109" y="201"/>
                  </a:lnTo>
                  <a:lnTo>
                    <a:pt x="113" y="193"/>
                  </a:lnTo>
                  <a:lnTo>
                    <a:pt x="116" y="185"/>
                  </a:lnTo>
                  <a:lnTo>
                    <a:pt x="120" y="177"/>
                  </a:lnTo>
                  <a:lnTo>
                    <a:pt x="123" y="168"/>
                  </a:lnTo>
                  <a:lnTo>
                    <a:pt x="127" y="160"/>
                  </a:lnTo>
                  <a:lnTo>
                    <a:pt x="130" y="152"/>
                  </a:lnTo>
                  <a:lnTo>
                    <a:pt x="134" y="144"/>
                  </a:lnTo>
                  <a:lnTo>
                    <a:pt x="137" y="136"/>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42" name="Shape 97">
              <a:extLst>
                <a:ext uri="{FF2B5EF4-FFF2-40B4-BE49-F238E27FC236}">
                  <a16:creationId xmlns:a16="http://schemas.microsoft.com/office/drawing/2014/main" id="{4E6D8F92-C258-138D-8F39-459407315488}"/>
                </a:ext>
              </a:extLst>
            </xdr:cNvPr>
            <xdr:cNvPicPr preferRelativeResize="0"/>
          </xdr:nvPicPr>
          <xdr:blipFill rotWithShape="1">
            <a:blip xmlns:r="http://schemas.openxmlformats.org/officeDocument/2006/relationships" r:embed="rId7">
              <a:alphaModFix/>
            </a:blip>
            <a:srcRect/>
            <a:stretch/>
          </xdr:blipFill>
          <xdr:spPr>
            <a:xfrm>
              <a:off x="6898" y="760"/>
              <a:ext cx="499" cy="2"/>
            </a:xfrm>
            <a:prstGeom prst="rect">
              <a:avLst/>
            </a:prstGeom>
            <a:noFill/>
            <a:ln>
              <a:noFill/>
            </a:ln>
          </xdr:spPr>
        </xdr:pic>
        <xdr:sp macro="" textlink="">
          <xdr:nvSpPr>
            <xdr:cNvPr id="243" name="Shape 98">
              <a:extLst>
                <a:ext uri="{FF2B5EF4-FFF2-40B4-BE49-F238E27FC236}">
                  <a16:creationId xmlns:a16="http://schemas.microsoft.com/office/drawing/2014/main" id="{32BBF222-1124-CD67-DEC6-8AFE870DB9D9}"/>
                </a:ext>
              </a:extLst>
            </xdr:cNvPr>
            <xdr:cNvSpPr/>
          </xdr:nvSpPr>
          <xdr:spPr>
            <a:xfrm>
              <a:off x="6858" y="790"/>
              <a:ext cx="143" cy="188"/>
            </a:xfrm>
            <a:custGeom>
              <a:avLst/>
              <a:gdLst/>
              <a:ahLst/>
              <a:cxnLst/>
              <a:rect l="l" t="t" r="r" b="b"/>
              <a:pathLst>
                <a:path w="143" h="188" extrusionOk="0">
                  <a:moveTo>
                    <a:pt x="108" y="0"/>
                  </a:moveTo>
                  <a:lnTo>
                    <a:pt x="94" y="25"/>
                  </a:lnTo>
                  <a:lnTo>
                    <a:pt x="81" y="51"/>
                  </a:lnTo>
                  <a:lnTo>
                    <a:pt x="55" y="99"/>
                  </a:lnTo>
                  <a:lnTo>
                    <a:pt x="27" y="145"/>
                  </a:lnTo>
                  <a:lnTo>
                    <a:pt x="14" y="167"/>
                  </a:lnTo>
                  <a:lnTo>
                    <a:pt x="0" y="188"/>
                  </a:lnTo>
                  <a:lnTo>
                    <a:pt x="8" y="184"/>
                  </a:lnTo>
                  <a:lnTo>
                    <a:pt x="15" y="181"/>
                  </a:lnTo>
                  <a:lnTo>
                    <a:pt x="23" y="176"/>
                  </a:lnTo>
                  <a:lnTo>
                    <a:pt x="31" y="172"/>
                  </a:lnTo>
                  <a:lnTo>
                    <a:pt x="45" y="162"/>
                  </a:lnTo>
                  <a:lnTo>
                    <a:pt x="59" y="150"/>
                  </a:lnTo>
                  <a:lnTo>
                    <a:pt x="66" y="143"/>
                  </a:lnTo>
                  <a:lnTo>
                    <a:pt x="78" y="129"/>
                  </a:lnTo>
                  <a:lnTo>
                    <a:pt x="90" y="113"/>
                  </a:lnTo>
                  <a:lnTo>
                    <a:pt x="96" y="104"/>
                  </a:lnTo>
                  <a:lnTo>
                    <a:pt x="102" y="94"/>
                  </a:lnTo>
                  <a:lnTo>
                    <a:pt x="107" y="84"/>
                  </a:lnTo>
                  <a:lnTo>
                    <a:pt x="132" y="84"/>
                  </a:lnTo>
                  <a:lnTo>
                    <a:pt x="129" y="79"/>
                  </a:lnTo>
                  <a:lnTo>
                    <a:pt x="125" y="67"/>
                  </a:lnTo>
                  <a:lnTo>
                    <a:pt x="122" y="60"/>
                  </a:lnTo>
                  <a:lnTo>
                    <a:pt x="118" y="46"/>
                  </a:lnTo>
                  <a:lnTo>
                    <a:pt x="115" y="30"/>
                  </a:lnTo>
                  <a:lnTo>
                    <a:pt x="111" y="15"/>
                  </a:lnTo>
                  <a:lnTo>
                    <a:pt x="108" y="0"/>
                  </a:lnTo>
                  <a:close/>
                  <a:moveTo>
                    <a:pt x="132" y="84"/>
                  </a:moveTo>
                  <a:lnTo>
                    <a:pt x="107" y="84"/>
                  </a:lnTo>
                  <a:lnTo>
                    <a:pt x="113" y="92"/>
                  </a:lnTo>
                  <a:lnTo>
                    <a:pt x="115" y="97"/>
                  </a:lnTo>
                  <a:lnTo>
                    <a:pt x="117" y="101"/>
                  </a:lnTo>
                  <a:lnTo>
                    <a:pt x="118" y="107"/>
                  </a:lnTo>
                  <a:lnTo>
                    <a:pt x="120" y="117"/>
                  </a:lnTo>
                  <a:lnTo>
                    <a:pt x="121" y="123"/>
                  </a:lnTo>
                  <a:lnTo>
                    <a:pt x="121" y="150"/>
                  </a:lnTo>
                  <a:lnTo>
                    <a:pt x="120" y="156"/>
                  </a:lnTo>
                  <a:lnTo>
                    <a:pt x="119" y="164"/>
                  </a:lnTo>
                  <a:lnTo>
                    <a:pt x="118" y="171"/>
                  </a:lnTo>
                  <a:lnTo>
                    <a:pt x="116" y="179"/>
                  </a:lnTo>
                  <a:lnTo>
                    <a:pt x="120" y="170"/>
                  </a:lnTo>
                  <a:lnTo>
                    <a:pt x="123" y="161"/>
                  </a:lnTo>
                  <a:lnTo>
                    <a:pt x="127" y="152"/>
                  </a:lnTo>
                  <a:lnTo>
                    <a:pt x="130" y="143"/>
                  </a:lnTo>
                  <a:lnTo>
                    <a:pt x="133" y="133"/>
                  </a:lnTo>
                  <a:lnTo>
                    <a:pt x="137" y="125"/>
                  </a:lnTo>
                  <a:lnTo>
                    <a:pt x="140" y="115"/>
                  </a:lnTo>
                  <a:lnTo>
                    <a:pt x="143" y="106"/>
                  </a:lnTo>
                  <a:lnTo>
                    <a:pt x="137" y="96"/>
                  </a:lnTo>
                  <a:lnTo>
                    <a:pt x="135" y="91"/>
                  </a:lnTo>
                  <a:lnTo>
                    <a:pt x="132" y="84"/>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44" name="Shape 99">
              <a:extLst>
                <a:ext uri="{FF2B5EF4-FFF2-40B4-BE49-F238E27FC236}">
                  <a16:creationId xmlns:a16="http://schemas.microsoft.com/office/drawing/2014/main" id="{D8060660-D4DE-1D7E-2371-490E751DB9E4}"/>
                </a:ext>
              </a:extLst>
            </xdr:cNvPr>
            <xdr:cNvPicPr preferRelativeResize="0"/>
          </xdr:nvPicPr>
          <xdr:blipFill rotWithShape="1">
            <a:blip xmlns:r="http://schemas.openxmlformats.org/officeDocument/2006/relationships" r:embed="rId19">
              <a:alphaModFix/>
            </a:blip>
            <a:srcRect/>
            <a:stretch/>
          </xdr:blipFill>
          <xdr:spPr>
            <a:xfrm>
              <a:off x="6859" y="921"/>
              <a:ext cx="658" cy="2"/>
            </a:xfrm>
            <a:prstGeom prst="rect">
              <a:avLst/>
            </a:prstGeom>
            <a:noFill/>
            <a:ln>
              <a:noFill/>
            </a:ln>
          </xdr:spPr>
        </xdr:pic>
        <xdr:pic>
          <xdr:nvPicPr>
            <xdr:cNvPr id="245" name="Shape 100">
              <a:extLst>
                <a:ext uri="{FF2B5EF4-FFF2-40B4-BE49-F238E27FC236}">
                  <a16:creationId xmlns:a16="http://schemas.microsoft.com/office/drawing/2014/main" id="{E1467621-865E-5F88-F8F0-A7239F352A4A}"/>
                </a:ext>
              </a:extLst>
            </xdr:cNvPr>
            <xdr:cNvPicPr preferRelativeResize="0"/>
          </xdr:nvPicPr>
          <xdr:blipFill rotWithShape="1">
            <a:blip xmlns:r="http://schemas.openxmlformats.org/officeDocument/2006/relationships" r:embed="rId20">
              <a:alphaModFix/>
            </a:blip>
            <a:srcRect/>
            <a:stretch/>
          </xdr:blipFill>
          <xdr:spPr>
            <a:xfrm>
              <a:off x="6856" y="789"/>
              <a:ext cx="146" cy="191"/>
            </a:xfrm>
            <a:prstGeom prst="rect">
              <a:avLst/>
            </a:prstGeom>
            <a:noFill/>
            <a:ln>
              <a:noFill/>
            </a:ln>
          </xdr:spPr>
        </xdr:pic>
        <xdr:pic>
          <xdr:nvPicPr>
            <xdr:cNvPr id="246" name="Shape 101">
              <a:extLst>
                <a:ext uri="{FF2B5EF4-FFF2-40B4-BE49-F238E27FC236}">
                  <a16:creationId xmlns:a16="http://schemas.microsoft.com/office/drawing/2014/main" id="{FB772F84-4D40-E1BA-D92D-671DA8F0375B}"/>
                </a:ext>
              </a:extLst>
            </xdr:cNvPr>
            <xdr:cNvPicPr preferRelativeResize="0"/>
          </xdr:nvPicPr>
          <xdr:blipFill rotWithShape="1">
            <a:blip xmlns:r="http://schemas.openxmlformats.org/officeDocument/2006/relationships" r:embed="rId7">
              <a:alphaModFix/>
            </a:blip>
            <a:srcRect/>
            <a:stretch/>
          </xdr:blipFill>
          <xdr:spPr>
            <a:xfrm>
              <a:off x="6859" y="921"/>
              <a:ext cx="499" cy="2"/>
            </a:xfrm>
            <a:prstGeom prst="rect">
              <a:avLst/>
            </a:prstGeom>
            <a:noFill/>
            <a:ln>
              <a:noFill/>
            </a:ln>
          </xdr:spPr>
        </xdr:pic>
        <xdr:sp macro="" textlink="">
          <xdr:nvSpPr>
            <xdr:cNvPr id="247" name="Shape 102">
              <a:extLst>
                <a:ext uri="{FF2B5EF4-FFF2-40B4-BE49-F238E27FC236}">
                  <a16:creationId xmlns:a16="http://schemas.microsoft.com/office/drawing/2014/main" id="{E3192757-4C65-9122-C3A6-AE662EAAC84C}"/>
                </a:ext>
              </a:extLst>
            </xdr:cNvPr>
            <xdr:cNvSpPr/>
          </xdr:nvSpPr>
          <xdr:spPr>
            <a:xfrm>
              <a:off x="7005" y="791"/>
              <a:ext cx="97" cy="239"/>
            </a:xfrm>
            <a:custGeom>
              <a:avLst/>
              <a:gdLst/>
              <a:ahLst/>
              <a:cxnLst/>
              <a:rect l="l" t="t" r="r" b="b"/>
              <a:pathLst>
                <a:path w="97" h="239" extrusionOk="0">
                  <a:moveTo>
                    <a:pt x="97" y="87"/>
                  </a:moveTo>
                  <a:lnTo>
                    <a:pt x="56" y="87"/>
                  </a:lnTo>
                  <a:lnTo>
                    <a:pt x="56" y="108"/>
                  </a:lnTo>
                  <a:lnTo>
                    <a:pt x="57" y="116"/>
                  </a:lnTo>
                  <a:lnTo>
                    <a:pt x="57" y="126"/>
                  </a:lnTo>
                  <a:lnTo>
                    <a:pt x="58" y="135"/>
                  </a:lnTo>
                  <a:lnTo>
                    <a:pt x="60" y="145"/>
                  </a:lnTo>
                  <a:lnTo>
                    <a:pt x="61" y="155"/>
                  </a:lnTo>
                  <a:lnTo>
                    <a:pt x="63" y="164"/>
                  </a:lnTo>
                  <a:lnTo>
                    <a:pt x="65" y="174"/>
                  </a:lnTo>
                  <a:lnTo>
                    <a:pt x="67" y="183"/>
                  </a:lnTo>
                  <a:lnTo>
                    <a:pt x="69" y="193"/>
                  </a:lnTo>
                  <a:lnTo>
                    <a:pt x="72" y="202"/>
                  </a:lnTo>
                  <a:lnTo>
                    <a:pt x="74" y="212"/>
                  </a:lnTo>
                  <a:lnTo>
                    <a:pt x="77" y="221"/>
                  </a:lnTo>
                  <a:lnTo>
                    <a:pt x="81" y="230"/>
                  </a:lnTo>
                  <a:lnTo>
                    <a:pt x="84" y="239"/>
                  </a:lnTo>
                  <a:lnTo>
                    <a:pt x="87" y="225"/>
                  </a:lnTo>
                  <a:lnTo>
                    <a:pt x="89" y="211"/>
                  </a:lnTo>
                  <a:lnTo>
                    <a:pt x="93" y="181"/>
                  </a:lnTo>
                  <a:lnTo>
                    <a:pt x="95" y="167"/>
                  </a:lnTo>
                  <a:lnTo>
                    <a:pt x="97" y="137"/>
                  </a:lnTo>
                  <a:lnTo>
                    <a:pt x="97" y="90"/>
                  </a:lnTo>
                  <a:lnTo>
                    <a:pt x="97" y="87"/>
                  </a:lnTo>
                  <a:close/>
                  <a:moveTo>
                    <a:pt x="88" y="0"/>
                  </a:moveTo>
                  <a:lnTo>
                    <a:pt x="76" y="14"/>
                  </a:lnTo>
                  <a:lnTo>
                    <a:pt x="69" y="21"/>
                  </a:lnTo>
                  <a:lnTo>
                    <a:pt x="64" y="29"/>
                  </a:lnTo>
                  <a:lnTo>
                    <a:pt x="57" y="36"/>
                  </a:lnTo>
                  <a:lnTo>
                    <a:pt x="52" y="44"/>
                  </a:lnTo>
                  <a:lnTo>
                    <a:pt x="46" y="51"/>
                  </a:lnTo>
                  <a:lnTo>
                    <a:pt x="41" y="59"/>
                  </a:lnTo>
                  <a:lnTo>
                    <a:pt x="30" y="75"/>
                  </a:lnTo>
                  <a:lnTo>
                    <a:pt x="10" y="107"/>
                  </a:lnTo>
                  <a:lnTo>
                    <a:pt x="0" y="124"/>
                  </a:lnTo>
                  <a:lnTo>
                    <a:pt x="7" y="118"/>
                  </a:lnTo>
                  <a:lnTo>
                    <a:pt x="13" y="113"/>
                  </a:lnTo>
                  <a:lnTo>
                    <a:pt x="21" y="108"/>
                  </a:lnTo>
                  <a:lnTo>
                    <a:pt x="27" y="103"/>
                  </a:lnTo>
                  <a:lnTo>
                    <a:pt x="34" y="98"/>
                  </a:lnTo>
                  <a:lnTo>
                    <a:pt x="48" y="90"/>
                  </a:lnTo>
                  <a:lnTo>
                    <a:pt x="56" y="87"/>
                  </a:lnTo>
                  <a:lnTo>
                    <a:pt x="97" y="87"/>
                  </a:lnTo>
                  <a:lnTo>
                    <a:pt x="94" y="44"/>
                  </a:lnTo>
                  <a:lnTo>
                    <a:pt x="93" y="31"/>
                  </a:lnTo>
                  <a:lnTo>
                    <a:pt x="91" y="16"/>
                  </a:lnTo>
                  <a:lnTo>
                    <a:pt x="88"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48" name="Shape 103">
              <a:extLst>
                <a:ext uri="{FF2B5EF4-FFF2-40B4-BE49-F238E27FC236}">
                  <a16:creationId xmlns:a16="http://schemas.microsoft.com/office/drawing/2014/main" id="{89D2AD29-6F1E-2015-A63B-0C5C210BC4E6}"/>
                </a:ext>
              </a:extLst>
            </xdr:cNvPr>
            <xdr:cNvPicPr preferRelativeResize="0"/>
          </xdr:nvPicPr>
          <xdr:blipFill rotWithShape="1">
            <a:blip xmlns:r="http://schemas.openxmlformats.org/officeDocument/2006/relationships" r:embed="rId7">
              <a:alphaModFix/>
            </a:blip>
            <a:srcRect/>
            <a:stretch/>
          </xdr:blipFill>
          <xdr:spPr>
            <a:xfrm>
              <a:off x="7006" y="921"/>
              <a:ext cx="499" cy="2"/>
            </a:xfrm>
            <a:prstGeom prst="rect">
              <a:avLst/>
            </a:prstGeom>
            <a:noFill/>
            <a:ln>
              <a:noFill/>
            </a:ln>
          </xdr:spPr>
        </xdr:pic>
        <xdr:sp macro="" textlink="">
          <xdr:nvSpPr>
            <xdr:cNvPr id="249" name="Shape 104">
              <a:extLst>
                <a:ext uri="{FF2B5EF4-FFF2-40B4-BE49-F238E27FC236}">
                  <a16:creationId xmlns:a16="http://schemas.microsoft.com/office/drawing/2014/main" id="{6EC2ECC8-4C4D-E3BA-6D12-8D0D15C58681}"/>
                </a:ext>
              </a:extLst>
            </xdr:cNvPr>
            <xdr:cNvSpPr/>
          </xdr:nvSpPr>
          <xdr:spPr>
            <a:xfrm>
              <a:off x="7005" y="791"/>
              <a:ext cx="97" cy="239"/>
            </a:xfrm>
            <a:custGeom>
              <a:avLst/>
              <a:gdLst/>
              <a:ahLst/>
              <a:cxnLst/>
              <a:rect l="l" t="t" r="r" b="b"/>
              <a:pathLst>
                <a:path w="97" h="239" extrusionOk="0">
                  <a:moveTo>
                    <a:pt x="0" y="124"/>
                  </a:moveTo>
                  <a:lnTo>
                    <a:pt x="10" y="107"/>
                  </a:lnTo>
                  <a:lnTo>
                    <a:pt x="20" y="91"/>
                  </a:lnTo>
                  <a:lnTo>
                    <a:pt x="30" y="75"/>
                  </a:lnTo>
                  <a:lnTo>
                    <a:pt x="41" y="59"/>
                  </a:lnTo>
                  <a:lnTo>
                    <a:pt x="46" y="51"/>
                  </a:lnTo>
                  <a:lnTo>
                    <a:pt x="52" y="44"/>
                  </a:lnTo>
                  <a:lnTo>
                    <a:pt x="57" y="36"/>
                  </a:lnTo>
                  <a:lnTo>
                    <a:pt x="64" y="29"/>
                  </a:lnTo>
                  <a:lnTo>
                    <a:pt x="69" y="21"/>
                  </a:lnTo>
                  <a:lnTo>
                    <a:pt x="76" y="14"/>
                  </a:lnTo>
                  <a:lnTo>
                    <a:pt x="82" y="7"/>
                  </a:lnTo>
                  <a:lnTo>
                    <a:pt x="88" y="0"/>
                  </a:lnTo>
                  <a:lnTo>
                    <a:pt x="91" y="16"/>
                  </a:lnTo>
                  <a:lnTo>
                    <a:pt x="93" y="31"/>
                  </a:lnTo>
                  <a:lnTo>
                    <a:pt x="94" y="47"/>
                  </a:lnTo>
                  <a:lnTo>
                    <a:pt x="95" y="62"/>
                  </a:lnTo>
                  <a:lnTo>
                    <a:pt x="96" y="77"/>
                  </a:lnTo>
                  <a:lnTo>
                    <a:pt x="97" y="92"/>
                  </a:lnTo>
                  <a:lnTo>
                    <a:pt x="97" y="107"/>
                  </a:lnTo>
                  <a:lnTo>
                    <a:pt x="97" y="122"/>
                  </a:lnTo>
                  <a:lnTo>
                    <a:pt x="97" y="137"/>
                  </a:lnTo>
                  <a:lnTo>
                    <a:pt x="96" y="152"/>
                  </a:lnTo>
                  <a:lnTo>
                    <a:pt x="95" y="167"/>
                  </a:lnTo>
                  <a:lnTo>
                    <a:pt x="93" y="181"/>
                  </a:lnTo>
                  <a:lnTo>
                    <a:pt x="91" y="196"/>
                  </a:lnTo>
                  <a:lnTo>
                    <a:pt x="89" y="211"/>
                  </a:lnTo>
                  <a:lnTo>
                    <a:pt x="87" y="225"/>
                  </a:lnTo>
                  <a:lnTo>
                    <a:pt x="84" y="239"/>
                  </a:lnTo>
                  <a:lnTo>
                    <a:pt x="81" y="230"/>
                  </a:lnTo>
                  <a:lnTo>
                    <a:pt x="77" y="221"/>
                  </a:lnTo>
                  <a:lnTo>
                    <a:pt x="74" y="212"/>
                  </a:lnTo>
                  <a:lnTo>
                    <a:pt x="72" y="202"/>
                  </a:lnTo>
                  <a:lnTo>
                    <a:pt x="69" y="193"/>
                  </a:lnTo>
                  <a:lnTo>
                    <a:pt x="67" y="183"/>
                  </a:lnTo>
                  <a:lnTo>
                    <a:pt x="65" y="174"/>
                  </a:lnTo>
                  <a:lnTo>
                    <a:pt x="63" y="164"/>
                  </a:lnTo>
                  <a:lnTo>
                    <a:pt x="61" y="155"/>
                  </a:lnTo>
                  <a:lnTo>
                    <a:pt x="60" y="145"/>
                  </a:lnTo>
                  <a:lnTo>
                    <a:pt x="58" y="135"/>
                  </a:lnTo>
                  <a:lnTo>
                    <a:pt x="57" y="126"/>
                  </a:lnTo>
                  <a:lnTo>
                    <a:pt x="57" y="116"/>
                  </a:lnTo>
                  <a:lnTo>
                    <a:pt x="56" y="106"/>
                  </a:lnTo>
                  <a:lnTo>
                    <a:pt x="56" y="96"/>
                  </a:lnTo>
                  <a:lnTo>
                    <a:pt x="56" y="87"/>
                  </a:lnTo>
                  <a:lnTo>
                    <a:pt x="48" y="90"/>
                  </a:lnTo>
                  <a:lnTo>
                    <a:pt x="41" y="94"/>
                  </a:lnTo>
                  <a:lnTo>
                    <a:pt x="34" y="98"/>
                  </a:lnTo>
                  <a:lnTo>
                    <a:pt x="27" y="103"/>
                  </a:lnTo>
                  <a:lnTo>
                    <a:pt x="21" y="108"/>
                  </a:lnTo>
                  <a:lnTo>
                    <a:pt x="13" y="113"/>
                  </a:lnTo>
                  <a:lnTo>
                    <a:pt x="7" y="118"/>
                  </a:lnTo>
                  <a:lnTo>
                    <a:pt x="0" y="124"/>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50" name="Shape 105">
              <a:extLst>
                <a:ext uri="{FF2B5EF4-FFF2-40B4-BE49-F238E27FC236}">
                  <a16:creationId xmlns:a16="http://schemas.microsoft.com/office/drawing/2014/main" id="{FF2F0702-F547-9014-D3AC-34CFE5ECB012}"/>
                </a:ext>
              </a:extLst>
            </xdr:cNvPr>
            <xdr:cNvPicPr preferRelativeResize="0"/>
          </xdr:nvPicPr>
          <xdr:blipFill rotWithShape="1">
            <a:blip xmlns:r="http://schemas.openxmlformats.org/officeDocument/2006/relationships" r:embed="rId7">
              <a:alphaModFix/>
            </a:blip>
            <a:srcRect/>
            <a:stretch/>
          </xdr:blipFill>
          <xdr:spPr>
            <a:xfrm>
              <a:off x="7006" y="921"/>
              <a:ext cx="499" cy="2"/>
            </a:xfrm>
            <a:prstGeom prst="rect">
              <a:avLst/>
            </a:prstGeom>
            <a:noFill/>
            <a:ln>
              <a:noFill/>
            </a:ln>
          </xdr:spPr>
        </xdr:pic>
        <xdr:sp macro="" textlink="">
          <xdr:nvSpPr>
            <xdr:cNvPr id="251" name="Shape 106">
              <a:extLst>
                <a:ext uri="{FF2B5EF4-FFF2-40B4-BE49-F238E27FC236}">
                  <a16:creationId xmlns:a16="http://schemas.microsoft.com/office/drawing/2014/main" id="{A8930A09-3D85-24A1-6F0C-EECF207A946B}"/>
                </a:ext>
              </a:extLst>
            </xdr:cNvPr>
            <xdr:cNvSpPr/>
          </xdr:nvSpPr>
          <xdr:spPr>
            <a:xfrm>
              <a:off x="7009" y="877"/>
              <a:ext cx="52" cy="137"/>
            </a:xfrm>
            <a:custGeom>
              <a:avLst/>
              <a:gdLst/>
              <a:ahLst/>
              <a:cxnLst/>
              <a:rect l="l" t="t" r="r" b="b"/>
              <a:pathLst>
                <a:path w="52" h="137" extrusionOk="0">
                  <a:moveTo>
                    <a:pt x="51" y="0"/>
                  </a:moveTo>
                  <a:lnTo>
                    <a:pt x="45" y="3"/>
                  </a:lnTo>
                  <a:lnTo>
                    <a:pt x="38" y="7"/>
                  </a:lnTo>
                  <a:lnTo>
                    <a:pt x="20" y="19"/>
                  </a:lnTo>
                  <a:lnTo>
                    <a:pt x="14" y="24"/>
                  </a:lnTo>
                  <a:lnTo>
                    <a:pt x="7" y="28"/>
                  </a:lnTo>
                  <a:lnTo>
                    <a:pt x="1" y="33"/>
                  </a:lnTo>
                  <a:lnTo>
                    <a:pt x="0" y="45"/>
                  </a:lnTo>
                  <a:lnTo>
                    <a:pt x="0" y="84"/>
                  </a:lnTo>
                  <a:lnTo>
                    <a:pt x="3" y="123"/>
                  </a:lnTo>
                  <a:lnTo>
                    <a:pt x="5" y="137"/>
                  </a:lnTo>
                  <a:lnTo>
                    <a:pt x="10" y="122"/>
                  </a:lnTo>
                  <a:lnTo>
                    <a:pt x="16" y="107"/>
                  </a:lnTo>
                  <a:lnTo>
                    <a:pt x="34" y="65"/>
                  </a:lnTo>
                  <a:lnTo>
                    <a:pt x="40" y="52"/>
                  </a:lnTo>
                  <a:lnTo>
                    <a:pt x="52" y="28"/>
                  </a:lnTo>
                  <a:lnTo>
                    <a:pt x="52" y="21"/>
                  </a:lnTo>
                  <a:lnTo>
                    <a:pt x="51" y="14"/>
                  </a:lnTo>
                  <a:lnTo>
                    <a:pt x="51"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52" name="Shape 107">
              <a:extLst>
                <a:ext uri="{FF2B5EF4-FFF2-40B4-BE49-F238E27FC236}">
                  <a16:creationId xmlns:a16="http://schemas.microsoft.com/office/drawing/2014/main" id="{238E57EA-1296-0D9A-3DAE-247AF19A1263}"/>
                </a:ext>
              </a:extLst>
            </xdr:cNvPr>
            <xdr:cNvPicPr preferRelativeResize="0"/>
          </xdr:nvPicPr>
          <xdr:blipFill rotWithShape="1">
            <a:blip xmlns:r="http://schemas.openxmlformats.org/officeDocument/2006/relationships" r:embed="rId7">
              <a:alphaModFix/>
            </a:blip>
            <a:srcRect/>
            <a:stretch/>
          </xdr:blipFill>
          <xdr:spPr>
            <a:xfrm>
              <a:off x="7010" y="1007"/>
              <a:ext cx="499" cy="2"/>
            </a:xfrm>
            <a:prstGeom prst="rect">
              <a:avLst/>
            </a:prstGeom>
            <a:noFill/>
            <a:ln>
              <a:noFill/>
            </a:ln>
          </xdr:spPr>
        </xdr:pic>
        <xdr:sp macro="" textlink="">
          <xdr:nvSpPr>
            <xdr:cNvPr id="253" name="Shape 108">
              <a:extLst>
                <a:ext uri="{FF2B5EF4-FFF2-40B4-BE49-F238E27FC236}">
                  <a16:creationId xmlns:a16="http://schemas.microsoft.com/office/drawing/2014/main" id="{E8006F78-3E60-5232-4B93-FEB268755BFC}"/>
                </a:ext>
              </a:extLst>
            </xdr:cNvPr>
            <xdr:cNvSpPr/>
          </xdr:nvSpPr>
          <xdr:spPr>
            <a:xfrm>
              <a:off x="7009" y="877"/>
              <a:ext cx="52" cy="137"/>
            </a:xfrm>
            <a:custGeom>
              <a:avLst/>
              <a:gdLst/>
              <a:ahLst/>
              <a:cxnLst/>
              <a:rect l="l" t="t" r="r" b="b"/>
              <a:pathLst>
                <a:path w="52" h="137" extrusionOk="0">
                  <a:moveTo>
                    <a:pt x="52" y="28"/>
                  </a:moveTo>
                  <a:lnTo>
                    <a:pt x="46" y="40"/>
                  </a:lnTo>
                  <a:lnTo>
                    <a:pt x="40" y="52"/>
                  </a:lnTo>
                  <a:lnTo>
                    <a:pt x="34" y="65"/>
                  </a:lnTo>
                  <a:lnTo>
                    <a:pt x="28" y="79"/>
                  </a:lnTo>
                  <a:lnTo>
                    <a:pt x="22" y="93"/>
                  </a:lnTo>
                  <a:lnTo>
                    <a:pt x="16" y="107"/>
                  </a:lnTo>
                  <a:lnTo>
                    <a:pt x="10" y="122"/>
                  </a:lnTo>
                  <a:lnTo>
                    <a:pt x="5" y="137"/>
                  </a:lnTo>
                  <a:lnTo>
                    <a:pt x="3" y="123"/>
                  </a:lnTo>
                  <a:lnTo>
                    <a:pt x="2" y="110"/>
                  </a:lnTo>
                  <a:lnTo>
                    <a:pt x="1" y="97"/>
                  </a:lnTo>
                  <a:lnTo>
                    <a:pt x="0" y="84"/>
                  </a:lnTo>
                  <a:lnTo>
                    <a:pt x="0" y="71"/>
                  </a:lnTo>
                  <a:lnTo>
                    <a:pt x="0" y="58"/>
                  </a:lnTo>
                  <a:lnTo>
                    <a:pt x="0" y="45"/>
                  </a:lnTo>
                  <a:lnTo>
                    <a:pt x="1" y="33"/>
                  </a:lnTo>
                  <a:lnTo>
                    <a:pt x="7" y="28"/>
                  </a:lnTo>
                  <a:lnTo>
                    <a:pt x="14" y="24"/>
                  </a:lnTo>
                  <a:lnTo>
                    <a:pt x="20" y="19"/>
                  </a:lnTo>
                  <a:lnTo>
                    <a:pt x="26" y="15"/>
                  </a:lnTo>
                  <a:lnTo>
                    <a:pt x="32" y="11"/>
                  </a:lnTo>
                  <a:lnTo>
                    <a:pt x="38" y="7"/>
                  </a:lnTo>
                  <a:lnTo>
                    <a:pt x="45" y="3"/>
                  </a:lnTo>
                  <a:lnTo>
                    <a:pt x="51" y="0"/>
                  </a:lnTo>
                  <a:lnTo>
                    <a:pt x="51" y="7"/>
                  </a:lnTo>
                  <a:lnTo>
                    <a:pt x="51" y="14"/>
                  </a:lnTo>
                  <a:lnTo>
                    <a:pt x="52" y="21"/>
                  </a:lnTo>
                  <a:lnTo>
                    <a:pt x="52" y="28"/>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54" name="Shape 109">
              <a:extLst>
                <a:ext uri="{FF2B5EF4-FFF2-40B4-BE49-F238E27FC236}">
                  <a16:creationId xmlns:a16="http://schemas.microsoft.com/office/drawing/2014/main" id="{607439B8-CD36-17EA-D07D-7E27661F02C4}"/>
                </a:ext>
              </a:extLst>
            </xdr:cNvPr>
            <xdr:cNvPicPr preferRelativeResize="0"/>
          </xdr:nvPicPr>
          <xdr:blipFill rotWithShape="1">
            <a:blip xmlns:r="http://schemas.openxmlformats.org/officeDocument/2006/relationships" r:embed="rId7">
              <a:alphaModFix/>
            </a:blip>
            <a:srcRect/>
            <a:stretch/>
          </xdr:blipFill>
          <xdr:spPr>
            <a:xfrm>
              <a:off x="7010" y="1007"/>
              <a:ext cx="499" cy="2"/>
            </a:xfrm>
            <a:prstGeom prst="rect">
              <a:avLst/>
            </a:prstGeom>
            <a:noFill/>
            <a:ln>
              <a:noFill/>
            </a:ln>
          </xdr:spPr>
        </xdr:pic>
        <xdr:sp macro="" textlink="">
          <xdr:nvSpPr>
            <xdr:cNvPr id="255" name="Shape 110">
              <a:extLst>
                <a:ext uri="{FF2B5EF4-FFF2-40B4-BE49-F238E27FC236}">
                  <a16:creationId xmlns:a16="http://schemas.microsoft.com/office/drawing/2014/main" id="{4C93D829-E3EF-4AF1-8C8D-D395567E1A9F}"/>
                </a:ext>
              </a:extLst>
            </xdr:cNvPr>
            <xdr:cNvSpPr/>
          </xdr:nvSpPr>
          <xdr:spPr>
            <a:xfrm>
              <a:off x="7030" y="991"/>
              <a:ext cx="52" cy="194"/>
            </a:xfrm>
            <a:custGeom>
              <a:avLst/>
              <a:gdLst/>
              <a:ahLst/>
              <a:cxnLst/>
              <a:rect l="l" t="t" r="r" b="b"/>
              <a:pathLst>
                <a:path w="52" h="194" extrusionOk="0">
                  <a:moveTo>
                    <a:pt x="45" y="0"/>
                  </a:moveTo>
                  <a:lnTo>
                    <a:pt x="39" y="4"/>
                  </a:lnTo>
                  <a:lnTo>
                    <a:pt x="34" y="7"/>
                  </a:lnTo>
                  <a:lnTo>
                    <a:pt x="28" y="11"/>
                  </a:lnTo>
                  <a:lnTo>
                    <a:pt x="22" y="14"/>
                  </a:lnTo>
                  <a:lnTo>
                    <a:pt x="17" y="18"/>
                  </a:lnTo>
                  <a:lnTo>
                    <a:pt x="5" y="24"/>
                  </a:lnTo>
                  <a:lnTo>
                    <a:pt x="0" y="28"/>
                  </a:lnTo>
                  <a:lnTo>
                    <a:pt x="5" y="34"/>
                  </a:lnTo>
                  <a:lnTo>
                    <a:pt x="8" y="38"/>
                  </a:lnTo>
                  <a:lnTo>
                    <a:pt x="10" y="42"/>
                  </a:lnTo>
                  <a:lnTo>
                    <a:pt x="12" y="47"/>
                  </a:lnTo>
                  <a:lnTo>
                    <a:pt x="13" y="51"/>
                  </a:lnTo>
                  <a:lnTo>
                    <a:pt x="15" y="56"/>
                  </a:lnTo>
                  <a:lnTo>
                    <a:pt x="16" y="61"/>
                  </a:lnTo>
                  <a:lnTo>
                    <a:pt x="17" y="67"/>
                  </a:lnTo>
                  <a:lnTo>
                    <a:pt x="18" y="72"/>
                  </a:lnTo>
                  <a:lnTo>
                    <a:pt x="18" y="103"/>
                  </a:lnTo>
                  <a:lnTo>
                    <a:pt x="17" y="110"/>
                  </a:lnTo>
                  <a:lnTo>
                    <a:pt x="15" y="131"/>
                  </a:lnTo>
                  <a:lnTo>
                    <a:pt x="15" y="163"/>
                  </a:lnTo>
                  <a:lnTo>
                    <a:pt x="16" y="173"/>
                  </a:lnTo>
                  <a:lnTo>
                    <a:pt x="18" y="184"/>
                  </a:lnTo>
                  <a:lnTo>
                    <a:pt x="19" y="194"/>
                  </a:lnTo>
                  <a:lnTo>
                    <a:pt x="22" y="183"/>
                  </a:lnTo>
                  <a:lnTo>
                    <a:pt x="26" y="173"/>
                  </a:lnTo>
                  <a:lnTo>
                    <a:pt x="29" y="162"/>
                  </a:lnTo>
                  <a:lnTo>
                    <a:pt x="31" y="152"/>
                  </a:lnTo>
                  <a:lnTo>
                    <a:pt x="34" y="141"/>
                  </a:lnTo>
                  <a:lnTo>
                    <a:pt x="36" y="131"/>
                  </a:lnTo>
                  <a:lnTo>
                    <a:pt x="38" y="120"/>
                  </a:lnTo>
                  <a:lnTo>
                    <a:pt x="41" y="110"/>
                  </a:lnTo>
                  <a:lnTo>
                    <a:pt x="43" y="99"/>
                  </a:lnTo>
                  <a:lnTo>
                    <a:pt x="44" y="88"/>
                  </a:lnTo>
                  <a:lnTo>
                    <a:pt x="46" y="78"/>
                  </a:lnTo>
                  <a:lnTo>
                    <a:pt x="47" y="67"/>
                  </a:lnTo>
                  <a:lnTo>
                    <a:pt x="50" y="45"/>
                  </a:lnTo>
                  <a:lnTo>
                    <a:pt x="52" y="24"/>
                  </a:lnTo>
                  <a:lnTo>
                    <a:pt x="48" y="12"/>
                  </a:lnTo>
                  <a:lnTo>
                    <a:pt x="47" y="6"/>
                  </a:lnTo>
                  <a:lnTo>
                    <a:pt x="45"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56" name="Shape 111">
              <a:extLst>
                <a:ext uri="{FF2B5EF4-FFF2-40B4-BE49-F238E27FC236}">
                  <a16:creationId xmlns:a16="http://schemas.microsoft.com/office/drawing/2014/main" id="{195BB4EC-95A3-8DB7-2786-B6ACC5F246F1}"/>
                </a:ext>
              </a:extLst>
            </xdr:cNvPr>
            <xdr:cNvPicPr preferRelativeResize="0"/>
          </xdr:nvPicPr>
          <xdr:blipFill rotWithShape="1">
            <a:blip xmlns:r="http://schemas.openxmlformats.org/officeDocument/2006/relationships" r:embed="rId7">
              <a:alphaModFix/>
            </a:blip>
            <a:srcRect/>
            <a:stretch/>
          </xdr:blipFill>
          <xdr:spPr>
            <a:xfrm>
              <a:off x="7030" y="1122"/>
              <a:ext cx="499" cy="2"/>
            </a:xfrm>
            <a:prstGeom prst="rect">
              <a:avLst/>
            </a:prstGeom>
            <a:noFill/>
            <a:ln>
              <a:noFill/>
            </a:ln>
          </xdr:spPr>
        </xdr:pic>
        <xdr:sp macro="" textlink="">
          <xdr:nvSpPr>
            <xdr:cNvPr id="257" name="Shape 112">
              <a:extLst>
                <a:ext uri="{FF2B5EF4-FFF2-40B4-BE49-F238E27FC236}">
                  <a16:creationId xmlns:a16="http://schemas.microsoft.com/office/drawing/2014/main" id="{FE7EA428-DA07-770D-91B8-442ED0BA1ECA}"/>
                </a:ext>
              </a:extLst>
            </xdr:cNvPr>
            <xdr:cNvSpPr/>
          </xdr:nvSpPr>
          <xdr:spPr>
            <a:xfrm>
              <a:off x="7030" y="991"/>
              <a:ext cx="52" cy="194"/>
            </a:xfrm>
            <a:custGeom>
              <a:avLst/>
              <a:gdLst/>
              <a:ahLst/>
              <a:cxnLst/>
              <a:rect l="l" t="t" r="r" b="b"/>
              <a:pathLst>
                <a:path w="52" h="194" extrusionOk="0">
                  <a:moveTo>
                    <a:pt x="0" y="28"/>
                  </a:moveTo>
                  <a:lnTo>
                    <a:pt x="3" y="31"/>
                  </a:lnTo>
                  <a:lnTo>
                    <a:pt x="5" y="34"/>
                  </a:lnTo>
                  <a:lnTo>
                    <a:pt x="8" y="38"/>
                  </a:lnTo>
                  <a:lnTo>
                    <a:pt x="10" y="42"/>
                  </a:lnTo>
                  <a:lnTo>
                    <a:pt x="12" y="47"/>
                  </a:lnTo>
                  <a:lnTo>
                    <a:pt x="13" y="51"/>
                  </a:lnTo>
                  <a:lnTo>
                    <a:pt x="15" y="56"/>
                  </a:lnTo>
                  <a:lnTo>
                    <a:pt x="16" y="61"/>
                  </a:lnTo>
                  <a:lnTo>
                    <a:pt x="17" y="67"/>
                  </a:lnTo>
                  <a:lnTo>
                    <a:pt x="18" y="72"/>
                  </a:lnTo>
                  <a:lnTo>
                    <a:pt x="18" y="103"/>
                  </a:lnTo>
                  <a:lnTo>
                    <a:pt x="17" y="110"/>
                  </a:lnTo>
                  <a:lnTo>
                    <a:pt x="16" y="121"/>
                  </a:lnTo>
                  <a:lnTo>
                    <a:pt x="15" y="132"/>
                  </a:lnTo>
                  <a:lnTo>
                    <a:pt x="15" y="142"/>
                  </a:lnTo>
                  <a:lnTo>
                    <a:pt x="15" y="153"/>
                  </a:lnTo>
                  <a:lnTo>
                    <a:pt x="15" y="163"/>
                  </a:lnTo>
                  <a:lnTo>
                    <a:pt x="16" y="173"/>
                  </a:lnTo>
                  <a:lnTo>
                    <a:pt x="18" y="184"/>
                  </a:lnTo>
                  <a:lnTo>
                    <a:pt x="19" y="194"/>
                  </a:lnTo>
                  <a:lnTo>
                    <a:pt x="22" y="183"/>
                  </a:lnTo>
                  <a:lnTo>
                    <a:pt x="26" y="173"/>
                  </a:lnTo>
                  <a:lnTo>
                    <a:pt x="29" y="162"/>
                  </a:lnTo>
                  <a:lnTo>
                    <a:pt x="31" y="152"/>
                  </a:lnTo>
                  <a:lnTo>
                    <a:pt x="34" y="141"/>
                  </a:lnTo>
                  <a:lnTo>
                    <a:pt x="36" y="131"/>
                  </a:lnTo>
                  <a:lnTo>
                    <a:pt x="38" y="120"/>
                  </a:lnTo>
                  <a:lnTo>
                    <a:pt x="41" y="110"/>
                  </a:lnTo>
                  <a:lnTo>
                    <a:pt x="43" y="99"/>
                  </a:lnTo>
                  <a:lnTo>
                    <a:pt x="44" y="88"/>
                  </a:lnTo>
                  <a:lnTo>
                    <a:pt x="46" y="78"/>
                  </a:lnTo>
                  <a:lnTo>
                    <a:pt x="47" y="67"/>
                  </a:lnTo>
                  <a:lnTo>
                    <a:pt x="50" y="45"/>
                  </a:lnTo>
                  <a:lnTo>
                    <a:pt x="52" y="24"/>
                  </a:lnTo>
                  <a:lnTo>
                    <a:pt x="50" y="18"/>
                  </a:lnTo>
                  <a:lnTo>
                    <a:pt x="48" y="12"/>
                  </a:lnTo>
                  <a:lnTo>
                    <a:pt x="47" y="6"/>
                  </a:lnTo>
                  <a:lnTo>
                    <a:pt x="45" y="0"/>
                  </a:lnTo>
                  <a:lnTo>
                    <a:pt x="39" y="4"/>
                  </a:lnTo>
                  <a:lnTo>
                    <a:pt x="34" y="7"/>
                  </a:lnTo>
                  <a:lnTo>
                    <a:pt x="28" y="11"/>
                  </a:lnTo>
                  <a:lnTo>
                    <a:pt x="22" y="14"/>
                  </a:lnTo>
                  <a:lnTo>
                    <a:pt x="17" y="18"/>
                  </a:lnTo>
                  <a:lnTo>
                    <a:pt x="11" y="21"/>
                  </a:lnTo>
                  <a:lnTo>
                    <a:pt x="5" y="24"/>
                  </a:lnTo>
                  <a:lnTo>
                    <a:pt x="0" y="28"/>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58" name="Shape 113">
              <a:extLst>
                <a:ext uri="{FF2B5EF4-FFF2-40B4-BE49-F238E27FC236}">
                  <a16:creationId xmlns:a16="http://schemas.microsoft.com/office/drawing/2014/main" id="{AC67B711-7A0C-C12B-7EDF-5C9205EA907F}"/>
                </a:ext>
              </a:extLst>
            </xdr:cNvPr>
            <xdr:cNvPicPr preferRelativeResize="0"/>
          </xdr:nvPicPr>
          <xdr:blipFill rotWithShape="1">
            <a:blip xmlns:r="http://schemas.openxmlformats.org/officeDocument/2006/relationships" r:embed="rId7">
              <a:alphaModFix/>
            </a:blip>
            <a:srcRect/>
            <a:stretch/>
          </xdr:blipFill>
          <xdr:spPr>
            <a:xfrm>
              <a:off x="7030" y="1122"/>
              <a:ext cx="499" cy="2"/>
            </a:xfrm>
            <a:prstGeom prst="rect">
              <a:avLst/>
            </a:prstGeom>
            <a:noFill/>
            <a:ln>
              <a:noFill/>
            </a:ln>
          </xdr:spPr>
        </xdr:pic>
        <xdr:pic>
          <xdr:nvPicPr>
            <xdr:cNvPr id="259" name="Shape 114">
              <a:extLst>
                <a:ext uri="{FF2B5EF4-FFF2-40B4-BE49-F238E27FC236}">
                  <a16:creationId xmlns:a16="http://schemas.microsoft.com/office/drawing/2014/main" id="{74A42013-2EB1-0FF4-F697-4EE7EFB83BF6}"/>
                </a:ext>
              </a:extLst>
            </xdr:cNvPr>
            <xdr:cNvPicPr preferRelativeResize="0"/>
          </xdr:nvPicPr>
          <xdr:blipFill rotWithShape="1">
            <a:blip xmlns:r="http://schemas.openxmlformats.org/officeDocument/2006/relationships" r:embed="rId21">
              <a:alphaModFix/>
            </a:blip>
            <a:srcRect/>
            <a:stretch/>
          </xdr:blipFill>
          <xdr:spPr>
            <a:xfrm>
              <a:off x="5498" y="583"/>
              <a:ext cx="572" cy="198"/>
            </a:xfrm>
            <a:prstGeom prst="rect">
              <a:avLst/>
            </a:prstGeom>
            <a:noFill/>
            <a:ln>
              <a:noFill/>
            </a:ln>
          </xdr:spPr>
        </xdr:pic>
        <xdr:sp macro="" textlink="">
          <xdr:nvSpPr>
            <xdr:cNvPr id="260" name="Shape 115">
              <a:extLst>
                <a:ext uri="{FF2B5EF4-FFF2-40B4-BE49-F238E27FC236}">
                  <a16:creationId xmlns:a16="http://schemas.microsoft.com/office/drawing/2014/main" id="{34C51EF0-A790-4C2E-D4C2-BA109A93757D}"/>
                </a:ext>
              </a:extLst>
            </xdr:cNvPr>
            <xdr:cNvSpPr/>
          </xdr:nvSpPr>
          <xdr:spPr>
            <a:xfrm>
              <a:off x="5521" y="680"/>
              <a:ext cx="43" cy="42"/>
            </a:xfrm>
            <a:custGeom>
              <a:avLst/>
              <a:gdLst/>
              <a:ahLst/>
              <a:cxnLst/>
              <a:rect l="l" t="t" r="r" b="b"/>
              <a:pathLst>
                <a:path w="43" h="42" extrusionOk="0">
                  <a:moveTo>
                    <a:pt x="26" y="0"/>
                  </a:moveTo>
                  <a:lnTo>
                    <a:pt x="17" y="0"/>
                  </a:lnTo>
                  <a:lnTo>
                    <a:pt x="13" y="1"/>
                  </a:lnTo>
                  <a:lnTo>
                    <a:pt x="3" y="9"/>
                  </a:lnTo>
                  <a:lnTo>
                    <a:pt x="1" y="15"/>
                  </a:lnTo>
                  <a:lnTo>
                    <a:pt x="0" y="19"/>
                  </a:lnTo>
                  <a:lnTo>
                    <a:pt x="0" y="23"/>
                  </a:lnTo>
                  <a:lnTo>
                    <a:pt x="1" y="27"/>
                  </a:lnTo>
                  <a:lnTo>
                    <a:pt x="3" y="33"/>
                  </a:lnTo>
                  <a:lnTo>
                    <a:pt x="13" y="41"/>
                  </a:lnTo>
                  <a:lnTo>
                    <a:pt x="17" y="42"/>
                  </a:lnTo>
                  <a:lnTo>
                    <a:pt x="26" y="42"/>
                  </a:lnTo>
                  <a:lnTo>
                    <a:pt x="30" y="41"/>
                  </a:lnTo>
                  <a:lnTo>
                    <a:pt x="40" y="33"/>
                  </a:lnTo>
                  <a:lnTo>
                    <a:pt x="43" y="27"/>
                  </a:lnTo>
                  <a:lnTo>
                    <a:pt x="43" y="15"/>
                  </a:lnTo>
                  <a:lnTo>
                    <a:pt x="41" y="11"/>
                  </a:lnTo>
                  <a:lnTo>
                    <a:pt x="37" y="6"/>
                  </a:lnTo>
                  <a:lnTo>
                    <a:pt x="32" y="2"/>
                  </a:lnTo>
                  <a:lnTo>
                    <a:pt x="26"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61" name="Shape 116">
              <a:extLst>
                <a:ext uri="{FF2B5EF4-FFF2-40B4-BE49-F238E27FC236}">
                  <a16:creationId xmlns:a16="http://schemas.microsoft.com/office/drawing/2014/main" id="{09D21444-3937-7A23-C4B6-5F1369E2E2B8}"/>
                </a:ext>
              </a:extLst>
            </xdr:cNvPr>
            <xdr:cNvSpPr/>
          </xdr:nvSpPr>
          <xdr:spPr>
            <a:xfrm>
              <a:off x="5521" y="680"/>
              <a:ext cx="43" cy="42"/>
            </a:xfrm>
            <a:custGeom>
              <a:avLst/>
              <a:gdLst/>
              <a:ahLst/>
              <a:cxnLst/>
              <a:rect l="l" t="t" r="r" b="b"/>
              <a:pathLst>
                <a:path w="43" h="42" extrusionOk="0">
                  <a:moveTo>
                    <a:pt x="21" y="42"/>
                  </a:moveTo>
                  <a:lnTo>
                    <a:pt x="24" y="42"/>
                  </a:lnTo>
                  <a:lnTo>
                    <a:pt x="26" y="42"/>
                  </a:lnTo>
                  <a:lnTo>
                    <a:pt x="28" y="41"/>
                  </a:lnTo>
                  <a:lnTo>
                    <a:pt x="30" y="41"/>
                  </a:lnTo>
                  <a:lnTo>
                    <a:pt x="32" y="40"/>
                  </a:lnTo>
                  <a:lnTo>
                    <a:pt x="34" y="39"/>
                  </a:lnTo>
                  <a:lnTo>
                    <a:pt x="35" y="37"/>
                  </a:lnTo>
                  <a:lnTo>
                    <a:pt x="37" y="36"/>
                  </a:lnTo>
                  <a:lnTo>
                    <a:pt x="38" y="35"/>
                  </a:lnTo>
                  <a:lnTo>
                    <a:pt x="40" y="33"/>
                  </a:lnTo>
                  <a:lnTo>
                    <a:pt x="41" y="31"/>
                  </a:lnTo>
                  <a:lnTo>
                    <a:pt x="42" y="29"/>
                  </a:lnTo>
                  <a:lnTo>
                    <a:pt x="43" y="27"/>
                  </a:lnTo>
                  <a:lnTo>
                    <a:pt x="43" y="15"/>
                  </a:lnTo>
                  <a:lnTo>
                    <a:pt x="42" y="13"/>
                  </a:lnTo>
                  <a:lnTo>
                    <a:pt x="35" y="5"/>
                  </a:lnTo>
                  <a:lnTo>
                    <a:pt x="34" y="3"/>
                  </a:lnTo>
                  <a:lnTo>
                    <a:pt x="32" y="2"/>
                  </a:lnTo>
                  <a:lnTo>
                    <a:pt x="30" y="1"/>
                  </a:lnTo>
                  <a:lnTo>
                    <a:pt x="28" y="1"/>
                  </a:lnTo>
                  <a:lnTo>
                    <a:pt x="26" y="0"/>
                  </a:lnTo>
                  <a:lnTo>
                    <a:pt x="24" y="0"/>
                  </a:lnTo>
                  <a:lnTo>
                    <a:pt x="21" y="0"/>
                  </a:lnTo>
                  <a:lnTo>
                    <a:pt x="19" y="0"/>
                  </a:lnTo>
                  <a:lnTo>
                    <a:pt x="17" y="0"/>
                  </a:lnTo>
                  <a:lnTo>
                    <a:pt x="15" y="1"/>
                  </a:lnTo>
                  <a:lnTo>
                    <a:pt x="13" y="1"/>
                  </a:lnTo>
                  <a:lnTo>
                    <a:pt x="11" y="2"/>
                  </a:lnTo>
                  <a:lnTo>
                    <a:pt x="9" y="3"/>
                  </a:lnTo>
                  <a:lnTo>
                    <a:pt x="8" y="5"/>
                  </a:lnTo>
                  <a:lnTo>
                    <a:pt x="6" y="6"/>
                  </a:lnTo>
                  <a:lnTo>
                    <a:pt x="5" y="7"/>
                  </a:lnTo>
                  <a:lnTo>
                    <a:pt x="3" y="9"/>
                  </a:lnTo>
                  <a:lnTo>
                    <a:pt x="2" y="11"/>
                  </a:lnTo>
                  <a:lnTo>
                    <a:pt x="1" y="13"/>
                  </a:lnTo>
                  <a:lnTo>
                    <a:pt x="1" y="15"/>
                  </a:lnTo>
                  <a:lnTo>
                    <a:pt x="0" y="17"/>
                  </a:lnTo>
                  <a:lnTo>
                    <a:pt x="0" y="19"/>
                  </a:lnTo>
                  <a:lnTo>
                    <a:pt x="0" y="21"/>
                  </a:lnTo>
                  <a:lnTo>
                    <a:pt x="0" y="23"/>
                  </a:lnTo>
                  <a:lnTo>
                    <a:pt x="0" y="25"/>
                  </a:lnTo>
                  <a:lnTo>
                    <a:pt x="1" y="27"/>
                  </a:lnTo>
                  <a:lnTo>
                    <a:pt x="1" y="29"/>
                  </a:lnTo>
                  <a:lnTo>
                    <a:pt x="2" y="31"/>
                  </a:lnTo>
                  <a:lnTo>
                    <a:pt x="3" y="33"/>
                  </a:lnTo>
                  <a:lnTo>
                    <a:pt x="5" y="35"/>
                  </a:lnTo>
                  <a:lnTo>
                    <a:pt x="6" y="36"/>
                  </a:lnTo>
                  <a:lnTo>
                    <a:pt x="8" y="37"/>
                  </a:lnTo>
                  <a:lnTo>
                    <a:pt x="9" y="39"/>
                  </a:lnTo>
                  <a:lnTo>
                    <a:pt x="11" y="40"/>
                  </a:lnTo>
                  <a:lnTo>
                    <a:pt x="13" y="41"/>
                  </a:lnTo>
                  <a:lnTo>
                    <a:pt x="15" y="41"/>
                  </a:lnTo>
                  <a:lnTo>
                    <a:pt x="17" y="42"/>
                  </a:lnTo>
                  <a:lnTo>
                    <a:pt x="19" y="42"/>
                  </a:lnTo>
                  <a:lnTo>
                    <a:pt x="21" y="4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62" name="Shape 117">
              <a:extLst>
                <a:ext uri="{FF2B5EF4-FFF2-40B4-BE49-F238E27FC236}">
                  <a16:creationId xmlns:a16="http://schemas.microsoft.com/office/drawing/2014/main" id="{6FF18EE5-87CA-FDF5-7176-6ABBE47C0ACE}"/>
                </a:ext>
              </a:extLst>
            </xdr:cNvPr>
            <xdr:cNvSpPr/>
          </xdr:nvSpPr>
          <xdr:spPr>
            <a:xfrm>
              <a:off x="5556" y="690"/>
              <a:ext cx="39" cy="41"/>
            </a:xfrm>
            <a:custGeom>
              <a:avLst/>
              <a:gdLst/>
              <a:ahLst/>
              <a:cxnLst/>
              <a:rect l="l" t="t" r="r" b="b"/>
              <a:pathLst>
                <a:path w="39" h="41" extrusionOk="0">
                  <a:moveTo>
                    <a:pt x="29" y="0"/>
                  </a:moveTo>
                  <a:lnTo>
                    <a:pt x="23" y="0"/>
                  </a:lnTo>
                  <a:lnTo>
                    <a:pt x="17" y="2"/>
                  </a:lnTo>
                  <a:lnTo>
                    <a:pt x="9" y="2"/>
                  </a:lnTo>
                  <a:lnTo>
                    <a:pt x="8" y="8"/>
                  </a:lnTo>
                  <a:lnTo>
                    <a:pt x="8" y="15"/>
                  </a:lnTo>
                  <a:lnTo>
                    <a:pt x="7" y="19"/>
                  </a:lnTo>
                  <a:lnTo>
                    <a:pt x="4" y="24"/>
                  </a:lnTo>
                  <a:lnTo>
                    <a:pt x="0" y="28"/>
                  </a:lnTo>
                  <a:lnTo>
                    <a:pt x="0" y="32"/>
                  </a:lnTo>
                  <a:lnTo>
                    <a:pt x="6" y="38"/>
                  </a:lnTo>
                  <a:lnTo>
                    <a:pt x="12" y="40"/>
                  </a:lnTo>
                  <a:lnTo>
                    <a:pt x="17" y="41"/>
                  </a:lnTo>
                  <a:lnTo>
                    <a:pt x="22" y="40"/>
                  </a:lnTo>
                  <a:lnTo>
                    <a:pt x="39" y="21"/>
                  </a:lnTo>
                  <a:lnTo>
                    <a:pt x="39" y="15"/>
                  </a:lnTo>
                  <a:lnTo>
                    <a:pt x="37" y="9"/>
                  </a:lnTo>
                  <a:lnTo>
                    <a:pt x="34" y="4"/>
                  </a:lnTo>
                  <a:lnTo>
                    <a:pt x="29"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63" name="Shape 118">
              <a:extLst>
                <a:ext uri="{FF2B5EF4-FFF2-40B4-BE49-F238E27FC236}">
                  <a16:creationId xmlns:a16="http://schemas.microsoft.com/office/drawing/2014/main" id="{9B9E2D33-4E2D-16B5-8A76-6B85CE2A922E}"/>
                </a:ext>
              </a:extLst>
            </xdr:cNvPr>
            <xdr:cNvSpPr/>
          </xdr:nvSpPr>
          <xdr:spPr>
            <a:xfrm>
              <a:off x="5554" y="688"/>
              <a:ext cx="41" cy="43"/>
            </a:xfrm>
            <a:custGeom>
              <a:avLst/>
              <a:gdLst/>
              <a:ahLst/>
              <a:cxnLst/>
              <a:rect l="l" t="t" r="r" b="b"/>
              <a:pathLst>
                <a:path w="41" h="43" extrusionOk="0">
                  <a:moveTo>
                    <a:pt x="19" y="43"/>
                  </a:moveTo>
                  <a:lnTo>
                    <a:pt x="22" y="43"/>
                  </a:lnTo>
                  <a:lnTo>
                    <a:pt x="24" y="42"/>
                  </a:lnTo>
                  <a:lnTo>
                    <a:pt x="26" y="42"/>
                  </a:lnTo>
                  <a:lnTo>
                    <a:pt x="35" y="36"/>
                  </a:lnTo>
                  <a:lnTo>
                    <a:pt x="36" y="35"/>
                  </a:lnTo>
                  <a:lnTo>
                    <a:pt x="38" y="33"/>
                  </a:lnTo>
                  <a:lnTo>
                    <a:pt x="39" y="31"/>
                  </a:lnTo>
                  <a:lnTo>
                    <a:pt x="40" y="29"/>
                  </a:lnTo>
                  <a:lnTo>
                    <a:pt x="40" y="27"/>
                  </a:lnTo>
                  <a:lnTo>
                    <a:pt x="41" y="25"/>
                  </a:lnTo>
                  <a:lnTo>
                    <a:pt x="41" y="23"/>
                  </a:lnTo>
                  <a:lnTo>
                    <a:pt x="41" y="21"/>
                  </a:lnTo>
                  <a:lnTo>
                    <a:pt x="41" y="17"/>
                  </a:lnTo>
                  <a:lnTo>
                    <a:pt x="40" y="14"/>
                  </a:lnTo>
                  <a:lnTo>
                    <a:pt x="39" y="11"/>
                  </a:lnTo>
                  <a:lnTo>
                    <a:pt x="38" y="8"/>
                  </a:lnTo>
                  <a:lnTo>
                    <a:pt x="36" y="6"/>
                  </a:lnTo>
                  <a:lnTo>
                    <a:pt x="34" y="4"/>
                  </a:lnTo>
                  <a:lnTo>
                    <a:pt x="31" y="2"/>
                  </a:lnTo>
                  <a:lnTo>
                    <a:pt x="28" y="0"/>
                  </a:lnTo>
                  <a:lnTo>
                    <a:pt x="25" y="2"/>
                  </a:lnTo>
                  <a:lnTo>
                    <a:pt x="22" y="3"/>
                  </a:lnTo>
                  <a:lnTo>
                    <a:pt x="19" y="4"/>
                  </a:lnTo>
                  <a:lnTo>
                    <a:pt x="15" y="5"/>
                  </a:lnTo>
                  <a:lnTo>
                    <a:pt x="11" y="4"/>
                  </a:lnTo>
                  <a:lnTo>
                    <a:pt x="8" y="3"/>
                  </a:lnTo>
                  <a:lnTo>
                    <a:pt x="9" y="6"/>
                  </a:lnTo>
                  <a:lnTo>
                    <a:pt x="10" y="8"/>
                  </a:lnTo>
                  <a:lnTo>
                    <a:pt x="10" y="10"/>
                  </a:lnTo>
                  <a:lnTo>
                    <a:pt x="10" y="13"/>
                  </a:lnTo>
                  <a:lnTo>
                    <a:pt x="10" y="16"/>
                  </a:lnTo>
                  <a:lnTo>
                    <a:pt x="10" y="19"/>
                  </a:lnTo>
                  <a:lnTo>
                    <a:pt x="9" y="21"/>
                  </a:lnTo>
                  <a:lnTo>
                    <a:pt x="7" y="24"/>
                  </a:lnTo>
                  <a:lnTo>
                    <a:pt x="6" y="26"/>
                  </a:lnTo>
                  <a:lnTo>
                    <a:pt x="4" y="28"/>
                  </a:lnTo>
                  <a:lnTo>
                    <a:pt x="2" y="30"/>
                  </a:lnTo>
                  <a:lnTo>
                    <a:pt x="0" y="32"/>
                  </a:lnTo>
                  <a:lnTo>
                    <a:pt x="2" y="34"/>
                  </a:lnTo>
                  <a:lnTo>
                    <a:pt x="4" y="36"/>
                  </a:lnTo>
                  <a:lnTo>
                    <a:pt x="6" y="38"/>
                  </a:lnTo>
                  <a:lnTo>
                    <a:pt x="8" y="40"/>
                  </a:lnTo>
                  <a:lnTo>
                    <a:pt x="11" y="41"/>
                  </a:lnTo>
                  <a:lnTo>
                    <a:pt x="14" y="42"/>
                  </a:lnTo>
                  <a:lnTo>
                    <a:pt x="16" y="43"/>
                  </a:lnTo>
                  <a:lnTo>
                    <a:pt x="19" y="43"/>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64" name="Shape 119">
              <a:extLst>
                <a:ext uri="{FF2B5EF4-FFF2-40B4-BE49-F238E27FC236}">
                  <a16:creationId xmlns:a16="http://schemas.microsoft.com/office/drawing/2014/main" id="{FB96BE09-9702-22B6-747C-F23AE7C83036}"/>
                </a:ext>
              </a:extLst>
            </xdr:cNvPr>
            <xdr:cNvPicPr preferRelativeResize="0"/>
          </xdr:nvPicPr>
          <xdr:blipFill rotWithShape="1">
            <a:blip xmlns:r="http://schemas.openxmlformats.org/officeDocument/2006/relationships" r:embed="rId22">
              <a:alphaModFix/>
            </a:blip>
            <a:srcRect/>
            <a:stretch/>
          </xdr:blipFill>
          <xdr:spPr>
            <a:xfrm>
              <a:off x="5522" y="810"/>
              <a:ext cx="530" cy="10"/>
            </a:xfrm>
            <a:prstGeom prst="rect">
              <a:avLst/>
            </a:prstGeom>
            <a:noFill/>
            <a:ln>
              <a:noFill/>
            </a:ln>
          </xdr:spPr>
        </xdr:pic>
        <xdr:pic>
          <xdr:nvPicPr>
            <xdr:cNvPr id="265" name="Shape 120">
              <a:extLst>
                <a:ext uri="{FF2B5EF4-FFF2-40B4-BE49-F238E27FC236}">
                  <a16:creationId xmlns:a16="http://schemas.microsoft.com/office/drawing/2014/main" id="{4DFEF183-2F75-0F40-25B7-F39F44B7A032}"/>
                </a:ext>
              </a:extLst>
            </xdr:cNvPr>
            <xdr:cNvPicPr preferRelativeResize="0"/>
          </xdr:nvPicPr>
          <xdr:blipFill rotWithShape="1">
            <a:blip xmlns:r="http://schemas.openxmlformats.org/officeDocument/2006/relationships" r:embed="rId23">
              <a:alphaModFix/>
            </a:blip>
            <a:srcRect/>
            <a:stretch/>
          </xdr:blipFill>
          <xdr:spPr>
            <a:xfrm>
              <a:off x="5295" y="683"/>
              <a:ext cx="204" cy="306"/>
            </a:xfrm>
            <a:prstGeom prst="rect">
              <a:avLst/>
            </a:prstGeom>
            <a:noFill/>
            <a:ln>
              <a:noFill/>
            </a:ln>
          </xdr:spPr>
        </xdr:pic>
        <xdr:pic>
          <xdr:nvPicPr>
            <xdr:cNvPr id="266" name="Shape 121">
              <a:extLst>
                <a:ext uri="{FF2B5EF4-FFF2-40B4-BE49-F238E27FC236}">
                  <a16:creationId xmlns:a16="http://schemas.microsoft.com/office/drawing/2014/main" id="{4F0C8AAD-79B2-93C9-507D-20E58A62727D}"/>
                </a:ext>
              </a:extLst>
            </xdr:cNvPr>
            <xdr:cNvPicPr preferRelativeResize="0"/>
          </xdr:nvPicPr>
          <xdr:blipFill rotWithShape="1">
            <a:blip xmlns:r="http://schemas.openxmlformats.org/officeDocument/2006/relationships" r:embed="rId24">
              <a:alphaModFix/>
            </a:blip>
            <a:srcRect/>
            <a:stretch/>
          </xdr:blipFill>
          <xdr:spPr>
            <a:xfrm>
              <a:off x="5297" y="395"/>
              <a:ext cx="569" cy="463"/>
            </a:xfrm>
            <a:prstGeom prst="rect">
              <a:avLst/>
            </a:prstGeom>
            <a:noFill/>
            <a:ln>
              <a:noFill/>
            </a:ln>
          </xdr:spPr>
        </xdr:pic>
        <xdr:pic>
          <xdr:nvPicPr>
            <xdr:cNvPr id="267" name="Shape 122">
              <a:extLst>
                <a:ext uri="{FF2B5EF4-FFF2-40B4-BE49-F238E27FC236}">
                  <a16:creationId xmlns:a16="http://schemas.microsoft.com/office/drawing/2014/main" id="{AB90F5C7-2F9A-5D7C-4654-8F97746671C7}"/>
                </a:ext>
              </a:extLst>
            </xdr:cNvPr>
            <xdr:cNvPicPr preferRelativeResize="0"/>
          </xdr:nvPicPr>
          <xdr:blipFill rotWithShape="1">
            <a:blip xmlns:r="http://schemas.openxmlformats.org/officeDocument/2006/relationships" r:embed="rId25">
              <a:alphaModFix/>
            </a:blip>
            <a:srcRect/>
            <a:stretch/>
          </xdr:blipFill>
          <xdr:spPr>
            <a:xfrm>
              <a:off x="5295" y="264"/>
              <a:ext cx="572" cy="725"/>
            </a:xfrm>
            <a:prstGeom prst="rect">
              <a:avLst/>
            </a:prstGeom>
            <a:noFill/>
            <a:ln>
              <a:noFill/>
            </a:ln>
          </xdr:spPr>
        </xdr:pic>
        <xdr:pic>
          <xdr:nvPicPr>
            <xdr:cNvPr id="268" name="Shape 123">
              <a:extLst>
                <a:ext uri="{FF2B5EF4-FFF2-40B4-BE49-F238E27FC236}">
                  <a16:creationId xmlns:a16="http://schemas.microsoft.com/office/drawing/2014/main" id="{FF6D56BF-D31C-BFDC-B4B4-95158E1AA2F4}"/>
                </a:ext>
              </a:extLst>
            </xdr:cNvPr>
            <xdr:cNvPicPr preferRelativeResize="0"/>
          </xdr:nvPicPr>
          <xdr:blipFill rotWithShape="1">
            <a:blip xmlns:r="http://schemas.openxmlformats.org/officeDocument/2006/relationships" r:embed="rId24">
              <a:alphaModFix/>
            </a:blip>
            <a:srcRect/>
            <a:stretch/>
          </xdr:blipFill>
          <xdr:spPr>
            <a:xfrm>
              <a:off x="5297" y="395"/>
              <a:ext cx="569" cy="463"/>
            </a:xfrm>
            <a:prstGeom prst="rect">
              <a:avLst/>
            </a:prstGeom>
            <a:noFill/>
            <a:ln>
              <a:noFill/>
            </a:ln>
          </xdr:spPr>
        </xdr:pic>
        <xdr:sp macro="" textlink="">
          <xdr:nvSpPr>
            <xdr:cNvPr id="269" name="Shape 124">
              <a:extLst>
                <a:ext uri="{FF2B5EF4-FFF2-40B4-BE49-F238E27FC236}">
                  <a16:creationId xmlns:a16="http://schemas.microsoft.com/office/drawing/2014/main" id="{C8BB3031-55E7-8A88-B7B9-44B185D446EC}"/>
                </a:ext>
              </a:extLst>
            </xdr:cNvPr>
            <xdr:cNvSpPr/>
          </xdr:nvSpPr>
          <xdr:spPr>
            <a:xfrm>
              <a:off x="5520" y="719"/>
              <a:ext cx="125" cy="604"/>
            </a:xfrm>
            <a:custGeom>
              <a:avLst/>
              <a:gdLst/>
              <a:ahLst/>
              <a:cxnLst/>
              <a:rect l="l" t="t" r="r" b="b"/>
              <a:pathLst>
                <a:path w="125" h="604" extrusionOk="0">
                  <a:moveTo>
                    <a:pt x="34" y="0"/>
                  </a:moveTo>
                  <a:lnTo>
                    <a:pt x="30" y="2"/>
                  </a:lnTo>
                  <a:lnTo>
                    <a:pt x="24" y="3"/>
                  </a:lnTo>
                  <a:lnTo>
                    <a:pt x="22" y="3"/>
                  </a:lnTo>
                  <a:lnTo>
                    <a:pt x="16" y="39"/>
                  </a:lnTo>
                  <a:lnTo>
                    <a:pt x="14" y="57"/>
                  </a:lnTo>
                  <a:lnTo>
                    <a:pt x="12" y="74"/>
                  </a:lnTo>
                  <a:lnTo>
                    <a:pt x="4" y="146"/>
                  </a:lnTo>
                  <a:lnTo>
                    <a:pt x="2" y="182"/>
                  </a:lnTo>
                  <a:lnTo>
                    <a:pt x="1" y="201"/>
                  </a:lnTo>
                  <a:lnTo>
                    <a:pt x="1" y="219"/>
                  </a:lnTo>
                  <a:lnTo>
                    <a:pt x="0" y="237"/>
                  </a:lnTo>
                  <a:lnTo>
                    <a:pt x="0" y="274"/>
                  </a:lnTo>
                  <a:lnTo>
                    <a:pt x="2" y="312"/>
                  </a:lnTo>
                  <a:lnTo>
                    <a:pt x="3" y="330"/>
                  </a:lnTo>
                  <a:lnTo>
                    <a:pt x="5" y="349"/>
                  </a:lnTo>
                  <a:lnTo>
                    <a:pt x="6" y="368"/>
                  </a:lnTo>
                  <a:lnTo>
                    <a:pt x="9" y="387"/>
                  </a:lnTo>
                  <a:lnTo>
                    <a:pt x="11" y="406"/>
                  </a:lnTo>
                  <a:lnTo>
                    <a:pt x="14" y="426"/>
                  </a:lnTo>
                  <a:lnTo>
                    <a:pt x="18" y="445"/>
                  </a:lnTo>
                  <a:lnTo>
                    <a:pt x="21" y="464"/>
                  </a:lnTo>
                  <a:lnTo>
                    <a:pt x="26" y="484"/>
                  </a:lnTo>
                  <a:lnTo>
                    <a:pt x="30" y="504"/>
                  </a:lnTo>
                  <a:lnTo>
                    <a:pt x="40" y="544"/>
                  </a:lnTo>
                  <a:lnTo>
                    <a:pt x="52" y="584"/>
                  </a:lnTo>
                  <a:lnTo>
                    <a:pt x="59" y="604"/>
                  </a:lnTo>
                  <a:lnTo>
                    <a:pt x="67" y="604"/>
                  </a:lnTo>
                  <a:lnTo>
                    <a:pt x="75" y="603"/>
                  </a:lnTo>
                  <a:lnTo>
                    <a:pt x="125" y="603"/>
                  </a:lnTo>
                  <a:lnTo>
                    <a:pt x="119" y="588"/>
                  </a:lnTo>
                  <a:lnTo>
                    <a:pt x="113" y="571"/>
                  </a:lnTo>
                  <a:lnTo>
                    <a:pt x="108" y="554"/>
                  </a:lnTo>
                  <a:lnTo>
                    <a:pt x="102" y="536"/>
                  </a:lnTo>
                  <a:lnTo>
                    <a:pt x="98" y="519"/>
                  </a:lnTo>
                  <a:lnTo>
                    <a:pt x="93" y="502"/>
                  </a:lnTo>
                  <a:lnTo>
                    <a:pt x="88" y="484"/>
                  </a:lnTo>
                  <a:lnTo>
                    <a:pt x="84" y="466"/>
                  </a:lnTo>
                  <a:lnTo>
                    <a:pt x="80" y="449"/>
                  </a:lnTo>
                  <a:lnTo>
                    <a:pt x="77" y="431"/>
                  </a:lnTo>
                  <a:lnTo>
                    <a:pt x="73" y="413"/>
                  </a:lnTo>
                  <a:lnTo>
                    <a:pt x="70" y="395"/>
                  </a:lnTo>
                  <a:lnTo>
                    <a:pt x="67" y="376"/>
                  </a:lnTo>
                  <a:lnTo>
                    <a:pt x="63" y="340"/>
                  </a:lnTo>
                  <a:lnTo>
                    <a:pt x="59" y="302"/>
                  </a:lnTo>
                  <a:lnTo>
                    <a:pt x="57" y="284"/>
                  </a:lnTo>
                  <a:lnTo>
                    <a:pt x="56" y="265"/>
                  </a:lnTo>
                  <a:lnTo>
                    <a:pt x="54" y="246"/>
                  </a:lnTo>
                  <a:lnTo>
                    <a:pt x="53" y="227"/>
                  </a:lnTo>
                  <a:lnTo>
                    <a:pt x="53" y="208"/>
                  </a:lnTo>
                  <a:lnTo>
                    <a:pt x="52" y="188"/>
                  </a:lnTo>
                  <a:lnTo>
                    <a:pt x="52" y="130"/>
                  </a:lnTo>
                  <a:lnTo>
                    <a:pt x="53" y="110"/>
                  </a:lnTo>
                  <a:lnTo>
                    <a:pt x="53" y="91"/>
                  </a:lnTo>
                  <a:lnTo>
                    <a:pt x="56" y="31"/>
                  </a:lnTo>
                  <a:lnTo>
                    <a:pt x="58" y="11"/>
                  </a:lnTo>
                  <a:lnTo>
                    <a:pt x="53" y="11"/>
                  </a:lnTo>
                  <a:lnTo>
                    <a:pt x="47" y="10"/>
                  </a:lnTo>
                  <a:lnTo>
                    <a:pt x="42" y="8"/>
                  </a:lnTo>
                  <a:lnTo>
                    <a:pt x="38" y="5"/>
                  </a:lnTo>
                  <a:lnTo>
                    <a:pt x="34" y="0"/>
                  </a:lnTo>
                  <a:close/>
                  <a:moveTo>
                    <a:pt x="125" y="603"/>
                  </a:moveTo>
                  <a:lnTo>
                    <a:pt x="109" y="603"/>
                  </a:lnTo>
                  <a:lnTo>
                    <a:pt x="117" y="604"/>
                  </a:lnTo>
                  <a:lnTo>
                    <a:pt x="125" y="604"/>
                  </a:lnTo>
                  <a:lnTo>
                    <a:pt x="125" y="603"/>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70" name="Shape 125">
              <a:extLst>
                <a:ext uri="{FF2B5EF4-FFF2-40B4-BE49-F238E27FC236}">
                  <a16:creationId xmlns:a16="http://schemas.microsoft.com/office/drawing/2014/main" id="{F6781DBA-BE40-33AC-4FD5-654369EC8FA3}"/>
                </a:ext>
              </a:extLst>
            </xdr:cNvPr>
            <xdr:cNvPicPr preferRelativeResize="0"/>
          </xdr:nvPicPr>
          <xdr:blipFill rotWithShape="1">
            <a:blip xmlns:r="http://schemas.openxmlformats.org/officeDocument/2006/relationships" r:embed="rId26">
              <a:alphaModFix/>
            </a:blip>
            <a:srcRect/>
            <a:stretch/>
          </xdr:blipFill>
          <xdr:spPr>
            <a:xfrm>
              <a:off x="5520" y="849"/>
              <a:ext cx="499" cy="346"/>
            </a:xfrm>
            <a:prstGeom prst="rect">
              <a:avLst/>
            </a:prstGeom>
            <a:noFill/>
            <a:ln>
              <a:noFill/>
            </a:ln>
          </xdr:spPr>
        </xdr:pic>
        <xdr:sp macro="" textlink="">
          <xdr:nvSpPr>
            <xdr:cNvPr id="271" name="Shape 126">
              <a:extLst>
                <a:ext uri="{FF2B5EF4-FFF2-40B4-BE49-F238E27FC236}">
                  <a16:creationId xmlns:a16="http://schemas.microsoft.com/office/drawing/2014/main" id="{85581AD9-8CD1-18C4-7EA1-2A965C7F929B}"/>
                </a:ext>
              </a:extLst>
            </xdr:cNvPr>
            <xdr:cNvSpPr/>
          </xdr:nvSpPr>
          <xdr:spPr>
            <a:xfrm>
              <a:off x="5520" y="718"/>
              <a:ext cx="125" cy="605"/>
            </a:xfrm>
            <a:custGeom>
              <a:avLst/>
              <a:gdLst/>
              <a:ahLst/>
              <a:cxnLst/>
              <a:rect l="l" t="t" r="r" b="b"/>
              <a:pathLst>
                <a:path w="125" h="605" extrusionOk="0">
                  <a:moveTo>
                    <a:pt x="22" y="4"/>
                  </a:moveTo>
                  <a:lnTo>
                    <a:pt x="19" y="22"/>
                  </a:lnTo>
                  <a:lnTo>
                    <a:pt x="16" y="40"/>
                  </a:lnTo>
                  <a:lnTo>
                    <a:pt x="14" y="58"/>
                  </a:lnTo>
                  <a:lnTo>
                    <a:pt x="12" y="75"/>
                  </a:lnTo>
                  <a:lnTo>
                    <a:pt x="10" y="93"/>
                  </a:lnTo>
                  <a:lnTo>
                    <a:pt x="8" y="111"/>
                  </a:lnTo>
                  <a:lnTo>
                    <a:pt x="6" y="129"/>
                  </a:lnTo>
                  <a:lnTo>
                    <a:pt x="4" y="147"/>
                  </a:lnTo>
                  <a:lnTo>
                    <a:pt x="3" y="165"/>
                  </a:lnTo>
                  <a:lnTo>
                    <a:pt x="2" y="183"/>
                  </a:lnTo>
                  <a:lnTo>
                    <a:pt x="1" y="202"/>
                  </a:lnTo>
                  <a:lnTo>
                    <a:pt x="1" y="220"/>
                  </a:lnTo>
                  <a:lnTo>
                    <a:pt x="0" y="238"/>
                  </a:lnTo>
                  <a:lnTo>
                    <a:pt x="0" y="256"/>
                  </a:lnTo>
                  <a:lnTo>
                    <a:pt x="0" y="275"/>
                  </a:lnTo>
                  <a:lnTo>
                    <a:pt x="1" y="294"/>
                  </a:lnTo>
                  <a:lnTo>
                    <a:pt x="2" y="313"/>
                  </a:lnTo>
                  <a:lnTo>
                    <a:pt x="3" y="331"/>
                  </a:lnTo>
                  <a:lnTo>
                    <a:pt x="5" y="350"/>
                  </a:lnTo>
                  <a:lnTo>
                    <a:pt x="6" y="369"/>
                  </a:lnTo>
                  <a:lnTo>
                    <a:pt x="9" y="388"/>
                  </a:lnTo>
                  <a:lnTo>
                    <a:pt x="11" y="407"/>
                  </a:lnTo>
                  <a:lnTo>
                    <a:pt x="14" y="427"/>
                  </a:lnTo>
                  <a:lnTo>
                    <a:pt x="18" y="446"/>
                  </a:lnTo>
                  <a:lnTo>
                    <a:pt x="21" y="465"/>
                  </a:lnTo>
                  <a:lnTo>
                    <a:pt x="26" y="485"/>
                  </a:lnTo>
                  <a:lnTo>
                    <a:pt x="30" y="505"/>
                  </a:lnTo>
                  <a:lnTo>
                    <a:pt x="35" y="525"/>
                  </a:lnTo>
                  <a:lnTo>
                    <a:pt x="40" y="545"/>
                  </a:lnTo>
                  <a:lnTo>
                    <a:pt x="46" y="565"/>
                  </a:lnTo>
                  <a:lnTo>
                    <a:pt x="52" y="585"/>
                  </a:lnTo>
                  <a:lnTo>
                    <a:pt x="59" y="605"/>
                  </a:lnTo>
                  <a:lnTo>
                    <a:pt x="67" y="605"/>
                  </a:lnTo>
                  <a:lnTo>
                    <a:pt x="75" y="604"/>
                  </a:lnTo>
                  <a:lnTo>
                    <a:pt x="84" y="604"/>
                  </a:lnTo>
                  <a:lnTo>
                    <a:pt x="92" y="604"/>
                  </a:lnTo>
                  <a:lnTo>
                    <a:pt x="101" y="604"/>
                  </a:lnTo>
                  <a:lnTo>
                    <a:pt x="109" y="604"/>
                  </a:lnTo>
                  <a:lnTo>
                    <a:pt x="117" y="605"/>
                  </a:lnTo>
                  <a:lnTo>
                    <a:pt x="125" y="605"/>
                  </a:lnTo>
                  <a:lnTo>
                    <a:pt x="119" y="589"/>
                  </a:lnTo>
                  <a:lnTo>
                    <a:pt x="113" y="572"/>
                  </a:lnTo>
                  <a:lnTo>
                    <a:pt x="108" y="555"/>
                  </a:lnTo>
                  <a:lnTo>
                    <a:pt x="102" y="537"/>
                  </a:lnTo>
                  <a:lnTo>
                    <a:pt x="98" y="520"/>
                  </a:lnTo>
                  <a:lnTo>
                    <a:pt x="93" y="503"/>
                  </a:lnTo>
                  <a:lnTo>
                    <a:pt x="88" y="485"/>
                  </a:lnTo>
                  <a:lnTo>
                    <a:pt x="84" y="467"/>
                  </a:lnTo>
                  <a:lnTo>
                    <a:pt x="80" y="450"/>
                  </a:lnTo>
                  <a:lnTo>
                    <a:pt x="77" y="432"/>
                  </a:lnTo>
                  <a:lnTo>
                    <a:pt x="73" y="414"/>
                  </a:lnTo>
                  <a:lnTo>
                    <a:pt x="70" y="396"/>
                  </a:lnTo>
                  <a:lnTo>
                    <a:pt x="67" y="377"/>
                  </a:lnTo>
                  <a:lnTo>
                    <a:pt x="65" y="359"/>
                  </a:lnTo>
                  <a:lnTo>
                    <a:pt x="63" y="341"/>
                  </a:lnTo>
                  <a:lnTo>
                    <a:pt x="61" y="322"/>
                  </a:lnTo>
                  <a:lnTo>
                    <a:pt x="59" y="303"/>
                  </a:lnTo>
                  <a:lnTo>
                    <a:pt x="57" y="285"/>
                  </a:lnTo>
                  <a:lnTo>
                    <a:pt x="56" y="266"/>
                  </a:lnTo>
                  <a:lnTo>
                    <a:pt x="54" y="247"/>
                  </a:lnTo>
                  <a:lnTo>
                    <a:pt x="53" y="228"/>
                  </a:lnTo>
                  <a:lnTo>
                    <a:pt x="53" y="209"/>
                  </a:lnTo>
                  <a:lnTo>
                    <a:pt x="52" y="189"/>
                  </a:lnTo>
                  <a:lnTo>
                    <a:pt x="52" y="170"/>
                  </a:lnTo>
                  <a:lnTo>
                    <a:pt x="52" y="150"/>
                  </a:lnTo>
                  <a:lnTo>
                    <a:pt x="52" y="131"/>
                  </a:lnTo>
                  <a:lnTo>
                    <a:pt x="53" y="111"/>
                  </a:lnTo>
                  <a:lnTo>
                    <a:pt x="53" y="92"/>
                  </a:lnTo>
                  <a:lnTo>
                    <a:pt x="54" y="72"/>
                  </a:lnTo>
                  <a:lnTo>
                    <a:pt x="55" y="52"/>
                  </a:lnTo>
                  <a:lnTo>
                    <a:pt x="56" y="32"/>
                  </a:lnTo>
                  <a:lnTo>
                    <a:pt x="58" y="12"/>
                  </a:lnTo>
                  <a:lnTo>
                    <a:pt x="55" y="12"/>
                  </a:lnTo>
                  <a:lnTo>
                    <a:pt x="53" y="12"/>
                  </a:lnTo>
                  <a:lnTo>
                    <a:pt x="50" y="12"/>
                  </a:lnTo>
                  <a:lnTo>
                    <a:pt x="47" y="11"/>
                  </a:lnTo>
                  <a:lnTo>
                    <a:pt x="45" y="10"/>
                  </a:lnTo>
                  <a:lnTo>
                    <a:pt x="42" y="9"/>
                  </a:lnTo>
                  <a:lnTo>
                    <a:pt x="40" y="7"/>
                  </a:lnTo>
                  <a:lnTo>
                    <a:pt x="38" y="6"/>
                  </a:lnTo>
                  <a:lnTo>
                    <a:pt x="36" y="3"/>
                  </a:lnTo>
                  <a:lnTo>
                    <a:pt x="34" y="1"/>
                  </a:lnTo>
                  <a:lnTo>
                    <a:pt x="35" y="1"/>
                  </a:lnTo>
                  <a:lnTo>
                    <a:pt x="36" y="0"/>
                  </a:lnTo>
                  <a:lnTo>
                    <a:pt x="33" y="2"/>
                  </a:lnTo>
                  <a:lnTo>
                    <a:pt x="30" y="3"/>
                  </a:lnTo>
                  <a:lnTo>
                    <a:pt x="28" y="4"/>
                  </a:lnTo>
                  <a:lnTo>
                    <a:pt x="26" y="4"/>
                  </a:lnTo>
                  <a:lnTo>
                    <a:pt x="24" y="4"/>
                  </a:lnTo>
                  <a:lnTo>
                    <a:pt x="22" y="4"/>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72" name="Shape 127">
              <a:extLst>
                <a:ext uri="{FF2B5EF4-FFF2-40B4-BE49-F238E27FC236}">
                  <a16:creationId xmlns:a16="http://schemas.microsoft.com/office/drawing/2014/main" id="{C1E41C76-9E1C-3B41-9939-39E50E5B8D6C}"/>
                </a:ext>
              </a:extLst>
            </xdr:cNvPr>
            <xdr:cNvSpPr/>
          </xdr:nvSpPr>
          <xdr:spPr>
            <a:xfrm>
              <a:off x="6605" y="837"/>
              <a:ext cx="63" cy="75"/>
            </a:xfrm>
            <a:custGeom>
              <a:avLst/>
              <a:gdLst/>
              <a:ahLst/>
              <a:cxnLst/>
              <a:rect l="l" t="t" r="r" b="b"/>
              <a:pathLst>
                <a:path w="63" h="75" extrusionOk="0">
                  <a:moveTo>
                    <a:pt x="52" y="13"/>
                  </a:moveTo>
                  <a:lnTo>
                    <a:pt x="41" y="13"/>
                  </a:lnTo>
                  <a:lnTo>
                    <a:pt x="46" y="44"/>
                  </a:lnTo>
                  <a:lnTo>
                    <a:pt x="47" y="54"/>
                  </a:lnTo>
                  <a:lnTo>
                    <a:pt x="50" y="73"/>
                  </a:lnTo>
                  <a:lnTo>
                    <a:pt x="63" y="75"/>
                  </a:lnTo>
                  <a:lnTo>
                    <a:pt x="52" y="13"/>
                  </a:lnTo>
                  <a:close/>
                  <a:moveTo>
                    <a:pt x="37" y="0"/>
                  </a:moveTo>
                  <a:lnTo>
                    <a:pt x="0" y="63"/>
                  </a:lnTo>
                  <a:lnTo>
                    <a:pt x="12" y="66"/>
                  </a:lnTo>
                  <a:lnTo>
                    <a:pt x="21" y="49"/>
                  </a:lnTo>
                  <a:lnTo>
                    <a:pt x="41" y="13"/>
                  </a:lnTo>
                  <a:lnTo>
                    <a:pt x="52" y="13"/>
                  </a:lnTo>
                  <a:lnTo>
                    <a:pt x="50" y="3"/>
                  </a:lnTo>
                  <a:lnTo>
                    <a:pt x="37"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73" name="Shape 128">
              <a:extLst>
                <a:ext uri="{FF2B5EF4-FFF2-40B4-BE49-F238E27FC236}">
                  <a16:creationId xmlns:a16="http://schemas.microsoft.com/office/drawing/2014/main" id="{1D6D06B8-5DCB-E293-A120-D68D68EF49D5}"/>
                </a:ext>
              </a:extLst>
            </xdr:cNvPr>
            <xdr:cNvSpPr/>
          </xdr:nvSpPr>
          <xdr:spPr>
            <a:xfrm>
              <a:off x="6626" y="877"/>
              <a:ext cx="26" cy="14"/>
            </a:xfrm>
            <a:custGeom>
              <a:avLst/>
              <a:gdLst/>
              <a:ahLst/>
              <a:cxnLst/>
              <a:rect l="l" t="t" r="r" b="b"/>
              <a:pathLst>
                <a:path w="26" h="14" extrusionOk="0">
                  <a:moveTo>
                    <a:pt x="5" y="0"/>
                  </a:moveTo>
                  <a:lnTo>
                    <a:pt x="0" y="9"/>
                  </a:lnTo>
                  <a:lnTo>
                    <a:pt x="26" y="14"/>
                  </a:lnTo>
                  <a:lnTo>
                    <a:pt x="25" y="4"/>
                  </a:lnTo>
                  <a:lnTo>
                    <a:pt x="5"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74" name="Shape 129">
              <a:extLst>
                <a:ext uri="{FF2B5EF4-FFF2-40B4-BE49-F238E27FC236}">
                  <a16:creationId xmlns:a16="http://schemas.microsoft.com/office/drawing/2014/main" id="{0A9CA6A0-BA10-363D-8EBA-473E256F863F}"/>
                </a:ext>
              </a:extLst>
            </xdr:cNvPr>
            <xdr:cNvSpPr/>
          </xdr:nvSpPr>
          <xdr:spPr>
            <a:xfrm>
              <a:off x="6636" y="819"/>
              <a:ext cx="31" cy="10"/>
            </a:xfrm>
            <a:custGeom>
              <a:avLst/>
              <a:gdLst/>
              <a:ahLst/>
              <a:cxnLst/>
              <a:rect l="l" t="t" r="r" b="b"/>
              <a:pathLst>
                <a:path w="31" h="10" extrusionOk="0">
                  <a:moveTo>
                    <a:pt x="27" y="7"/>
                  </a:moveTo>
                  <a:lnTo>
                    <a:pt x="12" y="7"/>
                  </a:lnTo>
                  <a:lnTo>
                    <a:pt x="19" y="10"/>
                  </a:lnTo>
                  <a:lnTo>
                    <a:pt x="24" y="10"/>
                  </a:lnTo>
                  <a:lnTo>
                    <a:pt x="27" y="7"/>
                  </a:lnTo>
                  <a:close/>
                  <a:moveTo>
                    <a:pt x="12" y="0"/>
                  </a:moveTo>
                  <a:lnTo>
                    <a:pt x="8" y="0"/>
                  </a:lnTo>
                  <a:lnTo>
                    <a:pt x="2" y="4"/>
                  </a:lnTo>
                  <a:lnTo>
                    <a:pt x="0" y="8"/>
                  </a:lnTo>
                  <a:lnTo>
                    <a:pt x="5" y="9"/>
                  </a:lnTo>
                  <a:lnTo>
                    <a:pt x="8" y="7"/>
                  </a:lnTo>
                  <a:lnTo>
                    <a:pt x="27" y="7"/>
                  </a:lnTo>
                  <a:lnTo>
                    <a:pt x="28" y="6"/>
                  </a:lnTo>
                  <a:lnTo>
                    <a:pt x="30" y="3"/>
                  </a:lnTo>
                  <a:lnTo>
                    <a:pt x="19" y="3"/>
                  </a:lnTo>
                  <a:lnTo>
                    <a:pt x="14" y="1"/>
                  </a:lnTo>
                  <a:lnTo>
                    <a:pt x="12" y="0"/>
                  </a:lnTo>
                  <a:close/>
                  <a:moveTo>
                    <a:pt x="26" y="1"/>
                  </a:moveTo>
                  <a:lnTo>
                    <a:pt x="24" y="3"/>
                  </a:lnTo>
                  <a:lnTo>
                    <a:pt x="30" y="3"/>
                  </a:lnTo>
                  <a:lnTo>
                    <a:pt x="31" y="2"/>
                  </a:lnTo>
                  <a:lnTo>
                    <a:pt x="26" y="1"/>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75" name="Shape 130">
              <a:extLst>
                <a:ext uri="{FF2B5EF4-FFF2-40B4-BE49-F238E27FC236}">
                  <a16:creationId xmlns:a16="http://schemas.microsoft.com/office/drawing/2014/main" id="{A991DA27-7DC3-87BC-9AA2-4487E2E21132}"/>
                </a:ext>
              </a:extLst>
            </xdr:cNvPr>
            <xdr:cNvSpPr/>
          </xdr:nvSpPr>
          <xdr:spPr>
            <a:xfrm>
              <a:off x="6698" y="903"/>
              <a:ext cx="19" cy="21"/>
            </a:xfrm>
            <a:custGeom>
              <a:avLst/>
              <a:gdLst/>
              <a:ahLst/>
              <a:cxnLst/>
              <a:rect l="l" t="t" r="r" b="b"/>
              <a:pathLst>
                <a:path w="19" h="21" extrusionOk="0">
                  <a:moveTo>
                    <a:pt x="0" y="0"/>
                  </a:moveTo>
                  <a:lnTo>
                    <a:pt x="5" y="18"/>
                  </a:lnTo>
                  <a:lnTo>
                    <a:pt x="12" y="20"/>
                  </a:lnTo>
                  <a:lnTo>
                    <a:pt x="19" y="21"/>
                  </a:lnTo>
                  <a:lnTo>
                    <a:pt x="14" y="10"/>
                  </a:lnTo>
                  <a:lnTo>
                    <a:pt x="10" y="9"/>
                  </a:lnTo>
                  <a:lnTo>
                    <a:pt x="4" y="5"/>
                  </a:lnTo>
                  <a:lnTo>
                    <a:pt x="0"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76" name="Shape 131">
              <a:extLst>
                <a:ext uri="{FF2B5EF4-FFF2-40B4-BE49-F238E27FC236}">
                  <a16:creationId xmlns:a16="http://schemas.microsoft.com/office/drawing/2014/main" id="{854A6283-F867-E3F9-0260-B56FD0FBD915}"/>
                </a:ext>
              </a:extLst>
            </xdr:cNvPr>
            <xdr:cNvSpPr/>
          </xdr:nvSpPr>
          <xdr:spPr>
            <a:xfrm>
              <a:off x="6684" y="851"/>
              <a:ext cx="67" cy="73"/>
            </a:xfrm>
            <a:custGeom>
              <a:avLst/>
              <a:gdLst/>
              <a:ahLst/>
              <a:cxnLst/>
              <a:rect l="l" t="t" r="r" b="b"/>
              <a:pathLst>
                <a:path w="67" h="73" extrusionOk="0">
                  <a:moveTo>
                    <a:pt x="28" y="62"/>
                  </a:moveTo>
                  <a:lnTo>
                    <a:pt x="33" y="73"/>
                  </a:lnTo>
                  <a:lnTo>
                    <a:pt x="40" y="73"/>
                  </a:lnTo>
                  <a:lnTo>
                    <a:pt x="46" y="71"/>
                  </a:lnTo>
                  <a:lnTo>
                    <a:pt x="52" y="68"/>
                  </a:lnTo>
                  <a:lnTo>
                    <a:pt x="57" y="63"/>
                  </a:lnTo>
                  <a:lnTo>
                    <a:pt x="33" y="63"/>
                  </a:lnTo>
                  <a:lnTo>
                    <a:pt x="28" y="62"/>
                  </a:lnTo>
                  <a:close/>
                  <a:moveTo>
                    <a:pt x="38" y="0"/>
                  </a:moveTo>
                  <a:lnTo>
                    <a:pt x="31" y="0"/>
                  </a:lnTo>
                  <a:lnTo>
                    <a:pt x="24" y="1"/>
                  </a:lnTo>
                  <a:lnTo>
                    <a:pt x="19" y="4"/>
                  </a:lnTo>
                  <a:lnTo>
                    <a:pt x="13" y="7"/>
                  </a:lnTo>
                  <a:lnTo>
                    <a:pt x="9" y="12"/>
                  </a:lnTo>
                  <a:lnTo>
                    <a:pt x="5" y="18"/>
                  </a:lnTo>
                  <a:lnTo>
                    <a:pt x="2" y="25"/>
                  </a:lnTo>
                  <a:lnTo>
                    <a:pt x="0" y="33"/>
                  </a:lnTo>
                  <a:lnTo>
                    <a:pt x="0" y="45"/>
                  </a:lnTo>
                  <a:lnTo>
                    <a:pt x="1" y="51"/>
                  </a:lnTo>
                  <a:lnTo>
                    <a:pt x="4" y="57"/>
                  </a:lnTo>
                  <a:lnTo>
                    <a:pt x="8" y="62"/>
                  </a:lnTo>
                  <a:lnTo>
                    <a:pt x="13" y="67"/>
                  </a:lnTo>
                  <a:lnTo>
                    <a:pt x="19" y="70"/>
                  </a:lnTo>
                  <a:lnTo>
                    <a:pt x="14" y="52"/>
                  </a:lnTo>
                  <a:lnTo>
                    <a:pt x="13" y="48"/>
                  </a:lnTo>
                  <a:lnTo>
                    <a:pt x="12" y="44"/>
                  </a:lnTo>
                  <a:lnTo>
                    <a:pt x="12" y="36"/>
                  </a:lnTo>
                  <a:lnTo>
                    <a:pt x="14" y="26"/>
                  </a:lnTo>
                  <a:lnTo>
                    <a:pt x="17" y="22"/>
                  </a:lnTo>
                  <a:lnTo>
                    <a:pt x="19" y="18"/>
                  </a:lnTo>
                  <a:lnTo>
                    <a:pt x="24" y="13"/>
                  </a:lnTo>
                  <a:lnTo>
                    <a:pt x="30" y="11"/>
                  </a:lnTo>
                  <a:lnTo>
                    <a:pt x="35" y="10"/>
                  </a:lnTo>
                  <a:lnTo>
                    <a:pt x="58" y="10"/>
                  </a:lnTo>
                  <a:lnTo>
                    <a:pt x="55" y="6"/>
                  </a:lnTo>
                  <a:lnTo>
                    <a:pt x="49" y="3"/>
                  </a:lnTo>
                  <a:lnTo>
                    <a:pt x="42" y="1"/>
                  </a:lnTo>
                  <a:lnTo>
                    <a:pt x="38" y="0"/>
                  </a:lnTo>
                  <a:close/>
                  <a:moveTo>
                    <a:pt x="58" y="10"/>
                  </a:moveTo>
                  <a:lnTo>
                    <a:pt x="35" y="10"/>
                  </a:lnTo>
                  <a:lnTo>
                    <a:pt x="40" y="11"/>
                  </a:lnTo>
                  <a:lnTo>
                    <a:pt x="46" y="13"/>
                  </a:lnTo>
                  <a:lnTo>
                    <a:pt x="51" y="18"/>
                  </a:lnTo>
                  <a:lnTo>
                    <a:pt x="54" y="23"/>
                  </a:lnTo>
                  <a:lnTo>
                    <a:pt x="56" y="33"/>
                  </a:lnTo>
                  <a:lnTo>
                    <a:pt x="55" y="38"/>
                  </a:lnTo>
                  <a:lnTo>
                    <a:pt x="54" y="44"/>
                  </a:lnTo>
                  <a:lnTo>
                    <a:pt x="52" y="49"/>
                  </a:lnTo>
                  <a:lnTo>
                    <a:pt x="48" y="56"/>
                  </a:lnTo>
                  <a:lnTo>
                    <a:pt x="43" y="60"/>
                  </a:lnTo>
                  <a:lnTo>
                    <a:pt x="37" y="62"/>
                  </a:lnTo>
                  <a:lnTo>
                    <a:pt x="33" y="63"/>
                  </a:lnTo>
                  <a:lnTo>
                    <a:pt x="57" y="63"/>
                  </a:lnTo>
                  <a:lnTo>
                    <a:pt x="61" y="58"/>
                  </a:lnTo>
                  <a:lnTo>
                    <a:pt x="64" y="51"/>
                  </a:lnTo>
                  <a:lnTo>
                    <a:pt x="66" y="44"/>
                  </a:lnTo>
                  <a:lnTo>
                    <a:pt x="67" y="37"/>
                  </a:lnTo>
                  <a:lnTo>
                    <a:pt x="67" y="29"/>
                  </a:lnTo>
                  <a:lnTo>
                    <a:pt x="66" y="22"/>
                  </a:lnTo>
                  <a:lnTo>
                    <a:pt x="63" y="16"/>
                  </a:lnTo>
                  <a:lnTo>
                    <a:pt x="58" y="1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77" name="Shape 132">
              <a:extLst>
                <a:ext uri="{FF2B5EF4-FFF2-40B4-BE49-F238E27FC236}">
                  <a16:creationId xmlns:a16="http://schemas.microsoft.com/office/drawing/2014/main" id="{0C858B39-2E7F-2553-7E93-E08287504841}"/>
                </a:ext>
              </a:extLst>
            </xdr:cNvPr>
            <xdr:cNvSpPr/>
          </xdr:nvSpPr>
          <xdr:spPr>
            <a:xfrm>
              <a:off x="5955" y="810"/>
              <a:ext cx="63" cy="72"/>
            </a:xfrm>
            <a:custGeom>
              <a:avLst/>
              <a:gdLst/>
              <a:ahLst/>
              <a:cxnLst/>
              <a:rect l="l" t="t" r="r" b="b"/>
              <a:pathLst>
                <a:path w="63" h="72" extrusionOk="0">
                  <a:moveTo>
                    <a:pt x="30" y="0"/>
                  </a:moveTo>
                  <a:lnTo>
                    <a:pt x="17" y="1"/>
                  </a:lnTo>
                  <a:lnTo>
                    <a:pt x="0" y="72"/>
                  </a:lnTo>
                  <a:lnTo>
                    <a:pt x="12" y="71"/>
                  </a:lnTo>
                  <a:lnTo>
                    <a:pt x="16" y="53"/>
                  </a:lnTo>
                  <a:lnTo>
                    <a:pt x="18" y="43"/>
                  </a:lnTo>
                  <a:lnTo>
                    <a:pt x="25" y="12"/>
                  </a:lnTo>
                  <a:lnTo>
                    <a:pt x="36" y="12"/>
                  </a:lnTo>
                  <a:lnTo>
                    <a:pt x="30" y="0"/>
                  </a:lnTo>
                  <a:close/>
                  <a:moveTo>
                    <a:pt x="36" y="12"/>
                  </a:moveTo>
                  <a:lnTo>
                    <a:pt x="25" y="12"/>
                  </a:lnTo>
                  <a:lnTo>
                    <a:pt x="38" y="41"/>
                  </a:lnTo>
                  <a:lnTo>
                    <a:pt x="43" y="50"/>
                  </a:lnTo>
                  <a:lnTo>
                    <a:pt x="51" y="67"/>
                  </a:lnTo>
                  <a:lnTo>
                    <a:pt x="63" y="65"/>
                  </a:lnTo>
                  <a:lnTo>
                    <a:pt x="36" y="12"/>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78" name="Shape 133">
              <a:extLst>
                <a:ext uri="{FF2B5EF4-FFF2-40B4-BE49-F238E27FC236}">
                  <a16:creationId xmlns:a16="http://schemas.microsoft.com/office/drawing/2014/main" id="{AC3BA997-346F-E105-EAFA-F961F31672DB}"/>
                </a:ext>
              </a:extLst>
            </xdr:cNvPr>
            <xdr:cNvSpPr/>
          </xdr:nvSpPr>
          <xdr:spPr>
            <a:xfrm>
              <a:off x="5971" y="851"/>
              <a:ext cx="27" cy="12"/>
            </a:xfrm>
            <a:custGeom>
              <a:avLst/>
              <a:gdLst/>
              <a:ahLst/>
              <a:cxnLst/>
              <a:rect l="l" t="t" r="r" b="b"/>
              <a:pathLst>
                <a:path w="27" h="12" extrusionOk="0">
                  <a:moveTo>
                    <a:pt x="22" y="0"/>
                  </a:moveTo>
                  <a:lnTo>
                    <a:pt x="2" y="2"/>
                  </a:lnTo>
                  <a:lnTo>
                    <a:pt x="0" y="12"/>
                  </a:lnTo>
                  <a:lnTo>
                    <a:pt x="27" y="9"/>
                  </a:lnTo>
                  <a:lnTo>
                    <a:pt x="22"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79" name="Shape 134">
              <a:extLst>
                <a:ext uri="{FF2B5EF4-FFF2-40B4-BE49-F238E27FC236}">
                  <a16:creationId xmlns:a16="http://schemas.microsoft.com/office/drawing/2014/main" id="{027238F7-FE2F-CBCE-1D0B-EF4768482971}"/>
                </a:ext>
              </a:extLst>
            </xdr:cNvPr>
            <xdr:cNvSpPr/>
          </xdr:nvSpPr>
          <xdr:spPr>
            <a:xfrm>
              <a:off x="6026" y="800"/>
              <a:ext cx="72" cy="74"/>
            </a:xfrm>
            <a:custGeom>
              <a:avLst/>
              <a:gdLst/>
              <a:ahLst/>
              <a:cxnLst/>
              <a:rect l="l" t="t" r="r" b="b"/>
              <a:pathLst>
                <a:path w="72" h="74" extrusionOk="0">
                  <a:moveTo>
                    <a:pt x="17" y="4"/>
                  </a:moveTo>
                  <a:lnTo>
                    <a:pt x="0" y="6"/>
                  </a:lnTo>
                  <a:lnTo>
                    <a:pt x="5" y="74"/>
                  </a:lnTo>
                  <a:lnTo>
                    <a:pt x="16" y="73"/>
                  </a:lnTo>
                  <a:lnTo>
                    <a:pt x="11" y="16"/>
                  </a:lnTo>
                  <a:lnTo>
                    <a:pt x="21" y="16"/>
                  </a:lnTo>
                  <a:lnTo>
                    <a:pt x="17" y="4"/>
                  </a:lnTo>
                  <a:close/>
                  <a:moveTo>
                    <a:pt x="21" y="16"/>
                  </a:moveTo>
                  <a:lnTo>
                    <a:pt x="11" y="16"/>
                  </a:lnTo>
                  <a:lnTo>
                    <a:pt x="33" y="72"/>
                  </a:lnTo>
                  <a:lnTo>
                    <a:pt x="44" y="71"/>
                  </a:lnTo>
                  <a:lnTo>
                    <a:pt x="47" y="58"/>
                  </a:lnTo>
                  <a:lnTo>
                    <a:pt x="37" y="58"/>
                  </a:lnTo>
                  <a:lnTo>
                    <a:pt x="21" y="16"/>
                  </a:lnTo>
                  <a:close/>
                  <a:moveTo>
                    <a:pt x="67" y="13"/>
                  </a:moveTo>
                  <a:lnTo>
                    <a:pt x="56" y="13"/>
                  </a:lnTo>
                  <a:lnTo>
                    <a:pt x="61" y="70"/>
                  </a:lnTo>
                  <a:lnTo>
                    <a:pt x="72" y="69"/>
                  </a:lnTo>
                  <a:lnTo>
                    <a:pt x="67" y="13"/>
                  </a:lnTo>
                  <a:close/>
                  <a:moveTo>
                    <a:pt x="66" y="0"/>
                  </a:moveTo>
                  <a:lnTo>
                    <a:pt x="50" y="2"/>
                  </a:lnTo>
                  <a:lnTo>
                    <a:pt x="37" y="58"/>
                  </a:lnTo>
                  <a:lnTo>
                    <a:pt x="47" y="58"/>
                  </a:lnTo>
                  <a:lnTo>
                    <a:pt x="56" y="13"/>
                  </a:lnTo>
                  <a:lnTo>
                    <a:pt x="67" y="13"/>
                  </a:lnTo>
                  <a:lnTo>
                    <a:pt x="66"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80" name="Shape 135">
              <a:extLst>
                <a:ext uri="{FF2B5EF4-FFF2-40B4-BE49-F238E27FC236}">
                  <a16:creationId xmlns:a16="http://schemas.microsoft.com/office/drawing/2014/main" id="{E4C1D273-880B-3F04-DC39-7C00FFF160AD}"/>
                </a:ext>
              </a:extLst>
            </xdr:cNvPr>
            <xdr:cNvSpPr/>
          </xdr:nvSpPr>
          <xdr:spPr>
            <a:xfrm>
              <a:off x="6130" y="849"/>
              <a:ext cx="15" cy="20"/>
            </a:xfrm>
            <a:custGeom>
              <a:avLst/>
              <a:gdLst/>
              <a:ahLst/>
              <a:cxnLst/>
              <a:rect l="l" t="t" r="r" b="b"/>
              <a:pathLst>
                <a:path w="15" h="20" extrusionOk="0">
                  <a:moveTo>
                    <a:pt x="0" y="0"/>
                  </a:moveTo>
                  <a:lnTo>
                    <a:pt x="2" y="17"/>
                  </a:lnTo>
                  <a:lnTo>
                    <a:pt x="8" y="19"/>
                  </a:lnTo>
                  <a:lnTo>
                    <a:pt x="15" y="20"/>
                  </a:lnTo>
                  <a:lnTo>
                    <a:pt x="9" y="8"/>
                  </a:lnTo>
                  <a:lnTo>
                    <a:pt x="4" y="5"/>
                  </a:lnTo>
                  <a:lnTo>
                    <a:pt x="0"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81" name="Shape 136">
              <a:extLst>
                <a:ext uri="{FF2B5EF4-FFF2-40B4-BE49-F238E27FC236}">
                  <a16:creationId xmlns:a16="http://schemas.microsoft.com/office/drawing/2014/main" id="{42D9493E-F0FA-ACE7-A5E6-E43FC85FABBE}"/>
                </a:ext>
              </a:extLst>
            </xdr:cNvPr>
            <xdr:cNvSpPr/>
          </xdr:nvSpPr>
          <xdr:spPr>
            <a:xfrm>
              <a:off x="6115" y="796"/>
              <a:ext cx="66" cy="73"/>
            </a:xfrm>
            <a:custGeom>
              <a:avLst/>
              <a:gdLst/>
              <a:ahLst/>
              <a:cxnLst/>
              <a:rect l="l" t="t" r="r" b="b"/>
              <a:pathLst>
                <a:path w="66" h="73" extrusionOk="0">
                  <a:moveTo>
                    <a:pt x="24" y="61"/>
                  </a:moveTo>
                  <a:lnTo>
                    <a:pt x="30" y="73"/>
                  </a:lnTo>
                  <a:lnTo>
                    <a:pt x="38" y="73"/>
                  </a:lnTo>
                  <a:lnTo>
                    <a:pt x="50" y="69"/>
                  </a:lnTo>
                  <a:lnTo>
                    <a:pt x="55" y="65"/>
                  </a:lnTo>
                  <a:lnTo>
                    <a:pt x="57" y="63"/>
                  </a:lnTo>
                  <a:lnTo>
                    <a:pt x="29" y="63"/>
                  </a:lnTo>
                  <a:lnTo>
                    <a:pt x="24" y="61"/>
                  </a:lnTo>
                  <a:close/>
                  <a:moveTo>
                    <a:pt x="32" y="0"/>
                  </a:moveTo>
                  <a:lnTo>
                    <a:pt x="28" y="0"/>
                  </a:lnTo>
                  <a:lnTo>
                    <a:pt x="21" y="2"/>
                  </a:lnTo>
                  <a:lnTo>
                    <a:pt x="15" y="4"/>
                  </a:lnTo>
                  <a:lnTo>
                    <a:pt x="10" y="8"/>
                  </a:lnTo>
                  <a:lnTo>
                    <a:pt x="6" y="13"/>
                  </a:lnTo>
                  <a:lnTo>
                    <a:pt x="3" y="19"/>
                  </a:lnTo>
                  <a:lnTo>
                    <a:pt x="1" y="26"/>
                  </a:lnTo>
                  <a:lnTo>
                    <a:pt x="0" y="31"/>
                  </a:lnTo>
                  <a:lnTo>
                    <a:pt x="0" y="43"/>
                  </a:lnTo>
                  <a:lnTo>
                    <a:pt x="1" y="49"/>
                  </a:lnTo>
                  <a:lnTo>
                    <a:pt x="4" y="56"/>
                  </a:lnTo>
                  <a:lnTo>
                    <a:pt x="7" y="61"/>
                  </a:lnTo>
                  <a:lnTo>
                    <a:pt x="12" y="66"/>
                  </a:lnTo>
                  <a:lnTo>
                    <a:pt x="17" y="70"/>
                  </a:lnTo>
                  <a:lnTo>
                    <a:pt x="15" y="53"/>
                  </a:lnTo>
                  <a:lnTo>
                    <a:pt x="13" y="48"/>
                  </a:lnTo>
                  <a:lnTo>
                    <a:pt x="12" y="43"/>
                  </a:lnTo>
                  <a:lnTo>
                    <a:pt x="11" y="37"/>
                  </a:lnTo>
                  <a:lnTo>
                    <a:pt x="12" y="32"/>
                  </a:lnTo>
                  <a:lnTo>
                    <a:pt x="12" y="26"/>
                  </a:lnTo>
                  <a:lnTo>
                    <a:pt x="14" y="22"/>
                  </a:lnTo>
                  <a:lnTo>
                    <a:pt x="18" y="16"/>
                  </a:lnTo>
                  <a:lnTo>
                    <a:pt x="23" y="12"/>
                  </a:lnTo>
                  <a:lnTo>
                    <a:pt x="27" y="11"/>
                  </a:lnTo>
                  <a:lnTo>
                    <a:pt x="32" y="10"/>
                  </a:lnTo>
                  <a:lnTo>
                    <a:pt x="57" y="10"/>
                  </a:lnTo>
                  <a:lnTo>
                    <a:pt x="56" y="9"/>
                  </a:lnTo>
                  <a:lnTo>
                    <a:pt x="51" y="5"/>
                  </a:lnTo>
                  <a:lnTo>
                    <a:pt x="46" y="2"/>
                  </a:lnTo>
                  <a:lnTo>
                    <a:pt x="32" y="0"/>
                  </a:lnTo>
                  <a:close/>
                  <a:moveTo>
                    <a:pt x="57" y="10"/>
                  </a:moveTo>
                  <a:lnTo>
                    <a:pt x="37" y="10"/>
                  </a:lnTo>
                  <a:lnTo>
                    <a:pt x="47" y="15"/>
                  </a:lnTo>
                  <a:lnTo>
                    <a:pt x="51" y="20"/>
                  </a:lnTo>
                  <a:lnTo>
                    <a:pt x="53" y="25"/>
                  </a:lnTo>
                  <a:lnTo>
                    <a:pt x="54" y="28"/>
                  </a:lnTo>
                  <a:lnTo>
                    <a:pt x="54" y="43"/>
                  </a:lnTo>
                  <a:lnTo>
                    <a:pt x="53" y="47"/>
                  </a:lnTo>
                  <a:lnTo>
                    <a:pt x="51" y="52"/>
                  </a:lnTo>
                  <a:lnTo>
                    <a:pt x="48" y="57"/>
                  </a:lnTo>
                  <a:lnTo>
                    <a:pt x="43" y="61"/>
                  </a:lnTo>
                  <a:lnTo>
                    <a:pt x="38" y="63"/>
                  </a:lnTo>
                  <a:lnTo>
                    <a:pt x="57" y="63"/>
                  </a:lnTo>
                  <a:lnTo>
                    <a:pt x="60" y="60"/>
                  </a:lnTo>
                  <a:lnTo>
                    <a:pt x="63" y="54"/>
                  </a:lnTo>
                  <a:lnTo>
                    <a:pt x="65" y="47"/>
                  </a:lnTo>
                  <a:lnTo>
                    <a:pt x="66" y="40"/>
                  </a:lnTo>
                  <a:lnTo>
                    <a:pt x="66" y="32"/>
                  </a:lnTo>
                  <a:lnTo>
                    <a:pt x="65" y="28"/>
                  </a:lnTo>
                  <a:lnTo>
                    <a:pt x="63" y="21"/>
                  </a:lnTo>
                  <a:lnTo>
                    <a:pt x="60" y="14"/>
                  </a:lnTo>
                  <a:lnTo>
                    <a:pt x="57" y="1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82" name="Shape 137">
              <a:extLst>
                <a:ext uri="{FF2B5EF4-FFF2-40B4-BE49-F238E27FC236}">
                  <a16:creationId xmlns:a16="http://schemas.microsoft.com/office/drawing/2014/main" id="{AC88DE70-9A4C-7680-3FA0-EF29CB62F53B}"/>
                </a:ext>
              </a:extLst>
            </xdr:cNvPr>
            <xdr:cNvSpPr/>
          </xdr:nvSpPr>
          <xdr:spPr>
            <a:xfrm>
              <a:off x="6199" y="797"/>
              <a:ext cx="31" cy="69"/>
            </a:xfrm>
            <a:custGeom>
              <a:avLst/>
              <a:gdLst/>
              <a:ahLst/>
              <a:cxnLst/>
              <a:rect l="l" t="t" r="r" b="b"/>
              <a:pathLst>
                <a:path w="31" h="69" extrusionOk="0">
                  <a:moveTo>
                    <a:pt x="31" y="0"/>
                  </a:moveTo>
                  <a:lnTo>
                    <a:pt x="1" y="0"/>
                  </a:lnTo>
                  <a:lnTo>
                    <a:pt x="0" y="69"/>
                  </a:lnTo>
                  <a:lnTo>
                    <a:pt x="12" y="69"/>
                  </a:lnTo>
                  <a:lnTo>
                    <a:pt x="12" y="41"/>
                  </a:lnTo>
                  <a:lnTo>
                    <a:pt x="29" y="31"/>
                  </a:lnTo>
                  <a:lnTo>
                    <a:pt x="12" y="31"/>
                  </a:lnTo>
                  <a:lnTo>
                    <a:pt x="12" y="10"/>
                  </a:lnTo>
                  <a:lnTo>
                    <a:pt x="31"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83" name="Shape 138">
              <a:extLst>
                <a:ext uri="{FF2B5EF4-FFF2-40B4-BE49-F238E27FC236}">
                  <a16:creationId xmlns:a16="http://schemas.microsoft.com/office/drawing/2014/main" id="{C807BD71-E3CD-1726-4D5C-C2161CC85A3E}"/>
                </a:ext>
              </a:extLst>
            </xdr:cNvPr>
            <xdr:cNvSpPr/>
          </xdr:nvSpPr>
          <xdr:spPr>
            <a:xfrm>
              <a:off x="6211" y="797"/>
              <a:ext cx="44" cy="69"/>
            </a:xfrm>
            <a:custGeom>
              <a:avLst/>
              <a:gdLst/>
              <a:ahLst/>
              <a:cxnLst/>
              <a:rect l="l" t="t" r="r" b="b"/>
              <a:pathLst>
                <a:path w="44" h="69" extrusionOk="0">
                  <a:moveTo>
                    <a:pt x="25" y="0"/>
                  </a:moveTo>
                  <a:lnTo>
                    <a:pt x="19" y="0"/>
                  </a:lnTo>
                  <a:lnTo>
                    <a:pt x="0" y="10"/>
                  </a:lnTo>
                  <a:lnTo>
                    <a:pt x="20" y="10"/>
                  </a:lnTo>
                  <a:lnTo>
                    <a:pt x="25" y="11"/>
                  </a:lnTo>
                  <a:lnTo>
                    <a:pt x="29" y="15"/>
                  </a:lnTo>
                  <a:lnTo>
                    <a:pt x="30" y="20"/>
                  </a:lnTo>
                  <a:lnTo>
                    <a:pt x="28" y="27"/>
                  </a:lnTo>
                  <a:lnTo>
                    <a:pt x="23" y="30"/>
                  </a:lnTo>
                  <a:lnTo>
                    <a:pt x="17" y="31"/>
                  </a:lnTo>
                  <a:lnTo>
                    <a:pt x="0" y="41"/>
                  </a:lnTo>
                  <a:lnTo>
                    <a:pt x="17" y="41"/>
                  </a:lnTo>
                  <a:lnTo>
                    <a:pt x="24" y="42"/>
                  </a:lnTo>
                  <a:lnTo>
                    <a:pt x="27" y="46"/>
                  </a:lnTo>
                  <a:lnTo>
                    <a:pt x="28" y="52"/>
                  </a:lnTo>
                  <a:lnTo>
                    <a:pt x="29" y="59"/>
                  </a:lnTo>
                  <a:lnTo>
                    <a:pt x="29" y="64"/>
                  </a:lnTo>
                  <a:lnTo>
                    <a:pt x="30" y="69"/>
                  </a:lnTo>
                  <a:lnTo>
                    <a:pt x="44" y="69"/>
                  </a:lnTo>
                  <a:lnTo>
                    <a:pt x="42" y="64"/>
                  </a:lnTo>
                  <a:lnTo>
                    <a:pt x="41" y="59"/>
                  </a:lnTo>
                  <a:lnTo>
                    <a:pt x="40" y="49"/>
                  </a:lnTo>
                  <a:lnTo>
                    <a:pt x="39" y="43"/>
                  </a:lnTo>
                  <a:lnTo>
                    <a:pt x="37" y="38"/>
                  </a:lnTo>
                  <a:lnTo>
                    <a:pt x="34" y="34"/>
                  </a:lnTo>
                  <a:lnTo>
                    <a:pt x="39" y="29"/>
                  </a:lnTo>
                  <a:lnTo>
                    <a:pt x="41" y="25"/>
                  </a:lnTo>
                  <a:lnTo>
                    <a:pt x="42" y="19"/>
                  </a:lnTo>
                  <a:lnTo>
                    <a:pt x="41" y="13"/>
                  </a:lnTo>
                  <a:lnTo>
                    <a:pt x="39" y="8"/>
                  </a:lnTo>
                  <a:lnTo>
                    <a:pt x="35" y="4"/>
                  </a:lnTo>
                  <a:lnTo>
                    <a:pt x="30" y="1"/>
                  </a:lnTo>
                  <a:lnTo>
                    <a:pt x="25"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84" name="Shape 139">
              <a:extLst>
                <a:ext uri="{FF2B5EF4-FFF2-40B4-BE49-F238E27FC236}">
                  <a16:creationId xmlns:a16="http://schemas.microsoft.com/office/drawing/2014/main" id="{79769294-5929-9B8A-5CBC-12F930E3FD68}"/>
                </a:ext>
              </a:extLst>
            </xdr:cNvPr>
            <xdr:cNvSpPr/>
          </xdr:nvSpPr>
          <xdr:spPr>
            <a:xfrm>
              <a:off x="6317" y="799"/>
              <a:ext cx="54" cy="73"/>
            </a:xfrm>
            <a:custGeom>
              <a:avLst/>
              <a:gdLst/>
              <a:ahLst/>
              <a:cxnLst/>
              <a:rect l="l" t="t" r="r" b="b"/>
              <a:pathLst>
                <a:path w="54" h="73" extrusionOk="0">
                  <a:moveTo>
                    <a:pt x="5" y="0"/>
                  </a:moveTo>
                  <a:lnTo>
                    <a:pt x="0" y="69"/>
                  </a:lnTo>
                  <a:lnTo>
                    <a:pt x="51" y="73"/>
                  </a:lnTo>
                  <a:lnTo>
                    <a:pt x="52" y="62"/>
                  </a:lnTo>
                  <a:lnTo>
                    <a:pt x="12" y="60"/>
                  </a:lnTo>
                  <a:lnTo>
                    <a:pt x="14" y="39"/>
                  </a:lnTo>
                  <a:lnTo>
                    <a:pt x="49" y="39"/>
                  </a:lnTo>
                  <a:lnTo>
                    <a:pt x="50" y="31"/>
                  </a:lnTo>
                  <a:lnTo>
                    <a:pt x="14" y="29"/>
                  </a:lnTo>
                  <a:lnTo>
                    <a:pt x="16" y="11"/>
                  </a:lnTo>
                  <a:lnTo>
                    <a:pt x="54" y="11"/>
                  </a:lnTo>
                  <a:lnTo>
                    <a:pt x="54" y="4"/>
                  </a:lnTo>
                  <a:lnTo>
                    <a:pt x="5" y="0"/>
                  </a:lnTo>
                  <a:close/>
                  <a:moveTo>
                    <a:pt x="49" y="39"/>
                  </a:moveTo>
                  <a:lnTo>
                    <a:pt x="14" y="39"/>
                  </a:lnTo>
                  <a:lnTo>
                    <a:pt x="49" y="41"/>
                  </a:lnTo>
                  <a:lnTo>
                    <a:pt x="49" y="39"/>
                  </a:lnTo>
                  <a:close/>
                  <a:moveTo>
                    <a:pt x="54" y="11"/>
                  </a:moveTo>
                  <a:lnTo>
                    <a:pt x="16" y="11"/>
                  </a:lnTo>
                  <a:lnTo>
                    <a:pt x="54" y="14"/>
                  </a:lnTo>
                  <a:lnTo>
                    <a:pt x="54" y="11"/>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85" name="Shape 140">
              <a:extLst>
                <a:ext uri="{FF2B5EF4-FFF2-40B4-BE49-F238E27FC236}">
                  <a16:creationId xmlns:a16="http://schemas.microsoft.com/office/drawing/2014/main" id="{A00E03D6-3FDA-7D86-B376-A8A224A9E936}"/>
                </a:ext>
              </a:extLst>
            </xdr:cNvPr>
            <xdr:cNvSpPr/>
          </xdr:nvSpPr>
          <xdr:spPr>
            <a:xfrm>
              <a:off x="6433" y="808"/>
              <a:ext cx="59" cy="74"/>
            </a:xfrm>
            <a:custGeom>
              <a:avLst/>
              <a:gdLst/>
              <a:ahLst/>
              <a:cxnLst/>
              <a:rect l="l" t="t" r="r" b="b"/>
              <a:pathLst>
                <a:path w="59" h="74" extrusionOk="0">
                  <a:moveTo>
                    <a:pt x="5" y="0"/>
                  </a:moveTo>
                  <a:lnTo>
                    <a:pt x="0" y="43"/>
                  </a:lnTo>
                  <a:lnTo>
                    <a:pt x="0" y="55"/>
                  </a:lnTo>
                  <a:lnTo>
                    <a:pt x="2" y="61"/>
                  </a:lnTo>
                  <a:lnTo>
                    <a:pt x="5" y="65"/>
                  </a:lnTo>
                  <a:lnTo>
                    <a:pt x="10" y="69"/>
                  </a:lnTo>
                  <a:lnTo>
                    <a:pt x="15" y="72"/>
                  </a:lnTo>
                  <a:lnTo>
                    <a:pt x="27" y="74"/>
                  </a:lnTo>
                  <a:lnTo>
                    <a:pt x="33" y="74"/>
                  </a:lnTo>
                  <a:lnTo>
                    <a:pt x="43" y="70"/>
                  </a:lnTo>
                  <a:lnTo>
                    <a:pt x="48" y="65"/>
                  </a:lnTo>
                  <a:lnTo>
                    <a:pt x="50" y="63"/>
                  </a:lnTo>
                  <a:lnTo>
                    <a:pt x="23" y="63"/>
                  </a:lnTo>
                  <a:lnTo>
                    <a:pt x="18" y="61"/>
                  </a:lnTo>
                  <a:lnTo>
                    <a:pt x="13" y="57"/>
                  </a:lnTo>
                  <a:lnTo>
                    <a:pt x="11" y="52"/>
                  </a:lnTo>
                  <a:lnTo>
                    <a:pt x="11" y="43"/>
                  </a:lnTo>
                  <a:lnTo>
                    <a:pt x="16" y="2"/>
                  </a:lnTo>
                  <a:lnTo>
                    <a:pt x="5" y="0"/>
                  </a:lnTo>
                  <a:close/>
                  <a:moveTo>
                    <a:pt x="48" y="5"/>
                  </a:moveTo>
                  <a:lnTo>
                    <a:pt x="43" y="48"/>
                  </a:lnTo>
                  <a:lnTo>
                    <a:pt x="42" y="52"/>
                  </a:lnTo>
                  <a:lnTo>
                    <a:pt x="41" y="55"/>
                  </a:lnTo>
                  <a:lnTo>
                    <a:pt x="39" y="59"/>
                  </a:lnTo>
                  <a:lnTo>
                    <a:pt x="34" y="63"/>
                  </a:lnTo>
                  <a:lnTo>
                    <a:pt x="50" y="63"/>
                  </a:lnTo>
                  <a:lnTo>
                    <a:pt x="51" y="61"/>
                  </a:lnTo>
                  <a:lnTo>
                    <a:pt x="53" y="56"/>
                  </a:lnTo>
                  <a:lnTo>
                    <a:pt x="54" y="49"/>
                  </a:lnTo>
                  <a:lnTo>
                    <a:pt x="59" y="6"/>
                  </a:lnTo>
                  <a:lnTo>
                    <a:pt x="48" y="5"/>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86" name="Shape 141">
              <a:extLst>
                <a:ext uri="{FF2B5EF4-FFF2-40B4-BE49-F238E27FC236}">
                  <a16:creationId xmlns:a16="http://schemas.microsoft.com/office/drawing/2014/main" id="{D93EC96F-C075-BED2-716A-77E96AC4C2AA}"/>
                </a:ext>
              </a:extLst>
            </xdr:cNvPr>
            <xdr:cNvSpPr/>
          </xdr:nvSpPr>
          <xdr:spPr>
            <a:xfrm>
              <a:off x="6505" y="817"/>
              <a:ext cx="64" cy="76"/>
            </a:xfrm>
            <a:custGeom>
              <a:avLst/>
              <a:gdLst/>
              <a:ahLst/>
              <a:cxnLst/>
              <a:rect l="l" t="t" r="r" b="b"/>
              <a:pathLst>
                <a:path w="64" h="76" extrusionOk="0">
                  <a:moveTo>
                    <a:pt x="29" y="19"/>
                  </a:moveTo>
                  <a:lnTo>
                    <a:pt x="18" y="19"/>
                  </a:lnTo>
                  <a:lnTo>
                    <a:pt x="43" y="74"/>
                  </a:lnTo>
                  <a:lnTo>
                    <a:pt x="55" y="76"/>
                  </a:lnTo>
                  <a:lnTo>
                    <a:pt x="58" y="57"/>
                  </a:lnTo>
                  <a:lnTo>
                    <a:pt x="46" y="57"/>
                  </a:lnTo>
                  <a:lnTo>
                    <a:pt x="29" y="19"/>
                  </a:lnTo>
                  <a:close/>
                  <a:moveTo>
                    <a:pt x="9" y="0"/>
                  </a:moveTo>
                  <a:lnTo>
                    <a:pt x="0" y="68"/>
                  </a:lnTo>
                  <a:lnTo>
                    <a:pt x="11" y="70"/>
                  </a:lnTo>
                  <a:lnTo>
                    <a:pt x="18" y="19"/>
                  </a:lnTo>
                  <a:lnTo>
                    <a:pt x="29" y="19"/>
                  </a:lnTo>
                  <a:lnTo>
                    <a:pt x="21" y="2"/>
                  </a:lnTo>
                  <a:lnTo>
                    <a:pt x="9" y="0"/>
                  </a:lnTo>
                  <a:close/>
                  <a:moveTo>
                    <a:pt x="53" y="6"/>
                  </a:moveTo>
                  <a:lnTo>
                    <a:pt x="46" y="57"/>
                  </a:lnTo>
                  <a:lnTo>
                    <a:pt x="58" y="57"/>
                  </a:lnTo>
                  <a:lnTo>
                    <a:pt x="64" y="8"/>
                  </a:lnTo>
                  <a:lnTo>
                    <a:pt x="53" y="6"/>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87" name="Shape 142">
              <a:extLst>
                <a:ext uri="{FF2B5EF4-FFF2-40B4-BE49-F238E27FC236}">
                  <a16:creationId xmlns:a16="http://schemas.microsoft.com/office/drawing/2014/main" id="{EFD889C4-C8A3-E3CD-8E3D-0E44AC131A58}"/>
                </a:ext>
              </a:extLst>
            </xdr:cNvPr>
            <xdr:cNvSpPr/>
          </xdr:nvSpPr>
          <xdr:spPr>
            <a:xfrm>
              <a:off x="6580" y="828"/>
              <a:ext cx="23" cy="70"/>
            </a:xfrm>
            <a:custGeom>
              <a:avLst/>
              <a:gdLst/>
              <a:ahLst/>
              <a:cxnLst/>
              <a:rect l="l" t="t" r="r" b="b"/>
              <a:pathLst>
                <a:path w="23" h="70" extrusionOk="0">
                  <a:moveTo>
                    <a:pt x="12" y="0"/>
                  </a:moveTo>
                  <a:lnTo>
                    <a:pt x="0" y="68"/>
                  </a:lnTo>
                  <a:lnTo>
                    <a:pt x="12" y="70"/>
                  </a:lnTo>
                  <a:lnTo>
                    <a:pt x="23" y="2"/>
                  </a:lnTo>
                  <a:lnTo>
                    <a:pt x="12"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88" name="Shape 143">
              <a:extLst>
                <a:ext uri="{FF2B5EF4-FFF2-40B4-BE49-F238E27FC236}">
                  <a16:creationId xmlns:a16="http://schemas.microsoft.com/office/drawing/2014/main" id="{B570945E-924A-DD62-B9F8-0B376A83F795}"/>
                </a:ext>
              </a:extLst>
            </xdr:cNvPr>
            <xdr:cNvPicPr preferRelativeResize="0"/>
          </xdr:nvPicPr>
          <xdr:blipFill rotWithShape="1">
            <a:blip xmlns:r="http://schemas.openxmlformats.org/officeDocument/2006/relationships" r:embed="rId27">
              <a:alphaModFix/>
            </a:blip>
            <a:srcRect/>
            <a:stretch/>
          </xdr:blipFill>
          <xdr:spPr>
            <a:xfrm>
              <a:off x="5954" y="928"/>
              <a:ext cx="797" cy="2"/>
            </a:xfrm>
            <a:prstGeom prst="rect">
              <a:avLst/>
            </a:prstGeom>
            <a:noFill/>
            <a:ln>
              <a:noFill/>
            </a:ln>
          </xdr:spPr>
        </xdr:pic>
        <xdr:pic>
          <xdr:nvPicPr>
            <xdr:cNvPr id="289" name="Shape 144">
              <a:extLst>
                <a:ext uri="{FF2B5EF4-FFF2-40B4-BE49-F238E27FC236}">
                  <a16:creationId xmlns:a16="http://schemas.microsoft.com/office/drawing/2014/main" id="{FB771C41-8DD5-78FA-5896-A26D4A65553D}"/>
                </a:ext>
              </a:extLst>
            </xdr:cNvPr>
            <xdr:cNvPicPr preferRelativeResize="0"/>
          </xdr:nvPicPr>
          <xdr:blipFill rotWithShape="1">
            <a:blip xmlns:r="http://schemas.openxmlformats.org/officeDocument/2006/relationships" r:embed="rId28">
              <a:alphaModFix/>
            </a:blip>
            <a:srcRect/>
            <a:stretch/>
          </xdr:blipFill>
          <xdr:spPr>
            <a:xfrm>
              <a:off x="5878" y="1072"/>
              <a:ext cx="924" cy="223"/>
            </a:xfrm>
            <a:prstGeom prst="rect">
              <a:avLst/>
            </a:prstGeom>
            <a:noFill/>
            <a:ln>
              <a:noFill/>
            </a:ln>
          </xdr:spPr>
        </xdr:pic>
      </xdr:grpSp>
    </xdr:grpSp>
    <xdr:clientData fLocksWithSheet="0"/>
  </xdr:oneCellAnchor>
  <xdr:twoCellAnchor editAs="oneCell">
    <xdr:from>
      <xdr:col>0</xdr:col>
      <xdr:colOff>114300</xdr:colOff>
      <xdr:row>0</xdr:row>
      <xdr:rowOff>76200</xdr:rowOff>
    </xdr:from>
    <xdr:to>
      <xdr:col>1</xdr:col>
      <xdr:colOff>152400</xdr:colOff>
      <xdr:row>3</xdr:row>
      <xdr:rowOff>0</xdr:rowOff>
    </xdr:to>
    <xdr:pic>
      <xdr:nvPicPr>
        <xdr:cNvPr id="290" name="Image 23">
          <a:extLst>
            <a:ext uri="{FF2B5EF4-FFF2-40B4-BE49-F238E27FC236}">
              <a16:creationId xmlns:a16="http://schemas.microsoft.com/office/drawing/2014/main" id="{1EFCEDB1-1FC9-4272-82D6-4C8F2E3C1F4E}"/>
            </a:ext>
          </a:extLst>
        </xdr:cNvPr>
        <xdr:cNvPicPr>
          <a:picLocks/>
        </xdr:cNvPicPr>
      </xdr:nvPicPr>
      <xdr:blipFill>
        <a:blip xmlns:r="http://schemas.openxmlformats.org/officeDocument/2006/relationships" r:embed="rId29" cstate="print">
          <a:lum bright="70000" contrast="-70000"/>
        </a:blip>
        <a:stretch>
          <a:fillRect/>
        </a:stretch>
      </xdr:blipFill>
      <xdr:spPr>
        <a:xfrm>
          <a:off x="114300" y="76200"/>
          <a:ext cx="1546860" cy="472440"/>
        </a:xfrm>
        <a:prstGeom prst="rect">
          <a:avLst/>
        </a:prstGeom>
      </xdr:spPr>
    </xdr:pic>
    <xdr:clientData/>
  </xdr:twoCellAnchor>
  <xdr:twoCellAnchor>
    <xdr:from>
      <xdr:col>5</xdr:col>
      <xdr:colOff>1737360</xdr:colOff>
      <xdr:row>0</xdr:row>
      <xdr:rowOff>129540</xdr:rowOff>
    </xdr:from>
    <xdr:to>
      <xdr:col>6</xdr:col>
      <xdr:colOff>653415</xdr:colOff>
      <xdr:row>2</xdr:row>
      <xdr:rowOff>22860</xdr:rowOff>
    </xdr:to>
    <xdr:sp macro="" textlink="">
      <xdr:nvSpPr>
        <xdr:cNvPr id="291" name="Retângulo: Cantos Arredondados 290">
          <a:hlinkClick xmlns:r="http://schemas.openxmlformats.org/officeDocument/2006/relationships" r:id="rId30"/>
          <a:extLst>
            <a:ext uri="{FF2B5EF4-FFF2-40B4-BE49-F238E27FC236}">
              <a16:creationId xmlns:a16="http://schemas.microsoft.com/office/drawing/2014/main" id="{748B0730-1F26-4085-BB27-2B770E81CAED}"/>
            </a:ext>
          </a:extLst>
        </xdr:cNvPr>
        <xdr:cNvSpPr/>
      </xdr:nvSpPr>
      <xdr:spPr>
        <a:xfrm>
          <a:off x="9906000" y="129540"/>
          <a:ext cx="1049655" cy="274320"/>
        </a:xfrm>
        <a:prstGeom prst="roundRect">
          <a:avLst/>
        </a:prstGeom>
        <a:ln>
          <a:solidFill>
            <a:srgbClr val="00206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pt-BR" sz="1100" b="1">
              <a:solidFill>
                <a:schemeClr val="bg1"/>
              </a:solidFill>
              <a:latin typeface="Times New Roman" panose="02020603050405020304" pitchFamily="18" charset="0"/>
              <a:cs typeface="Times New Roman" panose="02020603050405020304" pitchFamily="18" charset="0"/>
            </a:rPr>
            <a:t>VOLTAR</a:t>
          </a:r>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234067</xdr:colOff>
      <xdr:row>0</xdr:row>
      <xdr:rowOff>63941</xdr:rowOff>
    </xdr:from>
    <xdr:to>
      <xdr:col>1</xdr:col>
      <xdr:colOff>6417</xdr:colOff>
      <xdr:row>3</xdr:row>
      <xdr:rowOff>142046</xdr:rowOff>
    </xdr:to>
    <xdr:pic>
      <xdr:nvPicPr>
        <xdr:cNvPr id="2" name="Picture 2">
          <a:extLst>
            <a:ext uri="{FF2B5EF4-FFF2-40B4-BE49-F238E27FC236}">
              <a16:creationId xmlns:a16="http://schemas.microsoft.com/office/drawing/2014/main" id="{D608890F-7A2D-4F3F-BE99-6BF8865F129D}"/>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34067" y="63941"/>
          <a:ext cx="600241" cy="6419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673707</xdr:colOff>
      <xdr:row>0</xdr:row>
      <xdr:rowOff>106019</xdr:rowOff>
    </xdr:from>
    <xdr:to>
      <xdr:col>5</xdr:col>
      <xdr:colOff>843501</xdr:colOff>
      <xdr:row>3</xdr:row>
      <xdr:rowOff>81170</xdr:rowOff>
    </xdr:to>
    <xdr:pic>
      <xdr:nvPicPr>
        <xdr:cNvPr id="3" name="Imagem 1">
          <a:extLst>
            <a:ext uri="{FF2B5EF4-FFF2-40B4-BE49-F238E27FC236}">
              <a16:creationId xmlns:a16="http://schemas.microsoft.com/office/drawing/2014/main" id="{39A636F5-6A18-47F3-9A84-84E16072BE44}"/>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072727" y="106019"/>
          <a:ext cx="1000374" cy="5390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986119</xdr:colOff>
      <xdr:row>7</xdr:row>
      <xdr:rowOff>161365</xdr:rowOff>
    </xdr:from>
    <xdr:to>
      <xdr:col>5</xdr:col>
      <xdr:colOff>1187264</xdr:colOff>
      <xdr:row>8</xdr:row>
      <xdr:rowOff>80683</xdr:rowOff>
    </xdr:to>
    <xdr:sp macro="" textlink="">
      <xdr:nvSpPr>
        <xdr:cNvPr id="4" name="Retângulo: Cantos Arredondados 3">
          <a:hlinkClick xmlns:r="http://schemas.openxmlformats.org/officeDocument/2006/relationships" r:id="rId3"/>
          <a:extLst>
            <a:ext uri="{FF2B5EF4-FFF2-40B4-BE49-F238E27FC236}">
              <a16:creationId xmlns:a16="http://schemas.microsoft.com/office/drawing/2014/main" id="{90D69071-9821-4B6F-B0E7-F64CE1B0030D}"/>
            </a:ext>
          </a:extLst>
        </xdr:cNvPr>
        <xdr:cNvSpPr/>
      </xdr:nvSpPr>
      <xdr:spPr>
        <a:xfrm>
          <a:off x="8382001" y="1452283"/>
          <a:ext cx="1223122" cy="322729"/>
        </a:xfrm>
        <a:prstGeom prst="roundRect">
          <a:avLst/>
        </a:prstGeom>
        <a:ln>
          <a:solidFill>
            <a:srgbClr val="00206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pt-BR" sz="1100" b="1">
              <a:solidFill>
                <a:schemeClr val="bg1"/>
              </a:solidFill>
              <a:latin typeface="Times New Roman" panose="02020603050405020304" pitchFamily="18" charset="0"/>
              <a:cs typeface="Times New Roman" panose="02020603050405020304" pitchFamily="18" charset="0"/>
            </a:rPr>
            <a:t>VOLTAR</a:t>
          </a:r>
        </a:p>
      </xdr:txBody>
    </xdr:sp>
    <xdr:clientData/>
  </xdr:twoCellAnchor>
</xdr:wsDr>
</file>

<file path=xl/drawings/drawing24.xml><?xml version="1.0" encoding="utf-8"?>
<xdr:wsDr xmlns:xdr="http://schemas.openxmlformats.org/drawingml/2006/spreadsheetDrawing" xmlns:a="http://schemas.openxmlformats.org/drawingml/2006/main">
  <xdr:oneCellAnchor>
    <xdr:from>
      <xdr:col>6</xdr:col>
      <xdr:colOff>1043940</xdr:colOff>
      <xdr:row>0</xdr:row>
      <xdr:rowOff>45721</xdr:rowOff>
    </xdr:from>
    <xdr:ext cx="1036320" cy="434340"/>
    <xdr:grpSp>
      <xdr:nvGrpSpPr>
        <xdr:cNvPr id="2" name="Shape 2">
          <a:extLst>
            <a:ext uri="{FF2B5EF4-FFF2-40B4-BE49-F238E27FC236}">
              <a16:creationId xmlns:a16="http://schemas.microsoft.com/office/drawing/2014/main" id="{0C5086C2-0C11-4309-844D-A06E4FD1E401}"/>
            </a:ext>
          </a:extLst>
        </xdr:cNvPr>
        <xdr:cNvGrpSpPr/>
      </xdr:nvGrpSpPr>
      <xdr:grpSpPr>
        <a:xfrm>
          <a:off x="11346180" y="45721"/>
          <a:ext cx="1036320" cy="434340"/>
          <a:chOff x="4822125" y="3546638"/>
          <a:chExt cx="1047750" cy="466725"/>
        </a:xfrm>
      </xdr:grpSpPr>
      <xdr:grpSp>
        <xdr:nvGrpSpPr>
          <xdr:cNvPr id="3" name="Shape 3">
            <a:extLst>
              <a:ext uri="{FF2B5EF4-FFF2-40B4-BE49-F238E27FC236}">
                <a16:creationId xmlns:a16="http://schemas.microsoft.com/office/drawing/2014/main" id="{0FF8E59F-556B-9408-EDCC-E68C91781373}"/>
              </a:ext>
            </a:extLst>
          </xdr:cNvPr>
          <xdr:cNvGrpSpPr/>
        </xdr:nvGrpSpPr>
        <xdr:grpSpPr>
          <a:xfrm>
            <a:off x="4822125" y="3546638"/>
            <a:ext cx="1047750" cy="466725"/>
            <a:chOff x="5295" y="259"/>
            <a:chExt cx="2234" cy="1109"/>
          </a:xfrm>
        </xdr:grpSpPr>
        <xdr:sp macro="" textlink="">
          <xdr:nvSpPr>
            <xdr:cNvPr id="4" name="Shape 4">
              <a:extLst>
                <a:ext uri="{FF2B5EF4-FFF2-40B4-BE49-F238E27FC236}">
                  <a16:creationId xmlns:a16="http://schemas.microsoft.com/office/drawing/2014/main" id="{D0458774-0BE0-DA5F-B632-E50F62BF6923}"/>
                </a:ext>
              </a:extLst>
            </xdr:cNvPr>
            <xdr:cNvSpPr/>
          </xdr:nvSpPr>
          <xdr:spPr>
            <a:xfrm>
              <a:off x="5295" y="259"/>
              <a:ext cx="2225" cy="1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5" name="Shape 5">
              <a:extLst>
                <a:ext uri="{FF2B5EF4-FFF2-40B4-BE49-F238E27FC236}">
                  <a16:creationId xmlns:a16="http://schemas.microsoft.com/office/drawing/2014/main" id="{87EA5BB1-0A75-1FE7-063C-DA8D268C0B1F}"/>
                </a:ext>
              </a:extLst>
            </xdr:cNvPr>
            <xdr:cNvSpPr/>
          </xdr:nvSpPr>
          <xdr:spPr>
            <a:xfrm>
              <a:off x="5792" y="320"/>
              <a:ext cx="1057" cy="1048"/>
            </a:xfrm>
            <a:custGeom>
              <a:avLst/>
              <a:gdLst/>
              <a:ahLst/>
              <a:cxnLst/>
              <a:rect l="l" t="t" r="r" b="b"/>
              <a:pathLst>
                <a:path w="1057" h="1048" extrusionOk="0">
                  <a:moveTo>
                    <a:pt x="528" y="1048"/>
                  </a:moveTo>
                  <a:lnTo>
                    <a:pt x="635" y="1037"/>
                  </a:lnTo>
                  <a:lnTo>
                    <a:pt x="734" y="1007"/>
                  </a:lnTo>
                  <a:lnTo>
                    <a:pt x="824" y="959"/>
                  </a:lnTo>
                  <a:lnTo>
                    <a:pt x="902" y="895"/>
                  </a:lnTo>
                  <a:lnTo>
                    <a:pt x="967" y="817"/>
                  </a:lnTo>
                  <a:lnTo>
                    <a:pt x="1015" y="728"/>
                  </a:lnTo>
                  <a:lnTo>
                    <a:pt x="1046" y="630"/>
                  </a:lnTo>
                  <a:lnTo>
                    <a:pt x="1057" y="524"/>
                  </a:lnTo>
                  <a:lnTo>
                    <a:pt x="1056" y="497"/>
                  </a:lnTo>
                  <a:lnTo>
                    <a:pt x="1040" y="393"/>
                  </a:lnTo>
                  <a:lnTo>
                    <a:pt x="1005" y="297"/>
                  </a:lnTo>
                  <a:lnTo>
                    <a:pt x="952" y="211"/>
                  </a:lnTo>
                  <a:lnTo>
                    <a:pt x="884" y="136"/>
                  </a:lnTo>
                  <a:lnTo>
                    <a:pt x="802" y="76"/>
                  </a:lnTo>
                  <a:lnTo>
                    <a:pt x="710" y="32"/>
                  </a:lnTo>
                  <a:lnTo>
                    <a:pt x="609" y="6"/>
                  </a:lnTo>
                  <a:lnTo>
                    <a:pt x="528" y="0"/>
                  </a:lnTo>
                  <a:lnTo>
                    <a:pt x="501" y="1"/>
                  </a:lnTo>
                  <a:lnTo>
                    <a:pt x="396" y="17"/>
                  </a:lnTo>
                  <a:lnTo>
                    <a:pt x="299" y="52"/>
                  </a:lnTo>
                  <a:lnTo>
                    <a:pt x="212" y="104"/>
                  </a:lnTo>
                  <a:lnTo>
                    <a:pt x="137" y="172"/>
                  </a:lnTo>
                  <a:lnTo>
                    <a:pt x="76" y="253"/>
                  </a:lnTo>
                  <a:lnTo>
                    <a:pt x="32" y="344"/>
                  </a:lnTo>
                  <a:lnTo>
                    <a:pt x="6" y="445"/>
                  </a:lnTo>
                  <a:lnTo>
                    <a:pt x="0" y="497"/>
                  </a:lnTo>
                  <a:lnTo>
                    <a:pt x="0" y="524"/>
                  </a:lnTo>
                  <a:lnTo>
                    <a:pt x="0" y="551"/>
                  </a:lnTo>
                  <a:lnTo>
                    <a:pt x="16" y="655"/>
                  </a:lnTo>
                  <a:lnTo>
                    <a:pt x="52" y="752"/>
                  </a:lnTo>
                  <a:lnTo>
                    <a:pt x="105" y="838"/>
                  </a:lnTo>
                  <a:lnTo>
                    <a:pt x="173" y="912"/>
                  </a:lnTo>
                  <a:lnTo>
                    <a:pt x="254" y="972"/>
                  </a:lnTo>
                  <a:lnTo>
                    <a:pt x="346" y="1017"/>
                  </a:lnTo>
                  <a:lnTo>
                    <a:pt x="448" y="1042"/>
                  </a:lnTo>
                  <a:lnTo>
                    <a:pt x="501" y="1047"/>
                  </a:lnTo>
                  <a:lnTo>
                    <a:pt x="528" y="1048"/>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6" name="Shape 6">
              <a:extLst>
                <a:ext uri="{FF2B5EF4-FFF2-40B4-BE49-F238E27FC236}">
                  <a16:creationId xmlns:a16="http://schemas.microsoft.com/office/drawing/2014/main" id="{5D31A82F-3018-1EE3-77E0-1F6560F39A3D}"/>
                </a:ext>
              </a:extLst>
            </xdr:cNvPr>
            <xdr:cNvPicPr preferRelativeResize="0"/>
          </xdr:nvPicPr>
          <xdr:blipFill rotWithShape="1">
            <a:blip xmlns:r="http://schemas.openxmlformats.org/officeDocument/2006/relationships" r:embed="rId1">
              <a:alphaModFix/>
            </a:blip>
            <a:srcRect/>
            <a:stretch/>
          </xdr:blipFill>
          <xdr:spPr>
            <a:xfrm>
              <a:off x="5794" y="450"/>
              <a:ext cx="1056" cy="790"/>
            </a:xfrm>
            <a:prstGeom prst="rect">
              <a:avLst/>
            </a:prstGeom>
            <a:noFill/>
            <a:ln>
              <a:noFill/>
            </a:ln>
          </xdr:spPr>
        </xdr:pic>
        <xdr:sp macro="" textlink="">
          <xdr:nvSpPr>
            <xdr:cNvPr id="7" name="Shape 7">
              <a:extLst>
                <a:ext uri="{FF2B5EF4-FFF2-40B4-BE49-F238E27FC236}">
                  <a16:creationId xmlns:a16="http://schemas.microsoft.com/office/drawing/2014/main" id="{F7C44B1D-8C27-F5A2-66FD-06FAE33CE17C}"/>
                </a:ext>
              </a:extLst>
            </xdr:cNvPr>
            <xdr:cNvSpPr/>
          </xdr:nvSpPr>
          <xdr:spPr>
            <a:xfrm>
              <a:off x="5878" y="1103"/>
              <a:ext cx="854" cy="264"/>
            </a:xfrm>
            <a:custGeom>
              <a:avLst/>
              <a:gdLst/>
              <a:ahLst/>
              <a:cxnLst/>
              <a:rect l="l" t="t" r="r" b="b"/>
              <a:pathLst>
                <a:path w="854" h="264" extrusionOk="0">
                  <a:moveTo>
                    <a:pt x="179" y="0"/>
                  </a:moveTo>
                  <a:lnTo>
                    <a:pt x="140" y="0"/>
                  </a:lnTo>
                  <a:lnTo>
                    <a:pt x="101" y="3"/>
                  </a:lnTo>
                  <a:lnTo>
                    <a:pt x="89" y="5"/>
                  </a:lnTo>
                  <a:lnTo>
                    <a:pt x="76" y="7"/>
                  </a:lnTo>
                  <a:lnTo>
                    <a:pt x="63" y="10"/>
                  </a:lnTo>
                  <a:lnTo>
                    <a:pt x="50" y="12"/>
                  </a:lnTo>
                  <a:lnTo>
                    <a:pt x="37" y="15"/>
                  </a:lnTo>
                  <a:lnTo>
                    <a:pt x="25" y="18"/>
                  </a:lnTo>
                  <a:lnTo>
                    <a:pt x="12" y="22"/>
                  </a:lnTo>
                  <a:lnTo>
                    <a:pt x="0" y="26"/>
                  </a:lnTo>
                  <a:lnTo>
                    <a:pt x="8" y="39"/>
                  </a:lnTo>
                  <a:lnTo>
                    <a:pt x="28" y="65"/>
                  </a:lnTo>
                  <a:lnTo>
                    <a:pt x="38" y="77"/>
                  </a:lnTo>
                  <a:lnTo>
                    <a:pt x="60" y="101"/>
                  </a:lnTo>
                  <a:lnTo>
                    <a:pt x="83" y="123"/>
                  </a:lnTo>
                  <a:lnTo>
                    <a:pt x="107" y="145"/>
                  </a:lnTo>
                  <a:lnTo>
                    <a:pt x="133" y="164"/>
                  </a:lnTo>
                  <a:lnTo>
                    <a:pt x="159" y="182"/>
                  </a:lnTo>
                  <a:lnTo>
                    <a:pt x="187" y="199"/>
                  </a:lnTo>
                  <a:lnTo>
                    <a:pt x="216" y="213"/>
                  </a:lnTo>
                  <a:lnTo>
                    <a:pt x="246" y="226"/>
                  </a:lnTo>
                  <a:lnTo>
                    <a:pt x="277" y="238"/>
                  </a:lnTo>
                  <a:lnTo>
                    <a:pt x="309" y="247"/>
                  </a:lnTo>
                  <a:lnTo>
                    <a:pt x="341" y="255"/>
                  </a:lnTo>
                  <a:lnTo>
                    <a:pt x="375" y="260"/>
                  </a:lnTo>
                  <a:lnTo>
                    <a:pt x="408" y="263"/>
                  </a:lnTo>
                  <a:lnTo>
                    <a:pt x="425" y="264"/>
                  </a:lnTo>
                  <a:lnTo>
                    <a:pt x="458" y="264"/>
                  </a:lnTo>
                  <a:lnTo>
                    <a:pt x="489" y="262"/>
                  </a:lnTo>
                  <a:lnTo>
                    <a:pt x="519" y="259"/>
                  </a:lnTo>
                  <a:lnTo>
                    <a:pt x="578" y="247"/>
                  </a:lnTo>
                  <a:lnTo>
                    <a:pt x="606" y="238"/>
                  </a:lnTo>
                  <a:lnTo>
                    <a:pt x="648" y="223"/>
                  </a:lnTo>
                  <a:lnTo>
                    <a:pt x="674" y="211"/>
                  </a:lnTo>
                  <a:lnTo>
                    <a:pt x="688" y="205"/>
                  </a:lnTo>
                  <a:lnTo>
                    <a:pt x="700" y="198"/>
                  </a:lnTo>
                  <a:lnTo>
                    <a:pt x="713" y="190"/>
                  </a:lnTo>
                  <a:lnTo>
                    <a:pt x="725" y="183"/>
                  </a:lnTo>
                  <a:lnTo>
                    <a:pt x="738" y="175"/>
                  </a:lnTo>
                  <a:lnTo>
                    <a:pt x="749" y="167"/>
                  </a:lnTo>
                  <a:lnTo>
                    <a:pt x="773" y="149"/>
                  </a:lnTo>
                  <a:lnTo>
                    <a:pt x="795" y="131"/>
                  </a:lnTo>
                  <a:lnTo>
                    <a:pt x="805" y="121"/>
                  </a:lnTo>
                  <a:lnTo>
                    <a:pt x="816" y="111"/>
                  </a:lnTo>
                  <a:lnTo>
                    <a:pt x="826" y="101"/>
                  </a:lnTo>
                  <a:lnTo>
                    <a:pt x="836" y="90"/>
                  </a:lnTo>
                  <a:lnTo>
                    <a:pt x="842" y="83"/>
                  </a:lnTo>
                  <a:lnTo>
                    <a:pt x="428" y="83"/>
                  </a:lnTo>
                  <a:lnTo>
                    <a:pt x="413" y="74"/>
                  </a:lnTo>
                  <a:lnTo>
                    <a:pt x="398" y="66"/>
                  </a:lnTo>
                  <a:lnTo>
                    <a:pt x="384" y="58"/>
                  </a:lnTo>
                  <a:lnTo>
                    <a:pt x="370" y="51"/>
                  </a:lnTo>
                  <a:lnTo>
                    <a:pt x="355" y="44"/>
                  </a:lnTo>
                  <a:lnTo>
                    <a:pt x="341" y="38"/>
                  </a:lnTo>
                  <a:lnTo>
                    <a:pt x="328" y="32"/>
                  </a:lnTo>
                  <a:lnTo>
                    <a:pt x="313" y="27"/>
                  </a:lnTo>
                  <a:lnTo>
                    <a:pt x="300" y="22"/>
                  </a:lnTo>
                  <a:lnTo>
                    <a:pt x="272" y="14"/>
                  </a:lnTo>
                  <a:lnTo>
                    <a:pt x="259" y="11"/>
                  </a:lnTo>
                  <a:lnTo>
                    <a:pt x="245" y="8"/>
                  </a:lnTo>
                  <a:lnTo>
                    <a:pt x="232" y="6"/>
                  </a:lnTo>
                  <a:lnTo>
                    <a:pt x="218" y="4"/>
                  </a:lnTo>
                  <a:lnTo>
                    <a:pt x="205" y="2"/>
                  </a:lnTo>
                  <a:lnTo>
                    <a:pt x="179" y="0"/>
                  </a:lnTo>
                  <a:close/>
                  <a:moveTo>
                    <a:pt x="690" y="43"/>
                  </a:moveTo>
                  <a:lnTo>
                    <a:pt x="622" y="43"/>
                  </a:lnTo>
                  <a:lnTo>
                    <a:pt x="583" y="46"/>
                  </a:lnTo>
                  <a:lnTo>
                    <a:pt x="557" y="50"/>
                  </a:lnTo>
                  <a:lnTo>
                    <a:pt x="545" y="52"/>
                  </a:lnTo>
                  <a:lnTo>
                    <a:pt x="532" y="54"/>
                  </a:lnTo>
                  <a:lnTo>
                    <a:pt x="520" y="56"/>
                  </a:lnTo>
                  <a:lnTo>
                    <a:pt x="484" y="65"/>
                  </a:lnTo>
                  <a:lnTo>
                    <a:pt x="473" y="68"/>
                  </a:lnTo>
                  <a:lnTo>
                    <a:pt x="461" y="71"/>
                  </a:lnTo>
                  <a:lnTo>
                    <a:pt x="428" y="83"/>
                  </a:lnTo>
                  <a:lnTo>
                    <a:pt x="842" y="83"/>
                  </a:lnTo>
                  <a:lnTo>
                    <a:pt x="845" y="79"/>
                  </a:lnTo>
                  <a:lnTo>
                    <a:pt x="854" y="69"/>
                  </a:lnTo>
                  <a:lnTo>
                    <a:pt x="839" y="65"/>
                  </a:lnTo>
                  <a:lnTo>
                    <a:pt x="823" y="61"/>
                  </a:lnTo>
                  <a:lnTo>
                    <a:pt x="808" y="58"/>
                  </a:lnTo>
                  <a:lnTo>
                    <a:pt x="792" y="55"/>
                  </a:lnTo>
                  <a:lnTo>
                    <a:pt x="777" y="53"/>
                  </a:lnTo>
                  <a:lnTo>
                    <a:pt x="762" y="50"/>
                  </a:lnTo>
                  <a:lnTo>
                    <a:pt x="747" y="48"/>
                  </a:lnTo>
                  <a:lnTo>
                    <a:pt x="733" y="47"/>
                  </a:lnTo>
                  <a:lnTo>
                    <a:pt x="718" y="45"/>
                  </a:lnTo>
                  <a:lnTo>
                    <a:pt x="690" y="43"/>
                  </a:lnTo>
                  <a:close/>
                </a:path>
              </a:pathLst>
            </a:custGeom>
            <a:solidFill>
              <a:srgbClr val="FCFCFC"/>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8" name="Shape 8">
              <a:extLst>
                <a:ext uri="{FF2B5EF4-FFF2-40B4-BE49-F238E27FC236}">
                  <a16:creationId xmlns:a16="http://schemas.microsoft.com/office/drawing/2014/main" id="{58CD24B0-4F15-5764-269E-347CD19CDE92}"/>
                </a:ext>
              </a:extLst>
            </xdr:cNvPr>
            <xdr:cNvPicPr preferRelativeResize="0"/>
          </xdr:nvPicPr>
          <xdr:blipFill rotWithShape="1">
            <a:blip xmlns:r="http://schemas.openxmlformats.org/officeDocument/2006/relationships" r:embed="rId2">
              <a:alphaModFix/>
            </a:blip>
            <a:srcRect/>
            <a:stretch/>
          </xdr:blipFill>
          <xdr:spPr>
            <a:xfrm>
              <a:off x="5878" y="1233"/>
              <a:ext cx="871" cy="5"/>
            </a:xfrm>
            <a:prstGeom prst="rect">
              <a:avLst/>
            </a:prstGeom>
            <a:noFill/>
            <a:ln>
              <a:noFill/>
            </a:ln>
          </xdr:spPr>
        </xdr:pic>
        <xdr:sp macro="" textlink="">
          <xdr:nvSpPr>
            <xdr:cNvPr id="9" name="Shape 9">
              <a:extLst>
                <a:ext uri="{FF2B5EF4-FFF2-40B4-BE49-F238E27FC236}">
                  <a16:creationId xmlns:a16="http://schemas.microsoft.com/office/drawing/2014/main" id="{3ED5B4AE-067C-4BBB-41D5-4AA1559A121B}"/>
                </a:ext>
              </a:extLst>
            </xdr:cNvPr>
            <xdr:cNvSpPr/>
          </xdr:nvSpPr>
          <xdr:spPr>
            <a:xfrm>
              <a:off x="5878" y="1103"/>
              <a:ext cx="854" cy="264"/>
            </a:xfrm>
            <a:custGeom>
              <a:avLst/>
              <a:gdLst/>
              <a:ahLst/>
              <a:cxnLst/>
              <a:rect l="l" t="t" r="r" b="b"/>
              <a:pathLst>
                <a:path w="854" h="264" extrusionOk="0">
                  <a:moveTo>
                    <a:pt x="443" y="264"/>
                  </a:moveTo>
                  <a:lnTo>
                    <a:pt x="458" y="264"/>
                  </a:lnTo>
                  <a:lnTo>
                    <a:pt x="473" y="263"/>
                  </a:lnTo>
                  <a:lnTo>
                    <a:pt x="489" y="262"/>
                  </a:lnTo>
                  <a:lnTo>
                    <a:pt x="504" y="261"/>
                  </a:lnTo>
                  <a:lnTo>
                    <a:pt x="519" y="259"/>
                  </a:lnTo>
                  <a:lnTo>
                    <a:pt x="534" y="256"/>
                  </a:lnTo>
                  <a:lnTo>
                    <a:pt x="549" y="253"/>
                  </a:lnTo>
                  <a:lnTo>
                    <a:pt x="563" y="250"/>
                  </a:lnTo>
                  <a:lnTo>
                    <a:pt x="578" y="247"/>
                  </a:lnTo>
                  <a:lnTo>
                    <a:pt x="592" y="243"/>
                  </a:lnTo>
                  <a:lnTo>
                    <a:pt x="606" y="238"/>
                  </a:lnTo>
                  <a:lnTo>
                    <a:pt x="620" y="233"/>
                  </a:lnTo>
                  <a:lnTo>
                    <a:pt x="634" y="228"/>
                  </a:lnTo>
                  <a:lnTo>
                    <a:pt x="700" y="198"/>
                  </a:lnTo>
                  <a:lnTo>
                    <a:pt x="713" y="190"/>
                  </a:lnTo>
                  <a:lnTo>
                    <a:pt x="725" y="183"/>
                  </a:lnTo>
                  <a:lnTo>
                    <a:pt x="737" y="175"/>
                  </a:lnTo>
                  <a:lnTo>
                    <a:pt x="749" y="167"/>
                  </a:lnTo>
                  <a:lnTo>
                    <a:pt x="761" y="158"/>
                  </a:lnTo>
                  <a:lnTo>
                    <a:pt x="772" y="149"/>
                  </a:lnTo>
                  <a:lnTo>
                    <a:pt x="784" y="140"/>
                  </a:lnTo>
                  <a:lnTo>
                    <a:pt x="794" y="131"/>
                  </a:lnTo>
                  <a:lnTo>
                    <a:pt x="805" y="121"/>
                  </a:lnTo>
                  <a:lnTo>
                    <a:pt x="815" y="111"/>
                  </a:lnTo>
                  <a:lnTo>
                    <a:pt x="826" y="101"/>
                  </a:lnTo>
                  <a:lnTo>
                    <a:pt x="835" y="90"/>
                  </a:lnTo>
                  <a:lnTo>
                    <a:pt x="845" y="79"/>
                  </a:lnTo>
                  <a:lnTo>
                    <a:pt x="854" y="69"/>
                  </a:lnTo>
                  <a:lnTo>
                    <a:pt x="838" y="65"/>
                  </a:lnTo>
                  <a:lnTo>
                    <a:pt x="823" y="61"/>
                  </a:lnTo>
                  <a:lnTo>
                    <a:pt x="807" y="58"/>
                  </a:lnTo>
                  <a:lnTo>
                    <a:pt x="792" y="55"/>
                  </a:lnTo>
                  <a:lnTo>
                    <a:pt x="777" y="53"/>
                  </a:lnTo>
                  <a:lnTo>
                    <a:pt x="762" y="50"/>
                  </a:lnTo>
                  <a:lnTo>
                    <a:pt x="747" y="48"/>
                  </a:lnTo>
                  <a:lnTo>
                    <a:pt x="732" y="47"/>
                  </a:lnTo>
                  <a:lnTo>
                    <a:pt x="718" y="45"/>
                  </a:lnTo>
                  <a:lnTo>
                    <a:pt x="704" y="44"/>
                  </a:lnTo>
                  <a:lnTo>
                    <a:pt x="690" y="43"/>
                  </a:lnTo>
                  <a:lnTo>
                    <a:pt x="676" y="43"/>
                  </a:lnTo>
                  <a:lnTo>
                    <a:pt x="662" y="42"/>
                  </a:lnTo>
                  <a:lnTo>
                    <a:pt x="648" y="42"/>
                  </a:lnTo>
                  <a:lnTo>
                    <a:pt x="635" y="43"/>
                  </a:lnTo>
                  <a:lnTo>
                    <a:pt x="621" y="43"/>
                  </a:lnTo>
                  <a:lnTo>
                    <a:pt x="608" y="44"/>
                  </a:lnTo>
                  <a:lnTo>
                    <a:pt x="595" y="45"/>
                  </a:lnTo>
                  <a:lnTo>
                    <a:pt x="582" y="46"/>
                  </a:lnTo>
                  <a:lnTo>
                    <a:pt x="569" y="48"/>
                  </a:lnTo>
                  <a:lnTo>
                    <a:pt x="557" y="50"/>
                  </a:lnTo>
                  <a:lnTo>
                    <a:pt x="544" y="52"/>
                  </a:lnTo>
                  <a:lnTo>
                    <a:pt x="532" y="54"/>
                  </a:lnTo>
                  <a:lnTo>
                    <a:pt x="520" y="56"/>
                  </a:lnTo>
                  <a:lnTo>
                    <a:pt x="508" y="59"/>
                  </a:lnTo>
                  <a:lnTo>
                    <a:pt x="496" y="62"/>
                  </a:lnTo>
                  <a:lnTo>
                    <a:pt x="484" y="65"/>
                  </a:lnTo>
                  <a:lnTo>
                    <a:pt x="472" y="68"/>
                  </a:lnTo>
                  <a:lnTo>
                    <a:pt x="461" y="71"/>
                  </a:lnTo>
                  <a:lnTo>
                    <a:pt x="450" y="75"/>
                  </a:lnTo>
                  <a:lnTo>
                    <a:pt x="438" y="79"/>
                  </a:lnTo>
                  <a:lnTo>
                    <a:pt x="427" y="83"/>
                  </a:lnTo>
                  <a:lnTo>
                    <a:pt x="413" y="74"/>
                  </a:lnTo>
                  <a:lnTo>
                    <a:pt x="398" y="66"/>
                  </a:lnTo>
                  <a:lnTo>
                    <a:pt x="384" y="58"/>
                  </a:lnTo>
                  <a:lnTo>
                    <a:pt x="369" y="51"/>
                  </a:lnTo>
                  <a:lnTo>
                    <a:pt x="355" y="44"/>
                  </a:lnTo>
                  <a:lnTo>
                    <a:pt x="341" y="38"/>
                  </a:lnTo>
                  <a:lnTo>
                    <a:pt x="327" y="32"/>
                  </a:lnTo>
                  <a:lnTo>
                    <a:pt x="313" y="27"/>
                  </a:lnTo>
                  <a:lnTo>
                    <a:pt x="245" y="8"/>
                  </a:lnTo>
                  <a:lnTo>
                    <a:pt x="218" y="4"/>
                  </a:lnTo>
                  <a:lnTo>
                    <a:pt x="205" y="2"/>
                  </a:lnTo>
                  <a:lnTo>
                    <a:pt x="192" y="1"/>
                  </a:lnTo>
                  <a:lnTo>
                    <a:pt x="179" y="0"/>
                  </a:lnTo>
                  <a:lnTo>
                    <a:pt x="166" y="0"/>
                  </a:lnTo>
                  <a:lnTo>
                    <a:pt x="153" y="0"/>
                  </a:lnTo>
                  <a:lnTo>
                    <a:pt x="140" y="0"/>
                  </a:lnTo>
                  <a:lnTo>
                    <a:pt x="127" y="1"/>
                  </a:lnTo>
                  <a:lnTo>
                    <a:pt x="63" y="10"/>
                  </a:lnTo>
                  <a:lnTo>
                    <a:pt x="50" y="12"/>
                  </a:lnTo>
                  <a:lnTo>
                    <a:pt x="37" y="15"/>
                  </a:lnTo>
                  <a:lnTo>
                    <a:pt x="25" y="18"/>
                  </a:lnTo>
                  <a:lnTo>
                    <a:pt x="12" y="22"/>
                  </a:lnTo>
                  <a:lnTo>
                    <a:pt x="0" y="26"/>
                  </a:lnTo>
                  <a:lnTo>
                    <a:pt x="8" y="39"/>
                  </a:lnTo>
                  <a:lnTo>
                    <a:pt x="18" y="52"/>
                  </a:lnTo>
                  <a:lnTo>
                    <a:pt x="28" y="65"/>
                  </a:lnTo>
                  <a:lnTo>
                    <a:pt x="38" y="77"/>
                  </a:lnTo>
                  <a:lnTo>
                    <a:pt x="49" y="89"/>
                  </a:lnTo>
                  <a:lnTo>
                    <a:pt x="60" y="101"/>
                  </a:lnTo>
                  <a:lnTo>
                    <a:pt x="71" y="112"/>
                  </a:lnTo>
                  <a:lnTo>
                    <a:pt x="83" y="123"/>
                  </a:lnTo>
                  <a:lnTo>
                    <a:pt x="95" y="134"/>
                  </a:lnTo>
                  <a:lnTo>
                    <a:pt x="107" y="145"/>
                  </a:lnTo>
                  <a:lnTo>
                    <a:pt x="120" y="155"/>
                  </a:lnTo>
                  <a:lnTo>
                    <a:pt x="132" y="164"/>
                  </a:lnTo>
                  <a:lnTo>
                    <a:pt x="146" y="173"/>
                  </a:lnTo>
                  <a:lnTo>
                    <a:pt x="159" y="182"/>
                  </a:lnTo>
                  <a:lnTo>
                    <a:pt x="173" y="191"/>
                  </a:lnTo>
                  <a:lnTo>
                    <a:pt x="187" y="199"/>
                  </a:lnTo>
                  <a:lnTo>
                    <a:pt x="201" y="206"/>
                  </a:lnTo>
                  <a:lnTo>
                    <a:pt x="216" y="213"/>
                  </a:lnTo>
                  <a:lnTo>
                    <a:pt x="231" y="220"/>
                  </a:lnTo>
                  <a:lnTo>
                    <a:pt x="246" y="226"/>
                  </a:lnTo>
                  <a:lnTo>
                    <a:pt x="261" y="232"/>
                  </a:lnTo>
                  <a:lnTo>
                    <a:pt x="277" y="238"/>
                  </a:lnTo>
                  <a:lnTo>
                    <a:pt x="293" y="243"/>
                  </a:lnTo>
                  <a:lnTo>
                    <a:pt x="308" y="247"/>
                  </a:lnTo>
                  <a:lnTo>
                    <a:pt x="325" y="251"/>
                  </a:lnTo>
                  <a:lnTo>
                    <a:pt x="341" y="255"/>
                  </a:lnTo>
                  <a:lnTo>
                    <a:pt x="357" y="257"/>
                  </a:lnTo>
                  <a:lnTo>
                    <a:pt x="374" y="260"/>
                  </a:lnTo>
                  <a:lnTo>
                    <a:pt x="391" y="262"/>
                  </a:lnTo>
                  <a:lnTo>
                    <a:pt x="408" y="263"/>
                  </a:lnTo>
                  <a:lnTo>
                    <a:pt x="425" y="264"/>
                  </a:lnTo>
                  <a:lnTo>
                    <a:pt x="443" y="264"/>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0" name="Shape 10">
              <a:extLst>
                <a:ext uri="{FF2B5EF4-FFF2-40B4-BE49-F238E27FC236}">
                  <a16:creationId xmlns:a16="http://schemas.microsoft.com/office/drawing/2014/main" id="{C6089875-8652-31A8-75E2-B20EEFEC20B7}"/>
                </a:ext>
              </a:extLst>
            </xdr:cNvPr>
            <xdr:cNvSpPr/>
          </xdr:nvSpPr>
          <xdr:spPr>
            <a:xfrm>
              <a:off x="6734" y="1169"/>
              <a:ext cx="2" cy="2"/>
            </a:xfrm>
            <a:custGeom>
              <a:avLst/>
              <a:gdLst/>
              <a:ahLst/>
              <a:cxnLst/>
              <a:rect l="l" t="t" r="r" b="b"/>
              <a:pathLst>
                <a:path w="1" h="2" extrusionOk="0">
                  <a:moveTo>
                    <a:pt x="0" y="2"/>
                  </a:moveTo>
                  <a:lnTo>
                    <a:pt x="1" y="1"/>
                  </a:lnTo>
                  <a:lnTo>
                    <a:pt x="1" y="0"/>
                  </a:lnTo>
                  <a:lnTo>
                    <a:pt x="1"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1" name="Shape 11">
              <a:extLst>
                <a:ext uri="{FF2B5EF4-FFF2-40B4-BE49-F238E27FC236}">
                  <a16:creationId xmlns:a16="http://schemas.microsoft.com/office/drawing/2014/main" id="{CAB6A0DE-1061-8FCB-D417-DAD07C1AE9B6}"/>
                </a:ext>
              </a:extLst>
            </xdr:cNvPr>
            <xdr:cNvSpPr/>
          </xdr:nvSpPr>
          <xdr:spPr>
            <a:xfrm>
              <a:off x="6738" y="1164"/>
              <a:ext cx="2" cy="2"/>
            </a:xfrm>
            <a:custGeom>
              <a:avLst/>
              <a:gdLst/>
              <a:ahLst/>
              <a:cxnLst/>
              <a:rect l="l" t="t" r="r" b="b"/>
              <a:pathLst>
                <a:path w="1" h="2" extrusionOk="0">
                  <a:moveTo>
                    <a:pt x="0" y="2"/>
                  </a:moveTo>
                  <a:lnTo>
                    <a:pt x="0" y="1"/>
                  </a:lnTo>
                  <a:lnTo>
                    <a:pt x="1" y="0"/>
                  </a:lnTo>
                  <a:lnTo>
                    <a:pt x="0"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2" name="Shape 12">
              <a:extLst>
                <a:ext uri="{FF2B5EF4-FFF2-40B4-BE49-F238E27FC236}">
                  <a16:creationId xmlns:a16="http://schemas.microsoft.com/office/drawing/2014/main" id="{B1B5843F-6697-6CDF-8ECD-CE2B3EC3FAF0}"/>
                </a:ext>
              </a:extLst>
            </xdr:cNvPr>
            <xdr:cNvSpPr/>
          </xdr:nvSpPr>
          <xdr:spPr>
            <a:xfrm>
              <a:off x="6743" y="1157"/>
              <a:ext cx="2" cy="2"/>
            </a:xfrm>
            <a:custGeom>
              <a:avLst/>
              <a:gdLst/>
              <a:ahLst/>
              <a:cxnLst/>
              <a:rect l="l" t="t" r="r" b="b"/>
              <a:pathLst>
                <a:path w="1" h="2" extrusionOk="0">
                  <a:moveTo>
                    <a:pt x="0" y="2"/>
                  </a:moveTo>
                  <a:lnTo>
                    <a:pt x="1" y="1"/>
                  </a:lnTo>
                  <a:lnTo>
                    <a:pt x="1" y="0"/>
                  </a:lnTo>
                  <a:lnTo>
                    <a:pt x="1"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 name="Shape 13">
              <a:extLst>
                <a:ext uri="{FF2B5EF4-FFF2-40B4-BE49-F238E27FC236}">
                  <a16:creationId xmlns:a16="http://schemas.microsoft.com/office/drawing/2014/main" id="{3031A378-A9F5-B46D-4C29-E027E7F17D78}"/>
                </a:ext>
              </a:extLst>
            </xdr:cNvPr>
            <xdr:cNvSpPr/>
          </xdr:nvSpPr>
          <xdr:spPr>
            <a:xfrm>
              <a:off x="6747" y="1152"/>
              <a:ext cx="2" cy="2"/>
            </a:xfrm>
            <a:custGeom>
              <a:avLst/>
              <a:gdLst/>
              <a:ahLst/>
              <a:cxnLst/>
              <a:rect l="l" t="t" r="r" b="b"/>
              <a:pathLst>
                <a:path w="1" h="2" extrusionOk="0">
                  <a:moveTo>
                    <a:pt x="0" y="2"/>
                  </a:moveTo>
                  <a:lnTo>
                    <a:pt x="1" y="1"/>
                  </a:lnTo>
                  <a:lnTo>
                    <a:pt x="1" y="0"/>
                  </a:lnTo>
                  <a:lnTo>
                    <a:pt x="1"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4" name="Shape 14">
              <a:extLst>
                <a:ext uri="{FF2B5EF4-FFF2-40B4-BE49-F238E27FC236}">
                  <a16:creationId xmlns:a16="http://schemas.microsoft.com/office/drawing/2014/main" id="{0A558563-F6D0-A768-BEA9-C967D6FF248D}"/>
                </a:ext>
              </a:extLst>
            </xdr:cNvPr>
            <xdr:cNvSpPr/>
          </xdr:nvSpPr>
          <xdr:spPr>
            <a:xfrm>
              <a:off x="5792" y="693"/>
              <a:ext cx="1057" cy="493"/>
            </a:xfrm>
            <a:custGeom>
              <a:avLst/>
              <a:gdLst/>
              <a:ahLst/>
              <a:cxnLst/>
              <a:rect l="l" t="t" r="r" b="b"/>
              <a:pathLst>
                <a:path w="1057" h="493" extrusionOk="0">
                  <a:moveTo>
                    <a:pt x="987" y="410"/>
                  </a:moveTo>
                  <a:lnTo>
                    <a:pt x="264" y="410"/>
                  </a:lnTo>
                  <a:lnTo>
                    <a:pt x="291" y="412"/>
                  </a:lnTo>
                  <a:lnTo>
                    <a:pt x="317" y="416"/>
                  </a:lnTo>
                  <a:lnTo>
                    <a:pt x="331" y="418"/>
                  </a:lnTo>
                  <a:lnTo>
                    <a:pt x="344" y="421"/>
                  </a:lnTo>
                  <a:lnTo>
                    <a:pt x="358" y="424"/>
                  </a:lnTo>
                  <a:lnTo>
                    <a:pt x="371" y="428"/>
                  </a:lnTo>
                  <a:lnTo>
                    <a:pt x="385" y="432"/>
                  </a:lnTo>
                  <a:lnTo>
                    <a:pt x="413" y="442"/>
                  </a:lnTo>
                  <a:lnTo>
                    <a:pt x="441" y="454"/>
                  </a:lnTo>
                  <a:lnTo>
                    <a:pt x="455" y="461"/>
                  </a:lnTo>
                  <a:lnTo>
                    <a:pt x="470" y="468"/>
                  </a:lnTo>
                  <a:lnTo>
                    <a:pt x="484" y="476"/>
                  </a:lnTo>
                  <a:lnTo>
                    <a:pt x="499" y="485"/>
                  </a:lnTo>
                  <a:lnTo>
                    <a:pt x="513" y="493"/>
                  </a:lnTo>
                  <a:lnTo>
                    <a:pt x="535" y="485"/>
                  </a:lnTo>
                  <a:lnTo>
                    <a:pt x="547" y="482"/>
                  </a:lnTo>
                  <a:lnTo>
                    <a:pt x="558" y="478"/>
                  </a:lnTo>
                  <a:lnTo>
                    <a:pt x="606" y="466"/>
                  </a:lnTo>
                  <a:lnTo>
                    <a:pt x="630" y="462"/>
                  </a:lnTo>
                  <a:lnTo>
                    <a:pt x="643" y="460"/>
                  </a:lnTo>
                  <a:lnTo>
                    <a:pt x="655" y="458"/>
                  </a:lnTo>
                  <a:lnTo>
                    <a:pt x="668" y="456"/>
                  </a:lnTo>
                  <a:lnTo>
                    <a:pt x="707" y="453"/>
                  </a:lnTo>
                  <a:lnTo>
                    <a:pt x="960" y="453"/>
                  </a:lnTo>
                  <a:lnTo>
                    <a:pt x="978" y="426"/>
                  </a:lnTo>
                  <a:lnTo>
                    <a:pt x="984" y="416"/>
                  </a:lnTo>
                  <a:lnTo>
                    <a:pt x="987" y="410"/>
                  </a:lnTo>
                  <a:close/>
                  <a:moveTo>
                    <a:pt x="960" y="453"/>
                  </a:moveTo>
                  <a:lnTo>
                    <a:pt x="775" y="453"/>
                  </a:lnTo>
                  <a:lnTo>
                    <a:pt x="804" y="455"/>
                  </a:lnTo>
                  <a:lnTo>
                    <a:pt x="818" y="457"/>
                  </a:lnTo>
                  <a:lnTo>
                    <a:pt x="833" y="458"/>
                  </a:lnTo>
                  <a:lnTo>
                    <a:pt x="848" y="460"/>
                  </a:lnTo>
                  <a:lnTo>
                    <a:pt x="863" y="463"/>
                  </a:lnTo>
                  <a:lnTo>
                    <a:pt x="878" y="465"/>
                  </a:lnTo>
                  <a:lnTo>
                    <a:pt x="893" y="468"/>
                  </a:lnTo>
                  <a:lnTo>
                    <a:pt x="909" y="471"/>
                  </a:lnTo>
                  <a:lnTo>
                    <a:pt x="924" y="475"/>
                  </a:lnTo>
                  <a:lnTo>
                    <a:pt x="940" y="479"/>
                  </a:lnTo>
                  <a:lnTo>
                    <a:pt x="947" y="470"/>
                  </a:lnTo>
                  <a:lnTo>
                    <a:pt x="953" y="462"/>
                  </a:lnTo>
                  <a:lnTo>
                    <a:pt x="960" y="453"/>
                  </a:lnTo>
                  <a:close/>
                  <a:moveTo>
                    <a:pt x="340" y="0"/>
                  </a:moveTo>
                  <a:lnTo>
                    <a:pt x="148" y="3"/>
                  </a:lnTo>
                  <a:lnTo>
                    <a:pt x="84" y="5"/>
                  </a:lnTo>
                  <a:lnTo>
                    <a:pt x="20" y="8"/>
                  </a:lnTo>
                  <a:lnTo>
                    <a:pt x="17" y="16"/>
                  </a:lnTo>
                  <a:lnTo>
                    <a:pt x="15" y="25"/>
                  </a:lnTo>
                  <a:lnTo>
                    <a:pt x="13" y="33"/>
                  </a:lnTo>
                  <a:lnTo>
                    <a:pt x="9" y="51"/>
                  </a:lnTo>
                  <a:lnTo>
                    <a:pt x="8" y="60"/>
                  </a:lnTo>
                  <a:lnTo>
                    <a:pt x="6" y="69"/>
                  </a:lnTo>
                  <a:lnTo>
                    <a:pt x="5" y="78"/>
                  </a:lnTo>
                  <a:lnTo>
                    <a:pt x="4" y="86"/>
                  </a:lnTo>
                  <a:lnTo>
                    <a:pt x="2" y="96"/>
                  </a:lnTo>
                  <a:lnTo>
                    <a:pt x="2" y="105"/>
                  </a:lnTo>
                  <a:lnTo>
                    <a:pt x="0" y="123"/>
                  </a:lnTo>
                  <a:lnTo>
                    <a:pt x="0" y="180"/>
                  </a:lnTo>
                  <a:lnTo>
                    <a:pt x="1" y="190"/>
                  </a:lnTo>
                  <a:lnTo>
                    <a:pt x="2" y="199"/>
                  </a:lnTo>
                  <a:lnTo>
                    <a:pt x="4" y="219"/>
                  </a:lnTo>
                  <a:lnTo>
                    <a:pt x="5" y="228"/>
                  </a:lnTo>
                  <a:lnTo>
                    <a:pt x="7" y="238"/>
                  </a:lnTo>
                  <a:lnTo>
                    <a:pt x="8" y="247"/>
                  </a:lnTo>
                  <a:lnTo>
                    <a:pt x="12" y="265"/>
                  </a:lnTo>
                  <a:lnTo>
                    <a:pt x="15" y="275"/>
                  </a:lnTo>
                  <a:lnTo>
                    <a:pt x="19" y="293"/>
                  </a:lnTo>
                  <a:lnTo>
                    <a:pt x="28" y="320"/>
                  </a:lnTo>
                  <a:lnTo>
                    <a:pt x="31" y="328"/>
                  </a:lnTo>
                  <a:lnTo>
                    <a:pt x="34" y="337"/>
                  </a:lnTo>
                  <a:lnTo>
                    <a:pt x="38" y="346"/>
                  </a:lnTo>
                  <a:lnTo>
                    <a:pt x="41" y="354"/>
                  </a:lnTo>
                  <a:lnTo>
                    <a:pt x="45" y="363"/>
                  </a:lnTo>
                  <a:lnTo>
                    <a:pt x="49" y="371"/>
                  </a:lnTo>
                  <a:lnTo>
                    <a:pt x="53" y="380"/>
                  </a:lnTo>
                  <a:lnTo>
                    <a:pt x="57" y="388"/>
                  </a:lnTo>
                  <a:lnTo>
                    <a:pt x="62" y="396"/>
                  </a:lnTo>
                  <a:lnTo>
                    <a:pt x="70" y="412"/>
                  </a:lnTo>
                  <a:lnTo>
                    <a:pt x="85" y="436"/>
                  </a:lnTo>
                  <a:lnTo>
                    <a:pt x="98" y="432"/>
                  </a:lnTo>
                  <a:lnTo>
                    <a:pt x="110" y="428"/>
                  </a:lnTo>
                  <a:lnTo>
                    <a:pt x="136" y="422"/>
                  </a:lnTo>
                  <a:lnTo>
                    <a:pt x="148" y="420"/>
                  </a:lnTo>
                  <a:lnTo>
                    <a:pt x="161" y="417"/>
                  </a:lnTo>
                  <a:lnTo>
                    <a:pt x="187" y="413"/>
                  </a:lnTo>
                  <a:lnTo>
                    <a:pt x="225" y="410"/>
                  </a:lnTo>
                  <a:lnTo>
                    <a:pt x="987" y="410"/>
                  </a:lnTo>
                  <a:lnTo>
                    <a:pt x="989" y="407"/>
                  </a:lnTo>
                  <a:lnTo>
                    <a:pt x="995" y="397"/>
                  </a:lnTo>
                  <a:lnTo>
                    <a:pt x="999" y="388"/>
                  </a:lnTo>
                  <a:lnTo>
                    <a:pt x="1014" y="358"/>
                  </a:lnTo>
                  <a:lnTo>
                    <a:pt x="1022" y="338"/>
                  </a:lnTo>
                  <a:lnTo>
                    <a:pt x="1026" y="327"/>
                  </a:lnTo>
                  <a:lnTo>
                    <a:pt x="1030" y="317"/>
                  </a:lnTo>
                  <a:lnTo>
                    <a:pt x="1033" y="306"/>
                  </a:lnTo>
                  <a:lnTo>
                    <a:pt x="1036" y="296"/>
                  </a:lnTo>
                  <a:lnTo>
                    <a:pt x="1039" y="285"/>
                  </a:lnTo>
                  <a:lnTo>
                    <a:pt x="1042" y="275"/>
                  </a:lnTo>
                  <a:lnTo>
                    <a:pt x="1045" y="264"/>
                  </a:lnTo>
                  <a:lnTo>
                    <a:pt x="1051" y="231"/>
                  </a:lnTo>
                  <a:lnTo>
                    <a:pt x="1052" y="219"/>
                  </a:lnTo>
                  <a:lnTo>
                    <a:pt x="1054" y="208"/>
                  </a:lnTo>
                  <a:lnTo>
                    <a:pt x="1055" y="197"/>
                  </a:lnTo>
                  <a:lnTo>
                    <a:pt x="1056" y="185"/>
                  </a:lnTo>
                  <a:lnTo>
                    <a:pt x="1056" y="174"/>
                  </a:lnTo>
                  <a:lnTo>
                    <a:pt x="1057" y="162"/>
                  </a:lnTo>
                  <a:lnTo>
                    <a:pt x="1057" y="136"/>
                  </a:lnTo>
                  <a:lnTo>
                    <a:pt x="1056" y="121"/>
                  </a:lnTo>
                  <a:lnTo>
                    <a:pt x="1055" y="105"/>
                  </a:lnTo>
                  <a:lnTo>
                    <a:pt x="1054" y="92"/>
                  </a:lnTo>
                  <a:lnTo>
                    <a:pt x="1050" y="64"/>
                  </a:lnTo>
                  <a:lnTo>
                    <a:pt x="1044" y="36"/>
                  </a:lnTo>
                  <a:lnTo>
                    <a:pt x="1012" y="32"/>
                  </a:lnTo>
                  <a:lnTo>
                    <a:pt x="948" y="26"/>
                  </a:lnTo>
                  <a:lnTo>
                    <a:pt x="916" y="24"/>
                  </a:lnTo>
                  <a:lnTo>
                    <a:pt x="852" y="18"/>
                  </a:lnTo>
                  <a:lnTo>
                    <a:pt x="724" y="10"/>
                  </a:lnTo>
                  <a:lnTo>
                    <a:pt x="692" y="9"/>
                  </a:lnTo>
                  <a:lnTo>
                    <a:pt x="660" y="7"/>
                  </a:lnTo>
                  <a:lnTo>
                    <a:pt x="500" y="2"/>
                  </a:lnTo>
                  <a:lnTo>
                    <a:pt x="468" y="2"/>
                  </a:lnTo>
                  <a:lnTo>
                    <a:pt x="436" y="1"/>
                  </a:lnTo>
                  <a:lnTo>
                    <a:pt x="404" y="1"/>
                  </a:lnTo>
                  <a:lnTo>
                    <a:pt x="340" y="0"/>
                  </a:lnTo>
                  <a:close/>
                </a:path>
              </a:pathLst>
            </a:custGeom>
            <a:solidFill>
              <a:srgbClr val="006CB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5" name="Shape 15">
              <a:extLst>
                <a:ext uri="{FF2B5EF4-FFF2-40B4-BE49-F238E27FC236}">
                  <a16:creationId xmlns:a16="http://schemas.microsoft.com/office/drawing/2014/main" id="{572D6F18-F6C0-5149-B2FB-0C330B94EA41}"/>
                </a:ext>
              </a:extLst>
            </xdr:cNvPr>
            <xdr:cNvPicPr preferRelativeResize="0"/>
          </xdr:nvPicPr>
          <xdr:blipFill rotWithShape="1">
            <a:blip xmlns:r="http://schemas.openxmlformats.org/officeDocument/2006/relationships" r:embed="rId3">
              <a:alphaModFix/>
            </a:blip>
            <a:srcRect/>
            <a:stretch/>
          </xdr:blipFill>
          <xdr:spPr>
            <a:xfrm>
              <a:off x="5794" y="822"/>
              <a:ext cx="1056" cy="235"/>
            </a:xfrm>
            <a:prstGeom prst="rect">
              <a:avLst/>
            </a:prstGeom>
            <a:noFill/>
            <a:ln>
              <a:noFill/>
            </a:ln>
          </xdr:spPr>
        </xdr:pic>
        <xdr:sp macro="" textlink="">
          <xdr:nvSpPr>
            <xdr:cNvPr id="16" name="Shape 16">
              <a:extLst>
                <a:ext uri="{FF2B5EF4-FFF2-40B4-BE49-F238E27FC236}">
                  <a16:creationId xmlns:a16="http://schemas.microsoft.com/office/drawing/2014/main" id="{2245AEDD-CD11-E4F4-CC14-A1A08CD41CA2}"/>
                </a:ext>
              </a:extLst>
            </xdr:cNvPr>
            <xdr:cNvSpPr/>
          </xdr:nvSpPr>
          <xdr:spPr>
            <a:xfrm>
              <a:off x="5792" y="693"/>
              <a:ext cx="1057" cy="493"/>
            </a:xfrm>
            <a:custGeom>
              <a:avLst/>
              <a:gdLst/>
              <a:ahLst/>
              <a:cxnLst/>
              <a:rect l="l" t="t" r="r" b="b"/>
              <a:pathLst>
                <a:path w="1057" h="493" extrusionOk="0">
                  <a:moveTo>
                    <a:pt x="940" y="479"/>
                  </a:moveTo>
                  <a:lnTo>
                    <a:pt x="947" y="470"/>
                  </a:lnTo>
                  <a:lnTo>
                    <a:pt x="953" y="462"/>
                  </a:lnTo>
                  <a:lnTo>
                    <a:pt x="960" y="453"/>
                  </a:lnTo>
                  <a:lnTo>
                    <a:pt x="966" y="444"/>
                  </a:lnTo>
                  <a:lnTo>
                    <a:pt x="972" y="435"/>
                  </a:lnTo>
                  <a:lnTo>
                    <a:pt x="978" y="426"/>
                  </a:lnTo>
                  <a:lnTo>
                    <a:pt x="984" y="416"/>
                  </a:lnTo>
                  <a:lnTo>
                    <a:pt x="989" y="407"/>
                  </a:lnTo>
                  <a:lnTo>
                    <a:pt x="995" y="397"/>
                  </a:lnTo>
                  <a:lnTo>
                    <a:pt x="999" y="388"/>
                  </a:lnTo>
                  <a:lnTo>
                    <a:pt x="1004" y="378"/>
                  </a:lnTo>
                  <a:lnTo>
                    <a:pt x="1009" y="368"/>
                  </a:lnTo>
                  <a:lnTo>
                    <a:pt x="1014" y="358"/>
                  </a:lnTo>
                  <a:lnTo>
                    <a:pt x="1018" y="348"/>
                  </a:lnTo>
                  <a:lnTo>
                    <a:pt x="1022" y="338"/>
                  </a:lnTo>
                  <a:lnTo>
                    <a:pt x="1026" y="327"/>
                  </a:lnTo>
                  <a:lnTo>
                    <a:pt x="1030" y="317"/>
                  </a:lnTo>
                  <a:lnTo>
                    <a:pt x="1033" y="306"/>
                  </a:lnTo>
                  <a:lnTo>
                    <a:pt x="1036" y="296"/>
                  </a:lnTo>
                  <a:lnTo>
                    <a:pt x="1039" y="285"/>
                  </a:lnTo>
                  <a:lnTo>
                    <a:pt x="1042" y="275"/>
                  </a:lnTo>
                  <a:lnTo>
                    <a:pt x="1045" y="264"/>
                  </a:lnTo>
                  <a:lnTo>
                    <a:pt x="1047" y="253"/>
                  </a:lnTo>
                  <a:lnTo>
                    <a:pt x="1049" y="242"/>
                  </a:lnTo>
                  <a:lnTo>
                    <a:pt x="1051" y="231"/>
                  </a:lnTo>
                  <a:lnTo>
                    <a:pt x="1052" y="219"/>
                  </a:lnTo>
                  <a:lnTo>
                    <a:pt x="1054" y="208"/>
                  </a:lnTo>
                  <a:lnTo>
                    <a:pt x="1055" y="197"/>
                  </a:lnTo>
                  <a:lnTo>
                    <a:pt x="1056" y="185"/>
                  </a:lnTo>
                  <a:lnTo>
                    <a:pt x="1056" y="174"/>
                  </a:lnTo>
                  <a:lnTo>
                    <a:pt x="1057" y="162"/>
                  </a:lnTo>
                  <a:lnTo>
                    <a:pt x="1057" y="151"/>
                  </a:lnTo>
                  <a:lnTo>
                    <a:pt x="1057" y="136"/>
                  </a:lnTo>
                  <a:lnTo>
                    <a:pt x="1056" y="121"/>
                  </a:lnTo>
                  <a:lnTo>
                    <a:pt x="1055" y="107"/>
                  </a:lnTo>
                  <a:lnTo>
                    <a:pt x="1054" y="92"/>
                  </a:lnTo>
                  <a:lnTo>
                    <a:pt x="1052" y="78"/>
                  </a:lnTo>
                  <a:lnTo>
                    <a:pt x="1050" y="64"/>
                  </a:lnTo>
                  <a:lnTo>
                    <a:pt x="1047" y="50"/>
                  </a:lnTo>
                  <a:lnTo>
                    <a:pt x="1044" y="36"/>
                  </a:lnTo>
                  <a:lnTo>
                    <a:pt x="1012" y="32"/>
                  </a:lnTo>
                  <a:lnTo>
                    <a:pt x="980" y="29"/>
                  </a:lnTo>
                  <a:lnTo>
                    <a:pt x="948" y="26"/>
                  </a:lnTo>
                  <a:lnTo>
                    <a:pt x="916" y="24"/>
                  </a:lnTo>
                  <a:lnTo>
                    <a:pt x="884" y="21"/>
                  </a:lnTo>
                  <a:lnTo>
                    <a:pt x="852" y="18"/>
                  </a:lnTo>
                  <a:lnTo>
                    <a:pt x="820" y="16"/>
                  </a:lnTo>
                  <a:lnTo>
                    <a:pt x="788" y="14"/>
                  </a:lnTo>
                  <a:lnTo>
                    <a:pt x="756" y="12"/>
                  </a:lnTo>
                  <a:lnTo>
                    <a:pt x="724" y="10"/>
                  </a:lnTo>
                  <a:lnTo>
                    <a:pt x="692" y="9"/>
                  </a:lnTo>
                  <a:lnTo>
                    <a:pt x="660" y="7"/>
                  </a:lnTo>
                  <a:lnTo>
                    <a:pt x="628" y="6"/>
                  </a:lnTo>
                  <a:lnTo>
                    <a:pt x="596" y="5"/>
                  </a:lnTo>
                  <a:lnTo>
                    <a:pt x="564" y="4"/>
                  </a:lnTo>
                  <a:lnTo>
                    <a:pt x="532" y="3"/>
                  </a:lnTo>
                  <a:lnTo>
                    <a:pt x="500" y="2"/>
                  </a:lnTo>
                  <a:lnTo>
                    <a:pt x="468" y="2"/>
                  </a:lnTo>
                  <a:lnTo>
                    <a:pt x="436" y="1"/>
                  </a:lnTo>
                  <a:lnTo>
                    <a:pt x="404" y="1"/>
                  </a:lnTo>
                  <a:lnTo>
                    <a:pt x="340" y="0"/>
                  </a:lnTo>
                  <a:lnTo>
                    <a:pt x="276" y="1"/>
                  </a:lnTo>
                  <a:lnTo>
                    <a:pt x="212" y="2"/>
                  </a:lnTo>
                  <a:lnTo>
                    <a:pt x="148" y="3"/>
                  </a:lnTo>
                  <a:lnTo>
                    <a:pt x="84" y="5"/>
                  </a:lnTo>
                  <a:lnTo>
                    <a:pt x="20" y="8"/>
                  </a:lnTo>
                  <a:lnTo>
                    <a:pt x="15" y="25"/>
                  </a:lnTo>
                  <a:lnTo>
                    <a:pt x="13" y="33"/>
                  </a:lnTo>
                  <a:lnTo>
                    <a:pt x="11" y="42"/>
                  </a:lnTo>
                  <a:lnTo>
                    <a:pt x="9" y="51"/>
                  </a:lnTo>
                  <a:lnTo>
                    <a:pt x="8" y="60"/>
                  </a:lnTo>
                  <a:lnTo>
                    <a:pt x="6" y="69"/>
                  </a:lnTo>
                  <a:lnTo>
                    <a:pt x="5" y="78"/>
                  </a:lnTo>
                  <a:lnTo>
                    <a:pt x="4" y="86"/>
                  </a:lnTo>
                  <a:lnTo>
                    <a:pt x="2" y="96"/>
                  </a:lnTo>
                  <a:lnTo>
                    <a:pt x="2" y="105"/>
                  </a:lnTo>
                  <a:lnTo>
                    <a:pt x="1" y="114"/>
                  </a:lnTo>
                  <a:lnTo>
                    <a:pt x="0" y="123"/>
                  </a:lnTo>
                  <a:lnTo>
                    <a:pt x="0" y="132"/>
                  </a:lnTo>
                  <a:lnTo>
                    <a:pt x="0" y="141"/>
                  </a:lnTo>
                  <a:lnTo>
                    <a:pt x="0" y="151"/>
                  </a:lnTo>
                  <a:lnTo>
                    <a:pt x="0" y="161"/>
                  </a:lnTo>
                  <a:lnTo>
                    <a:pt x="0" y="170"/>
                  </a:lnTo>
                  <a:lnTo>
                    <a:pt x="0" y="180"/>
                  </a:lnTo>
                  <a:lnTo>
                    <a:pt x="1" y="190"/>
                  </a:lnTo>
                  <a:lnTo>
                    <a:pt x="2" y="199"/>
                  </a:lnTo>
                  <a:lnTo>
                    <a:pt x="3" y="209"/>
                  </a:lnTo>
                  <a:lnTo>
                    <a:pt x="4" y="219"/>
                  </a:lnTo>
                  <a:lnTo>
                    <a:pt x="5" y="228"/>
                  </a:lnTo>
                  <a:lnTo>
                    <a:pt x="7" y="238"/>
                  </a:lnTo>
                  <a:lnTo>
                    <a:pt x="8" y="247"/>
                  </a:lnTo>
                  <a:lnTo>
                    <a:pt x="10" y="256"/>
                  </a:lnTo>
                  <a:lnTo>
                    <a:pt x="12" y="265"/>
                  </a:lnTo>
                  <a:lnTo>
                    <a:pt x="15" y="275"/>
                  </a:lnTo>
                  <a:lnTo>
                    <a:pt x="17" y="284"/>
                  </a:lnTo>
                  <a:lnTo>
                    <a:pt x="19" y="293"/>
                  </a:lnTo>
                  <a:lnTo>
                    <a:pt x="22" y="302"/>
                  </a:lnTo>
                  <a:lnTo>
                    <a:pt x="25" y="311"/>
                  </a:lnTo>
                  <a:lnTo>
                    <a:pt x="28" y="320"/>
                  </a:lnTo>
                  <a:lnTo>
                    <a:pt x="31" y="328"/>
                  </a:lnTo>
                  <a:lnTo>
                    <a:pt x="34" y="337"/>
                  </a:lnTo>
                  <a:lnTo>
                    <a:pt x="38" y="346"/>
                  </a:lnTo>
                  <a:lnTo>
                    <a:pt x="41" y="354"/>
                  </a:lnTo>
                  <a:lnTo>
                    <a:pt x="45" y="363"/>
                  </a:lnTo>
                  <a:lnTo>
                    <a:pt x="49" y="371"/>
                  </a:lnTo>
                  <a:lnTo>
                    <a:pt x="53" y="380"/>
                  </a:lnTo>
                  <a:lnTo>
                    <a:pt x="57" y="388"/>
                  </a:lnTo>
                  <a:lnTo>
                    <a:pt x="62" y="396"/>
                  </a:lnTo>
                  <a:lnTo>
                    <a:pt x="66" y="404"/>
                  </a:lnTo>
                  <a:lnTo>
                    <a:pt x="70" y="412"/>
                  </a:lnTo>
                  <a:lnTo>
                    <a:pt x="75" y="420"/>
                  </a:lnTo>
                  <a:lnTo>
                    <a:pt x="80" y="428"/>
                  </a:lnTo>
                  <a:lnTo>
                    <a:pt x="85" y="436"/>
                  </a:lnTo>
                  <a:lnTo>
                    <a:pt x="98" y="432"/>
                  </a:lnTo>
                  <a:lnTo>
                    <a:pt x="110" y="428"/>
                  </a:lnTo>
                  <a:lnTo>
                    <a:pt x="123" y="425"/>
                  </a:lnTo>
                  <a:lnTo>
                    <a:pt x="136" y="422"/>
                  </a:lnTo>
                  <a:lnTo>
                    <a:pt x="148" y="420"/>
                  </a:lnTo>
                  <a:lnTo>
                    <a:pt x="161" y="417"/>
                  </a:lnTo>
                  <a:lnTo>
                    <a:pt x="174" y="415"/>
                  </a:lnTo>
                  <a:lnTo>
                    <a:pt x="187" y="413"/>
                  </a:lnTo>
                  <a:lnTo>
                    <a:pt x="199" y="412"/>
                  </a:lnTo>
                  <a:lnTo>
                    <a:pt x="212" y="411"/>
                  </a:lnTo>
                  <a:lnTo>
                    <a:pt x="225" y="410"/>
                  </a:lnTo>
                  <a:lnTo>
                    <a:pt x="238" y="410"/>
                  </a:lnTo>
                  <a:lnTo>
                    <a:pt x="251" y="410"/>
                  </a:lnTo>
                  <a:lnTo>
                    <a:pt x="264" y="410"/>
                  </a:lnTo>
                  <a:lnTo>
                    <a:pt x="277" y="411"/>
                  </a:lnTo>
                  <a:lnTo>
                    <a:pt x="291" y="412"/>
                  </a:lnTo>
                  <a:lnTo>
                    <a:pt x="304" y="414"/>
                  </a:lnTo>
                  <a:lnTo>
                    <a:pt x="317" y="416"/>
                  </a:lnTo>
                  <a:lnTo>
                    <a:pt x="331" y="418"/>
                  </a:lnTo>
                  <a:lnTo>
                    <a:pt x="344" y="421"/>
                  </a:lnTo>
                  <a:lnTo>
                    <a:pt x="358" y="424"/>
                  </a:lnTo>
                  <a:lnTo>
                    <a:pt x="371" y="428"/>
                  </a:lnTo>
                  <a:lnTo>
                    <a:pt x="385" y="432"/>
                  </a:lnTo>
                  <a:lnTo>
                    <a:pt x="399" y="437"/>
                  </a:lnTo>
                  <a:lnTo>
                    <a:pt x="413" y="442"/>
                  </a:lnTo>
                  <a:lnTo>
                    <a:pt x="427" y="448"/>
                  </a:lnTo>
                  <a:lnTo>
                    <a:pt x="441" y="454"/>
                  </a:lnTo>
                  <a:lnTo>
                    <a:pt x="455" y="461"/>
                  </a:lnTo>
                  <a:lnTo>
                    <a:pt x="470" y="468"/>
                  </a:lnTo>
                  <a:lnTo>
                    <a:pt x="484" y="476"/>
                  </a:lnTo>
                  <a:lnTo>
                    <a:pt x="499" y="485"/>
                  </a:lnTo>
                  <a:lnTo>
                    <a:pt x="513" y="493"/>
                  </a:lnTo>
                  <a:lnTo>
                    <a:pt x="524" y="489"/>
                  </a:lnTo>
                  <a:lnTo>
                    <a:pt x="535" y="485"/>
                  </a:lnTo>
                  <a:lnTo>
                    <a:pt x="547" y="482"/>
                  </a:lnTo>
                  <a:lnTo>
                    <a:pt x="558" y="478"/>
                  </a:lnTo>
                  <a:lnTo>
                    <a:pt x="570" y="475"/>
                  </a:lnTo>
                  <a:lnTo>
                    <a:pt x="582" y="472"/>
                  </a:lnTo>
                  <a:lnTo>
                    <a:pt x="594" y="469"/>
                  </a:lnTo>
                  <a:lnTo>
                    <a:pt x="606" y="466"/>
                  </a:lnTo>
                  <a:lnTo>
                    <a:pt x="618" y="464"/>
                  </a:lnTo>
                  <a:lnTo>
                    <a:pt x="630" y="462"/>
                  </a:lnTo>
                  <a:lnTo>
                    <a:pt x="643" y="460"/>
                  </a:lnTo>
                  <a:lnTo>
                    <a:pt x="655" y="458"/>
                  </a:lnTo>
                  <a:lnTo>
                    <a:pt x="668" y="456"/>
                  </a:lnTo>
                  <a:lnTo>
                    <a:pt x="681" y="455"/>
                  </a:lnTo>
                  <a:lnTo>
                    <a:pt x="694" y="454"/>
                  </a:lnTo>
                  <a:lnTo>
                    <a:pt x="707" y="453"/>
                  </a:lnTo>
                  <a:lnTo>
                    <a:pt x="720" y="453"/>
                  </a:lnTo>
                  <a:lnTo>
                    <a:pt x="734" y="452"/>
                  </a:lnTo>
                  <a:lnTo>
                    <a:pt x="748" y="452"/>
                  </a:lnTo>
                  <a:lnTo>
                    <a:pt x="761" y="453"/>
                  </a:lnTo>
                  <a:lnTo>
                    <a:pt x="775" y="453"/>
                  </a:lnTo>
                  <a:lnTo>
                    <a:pt x="789" y="454"/>
                  </a:lnTo>
                  <a:lnTo>
                    <a:pt x="804" y="455"/>
                  </a:lnTo>
                  <a:lnTo>
                    <a:pt x="818" y="457"/>
                  </a:lnTo>
                  <a:lnTo>
                    <a:pt x="833" y="458"/>
                  </a:lnTo>
                  <a:lnTo>
                    <a:pt x="848" y="460"/>
                  </a:lnTo>
                  <a:lnTo>
                    <a:pt x="863" y="463"/>
                  </a:lnTo>
                  <a:lnTo>
                    <a:pt x="878" y="465"/>
                  </a:lnTo>
                  <a:lnTo>
                    <a:pt x="893" y="468"/>
                  </a:lnTo>
                  <a:lnTo>
                    <a:pt x="909" y="471"/>
                  </a:lnTo>
                  <a:lnTo>
                    <a:pt x="924" y="475"/>
                  </a:lnTo>
                  <a:lnTo>
                    <a:pt x="940" y="479"/>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7" name="Shape 17">
              <a:extLst>
                <a:ext uri="{FF2B5EF4-FFF2-40B4-BE49-F238E27FC236}">
                  <a16:creationId xmlns:a16="http://schemas.microsoft.com/office/drawing/2014/main" id="{03158386-BCE7-6D2A-BE46-5D1686098A7B}"/>
                </a:ext>
              </a:extLst>
            </xdr:cNvPr>
            <xdr:cNvPicPr preferRelativeResize="0"/>
          </xdr:nvPicPr>
          <xdr:blipFill rotWithShape="1">
            <a:blip xmlns:r="http://schemas.openxmlformats.org/officeDocument/2006/relationships" r:embed="rId3">
              <a:alphaModFix/>
            </a:blip>
            <a:srcRect/>
            <a:stretch/>
          </xdr:blipFill>
          <xdr:spPr>
            <a:xfrm>
              <a:off x="5794" y="822"/>
              <a:ext cx="1056" cy="235"/>
            </a:xfrm>
            <a:prstGeom prst="rect">
              <a:avLst/>
            </a:prstGeom>
            <a:noFill/>
            <a:ln>
              <a:noFill/>
            </a:ln>
          </xdr:spPr>
        </xdr:pic>
        <xdr:sp macro="" textlink="">
          <xdr:nvSpPr>
            <xdr:cNvPr id="18" name="Shape 18">
              <a:extLst>
                <a:ext uri="{FF2B5EF4-FFF2-40B4-BE49-F238E27FC236}">
                  <a16:creationId xmlns:a16="http://schemas.microsoft.com/office/drawing/2014/main" id="{FCB9EDBD-DE20-4A82-B4A4-661FC79452D8}"/>
                </a:ext>
              </a:extLst>
            </xdr:cNvPr>
            <xdr:cNvSpPr/>
          </xdr:nvSpPr>
          <xdr:spPr>
            <a:xfrm>
              <a:off x="5792" y="769"/>
              <a:ext cx="1057" cy="299"/>
            </a:xfrm>
            <a:custGeom>
              <a:avLst/>
              <a:gdLst/>
              <a:ahLst/>
              <a:cxnLst/>
              <a:rect l="l" t="t" r="r" b="b"/>
              <a:pathLst>
                <a:path w="1057" h="299" extrusionOk="0">
                  <a:moveTo>
                    <a:pt x="1034" y="226"/>
                  </a:moveTo>
                  <a:lnTo>
                    <a:pt x="451" y="226"/>
                  </a:lnTo>
                  <a:lnTo>
                    <a:pt x="482" y="227"/>
                  </a:lnTo>
                  <a:lnTo>
                    <a:pt x="512" y="227"/>
                  </a:lnTo>
                  <a:lnTo>
                    <a:pt x="542" y="229"/>
                  </a:lnTo>
                  <a:lnTo>
                    <a:pt x="573" y="230"/>
                  </a:lnTo>
                  <a:lnTo>
                    <a:pt x="603" y="232"/>
                  </a:lnTo>
                  <a:lnTo>
                    <a:pt x="695" y="241"/>
                  </a:lnTo>
                  <a:lnTo>
                    <a:pt x="756" y="249"/>
                  </a:lnTo>
                  <a:lnTo>
                    <a:pt x="818" y="259"/>
                  </a:lnTo>
                  <a:lnTo>
                    <a:pt x="910" y="277"/>
                  </a:lnTo>
                  <a:lnTo>
                    <a:pt x="973" y="291"/>
                  </a:lnTo>
                  <a:lnTo>
                    <a:pt x="1004" y="299"/>
                  </a:lnTo>
                  <a:lnTo>
                    <a:pt x="1008" y="295"/>
                  </a:lnTo>
                  <a:lnTo>
                    <a:pt x="1023" y="259"/>
                  </a:lnTo>
                  <a:lnTo>
                    <a:pt x="1034" y="226"/>
                  </a:lnTo>
                  <a:close/>
                  <a:moveTo>
                    <a:pt x="514" y="0"/>
                  </a:moveTo>
                  <a:lnTo>
                    <a:pt x="414" y="0"/>
                  </a:lnTo>
                  <a:lnTo>
                    <a:pt x="380" y="2"/>
                  </a:lnTo>
                  <a:lnTo>
                    <a:pt x="346" y="3"/>
                  </a:lnTo>
                  <a:lnTo>
                    <a:pt x="312" y="6"/>
                  </a:lnTo>
                  <a:lnTo>
                    <a:pt x="278" y="8"/>
                  </a:lnTo>
                  <a:lnTo>
                    <a:pt x="244" y="11"/>
                  </a:lnTo>
                  <a:lnTo>
                    <a:pt x="140" y="23"/>
                  </a:lnTo>
                  <a:lnTo>
                    <a:pt x="106" y="28"/>
                  </a:lnTo>
                  <a:lnTo>
                    <a:pt x="0" y="46"/>
                  </a:lnTo>
                  <a:lnTo>
                    <a:pt x="0" y="100"/>
                  </a:lnTo>
                  <a:lnTo>
                    <a:pt x="1" y="112"/>
                  </a:lnTo>
                  <a:lnTo>
                    <a:pt x="2" y="125"/>
                  </a:lnTo>
                  <a:lnTo>
                    <a:pt x="3" y="137"/>
                  </a:lnTo>
                  <a:lnTo>
                    <a:pt x="5" y="149"/>
                  </a:lnTo>
                  <a:lnTo>
                    <a:pt x="7" y="162"/>
                  </a:lnTo>
                  <a:lnTo>
                    <a:pt x="9" y="173"/>
                  </a:lnTo>
                  <a:lnTo>
                    <a:pt x="12" y="185"/>
                  </a:lnTo>
                  <a:lnTo>
                    <a:pt x="14" y="197"/>
                  </a:lnTo>
                  <a:lnTo>
                    <a:pt x="17" y="209"/>
                  </a:lnTo>
                  <a:lnTo>
                    <a:pt x="21" y="220"/>
                  </a:lnTo>
                  <a:lnTo>
                    <a:pt x="24" y="232"/>
                  </a:lnTo>
                  <a:lnTo>
                    <a:pt x="28" y="243"/>
                  </a:lnTo>
                  <a:lnTo>
                    <a:pt x="32" y="255"/>
                  </a:lnTo>
                  <a:lnTo>
                    <a:pt x="36" y="266"/>
                  </a:lnTo>
                  <a:lnTo>
                    <a:pt x="65" y="260"/>
                  </a:lnTo>
                  <a:lnTo>
                    <a:pt x="124" y="250"/>
                  </a:lnTo>
                  <a:lnTo>
                    <a:pt x="212" y="238"/>
                  </a:lnTo>
                  <a:lnTo>
                    <a:pt x="242" y="235"/>
                  </a:lnTo>
                  <a:lnTo>
                    <a:pt x="272" y="233"/>
                  </a:lnTo>
                  <a:lnTo>
                    <a:pt x="301" y="230"/>
                  </a:lnTo>
                  <a:lnTo>
                    <a:pt x="421" y="226"/>
                  </a:lnTo>
                  <a:lnTo>
                    <a:pt x="1034" y="226"/>
                  </a:lnTo>
                  <a:lnTo>
                    <a:pt x="1036" y="221"/>
                  </a:lnTo>
                  <a:lnTo>
                    <a:pt x="1046" y="182"/>
                  </a:lnTo>
                  <a:lnTo>
                    <a:pt x="1053" y="142"/>
                  </a:lnTo>
                  <a:lnTo>
                    <a:pt x="1057" y="88"/>
                  </a:lnTo>
                  <a:lnTo>
                    <a:pt x="1054" y="82"/>
                  </a:lnTo>
                  <a:lnTo>
                    <a:pt x="993" y="64"/>
                  </a:lnTo>
                  <a:lnTo>
                    <a:pt x="962" y="56"/>
                  </a:lnTo>
                  <a:lnTo>
                    <a:pt x="900" y="42"/>
                  </a:lnTo>
                  <a:lnTo>
                    <a:pt x="837" y="30"/>
                  </a:lnTo>
                  <a:lnTo>
                    <a:pt x="774" y="20"/>
                  </a:lnTo>
                  <a:lnTo>
                    <a:pt x="709" y="12"/>
                  </a:lnTo>
                  <a:lnTo>
                    <a:pt x="645" y="6"/>
                  </a:lnTo>
                  <a:lnTo>
                    <a:pt x="579" y="2"/>
                  </a:lnTo>
                  <a:lnTo>
                    <a:pt x="514" y="0"/>
                  </a:lnTo>
                  <a:close/>
                </a:path>
              </a:pathLst>
            </a:custGeom>
            <a:solidFill>
              <a:srgbClr val="FCFCFC"/>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9" name="Shape 19">
              <a:extLst>
                <a:ext uri="{FF2B5EF4-FFF2-40B4-BE49-F238E27FC236}">
                  <a16:creationId xmlns:a16="http://schemas.microsoft.com/office/drawing/2014/main" id="{AAEDE66A-009B-DC12-ACB8-ABDF17CCAEB3}"/>
                </a:ext>
              </a:extLst>
            </xdr:cNvPr>
            <xdr:cNvSpPr/>
          </xdr:nvSpPr>
          <xdr:spPr>
            <a:xfrm>
              <a:off x="5792" y="769"/>
              <a:ext cx="1057" cy="299"/>
            </a:xfrm>
            <a:custGeom>
              <a:avLst/>
              <a:gdLst/>
              <a:ahLst/>
              <a:cxnLst/>
              <a:rect l="l" t="t" r="r" b="b"/>
              <a:pathLst>
                <a:path w="1057" h="299" extrusionOk="0">
                  <a:moveTo>
                    <a:pt x="1004" y="299"/>
                  </a:moveTo>
                  <a:lnTo>
                    <a:pt x="942" y="284"/>
                  </a:lnTo>
                  <a:lnTo>
                    <a:pt x="879" y="271"/>
                  </a:lnTo>
                  <a:lnTo>
                    <a:pt x="848" y="265"/>
                  </a:lnTo>
                  <a:lnTo>
                    <a:pt x="818" y="259"/>
                  </a:lnTo>
                  <a:lnTo>
                    <a:pt x="787" y="254"/>
                  </a:lnTo>
                  <a:lnTo>
                    <a:pt x="756" y="249"/>
                  </a:lnTo>
                  <a:lnTo>
                    <a:pt x="725" y="245"/>
                  </a:lnTo>
                  <a:lnTo>
                    <a:pt x="695" y="241"/>
                  </a:lnTo>
                  <a:lnTo>
                    <a:pt x="664" y="238"/>
                  </a:lnTo>
                  <a:lnTo>
                    <a:pt x="633" y="235"/>
                  </a:lnTo>
                  <a:lnTo>
                    <a:pt x="603" y="232"/>
                  </a:lnTo>
                  <a:lnTo>
                    <a:pt x="573" y="230"/>
                  </a:lnTo>
                  <a:lnTo>
                    <a:pt x="542" y="229"/>
                  </a:lnTo>
                  <a:lnTo>
                    <a:pt x="512" y="227"/>
                  </a:lnTo>
                  <a:lnTo>
                    <a:pt x="482" y="227"/>
                  </a:lnTo>
                  <a:lnTo>
                    <a:pt x="451" y="226"/>
                  </a:lnTo>
                  <a:lnTo>
                    <a:pt x="421" y="226"/>
                  </a:lnTo>
                  <a:lnTo>
                    <a:pt x="391" y="227"/>
                  </a:lnTo>
                  <a:lnTo>
                    <a:pt x="361" y="228"/>
                  </a:lnTo>
                  <a:lnTo>
                    <a:pt x="331" y="229"/>
                  </a:lnTo>
                  <a:lnTo>
                    <a:pt x="301" y="230"/>
                  </a:lnTo>
                  <a:lnTo>
                    <a:pt x="272" y="233"/>
                  </a:lnTo>
                  <a:lnTo>
                    <a:pt x="242" y="235"/>
                  </a:lnTo>
                  <a:lnTo>
                    <a:pt x="212" y="238"/>
                  </a:lnTo>
                  <a:lnTo>
                    <a:pt x="183" y="242"/>
                  </a:lnTo>
                  <a:lnTo>
                    <a:pt x="153" y="246"/>
                  </a:lnTo>
                  <a:lnTo>
                    <a:pt x="124" y="250"/>
                  </a:lnTo>
                  <a:lnTo>
                    <a:pt x="95" y="255"/>
                  </a:lnTo>
                  <a:lnTo>
                    <a:pt x="65" y="260"/>
                  </a:lnTo>
                  <a:lnTo>
                    <a:pt x="36" y="266"/>
                  </a:lnTo>
                  <a:lnTo>
                    <a:pt x="32" y="255"/>
                  </a:lnTo>
                  <a:lnTo>
                    <a:pt x="28" y="243"/>
                  </a:lnTo>
                  <a:lnTo>
                    <a:pt x="24" y="232"/>
                  </a:lnTo>
                  <a:lnTo>
                    <a:pt x="21" y="220"/>
                  </a:lnTo>
                  <a:lnTo>
                    <a:pt x="17" y="209"/>
                  </a:lnTo>
                  <a:lnTo>
                    <a:pt x="14" y="197"/>
                  </a:lnTo>
                  <a:lnTo>
                    <a:pt x="12" y="185"/>
                  </a:lnTo>
                  <a:lnTo>
                    <a:pt x="9" y="173"/>
                  </a:lnTo>
                  <a:lnTo>
                    <a:pt x="7" y="162"/>
                  </a:lnTo>
                  <a:lnTo>
                    <a:pt x="5" y="149"/>
                  </a:lnTo>
                  <a:lnTo>
                    <a:pt x="3" y="137"/>
                  </a:lnTo>
                  <a:lnTo>
                    <a:pt x="2" y="125"/>
                  </a:lnTo>
                  <a:lnTo>
                    <a:pt x="1" y="112"/>
                  </a:lnTo>
                  <a:lnTo>
                    <a:pt x="0" y="100"/>
                  </a:lnTo>
                  <a:lnTo>
                    <a:pt x="0" y="87"/>
                  </a:lnTo>
                  <a:lnTo>
                    <a:pt x="0" y="75"/>
                  </a:lnTo>
                  <a:lnTo>
                    <a:pt x="0" y="68"/>
                  </a:lnTo>
                  <a:lnTo>
                    <a:pt x="0" y="53"/>
                  </a:lnTo>
                  <a:lnTo>
                    <a:pt x="36" y="40"/>
                  </a:lnTo>
                  <a:lnTo>
                    <a:pt x="71" y="34"/>
                  </a:lnTo>
                  <a:lnTo>
                    <a:pt x="106" y="28"/>
                  </a:lnTo>
                  <a:lnTo>
                    <a:pt x="140" y="23"/>
                  </a:lnTo>
                  <a:lnTo>
                    <a:pt x="175" y="19"/>
                  </a:lnTo>
                  <a:lnTo>
                    <a:pt x="210" y="15"/>
                  </a:lnTo>
                  <a:lnTo>
                    <a:pt x="244" y="11"/>
                  </a:lnTo>
                  <a:lnTo>
                    <a:pt x="278" y="8"/>
                  </a:lnTo>
                  <a:lnTo>
                    <a:pt x="312" y="6"/>
                  </a:lnTo>
                  <a:lnTo>
                    <a:pt x="346" y="3"/>
                  </a:lnTo>
                  <a:lnTo>
                    <a:pt x="380" y="2"/>
                  </a:lnTo>
                  <a:lnTo>
                    <a:pt x="414" y="0"/>
                  </a:lnTo>
                  <a:lnTo>
                    <a:pt x="447" y="0"/>
                  </a:lnTo>
                  <a:lnTo>
                    <a:pt x="480" y="0"/>
                  </a:lnTo>
                  <a:lnTo>
                    <a:pt x="514" y="0"/>
                  </a:lnTo>
                  <a:lnTo>
                    <a:pt x="547" y="1"/>
                  </a:lnTo>
                  <a:lnTo>
                    <a:pt x="579" y="2"/>
                  </a:lnTo>
                  <a:lnTo>
                    <a:pt x="612" y="4"/>
                  </a:lnTo>
                  <a:lnTo>
                    <a:pt x="645" y="6"/>
                  </a:lnTo>
                  <a:lnTo>
                    <a:pt x="677" y="9"/>
                  </a:lnTo>
                  <a:lnTo>
                    <a:pt x="709" y="12"/>
                  </a:lnTo>
                  <a:lnTo>
                    <a:pt x="742" y="16"/>
                  </a:lnTo>
                  <a:lnTo>
                    <a:pt x="774" y="20"/>
                  </a:lnTo>
                  <a:lnTo>
                    <a:pt x="805" y="25"/>
                  </a:lnTo>
                  <a:lnTo>
                    <a:pt x="837" y="30"/>
                  </a:lnTo>
                  <a:lnTo>
                    <a:pt x="868" y="36"/>
                  </a:lnTo>
                  <a:lnTo>
                    <a:pt x="900" y="42"/>
                  </a:lnTo>
                  <a:lnTo>
                    <a:pt x="931" y="49"/>
                  </a:lnTo>
                  <a:lnTo>
                    <a:pt x="993" y="64"/>
                  </a:lnTo>
                  <a:lnTo>
                    <a:pt x="1054" y="82"/>
                  </a:lnTo>
                  <a:lnTo>
                    <a:pt x="1055" y="85"/>
                  </a:lnTo>
                  <a:lnTo>
                    <a:pt x="1057" y="88"/>
                  </a:lnTo>
                  <a:lnTo>
                    <a:pt x="1056" y="102"/>
                  </a:lnTo>
                  <a:lnTo>
                    <a:pt x="1055" y="115"/>
                  </a:lnTo>
                  <a:lnTo>
                    <a:pt x="1054" y="129"/>
                  </a:lnTo>
                  <a:lnTo>
                    <a:pt x="1053" y="142"/>
                  </a:lnTo>
                  <a:lnTo>
                    <a:pt x="1051" y="156"/>
                  </a:lnTo>
                  <a:lnTo>
                    <a:pt x="1048" y="169"/>
                  </a:lnTo>
                  <a:lnTo>
                    <a:pt x="1046" y="182"/>
                  </a:lnTo>
                  <a:lnTo>
                    <a:pt x="1043" y="195"/>
                  </a:lnTo>
                  <a:lnTo>
                    <a:pt x="1039" y="209"/>
                  </a:lnTo>
                  <a:lnTo>
                    <a:pt x="1036" y="221"/>
                  </a:lnTo>
                  <a:lnTo>
                    <a:pt x="1032" y="234"/>
                  </a:lnTo>
                  <a:lnTo>
                    <a:pt x="1028" y="246"/>
                  </a:lnTo>
                  <a:lnTo>
                    <a:pt x="1023" y="259"/>
                  </a:lnTo>
                  <a:lnTo>
                    <a:pt x="1018" y="271"/>
                  </a:lnTo>
                  <a:lnTo>
                    <a:pt x="1013" y="283"/>
                  </a:lnTo>
                  <a:lnTo>
                    <a:pt x="1008" y="295"/>
                  </a:lnTo>
                  <a:lnTo>
                    <a:pt x="1006" y="297"/>
                  </a:lnTo>
                  <a:lnTo>
                    <a:pt x="1004" y="299"/>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0" name="Shape 20">
              <a:extLst>
                <a:ext uri="{FF2B5EF4-FFF2-40B4-BE49-F238E27FC236}">
                  <a16:creationId xmlns:a16="http://schemas.microsoft.com/office/drawing/2014/main" id="{EF24037D-C868-B505-1726-F4AF8AB3A6B4}"/>
                </a:ext>
              </a:extLst>
            </xdr:cNvPr>
            <xdr:cNvSpPr/>
          </xdr:nvSpPr>
          <xdr:spPr>
            <a:xfrm>
              <a:off x="5813" y="320"/>
              <a:ext cx="1025" cy="413"/>
            </a:xfrm>
            <a:custGeom>
              <a:avLst/>
              <a:gdLst/>
              <a:ahLst/>
              <a:cxnLst/>
              <a:rect l="l" t="t" r="r" b="b"/>
              <a:pathLst>
                <a:path w="1025" h="413" extrusionOk="0">
                  <a:moveTo>
                    <a:pt x="1014" y="374"/>
                  </a:moveTo>
                  <a:lnTo>
                    <a:pt x="384" y="374"/>
                  </a:lnTo>
                  <a:lnTo>
                    <a:pt x="416" y="375"/>
                  </a:lnTo>
                  <a:lnTo>
                    <a:pt x="448" y="375"/>
                  </a:lnTo>
                  <a:lnTo>
                    <a:pt x="480" y="376"/>
                  </a:lnTo>
                  <a:lnTo>
                    <a:pt x="512" y="376"/>
                  </a:lnTo>
                  <a:lnTo>
                    <a:pt x="576" y="378"/>
                  </a:lnTo>
                  <a:lnTo>
                    <a:pt x="608" y="380"/>
                  </a:lnTo>
                  <a:lnTo>
                    <a:pt x="672" y="382"/>
                  </a:lnTo>
                  <a:lnTo>
                    <a:pt x="832" y="392"/>
                  </a:lnTo>
                  <a:lnTo>
                    <a:pt x="896" y="398"/>
                  </a:lnTo>
                  <a:lnTo>
                    <a:pt x="928" y="400"/>
                  </a:lnTo>
                  <a:lnTo>
                    <a:pt x="992" y="406"/>
                  </a:lnTo>
                  <a:lnTo>
                    <a:pt x="1024" y="410"/>
                  </a:lnTo>
                  <a:lnTo>
                    <a:pt x="1025" y="413"/>
                  </a:lnTo>
                  <a:lnTo>
                    <a:pt x="1019" y="391"/>
                  </a:lnTo>
                  <a:lnTo>
                    <a:pt x="1014" y="374"/>
                  </a:lnTo>
                  <a:close/>
                  <a:moveTo>
                    <a:pt x="508" y="0"/>
                  </a:moveTo>
                  <a:lnTo>
                    <a:pt x="486" y="1"/>
                  </a:lnTo>
                  <a:lnTo>
                    <a:pt x="442" y="5"/>
                  </a:lnTo>
                  <a:lnTo>
                    <a:pt x="398" y="12"/>
                  </a:lnTo>
                  <a:lnTo>
                    <a:pt x="357" y="22"/>
                  </a:lnTo>
                  <a:lnTo>
                    <a:pt x="316" y="36"/>
                  </a:lnTo>
                  <a:lnTo>
                    <a:pt x="277" y="53"/>
                  </a:lnTo>
                  <a:lnTo>
                    <a:pt x="240" y="73"/>
                  </a:lnTo>
                  <a:lnTo>
                    <a:pt x="205" y="96"/>
                  </a:lnTo>
                  <a:lnTo>
                    <a:pt x="171" y="122"/>
                  </a:lnTo>
                  <a:lnTo>
                    <a:pt x="140" y="150"/>
                  </a:lnTo>
                  <a:lnTo>
                    <a:pt x="111" y="180"/>
                  </a:lnTo>
                  <a:lnTo>
                    <a:pt x="85" y="212"/>
                  </a:lnTo>
                  <a:lnTo>
                    <a:pt x="61" y="246"/>
                  </a:lnTo>
                  <a:lnTo>
                    <a:pt x="40" y="283"/>
                  </a:lnTo>
                  <a:lnTo>
                    <a:pt x="21" y="321"/>
                  </a:lnTo>
                  <a:lnTo>
                    <a:pt x="0" y="381"/>
                  </a:lnTo>
                  <a:lnTo>
                    <a:pt x="128" y="377"/>
                  </a:lnTo>
                  <a:lnTo>
                    <a:pt x="320" y="374"/>
                  </a:lnTo>
                  <a:lnTo>
                    <a:pt x="1014" y="374"/>
                  </a:lnTo>
                  <a:lnTo>
                    <a:pt x="1006" y="349"/>
                  </a:lnTo>
                  <a:lnTo>
                    <a:pt x="989" y="307"/>
                  </a:lnTo>
                  <a:lnTo>
                    <a:pt x="969" y="268"/>
                  </a:lnTo>
                  <a:lnTo>
                    <a:pt x="946" y="231"/>
                  </a:lnTo>
                  <a:lnTo>
                    <a:pt x="919" y="196"/>
                  </a:lnTo>
                  <a:lnTo>
                    <a:pt x="890" y="163"/>
                  </a:lnTo>
                  <a:lnTo>
                    <a:pt x="858" y="133"/>
                  </a:lnTo>
                  <a:lnTo>
                    <a:pt x="824" y="105"/>
                  </a:lnTo>
                  <a:lnTo>
                    <a:pt x="788" y="80"/>
                  </a:lnTo>
                  <a:lnTo>
                    <a:pt x="749" y="58"/>
                  </a:lnTo>
                  <a:lnTo>
                    <a:pt x="709" y="40"/>
                  </a:lnTo>
                  <a:lnTo>
                    <a:pt x="667" y="24"/>
                  </a:lnTo>
                  <a:lnTo>
                    <a:pt x="623" y="13"/>
                  </a:lnTo>
                  <a:lnTo>
                    <a:pt x="578" y="5"/>
                  </a:lnTo>
                  <a:lnTo>
                    <a:pt x="532" y="1"/>
                  </a:lnTo>
                  <a:lnTo>
                    <a:pt x="508" y="0"/>
                  </a:lnTo>
                  <a:close/>
                </a:path>
              </a:pathLst>
            </a:custGeom>
            <a:solidFill>
              <a:srgbClr val="91D6F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1" name="Shape 21">
              <a:extLst>
                <a:ext uri="{FF2B5EF4-FFF2-40B4-BE49-F238E27FC236}">
                  <a16:creationId xmlns:a16="http://schemas.microsoft.com/office/drawing/2014/main" id="{913246ED-97BB-1858-B352-DD43D8F45938}"/>
                </a:ext>
              </a:extLst>
            </xdr:cNvPr>
            <xdr:cNvPicPr preferRelativeResize="0"/>
          </xdr:nvPicPr>
          <xdr:blipFill rotWithShape="1">
            <a:blip xmlns:r="http://schemas.openxmlformats.org/officeDocument/2006/relationships" r:embed="rId4">
              <a:alphaModFix/>
            </a:blip>
            <a:srcRect/>
            <a:stretch/>
          </xdr:blipFill>
          <xdr:spPr>
            <a:xfrm>
              <a:off x="5813" y="450"/>
              <a:ext cx="1027" cy="170"/>
            </a:xfrm>
            <a:prstGeom prst="rect">
              <a:avLst/>
            </a:prstGeom>
            <a:noFill/>
            <a:ln>
              <a:noFill/>
            </a:ln>
          </xdr:spPr>
        </xdr:pic>
        <xdr:sp macro="" textlink="">
          <xdr:nvSpPr>
            <xdr:cNvPr id="22" name="Shape 22">
              <a:extLst>
                <a:ext uri="{FF2B5EF4-FFF2-40B4-BE49-F238E27FC236}">
                  <a16:creationId xmlns:a16="http://schemas.microsoft.com/office/drawing/2014/main" id="{A1CF5688-6006-DAEA-9BE5-7635EFB6508A}"/>
                </a:ext>
              </a:extLst>
            </xdr:cNvPr>
            <xdr:cNvSpPr/>
          </xdr:nvSpPr>
          <xdr:spPr>
            <a:xfrm>
              <a:off x="5812" y="460"/>
              <a:ext cx="564" cy="242"/>
            </a:xfrm>
            <a:custGeom>
              <a:avLst/>
              <a:gdLst/>
              <a:ahLst/>
              <a:cxnLst/>
              <a:rect l="l" t="t" r="r" b="b"/>
              <a:pathLst>
                <a:path w="564" h="242" extrusionOk="0">
                  <a:moveTo>
                    <a:pt x="320" y="68"/>
                  </a:moveTo>
                  <a:lnTo>
                    <a:pt x="294" y="120"/>
                  </a:lnTo>
                  <a:lnTo>
                    <a:pt x="46" y="133"/>
                  </a:lnTo>
                  <a:lnTo>
                    <a:pt x="41" y="142"/>
                  </a:lnTo>
                  <a:lnTo>
                    <a:pt x="36" y="152"/>
                  </a:lnTo>
                  <a:lnTo>
                    <a:pt x="31" y="161"/>
                  </a:lnTo>
                  <a:lnTo>
                    <a:pt x="26" y="171"/>
                  </a:lnTo>
                  <a:lnTo>
                    <a:pt x="23" y="180"/>
                  </a:lnTo>
                  <a:lnTo>
                    <a:pt x="19" y="189"/>
                  </a:lnTo>
                  <a:lnTo>
                    <a:pt x="15" y="197"/>
                  </a:lnTo>
                  <a:lnTo>
                    <a:pt x="0" y="242"/>
                  </a:lnTo>
                  <a:lnTo>
                    <a:pt x="35" y="241"/>
                  </a:lnTo>
                  <a:lnTo>
                    <a:pt x="71" y="239"/>
                  </a:lnTo>
                  <a:lnTo>
                    <a:pt x="141" y="237"/>
                  </a:lnTo>
                  <a:lnTo>
                    <a:pt x="176" y="237"/>
                  </a:lnTo>
                  <a:lnTo>
                    <a:pt x="247" y="235"/>
                  </a:lnTo>
                  <a:lnTo>
                    <a:pt x="564" y="235"/>
                  </a:lnTo>
                  <a:lnTo>
                    <a:pt x="564" y="157"/>
                  </a:lnTo>
                  <a:lnTo>
                    <a:pt x="456" y="157"/>
                  </a:lnTo>
                  <a:lnTo>
                    <a:pt x="448" y="77"/>
                  </a:lnTo>
                  <a:lnTo>
                    <a:pt x="320" y="68"/>
                  </a:lnTo>
                  <a:close/>
                  <a:moveTo>
                    <a:pt x="564" y="235"/>
                  </a:moveTo>
                  <a:lnTo>
                    <a:pt x="423" y="235"/>
                  </a:lnTo>
                  <a:lnTo>
                    <a:pt x="564" y="239"/>
                  </a:lnTo>
                  <a:lnTo>
                    <a:pt x="564" y="235"/>
                  </a:lnTo>
                  <a:close/>
                  <a:moveTo>
                    <a:pt x="517" y="0"/>
                  </a:moveTo>
                  <a:lnTo>
                    <a:pt x="488" y="0"/>
                  </a:lnTo>
                  <a:lnTo>
                    <a:pt x="471" y="21"/>
                  </a:lnTo>
                  <a:lnTo>
                    <a:pt x="471" y="157"/>
                  </a:lnTo>
                  <a:lnTo>
                    <a:pt x="564" y="157"/>
                  </a:lnTo>
                  <a:lnTo>
                    <a:pt x="564" y="153"/>
                  </a:lnTo>
                  <a:lnTo>
                    <a:pt x="517" y="153"/>
                  </a:lnTo>
                  <a:lnTo>
                    <a:pt x="517" y="0"/>
                  </a:lnTo>
                  <a:close/>
                </a:path>
              </a:pathLst>
            </a:custGeom>
            <a:solidFill>
              <a:srgbClr val="FCFCFC"/>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3" name="Shape 23">
              <a:extLst>
                <a:ext uri="{FF2B5EF4-FFF2-40B4-BE49-F238E27FC236}">
                  <a16:creationId xmlns:a16="http://schemas.microsoft.com/office/drawing/2014/main" id="{739B5822-CB56-F08C-A8E5-38F0CF60C97B}"/>
                </a:ext>
              </a:extLst>
            </xdr:cNvPr>
            <xdr:cNvPicPr preferRelativeResize="0"/>
          </xdr:nvPicPr>
          <xdr:blipFill rotWithShape="1">
            <a:blip xmlns:r="http://schemas.openxmlformats.org/officeDocument/2006/relationships" r:embed="rId5">
              <a:alphaModFix/>
            </a:blip>
            <a:srcRect/>
            <a:stretch/>
          </xdr:blipFill>
          <xdr:spPr>
            <a:xfrm>
              <a:off x="5810" y="592"/>
              <a:ext cx="566" cy="2"/>
            </a:xfrm>
            <a:prstGeom prst="rect">
              <a:avLst/>
            </a:prstGeom>
            <a:noFill/>
            <a:ln>
              <a:noFill/>
            </a:ln>
          </xdr:spPr>
        </xdr:pic>
        <xdr:sp macro="" textlink="">
          <xdr:nvSpPr>
            <xdr:cNvPr id="24" name="Shape 24">
              <a:extLst>
                <a:ext uri="{FF2B5EF4-FFF2-40B4-BE49-F238E27FC236}">
                  <a16:creationId xmlns:a16="http://schemas.microsoft.com/office/drawing/2014/main" id="{D6D92C80-4912-F6EF-6791-45A1D548BFC9}"/>
                </a:ext>
              </a:extLst>
            </xdr:cNvPr>
            <xdr:cNvSpPr/>
          </xdr:nvSpPr>
          <xdr:spPr>
            <a:xfrm>
              <a:off x="5813" y="460"/>
              <a:ext cx="564" cy="242"/>
            </a:xfrm>
            <a:custGeom>
              <a:avLst/>
              <a:gdLst/>
              <a:ahLst/>
              <a:cxnLst/>
              <a:rect l="l" t="t" r="r" b="b"/>
              <a:pathLst>
                <a:path w="564" h="242" extrusionOk="0">
                  <a:moveTo>
                    <a:pt x="26" y="171"/>
                  </a:moveTo>
                  <a:lnTo>
                    <a:pt x="23" y="179"/>
                  </a:lnTo>
                  <a:lnTo>
                    <a:pt x="19" y="188"/>
                  </a:lnTo>
                  <a:lnTo>
                    <a:pt x="15" y="197"/>
                  </a:lnTo>
                  <a:lnTo>
                    <a:pt x="12" y="206"/>
                  </a:lnTo>
                  <a:lnTo>
                    <a:pt x="9" y="214"/>
                  </a:lnTo>
                  <a:lnTo>
                    <a:pt x="6" y="224"/>
                  </a:lnTo>
                  <a:lnTo>
                    <a:pt x="3" y="232"/>
                  </a:lnTo>
                  <a:lnTo>
                    <a:pt x="0" y="242"/>
                  </a:lnTo>
                  <a:lnTo>
                    <a:pt x="35" y="240"/>
                  </a:lnTo>
                  <a:lnTo>
                    <a:pt x="71" y="239"/>
                  </a:lnTo>
                  <a:lnTo>
                    <a:pt x="106" y="238"/>
                  </a:lnTo>
                  <a:lnTo>
                    <a:pt x="141" y="237"/>
                  </a:lnTo>
                  <a:lnTo>
                    <a:pt x="176" y="236"/>
                  </a:lnTo>
                  <a:lnTo>
                    <a:pt x="211" y="236"/>
                  </a:lnTo>
                  <a:lnTo>
                    <a:pt x="247" y="235"/>
                  </a:lnTo>
                  <a:lnTo>
                    <a:pt x="282" y="235"/>
                  </a:lnTo>
                  <a:lnTo>
                    <a:pt x="317" y="235"/>
                  </a:lnTo>
                  <a:lnTo>
                    <a:pt x="352" y="235"/>
                  </a:lnTo>
                  <a:lnTo>
                    <a:pt x="388" y="235"/>
                  </a:lnTo>
                  <a:lnTo>
                    <a:pt x="423" y="235"/>
                  </a:lnTo>
                  <a:lnTo>
                    <a:pt x="458" y="236"/>
                  </a:lnTo>
                  <a:lnTo>
                    <a:pt x="493" y="237"/>
                  </a:lnTo>
                  <a:lnTo>
                    <a:pt x="528" y="237"/>
                  </a:lnTo>
                  <a:lnTo>
                    <a:pt x="564" y="238"/>
                  </a:lnTo>
                  <a:lnTo>
                    <a:pt x="564" y="152"/>
                  </a:lnTo>
                  <a:lnTo>
                    <a:pt x="516" y="152"/>
                  </a:lnTo>
                  <a:lnTo>
                    <a:pt x="516" y="0"/>
                  </a:lnTo>
                  <a:lnTo>
                    <a:pt x="487" y="0"/>
                  </a:lnTo>
                  <a:lnTo>
                    <a:pt x="471" y="21"/>
                  </a:lnTo>
                  <a:lnTo>
                    <a:pt x="471" y="156"/>
                  </a:lnTo>
                  <a:lnTo>
                    <a:pt x="26" y="171"/>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5" name="Shape 25">
              <a:extLst>
                <a:ext uri="{FF2B5EF4-FFF2-40B4-BE49-F238E27FC236}">
                  <a16:creationId xmlns:a16="http://schemas.microsoft.com/office/drawing/2014/main" id="{881BC445-6790-8FC9-7256-69D6FB617646}"/>
                </a:ext>
              </a:extLst>
            </xdr:cNvPr>
            <xdr:cNvPicPr preferRelativeResize="0"/>
          </xdr:nvPicPr>
          <xdr:blipFill rotWithShape="1">
            <a:blip xmlns:r="http://schemas.openxmlformats.org/officeDocument/2006/relationships" r:embed="rId5">
              <a:alphaModFix/>
            </a:blip>
            <a:srcRect/>
            <a:stretch/>
          </xdr:blipFill>
          <xdr:spPr>
            <a:xfrm>
              <a:off x="5813" y="592"/>
              <a:ext cx="564" cy="2"/>
            </a:xfrm>
            <a:prstGeom prst="rect">
              <a:avLst/>
            </a:prstGeom>
            <a:noFill/>
            <a:ln>
              <a:noFill/>
            </a:ln>
          </xdr:spPr>
        </xdr:pic>
        <xdr:sp macro="" textlink="">
          <xdr:nvSpPr>
            <xdr:cNvPr id="26" name="Shape 26">
              <a:extLst>
                <a:ext uri="{FF2B5EF4-FFF2-40B4-BE49-F238E27FC236}">
                  <a16:creationId xmlns:a16="http://schemas.microsoft.com/office/drawing/2014/main" id="{6E620E75-9FF8-6F65-A7D9-9EE3A80B8D1F}"/>
                </a:ext>
              </a:extLst>
            </xdr:cNvPr>
            <xdr:cNvSpPr/>
          </xdr:nvSpPr>
          <xdr:spPr>
            <a:xfrm>
              <a:off x="5809" y="713"/>
              <a:ext cx="2" cy="2"/>
            </a:xfrm>
            <a:custGeom>
              <a:avLst/>
              <a:gdLst/>
              <a:ahLst/>
              <a:cxnLst/>
              <a:rect l="l" t="t" r="r" b="b"/>
              <a:pathLst>
                <a:path w="1" h="1" extrusionOk="0">
                  <a:moveTo>
                    <a:pt x="1" y="0"/>
                  </a:moveTo>
                  <a:lnTo>
                    <a:pt x="0" y="1"/>
                  </a:lnTo>
                  <a:lnTo>
                    <a:pt x="1"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7" name="Shape 27">
              <a:extLst>
                <a:ext uri="{FF2B5EF4-FFF2-40B4-BE49-F238E27FC236}">
                  <a16:creationId xmlns:a16="http://schemas.microsoft.com/office/drawing/2014/main" id="{11BDEB53-3E89-E63A-E46F-6D15D32EDEEA}"/>
                </a:ext>
              </a:extLst>
            </xdr:cNvPr>
            <xdr:cNvPicPr preferRelativeResize="0"/>
          </xdr:nvPicPr>
          <xdr:blipFill rotWithShape="1">
            <a:blip xmlns:r="http://schemas.openxmlformats.org/officeDocument/2006/relationships" r:embed="rId6">
              <a:alphaModFix/>
            </a:blip>
            <a:srcRect/>
            <a:stretch/>
          </xdr:blipFill>
          <xdr:spPr>
            <a:xfrm>
              <a:off x="5774" y="1073"/>
              <a:ext cx="1056" cy="94"/>
            </a:xfrm>
            <a:prstGeom prst="rect">
              <a:avLst/>
            </a:prstGeom>
            <a:noFill/>
            <a:ln>
              <a:noFill/>
            </a:ln>
          </xdr:spPr>
        </xdr:pic>
        <xdr:sp macro="" textlink="">
          <xdr:nvSpPr>
            <xdr:cNvPr id="28" name="Shape 28">
              <a:extLst>
                <a:ext uri="{FF2B5EF4-FFF2-40B4-BE49-F238E27FC236}">
                  <a16:creationId xmlns:a16="http://schemas.microsoft.com/office/drawing/2014/main" id="{F76685E0-1A77-A6B1-3B7D-492E87EEF2D8}"/>
                </a:ext>
              </a:extLst>
            </xdr:cNvPr>
            <xdr:cNvSpPr/>
          </xdr:nvSpPr>
          <xdr:spPr>
            <a:xfrm>
              <a:off x="5839" y="528"/>
              <a:ext cx="429" cy="103"/>
            </a:xfrm>
            <a:custGeom>
              <a:avLst/>
              <a:gdLst/>
              <a:ahLst/>
              <a:cxnLst/>
              <a:rect l="l" t="t" r="r" b="b"/>
              <a:pathLst>
                <a:path w="429" h="103" extrusionOk="0">
                  <a:moveTo>
                    <a:pt x="19" y="64"/>
                  </a:moveTo>
                  <a:lnTo>
                    <a:pt x="14" y="74"/>
                  </a:lnTo>
                  <a:lnTo>
                    <a:pt x="9" y="83"/>
                  </a:lnTo>
                  <a:lnTo>
                    <a:pt x="4" y="93"/>
                  </a:lnTo>
                  <a:lnTo>
                    <a:pt x="0" y="103"/>
                  </a:lnTo>
                  <a:lnTo>
                    <a:pt x="429" y="89"/>
                  </a:lnTo>
                  <a:lnTo>
                    <a:pt x="421" y="9"/>
                  </a:lnTo>
                  <a:lnTo>
                    <a:pt x="293" y="0"/>
                  </a:lnTo>
                  <a:lnTo>
                    <a:pt x="267" y="51"/>
                  </a:lnTo>
                  <a:lnTo>
                    <a:pt x="19" y="64"/>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9" name="Shape 29">
              <a:extLst>
                <a:ext uri="{FF2B5EF4-FFF2-40B4-BE49-F238E27FC236}">
                  <a16:creationId xmlns:a16="http://schemas.microsoft.com/office/drawing/2014/main" id="{506FF36A-C80F-4CD1-11C1-7E348C7951B2}"/>
                </a:ext>
              </a:extLst>
            </xdr:cNvPr>
            <xdr:cNvPicPr preferRelativeResize="0"/>
          </xdr:nvPicPr>
          <xdr:blipFill rotWithShape="1">
            <a:blip xmlns:r="http://schemas.openxmlformats.org/officeDocument/2006/relationships" r:embed="rId7">
              <a:alphaModFix/>
            </a:blip>
            <a:srcRect/>
            <a:stretch/>
          </xdr:blipFill>
          <xdr:spPr>
            <a:xfrm>
              <a:off x="5839" y="659"/>
              <a:ext cx="499" cy="2"/>
            </a:xfrm>
            <a:prstGeom prst="rect">
              <a:avLst/>
            </a:prstGeom>
            <a:noFill/>
            <a:ln>
              <a:noFill/>
            </a:ln>
          </xdr:spPr>
        </xdr:pic>
        <xdr:sp macro="" textlink="">
          <xdr:nvSpPr>
            <xdr:cNvPr id="30" name="Shape 30">
              <a:extLst>
                <a:ext uri="{FF2B5EF4-FFF2-40B4-BE49-F238E27FC236}">
                  <a16:creationId xmlns:a16="http://schemas.microsoft.com/office/drawing/2014/main" id="{06806CC1-D43D-0321-B7DC-D32B9D793C86}"/>
                </a:ext>
              </a:extLst>
            </xdr:cNvPr>
            <xdr:cNvSpPr/>
          </xdr:nvSpPr>
          <xdr:spPr>
            <a:xfrm>
              <a:off x="5799" y="880"/>
              <a:ext cx="1036" cy="188"/>
            </a:xfrm>
            <a:custGeom>
              <a:avLst/>
              <a:gdLst/>
              <a:ahLst/>
              <a:cxnLst/>
              <a:rect l="l" t="t" r="r" b="b"/>
              <a:pathLst>
                <a:path w="1036" h="188" extrusionOk="0">
                  <a:moveTo>
                    <a:pt x="1028" y="115"/>
                  </a:moveTo>
                  <a:lnTo>
                    <a:pt x="445" y="115"/>
                  </a:lnTo>
                  <a:lnTo>
                    <a:pt x="566" y="119"/>
                  </a:lnTo>
                  <a:lnTo>
                    <a:pt x="597" y="122"/>
                  </a:lnTo>
                  <a:lnTo>
                    <a:pt x="627" y="124"/>
                  </a:lnTo>
                  <a:lnTo>
                    <a:pt x="658" y="127"/>
                  </a:lnTo>
                  <a:lnTo>
                    <a:pt x="688" y="131"/>
                  </a:lnTo>
                  <a:lnTo>
                    <a:pt x="719" y="134"/>
                  </a:lnTo>
                  <a:lnTo>
                    <a:pt x="750" y="139"/>
                  </a:lnTo>
                  <a:lnTo>
                    <a:pt x="780" y="143"/>
                  </a:lnTo>
                  <a:lnTo>
                    <a:pt x="811" y="148"/>
                  </a:lnTo>
                  <a:lnTo>
                    <a:pt x="904" y="166"/>
                  </a:lnTo>
                  <a:lnTo>
                    <a:pt x="967" y="180"/>
                  </a:lnTo>
                  <a:lnTo>
                    <a:pt x="998" y="188"/>
                  </a:lnTo>
                  <a:lnTo>
                    <a:pt x="1001" y="184"/>
                  </a:lnTo>
                  <a:lnTo>
                    <a:pt x="1007" y="172"/>
                  </a:lnTo>
                  <a:lnTo>
                    <a:pt x="1017" y="148"/>
                  </a:lnTo>
                  <a:lnTo>
                    <a:pt x="1025" y="124"/>
                  </a:lnTo>
                  <a:lnTo>
                    <a:pt x="1028" y="115"/>
                  </a:lnTo>
                  <a:close/>
                  <a:moveTo>
                    <a:pt x="409" y="0"/>
                  </a:moveTo>
                  <a:lnTo>
                    <a:pt x="312" y="3"/>
                  </a:lnTo>
                  <a:lnTo>
                    <a:pt x="249" y="7"/>
                  </a:lnTo>
                  <a:lnTo>
                    <a:pt x="185" y="13"/>
                  </a:lnTo>
                  <a:lnTo>
                    <a:pt x="154" y="17"/>
                  </a:lnTo>
                  <a:lnTo>
                    <a:pt x="92" y="27"/>
                  </a:lnTo>
                  <a:lnTo>
                    <a:pt x="0" y="45"/>
                  </a:lnTo>
                  <a:lnTo>
                    <a:pt x="2" y="60"/>
                  </a:lnTo>
                  <a:lnTo>
                    <a:pt x="8" y="88"/>
                  </a:lnTo>
                  <a:lnTo>
                    <a:pt x="12" y="101"/>
                  </a:lnTo>
                  <a:lnTo>
                    <a:pt x="20" y="129"/>
                  </a:lnTo>
                  <a:lnTo>
                    <a:pt x="30" y="155"/>
                  </a:lnTo>
                  <a:lnTo>
                    <a:pt x="59" y="149"/>
                  </a:lnTo>
                  <a:lnTo>
                    <a:pt x="118" y="139"/>
                  </a:lnTo>
                  <a:lnTo>
                    <a:pt x="177" y="131"/>
                  </a:lnTo>
                  <a:lnTo>
                    <a:pt x="266" y="122"/>
                  </a:lnTo>
                  <a:lnTo>
                    <a:pt x="325" y="118"/>
                  </a:lnTo>
                  <a:lnTo>
                    <a:pt x="415" y="115"/>
                  </a:lnTo>
                  <a:lnTo>
                    <a:pt x="1028" y="115"/>
                  </a:lnTo>
                  <a:lnTo>
                    <a:pt x="1033" y="98"/>
                  </a:lnTo>
                  <a:lnTo>
                    <a:pt x="1036" y="86"/>
                  </a:lnTo>
                  <a:lnTo>
                    <a:pt x="1003" y="77"/>
                  </a:lnTo>
                  <a:lnTo>
                    <a:pt x="936" y="61"/>
                  </a:lnTo>
                  <a:lnTo>
                    <a:pt x="837" y="40"/>
                  </a:lnTo>
                  <a:lnTo>
                    <a:pt x="804" y="35"/>
                  </a:lnTo>
                  <a:lnTo>
                    <a:pt x="770" y="29"/>
                  </a:lnTo>
                  <a:lnTo>
                    <a:pt x="704" y="19"/>
                  </a:lnTo>
                  <a:lnTo>
                    <a:pt x="671" y="15"/>
                  </a:lnTo>
                  <a:lnTo>
                    <a:pt x="572" y="6"/>
                  </a:lnTo>
                  <a:lnTo>
                    <a:pt x="507" y="2"/>
                  </a:lnTo>
                  <a:lnTo>
                    <a:pt x="474" y="1"/>
                  </a:lnTo>
                  <a:lnTo>
                    <a:pt x="441" y="1"/>
                  </a:lnTo>
                  <a:lnTo>
                    <a:pt x="409" y="0"/>
                  </a:lnTo>
                  <a:close/>
                </a:path>
              </a:pathLst>
            </a:custGeom>
            <a:solidFill>
              <a:srgbClr val="FFF012"/>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31" name="Shape 31">
              <a:extLst>
                <a:ext uri="{FF2B5EF4-FFF2-40B4-BE49-F238E27FC236}">
                  <a16:creationId xmlns:a16="http://schemas.microsoft.com/office/drawing/2014/main" id="{9A2F6AC9-8661-9B29-E367-AA6D1E08118D}"/>
                </a:ext>
              </a:extLst>
            </xdr:cNvPr>
            <xdr:cNvPicPr preferRelativeResize="0"/>
          </xdr:nvPicPr>
          <xdr:blipFill rotWithShape="1">
            <a:blip xmlns:r="http://schemas.openxmlformats.org/officeDocument/2006/relationships" r:embed="rId8">
              <a:alphaModFix/>
            </a:blip>
            <a:srcRect/>
            <a:stretch/>
          </xdr:blipFill>
          <xdr:spPr>
            <a:xfrm>
              <a:off x="5798" y="1012"/>
              <a:ext cx="1037" cy="2"/>
            </a:xfrm>
            <a:prstGeom prst="rect">
              <a:avLst/>
            </a:prstGeom>
            <a:noFill/>
            <a:ln>
              <a:noFill/>
            </a:ln>
          </xdr:spPr>
        </xdr:pic>
        <xdr:sp macro="" textlink="">
          <xdr:nvSpPr>
            <xdr:cNvPr id="32" name="Shape 32">
              <a:extLst>
                <a:ext uri="{FF2B5EF4-FFF2-40B4-BE49-F238E27FC236}">
                  <a16:creationId xmlns:a16="http://schemas.microsoft.com/office/drawing/2014/main" id="{1A3A6C6C-247B-B069-A934-1E0B6912D18E}"/>
                </a:ext>
              </a:extLst>
            </xdr:cNvPr>
            <xdr:cNvSpPr/>
          </xdr:nvSpPr>
          <xdr:spPr>
            <a:xfrm>
              <a:off x="5799" y="880"/>
              <a:ext cx="1036" cy="188"/>
            </a:xfrm>
            <a:custGeom>
              <a:avLst/>
              <a:gdLst/>
              <a:ahLst/>
              <a:cxnLst/>
              <a:rect l="l" t="t" r="r" b="b"/>
              <a:pathLst>
                <a:path w="1036" h="188" extrusionOk="0">
                  <a:moveTo>
                    <a:pt x="998" y="188"/>
                  </a:moveTo>
                  <a:lnTo>
                    <a:pt x="967" y="180"/>
                  </a:lnTo>
                  <a:lnTo>
                    <a:pt x="935" y="173"/>
                  </a:lnTo>
                  <a:lnTo>
                    <a:pt x="904" y="166"/>
                  </a:lnTo>
                  <a:lnTo>
                    <a:pt x="873" y="160"/>
                  </a:lnTo>
                  <a:lnTo>
                    <a:pt x="842" y="154"/>
                  </a:lnTo>
                  <a:lnTo>
                    <a:pt x="811" y="148"/>
                  </a:lnTo>
                  <a:lnTo>
                    <a:pt x="780" y="143"/>
                  </a:lnTo>
                  <a:lnTo>
                    <a:pt x="750" y="139"/>
                  </a:lnTo>
                  <a:lnTo>
                    <a:pt x="719" y="134"/>
                  </a:lnTo>
                  <a:lnTo>
                    <a:pt x="688" y="131"/>
                  </a:lnTo>
                  <a:lnTo>
                    <a:pt x="658" y="127"/>
                  </a:lnTo>
                  <a:lnTo>
                    <a:pt x="627" y="124"/>
                  </a:lnTo>
                  <a:lnTo>
                    <a:pt x="597" y="122"/>
                  </a:lnTo>
                  <a:lnTo>
                    <a:pt x="566" y="119"/>
                  </a:lnTo>
                  <a:lnTo>
                    <a:pt x="536" y="118"/>
                  </a:lnTo>
                  <a:lnTo>
                    <a:pt x="505" y="117"/>
                  </a:lnTo>
                  <a:lnTo>
                    <a:pt x="475" y="116"/>
                  </a:lnTo>
                  <a:lnTo>
                    <a:pt x="445" y="115"/>
                  </a:lnTo>
                  <a:lnTo>
                    <a:pt x="415" y="115"/>
                  </a:lnTo>
                  <a:lnTo>
                    <a:pt x="385" y="116"/>
                  </a:lnTo>
                  <a:lnTo>
                    <a:pt x="355" y="117"/>
                  </a:lnTo>
                  <a:lnTo>
                    <a:pt x="325" y="118"/>
                  </a:lnTo>
                  <a:lnTo>
                    <a:pt x="236" y="125"/>
                  </a:lnTo>
                  <a:lnTo>
                    <a:pt x="147" y="135"/>
                  </a:lnTo>
                  <a:lnTo>
                    <a:pt x="59" y="149"/>
                  </a:lnTo>
                  <a:lnTo>
                    <a:pt x="30" y="155"/>
                  </a:lnTo>
                  <a:lnTo>
                    <a:pt x="25" y="142"/>
                  </a:lnTo>
                  <a:lnTo>
                    <a:pt x="20" y="129"/>
                  </a:lnTo>
                  <a:lnTo>
                    <a:pt x="16" y="115"/>
                  </a:lnTo>
                  <a:lnTo>
                    <a:pt x="12" y="101"/>
                  </a:lnTo>
                  <a:lnTo>
                    <a:pt x="8" y="88"/>
                  </a:lnTo>
                  <a:lnTo>
                    <a:pt x="5" y="74"/>
                  </a:lnTo>
                  <a:lnTo>
                    <a:pt x="2" y="60"/>
                  </a:lnTo>
                  <a:lnTo>
                    <a:pt x="0" y="45"/>
                  </a:lnTo>
                  <a:lnTo>
                    <a:pt x="30" y="39"/>
                  </a:lnTo>
                  <a:lnTo>
                    <a:pt x="61" y="33"/>
                  </a:lnTo>
                  <a:lnTo>
                    <a:pt x="92" y="27"/>
                  </a:lnTo>
                  <a:lnTo>
                    <a:pt x="123" y="22"/>
                  </a:lnTo>
                  <a:lnTo>
                    <a:pt x="154" y="17"/>
                  </a:lnTo>
                  <a:lnTo>
                    <a:pt x="185" y="13"/>
                  </a:lnTo>
                  <a:lnTo>
                    <a:pt x="217" y="10"/>
                  </a:lnTo>
                  <a:lnTo>
                    <a:pt x="249" y="7"/>
                  </a:lnTo>
                  <a:lnTo>
                    <a:pt x="281" y="5"/>
                  </a:lnTo>
                  <a:lnTo>
                    <a:pt x="312" y="3"/>
                  </a:lnTo>
                  <a:lnTo>
                    <a:pt x="345" y="2"/>
                  </a:lnTo>
                  <a:lnTo>
                    <a:pt x="377" y="1"/>
                  </a:lnTo>
                  <a:lnTo>
                    <a:pt x="409" y="0"/>
                  </a:lnTo>
                  <a:lnTo>
                    <a:pt x="441" y="1"/>
                  </a:lnTo>
                  <a:lnTo>
                    <a:pt x="474" y="1"/>
                  </a:lnTo>
                  <a:lnTo>
                    <a:pt x="507" y="2"/>
                  </a:lnTo>
                  <a:lnTo>
                    <a:pt x="539" y="4"/>
                  </a:lnTo>
                  <a:lnTo>
                    <a:pt x="572" y="6"/>
                  </a:lnTo>
                  <a:lnTo>
                    <a:pt x="605" y="9"/>
                  </a:lnTo>
                  <a:lnTo>
                    <a:pt x="638" y="12"/>
                  </a:lnTo>
                  <a:lnTo>
                    <a:pt x="671" y="15"/>
                  </a:lnTo>
                  <a:lnTo>
                    <a:pt x="704" y="19"/>
                  </a:lnTo>
                  <a:lnTo>
                    <a:pt x="737" y="24"/>
                  </a:lnTo>
                  <a:lnTo>
                    <a:pt x="770" y="29"/>
                  </a:lnTo>
                  <a:lnTo>
                    <a:pt x="804" y="35"/>
                  </a:lnTo>
                  <a:lnTo>
                    <a:pt x="837" y="40"/>
                  </a:lnTo>
                  <a:lnTo>
                    <a:pt x="870" y="47"/>
                  </a:lnTo>
                  <a:lnTo>
                    <a:pt x="903" y="54"/>
                  </a:lnTo>
                  <a:lnTo>
                    <a:pt x="936" y="61"/>
                  </a:lnTo>
                  <a:lnTo>
                    <a:pt x="970" y="69"/>
                  </a:lnTo>
                  <a:lnTo>
                    <a:pt x="1003" y="77"/>
                  </a:lnTo>
                  <a:lnTo>
                    <a:pt x="1036" y="86"/>
                  </a:lnTo>
                  <a:lnTo>
                    <a:pt x="1033" y="98"/>
                  </a:lnTo>
                  <a:lnTo>
                    <a:pt x="1029" y="111"/>
                  </a:lnTo>
                  <a:lnTo>
                    <a:pt x="1025" y="124"/>
                  </a:lnTo>
                  <a:lnTo>
                    <a:pt x="1021" y="136"/>
                  </a:lnTo>
                  <a:lnTo>
                    <a:pt x="1017" y="148"/>
                  </a:lnTo>
                  <a:lnTo>
                    <a:pt x="1012" y="160"/>
                  </a:lnTo>
                  <a:lnTo>
                    <a:pt x="1007" y="172"/>
                  </a:lnTo>
                  <a:lnTo>
                    <a:pt x="1001" y="184"/>
                  </a:lnTo>
                  <a:lnTo>
                    <a:pt x="1000" y="186"/>
                  </a:lnTo>
                  <a:lnTo>
                    <a:pt x="998" y="188"/>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33" name="Shape 33">
              <a:extLst>
                <a:ext uri="{FF2B5EF4-FFF2-40B4-BE49-F238E27FC236}">
                  <a16:creationId xmlns:a16="http://schemas.microsoft.com/office/drawing/2014/main" id="{0C85FCBB-D36E-FC41-6D46-F25D3DA277EA}"/>
                </a:ext>
              </a:extLst>
            </xdr:cNvPr>
            <xdr:cNvPicPr preferRelativeResize="0"/>
          </xdr:nvPicPr>
          <xdr:blipFill rotWithShape="1">
            <a:blip xmlns:r="http://schemas.openxmlformats.org/officeDocument/2006/relationships" r:embed="rId8">
              <a:alphaModFix/>
            </a:blip>
            <a:srcRect/>
            <a:stretch/>
          </xdr:blipFill>
          <xdr:spPr>
            <a:xfrm>
              <a:off x="5798" y="1012"/>
              <a:ext cx="1037" cy="2"/>
            </a:xfrm>
            <a:prstGeom prst="rect">
              <a:avLst/>
            </a:prstGeom>
            <a:noFill/>
            <a:ln>
              <a:noFill/>
            </a:ln>
          </xdr:spPr>
        </xdr:pic>
        <xdr:pic>
          <xdr:nvPicPr>
            <xdr:cNvPr id="34" name="Shape 34">
              <a:extLst>
                <a:ext uri="{FF2B5EF4-FFF2-40B4-BE49-F238E27FC236}">
                  <a16:creationId xmlns:a16="http://schemas.microsoft.com/office/drawing/2014/main" id="{A685B34A-48D3-F359-31BB-0EAE38D2EF23}"/>
                </a:ext>
              </a:extLst>
            </xdr:cNvPr>
            <xdr:cNvPicPr preferRelativeResize="0"/>
          </xdr:nvPicPr>
          <xdr:blipFill rotWithShape="1">
            <a:blip xmlns:r="http://schemas.openxmlformats.org/officeDocument/2006/relationships" r:embed="rId9">
              <a:alphaModFix/>
            </a:blip>
            <a:srcRect/>
            <a:stretch/>
          </xdr:blipFill>
          <xdr:spPr>
            <a:xfrm>
              <a:off x="6011" y="461"/>
              <a:ext cx="352" cy="231"/>
            </a:xfrm>
            <a:prstGeom prst="rect">
              <a:avLst/>
            </a:prstGeom>
            <a:noFill/>
            <a:ln>
              <a:noFill/>
            </a:ln>
          </xdr:spPr>
        </xdr:pic>
        <xdr:pic>
          <xdr:nvPicPr>
            <xdr:cNvPr id="35" name="Shape 35">
              <a:extLst>
                <a:ext uri="{FF2B5EF4-FFF2-40B4-BE49-F238E27FC236}">
                  <a16:creationId xmlns:a16="http://schemas.microsoft.com/office/drawing/2014/main" id="{D6DE12B2-9FD8-EFCC-0ED7-7DD44A6EF956}"/>
                </a:ext>
              </a:extLst>
            </xdr:cNvPr>
            <xdr:cNvPicPr preferRelativeResize="0"/>
          </xdr:nvPicPr>
          <xdr:blipFill rotWithShape="1">
            <a:blip xmlns:r="http://schemas.openxmlformats.org/officeDocument/2006/relationships" r:embed="rId10">
              <a:alphaModFix/>
            </a:blip>
            <a:srcRect/>
            <a:stretch/>
          </xdr:blipFill>
          <xdr:spPr>
            <a:xfrm>
              <a:off x="6012" y="753"/>
              <a:ext cx="823" cy="14"/>
            </a:xfrm>
            <a:prstGeom prst="rect">
              <a:avLst/>
            </a:prstGeom>
            <a:noFill/>
            <a:ln>
              <a:noFill/>
            </a:ln>
          </xdr:spPr>
        </xdr:pic>
        <xdr:sp macro="" textlink="">
          <xdr:nvSpPr>
            <xdr:cNvPr id="36" name="Shape 36">
              <a:extLst>
                <a:ext uri="{FF2B5EF4-FFF2-40B4-BE49-F238E27FC236}">
                  <a16:creationId xmlns:a16="http://schemas.microsoft.com/office/drawing/2014/main" id="{7D89A70E-FC06-471A-DCE5-CBFC56A3B233}"/>
                </a:ext>
              </a:extLst>
            </xdr:cNvPr>
            <xdr:cNvSpPr/>
          </xdr:nvSpPr>
          <xdr:spPr>
            <a:xfrm>
              <a:off x="6220" y="553"/>
              <a:ext cx="30" cy="26"/>
            </a:xfrm>
            <a:prstGeom prst="rect">
              <a:avLst/>
            </a:prstGeom>
            <a:noFill/>
            <a:ln w="9525" cap="flat" cmpd="sng">
              <a:solidFill>
                <a:srgbClr val="373435"/>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37" name="Shape 37">
              <a:extLst>
                <a:ext uri="{FF2B5EF4-FFF2-40B4-BE49-F238E27FC236}">
                  <a16:creationId xmlns:a16="http://schemas.microsoft.com/office/drawing/2014/main" id="{244F9924-33DD-EE99-87C5-07142C1129D2}"/>
                </a:ext>
              </a:extLst>
            </xdr:cNvPr>
            <xdr:cNvSpPr/>
          </xdr:nvSpPr>
          <xdr:spPr>
            <a:xfrm>
              <a:off x="6182" y="549"/>
              <a:ext cx="30" cy="26"/>
            </a:xfrm>
            <a:prstGeom prst="rect">
              <a:avLst/>
            </a:prstGeom>
            <a:noFill/>
            <a:ln w="9525" cap="flat" cmpd="sng">
              <a:solidFill>
                <a:srgbClr val="373435"/>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38" name="Shape 38">
              <a:extLst>
                <a:ext uri="{FF2B5EF4-FFF2-40B4-BE49-F238E27FC236}">
                  <a16:creationId xmlns:a16="http://schemas.microsoft.com/office/drawing/2014/main" id="{8D567253-06E1-35A0-2C31-23ED42C32F99}"/>
                </a:ext>
              </a:extLst>
            </xdr:cNvPr>
            <xdr:cNvSpPr/>
          </xdr:nvSpPr>
          <xdr:spPr>
            <a:xfrm>
              <a:off x="6137" y="547"/>
              <a:ext cx="30" cy="25"/>
            </a:xfrm>
            <a:prstGeom prst="rect">
              <a:avLst/>
            </a:prstGeom>
            <a:noFill/>
            <a:ln w="9525" cap="flat" cmpd="sng">
              <a:solidFill>
                <a:srgbClr val="373435"/>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39" name="Shape 39">
              <a:extLst>
                <a:ext uri="{FF2B5EF4-FFF2-40B4-BE49-F238E27FC236}">
                  <a16:creationId xmlns:a16="http://schemas.microsoft.com/office/drawing/2014/main" id="{B34B36D9-5875-B5FC-C339-81748D65EC84}"/>
                </a:ext>
              </a:extLst>
            </xdr:cNvPr>
            <xdr:cNvPicPr preferRelativeResize="0"/>
          </xdr:nvPicPr>
          <xdr:blipFill rotWithShape="1">
            <a:blip xmlns:r="http://schemas.openxmlformats.org/officeDocument/2006/relationships" r:embed="rId11">
              <a:alphaModFix/>
            </a:blip>
            <a:srcRect/>
            <a:stretch/>
          </xdr:blipFill>
          <xdr:spPr>
            <a:xfrm>
              <a:off x="6137" y="676"/>
              <a:ext cx="583" cy="10"/>
            </a:xfrm>
            <a:prstGeom prst="rect">
              <a:avLst/>
            </a:prstGeom>
            <a:noFill/>
            <a:ln>
              <a:noFill/>
            </a:ln>
          </xdr:spPr>
        </xdr:pic>
        <xdr:sp macro="" textlink="">
          <xdr:nvSpPr>
            <xdr:cNvPr id="40" name="Shape 40">
              <a:extLst>
                <a:ext uri="{FF2B5EF4-FFF2-40B4-BE49-F238E27FC236}">
                  <a16:creationId xmlns:a16="http://schemas.microsoft.com/office/drawing/2014/main" id="{1813F572-5FC6-1B66-23E6-185592E31FE5}"/>
                </a:ext>
              </a:extLst>
            </xdr:cNvPr>
            <xdr:cNvSpPr/>
          </xdr:nvSpPr>
          <xdr:spPr>
            <a:xfrm>
              <a:off x="6409" y="443"/>
              <a:ext cx="163" cy="345"/>
            </a:xfrm>
            <a:custGeom>
              <a:avLst/>
              <a:gdLst/>
              <a:ahLst/>
              <a:cxnLst/>
              <a:rect l="l" t="t" r="r" b="b"/>
              <a:pathLst>
                <a:path w="163" h="345" extrusionOk="0">
                  <a:moveTo>
                    <a:pt x="147" y="317"/>
                  </a:moveTo>
                  <a:lnTo>
                    <a:pt x="9" y="317"/>
                  </a:lnTo>
                  <a:lnTo>
                    <a:pt x="0" y="330"/>
                  </a:lnTo>
                  <a:lnTo>
                    <a:pt x="19" y="332"/>
                  </a:lnTo>
                  <a:lnTo>
                    <a:pt x="37" y="333"/>
                  </a:lnTo>
                  <a:lnTo>
                    <a:pt x="56" y="335"/>
                  </a:lnTo>
                  <a:lnTo>
                    <a:pt x="74" y="336"/>
                  </a:lnTo>
                  <a:lnTo>
                    <a:pt x="111" y="340"/>
                  </a:lnTo>
                  <a:lnTo>
                    <a:pt x="129" y="343"/>
                  </a:lnTo>
                  <a:lnTo>
                    <a:pt x="147" y="345"/>
                  </a:lnTo>
                  <a:lnTo>
                    <a:pt x="163" y="345"/>
                  </a:lnTo>
                  <a:lnTo>
                    <a:pt x="147" y="317"/>
                  </a:lnTo>
                  <a:close/>
                  <a:moveTo>
                    <a:pt x="122" y="296"/>
                  </a:moveTo>
                  <a:lnTo>
                    <a:pt x="32" y="296"/>
                  </a:lnTo>
                  <a:lnTo>
                    <a:pt x="19" y="317"/>
                  </a:lnTo>
                  <a:lnTo>
                    <a:pt x="136" y="317"/>
                  </a:lnTo>
                  <a:lnTo>
                    <a:pt x="122" y="296"/>
                  </a:lnTo>
                  <a:close/>
                  <a:moveTo>
                    <a:pt x="103" y="275"/>
                  </a:moveTo>
                  <a:lnTo>
                    <a:pt x="46" y="275"/>
                  </a:lnTo>
                  <a:lnTo>
                    <a:pt x="38" y="296"/>
                  </a:lnTo>
                  <a:lnTo>
                    <a:pt x="115" y="296"/>
                  </a:lnTo>
                  <a:lnTo>
                    <a:pt x="103" y="275"/>
                  </a:lnTo>
                  <a:close/>
                  <a:moveTo>
                    <a:pt x="91" y="79"/>
                  </a:moveTo>
                  <a:lnTo>
                    <a:pt x="54" y="79"/>
                  </a:lnTo>
                  <a:lnTo>
                    <a:pt x="54" y="275"/>
                  </a:lnTo>
                  <a:lnTo>
                    <a:pt x="91" y="275"/>
                  </a:lnTo>
                  <a:lnTo>
                    <a:pt x="91" y="79"/>
                  </a:lnTo>
                  <a:close/>
                  <a:moveTo>
                    <a:pt x="6" y="39"/>
                  </a:moveTo>
                  <a:lnTo>
                    <a:pt x="6" y="102"/>
                  </a:lnTo>
                  <a:lnTo>
                    <a:pt x="11" y="98"/>
                  </a:lnTo>
                  <a:lnTo>
                    <a:pt x="22" y="90"/>
                  </a:lnTo>
                  <a:lnTo>
                    <a:pt x="27" y="86"/>
                  </a:lnTo>
                  <a:lnTo>
                    <a:pt x="33" y="84"/>
                  </a:lnTo>
                  <a:lnTo>
                    <a:pt x="40" y="81"/>
                  </a:lnTo>
                  <a:lnTo>
                    <a:pt x="54" y="79"/>
                  </a:lnTo>
                  <a:lnTo>
                    <a:pt x="91" y="79"/>
                  </a:lnTo>
                  <a:lnTo>
                    <a:pt x="91" y="77"/>
                  </a:lnTo>
                  <a:lnTo>
                    <a:pt x="148" y="77"/>
                  </a:lnTo>
                  <a:lnTo>
                    <a:pt x="149" y="57"/>
                  </a:lnTo>
                  <a:lnTo>
                    <a:pt x="103" y="57"/>
                  </a:lnTo>
                  <a:lnTo>
                    <a:pt x="99" y="56"/>
                  </a:lnTo>
                  <a:lnTo>
                    <a:pt x="47" y="56"/>
                  </a:lnTo>
                  <a:lnTo>
                    <a:pt x="33" y="54"/>
                  </a:lnTo>
                  <a:lnTo>
                    <a:pt x="27" y="53"/>
                  </a:lnTo>
                  <a:lnTo>
                    <a:pt x="21" y="51"/>
                  </a:lnTo>
                  <a:lnTo>
                    <a:pt x="16" y="48"/>
                  </a:lnTo>
                  <a:lnTo>
                    <a:pt x="11" y="44"/>
                  </a:lnTo>
                  <a:lnTo>
                    <a:pt x="6" y="39"/>
                  </a:lnTo>
                  <a:close/>
                  <a:moveTo>
                    <a:pt x="148" y="77"/>
                  </a:moveTo>
                  <a:lnTo>
                    <a:pt x="106" y="77"/>
                  </a:lnTo>
                  <a:lnTo>
                    <a:pt x="114" y="78"/>
                  </a:lnTo>
                  <a:lnTo>
                    <a:pt x="120" y="80"/>
                  </a:lnTo>
                  <a:lnTo>
                    <a:pt x="134" y="88"/>
                  </a:lnTo>
                  <a:lnTo>
                    <a:pt x="141" y="94"/>
                  </a:lnTo>
                  <a:lnTo>
                    <a:pt x="148" y="101"/>
                  </a:lnTo>
                  <a:lnTo>
                    <a:pt x="148" y="77"/>
                  </a:lnTo>
                  <a:close/>
                  <a:moveTo>
                    <a:pt x="149" y="44"/>
                  </a:moveTo>
                  <a:lnTo>
                    <a:pt x="142" y="47"/>
                  </a:lnTo>
                  <a:lnTo>
                    <a:pt x="136" y="51"/>
                  </a:lnTo>
                  <a:lnTo>
                    <a:pt x="122" y="55"/>
                  </a:lnTo>
                  <a:lnTo>
                    <a:pt x="115" y="56"/>
                  </a:lnTo>
                  <a:lnTo>
                    <a:pt x="111" y="57"/>
                  </a:lnTo>
                  <a:lnTo>
                    <a:pt x="149" y="57"/>
                  </a:lnTo>
                  <a:lnTo>
                    <a:pt x="149" y="44"/>
                  </a:lnTo>
                  <a:close/>
                  <a:moveTo>
                    <a:pt x="112" y="0"/>
                  </a:moveTo>
                  <a:lnTo>
                    <a:pt x="40" y="0"/>
                  </a:lnTo>
                  <a:lnTo>
                    <a:pt x="44" y="7"/>
                  </a:lnTo>
                  <a:lnTo>
                    <a:pt x="48" y="15"/>
                  </a:lnTo>
                  <a:lnTo>
                    <a:pt x="54" y="29"/>
                  </a:lnTo>
                  <a:lnTo>
                    <a:pt x="56" y="36"/>
                  </a:lnTo>
                  <a:lnTo>
                    <a:pt x="56" y="49"/>
                  </a:lnTo>
                  <a:lnTo>
                    <a:pt x="54" y="55"/>
                  </a:lnTo>
                  <a:lnTo>
                    <a:pt x="47" y="56"/>
                  </a:lnTo>
                  <a:lnTo>
                    <a:pt x="95" y="56"/>
                  </a:lnTo>
                  <a:lnTo>
                    <a:pt x="91" y="55"/>
                  </a:lnTo>
                  <a:lnTo>
                    <a:pt x="89" y="48"/>
                  </a:lnTo>
                  <a:lnTo>
                    <a:pt x="90" y="40"/>
                  </a:lnTo>
                  <a:lnTo>
                    <a:pt x="92" y="33"/>
                  </a:lnTo>
                  <a:lnTo>
                    <a:pt x="98" y="19"/>
                  </a:lnTo>
                  <a:lnTo>
                    <a:pt x="103" y="13"/>
                  </a:lnTo>
                  <a:lnTo>
                    <a:pt x="108" y="6"/>
                  </a:lnTo>
                  <a:lnTo>
                    <a:pt x="112" y="0"/>
                  </a:lnTo>
                  <a:close/>
                </a:path>
              </a:pathLst>
            </a:custGeom>
            <a:solidFill>
              <a:srgbClr val="FCFCFC"/>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41" name="Shape 41">
              <a:extLst>
                <a:ext uri="{FF2B5EF4-FFF2-40B4-BE49-F238E27FC236}">
                  <a16:creationId xmlns:a16="http://schemas.microsoft.com/office/drawing/2014/main" id="{98797EDB-B35B-6B2E-02AD-9E1BDF6C565E}"/>
                </a:ext>
              </a:extLst>
            </xdr:cNvPr>
            <xdr:cNvPicPr preferRelativeResize="0"/>
          </xdr:nvPicPr>
          <xdr:blipFill rotWithShape="1">
            <a:blip xmlns:r="http://schemas.openxmlformats.org/officeDocument/2006/relationships" r:embed="rId12">
              <a:alphaModFix/>
            </a:blip>
            <a:srcRect/>
            <a:stretch/>
          </xdr:blipFill>
          <xdr:spPr>
            <a:xfrm>
              <a:off x="6410" y="573"/>
              <a:ext cx="499" cy="84"/>
            </a:xfrm>
            <a:prstGeom prst="rect">
              <a:avLst/>
            </a:prstGeom>
            <a:noFill/>
            <a:ln>
              <a:noFill/>
            </a:ln>
          </xdr:spPr>
        </xdr:pic>
        <xdr:sp macro="" textlink="">
          <xdr:nvSpPr>
            <xdr:cNvPr id="42" name="Shape 42">
              <a:extLst>
                <a:ext uri="{FF2B5EF4-FFF2-40B4-BE49-F238E27FC236}">
                  <a16:creationId xmlns:a16="http://schemas.microsoft.com/office/drawing/2014/main" id="{3F28EC42-7F33-ECB5-167C-D486D084A0C6}"/>
                </a:ext>
              </a:extLst>
            </xdr:cNvPr>
            <xdr:cNvSpPr/>
          </xdr:nvSpPr>
          <xdr:spPr>
            <a:xfrm>
              <a:off x="6415" y="443"/>
              <a:ext cx="141" cy="276"/>
            </a:xfrm>
            <a:custGeom>
              <a:avLst/>
              <a:gdLst/>
              <a:ahLst/>
              <a:cxnLst/>
              <a:rect l="l" t="t" r="r" b="b"/>
              <a:pathLst>
                <a:path w="141" h="276" extrusionOk="0">
                  <a:moveTo>
                    <a:pt x="105" y="0"/>
                  </a:moveTo>
                  <a:lnTo>
                    <a:pt x="33" y="0"/>
                  </a:lnTo>
                  <a:lnTo>
                    <a:pt x="37" y="7"/>
                  </a:lnTo>
                  <a:lnTo>
                    <a:pt x="41" y="15"/>
                  </a:lnTo>
                  <a:lnTo>
                    <a:pt x="43" y="19"/>
                  </a:lnTo>
                  <a:lnTo>
                    <a:pt x="44" y="22"/>
                  </a:lnTo>
                  <a:lnTo>
                    <a:pt x="46" y="26"/>
                  </a:lnTo>
                  <a:lnTo>
                    <a:pt x="47" y="29"/>
                  </a:lnTo>
                  <a:lnTo>
                    <a:pt x="48" y="33"/>
                  </a:lnTo>
                  <a:lnTo>
                    <a:pt x="49" y="36"/>
                  </a:lnTo>
                  <a:lnTo>
                    <a:pt x="49" y="39"/>
                  </a:lnTo>
                  <a:lnTo>
                    <a:pt x="49" y="43"/>
                  </a:lnTo>
                  <a:lnTo>
                    <a:pt x="49" y="46"/>
                  </a:lnTo>
                  <a:lnTo>
                    <a:pt x="49" y="49"/>
                  </a:lnTo>
                  <a:lnTo>
                    <a:pt x="48" y="52"/>
                  </a:lnTo>
                  <a:lnTo>
                    <a:pt x="47" y="55"/>
                  </a:lnTo>
                  <a:lnTo>
                    <a:pt x="43" y="56"/>
                  </a:lnTo>
                  <a:lnTo>
                    <a:pt x="40" y="56"/>
                  </a:lnTo>
                  <a:lnTo>
                    <a:pt x="36" y="56"/>
                  </a:lnTo>
                  <a:lnTo>
                    <a:pt x="33" y="56"/>
                  </a:lnTo>
                  <a:lnTo>
                    <a:pt x="30" y="55"/>
                  </a:lnTo>
                  <a:lnTo>
                    <a:pt x="27" y="55"/>
                  </a:lnTo>
                  <a:lnTo>
                    <a:pt x="24" y="54"/>
                  </a:lnTo>
                  <a:lnTo>
                    <a:pt x="21" y="53"/>
                  </a:lnTo>
                  <a:lnTo>
                    <a:pt x="18" y="52"/>
                  </a:lnTo>
                  <a:lnTo>
                    <a:pt x="15" y="51"/>
                  </a:lnTo>
                  <a:lnTo>
                    <a:pt x="12" y="50"/>
                  </a:lnTo>
                  <a:lnTo>
                    <a:pt x="9" y="48"/>
                  </a:lnTo>
                  <a:lnTo>
                    <a:pt x="7" y="46"/>
                  </a:lnTo>
                  <a:lnTo>
                    <a:pt x="5" y="44"/>
                  </a:lnTo>
                  <a:lnTo>
                    <a:pt x="2" y="42"/>
                  </a:lnTo>
                  <a:lnTo>
                    <a:pt x="0" y="40"/>
                  </a:lnTo>
                  <a:lnTo>
                    <a:pt x="0" y="48"/>
                  </a:lnTo>
                  <a:lnTo>
                    <a:pt x="0" y="55"/>
                  </a:lnTo>
                  <a:lnTo>
                    <a:pt x="0" y="102"/>
                  </a:lnTo>
                  <a:lnTo>
                    <a:pt x="5" y="98"/>
                  </a:lnTo>
                  <a:lnTo>
                    <a:pt x="9" y="94"/>
                  </a:lnTo>
                  <a:lnTo>
                    <a:pt x="15" y="90"/>
                  </a:lnTo>
                  <a:lnTo>
                    <a:pt x="21" y="87"/>
                  </a:lnTo>
                  <a:lnTo>
                    <a:pt x="24" y="85"/>
                  </a:lnTo>
                  <a:lnTo>
                    <a:pt x="27" y="84"/>
                  </a:lnTo>
                  <a:lnTo>
                    <a:pt x="30" y="83"/>
                  </a:lnTo>
                  <a:lnTo>
                    <a:pt x="33" y="82"/>
                  </a:lnTo>
                  <a:lnTo>
                    <a:pt x="37" y="81"/>
                  </a:lnTo>
                  <a:lnTo>
                    <a:pt x="40" y="80"/>
                  </a:lnTo>
                  <a:lnTo>
                    <a:pt x="44" y="80"/>
                  </a:lnTo>
                  <a:lnTo>
                    <a:pt x="47" y="79"/>
                  </a:lnTo>
                  <a:lnTo>
                    <a:pt x="47" y="276"/>
                  </a:lnTo>
                  <a:lnTo>
                    <a:pt x="83" y="276"/>
                  </a:lnTo>
                  <a:lnTo>
                    <a:pt x="83" y="252"/>
                  </a:lnTo>
                  <a:lnTo>
                    <a:pt x="83" y="227"/>
                  </a:lnTo>
                  <a:lnTo>
                    <a:pt x="83" y="78"/>
                  </a:lnTo>
                  <a:lnTo>
                    <a:pt x="87" y="77"/>
                  </a:lnTo>
                  <a:lnTo>
                    <a:pt x="91" y="77"/>
                  </a:lnTo>
                  <a:lnTo>
                    <a:pt x="95" y="77"/>
                  </a:lnTo>
                  <a:lnTo>
                    <a:pt x="99" y="77"/>
                  </a:lnTo>
                  <a:lnTo>
                    <a:pt x="102" y="78"/>
                  </a:lnTo>
                  <a:lnTo>
                    <a:pt x="106" y="78"/>
                  </a:lnTo>
                  <a:lnTo>
                    <a:pt x="109" y="79"/>
                  </a:lnTo>
                  <a:lnTo>
                    <a:pt x="113" y="81"/>
                  </a:lnTo>
                  <a:lnTo>
                    <a:pt x="116" y="82"/>
                  </a:lnTo>
                  <a:lnTo>
                    <a:pt x="120" y="84"/>
                  </a:lnTo>
                  <a:lnTo>
                    <a:pt x="123" y="86"/>
                  </a:lnTo>
                  <a:lnTo>
                    <a:pt x="126" y="89"/>
                  </a:lnTo>
                  <a:lnTo>
                    <a:pt x="130" y="92"/>
                  </a:lnTo>
                  <a:lnTo>
                    <a:pt x="133" y="94"/>
                  </a:lnTo>
                  <a:lnTo>
                    <a:pt x="137" y="97"/>
                  </a:lnTo>
                  <a:lnTo>
                    <a:pt x="140" y="101"/>
                  </a:lnTo>
                  <a:lnTo>
                    <a:pt x="140" y="94"/>
                  </a:lnTo>
                  <a:lnTo>
                    <a:pt x="140" y="87"/>
                  </a:lnTo>
                  <a:lnTo>
                    <a:pt x="140" y="80"/>
                  </a:lnTo>
                  <a:lnTo>
                    <a:pt x="140" y="72"/>
                  </a:lnTo>
                  <a:lnTo>
                    <a:pt x="140" y="65"/>
                  </a:lnTo>
                  <a:lnTo>
                    <a:pt x="141" y="58"/>
                  </a:lnTo>
                  <a:lnTo>
                    <a:pt x="141" y="51"/>
                  </a:lnTo>
                  <a:lnTo>
                    <a:pt x="141" y="44"/>
                  </a:lnTo>
                  <a:lnTo>
                    <a:pt x="134" y="48"/>
                  </a:lnTo>
                  <a:lnTo>
                    <a:pt x="128" y="51"/>
                  </a:lnTo>
                  <a:lnTo>
                    <a:pt x="125" y="52"/>
                  </a:lnTo>
                  <a:lnTo>
                    <a:pt x="121" y="53"/>
                  </a:lnTo>
                  <a:lnTo>
                    <a:pt x="118" y="54"/>
                  </a:lnTo>
                  <a:lnTo>
                    <a:pt x="115" y="55"/>
                  </a:lnTo>
                  <a:lnTo>
                    <a:pt x="111" y="56"/>
                  </a:lnTo>
                  <a:lnTo>
                    <a:pt x="107" y="57"/>
                  </a:lnTo>
                  <a:lnTo>
                    <a:pt x="104" y="57"/>
                  </a:lnTo>
                  <a:lnTo>
                    <a:pt x="100" y="57"/>
                  </a:lnTo>
                  <a:lnTo>
                    <a:pt x="96" y="57"/>
                  </a:lnTo>
                  <a:lnTo>
                    <a:pt x="92" y="57"/>
                  </a:lnTo>
                  <a:lnTo>
                    <a:pt x="87" y="56"/>
                  </a:lnTo>
                  <a:lnTo>
                    <a:pt x="83" y="56"/>
                  </a:lnTo>
                  <a:lnTo>
                    <a:pt x="82" y="52"/>
                  </a:lnTo>
                  <a:lnTo>
                    <a:pt x="82" y="48"/>
                  </a:lnTo>
                  <a:lnTo>
                    <a:pt x="82" y="44"/>
                  </a:lnTo>
                  <a:lnTo>
                    <a:pt x="82" y="41"/>
                  </a:lnTo>
                  <a:lnTo>
                    <a:pt x="83" y="37"/>
                  </a:lnTo>
                  <a:lnTo>
                    <a:pt x="84" y="33"/>
                  </a:lnTo>
                  <a:lnTo>
                    <a:pt x="86" y="30"/>
                  </a:lnTo>
                  <a:lnTo>
                    <a:pt x="87" y="26"/>
                  </a:lnTo>
                  <a:lnTo>
                    <a:pt x="89" y="23"/>
                  </a:lnTo>
                  <a:lnTo>
                    <a:pt x="91" y="19"/>
                  </a:lnTo>
                  <a:lnTo>
                    <a:pt x="93" y="16"/>
                  </a:lnTo>
                  <a:lnTo>
                    <a:pt x="95" y="13"/>
                  </a:lnTo>
                  <a:lnTo>
                    <a:pt x="100" y="6"/>
                  </a:lnTo>
                  <a:lnTo>
                    <a:pt x="105"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43" name="Shape 43">
              <a:extLst>
                <a:ext uri="{FF2B5EF4-FFF2-40B4-BE49-F238E27FC236}">
                  <a16:creationId xmlns:a16="http://schemas.microsoft.com/office/drawing/2014/main" id="{DC35C0EB-7D5D-F23E-ECDD-11EEE8060E12}"/>
                </a:ext>
              </a:extLst>
            </xdr:cNvPr>
            <xdr:cNvSpPr/>
          </xdr:nvSpPr>
          <xdr:spPr>
            <a:xfrm>
              <a:off x="6428" y="739"/>
              <a:ext cx="117" cy="20"/>
            </a:xfrm>
            <a:custGeom>
              <a:avLst/>
              <a:gdLst/>
              <a:ahLst/>
              <a:cxnLst/>
              <a:rect l="l" t="t" r="r" b="b"/>
              <a:pathLst>
                <a:path w="117" h="20" extrusionOk="0">
                  <a:moveTo>
                    <a:pt x="117" y="20"/>
                  </a:moveTo>
                  <a:lnTo>
                    <a:pt x="103" y="0"/>
                  </a:lnTo>
                  <a:lnTo>
                    <a:pt x="13" y="0"/>
                  </a:lnTo>
                  <a:lnTo>
                    <a:pt x="0" y="20"/>
                  </a:lnTo>
                  <a:lnTo>
                    <a:pt x="117" y="2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44" name="Shape 44">
              <a:extLst>
                <a:ext uri="{FF2B5EF4-FFF2-40B4-BE49-F238E27FC236}">
                  <a16:creationId xmlns:a16="http://schemas.microsoft.com/office/drawing/2014/main" id="{6C6E13BF-2B66-9CC8-07DA-560AA3A00265}"/>
                </a:ext>
              </a:extLst>
            </xdr:cNvPr>
            <xdr:cNvSpPr/>
          </xdr:nvSpPr>
          <xdr:spPr>
            <a:xfrm>
              <a:off x="6447" y="718"/>
              <a:ext cx="78" cy="20"/>
            </a:xfrm>
            <a:custGeom>
              <a:avLst/>
              <a:gdLst/>
              <a:ahLst/>
              <a:cxnLst/>
              <a:rect l="l" t="t" r="r" b="b"/>
              <a:pathLst>
                <a:path w="78" h="20" extrusionOk="0">
                  <a:moveTo>
                    <a:pt x="0" y="20"/>
                  </a:moveTo>
                  <a:lnTo>
                    <a:pt x="8" y="0"/>
                  </a:lnTo>
                  <a:lnTo>
                    <a:pt x="65" y="0"/>
                  </a:lnTo>
                  <a:lnTo>
                    <a:pt x="78" y="20"/>
                  </a:lnTo>
                  <a:lnTo>
                    <a:pt x="0" y="2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45" name="Shape 45">
              <a:extLst>
                <a:ext uri="{FF2B5EF4-FFF2-40B4-BE49-F238E27FC236}">
                  <a16:creationId xmlns:a16="http://schemas.microsoft.com/office/drawing/2014/main" id="{ED1103A2-EBC1-DEBC-75F6-2FDA50DE60C1}"/>
                </a:ext>
              </a:extLst>
            </xdr:cNvPr>
            <xdr:cNvPicPr preferRelativeResize="0"/>
          </xdr:nvPicPr>
          <xdr:blipFill rotWithShape="1">
            <a:blip xmlns:r="http://schemas.openxmlformats.org/officeDocument/2006/relationships" r:embed="rId13">
              <a:alphaModFix/>
            </a:blip>
            <a:srcRect/>
            <a:stretch/>
          </xdr:blipFill>
          <xdr:spPr>
            <a:xfrm>
              <a:off x="6428" y="920"/>
              <a:ext cx="255" cy="123"/>
            </a:xfrm>
            <a:prstGeom prst="rect">
              <a:avLst/>
            </a:prstGeom>
            <a:noFill/>
            <a:ln>
              <a:noFill/>
            </a:ln>
          </xdr:spPr>
        </xdr:pic>
        <xdr:cxnSp macro="">
          <xdr:nvCxnSpPr>
            <xdr:cNvPr id="46" name="Shape 46">
              <a:extLst>
                <a:ext uri="{FF2B5EF4-FFF2-40B4-BE49-F238E27FC236}">
                  <a16:creationId xmlns:a16="http://schemas.microsoft.com/office/drawing/2014/main" id="{574DA39E-8CB2-2F88-6752-72D0246EE131}"/>
                </a:ext>
              </a:extLst>
            </xdr:cNvPr>
            <xdr:cNvCxnSpPr/>
          </xdr:nvCxnSpPr>
          <xdr:spPr>
            <a:xfrm>
              <a:off x="6227" y="969"/>
              <a:ext cx="22" cy="0"/>
            </a:xfrm>
            <a:prstGeom prst="straightConnector1">
              <a:avLst/>
            </a:prstGeom>
            <a:noFill/>
            <a:ln w="19950" cap="flat" cmpd="sng">
              <a:solidFill>
                <a:srgbClr val="373435"/>
              </a:solidFill>
              <a:prstDash val="solid"/>
              <a:round/>
              <a:headEnd type="none" w="med" len="med"/>
              <a:tailEnd type="none" w="med" len="med"/>
            </a:ln>
          </xdr:spPr>
        </xdr:cxnSp>
        <xdr:cxnSp macro="">
          <xdr:nvCxnSpPr>
            <xdr:cNvPr id="47" name="Shape 47">
              <a:extLst>
                <a:ext uri="{FF2B5EF4-FFF2-40B4-BE49-F238E27FC236}">
                  <a16:creationId xmlns:a16="http://schemas.microsoft.com/office/drawing/2014/main" id="{A1F8F928-47BC-3E75-10C0-5539D081C60F}"/>
                </a:ext>
              </a:extLst>
            </xdr:cNvPr>
            <xdr:cNvCxnSpPr/>
          </xdr:nvCxnSpPr>
          <xdr:spPr>
            <a:xfrm>
              <a:off x="6184" y="969"/>
              <a:ext cx="23" cy="0"/>
            </a:xfrm>
            <a:prstGeom prst="straightConnector1">
              <a:avLst/>
            </a:prstGeom>
            <a:noFill/>
            <a:ln w="19950" cap="flat" cmpd="sng">
              <a:solidFill>
                <a:srgbClr val="373435"/>
              </a:solidFill>
              <a:prstDash val="solid"/>
              <a:round/>
              <a:headEnd type="none" w="med" len="med"/>
              <a:tailEnd type="none" w="med" len="med"/>
            </a:ln>
          </xdr:spPr>
        </xdr:cxnSp>
        <xdr:sp macro="" textlink="">
          <xdr:nvSpPr>
            <xdr:cNvPr id="48" name="Shape 48">
              <a:extLst>
                <a:ext uri="{FF2B5EF4-FFF2-40B4-BE49-F238E27FC236}">
                  <a16:creationId xmlns:a16="http://schemas.microsoft.com/office/drawing/2014/main" id="{46586D70-B11F-E4F5-B21E-97B286A3A3BC}"/>
                </a:ext>
              </a:extLst>
            </xdr:cNvPr>
            <xdr:cNvSpPr/>
          </xdr:nvSpPr>
          <xdr:spPr>
            <a:xfrm>
              <a:off x="6134" y="952"/>
              <a:ext cx="31" cy="46"/>
            </a:xfrm>
            <a:custGeom>
              <a:avLst/>
              <a:gdLst/>
              <a:ahLst/>
              <a:cxnLst/>
              <a:rect l="l" t="t" r="r" b="b"/>
              <a:pathLst>
                <a:path w="31" h="46" extrusionOk="0">
                  <a:moveTo>
                    <a:pt x="31" y="45"/>
                  </a:moveTo>
                  <a:lnTo>
                    <a:pt x="31" y="0"/>
                  </a:lnTo>
                  <a:lnTo>
                    <a:pt x="0" y="0"/>
                  </a:lnTo>
                  <a:lnTo>
                    <a:pt x="0" y="46"/>
                  </a:lnTo>
                  <a:lnTo>
                    <a:pt x="31" y="4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49" name="Shape 49">
              <a:extLst>
                <a:ext uri="{FF2B5EF4-FFF2-40B4-BE49-F238E27FC236}">
                  <a16:creationId xmlns:a16="http://schemas.microsoft.com/office/drawing/2014/main" id="{32643606-1339-3FCB-5559-682CDA2F3E2A}"/>
                </a:ext>
              </a:extLst>
            </xdr:cNvPr>
            <xdr:cNvSpPr/>
          </xdr:nvSpPr>
          <xdr:spPr>
            <a:xfrm>
              <a:off x="6148" y="909"/>
              <a:ext cx="134" cy="38"/>
            </a:xfrm>
            <a:custGeom>
              <a:avLst/>
              <a:gdLst/>
              <a:ahLst/>
              <a:cxnLst/>
              <a:rect l="l" t="t" r="r" b="b"/>
              <a:pathLst>
                <a:path w="134" h="38" extrusionOk="0">
                  <a:moveTo>
                    <a:pt x="0" y="0"/>
                  </a:moveTo>
                  <a:lnTo>
                    <a:pt x="91" y="0"/>
                  </a:lnTo>
                  <a:lnTo>
                    <a:pt x="134" y="37"/>
                  </a:lnTo>
                  <a:lnTo>
                    <a:pt x="43" y="38"/>
                  </a:lnTo>
                  <a:lnTo>
                    <a:pt x="0"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50" name="Shape 50">
              <a:extLst>
                <a:ext uri="{FF2B5EF4-FFF2-40B4-BE49-F238E27FC236}">
                  <a16:creationId xmlns:a16="http://schemas.microsoft.com/office/drawing/2014/main" id="{620CDD74-3377-2A6E-C6BF-C6A3AB289A3E}"/>
                </a:ext>
              </a:extLst>
            </xdr:cNvPr>
            <xdr:cNvSpPr/>
          </xdr:nvSpPr>
          <xdr:spPr>
            <a:xfrm>
              <a:off x="6102" y="909"/>
              <a:ext cx="180" cy="90"/>
            </a:xfrm>
            <a:custGeom>
              <a:avLst/>
              <a:gdLst/>
              <a:ahLst/>
              <a:cxnLst/>
              <a:rect l="l" t="t" r="r" b="b"/>
              <a:pathLst>
                <a:path w="180" h="90" extrusionOk="0">
                  <a:moveTo>
                    <a:pt x="180" y="86"/>
                  </a:moveTo>
                  <a:lnTo>
                    <a:pt x="178" y="37"/>
                  </a:lnTo>
                  <a:lnTo>
                    <a:pt x="88" y="37"/>
                  </a:lnTo>
                  <a:lnTo>
                    <a:pt x="46" y="0"/>
                  </a:lnTo>
                  <a:lnTo>
                    <a:pt x="0" y="44"/>
                  </a:lnTo>
                  <a:lnTo>
                    <a:pt x="0" y="90"/>
                  </a:lnTo>
                  <a:lnTo>
                    <a:pt x="22" y="88"/>
                  </a:lnTo>
                  <a:lnTo>
                    <a:pt x="45" y="87"/>
                  </a:lnTo>
                  <a:lnTo>
                    <a:pt x="67" y="87"/>
                  </a:lnTo>
                  <a:lnTo>
                    <a:pt x="89" y="86"/>
                  </a:lnTo>
                  <a:lnTo>
                    <a:pt x="112" y="86"/>
                  </a:lnTo>
                  <a:lnTo>
                    <a:pt x="135" y="86"/>
                  </a:lnTo>
                  <a:lnTo>
                    <a:pt x="157" y="86"/>
                  </a:lnTo>
                  <a:lnTo>
                    <a:pt x="180" y="86"/>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51" name="Shape 51">
              <a:extLst>
                <a:ext uri="{FF2B5EF4-FFF2-40B4-BE49-F238E27FC236}">
                  <a16:creationId xmlns:a16="http://schemas.microsoft.com/office/drawing/2014/main" id="{F2A1C0D0-FE77-819B-ADA4-E84AF8A101DF}"/>
                </a:ext>
              </a:extLst>
            </xdr:cNvPr>
            <xdr:cNvPicPr preferRelativeResize="0"/>
          </xdr:nvPicPr>
          <xdr:blipFill rotWithShape="1">
            <a:blip xmlns:r="http://schemas.openxmlformats.org/officeDocument/2006/relationships" r:embed="rId14">
              <a:alphaModFix/>
            </a:blip>
            <a:srcRect/>
            <a:stretch/>
          </xdr:blipFill>
          <xdr:spPr>
            <a:xfrm>
              <a:off x="5899" y="916"/>
              <a:ext cx="161" cy="107"/>
            </a:xfrm>
            <a:prstGeom prst="rect">
              <a:avLst/>
            </a:prstGeom>
            <a:noFill/>
            <a:ln>
              <a:noFill/>
            </a:ln>
          </xdr:spPr>
        </xdr:pic>
        <xdr:pic>
          <xdr:nvPicPr>
            <xdr:cNvPr id="52" name="Shape 52">
              <a:extLst>
                <a:ext uri="{FF2B5EF4-FFF2-40B4-BE49-F238E27FC236}">
                  <a16:creationId xmlns:a16="http://schemas.microsoft.com/office/drawing/2014/main" id="{75A683F0-A64B-7D9D-1F4A-2551311EC7DC}"/>
                </a:ext>
              </a:extLst>
            </xdr:cNvPr>
            <xdr:cNvPicPr preferRelativeResize="0"/>
          </xdr:nvPicPr>
          <xdr:blipFill rotWithShape="1">
            <a:blip xmlns:r="http://schemas.openxmlformats.org/officeDocument/2006/relationships" r:embed="rId15">
              <a:alphaModFix/>
            </a:blip>
            <a:srcRect/>
            <a:stretch/>
          </xdr:blipFill>
          <xdr:spPr>
            <a:xfrm>
              <a:off x="5902" y="1029"/>
              <a:ext cx="1622" cy="110"/>
            </a:xfrm>
            <a:prstGeom prst="rect">
              <a:avLst/>
            </a:prstGeom>
            <a:noFill/>
            <a:ln>
              <a:noFill/>
            </a:ln>
          </xdr:spPr>
        </xdr:pic>
        <xdr:sp macro="" textlink="">
          <xdr:nvSpPr>
            <xdr:cNvPr id="53" name="Shape 53">
              <a:extLst>
                <a:ext uri="{FF2B5EF4-FFF2-40B4-BE49-F238E27FC236}">
                  <a16:creationId xmlns:a16="http://schemas.microsoft.com/office/drawing/2014/main" id="{890CA7ED-6D0D-9727-3AC9-7F19EAA823C1}"/>
                </a:ext>
              </a:extLst>
            </xdr:cNvPr>
            <xdr:cNvSpPr/>
          </xdr:nvSpPr>
          <xdr:spPr>
            <a:xfrm>
              <a:off x="7025" y="898"/>
              <a:ext cx="2" cy="2"/>
            </a:xfrm>
            <a:custGeom>
              <a:avLst/>
              <a:gdLst/>
              <a:ahLst/>
              <a:cxnLst/>
              <a:rect l="l" t="t" r="r" b="b"/>
              <a:pathLst>
                <a:path w="2" h="2" extrusionOk="0">
                  <a:moveTo>
                    <a:pt x="0" y="2"/>
                  </a:moveTo>
                  <a:lnTo>
                    <a:pt x="1" y="1"/>
                  </a:lnTo>
                  <a:lnTo>
                    <a:pt x="2" y="0"/>
                  </a:lnTo>
                  <a:lnTo>
                    <a:pt x="1"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54" name="Shape 54">
              <a:extLst>
                <a:ext uri="{FF2B5EF4-FFF2-40B4-BE49-F238E27FC236}">
                  <a16:creationId xmlns:a16="http://schemas.microsoft.com/office/drawing/2014/main" id="{11B29717-DB50-7F88-7A5B-6AF5FB35981D}"/>
                </a:ext>
              </a:extLst>
            </xdr:cNvPr>
            <xdr:cNvSpPr/>
          </xdr:nvSpPr>
          <xdr:spPr>
            <a:xfrm>
              <a:off x="7019" y="902"/>
              <a:ext cx="2" cy="3"/>
            </a:xfrm>
            <a:custGeom>
              <a:avLst/>
              <a:gdLst/>
              <a:ahLst/>
              <a:cxnLst/>
              <a:rect l="l" t="t" r="r" b="b"/>
              <a:pathLst>
                <a:path w="2" h="3" extrusionOk="0">
                  <a:moveTo>
                    <a:pt x="0" y="3"/>
                  </a:moveTo>
                  <a:lnTo>
                    <a:pt x="1" y="2"/>
                  </a:lnTo>
                  <a:lnTo>
                    <a:pt x="2" y="0"/>
                  </a:lnTo>
                  <a:lnTo>
                    <a:pt x="1" y="2"/>
                  </a:lnTo>
                  <a:lnTo>
                    <a:pt x="0" y="3"/>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55" name="Shape 55">
              <a:extLst>
                <a:ext uri="{FF2B5EF4-FFF2-40B4-BE49-F238E27FC236}">
                  <a16:creationId xmlns:a16="http://schemas.microsoft.com/office/drawing/2014/main" id="{0D8E94F2-3D55-513F-8503-8E2C109D3EEA}"/>
                </a:ext>
              </a:extLst>
            </xdr:cNvPr>
            <xdr:cNvSpPr/>
          </xdr:nvSpPr>
          <xdr:spPr>
            <a:xfrm>
              <a:off x="7019" y="902"/>
              <a:ext cx="2" cy="3"/>
            </a:xfrm>
            <a:custGeom>
              <a:avLst/>
              <a:gdLst/>
              <a:ahLst/>
              <a:cxnLst/>
              <a:rect l="l" t="t" r="r" b="b"/>
              <a:pathLst>
                <a:path w="2" h="3" extrusionOk="0">
                  <a:moveTo>
                    <a:pt x="0" y="3"/>
                  </a:moveTo>
                  <a:lnTo>
                    <a:pt x="1" y="2"/>
                  </a:lnTo>
                  <a:lnTo>
                    <a:pt x="2" y="0"/>
                  </a:lnTo>
                  <a:lnTo>
                    <a:pt x="1" y="2"/>
                  </a:lnTo>
                  <a:lnTo>
                    <a:pt x="0" y="3"/>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56" name="Shape 56">
              <a:extLst>
                <a:ext uri="{FF2B5EF4-FFF2-40B4-BE49-F238E27FC236}">
                  <a16:creationId xmlns:a16="http://schemas.microsoft.com/office/drawing/2014/main" id="{1D59B5CB-D4F7-C2C1-A132-7D0E92F764D2}"/>
                </a:ext>
              </a:extLst>
            </xdr:cNvPr>
            <xdr:cNvSpPr/>
          </xdr:nvSpPr>
          <xdr:spPr>
            <a:xfrm>
              <a:off x="6845" y="633"/>
              <a:ext cx="315" cy="691"/>
            </a:xfrm>
            <a:custGeom>
              <a:avLst/>
              <a:gdLst/>
              <a:ahLst/>
              <a:cxnLst/>
              <a:rect l="l" t="t" r="r" b="b"/>
              <a:pathLst>
                <a:path w="315" h="691" extrusionOk="0">
                  <a:moveTo>
                    <a:pt x="135" y="293"/>
                  </a:moveTo>
                  <a:lnTo>
                    <a:pt x="128" y="315"/>
                  </a:lnTo>
                  <a:lnTo>
                    <a:pt x="121" y="335"/>
                  </a:lnTo>
                  <a:lnTo>
                    <a:pt x="115" y="355"/>
                  </a:lnTo>
                  <a:lnTo>
                    <a:pt x="108" y="374"/>
                  </a:lnTo>
                  <a:lnTo>
                    <a:pt x="101" y="392"/>
                  </a:lnTo>
                  <a:lnTo>
                    <a:pt x="94" y="409"/>
                  </a:lnTo>
                  <a:lnTo>
                    <a:pt x="86" y="425"/>
                  </a:lnTo>
                  <a:lnTo>
                    <a:pt x="83" y="433"/>
                  </a:lnTo>
                  <a:lnTo>
                    <a:pt x="79" y="440"/>
                  </a:lnTo>
                  <a:lnTo>
                    <a:pt x="71" y="455"/>
                  </a:lnTo>
                  <a:lnTo>
                    <a:pt x="50" y="500"/>
                  </a:lnTo>
                  <a:lnTo>
                    <a:pt x="44" y="516"/>
                  </a:lnTo>
                  <a:lnTo>
                    <a:pt x="38" y="531"/>
                  </a:lnTo>
                  <a:lnTo>
                    <a:pt x="33" y="547"/>
                  </a:lnTo>
                  <a:lnTo>
                    <a:pt x="27" y="563"/>
                  </a:lnTo>
                  <a:lnTo>
                    <a:pt x="22" y="578"/>
                  </a:lnTo>
                  <a:lnTo>
                    <a:pt x="14" y="610"/>
                  </a:lnTo>
                  <a:lnTo>
                    <a:pt x="11" y="626"/>
                  </a:lnTo>
                  <a:lnTo>
                    <a:pt x="7" y="642"/>
                  </a:lnTo>
                  <a:lnTo>
                    <a:pt x="4" y="658"/>
                  </a:lnTo>
                  <a:lnTo>
                    <a:pt x="2" y="675"/>
                  </a:lnTo>
                  <a:lnTo>
                    <a:pt x="0" y="691"/>
                  </a:lnTo>
                  <a:lnTo>
                    <a:pt x="8" y="691"/>
                  </a:lnTo>
                  <a:lnTo>
                    <a:pt x="16" y="690"/>
                  </a:lnTo>
                  <a:lnTo>
                    <a:pt x="44" y="690"/>
                  </a:lnTo>
                  <a:lnTo>
                    <a:pt x="45" y="675"/>
                  </a:lnTo>
                  <a:lnTo>
                    <a:pt x="47" y="660"/>
                  </a:lnTo>
                  <a:lnTo>
                    <a:pt x="50" y="645"/>
                  </a:lnTo>
                  <a:lnTo>
                    <a:pt x="56" y="613"/>
                  </a:lnTo>
                  <a:lnTo>
                    <a:pt x="60" y="597"/>
                  </a:lnTo>
                  <a:lnTo>
                    <a:pt x="70" y="563"/>
                  </a:lnTo>
                  <a:lnTo>
                    <a:pt x="76" y="546"/>
                  </a:lnTo>
                  <a:lnTo>
                    <a:pt x="82" y="528"/>
                  </a:lnTo>
                  <a:lnTo>
                    <a:pt x="89" y="510"/>
                  </a:lnTo>
                  <a:lnTo>
                    <a:pt x="105" y="472"/>
                  </a:lnTo>
                  <a:lnTo>
                    <a:pt x="114" y="453"/>
                  </a:lnTo>
                  <a:lnTo>
                    <a:pt x="123" y="433"/>
                  </a:lnTo>
                  <a:lnTo>
                    <a:pt x="134" y="412"/>
                  </a:lnTo>
                  <a:lnTo>
                    <a:pt x="138" y="404"/>
                  </a:lnTo>
                  <a:lnTo>
                    <a:pt x="162" y="350"/>
                  </a:lnTo>
                  <a:lnTo>
                    <a:pt x="165" y="340"/>
                  </a:lnTo>
                  <a:lnTo>
                    <a:pt x="165" y="336"/>
                  </a:lnTo>
                  <a:lnTo>
                    <a:pt x="130" y="336"/>
                  </a:lnTo>
                  <a:lnTo>
                    <a:pt x="134" y="314"/>
                  </a:lnTo>
                  <a:lnTo>
                    <a:pt x="135" y="303"/>
                  </a:lnTo>
                  <a:lnTo>
                    <a:pt x="135" y="293"/>
                  </a:lnTo>
                  <a:close/>
                  <a:moveTo>
                    <a:pt x="261" y="0"/>
                  </a:moveTo>
                  <a:lnTo>
                    <a:pt x="257" y="3"/>
                  </a:lnTo>
                  <a:lnTo>
                    <a:pt x="248" y="12"/>
                  </a:lnTo>
                  <a:lnTo>
                    <a:pt x="240" y="22"/>
                  </a:lnTo>
                  <a:lnTo>
                    <a:pt x="237" y="28"/>
                  </a:lnTo>
                  <a:lnTo>
                    <a:pt x="232" y="34"/>
                  </a:lnTo>
                  <a:lnTo>
                    <a:pt x="229" y="40"/>
                  </a:lnTo>
                  <a:lnTo>
                    <a:pt x="225" y="46"/>
                  </a:lnTo>
                  <a:lnTo>
                    <a:pt x="221" y="53"/>
                  </a:lnTo>
                  <a:lnTo>
                    <a:pt x="218" y="60"/>
                  </a:lnTo>
                  <a:lnTo>
                    <a:pt x="214" y="67"/>
                  </a:lnTo>
                  <a:lnTo>
                    <a:pt x="200" y="99"/>
                  </a:lnTo>
                  <a:lnTo>
                    <a:pt x="193" y="116"/>
                  </a:lnTo>
                  <a:lnTo>
                    <a:pt x="187" y="134"/>
                  </a:lnTo>
                  <a:lnTo>
                    <a:pt x="180" y="153"/>
                  </a:lnTo>
                  <a:lnTo>
                    <a:pt x="174" y="171"/>
                  </a:lnTo>
                  <a:lnTo>
                    <a:pt x="167" y="191"/>
                  </a:lnTo>
                  <a:lnTo>
                    <a:pt x="161" y="210"/>
                  </a:lnTo>
                  <a:lnTo>
                    <a:pt x="155" y="230"/>
                  </a:lnTo>
                  <a:lnTo>
                    <a:pt x="149" y="249"/>
                  </a:lnTo>
                  <a:lnTo>
                    <a:pt x="153" y="257"/>
                  </a:lnTo>
                  <a:lnTo>
                    <a:pt x="157" y="264"/>
                  </a:lnTo>
                  <a:lnTo>
                    <a:pt x="154" y="273"/>
                  </a:lnTo>
                  <a:lnTo>
                    <a:pt x="150" y="282"/>
                  </a:lnTo>
                  <a:lnTo>
                    <a:pt x="144" y="300"/>
                  </a:lnTo>
                  <a:lnTo>
                    <a:pt x="140" y="309"/>
                  </a:lnTo>
                  <a:lnTo>
                    <a:pt x="137" y="318"/>
                  </a:lnTo>
                  <a:lnTo>
                    <a:pt x="133" y="327"/>
                  </a:lnTo>
                  <a:lnTo>
                    <a:pt x="130" y="336"/>
                  </a:lnTo>
                  <a:lnTo>
                    <a:pt x="165" y="336"/>
                  </a:lnTo>
                  <a:lnTo>
                    <a:pt x="165" y="332"/>
                  </a:lnTo>
                  <a:lnTo>
                    <a:pt x="164" y="324"/>
                  </a:lnTo>
                  <a:lnTo>
                    <a:pt x="164" y="300"/>
                  </a:lnTo>
                  <a:lnTo>
                    <a:pt x="165" y="293"/>
                  </a:lnTo>
                  <a:lnTo>
                    <a:pt x="165" y="285"/>
                  </a:lnTo>
                  <a:lnTo>
                    <a:pt x="165" y="282"/>
                  </a:lnTo>
                  <a:lnTo>
                    <a:pt x="160" y="282"/>
                  </a:lnTo>
                  <a:lnTo>
                    <a:pt x="178" y="252"/>
                  </a:lnTo>
                  <a:lnTo>
                    <a:pt x="185" y="242"/>
                  </a:lnTo>
                  <a:lnTo>
                    <a:pt x="191" y="233"/>
                  </a:lnTo>
                  <a:lnTo>
                    <a:pt x="197" y="223"/>
                  </a:lnTo>
                  <a:lnTo>
                    <a:pt x="204" y="213"/>
                  </a:lnTo>
                  <a:lnTo>
                    <a:pt x="210" y="204"/>
                  </a:lnTo>
                  <a:lnTo>
                    <a:pt x="216" y="186"/>
                  </a:lnTo>
                  <a:lnTo>
                    <a:pt x="221" y="168"/>
                  </a:lnTo>
                  <a:lnTo>
                    <a:pt x="227" y="150"/>
                  </a:lnTo>
                  <a:lnTo>
                    <a:pt x="232" y="133"/>
                  </a:lnTo>
                  <a:lnTo>
                    <a:pt x="238" y="115"/>
                  </a:lnTo>
                  <a:lnTo>
                    <a:pt x="244" y="99"/>
                  </a:lnTo>
                  <a:lnTo>
                    <a:pt x="250" y="82"/>
                  </a:lnTo>
                  <a:lnTo>
                    <a:pt x="257" y="66"/>
                  </a:lnTo>
                  <a:lnTo>
                    <a:pt x="293" y="66"/>
                  </a:lnTo>
                  <a:lnTo>
                    <a:pt x="292" y="63"/>
                  </a:lnTo>
                  <a:lnTo>
                    <a:pt x="286" y="50"/>
                  </a:lnTo>
                  <a:lnTo>
                    <a:pt x="281" y="38"/>
                  </a:lnTo>
                  <a:lnTo>
                    <a:pt x="275" y="25"/>
                  </a:lnTo>
                  <a:lnTo>
                    <a:pt x="268" y="12"/>
                  </a:lnTo>
                  <a:lnTo>
                    <a:pt x="261" y="0"/>
                  </a:lnTo>
                  <a:close/>
                  <a:moveTo>
                    <a:pt x="166" y="278"/>
                  </a:moveTo>
                  <a:lnTo>
                    <a:pt x="160" y="282"/>
                  </a:lnTo>
                  <a:lnTo>
                    <a:pt x="165" y="282"/>
                  </a:lnTo>
                  <a:lnTo>
                    <a:pt x="166" y="278"/>
                  </a:lnTo>
                  <a:close/>
                  <a:moveTo>
                    <a:pt x="293" y="66"/>
                  </a:moveTo>
                  <a:lnTo>
                    <a:pt x="257" y="66"/>
                  </a:lnTo>
                  <a:lnTo>
                    <a:pt x="262" y="75"/>
                  </a:lnTo>
                  <a:lnTo>
                    <a:pt x="272" y="95"/>
                  </a:lnTo>
                  <a:lnTo>
                    <a:pt x="276" y="104"/>
                  </a:lnTo>
                  <a:lnTo>
                    <a:pt x="280" y="114"/>
                  </a:lnTo>
                  <a:lnTo>
                    <a:pt x="284" y="123"/>
                  </a:lnTo>
                  <a:lnTo>
                    <a:pt x="288" y="133"/>
                  </a:lnTo>
                  <a:lnTo>
                    <a:pt x="291" y="142"/>
                  </a:lnTo>
                  <a:lnTo>
                    <a:pt x="298" y="161"/>
                  </a:lnTo>
                  <a:lnTo>
                    <a:pt x="304" y="180"/>
                  </a:lnTo>
                  <a:lnTo>
                    <a:pt x="309" y="199"/>
                  </a:lnTo>
                  <a:lnTo>
                    <a:pt x="315" y="218"/>
                  </a:lnTo>
                  <a:lnTo>
                    <a:pt x="315" y="186"/>
                  </a:lnTo>
                  <a:lnTo>
                    <a:pt x="314" y="171"/>
                  </a:lnTo>
                  <a:lnTo>
                    <a:pt x="313" y="159"/>
                  </a:lnTo>
                  <a:lnTo>
                    <a:pt x="307" y="117"/>
                  </a:lnTo>
                  <a:lnTo>
                    <a:pt x="304" y="103"/>
                  </a:lnTo>
                  <a:lnTo>
                    <a:pt x="300" y="90"/>
                  </a:lnTo>
                  <a:lnTo>
                    <a:pt x="296" y="76"/>
                  </a:lnTo>
                  <a:lnTo>
                    <a:pt x="293" y="66"/>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57" name="Shape 57">
              <a:extLst>
                <a:ext uri="{FF2B5EF4-FFF2-40B4-BE49-F238E27FC236}">
                  <a16:creationId xmlns:a16="http://schemas.microsoft.com/office/drawing/2014/main" id="{34205DE5-8E48-E84D-1FFD-7639EECCB8B4}"/>
                </a:ext>
              </a:extLst>
            </xdr:cNvPr>
            <xdr:cNvPicPr preferRelativeResize="0"/>
          </xdr:nvPicPr>
          <xdr:blipFill rotWithShape="1">
            <a:blip xmlns:r="http://schemas.openxmlformats.org/officeDocument/2006/relationships" r:embed="rId16">
              <a:alphaModFix/>
            </a:blip>
            <a:srcRect/>
            <a:stretch/>
          </xdr:blipFill>
          <xdr:spPr>
            <a:xfrm>
              <a:off x="6845" y="762"/>
              <a:ext cx="499" cy="432"/>
            </a:xfrm>
            <a:prstGeom prst="rect">
              <a:avLst/>
            </a:prstGeom>
            <a:noFill/>
            <a:ln>
              <a:noFill/>
            </a:ln>
          </xdr:spPr>
        </xdr:pic>
        <xdr:sp macro="" textlink="">
          <xdr:nvSpPr>
            <xdr:cNvPr id="58" name="Shape 58">
              <a:extLst>
                <a:ext uri="{FF2B5EF4-FFF2-40B4-BE49-F238E27FC236}">
                  <a16:creationId xmlns:a16="http://schemas.microsoft.com/office/drawing/2014/main" id="{F72A02B0-E623-1409-9DA2-30A5DB3C021B}"/>
                </a:ext>
              </a:extLst>
            </xdr:cNvPr>
            <xdr:cNvSpPr/>
          </xdr:nvSpPr>
          <xdr:spPr>
            <a:xfrm>
              <a:off x="6845" y="633"/>
              <a:ext cx="315" cy="691"/>
            </a:xfrm>
            <a:custGeom>
              <a:avLst/>
              <a:gdLst/>
              <a:ahLst/>
              <a:cxnLst/>
              <a:rect l="l" t="t" r="r" b="b"/>
              <a:pathLst>
                <a:path w="315" h="691" extrusionOk="0">
                  <a:moveTo>
                    <a:pt x="79" y="440"/>
                  </a:moveTo>
                  <a:lnTo>
                    <a:pt x="83" y="433"/>
                  </a:lnTo>
                  <a:lnTo>
                    <a:pt x="86" y="425"/>
                  </a:lnTo>
                  <a:lnTo>
                    <a:pt x="90" y="417"/>
                  </a:lnTo>
                  <a:lnTo>
                    <a:pt x="115" y="355"/>
                  </a:lnTo>
                  <a:lnTo>
                    <a:pt x="121" y="335"/>
                  </a:lnTo>
                  <a:lnTo>
                    <a:pt x="128" y="315"/>
                  </a:lnTo>
                  <a:lnTo>
                    <a:pt x="135" y="293"/>
                  </a:lnTo>
                  <a:lnTo>
                    <a:pt x="135" y="303"/>
                  </a:lnTo>
                  <a:lnTo>
                    <a:pt x="134" y="314"/>
                  </a:lnTo>
                  <a:lnTo>
                    <a:pt x="132" y="325"/>
                  </a:lnTo>
                  <a:lnTo>
                    <a:pt x="130" y="336"/>
                  </a:lnTo>
                  <a:lnTo>
                    <a:pt x="133" y="327"/>
                  </a:lnTo>
                  <a:lnTo>
                    <a:pt x="137" y="318"/>
                  </a:lnTo>
                  <a:lnTo>
                    <a:pt x="140" y="309"/>
                  </a:lnTo>
                  <a:lnTo>
                    <a:pt x="144" y="300"/>
                  </a:lnTo>
                  <a:lnTo>
                    <a:pt x="147" y="291"/>
                  </a:lnTo>
                  <a:lnTo>
                    <a:pt x="150" y="282"/>
                  </a:lnTo>
                  <a:lnTo>
                    <a:pt x="154" y="273"/>
                  </a:lnTo>
                  <a:lnTo>
                    <a:pt x="157" y="264"/>
                  </a:lnTo>
                  <a:lnTo>
                    <a:pt x="155" y="260"/>
                  </a:lnTo>
                  <a:lnTo>
                    <a:pt x="153" y="257"/>
                  </a:lnTo>
                  <a:lnTo>
                    <a:pt x="151" y="253"/>
                  </a:lnTo>
                  <a:lnTo>
                    <a:pt x="149" y="249"/>
                  </a:lnTo>
                  <a:lnTo>
                    <a:pt x="155" y="230"/>
                  </a:lnTo>
                  <a:lnTo>
                    <a:pt x="161" y="210"/>
                  </a:lnTo>
                  <a:lnTo>
                    <a:pt x="167" y="191"/>
                  </a:lnTo>
                  <a:lnTo>
                    <a:pt x="174" y="171"/>
                  </a:lnTo>
                  <a:lnTo>
                    <a:pt x="180" y="153"/>
                  </a:lnTo>
                  <a:lnTo>
                    <a:pt x="187" y="134"/>
                  </a:lnTo>
                  <a:lnTo>
                    <a:pt x="193" y="116"/>
                  </a:lnTo>
                  <a:lnTo>
                    <a:pt x="200" y="99"/>
                  </a:lnTo>
                  <a:lnTo>
                    <a:pt x="207" y="83"/>
                  </a:lnTo>
                  <a:lnTo>
                    <a:pt x="214" y="67"/>
                  </a:lnTo>
                  <a:lnTo>
                    <a:pt x="218" y="60"/>
                  </a:lnTo>
                  <a:lnTo>
                    <a:pt x="221" y="53"/>
                  </a:lnTo>
                  <a:lnTo>
                    <a:pt x="225" y="46"/>
                  </a:lnTo>
                  <a:lnTo>
                    <a:pt x="229" y="40"/>
                  </a:lnTo>
                  <a:lnTo>
                    <a:pt x="232" y="34"/>
                  </a:lnTo>
                  <a:lnTo>
                    <a:pt x="237" y="28"/>
                  </a:lnTo>
                  <a:lnTo>
                    <a:pt x="240" y="22"/>
                  </a:lnTo>
                  <a:lnTo>
                    <a:pt x="248" y="12"/>
                  </a:lnTo>
                  <a:lnTo>
                    <a:pt x="257" y="3"/>
                  </a:lnTo>
                  <a:lnTo>
                    <a:pt x="261" y="0"/>
                  </a:lnTo>
                  <a:lnTo>
                    <a:pt x="268" y="12"/>
                  </a:lnTo>
                  <a:lnTo>
                    <a:pt x="275" y="25"/>
                  </a:lnTo>
                  <a:lnTo>
                    <a:pt x="281" y="38"/>
                  </a:lnTo>
                  <a:lnTo>
                    <a:pt x="286" y="50"/>
                  </a:lnTo>
                  <a:lnTo>
                    <a:pt x="292" y="63"/>
                  </a:lnTo>
                  <a:lnTo>
                    <a:pt x="296" y="76"/>
                  </a:lnTo>
                  <a:lnTo>
                    <a:pt x="300" y="90"/>
                  </a:lnTo>
                  <a:lnTo>
                    <a:pt x="304" y="103"/>
                  </a:lnTo>
                  <a:lnTo>
                    <a:pt x="307" y="117"/>
                  </a:lnTo>
                  <a:lnTo>
                    <a:pt x="309" y="131"/>
                  </a:lnTo>
                  <a:lnTo>
                    <a:pt x="311" y="145"/>
                  </a:lnTo>
                  <a:lnTo>
                    <a:pt x="313" y="159"/>
                  </a:lnTo>
                  <a:lnTo>
                    <a:pt x="314" y="173"/>
                  </a:lnTo>
                  <a:lnTo>
                    <a:pt x="315" y="188"/>
                  </a:lnTo>
                  <a:lnTo>
                    <a:pt x="315" y="203"/>
                  </a:lnTo>
                  <a:lnTo>
                    <a:pt x="315" y="218"/>
                  </a:lnTo>
                  <a:lnTo>
                    <a:pt x="309" y="199"/>
                  </a:lnTo>
                  <a:lnTo>
                    <a:pt x="304" y="180"/>
                  </a:lnTo>
                  <a:lnTo>
                    <a:pt x="298" y="161"/>
                  </a:lnTo>
                  <a:lnTo>
                    <a:pt x="291" y="142"/>
                  </a:lnTo>
                  <a:lnTo>
                    <a:pt x="288" y="133"/>
                  </a:lnTo>
                  <a:lnTo>
                    <a:pt x="284" y="123"/>
                  </a:lnTo>
                  <a:lnTo>
                    <a:pt x="280" y="114"/>
                  </a:lnTo>
                  <a:lnTo>
                    <a:pt x="276" y="104"/>
                  </a:lnTo>
                  <a:lnTo>
                    <a:pt x="272" y="95"/>
                  </a:lnTo>
                  <a:lnTo>
                    <a:pt x="267" y="85"/>
                  </a:lnTo>
                  <a:lnTo>
                    <a:pt x="262" y="75"/>
                  </a:lnTo>
                  <a:lnTo>
                    <a:pt x="257" y="66"/>
                  </a:lnTo>
                  <a:lnTo>
                    <a:pt x="250" y="82"/>
                  </a:lnTo>
                  <a:lnTo>
                    <a:pt x="244" y="99"/>
                  </a:lnTo>
                  <a:lnTo>
                    <a:pt x="238" y="115"/>
                  </a:lnTo>
                  <a:lnTo>
                    <a:pt x="232" y="133"/>
                  </a:lnTo>
                  <a:lnTo>
                    <a:pt x="227" y="150"/>
                  </a:lnTo>
                  <a:lnTo>
                    <a:pt x="221" y="168"/>
                  </a:lnTo>
                  <a:lnTo>
                    <a:pt x="216" y="186"/>
                  </a:lnTo>
                  <a:lnTo>
                    <a:pt x="210" y="204"/>
                  </a:lnTo>
                  <a:lnTo>
                    <a:pt x="204" y="213"/>
                  </a:lnTo>
                  <a:lnTo>
                    <a:pt x="197" y="223"/>
                  </a:lnTo>
                  <a:lnTo>
                    <a:pt x="191" y="233"/>
                  </a:lnTo>
                  <a:lnTo>
                    <a:pt x="185" y="242"/>
                  </a:lnTo>
                  <a:lnTo>
                    <a:pt x="178" y="252"/>
                  </a:lnTo>
                  <a:lnTo>
                    <a:pt x="172" y="262"/>
                  </a:lnTo>
                  <a:lnTo>
                    <a:pt x="166" y="272"/>
                  </a:lnTo>
                  <a:lnTo>
                    <a:pt x="160" y="282"/>
                  </a:lnTo>
                  <a:lnTo>
                    <a:pt x="163" y="280"/>
                  </a:lnTo>
                  <a:lnTo>
                    <a:pt x="166" y="278"/>
                  </a:lnTo>
                  <a:lnTo>
                    <a:pt x="165" y="285"/>
                  </a:lnTo>
                  <a:lnTo>
                    <a:pt x="165" y="293"/>
                  </a:lnTo>
                  <a:lnTo>
                    <a:pt x="164" y="300"/>
                  </a:lnTo>
                  <a:lnTo>
                    <a:pt x="164" y="308"/>
                  </a:lnTo>
                  <a:lnTo>
                    <a:pt x="164" y="316"/>
                  </a:lnTo>
                  <a:lnTo>
                    <a:pt x="164" y="324"/>
                  </a:lnTo>
                  <a:lnTo>
                    <a:pt x="165" y="332"/>
                  </a:lnTo>
                  <a:lnTo>
                    <a:pt x="165" y="340"/>
                  </a:lnTo>
                  <a:lnTo>
                    <a:pt x="162" y="350"/>
                  </a:lnTo>
                  <a:lnTo>
                    <a:pt x="158" y="359"/>
                  </a:lnTo>
                  <a:lnTo>
                    <a:pt x="154" y="368"/>
                  </a:lnTo>
                  <a:lnTo>
                    <a:pt x="150" y="377"/>
                  </a:lnTo>
                  <a:lnTo>
                    <a:pt x="146" y="386"/>
                  </a:lnTo>
                  <a:lnTo>
                    <a:pt x="142" y="395"/>
                  </a:lnTo>
                  <a:lnTo>
                    <a:pt x="138" y="404"/>
                  </a:lnTo>
                  <a:lnTo>
                    <a:pt x="134" y="412"/>
                  </a:lnTo>
                  <a:lnTo>
                    <a:pt x="123" y="433"/>
                  </a:lnTo>
                  <a:lnTo>
                    <a:pt x="114" y="453"/>
                  </a:lnTo>
                  <a:lnTo>
                    <a:pt x="105" y="472"/>
                  </a:lnTo>
                  <a:lnTo>
                    <a:pt x="97" y="491"/>
                  </a:lnTo>
                  <a:lnTo>
                    <a:pt x="89" y="510"/>
                  </a:lnTo>
                  <a:lnTo>
                    <a:pt x="82" y="528"/>
                  </a:lnTo>
                  <a:lnTo>
                    <a:pt x="76" y="546"/>
                  </a:lnTo>
                  <a:lnTo>
                    <a:pt x="70" y="563"/>
                  </a:lnTo>
                  <a:lnTo>
                    <a:pt x="65" y="580"/>
                  </a:lnTo>
                  <a:lnTo>
                    <a:pt x="60" y="597"/>
                  </a:lnTo>
                  <a:lnTo>
                    <a:pt x="56" y="613"/>
                  </a:lnTo>
                  <a:lnTo>
                    <a:pt x="53" y="629"/>
                  </a:lnTo>
                  <a:lnTo>
                    <a:pt x="50" y="645"/>
                  </a:lnTo>
                  <a:lnTo>
                    <a:pt x="47" y="660"/>
                  </a:lnTo>
                  <a:lnTo>
                    <a:pt x="45" y="675"/>
                  </a:lnTo>
                  <a:lnTo>
                    <a:pt x="44" y="690"/>
                  </a:lnTo>
                  <a:lnTo>
                    <a:pt x="24" y="690"/>
                  </a:lnTo>
                  <a:lnTo>
                    <a:pt x="16" y="690"/>
                  </a:lnTo>
                  <a:lnTo>
                    <a:pt x="8" y="691"/>
                  </a:lnTo>
                  <a:lnTo>
                    <a:pt x="0" y="691"/>
                  </a:lnTo>
                  <a:lnTo>
                    <a:pt x="2" y="675"/>
                  </a:lnTo>
                  <a:lnTo>
                    <a:pt x="4" y="658"/>
                  </a:lnTo>
                  <a:lnTo>
                    <a:pt x="7" y="642"/>
                  </a:lnTo>
                  <a:lnTo>
                    <a:pt x="11" y="626"/>
                  </a:lnTo>
                  <a:lnTo>
                    <a:pt x="14" y="610"/>
                  </a:lnTo>
                  <a:lnTo>
                    <a:pt x="18" y="594"/>
                  </a:lnTo>
                  <a:lnTo>
                    <a:pt x="22" y="578"/>
                  </a:lnTo>
                  <a:lnTo>
                    <a:pt x="27" y="563"/>
                  </a:lnTo>
                  <a:lnTo>
                    <a:pt x="33" y="547"/>
                  </a:lnTo>
                  <a:lnTo>
                    <a:pt x="38" y="531"/>
                  </a:lnTo>
                  <a:lnTo>
                    <a:pt x="44" y="516"/>
                  </a:lnTo>
                  <a:lnTo>
                    <a:pt x="50" y="500"/>
                  </a:lnTo>
                  <a:lnTo>
                    <a:pt x="57" y="485"/>
                  </a:lnTo>
                  <a:lnTo>
                    <a:pt x="64" y="470"/>
                  </a:lnTo>
                  <a:lnTo>
                    <a:pt x="71" y="455"/>
                  </a:lnTo>
                  <a:lnTo>
                    <a:pt x="79" y="44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59" name="Shape 59">
              <a:extLst>
                <a:ext uri="{FF2B5EF4-FFF2-40B4-BE49-F238E27FC236}">
                  <a16:creationId xmlns:a16="http://schemas.microsoft.com/office/drawing/2014/main" id="{DE189CEC-AE7A-C5C2-BC7D-6709D5DCA30E}"/>
                </a:ext>
              </a:extLst>
            </xdr:cNvPr>
            <xdr:cNvPicPr preferRelativeResize="0"/>
          </xdr:nvPicPr>
          <xdr:blipFill rotWithShape="1">
            <a:blip xmlns:r="http://schemas.openxmlformats.org/officeDocument/2006/relationships" r:embed="rId16">
              <a:alphaModFix/>
            </a:blip>
            <a:srcRect/>
            <a:stretch/>
          </xdr:blipFill>
          <xdr:spPr>
            <a:xfrm>
              <a:off x="6845" y="762"/>
              <a:ext cx="499" cy="432"/>
            </a:xfrm>
            <a:prstGeom prst="rect">
              <a:avLst/>
            </a:prstGeom>
            <a:noFill/>
            <a:ln>
              <a:noFill/>
            </a:ln>
          </xdr:spPr>
        </xdr:pic>
        <xdr:sp macro="" textlink="">
          <xdr:nvSpPr>
            <xdr:cNvPr id="60" name="Shape 60">
              <a:extLst>
                <a:ext uri="{FF2B5EF4-FFF2-40B4-BE49-F238E27FC236}">
                  <a16:creationId xmlns:a16="http://schemas.microsoft.com/office/drawing/2014/main" id="{0B3F7E50-712F-45AA-1AC6-5DAF43A9925F}"/>
                </a:ext>
              </a:extLst>
            </xdr:cNvPr>
            <xdr:cNvSpPr/>
          </xdr:nvSpPr>
          <xdr:spPr>
            <a:xfrm>
              <a:off x="6984" y="1019"/>
              <a:ext cx="51" cy="214"/>
            </a:xfrm>
            <a:custGeom>
              <a:avLst/>
              <a:gdLst/>
              <a:ahLst/>
              <a:cxnLst/>
              <a:rect l="l" t="t" r="r" b="b"/>
              <a:pathLst>
                <a:path w="51" h="214" extrusionOk="0">
                  <a:moveTo>
                    <a:pt x="46" y="0"/>
                  </a:moveTo>
                  <a:lnTo>
                    <a:pt x="40" y="4"/>
                  </a:lnTo>
                  <a:lnTo>
                    <a:pt x="34" y="7"/>
                  </a:lnTo>
                  <a:lnTo>
                    <a:pt x="28" y="11"/>
                  </a:lnTo>
                  <a:lnTo>
                    <a:pt x="23" y="14"/>
                  </a:lnTo>
                  <a:lnTo>
                    <a:pt x="17" y="17"/>
                  </a:lnTo>
                  <a:lnTo>
                    <a:pt x="11" y="21"/>
                  </a:lnTo>
                  <a:lnTo>
                    <a:pt x="5" y="24"/>
                  </a:lnTo>
                  <a:lnTo>
                    <a:pt x="0" y="28"/>
                  </a:lnTo>
                  <a:lnTo>
                    <a:pt x="4" y="80"/>
                  </a:lnTo>
                  <a:lnTo>
                    <a:pt x="6" y="102"/>
                  </a:lnTo>
                  <a:lnTo>
                    <a:pt x="7" y="119"/>
                  </a:lnTo>
                  <a:lnTo>
                    <a:pt x="7" y="173"/>
                  </a:lnTo>
                  <a:lnTo>
                    <a:pt x="6" y="193"/>
                  </a:lnTo>
                  <a:lnTo>
                    <a:pt x="5" y="214"/>
                  </a:lnTo>
                  <a:lnTo>
                    <a:pt x="15" y="186"/>
                  </a:lnTo>
                  <a:lnTo>
                    <a:pt x="20" y="173"/>
                  </a:lnTo>
                  <a:lnTo>
                    <a:pt x="24" y="159"/>
                  </a:lnTo>
                  <a:lnTo>
                    <a:pt x="28" y="146"/>
                  </a:lnTo>
                  <a:lnTo>
                    <a:pt x="32" y="132"/>
                  </a:lnTo>
                  <a:lnTo>
                    <a:pt x="35" y="119"/>
                  </a:lnTo>
                  <a:lnTo>
                    <a:pt x="39" y="106"/>
                  </a:lnTo>
                  <a:lnTo>
                    <a:pt x="41" y="93"/>
                  </a:lnTo>
                  <a:lnTo>
                    <a:pt x="44" y="80"/>
                  </a:lnTo>
                  <a:lnTo>
                    <a:pt x="46" y="67"/>
                  </a:lnTo>
                  <a:lnTo>
                    <a:pt x="48" y="55"/>
                  </a:lnTo>
                  <a:lnTo>
                    <a:pt x="49" y="43"/>
                  </a:lnTo>
                  <a:lnTo>
                    <a:pt x="50" y="30"/>
                  </a:lnTo>
                  <a:lnTo>
                    <a:pt x="51" y="21"/>
                  </a:lnTo>
                  <a:lnTo>
                    <a:pt x="51" y="7"/>
                  </a:lnTo>
                  <a:lnTo>
                    <a:pt x="46"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61" name="Shape 61">
              <a:extLst>
                <a:ext uri="{FF2B5EF4-FFF2-40B4-BE49-F238E27FC236}">
                  <a16:creationId xmlns:a16="http://schemas.microsoft.com/office/drawing/2014/main" id="{456B0CCA-B5DF-ED90-C4C3-2EA19CB77BE2}"/>
                </a:ext>
              </a:extLst>
            </xdr:cNvPr>
            <xdr:cNvPicPr preferRelativeResize="0"/>
          </xdr:nvPicPr>
          <xdr:blipFill rotWithShape="1">
            <a:blip xmlns:r="http://schemas.openxmlformats.org/officeDocument/2006/relationships" r:embed="rId7">
              <a:alphaModFix/>
            </a:blip>
            <a:srcRect/>
            <a:stretch/>
          </xdr:blipFill>
          <xdr:spPr>
            <a:xfrm>
              <a:off x="6984" y="1149"/>
              <a:ext cx="499" cy="2"/>
            </a:xfrm>
            <a:prstGeom prst="rect">
              <a:avLst/>
            </a:prstGeom>
            <a:noFill/>
            <a:ln>
              <a:noFill/>
            </a:ln>
          </xdr:spPr>
        </xdr:pic>
        <xdr:sp macro="" textlink="">
          <xdr:nvSpPr>
            <xdr:cNvPr id="62" name="Shape 62">
              <a:extLst>
                <a:ext uri="{FF2B5EF4-FFF2-40B4-BE49-F238E27FC236}">
                  <a16:creationId xmlns:a16="http://schemas.microsoft.com/office/drawing/2014/main" id="{E3418963-DC97-4101-5A4A-340F87EEF43E}"/>
                </a:ext>
              </a:extLst>
            </xdr:cNvPr>
            <xdr:cNvSpPr/>
          </xdr:nvSpPr>
          <xdr:spPr>
            <a:xfrm>
              <a:off x="6984" y="1019"/>
              <a:ext cx="51" cy="214"/>
            </a:xfrm>
            <a:custGeom>
              <a:avLst/>
              <a:gdLst/>
              <a:ahLst/>
              <a:cxnLst/>
              <a:rect l="l" t="t" r="r" b="b"/>
              <a:pathLst>
                <a:path w="51" h="214" extrusionOk="0">
                  <a:moveTo>
                    <a:pt x="46" y="0"/>
                  </a:moveTo>
                  <a:lnTo>
                    <a:pt x="40" y="4"/>
                  </a:lnTo>
                  <a:lnTo>
                    <a:pt x="34" y="7"/>
                  </a:lnTo>
                  <a:lnTo>
                    <a:pt x="28" y="11"/>
                  </a:lnTo>
                  <a:lnTo>
                    <a:pt x="23" y="14"/>
                  </a:lnTo>
                  <a:lnTo>
                    <a:pt x="17" y="17"/>
                  </a:lnTo>
                  <a:lnTo>
                    <a:pt x="11" y="21"/>
                  </a:lnTo>
                  <a:lnTo>
                    <a:pt x="5" y="24"/>
                  </a:lnTo>
                  <a:lnTo>
                    <a:pt x="0" y="28"/>
                  </a:lnTo>
                  <a:lnTo>
                    <a:pt x="2" y="53"/>
                  </a:lnTo>
                  <a:lnTo>
                    <a:pt x="4" y="78"/>
                  </a:lnTo>
                  <a:lnTo>
                    <a:pt x="6" y="102"/>
                  </a:lnTo>
                  <a:lnTo>
                    <a:pt x="7" y="125"/>
                  </a:lnTo>
                  <a:lnTo>
                    <a:pt x="7" y="148"/>
                  </a:lnTo>
                  <a:lnTo>
                    <a:pt x="7" y="171"/>
                  </a:lnTo>
                  <a:lnTo>
                    <a:pt x="6" y="193"/>
                  </a:lnTo>
                  <a:lnTo>
                    <a:pt x="5" y="214"/>
                  </a:lnTo>
                  <a:lnTo>
                    <a:pt x="10" y="200"/>
                  </a:lnTo>
                  <a:lnTo>
                    <a:pt x="15" y="186"/>
                  </a:lnTo>
                  <a:lnTo>
                    <a:pt x="20" y="173"/>
                  </a:lnTo>
                  <a:lnTo>
                    <a:pt x="24" y="159"/>
                  </a:lnTo>
                  <a:lnTo>
                    <a:pt x="28" y="146"/>
                  </a:lnTo>
                  <a:lnTo>
                    <a:pt x="32" y="132"/>
                  </a:lnTo>
                  <a:lnTo>
                    <a:pt x="35" y="119"/>
                  </a:lnTo>
                  <a:lnTo>
                    <a:pt x="39" y="106"/>
                  </a:lnTo>
                  <a:lnTo>
                    <a:pt x="41" y="93"/>
                  </a:lnTo>
                  <a:lnTo>
                    <a:pt x="44" y="80"/>
                  </a:lnTo>
                  <a:lnTo>
                    <a:pt x="46" y="67"/>
                  </a:lnTo>
                  <a:lnTo>
                    <a:pt x="48" y="55"/>
                  </a:lnTo>
                  <a:lnTo>
                    <a:pt x="49" y="43"/>
                  </a:lnTo>
                  <a:lnTo>
                    <a:pt x="50" y="30"/>
                  </a:lnTo>
                  <a:lnTo>
                    <a:pt x="51" y="19"/>
                  </a:lnTo>
                  <a:lnTo>
                    <a:pt x="51" y="7"/>
                  </a:lnTo>
                  <a:lnTo>
                    <a:pt x="49" y="3"/>
                  </a:lnTo>
                  <a:lnTo>
                    <a:pt x="46"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63" name="Shape 63">
              <a:extLst>
                <a:ext uri="{FF2B5EF4-FFF2-40B4-BE49-F238E27FC236}">
                  <a16:creationId xmlns:a16="http://schemas.microsoft.com/office/drawing/2014/main" id="{C87E9D3F-8244-8D2D-C96E-CE5ADF84CED8}"/>
                </a:ext>
              </a:extLst>
            </xdr:cNvPr>
            <xdr:cNvPicPr preferRelativeResize="0"/>
          </xdr:nvPicPr>
          <xdr:blipFill rotWithShape="1">
            <a:blip xmlns:r="http://schemas.openxmlformats.org/officeDocument/2006/relationships" r:embed="rId7">
              <a:alphaModFix/>
            </a:blip>
            <a:srcRect/>
            <a:stretch/>
          </xdr:blipFill>
          <xdr:spPr>
            <a:xfrm>
              <a:off x="6984" y="1149"/>
              <a:ext cx="499" cy="2"/>
            </a:xfrm>
            <a:prstGeom prst="rect">
              <a:avLst/>
            </a:prstGeom>
            <a:noFill/>
            <a:ln>
              <a:noFill/>
            </a:ln>
          </xdr:spPr>
        </xdr:pic>
        <xdr:pic>
          <xdr:nvPicPr>
            <xdr:cNvPr id="64" name="Shape 64">
              <a:extLst>
                <a:ext uri="{FF2B5EF4-FFF2-40B4-BE49-F238E27FC236}">
                  <a16:creationId xmlns:a16="http://schemas.microsoft.com/office/drawing/2014/main" id="{FB049B57-CD69-F869-FA74-DCD7C27DAB10}"/>
                </a:ext>
              </a:extLst>
            </xdr:cNvPr>
            <xdr:cNvPicPr preferRelativeResize="0"/>
          </xdr:nvPicPr>
          <xdr:blipFill rotWithShape="1">
            <a:blip xmlns:r="http://schemas.openxmlformats.org/officeDocument/2006/relationships" r:embed="rId17">
              <a:alphaModFix/>
            </a:blip>
            <a:srcRect/>
            <a:stretch/>
          </xdr:blipFill>
          <xdr:spPr>
            <a:xfrm>
              <a:off x="6858" y="259"/>
              <a:ext cx="106" cy="175"/>
            </a:xfrm>
            <a:prstGeom prst="rect">
              <a:avLst/>
            </a:prstGeom>
            <a:noFill/>
            <a:ln>
              <a:noFill/>
            </a:ln>
          </xdr:spPr>
        </xdr:pic>
        <xdr:pic>
          <xdr:nvPicPr>
            <xdr:cNvPr id="65" name="Shape 65">
              <a:extLst>
                <a:ext uri="{FF2B5EF4-FFF2-40B4-BE49-F238E27FC236}">
                  <a16:creationId xmlns:a16="http://schemas.microsoft.com/office/drawing/2014/main" id="{BB7D9437-46D9-6646-E8D0-24DDB5800449}"/>
                </a:ext>
              </a:extLst>
            </xdr:cNvPr>
            <xdr:cNvPicPr preferRelativeResize="0"/>
          </xdr:nvPicPr>
          <xdr:blipFill rotWithShape="1">
            <a:blip xmlns:r="http://schemas.openxmlformats.org/officeDocument/2006/relationships" r:embed="rId7">
              <a:alphaModFix/>
            </a:blip>
            <a:srcRect/>
            <a:stretch/>
          </xdr:blipFill>
          <xdr:spPr>
            <a:xfrm>
              <a:off x="6859" y="388"/>
              <a:ext cx="499" cy="2"/>
            </a:xfrm>
            <a:prstGeom prst="rect">
              <a:avLst/>
            </a:prstGeom>
            <a:noFill/>
            <a:ln>
              <a:noFill/>
            </a:ln>
          </xdr:spPr>
        </xdr:pic>
        <xdr:sp macro="" textlink="">
          <xdr:nvSpPr>
            <xdr:cNvPr id="66" name="Shape 66">
              <a:extLst>
                <a:ext uri="{FF2B5EF4-FFF2-40B4-BE49-F238E27FC236}">
                  <a16:creationId xmlns:a16="http://schemas.microsoft.com/office/drawing/2014/main" id="{D3D3F5EC-2555-4D50-136F-C30B5B776A8A}"/>
                </a:ext>
              </a:extLst>
            </xdr:cNvPr>
            <xdr:cNvSpPr/>
          </xdr:nvSpPr>
          <xdr:spPr>
            <a:xfrm>
              <a:off x="6858" y="259"/>
              <a:ext cx="106" cy="175"/>
            </a:xfrm>
            <a:custGeom>
              <a:avLst/>
              <a:gdLst/>
              <a:ahLst/>
              <a:cxnLst/>
              <a:rect l="l" t="t" r="r" b="b"/>
              <a:pathLst>
                <a:path w="106" h="175" extrusionOk="0">
                  <a:moveTo>
                    <a:pt x="106" y="125"/>
                  </a:moveTo>
                  <a:lnTo>
                    <a:pt x="99" y="118"/>
                  </a:lnTo>
                  <a:lnTo>
                    <a:pt x="92" y="111"/>
                  </a:lnTo>
                  <a:lnTo>
                    <a:pt x="85" y="104"/>
                  </a:lnTo>
                  <a:lnTo>
                    <a:pt x="78" y="96"/>
                  </a:lnTo>
                  <a:lnTo>
                    <a:pt x="64" y="80"/>
                  </a:lnTo>
                  <a:lnTo>
                    <a:pt x="51" y="64"/>
                  </a:lnTo>
                  <a:lnTo>
                    <a:pt x="38" y="48"/>
                  </a:lnTo>
                  <a:lnTo>
                    <a:pt x="25" y="32"/>
                  </a:lnTo>
                  <a:lnTo>
                    <a:pt x="12" y="16"/>
                  </a:lnTo>
                  <a:lnTo>
                    <a:pt x="0" y="0"/>
                  </a:lnTo>
                  <a:lnTo>
                    <a:pt x="4" y="12"/>
                  </a:lnTo>
                  <a:lnTo>
                    <a:pt x="8" y="24"/>
                  </a:lnTo>
                  <a:lnTo>
                    <a:pt x="13" y="36"/>
                  </a:lnTo>
                  <a:lnTo>
                    <a:pt x="18" y="47"/>
                  </a:lnTo>
                  <a:lnTo>
                    <a:pt x="23" y="59"/>
                  </a:lnTo>
                  <a:lnTo>
                    <a:pt x="28" y="70"/>
                  </a:lnTo>
                  <a:lnTo>
                    <a:pt x="34" y="82"/>
                  </a:lnTo>
                  <a:lnTo>
                    <a:pt x="40" y="92"/>
                  </a:lnTo>
                  <a:lnTo>
                    <a:pt x="46" y="104"/>
                  </a:lnTo>
                  <a:lnTo>
                    <a:pt x="53" y="114"/>
                  </a:lnTo>
                  <a:lnTo>
                    <a:pt x="60" y="125"/>
                  </a:lnTo>
                  <a:lnTo>
                    <a:pt x="67" y="135"/>
                  </a:lnTo>
                  <a:lnTo>
                    <a:pt x="75" y="145"/>
                  </a:lnTo>
                  <a:lnTo>
                    <a:pt x="83" y="155"/>
                  </a:lnTo>
                  <a:lnTo>
                    <a:pt x="91" y="165"/>
                  </a:lnTo>
                  <a:lnTo>
                    <a:pt x="100" y="175"/>
                  </a:lnTo>
                  <a:lnTo>
                    <a:pt x="100" y="168"/>
                  </a:lnTo>
                  <a:lnTo>
                    <a:pt x="101" y="161"/>
                  </a:lnTo>
                  <a:lnTo>
                    <a:pt x="102" y="155"/>
                  </a:lnTo>
                  <a:lnTo>
                    <a:pt x="103" y="149"/>
                  </a:lnTo>
                  <a:lnTo>
                    <a:pt x="103" y="143"/>
                  </a:lnTo>
                  <a:lnTo>
                    <a:pt x="104" y="137"/>
                  </a:lnTo>
                  <a:lnTo>
                    <a:pt x="105" y="131"/>
                  </a:lnTo>
                  <a:lnTo>
                    <a:pt x="106" y="12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67" name="Shape 67">
              <a:extLst>
                <a:ext uri="{FF2B5EF4-FFF2-40B4-BE49-F238E27FC236}">
                  <a16:creationId xmlns:a16="http://schemas.microsoft.com/office/drawing/2014/main" id="{252E2766-964F-CBD7-38F4-07C2E8F7B677}"/>
                </a:ext>
              </a:extLst>
            </xdr:cNvPr>
            <xdr:cNvPicPr preferRelativeResize="0"/>
          </xdr:nvPicPr>
          <xdr:blipFill rotWithShape="1">
            <a:blip xmlns:r="http://schemas.openxmlformats.org/officeDocument/2006/relationships" r:embed="rId7">
              <a:alphaModFix/>
            </a:blip>
            <a:srcRect/>
            <a:stretch/>
          </xdr:blipFill>
          <xdr:spPr>
            <a:xfrm>
              <a:off x="6859" y="388"/>
              <a:ext cx="499" cy="2"/>
            </a:xfrm>
            <a:prstGeom prst="rect">
              <a:avLst/>
            </a:prstGeom>
            <a:noFill/>
            <a:ln>
              <a:noFill/>
            </a:ln>
          </xdr:spPr>
        </xdr:pic>
        <xdr:sp macro="" textlink="">
          <xdr:nvSpPr>
            <xdr:cNvPr id="68" name="Shape 68">
              <a:extLst>
                <a:ext uri="{FF2B5EF4-FFF2-40B4-BE49-F238E27FC236}">
                  <a16:creationId xmlns:a16="http://schemas.microsoft.com/office/drawing/2014/main" id="{EAA552A7-531F-BCEA-F55D-D3BD965DEC20}"/>
                </a:ext>
              </a:extLst>
            </xdr:cNvPr>
            <xdr:cNvSpPr/>
          </xdr:nvSpPr>
          <xdr:spPr>
            <a:xfrm>
              <a:off x="6841" y="401"/>
              <a:ext cx="151" cy="146"/>
            </a:xfrm>
            <a:custGeom>
              <a:avLst/>
              <a:gdLst/>
              <a:ahLst/>
              <a:cxnLst/>
              <a:rect l="l" t="t" r="r" b="b"/>
              <a:pathLst>
                <a:path w="151" h="146" extrusionOk="0">
                  <a:moveTo>
                    <a:pt x="114" y="54"/>
                  </a:moveTo>
                  <a:lnTo>
                    <a:pt x="71" y="54"/>
                  </a:lnTo>
                  <a:lnTo>
                    <a:pt x="80" y="65"/>
                  </a:lnTo>
                  <a:lnTo>
                    <a:pt x="90" y="75"/>
                  </a:lnTo>
                  <a:lnTo>
                    <a:pt x="94" y="80"/>
                  </a:lnTo>
                  <a:lnTo>
                    <a:pt x="99" y="86"/>
                  </a:lnTo>
                  <a:lnTo>
                    <a:pt x="103" y="91"/>
                  </a:lnTo>
                  <a:lnTo>
                    <a:pt x="115" y="109"/>
                  </a:lnTo>
                  <a:lnTo>
                    <a:pt x="119" y="114"/>
                  </a:lnTo>
                  <a:lnTo>
                    <a:pt x="123" y="120"/>
                  </a:lnTo>
                  <a:lnTo>
                    <a:pt x="126" y="127"/>
                  </a:lnTo>
                  <a:lnTo>
                    <a:pt x="129" y="133"/>
                  </a:lnTo>
                  <a:lnTo>
                    <a:pt x="133" y="140"/>
                  </a:lnTo>
                  <a:lnTo>
                    <a:pt x="135" y="146"/>
                  </a:lnTo>
                  <a:lnTo>
                    <a:pt x="147" y="122"/>
                  </a:lnTo>
                  <a:lnTo>
                    <a:pt x="151" y="115"/>
                  </a:lnTo>
                  <a:lnTo>
                    <a:pt x="139" y="91"/>
                  </a:lnTo>
                  <a:lnTo>
                    <a:pt x="135" y="84"/>
                  </a:lnTo>
                  <a:lnTo>
                    <a:pt x="130" y="76"/>
                  </a:lnTo>
                  <a:lnTo>
                    <a:pt x="114" y="54"/>
                  </a:lnTo>
                  <a:close/>
                  <a:moveTo>
                    <a:pt x="70" y="0"/>
                  </a:moveTo>
                  <a:lnTo>
                    <a:pt x="60" y="10"/>
                  </a:lnTo>
                  <a:lnTo>
                    <a:pt x="55" y="16"/>
                  </a:lnTo>
                  <a:lnTo>
                    <a:pt x="49" y="22"/>
                  </a:lnTo>
                  <a:lnTo>
                    <a:pt x="44" y="28"/>
                  </a:lnTo>
                  <a:lnTo>
                    <a:pt x="40" y="35"/>
                  </a:lnTo>
                  <a:lnTo>
                    <a:pt x="34" y="42"/>
                  </a:lnTo>
                  <a:lnTo>
                    <a:pt x="30" y="50"/>
                  </a:lnTo>
                  <a:lnTo>
                    <a:pt x="25" y="58"/>
                  </a:lnTo>
                  <a:lnTo>
                    <a:pt x="21" y="66"/>
                  </a:lnTo>
                  <a:lnTo>
                    <a:pt x="9" y="93"/>
                  </a:lnTo>
                  <a:lnTo>
                    <a:pt x="3" y="113"/>
                  </a:lnTo>
                  <a:lnTo>
                    <a:pt x="0" y="124"/>
                  </a:lnTo>
                  <a:lnTo>
                    <a:pt x="9" y="114"/>
                  </a:lnTo>
                  <a:lnTo>
                    <a:pt x="18" y="105"/>
                  </a:lnTo>
                  <a:lnTo>
                    <a:pt x="26" y="95"/>
                  </a:lnTo>
                  <a:lnTo>
                    <a:pt x="34" y="86"/>
                  </a:lnTo>
                  <a:lnTo>
                    <a:pt x="43" y="78"/>
                  </a:lnTo>
                  <a:lnTo>
                    <a:pt x="52" y="69"/>
                  </a:lnTo>
                  <a:lnTo>
                    <a:pt x="57" y="66"/>
                  </a:lnTo>
                  <a:lnTo>
                    <a:pt x="61" y="62"/>
                  </a:lnTo>
                  <a:lnTo>
                    <a:pt x="71" y="54"/>
                  </a:lnTo>
                  <a:lnTo>
                    <a:pt x="114" y="54"/>
                  </a:lnTo>
                  <a:lnTo>
                    <a:pt x="105" y="41"/>
                  </a:lnTo>
                  <a:lnTo>
                    <a:pt x="93" y="27"/>
                  </a:lnTo>
                  <a:lnTo>
                    <a:pt x="82" y="13"/>
                  </a:lnTo>
                  <a:lnTo>
                    <a:pt x="70"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69" name="Shape 69">
              <a:extLst>
                <a:ext uri="{FF2B5EF4-FFF2-40B4-BE49-F238E27FC236}">
                  <a16:creationId xmlns:a16="http://schemas.microsoft.com/office/drawing/2014/main" id="{4F4DC772-8862-29F1-76C4-5361D570D8BE}"/>
                </a:ext>
              </a:extLst>
            </xdr:cNvPr>
            <xdr:cNvPicPr preferRelativeResize="0"/>
          </xdr:nvPicPr>
          <xdr:blipFill rotWithShape="1">
            <a:blip xmlns:r="http://schemas.openxmlformats.org/officeDocument/2006/relationships" r:embed="rId18">
              <a:alphaModFix/>
            </a:blip>
            <a:srcRect/>
            <a:stretch/>
          </xdr:blipFill>
          <xdr:spPr>
            <a:xfrm>
              <a:off x="6415" y="532"/>
              <a:ext cx="926" cy="58"/>
            </a:xfrm>
            <a:prstGeom prst="rect">
              <a:avLst/>
            </a:prstGeom>
            <a:noFill/>
            <a:ln>
              <a:noFill/>
            </a:ln>
          </xdr:spPr>
        </xdr:pic>
        <xdr:sp macro="" textlink="">
          <xdr:nvSpPr>
            <xdr:cNvPr id="70" name="Shape 70">
              <a:extLst>
                <a:ext uri="{FF2B5EF4-FFF2-40B4-BE49-F238E27FC236}">
                  <a16:creationId xmlns:a16="http://schemas.microsoft.com/office/drawing/2014/main" id="{C1B6A323-8C90-7EE3-4C24-7DEAFECFDC04}"/>
                </a:ext>
              </a:extLst>
            </xdr:cNvPr>
            <xdr:cNvSpPr/>
          </xdr:nvSpPr>
          <xdr:spPr>
            <a:xfrm>
              <a:off x="6841" y="401"/>
              <a:ext cx="151" cy="146"/>
            </a:xfrm>
            <a:custGeom>
              <a:avLst/>
              <a:gdLst/>
              <a:ahLst/>
              <a:cxnLst/>
              <a:rect l="l" t="t" r="r" b="b"/>
              <a:pathLst>
                <a:path w="151" h="146" extrusionOk="0">
                  <a:moveTo>
                    <a:pt x="151" y="115"/>
                  </a:moveTo>
                  <a:lnTo>
                    <a:pt x="147" y="107"/>
                  </a:lnTo>
                  <a:lnTo>
                    <a:pt x="143" y="99"/>
                  </a:lnTo>
                  <a:lnTo>
                    <a:pt x="139" y="91"/>
                  </a:lnTo>
                  <a:lnTo>
                    <a:pt x="135" y="84"/>
                  </a:lnTo>
                  <a:lnTo>
                    <a:pt x="130" y="76"/>
                  </a:lnTo>
                  <a:lnTo>
                    <a:pt x="125" y="69"/>
                  </a:lnTo>
                  <a:lnTo>
                    <a:pt x="120" y="62"/>
                  </a:lnTo>
                  <a:lnTo>
                    <a:pt x="115" y="55"/>
                  </a:lnTo>
                  <a:lnTo>
                    <a:pt x="110" y="48"/>
                  </a:lnTo>
                  <a:lnTo>
                    <a:pt x="105" y="41"/>
                  </a:lnTo>
                  <a:lnTo>
                    <a:pt x="99" y="34"/>
                  </a:lnTo>
                  <a:lnTo>
                    <a:pt x="93" y="27"/>
                  </a:lnTo>
                  <a:lnTo>
                    <a:pt x="82" y="13"/>
                  </a:lnTo>
                  <a:lnTo>
                    <a:pt x="70" y="0"/>
                  </a:lnTo>
                  <a:lnTo>
                    <a:pt x="65" y="5"/>
                  </a:lnTo>
                  <a:lnTo>
                    <a:pt x="60" y="10"/>
                  </a:lnTo>
                  <a:lnTo>
                    <a:pt x="55" y="16"/>
                  </a:lnTo>
                  <a:lnTo>
                    <a:pt x="49" y="22"/>
                  </a:lnTo>
                  <a:lnTo>
                    <a:pt x="44" y="28"/>
                  </a:lnTo>
                  <a:lnTo>
                    <a:pt x="40" y="35"/>
                  </a:lnTo>
                  <a:lnTo>
                    <a:pt x="34" y="42"/>
                  </a:lnTo>
                  <a:lnTo>
                    <a:pt x="30" y="50"/>
                  </a:lnTo>
                  <a:lnTo>
                    <a:pt x="25" y="58"/>
                  </a:lnTo>
                  <a:lnTo>
                    <a:pt x="21" y="66"/>
                  </a:lnTo>
                  <a:lnTo>
                    <a:pt x="17" y="75"/>
                  </a:lnTo>
                  <a:lnTo>
                    <a:pt x="13" y="84"/>
                  </a:lnTo>
                  <a:lnTo>
                    <a:pt x="9" y="93"/>
                  </a:lnTo>
                  <a:lnTo>
                    <a:pt x="6" y="103"/>
                  </a:lnTo>
                  <a:lnTo>
                    <a:pt x="3" y="113"/>
                  </a:lnTo>
                  <a:lnTo>
                    <a:pt x="0" y="124"/>
                  </a:lnTo>
                  <a:lnTo>
                    <a:pt x="9" y="114"/>
                  </a:lnTo>
                  <a:lnTo>
                    <a:pt x="18" y="105"/>
                  </a:lnTo>
                  <a:lnTo>
                    <a:pt x="26" y="95"/>
                  </a:lnTo>
                  <a:lnTo>
                    <a:pt x="34" y="86"/>
                  </a:lnTo>
                  <a:lnTo>
                    <a:pt x="43" y="78"/>
                  </a:lnTo>
                  <a:lnTo>
                    <a:pt x="52" y="69"/>
                  </a:lnTo>
                  <a:lnTo>
                    <a:pt x="57" y="66"/>
                  </a:lnTo>
                  <a:lnTo>
                    <a:pt x="61" y="62"/>
                  </a:lnTo>
                  <a:lnTo>
                    <a:pt x="66" y="58"/>
                  </a:lnTo>
                  <a:lnTo>
                    <a:pt x="71" y="54"/>
                  </a:lnTo>
                  <a:lnTo>
                    <a:pt x="80" y="65"/>
                  </a:lnTo>
                  <a:lnTo>
                    <a:pt x="90" y="75"/>
                  </a:lnTo>
                  <a:lnTo>
                    <a:pt x="94" y="80"/>
                  </a:lnTo>
                  <a:lnTo>
                    <a:pt x="99" y="86"/>
                  </a:lnTo>
                  <a:lnTo>
                    <a:pt x="103" y="91"/>
                  </a:lnTo>
                  <a:lnTo>
                    <a:pt x="107" y="97"/>
                  </a:lnTo>
                  <a:lnTo>
                    <a:pt x="111" y="103"/>
                  </a:lnTo>
                  <a:lnTo>
                    <a:pt x="115" y="109"/>
                  </a:lnTo>
                  <a:lnTo>
                    <a:pt x="119" y="114"/>
                  </a:lnTo>
                  <a:lnTo>
                    <a:pt x="123" y="120"/>
                  </a:lnTo>
                  <a:lnTo>
                    <a:pt x="126" y="127"/>
                  </a:lnTo>
                  <a:lnTo>
                    <a:pt x="129" y="133"/>
                  </a:lnTo>
                  <a:lnTo>
                    <a:pt x="133" y="140"/>
                  </a:lnTo>
                  <a:lnTo>
                    <a:pt x="135" y="146"/>
                  </a:lnTo>
                  <a:lnTo>
                    <a:pt x="139" y="138"/>
                  </a:lnTo>
                  <a:lnTo>
                    <a:pt x="143" y="130"/>
                  </a:lnTo>
                  <a:lnTo>
                    <a:pt x="147" y="122"/>
                  </a:lnTo>
                  <a:lnTo>
                    <a:pt x="151" y="11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71" name="Shape 71">
              <a:extLst>
                <a:ext uri="{FF2B5EF4-FFF2-40B4-BE49-F238E27FC236}">
                  <a16:creationId xmlns:a16="http://schemas.microsoft.com/office/drawing/2014/main" id="{E34A3C10-3DAB-33FF-13EB-28DA4E1D9AAD}"/>
                </a:ext>
              </a:extLst>
            </xdr:cNvPr>
            <xdr:cNvPicPr preferRelativeResize="0"/>
          </xdr:nvPicPr>
          <xdr:blipFill rotWithShape="1">
            <a:blip xmlns:r="http://schemas.openxmlformats.org/officeDocument/2006/relationships" r:embed="rId7">
              <a:alphaModFix/>
            </a:blip>
            <a:srcRect/>
            <a:stretch/>
          </xdr:blipFill>
          <xdr:spPr>
            <a:xfrm>
              <a:off x="6842" y="532"/>
              <a:ext cx="499" cy="2"/>
            </a:xfrm>
            <a:prstGeom prst="rect">
              <a:avLst/>
            </a:prstGeom>
            <a:noFill/>
            <a:ln>
              <a:noFill/>
            </a:ln>
          </xdr:spPr>
        </xdr:pic>
        <xdr:sp macro="" textlink="">
          <xdr:nvSpPr>
            <xdr:cNvPr id="72" name="Shape 72">
              <a:extLst>
                <a:ext uri="{FF2B5EF4-FFF2-40B4-BE49-F238E27FC236}">
                  <a16:creationId xmlns:a16="http://schemas.microsoft.com/office/drawing/2014/main" id="{D8EE81CA-0B8B-ADE5-A3D3-0A0D21BDA970}"/>
                </a:ext>
              </a:extLst>
            </xdr:cNvPr>
            <xdr:cNvSpPr/>
          </xdr:nvSpPr>
          <xdr:spPr>
            <a:xfrm>
              <a:off x="6956" y="264"/>
              <a:ext cx="65" cy="253"/>
            </a:xfrm>
            <a:custGeom>
              <a:avLst/>
              <a:gdLst/>
              <a:ahLst/>
              <a:cxnLst/>
              <a:rect l="l" t="t" r="r" b="b"/>
              <a:pathLst>
                <a:path w="65" h="253" extrusionOk="0">
                  <a:moveTo>
                    <a:pt x="65" y="0"/>
                  </a:moveTo>
                  <a:lnTo>
                    <a:pt x="59" y="7"/>
                  </a:lnTo>
                  <a:lnTo>
                    <a:pt x="47" y="23"/>
                  </a:lnTo>
                  <a:lnTo>
                    <a:pt x="37" y="41"/>
                  </a:lnTo>
                  <a:lnTo>
                    <a:pt x="31" y="50"/>
                  </a:lnTo>
                  <a:lnTo>
                    <a:pt x="27" y="61"/>
                  </a:lnTo>
                  <a:lnTo>
                    <a:pt x="22" y="72"/>
                  </a:lnTo>
                  <a:lnTo>
                    <a:pt x="14" y="96"/>
                  </a:lnTo>
                  <a:lnTo>
                    <a:pt x="12" y="103"/>
                  </a:lnTo>
                  <a:lnTo>
                    <a:pt x="10" y="109"/>
                  </a:lnTo>
                  <a:lnTo>
                    <a:pt x="9" y="117"/>
                  </a:lnTo>
                  <a:lnTo>
                    <a:pt x="7" y="124"/>
                  </a:lnTo>
                  <a:lnTo>
                    <a:pt x="6" y="132"/>
                  </a:lnTo>
                  <a:lnTo>
                    <a:pt x="4" y="140"/>
                  </a:lnTo>
                  <a:lnTo>
                    <a:pt x="2" y="156"/>
                  </a:lnTo>
                  <a:lnTo>
                    <a:pt x="2" y="165"/>
                  </a:lnTo>
                  <a:lnTo>
                    <a:pt x="1" y="174"/>
                  </a:lnTo>
                  <a:lnTo>
                    <a:pt x="0" y="184"/>
                  </a:lnTo>
                  <a:lnTo>
                    <a:pt x="0" y="193"/>
                  </a:lnTo>
                  <a:lnTo>
                    <a:pt x="10" y="207"/>
                  </a:lnTo>
                  <a:lnTo>
                    <a:pt x="15" y="215"/>
                  </a:lnTo>
                  <a:lnTo>
                    <a:pt x="19" y="222"/>
                  </a:lnTo>
                  <a:lnTo>
                    <a:pt x="24" y="230"/>
                  </a:lnTo>
                  <a:lnTo>
                    <a:pt x="28" y="237"/>
                  </a:lnTo>
                  <a:lnTo>
                    <a:pt x="36" y="253"/>
                  </a:lnTo>
                  <a:lnTo>
                    <a:pt x="42" y="242"/>
                  </a:lnTo>
                  <a:lnTo>
                    <a:pt x="47" y="231"/>
                  </a:lnTo>
                  <a:lnTo>
                    <a:pt x="59" y="211"/>
                  </a:lnTo>
                  <a:lnTo>
                    <a:pt x="58" y="203"/>
                  </a:lnTo>
                  <a:lnTo>
                    <a:pt x="56" y="195"/>
                  </a:lnTo>
                  <a:lnTo>
                    <a:pt x="55" y="187"/>
                  </a:lnTo>
                  <a:lnTo>
                    <a:pt x="53" y="180"/>
                  </a:lnTo>
                  <a:lnTo>
                    <a:pt x="51" y="165"/>
                  </a:lnTo>
                  <a:lnTo>
                    <a:pt x="50" y="150"/>
                  </a:lnTo>
                  <a:lnTo>
                    <a:pt x="49" y="136"/>
                  </a:lnTo>
                  <a:lnTo>
                    <a:pt x="49" y="109"/>
                  </a:lnTo>
                  <a:lnTo>
                    <a:pt x="50" y="96"/>
                  </a:lnTo>
                  <a:lnTo>
                    <a:pt x="51" y="84"/>
                  </a:lnTo>
                  <a:lnTo>
                    <a:pt x="52" y="71"/>
                  </a:lnTo>
                  <a:lnTo>
                    <a:pt x="60" y="23"/>
                  </a:lnTo>
                  <a:lnTo>
                    <a:pt x="63" y="11"/>
                  </a:lnTo>
                  <a:lnTo>
                    <a:pt x="65"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73" name="Shape 73">
              <a:extLst>
                <a:ext uri="{FF2B5EF4-FFF2-40B4-BE49-F238E27FC236}">
                  <a16:creationId xmlns:a16="http://schemas.microsoft.com/office/drawing/2014/main" id="{B24DC345-0366-47AE-1478-DDF0CB90F03C}"/>
                </a:ext>
              </a:extLst>
            </xdr:cNvPr>
            <xdr:cNvPicPr preferRelativeResize="0"/>
          </xdr:nvPicPr>
          <xdr:blipFill rotWithShape="1">
            <a:blip xmlns:r="http://schemas.openxmlformats.org/officeDocument/2006/relationships" r:embed="rId7">
              <a:alphaModFix/>
            </a:blip>
            <a:srcRect/>
            <a:stretch/>
          </xdr:blipFill>
          <xdr:spPr>
            <a:xfrm>
              <a:off x="6958" y="393"/>
              <a:ext cx="499" cy="2"/>
            </a:xfrm>
            <a:prstGeom prst="rect">
              <a:avLst/>
            </a:prstGeom>
            <a:noFill/>
            <a:ln>
              <a:noFill/>
            </a:ln>
          </xdr:spPr>
        </xdr:pic>
        <xdr:sp macro="" textlink="">
          <xdr:nvSpPr>
            <xdr:cNvPr id="74" name="Shape 74">
              <a:extLst>
                <a:ext uri="{FF2B5EF4-FFF2-40B4-BE49-F238E27FC236}">
                  <a16:creationId xmlns:a16="http://schemas.microsoft.com/office/drawing/2014/main" id="{CABCFA03-9464-CE67-0CEC-D9DAEC958942}"/>
                </a:ext>
              </a:extLst>
            </xdr:cNvPr>
            <xdr:cNvSpPr/>
          </xdr:nvSpPr>
          <xdr:spPr>
            <a:xfrm>
              <a:off x="6956" y="264"/>
              <a:ext cx="65" cy="253"/>
            </a:xfrm>
            <a:custGeom>
              <a:avLst/>
              <a:gdLst/>
              <a:ahLst/>
              <a:cxnLst/>
              <a:rect l="l" t="t" r="r" b="b"/>
              <a:pathLst>
                <a:path w="65" h="253" extrusionOk="0">
                  <a:moveTo>
                    <a:pt x="0" y="193"/>
                  </a:moveTo>
                  <a:lnTo>
                    <a:pt x="0" y="184"/>
                  </a:lnTo>
                  <a:lnTo>
                    <a:pt x="1" y="174"/>
                  </a:lnTo>
                  <a:lnTo>
                    <a:pt x="2" y="165"/>
                  </a:lnTo>
                  <a:lnTo>
                    <a:pt x="2" y="156"/>
                  </a:lnTo>
                  <a:lnTo>
                    <a:pt x="3" y="148"/>
                  </a:lnTo>
                  <a:lnTo>
                    <a:pt x="4" y="140"/>
                  </a:lnTo>
                  <a:lnTo>
                    <a:pt x="6" y="132"/>
                  </a:lnTo>
                  <a:lnTo>
                    <a:pt x="7" y="124"/>
                  </a:lnTo>
                  <a:lnTo>
                    <a:pt x="9" y="117"/>
                  </a:lnTo>
                  <a:lnTo>
                    <a:pt x="10" y="109"/>
                  </a:lnTo>
                  <a:lnTo>
                    <a:pt x="12" y="103"/>
                  </a:lnTo>
                  <a:lnTo>
                    <a:pt x="14" y="96"/>
                  </a:lnTo>
                  <a:lnTo>
                    <a:pt x="16" y="90"/>
                  </a:lnTo>
                  <a:lnTo>
                    <a:pt x="18" y="84"/>
                  </a:lnTo>
                  <a:lnTo>
                    <a:pt x="20" y="78"/>
                  </a:lnTo>
                  <a:lnTo>
                    <a:pt x="22" y="72"/>
                  </a:lnTo>
                  <a:lnTo>
                    <a:pt x="27" y="61"/>
                  </a:lnTo>
                  <a:lnTo>
                    <a:pt x="31" y="50"/>
                  </a:lnTo>
                  <a:lnTo>
                    <a:pt x="37" y="41"/>
                  </a:lnTo>
                  <a:lnTo>
                    <a:pt x="42" y="32"/>
                  </a:lnTo>
                  <a:lnTo>
                    <a:pt x="47" y="23"/>
                  </a:lnTo>
                  <a:lnTo>
                    <a:pt x="53" y="15"/>
                  </a:lnTo>
                  <a:lnTo>
                    <a:pt x="59" y="7"/>
                  </a:lnTo>
                  <a:lnTo>
                    <a:pt x="65" y="0"/>
                  </a:lnTo>
                  <a:lnTo>
                    <a:pt x="63" y="11"/>
                  </a:lnTo>
                  <a:lnTo>
                    <a:pt x="60" y="23"/>
                  </a:lnTo>
                  <a:lnTo>
                    <a:pt x="58" y="35"/>
                  </a:lnTo>
                  <a:lnTo>
                    <a:pt x="56" y="47"/>
                  </a:lnTo>
                  <a:lnTo>
                    <a:pt x="54" y="59"/>
                  </a:lnTo>
                  <a:lnTo>
                    <a:pt x="52" y="71"/>
                  </a:lnTo>
                  <a:lnTo>
                    <a:pt x="51" y="84"/>
                  </a:lnTo>
                  <a:lnTo>
                    <a:pt x="50" y="96"/>
                  </a:lnTo>
                  <a:lnTo>
                    <a:pt x="49" y="109"/>
                  </a:lnTo>
                  <a:lnTo>
                    <a:pt x="49" y="123"/>
                  </a:lnTo>
                  <a:lnTo>
                    <a:pt x="49" y="136"/>
                  </a:lnTo>
                  <a:lnTo>
                    <a:pt x="50" y="150"/>
                  </a:lnTo>
                  <a:lnTo>
                    <a:pt x="51" y="165"/>
                  </a:lnTo>
                  <a:lnTo>
                    <a:pt x="53" y="180"/>
                  </a:lnTo>
                  <a:lnTo>
                    <a:pt x="55" y="187"/>
                  </a:lnTo>
                  <a:lnTo>
                    <a:pt x="56" y="195"/>
                  </a:lnTo>
                  <a:lnTo>
                    <a:pt x="58" y="203"/>
                  </a:lnTo>
                  <a:lnTo>
                    <a:pt x="59" y="211"/>
                  </a:lnTo>
                  <a:lnTo>
                    <a:pt x="53" y="221"/>
                  </a:lnTo>
                  <a:lnTo>
                    <a:pt x="47" y="231"/>
                  </a:lnTo>
                  <a:lnTo>
                    <a:pt x="42" y="242"/>
                  </a:lnTo>
                  <a:lnTo>
                    <a:pt x="36" y="253"/>
                  </a:lnTo>
                  <a:lnTo>
                    <a:pt x="32" y="245"/>
                  </a:lnTo>
                  <a:lnTo>
                    <a:pt x="28" y="237"/>
                  </a:lnTo>
                  <a:lnTo>
                    <a:pt x="24" y="230"/>
                  </a:lnTo>
                  <a:lnTo>
                    <a:pt x="19" y="222"/>
                  </a:lnTo>
                  <a:lnTo>
                    <a:pt x="15" y="215"/>
                  </a:lnTo>
                  <a:lnTo>
                    <a:pt x="10" y="207"/>
                  </a:lnTo>
                  <a:lnTo>
                    <a:pt x="5" y="200"/>
                  </a:lnTo>
                  <a:lnTo>
                    <a:pt x="0" y="193"/>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75" name="Shape 75">
              <a:extLst>
                <a:ext uri="{FF2B5EF4-FFF2-40B4-BE49-F238E27FC236}">
                  <a16:creationId xmlns:a16="http://schemas.microsoft.com/office/drawing/2014/main" id="{576A3A49-BB70-20B1-5BD6-49491A002306}"/>
                </a:ext>
              </a:extLst>
            </xdr:cNvPr>
            <xdr:cNvPicPr preferRelativeResize="0"/>
          </xdr:nvPicPr>
          <xdr:blipFill rotWithShape="1">
            <a:blip xmlns:r="http://schemas.openxmlformats.org/officeDocument/2006/relationships" r:embed="rId7">
              <a:alphaModFix/>
            </a:blip>
            <a:srcRect/>
            <a:stretch/>
          </xdr:blipFill>
          <xdr:spPr>
            <a:xfrm>
              <a:off x="6958" y="393"/>
              <a:ext cx="499" cy="2"/>
            </a:xfrm>
            <a:prstGeom prst="rect">
              <a:avLst/>
            </a:prstGeom>
            <a:noFill/>
            <a:ln>
              <a:noFill/>
            </a:ln>
          </xdr:spPr>
        </xdr:pic>
        <xdr:sp macro="" textlink="">
          <xdr:nvSpPr>
            <xdr:cNvPr id="76" name="Shape 76">
              <a:extLst>
                <a:ext uri="{FF2B5EF4-FFF2-40B4-BE49-F238E27FC236}">
                  <a16:creationId xmlns:a16="http://schemas.microsoft.com/office/drawing/2014/main" id="{675B1F7A-256A-D6BB-5229-139FDD9F62F5}"/>
                </a:ext>
              </a:extLst>
            </xdr:cNvPr>
            <xdr:cNvSpPr/>
          </xdr:nvSpPr>
          <xdr:spPr>
            <a:xfrm>
              <a:off x="6874" y="509"/>
              <a:ext cx="131" cy="174"/>
            </a:xfrm>
            <a:custGeom>
              <a:avLst/>
              <a:gdLst/>
              <a:ahLst/>
              <a:cxnLst/>
              <a:rect l="l" t="t" r="r" b="b"/>
              <a:pathLst>
                <a:path w="131" h="174" extrusionOk="0">
                  <a:moveTo>
                    <a:pt x="41" y="0"/>
                  </a:moveTo>
                  <a:lnTo>
                    <a:pt x="31" y="18"/>
                  </a:lnTo>
                  <a:lnTo>
                    <a:pt x="26" y="28"/>
                  </a:lnTo>
                  <a:lnTo>
                    <a:pt x="18" y="48"/>
                  </a:lnTo>
                  <a:lnTo>
                    <a:pt x="15" y="59"/>
                  </a:lnTo>
                  <a:lnTo>
                    <a:pt x="12" y="69"/>
                  </a:lnTo>
                  <a:lnTo>
                    <a:pt x="6" y="91"/>
                  </a:lnTo>
                  <a:lnTo>
                    <a:pt x="2" y="113"/>
                  </a:lnTo>
                  <a:lnTo>
                    <a:pt x="0" y="137"/>
                  </a:lnTo>
                  <a:lnTo>
                    <a:pt x="0" y="174"/>
                  </a:lnTo>
                  <a:lnTo>
                    <a:pt x="4" y="161"/>
                  </a:lnTo>
                  <a:lnTo>
                    <a:pt x="9" y="148"/>
                  </a:lnTo>
                  <a:lnTo>
                    <a:pt x="13" y="134"/>
                  </a:lnTo>
                  <a:lnTo>
                    <a:pt x="18" y="121"/>
                  </a:lnTo>
                  <a:lnTo>
                    <a:pt x="24" y="108"/>
                  </a:lnTo>
                  <a:lnTo>
                    <a:pt x="29" y="95"/>
                  </a:lnTo>
                  <a:lnTo>
                    <a:pt x="32" y="89"/>
                  </a:lnTo>
                  <a:lnTo>
                    <a:pt x="35" y="82"/>
                  </a:lnTo>
                  <a:lnTo>
                    <a:pt x="39" y="76"/>
                  </a:lnTo>
                  <a:lnTo>
                    <a:pt x="42" y="70"/>
                  </a:lnTo>
                  <a:lnTo>
                    <a:pt x="100" y="70"/>
                  </a:lnTo>
                  <a:lnTo>
                    <a:pt x="99" y="68"/>
                  </a:lnTo>
                  <a:lnTo>
                    <a:pt x="87" y="51"/>
                  </a:lnTo>
                  <a:lnTo>
                    <a:pt x="82" y="43"/>
                  </a:lnTo>
                  <a:lnTo>
                    <a:pt x="76" y="36"/>
                  </a:lnTo>
                  <a:lnTo>
                    <a:pt x="71" y="29"/>
                  </a:lnTo>
                  <a:lnTo>
                    <a:pt x="65" y="22"/>
                  </a:lnTo>
                  <a:lnTo>
                    <a:pt x="47" y="4"/>
                  </a:lnTo>
                  <a:lnTo>
                    <a:pt x="41" y="0"/>
                  </a:lnTo>
                  <a:close/>
                  <a:moveTo>
                    <a:pt x="100" y="70"/>
                  </a:moveTo>
                  <a:lnTo>
                    <a:pt x="42" y="70"/>
                  </a:lnTo>
                  <a:lnTo>
                    <a:pt x="49" y="74"/>
                  </a:lnTo>
                  <a:lnTo>
                    <a:pt x="54" y="78"/>
                  </a:lnTo>
                  <a:lnTo>
                    <a:pt x="60" y="82"/>
                  </a:lnTo>
                  <a:lnTo>
                    <a:pt x="66" y="87"/>
                  </a:lnTo>
                  <a:lnTo>
                    <a:pt x="72" y="91"/>
                  </a:lnTo>
                  <a:lnTo>
                    <a:pt x="77" y="96"/>
                  </a:lnTo>
                  <a:lnTo>
                    <a:pt x="82" y="102"/>
                  </a:lnTo>
                  <a:lnTo>
                    <a:pt x="92" y="112"/>
                  </a:lnTo>
                  <a:lnTo>
                    <a:pt x="107" y="130"/>
                  </a:lnTo>
                  <a:lnTo>
                    <a:pt x="116" y="142"/>
                  </a:lnTo>
                  <a:lnTo>
                    <a:pt x="125" y="155"/>
                  </a:lnTo>
                  <a:lnTo>
                    <a:pt x="127" y="147"/>
                  </a:lnTo>
                  <a:lnTo>
                    <a:pt x="128" y="138"/>
                  </a:lnTo>
                  <a:lnTo>
                    <a:pt x="130" y="130"/>
                  </a:lnTo>
                  <a:lnTo>
                    <a:pt x="131" y="122"/>
                  </a:lnTo>
                  <a:lnTo>
                    <a:pt x="120" y="103"/>
                  </a:lnTo>
                  <a:lnTo>
                    <a:pt x="109" y="85"/>
                  </a:lnTo>
                  <a:lnTo>
                    <a:pt x="100" y="7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77" name="Shape 77">
              <a:extLst>
                <a:ext uri="{FF2B5EF4-FFF2-40B4-BE49-F238E27FC236}">
                  <a16:creationId xmlns:a16="http://schemas.microsoft.com/office/drawing/2014/main" id="{4F5154FF-047C-0013-73CE-1DDC8CC418A0}"/>
                </a:ext>
              </a:extLst>
            </xdr:cNvPr>
            <xdr:cNvPicPr preferRelativeResize="0"/>
          </xdr:nvPicPr>
          <xdr:blipFill rotWithShape="1">
            <a:blip xmlns:r="http://schemas.openxmlformats.org/officeDocument/2006/relationships" r:embed="rId7">
              <a:alphaModFix/>
            </a:blip>
            <a:srcRect/>
            <a:stretch/>
          </xdr:blipFill>
          <xdr:spPr>
            <a:xfrm>
              <a:off x="6874" y="640"/>
              <a:ext cx="499" cy="2"/>
            </a:xfrm>
            <a:prstGeom prst="rect">
              <a:avLst/>
            </a:prstGeom>
            <a:noFill/>
            <a:ln>
              <a:noFill/>
            </a:ln>
          </xdr:spPr>
        </xdr:pic>
        <xdr:sp macro="" textlink="">
          <xdr:nvSpPr>
            <xdr:cNvPr id="78" name="Shape 78">
              <a:extLst>
                <a:ext uri="{FF2B5EF4-FFF2-40B4-BE49-F238E27FC236}">
                  <a16:creationId xmlns:a16="http://schemas.microsoft.com/office/drawing/2014/main" id="{6BFFE0E1-7D07-F2D1-552F-983414564695}"/>
                </a:ext>
              </a:extLst>
            </xdr:cNvPr>
            <xdr:cNvSpPr/>
          </xdr:nvSpPr>
          <xdr:spPr>
            <a:xfrm>
              <a:off x="6874" y="509"/>
              <a:ext cx="131" cy="174"/>
            </a:xfrm>
            <a:custGeom>
              <a:avLst/>
              <a:gdLst/>
              <a:ahLst/>
              <a:cxnLst/>
              <a:rect l="l" t="t" r="r" b="b"/>
              <a:pathLst>
                <a:path w="131" h="174" extrusionOk="0">
                  <a:moveTo>
                    <a:pt x="125" y="155"/>
                  </a:moveTo>
                  <a:lnTo>
                    <a:pt x="116" y="142"/>
                  </a:lnTo>
                  <a:lnTo>
                    <a:pt x="107" y="130"/>
                  </a:lnTo>
                  <a:lnTo>
                    <a:pt x="102" y="124"/>
                  </a:lnTo>
                  <a:lnTo>
                    <a:pt x="97" y="118"/>
                  </a:lnTo>
                  <a:lnTo>
                    <a:pt x="92" y="112"/>
                  </a:lnTo>
                  <a:lnTo>
                    <a:pt x="87" y="107"/>
                  </a:lnTo>
                  <a:lnTo>
                    <a:pt x="82" y="102"/>
                  </a:lnTo>
                  <a:lnTo>
                    <a:pt x="77" y="96"/>
                  </a:lnTo>
                  <a:lnTo>
                    <a:pt x="72" y="91"/>
                  </a:lnTo>
                  <a:lnTo>
                    <a:pt x="66" y="87"/>
                  </a:lnTo>
                  <a:lnTo>
                    <a:pt x="60" y="82"/>
                  </a:lnTo>
                  <a:lnTo>
                    <a:pt x="54" y="78"/>
                  </a:lnTo>
                  <a:lnTo>
                    <a:pt x="49" y="74"/>
                  </a:lnTo>
                  <a:lnTo>
                    <a:pt x="42" y="70"/>
                  </a:lnTo>
                  <a:lnTo>
                    <a:pt x="39" y="76"/>
                  </a:lnTo>
                  <a:lnTo>
                    <a:pt x="35" y="82"/>
                  </a:lnTo>
                  <a:lnTo>
                    <a:pt x="32" y="89"/>
                  </a:lnTo>
                  <a:lnTo>
                    <a:pt x="29" y="95"/>
                  </a:lnTo>
                  <a:lnTo>
                    <a:pt x="24" y="108"/>
                  </a:lnTo>
                  <a:lnTo>
                    <a:pt x="18" y="121"/>
                  </a:lnTo>
                  <a:lnTo>
                    <a:pt x="13" y="134"/>
                  </a:lnTo>
                  <a:lnTo>
                    <a:pt x="9" y="148"/>
                  </a:lnTo>
                  <a:lnTo>
                    <a:pt x="4" y="161"/>
                  </a:lnTo>
                  <a:lnTo>
                    <a:pt x="0" y="174"/>
                  </a:lnTo>
                  <a:lnTo>
                    <a:pt x="0" y="162"/>
                  </a:lnTo>
                  <a:lnTo>
                    <a:pt x="0" y="149"/>
                  </a:lnTo>
                  <a:lnTo>
                    <a:pt x="0" y="137"/>
                  </a:lnTo>
                  <a:lnTo>
                    <a:pt x="1" y="125"/>
                  </a:lnTo>
                  <a:lnTo>
                    <a:pt x="2" y="113"/>
                  </a:lnTo>
                  <a:lnTo>
                    <a:pt x="15" y="59"/>
                  </a:lnTo>
                  <a:lnTo>
                    <a:pt x="18" y="48"/>
                  </a:lnTo>
                  <a:lnTo>
                    <a:pt x="22" y="38"/>
                  </a:lnTo>
                  <a:lnTo>
                    <a:pt x="26" y="28"/>
                  </a:lnTo>
                  <a:lnTo>
                    <a:pt x="31" y="18"/>
                  </a:lnTo>
                  <a:lnTo>
                    <a:pt x="36" y="9"/>
                  </a:lnTo>
                  <a:lnTo>
                    <a:pt x="41" y="0"/>
                  </a:lnTo>
                  <a:lnTo>
                    <a:pt x="47" y="4"/>
                  </a:lnTo>
                  <a:lnTo>
                    <a:pt x="76" y="36"/>
                  </a:lnTo>
                  <a:lnTo>
                    <a:pt x="82" y="43"/>
                  </a:lnTo>
                  <a:lnTo>
                    <a:pt x="87" y="51"/>
                  </a:lnTo>
                  <a:lnTo>
                    <a:pt x="99" y="68"/>
                  </a:lnTo>
                  <a:lnTo>
                    <a:pt x="109" y="85"/>
                  </a:lnTo>
                  <a:lnTo>
                    <a:pt x="120" y="103"/>
                  </a:lnTo>
                  <a:lnTo>
                    <a:pt x="131" y="122"/>
                  </a:lnTo>
                  <a:lnTo>
                    <a:pt x="130" y="130"/>
                  </a:lnTo>
                  <a:lnTo>
                    <a:pt x="128" y="138"/>
                  </a:lnTo>
                  <a:lnTo>
                    <a:pt x="127" y="147"/>
                  </a:lnTo>
                  <a:lnTo>
                    <a:pt x="125" y="15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79" name="Shape 79">
              <a:extLst>
                <a:ext uri="{FF2B5EF4-FFF2-40B4-BE49-F238E27FC236}">
                  <a16:creationId xmlns:a16="http://schemas.microsoft.com/office/drawing/2014/main" id="{2C2F39F6-1647-2EF8-2B0B-DC228D3E65F6}"/>
                </a:ext>
              </a:extLst>
            </xdr:cNvPr>
            <xdr:cNvPicPr preferRelativeResize="0"/>
          </xdr:nvPicPr>
          <xdr:blipFill rotWithShape="1">
            <a:blip xmlns:r="http://schemas.openxmlformats.org/officeDocument/2006/relationships" r:embed="rId7">
              <a:alphaModFix/>
            </a:blip>
            <a:srcRect/>
            <a:stretch/>
          </xdr:blipFill>
          <xdr:spPr>
            <a:xfrm>
              <a:off x="6874" y="640"/>
              <a:ext cx="499" cy="2"/>
            </a:xfrm>
            <a:prstGeom prst="rect">
              <a:avLst/>
            </a:prstGeom>
            <a:noFill/>
            <a:ln>
              <a:noFill/>
            </a:ln>
          </xdr:spPr>
        </xdr:pic>
        <xdr:sp macro="" textlink="">
          <xdr:nvSpPr>
            <xdr:cNvPr id="80" name="Shape 80">
              <a:extLst>
                <a:ext uri="{FF2B5EF4-FFF2-40B4-BE49-F238E27FC236}">
                  <a16:creationId xmlns:a16="http://schemas.microsoft.com/office/drawing/2014/main" id="{58CDAE0F-81DE-3E13-9D22-76C6469FFDA6}"/>
                </a:ext>
              </a:extLst>
            </xdr:cNvPr>
            <xdr:cNvSpPr/>
          </xdr:nvSpPr>
          <xdr:spPr>
            <a:xfrm>
              <a:off x="6966" y="407"/>
              <a:ext cx="174" cy="222"/>
            </a:xfrm>
            <a:custGeom>
              <a:avLst/>
              <a:gdLst/>
              <a:ahLst/>
              <a:cxnLst/>
              <a:rect l="l" t="t" r="r" b="b"/>
              <a:pathLst>
                <a:path w="174" h="222" extrusionOk="0">
                  <a:moveTo>
                    <a:pt x="96" y="0"/>
                  </a:moveTo>
                  <a:lnTo>
                    <a:pt x="90" y="6"/>
                  </a:lnTo>
                  <a:lnTo>
                    <a:pt x="84" y="13"/>
                  </a:lnTo>
                  <a:lnTo>
                    <a:pt x="78" y="21"/>
                  </a:lnTo>
                  <a:lnTo>
                    <a:pt x="72" y="30"/>
                  </a:lnTo>
                  <a:lnTo>
                    <a:pt x="66" y="38"/>
                  </a:lnTo>
                  <a:lnTo>
                    <a:pt x="60" y="47"/>
                  </a:lnTo>
                  <a:lnTo>
                    <a:pt x="42" y="77"/>
                  </a:lnTo>
                  <a:lnTo>
                    <a:pt x="24" y="110"/>
                  </a:lnTo>
                  <a:lnTo>
                    <a:pt x="12" y="134"/>
                  </a:lnTo>
                  <a:lnTo>
                    <a:pt x="0" y="160"/>
                  </a:lnTo>
                  <a:lnTo>
                    <a:pt x="5" y="167"/>
                  </a:lnTo>
                  <a:lnTo>
                    <a:pt x="9" y="174"/>
                  </a:lnTo>
                  <a:lnTo>
                    <a:pt x="14" y="181"/>
                  </a:lnTo>
                  <a:lnTo>
                    <a:pt x="19" y="189"/>
                  </a:lnTo>
                  <a:lnTo>
                    <a:pt x="23" y="197"/>
                  </a:lnTo>
                  <a:lnTo>
                    <a:pt x="28" y="204"/>
                  </a:lnTo>
                  <a:lnTo>
                    <a:pt x="38" y="220"/>
                  </a:lnTo>
                  <a:lnTo>
                    <a:pt x="39" y="222"/>
                  </a:lnTo>
                  <a:lnTo>
                    <a:pt x="44" y="203"/>
                  </a:lnTo>
                  <a:lnTo>
                    <a:pt x="48" y="188"/>
                  </a:lnTo>
                  <a:lnTo>
                    <a:pt x="50" y="181"/>
                  </a:lnTo>
                  <a:lnTo>
                    <a:pt x="51" y="175"/>
                  </a:lnTo>
                  <a:lnTo>
                    <a:pt x="55" y="161"/>
                  </a:lnTo>
                  <a:lnTo>
                    <a:pt x="58" y="154"/>
                  </a:lnTo>
                  <a:lnTo>
                    <a:pt x="61" y="146"/>
                  </a:lnTo>
                  <a:lnTo>
                    <a:pt x="70" y="128"/>
                  </a:lnTo>
                  <a:lnTo>
                    <a:pt x="76" y="117"/>
                  </a:lnTo>
                  <a:lnTo>
                    <a:pt x="82" y="105"/>
                  </a:lnTo>
                  <a:lnTo>
                    <a:pt x="90" y="92"/>
                  </a:lnTo>
                  <a:lnTo>
                    <a:pt x="99" y="76"/>
                  </a:lnTo>
                  <a:lnTo>
                    <a:pt x="142" y="76"/>
                  </a:lnTo>
                  <a:lnTo>
                    <a:pt x="138" y="64"/>
                  </a:lnTo>
                  <a:lnTo>
                    <a:pt x="133" y="51"/>
                  </a:lnTo>
                  <a:lnTo>
                    <a:pt x="128" y="40"/>
                  </a:lnTo>
                  <a:lnTo>
                    <a:pt x="124" y="30"/>
                  </a:lnTo>
                  <a:lnTo>
                    <a:pt x="119" y="22"/>
                  </a:lnTo>
                  <a:lnTo>
                    <a:pt x="111" y="10"/>
                  </a:lnTo>
                  <a:lnTo>
                    <a:pt x="107" y="6"/>
                  </a:lnTo>
                  <a:lnTo>
                    <a:pt x="101" y="2"/>
                  </a:lnTo>
                  <a:lnTo>
                    <a:pt x="96" y="0"/>
                  </a:lnTo>
                  <a:close/>
                  <a:moveTo>
                    <a:pt x="142" y="76"/>
                  </a:moveTo>
                  <a:lnTo>
                    <a:pt x="99" y="76"/>
                  </a:lnTo>
                  <a:lnTo>
                    <a:pt x="108" y="89"/>
                  </a:lnTo>
                  <a:lnTo>
                    <a:pt x="118" y="102"/>
                  </a:lnTo>
                  <a:lnTo>
                    <a:pt x="127" y="115"/>
                  </a:lnTo>
                  <a:lnTo>
                    <a:pt x="137" y="128"/>
                  </a:lnTo>
                  <a:lnTo>
                    <a:pt x="155" y="156"/>
                  </a:lnTo>
                  <a:lnTo>
                    <a:pt x="165" y="170"/>
                  </a:lnTo>
                  <a:lnTo>
                    <a:pt x="174" y="186"/>
                  </a:lnTo>
                  <a:lnTo>
                    <a:pt x="167" y="160"/>
                  </a:lnTo>
                  <a:lnTo>
                    <a:pt x="161" y="136"/>
                  </a:lnTo>
                  <a:lnTo>
                    <a:pt x="154" y="115"/>
                  </a:lnTo>
                  <a:lnTo>
                    <a:pt x="148" y="96"/>
                  </a:lnTo>
                  <a:lnTo>
                    <a:pt x="143" y="79"/>
                  </a:lnTo>
                  <a:lnTo>
                    <a:pt x="142" y="76"/>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81" name="Shape 81">
              <a:extLst>
                <a:ext uri="{FF2B5EF4-FFF2-40B4-BE49-F238E27FC236}">
                  <a16:creationId xmlns:a16="http://schemas.microsoft.com/office/drawing/2014/main" id="{7355F326-ADD4-3E8D-27F4-053463D881E7}"/>
                </a:ext>
              </a:extLst>
            </xdr:cNvPr>
            <xdr:cNvPicPr preferRelativeResize="0"/>
          </xdr:nvPicPr>
          <xdr:blipFill rotWithShape="1">
            <a:blip xmlns:r="http://schemas.openxmlformats.org/officeDocument/2006/relationships" r:embed="rId7">
              <a:alphaModFix/>
            </a:blip>
            <a:srcRect/>
            <a:stretch/>
          </xdr:blipFill>
          <xdr:spPr>
            <a:xfrm>
              <a:off x="6967" y="537"/>
              <a:ext cx="499" cy="2"/>
            </a:xfrm>
            <a:prstGeom prst="rect">
              <a:avLst/>
            </a:prstGeom>
            <a:noFill/>
            <a:ln>
              <a:noFill/>
            </a:ln>
          </xdr:spPr>
        </xdr:pic>
        <xdr:sp macro="" textlink="">
          <xdr:nvSpPr>
            <xdr:cNvPr id="82" name="Shape 82">
              <a:extLst>
                <a:ext uri="{FF2B5EF4-FFF2-40B4-BE49-F238E27FC236}">
                  <a16:creationId xmlns:a16="http://schemas.microsoft.com/office/drawing/2014/main" id="{50E02A34-77CE-A13A-3FC8-98D32FCF6239}"/>
                </a:ext>
              </a:extLst>
            </xdr:cNvPr>
            <xdr:cNvSpPr/>
          </xdr:nvSpPr>
          <xdr:spPr>
            <a:xfrm>
              <a:off x="6966" y="407"/>
              <a:ext cx="174" cy="222"/>
            </a:xfrm>
            <a:custGeom>
              <a:avLst/>
              <a:gdLst/>
              <a:ahLst/>
              <a:cxnLst/>
              <a:rect l="l" t="t" r="r" b="b"/>
              <a:pathLst>
                <a:path w="174" h="222" extrusionOk="0">
                  <a:moveTo>
                    <a:pt x="0" y="160"/>
                  </a:moveTo>
                  <a:lnTo>
                    <a:pt x="12" y="134"/>
                  </a:lnTo>
                  <a:lnTo>
                    <a:pt x="24" y="110"/>
                  </a:lnTo>
                  <a:lnTo>
                    <a:pt x="30" y="99"/>
                  </a:lnTo>
                  <a:lnTo>
                    <a:pt x="36" y="88"/>
                  </a:lnTo>
                  <a:lnTo>
                    <a:pt x="42" y="77"/>
                  </a:lnTo>
                  <a:lnTo>
                    <a:pt x="48" y="67"/>
                  </a:lnTo>
                  <a:lnTo>
                    <a:pt x="54" y="57"/>
                  </a:lnTo>
                  <a:lnTo>
                    <a:pt x="60" y="47"/>
                  </a:lnTo>
                  <a:lnTo>
                    <a:pt x="66" y="38"/>
                  </a:lnTo>
                  <a:lnTo>
                    <a:pt x="72" y="30"/>
                  </a:lnTo>
                  <a:lnTo>
                    <a:pt x="78" y="21"/>
                  </a:lnTo>
                  <a:lnTo>
                    <a:pt x="84" y="13"/>
                  </a:lnTo>
                  <a:lnTo>
                    <a:pt x="90" y="6"/>
                  </a:lnTo>
                  <a:lnTo>
                    <a:pt x="96" y="0"/>
                  </a:lnTo>
                  <a:lnTo>
                    <a:pt x="97" y="0"/>
                  </a:lnTo>
                  <a:lnTo>
                    <a:pt x="99" y="1"/>
                  </a:lnTo>
                  <a:lnTo>
                    <a:pt x="101" y="2"/>
                  </a:lnTo>
                  <a:lnTo>
                    <a:pt x="103" y="3"/>
                  </a:lnTo>
                  <a:lnTo>
                    <a:pt x="105" y="4"/>
                  </a:lnTo>
                  <a:lnTo>
                    <a:pt x="107" y="6"/>
                  </a:lnTo>
                  <a:lnTo>
                    <a:pt x="109" y="8"/>
                  </a:lnTo>
                  <a:lnTo>
                    <a:pt x="111" y="10"/>
                  </a:lnTo>
                  <a:lnTo>
                    <a:pt x="113" y="13"/>
                  </a:lnTo>
                  <a:lnTo>
                    <a:pt x="115" y="16"/>
                  </a:lnTo>
                  <a:lnTo>
                    <a:pt x="117" y="19"/>
                  </a:lnTo>
                  <a:lnTo>
                    <a:pt x="119" y="22"/>
                  </a:lnTo>
                  <a:lnTo>
                    <a:pt x="124" y="30"/>
                  </a:lnTo>
                  <a:lnTo>
                    <a:pt x="128" y="40"/>
                  </a:lnTo>
                  <a:lnTo>
                    <a:pt x="133" y="51"/>
                  </a:lnTo>
                  <a:lnTo>
                    <a:pt x="138" y="64"/>
                  </a:lnTo>
                  <a:lnTo>
                    <a:pt x="143" y="79"/>
                  </a:lnTo>
                  <a:lnTo>
                    <a:pt x="148" y="96"/>
                  </a:lnTo>
                  <a:lnTo>
                    <a:pt x="154" y="115"/>
                  </a:lnTo>
                  <a:lnTo>
                    <a:pt x="161" y="136"/>
                  </a:lnTo>
                  <a:lnTo>
                    <a:pt x="167" y="160"/>
                  </a:lnTo>
                  <a:lnTo>
                    <a:pt x="174" y="186"/>
                  </a:lnTo>
                  <a:lnTo>
                    <a:pt x="165" y="170"/>
                  </a:lnTo>
                  <a:lnTo>
                    <a:pt x="155" y="156"/>
                  </a:lnTo>
                  <a:lnTo>
                    <a:pt x="146" y="142"/>
                  </a:lnTo>
                  <a:lnTo>
                    <a:pt x="137" y="128"/>
                  </a:lnTo>
                  <a:lnTo>
                    <a:pt x="127" y="115"/>
                  </a:lnTo>
                  <a:lnTo>
                    <a:pt x="118" y="102"/>
                  </a:lnTo>
                  <a:lnTo>
                    <a:pt x="108" y="89"/>
                  </a:lnTo>
                  <a:lnTo>
                    <a:pt x="99" y="76"/>
                  </a:lnTo>
                  <a:lnTo>
                    <a:pt x="90" y="92"/>
                  </a:lnTo>
                  <a:lnTo>
                    <a:pt x="82" y="105"/>
                  </a:lnTo>
                  <a:lnTo>
                    <a:pt x="76" y="117"/>
                  </a:lnTo>
                  <a:lnTo>
                    <a:pt x="70" y="128"/>
                  </a:lnTo>
                  <a:lnTo>
                    <a:pt x="65" y="138"/>
                  </a:lnTo>
                  <a:lnTo>
                    <a:pt x="61" y="146"/>
                  </a:lnTo>
                  <a:lnTo>
                    <a:pt x="58" y="154"/>
                  </a:lnTo>
                  <a:lnTo>
                    <a:pt x="55" y="161"/>
                  </a:lnTo>
                  <a:lnTo>
                    <a:pt x="53" y="168"/>
                  </a:lnTo>
                  <a:lnTo>
                    <a:pt x="51" y="175"/>
                  </a:lnTo>
                  <a:lnTo>
                    <a:pt x="50" y="181"/>
                  </a:lnTo>
                  <a:lnTo>
                    <a:pt x="48" y="188"/>
                  </a:lnTo>
                  <a:lnTo>
                    <a:pt x="44" y="203"/>
                  </a:lnTo>
                  <a:lnTo>
                    <a:pt x="39" y="222"/>
                  </a:lnTo>
                  <a:lnTo>
                    <a:pt x="38" y="221"/>
                  </a:lnTo>
                  <a:lnTo>
                    <a:pt x="38" y="220"/>
                  </a:lnTo>
                  <a:lnTo>
                    <a:pt x="33" y="212"/>
                  </a:lnTo>
                  <a:lnTo>
                    <a:pt x="28" y="204"/>
                  </a:lnTo>
                  <a:lnTo>
                    <a:pt x="23" y="197"/>
                  </a:lnTo>
                  <a:lnTo>
                    <a:pt x="19" y="189"/>
                  </a:lnTo>
                  <a:lnTo>
                    <a:pt x="14" y="181"/>
                  </a:lnTo>
                  <a:lnTo>
                    <a:pt x="9" y="174"/>
                  </a:lnTo>
                  <a:lnTo>
                    <a:pt x="5" y="167"/>
                  </a:lnTo>
                  <a:lnTo>
                    <a:pt x="0" y="16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83" name="Shape 83">
              <a:extLst>
                <a:ext uri="{FF2B5EF4-FFF2-40B4-BE49-F238E27FC236}">
                  <a16:creationId xmlns:a16="http://schemas.microsoft.com/office/drawing/2014/main" id="{3B2155AE-273F-ED2E-F937-114B868F20B4}"/>
                </a:ext>
              </a:extLst>
            </xdr:cNvPr>
            <xdr:cNvPicPr preferRelativeResize="0"/>
          </xdr:nvPicPr>
          <xdr:blipFill rotWithShape="1">
            <a:blip xmlns:r="http://schemas.openxmlformats.org/officeDocument/2006/relationships" r:embed="rId7">
              <a:alphaModFix/>
            </a:blip>
            <a:srcRect/>
            <a:stretch/>
          </xdr:blipFill>
          <xdr:spPr>
            <a:xfrm>
              <a:off x="6967" y="537"/>
              <a:ext cx="499" cy="2"/>
            </a:xfrm>
            <a:prstGeom prst="rect">
              <a:avLst/>
            </a:prstGeom>
            <a:noFill/>
            <a:ln>
              <a:noFill/>
            </a:ln>
          </xdr:spPr>
        </xdr:pic>
        <xdr:sp macro="" textlink="">
          <xdr:nvSpPr>
            <xdr:cNvPr id="84" name="Shape 84">
              <a:extLst>
                <a:ext uri="{FF2B5EF4-FFF2-40B4-BE49-F238E27FC236}">
                  <a16:creationId xmlns:a16="http://schemas.microsoft.com/office/drawing/2014/main" id="{3E8F5892-9C29-8095-5F71-F7B82656308B}"/>
                </a:ext>
              </a:extLst>
            </xdr:cNvPr>
            <xdr:cNvSpPr/>
          </xdr:nvSpPr>
          <xdr:spPr>
            <a:xfrm>
              <a:off x="6997" y="616"/>
              <a:ext cx="2" cy="2"/>
            </a:xfrm>
            <a:custGeom>
              <a:avLst/>
              <a:gdLst/>
              <a:ahLst/>
              <a:cxnLst/>
              <a:rect l="l" t="t" r="r" b="b"/>
              <a:pathLst>
                <a:path w="1" h="2" extrusionOk="0">
                  <a:moveTo>
                    <a:pt x="1" y="2"/>
                  </a:moveTo>
                  <a:lnTo>
                    <a:pt x="0" y="1"/>
                  </a:lnTo>
                  <a:lnTo>
                    <a:pt x="0" y="0"/>
                  </a:lnTo>
                  <a:lnTo>
                    <a:pt x="0" y="1"/>
                  </a:lnTo>
                  <a:lnTo>
                    <a:pt x="1" y="2"/>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85" name="Shape 85">
              <a:extLst>
                <a:ext uri="{FF2B5EF4-FFF2-40B4-BE49-F238E27FC236}">
                  <a16:creationId xmlns:a16="http://schemas.microsoft.com/office/drawing/2014/main" id="{FCEAB0AA-E858-0CA1-3867-E4D460B2C0BF}"/>
                </a:ext>
              </a:extLst>
            </xdr:cNvPr>
            <xdr:cNvSpPr/>
          </xdr:nvSpPr>
          <xdr:spPr>
            <a:xfrm>
              <a:off x="6997" y="616"/>
              <a:ext cx="2" cy="2"/>
            </a:xfrm>
            <a:custGeom>
              <a:avLst/>
              <a:gdLst/>
              <a:ahLst/>
              <a:cxnLst/>
              <a:rect l="l" t="t" r="r" b="b"/>
              <a:pathLst>
                <a:path w="1" h="2" extrusionOk="0">
                  <a:moveTo>
                    <a:pt x="1" y="2"/>
                  </a:moveTo>
                  <a:lnTo>
                    <a:pt x="0" y="1"/>
                  </a:lnTo>
                  <a:lnTo>
                    <a:pt x="0" y="0"/>
                  </a:lnTo>
                  <a:lnTo>
                    <a:pt x="0" y="1"/>
                  </a:lnTo>
                  <a:lnTo>
                    <a:pt x="1"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86" name="Shape 86">
              <a:extLst>
                <a:ext uri="{FF2B5EF4-FFF2-40B4-BE49-F238E27FC236}">
                  <a16:creationId xmlns:a16="http://schemas.microsoft.com/office/drawing/2014/main" id="{D40BA01A-161F-CB5B-871D-8D374E6B96E6}"/>
                </a:ext>
              </a:extLst>
            </xdr:cNvPr>
            <xdr:cNvSpPr/>
          </xdr:nvSpPr>
          <xdr:spPr>
            <a:xfrm>
              <a:off x="6998" y="620"/>
              <a:ext cx="3" cy="3"/>
            </a:xfrm>
            <a:custGeom>
              <a:avLst/>
              <a:gdLst/>
              <a:ahLst/>
              <a:cxnLst/>
              <a:rect l="l" t="t" r="r" b="b"/>
              <a:pathLst>
                <a:path w="3" h="3" extrusionOk="0">
                  <a:moveTo>
                    <a:pt x="3" y="3"/>
                  </a:moveTo>
                  <a:lnTo>
                    <a:pt x="2" y="1"/>
                  </a:lnTo>
                  <a:lnTo>
                    <a:pt x="0" y="0"/>
                  </a:lnTo>
                </a:path>
              </a:pathLst>
            </a:custGeom>
            <a:noFill/>
            <a:ln w="9525" cap="flat" cmpd="sng">
              <a:solidFill>
                <a:srgbClr val="373435"/>
              </a:solidFill>
              <a:prstDash val="solid"/>
              <a:round/>
              <a:headEnd type="none" w="med" len="med"/>
              <a:tailEnd type="none" w="med" len="med"/>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87" name="Shape 87">
              <a:extLst>
                <a:ext uri="{FF2B5EF4-FFF2-40B4-BE49-F238E27FC236}">
                  <a16:creationId xmlns:a16="http://schemas.microsoft.com/office/drawing/2014/main" id="{431B0593-6FDF-093F-9753-9314E20FBE82}"/>
                </a:ext>
              </a:extLst>
            </xdr:cNvPr>
            <xdr:cNvPicPr preferRelativeResize="0"/>
          </xdr:nvPicPr>
          <xdr:blipFill rotWithShape="1">
            <a:blip xmlns:r="http://schemas.openxmlformats.org/officeDocument/2006/relationships" r:embed="rId7">
              <a:alphaModFix/>
            </a:blip>
            <a:srcRect/>
            <a:stretch/>
          </xdr:blipFill>
          <xdr:spPr>
            <a:xfrm>
              <a:off x="6998" y="745"/>
              <a:ext cx="499" cy="7"/>
            </a:xfrm>
            <a:prstGeom prst="rect">
              <a:avLst/>
            </a:prstGeom>
            <a:noFill/>
            <a:ln>
              <a:noFill/>
            </a:ln>
          </xdr:spPr>
        </xdr:pic>
        <xdr:sp macro="" textlink="">
          <xdr:nvSpPr>
            <xdr:cNvPr id="88" name="Shape 88">
              <a:extLst>
                <a:ext uri="{FF2B5EF4-FFF2-40B4-BE49-F238E27FC236}">
                  <a16:creationId xmlns:a16="http://schemas.microsoft.com/office/drawing/2014/main" id="{D1031398-0755-F4E5-A908-FCE3930E51DF}"/>
                </a:ext>
              </a:extLst>
            </xdr:cNvPr>
            <xdr:cNvSpPr/>
          </xdr:nvSpPr>
          <xdr:spPr>
            <a:xfrm>
              <a:off x="7017" y="790"/>
              <a:ext cx="5" cy="18"/>
            </a:xfrm>
            <a:custGeom>
              <a:avLst/>
              <a:gdLst/>
              <a:ahLst/>
              <a:cxnLst/>
              <a:rect l="l" t="t" r="r" b="b"/>
              <a:pathLst>
                <a:path w="5" h="18" extrusionOk="0">
                  <a:moveTo>
                    <a:pt x="5" y="0"/>
                  </a:moveTo>
                  <a:lnTo>
                    <a:pt x="2" y="8"/>
                  </a:lnTo>
                  <a:lnTo>
                    <a:pt x="0" y="16"/>
                  </a:lnTo>
                  <a:lnTo>
                    <a:pt x="0" y="18"/>
                  </a:lnTo>
                  <a:lnTo>
                    <a:pt x="1" y="14"/>
                  </a:lnTo>
                  <a:lnTo>
                    <a:pt x="3" y="9"/>
                  </a:lnTo>
                  <a:lnTo>
                    <a:pt x="4" y="5"/>
                  </a:lnTo>
                  <a:lnTo>
                    <a:pt x="5"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89" name="Shape 89">
              <a:extLst>
                <a:ext uri="{FF2B5EF4-FFF2-40B4-BE49-F238E27FC236}">
                  <a16:creationId xmlns:a16="http://schemas.microsoft.com/office/drawing/2014/main" id="{847309EC-D44C-565C-10EF-9DCA8BB83D5A}"/>
                </a:ext>
              </a:extLst>
            </xdr:cNvPr>
            <xdr:cNvSpPr/>
          </xdr:nvSpPr>
          <xdr:spPr>
            <a:xfrm>
              <a:off x="7017" y="790"/>
              <a:ext cx="5" cy="18"/>
            </a:xfrm>
            <a:custGeom>
              <a:avLst/>
              <a:gdLst/>
              <a:ahLst/>
              <a:cxnLst/>
              <a:rect l="l" t="t" r="r" b="b"/>
              <a:pathLst>
                <a:path w="5" h="18" extrusionOk="0">
                  <a:moveTo>
                    <a:pt x="5" y="0"/>
                  </a:moveTo>
                  <a:lnTo>
                    <a:pt x="4" y="4"/>
                  </a:lnTo>
                  <a:lnTo>
                    <a:pt x="2" y="8"/>
                  </a:lnTo>
                  <a:lnTo>
                    <a:pt x="1" y="12"/>
                  </a:lnTo>
                  <a:lnTo>
                    <a:pt x="0" y="15"/>
                  </a:lnTo>
                  <a:lnTo>
                    <a:pt x="0" y="16"/>
                  </a:lnTo>
                  <a:lnTo>
                    <a:pt x="0" y="18"/>
                  </a:lnTo>
                  <a:lnTo>
                    <a:pt x="1" y="14"/>
                  </a:lnTo>
                  <a:lnTo>
                    <a:pt x="3" y="9"/>
                  </a:lnTo>
                  <a:lnTo>
                    <a:pt x="4" y="5"/>
                  </a:lnTo>
                  <a:lnTo>
                    <a:pt x="5"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90" name="Shape 90">
              <a:extLst>
                <a:ext uri="{FF2B5EF4-FFF2-40B4-BE49-F238E27FC236}">
                  <a16:creationId xmlns:a16="http://schemas.microsoft.com/office/drawing/2014/main" id="{B74065D9-1C4A-ACFB-5359-46EA3803E50B}"/>
                </a:ext>
              </a:extLst>
            </xdr:cNvPr>
            <xdr:cNvSpPr/>
          </xdr:nvSpPr>
          <xdr:spPr>
            <a:xfrm>
              <a:off x="6973" y="544"/>
              <a:ext cx="69" cy="219"/>
            </a:xfrm>
            <a:custGeom>
              <a:avLst/>
              <a:gdLst/>
              <a:ahLst/>
              <a:cxnLst/>
              <a:rect l="l" t="t" r="r" b="b"/>
              <a:pathLst>
                <a:path w="69" h="219" extrusionOk="0">
                  <a:moveTo>
                    <a:pt x="0" y="84"/>
                  </a:moveTo>
                  <a:lnTo>
                    <a:pt x="1" y="89"/>
                  </a:lnTo>
                  <a:lnTo>
                    <a:pt x="2" y="95"/>
                  </a:lnTo>
                  <a:lnTo>
                    <a:pt x="4" y="100"/>
                  </a:lnTo>
                  <a:lnTo>
                    <a:pt x="5" y="106"/>
                  </a:lnTo>
                  <a:lnTo>
                    <a:pt x="15" y="121"/>
                  </a:lnTo>
                  <a:lnTo>
                    <a:pt x="24" y="136"/>
                  </a:lnTo>
                  <a:lnTo>
                    <a:pt x="28" y="144"/>
                  </a:lnTo>
                  <a:lnTo>
                    <a:pt x="33" y="151"/>
                  </a:lnTo>
                  <a:lnTo>
                    <a:pt x="36" y="158"/>
                  </a:lnTo>
                  <a:lnTo>
                    <a:pt x="40" y="165"/>
                  </a:lnTo>
                  <a:lnTo>
                    <a:pt x="52" y="193"/>
                  </a:lnTo>
                  <a:lnTo>
                    <a:pt x="54" y="199"/>
                  </a:lnTo>
                  <a:lnTo>
                    <a:pt x="58" y="213"/>
                  </a:lnTo>
                  <a:lnTo>
                    <a:pt x="60" y="219"/>
                  </a:lnTo>
                  <a:lnTo>
                    <a:pt x="66" y="201"/>
                  </a:lnTo>
                  <a:lnTo>
                    <a:pt x="69" y="195"/>
                  </a:lnTo>
                  <a:lnTo>
                    <a:pt x="65" y="181"/>
                  </a:lnTo>
                  <a:lnTo>
                    <a:pt x="63" y="167"/>
                  </a:lnTo>
                  <a:lnTo>
                    <a:pt x="60" y="153"/>
                  </a:lnTo>
                  <a:lnTo>
                    <a:pt x="59" y="139"/>
                  </a:lnTo>
                  <a:lnTo>
                    <a:pt x="57" y="125"/>
                  </a:lnTo>
                  <a:lnTo>
                    <a:pt x="57" y="119"/>
                  </a:lnTo>
                  <a:lnTo>
                    <a:pt x="26" y="119"/>
                  </a:lnTo>
                  <a:lnTo>
                    <a:pt x="14" y="101"/>
                  </a:lnTo>
                  <a:lnTo>
                    <a:pt x="7" y="93"/>
                  </a:lnTo>
                  <a:lnTo>
                    <a:pt x="0" y="84"/>
                  </a:lnTo>
                  <a:close/>
                  <a:moveTo>
                    <a:pt x="58" y="0"/>
                  </a:moveTo>
                  <a:lnTo>
                    <a:pt x="53" y="12"/>
                  </a:lnTo>
                  <a:lnTo>
                    <a:pt x="49" y="22"/>
                  </a:lnTo>
                  <a:lnTo>
                    <a:pt x="46" y="32"/>
                  </a:lnTo>
                  <a:lnTo>
                    <a:pt x="43" y="41"/>
                  </a:lnTo>
                  <a:lnTo>
                    <a:pt x="41" y="50"/>
                  </a:lnTo>
                  <a:lnTo>
                    <a:pt x="39" y="61"/>
                  </a:lnTo>
                  <a:lnTo>
                    <a:pt x="36" y="72"/>
                  </a:lnTo>
                  <a:lnTo>
                    <a:pt x="32" y="85"/>
                  </a:lnTo>
                  <a:lnTo>
                    <a:pt x="32" y="86"/>
                  </a:lnTo>
                  <a:lnTo>
                    <a:pt x="31" y="95"/>
                  </a:lnTo>
                  <a:lnTo>
                    <a:pt x="29" y="103"/>
                  </a:lnTo>
                  <a:lnTo>
                    <a:pt x="28" y="111"/>
                  </a:lnTo>
                  <a:lnTo>
                    <a:pt x="26" y="119"/>
                  </a:lnTo>
                  <a:lnTo>
                    <a:pt x="57" y="119"/>
                  </a:lnTo>
                  <a:lnTo>
                    <a:pt x="56" y="111"/>
                  </a:lnTo>
                  <a:lnTo>
                    <a:pt x="56" y="95"/>
                  </a:lnTo>
                  <a:lnTo>
                    <a:pt x="55" y="84"/>
                  </a:lnTo>
                  <a:lnTo>
                    <a:pt x="57" y="77"/>
                  </a:lnTo>
                  <a:lnTo>
                    <a:pt x="59" y="71"/>
                  </a:lnTo>
                  <a:lnTo>
                    <a:pt x="61" y="64"/>
                  </a:lnTo>
                  <a:lnTo>
                    <a:pt x="62" y="59"/>
                  </a:lnTo>
                  <a:lnTo>
                    <a:pt x="63" y="53"/>
                  </a:lnTo>
                  <a:lnTo>
                    <a:pt x="63" y="22"/>
                  </a:lnTo>
                  <a:lnTo>
                    <a:pt x="62" y="18"/>
                  </a:lnTo>
                  <a:lnTo>
                    <a:pt x="60" y="8"/>
                  </a:lnTo>
                  <a:lnTo>
                    <a:pt x="58"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91" name="Shape 91">
              <a:extLst>
                <a:ext uri="{FF2B5EF4-FFF2-40B4-BE49-F238E27FC236}">
                  <a16:creationId xmlns:a16="http://schemas.microsoft.com/office/drawing/2014/main" id="{A696E65C-AA0F-06CE-14B1-85E75C2E2DEC}"/>
                </a:ext>
              </a:extLst>
            </xdr:cNvPr>
            <xdr:cNvPicPr preferRelativeResize="0"/>
          </xdr:nvPicPr>
          <xdr:blipFill rotWithShape="1">
            <a:blip xmlns:r="http://schemas.openxmlformats.org/officeDocument/2006/relationships" r:embed="rId7">
              <a:alphaModFix/>
            </a:blip>
            <a:srcRect/>
            <a:stretch/>
          </xdr:blipFill>
          <xdr:spPr>
            <a:xfrm>
              <a:off x="6974" y="673"/>
              <a:ext cx="499" cy="2"/>
            </a:xfrm>
            <a:prstGeom prst="rect">
              <a:avLst/>
            </a:prstGeom>
            <a:noFill/>
            <a:ln>
              <a:noFill/>
            </a:ln>
          </xdr:spPr>
        </xdr:pic>
        <xdr:sp macro="" textlink="">
          <xdr:nvSpPr>
            <xdr:cNvPr id="92" name="Shape 92">
              <a:extLst>
                <a:ext uri="{FF2B5EF4-FFF2-40B4-BE49-F238E27FC236}">
                  <a16:creationId xmlns:a16="http://schemas.microsoft.com/office/drawing/2014/main" id="{9F754EF1-8FD5-8340-36DE-41DEB5315D4D}"/>
                </a:ext>
              </a:extLst>
            </xdr:cNvPr>
            <xdr:cNvSpPr/>
          </xdr:nvSpPr>
          <xdr:spPr>
            <a:xfrm>
              <a:off x="6973" y="544"/>
              <a:ext cx="69" cy="219"/>
            </a:xfrm>
            <a:custGeom>
              <a:avLst/>
              <a:gdLst/>
              <a:ahLst/>
              <a:cxnLst/>
              <a:rect l="l" t="t" r="r" b="b"/>
              <a:pathLst>
                <a:path w="69" h="219" extrusionOk="0">
                  <a:moveTo>
                    <a:pt x="69" y="195"/>
                  </a:moveTo>
                  <a:lnTo>
                    <a:pt x="65" y="181"/>
                  </a:lnTo>
                  <a:lnTo>
                    <a:pt x="63" y="167"/>
                  </a:lnTo>
                  <a:lnTo>
                    <a:pt x="60" y="153"/>
                  </a:lnTo>
                  <a:lnTo>
                    <a:pt x="59" y="139"/>
                  </a:lnTo>
                  <a:lnTo>
                    <a:pt x="57" y="125"/>
                  </a:lnTo>
                  <a:lnTo>
                    <a:pt x="56" y="111"/>
                  </a:lnTo>
                  <a:lnTo>
                    <a:pt x="56" y="97"/>
                  </a:lnTo>
                  <a:lnTo>
                    <a:pt x="55" y="84"/>
                  </a:lnTo>
                  <a:lnTo>
                    <a:pt x="57" y="77"/>
                  </a:lnTo>
                  <a:lnTo>
                    <a:pt x="59" y="71"/>
                  </a:lnTo>
                  <a:lnTo>
                    <a:pt x="61" y="64"/>
                  </a:lnTo>
                  <a:lnTo>
                    <a:pt x="62" y="59"/>
                  </a:lnTo>
                  <a:lnTo>
                    <a:pt x="63" y="53"/>
                  </a:lnTo>
                  <a:lnTo>
                    <a:pt x="63" y="47"/>
                  </a:lnTo>
                  <a:lnTo>
                    <a:pt x="64" y="42"/>
                  </a:lnTo>
                  <a:lnTo>
                    <a:pt x="64" y="37"/>
                  </a:lnTo>
                  <a:lnTo>
                    <a:pt x="63" y="32"/>
                  </a:lnTo>
                  <a:lnTo>
                    <a:pt x="63" y="27"/>
                  </a:lnTo>
                  <a:lnTo>
                    <a:pt x="63" y="22"/>
                  </a:lnTo>
                  <a:lnTo>
                    <a:pt x="62" y="18"/>
                  </a:lnTo>
                  <a:lnTo>
                    <a:pt x="60" y="8"/>
                  </a:lnTo>
                  <a:lnTo>
                    <a:pt x="58" y="0"/>
                  </a:lnTo>
                  <a:lnTo>
                    <a:pt x="53" y="12"/>
                  </a:lnTo>
                  <a:lnTo>
                    <a:pt x="49" y="22"/>
                  </a:lnTo>
                  <a:lnTo>
                    <a:pt x="46" y="32"/>
                  </a:lnTo>
                  <a:lnTo>
                    <a:pt x="43" y="41"/>
                  </a:lnTo>
                  <a:lnTo>
                    <a:pt x="41" y="50"/>
                  </a:lnTo>
                  <a:lnTo>
                    <a:pt x="39" y="61"/>
                  </a:lnTo>
                  <a:lnTo>
                    <a:pt x="36" y="72"/>
                  </a:lnTo>
                  <a:lnTo>
                    <a:pt x="32" y="85"/>
                  </a:lnTo>
                  <a:lnTo>
                    <a:pt x="31" y="84"/>
                  </a:lnTo>
                  <a:lnTo>
                    <a:pt x="32" y="86"/>
                  </a:lnTo>
                  <a:lnTo>
                    <a:pt x="31" y="95"/>
                  </a:lnTo>
                  <a:lnTo>
                    <a:pt x="29" y="103"/>
                  </a:lnTo>
                  <a:lnTo>
                    <a:pt x="28" y="111"/>
                  </a:lnTo>
                  <a:lnTo>
                    <a:pt x="26" y="119"/>
                  </a:lnTo>
                  <a:lnTo>
                    <a:pt x="20" y="110"/>
                  </a:lnTo>
                  <a:lnTo>
                    <a:pt x="14" y="101"/>
                  </a:lnTo>
                  <a:lnTo>
                    <a:pt x="7" y="93"/>
                  </a:lnTo>
                  <a:lnTo>
                    <a:pt x="0" y="84"/>
                  </a:lnTo>
                  <a:lnTo>
                    <a:pt x="1" y="89"/>
                  </a:lnTo>
                  <a:lnTo>
                    <a:pt x="2" y="95"/>
                  </a:lnTo>
                  <a:lnTo>
                    <a:pt x="4" y="100"/>
                  </a:lnTo>
                  <a:lnTo>
                    <a:pt x="5" y="106"/>
                  </a:lnTo>
                  <a:lnTo>
                    <a:pt x="15" y="121"/>
                  </a:lnTo>
                  <a:lnTo>
                    <a:pt x="24" y="136"/>
                  </a:lnTo>
                  <a:lnTo>
                    <a:pt x="28" y="144"/>
                  </a:lnTo>
                  <a:lnTo>
                    <a:pt x="33" y="151"/>
                  </a:lnTo>
                  <a:lnTo>
                    <a:pt x="36" y="158"/>
                  </a:lnTo>
                  <a:lnTo>
                    <a:pt x="40" y="165"/>
                  </a:lnTo>
                  <a:lnTo>
                    <a:pt x="43" y="172"/>
                  </a:lnTo>
                  <a:lnTo>
                    <a:pt x="46" y="179"/>
                  </a:lnTo>
                  <a:lnTo>
                    <a:pt x="49" y="186"/>
                  </a:lnTo>
                  <a:lnTo>
                    <a:pt x="52" y="193"/>
                  </a:lnTo>
                  <a:lnTo>
                    <a:pt x="54" y="199"/>
                  </a:lnTo>
                  <a:lnTo>
                    <a:pt x="56" y="206"/>
                  </a:lnTo>
                  <a:lnTo>
                    <a:pt x="58" y="213"/>
                  </a:lnTo>
                  <a:lnTo>
                    <a:pt x="60" y="219"/>
                  </a:lnTo>
                  <a:lnTo>
                    <a:pt x="62" y="213"/>
                  </a:lnTo>
                  <a:lnTo>
                    <a:pt x="64" y="207"/>
                  </a:lnTo>
                  <a:lnTo>
                    <a:pt x="66" y="201"/>
                  </a:lnTo>
                  <a:lnTo>
                    <a:pt x="69" y="19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93" name="Shape 93">
              <a:extLst>
                <a:ext uri="{FF2B5EF4-FFF2-40B4-BE49-F238E27FC236}">
                  <a16:creationId xmlns:a16="http://schemas.microsoft.com/office/drawing/2014/main" id="{CB6E19D8-CE17-58F0-7467-7F97667A5590}"/>
                </a:ext>
              </a:extLst>
            </xdr:cNvPr>
            <xdr:cNvPicPr preferRelativeResize="0"/>
          </xdr:nvPicPr>
          <xdr:blipFill rotWithShape="1">
            <a:blip xmlns:r="http://schemas.openxmlformats.org/officeDocument/2006/relationships" r:embed="rId7">
              <a:alphaModFix/>
            </a:blip>
            <a:srcRect/>
            <a:stretch/>
          </xdr:blipFill>
          <xdr:spPr>
            <a:xfrm>
              <a:off x="6974" y="673"/>
              <a:ext cx="499" cy="2"/>
            </a:xfrm>
            <a:prstGeom prst="rect">
              <a:avLst/>
            </a:prstGeom>
            <a:noFill/>
            <a:ln>
              <a:noFill/>
            </a:ln>
          </xdr:spPr>
        </xdr:pic>
        <xdr:sp macro="" textlink="">
          <xdr:nvSpPr>
            <xdr:cNvPr id="94" name="Shape 94">
              <a:extLst>
                <a:ext uri="{FF2B5EF4-FFF2-40B4-BE49-F238E27FC236}">
                  <a16:creationId xmlns:a16="http://schemas.microsoft.com/office/drawing/2014/main" id="{FA479365-3377-F29E-3303-4C425E532A29}"/>
                </a:ext>
              </a:extLst>
            </xdr:cNvPr>
            <xdr:cNvSpPr/>
          </xdr:nvSpPr>
          <xdr:spPr>
            <a:xfrm>
              <a:off x="6897" y="629"/>
              <a:ext cx="137" cy="201"/>
            </a:xfrm>
            <a:custGeom>
              <a:avLst/>
              <a:gdLst/>
              <a:ahLst/>
              <a:cxnLst/>
              <a:rect l="l" t="t" r="r" b="b"/>
              <a:pathLst>
                <a:path w="137" h="201" extrusionOk="0">
                  <a:moveTo>
                    <a:pt x="118" y="83"/>
                  </a:moveTo>
                  <a:lnTo>
                    <a:pt x="66" y="83"/>
                  </a:lnTo>
                  <a:lnTo>
                    <a:pt x="69" y="88"/>
                  </a:lnTo>
                  <a:lnTo>
                    <a:pt x="73" y="93"/>
                  </a:lnTo>
                  <a:lnTo>
                    <a:pt x="76" y="98"/>
                  </a:lnTo>
                  <a:lnTo>
                    <a:pt x="82" y="110"/>
                  </a:lnTo>
                  <a:lnTo>
                    <a:pt x="85" y="117"/>
                  </a:lnTo>
                  <a:lnTo>
                    <a:pt x="88" y="123"/>
                  </a:lnTo>
                  <a:lnTo>
                    <a:pt x="91" y="131"/>
                  </a:lnTo>
                  <a:lnTo>
                    <a:pt x="93" y="139"/>
                  </a:lnTo>
                  <a:lnTo>
                    <a:pt x="96" y="147"/>
                  </a:lnTo>
                  <a:lnTo>
                    <a:pt x="98" y="155"/>
                  </a:lnTo>
                  <a:lnTo>
                    <a:pt x="101" y="164"/>
                  </a:lnTo>
                  <a:lnTo>
                    <a:pt x="105" y="182"/>
                  </a:lnTo>
                  <a:lnTo>
                    <a:pt x="109" y="201"/>
                  </a:lnTo>
                  <a:lnTo>
                    <a:pt x="113" y="193"/>
                  </a:lnTo>
                  <a:lnTo>
                    <a:pt x="116" y="185"/>
                  </a:lnTo>
                  <a:lnTo>
                    <a:pt x="120" y="177"/>
                  </a:lnTo>
                  <a:lnTo>
                    <a:pt x="123" y="168"/>
                  </a:lnTo>
                  <a:lnTo>
                    <a:pt x="127" y="160"/>
                  </a:lnTo>
                  <a:lnTo>
                    <a:pt x="130" y="152"/>
                  </a:lnTo>
                  <a:lnTo>
                    <a:pt x="134" y="144"/>
                  </a:lnTo>
                  <a:lnTo>
                    <a:pt x="137" y="136"/>
                  </a:lnTo>
                  <a:lnTo>
                    <a:pt x="135" y="128"/>
                  </a:lnTo>
                  <a:lnTo>
                    <a:pt x="133" y="121"/>
                  </a:lnTo>
                  <a:lnTo>
                    <a:pt x="131" y="113"/>
                  </a:lnTo>
                  <a:lnTo>
                    <a:pt x="125" y="97"/>
                  </a:lnTo>
                  <a:lnTo>
                    <a:pt x="121" y="89"/>
                  </a:lnTo>
                  <a:lnTo>
                    <a:pt x="118" y="83"/>
                  </a:lnTo>
                  <a:close/>
                  <a:moveTo>
                    <a:pt x="68" y="0"/>
                  </a:moveTo>
                  <a:lnTo>
                    <a:pt x="64" y="6"/>
                  </a:lnTo>
                  <a:lnTo>
                    <a:pt x="60" y="13"/>
                  </a:lnTo>
                  <a:lnTo>
                    <a:pt x="56" y="21"/>
                  </a:lnTo>
                  <a:lnTo>
                    <a:pt x="52" y="30"/>
                  </a:lnTo>
                  <a:lnTo>
                    <a:pt x="44" y="50"/>
                  </a:lnTo>
                  <a:lnTo>
                    <a:pt x="36" y="74"/>
                  </a:lnTo>
                  <a:lnTo>
                    <a:pt x="28" y="100"/>
                  </a:lnTo>
                  <a:lnTo>
                    <a:pt x="19" y="129"/>
                  </a:lnTo>
                  <a:lnTo>
                    <a:pt x="10" y="159"/>
                  </a:lnTo>
                  <a:lnTo>
                    <a:pt x="0" y="190"/>
                  </a:lnTo>
                  <a:lnTo>
                    <a:pt x="10" y="178"/>
                  </a:lnTo>
                  <a:lnTo>
                    <a:pt x="14" y="171"/>
                  </a:lnTo>
                  <a:lnTo>
                    <a:pt x="19" y="165"/>
                  </a:lnTo>
                  <a:lnTo>
                    <a:pt x="24" y="158"/>
                  </a:lnTo>
                  <a:lnTo>
                    <a:pt x="28" y="152"/>
                  </a:lnTo>
                  <a:lnTo>
                    <a:pt x="32" y="145"/>
                  </a:lnTo>
                  <a:lnTo>
                    <a:pt x="36" y="139"/>
                  </a:lnTo>
                  <a:lnTo>
                    <a:pt x="44" y="125"/>
                  </a:lnTo>
                  <a:lnTo>
                    <a:pt x="52" y="112"/>
                  </a:lnTo>
                  <a:lnTo>
                    <a:pt x="59" y="98"/>
                  </a:lnTo>
                  <a:lnTo>
                    <a:pt x="66" y="83"/>
                  </a:lnTo>
                  <a:lnTo>
                    <a:pt x="118" y="83"/>
                  </a:lnTo>
                  <a:lnTo>
                    <a:pt x="117" y="80"/>
                  </a:lnTo>
                  <a:lnTo>
                    <a:pt x="113" y="72"/>
                  </a:lnTo>
                  <a:lnTo>
                    <a:pt x="108" y="63"/>
                  </a:lnTo>
                  <a:lnTo>
                    <a:pt x="104" y="55"/>
                  </a:lnTo>
                  <a:lnTo>
                    <a:pt x="98" y="46"/>
                  </a:lnTo>
                  <a:lnTo>
                    <a:pt x="93" y="37"/>
                  </a:lnTo>
                  <a:lnTo>
                    <a:pt x="81" y="19"/>
                  </a:lnTo>
                  <a:lnTo>
                    <a:pt x="75" y="9"/>
                  </a:lnTo>
                  <a:lnTo>
                    <a:pt x="68"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95" name="Shape 95">
              <a:extLst>
                <a:ext uri="{FF2B5EF4-FFF2-40B4-BE49-F238E27FC236}">
                  <a16:creationId xmlns:a16="http://schemas.microsoft.com/office/drawing/2014/main" id="{3096B12D-B4E9-5FF1-7D03-100759D1698B}"/>
                </a:ext>
              </a:extLst>
            </xdr:cNvPr>
            <xdr:cNvPicPr preferRelativeResize="0"/>
          </xdr:nvPicPr>
          <xdr:blipFill rotWithShape="1">
            <a:blip xmlns:r="http://schemas.openxmlformats.org/officeDocument/2006/relationships" r:embed="rId7">
              <a:alphaModFix/>
            </a:blip>
            <a:srcRect/>
            <a:stretch/>
          </xdr:blipFill>
          <xdr:spPr>
            <a:xfrm>
              <a:off x="6898" y="760"/>
              <a:ext cx="499" cy="2"/>
            </a:xfrm>
            <a:prstGeom prst="rect">
              <a:avLst/>
            </a:prstGeom>
            <a:noFill/>
            <a:ln>
              <a:noFill/>
            </a:ln>
          </xdr:spPr>
        </xdr:pic>
        <xdr:sp macro="" textlink="">
          <xdr:nvSpPr>
            <xdr:cNvPr id="96" name="Shape 96">
              <a:extLst>
                <a:ext uri="{FF2B5EF4-FFF2-40B4-BE49-F238E27FC236}">
                  <a16:creationId xmlns:a16="http://schemas.microsoft.com/office/drawing/2014/main" id="{AB215C3E-22F1-3D5F-4105-A181B851F1BB}"/>
                </a:ext>
              </a:extLst>
            </xdr:cNvPr>
            <xdr:cNvSpPr/>
          </xdr:nvSpPr>
          <xdr:spPr>
            <a:xfrm>
              <a:off x="6897" y="629"/>
              <a:ext cx="137" cy="201"/>
            </a:xfrm>
            <a:custGeom>
              <a:avLst/>
              <a:gdLst/>
              <a:ahLst/>
              <a:cxnLst/>
              <a:rect l="l" t="t" r="r" b="b"/>
              <a:pathLst>
                <a:path w="137" h="201" extrusionOk="0">
                  <a:moveTo>
                    <a:pt x="137" y="136"/>
                  </a:moveTo>
                  <a:lnTo>
                    <a:pt x="135" y="128"/>
                  </a:lnTo>
                  <a:lnTo>
                    <a:pt x="133" y="121"/>
                  </a:lnTo>
                  <a:lnTo>
                    <a:pt x="131" y="113"/>
                  </a:lnTo>
                  <a:lnTo>
                    <a:pt x="128" y="105"/>
                  </a:lnTo>
                  <a:lnTo>
                    <a:pt x="125" y="97"/>
                  </a:lnTo>
                  <a:lnTo>
                    <a:pt x="121" y="89"/>
                  </a:lnTo>
                  <a:lnTo>
                    <a:pt x="117" y="80"/>
                  </a:lnTo>
                  <a:lnTo>
                    <a:pt x="113" y="72"/>
                  </a:lnTo>
                  <a:lnTo>
                    <a:pt x="108" y="63"/>
                  </a:lnTo>
                  <a:lnTo>
                    <a:pt x="104" y="55"/>
                  </a:lnTo>
                  <a:lnTo>
                    <a:pt x="98" y="46"/>
                  </a:lnTo>
                  <a:lnTo>
                    <a:pt x="93" y="37"/>
                  </a:lnTo>
                  <a:lnTo>
                    <a:pt x="87" y="28"/>
                  </a:lnTo>
                  <a:lnTo>
                    <a:pt x="81" y="19"/>
                  </a:lnTo>
                  <a:lnTo>
                    <a:pt x="75" y="9"/>
                  </a:lnTo>
                  <a:lnTo>
                    <a:pt x="68" y="0"/>
                  </a:lnTo>
                  <a:lnTo>
                    <a:pt x="66" y="3"/>
                  </a:lnTo>
                  <a:lnTo>
                    <a:pt x="62" y="9"/>
                  </a:lnTo>
                  <a:lnTo>
                    <a:pt x="60" y="13"/>
                  </a:lnTo>
                  <a:lnTo>
                    <a:pt x="56" y="21"/>
                  </a:lnTo>
                  <a:lnTo>
                    <a:pt x="52" y="30"/>
                  </a:lnTo>
                  <a:lnTo>
                    <a:pt x="48" y="40"/>
                  </a:lnTo>
                  <a:lnTo>
                    <a:pt x="44" y="50"/>
                  </a:lnTo>
                  <a:lnTo>
                    <a:pt x="40" y="62"/>
                  </a:lnTo>
                  <a:lnTo>
                    <a:pt x="36" y="74"/>
                  </a:lnTo>
                  <a:lnTo>
                    <a:pt x="28" y="100"/>
                  </a:lnTo>
                  <a:lnTo>
                    <a:pt x="19" y="129"/>
                  </a:lnTo>
                  <a:lnTo>
                    <a:pt x="10" y="159"/>
                  </a:lnTo>
                  <a:lnTo>
                    <a:pt x="0" y="190"/>
                  </a:lnTo>
                  <a:lnTo>
                    <a:pt x="5" y="184"/>
                  </a:lnTo>
                  <a:lnTo>
                    <a:pt x="10" y="178"/>
                  </a:lnTo>
                  <a:lnTo>
                    <a:pt x="14" y="171"/>
                  </a:lnTo>
                  <a:lnTo>
                    <a:pt x="19" y="165"/>
                  </a:lnTo>
                  <a:lnTo>
                    <a:pt x="24" y="158"/>
                  </a:lnTo>
                  <a:lnTo>
                    <a:pt x="28" y="152"/>
                  </a:lnTo>
                  <a:lnTo>
                    <a:pt x="32" y="145"/>
                  </a:lnTo>
                  <a:lnTo>
                    <a:pt x="36" y="139"/>
                  </a:lnTo>
                  <a:lnTo>
                    <a:pt x="44" y="125"/>
                  </a:lnTo>
                  <a:lnTo>
                    <a:pt x="52" y="112"/>
                  </a:lnTo>
                  <a:lnTo>
                    <a:pt x="59" y="98"/>
                  </a:lnTo>
                  <a:lnTo>
                    <a:pt x="66" y="83"/>
                  </a:lnTo>
                  <a:lnTo>
                    <a:pt x="69" y="88"/>
                  </a:lnTo>
                  <a:lnTo>
                    <a:pt x="73" y="93"/>
                  </a:lnTo>
                  <a:lnTo>
                    <a:pt x="76" y="98"/>
                  </a:lnTo>
                  <a:lnTo>
                    <a:pt x="79" y="104"/>
                  </a:lnTo>
                  <a:lnTo>
                    <a:pt x="82" y="110"/>
                  </a:lnTo>
                  <a:lnTo>
                    <a:pt x="85" y="117"/>
                  </a:lnTo>
                  <a:lnTo>
                    <a:pt x="88" y="123"/>
                  </a:lnTo>
                  <a:lnTo>
                    <a:pt x="91" y="131"/>
                  </a:lnTo>
                  <a:lnTo>
                    <a:pt x="93" y="139"/>
                  </a:lnTo>
                  <a:lnTo>
                    <a:pt x="96" y="147"/>
                  </a:lnTo>
                  <a:lnTo>
                    <a:pt x="98" y="155"/>
                  </a:lnTo>
                  <a:lnTo>
                    <a:pt x="101" y="164"/>
                  </a:lnTo>
                  <a:lnTo>
                    <a:pt x="105" y="182"/>
                  </a:lnTo>
                  <a:lnTo>
                    <a:pt x="109" y="201"/>
                  </a:lnTo>
                  <a:lnTo>
                    <a:pt x="113" y="193"/>
                  </a:lnTo>
                  <a:lnTo>
                    <a:pt x="116" y="185"/>
                  </a:lnTo>
                  <a:lnTo>
                    <a:pt x="120" y="177"/>
                  </a:lnTo>
                  <a:lnTo>
                    <a:pt x="123" y="168"/>
                  </a:lnTo>
                  <a:lnTo>
                    <a:pt x="127" y="160"/>
                  </a:lnTo>
                  <a:lnTo>
                    <a:pt x="130" y="152"/>
                  </a:lnTo>
                  <a:lnTo>
                    <a:pt x="134" y="144"/>
                  </a:lnTo>
                  <a:lnTo>
                    <a:pt x="137" y="136"/>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97" name="Shape 97">
              <a:extLst>
                <a:ext uri="{FF2B5EF4-FFF2-40B4-BE49-F238E27FC236}">
                  <a16:creationId xmlns:a16="http://schemas.microsoft.com/office/drawing/2014/main" id="{D9E77D5F-F3EF-C4E7-2C63-566BFAD10BBB}"/>
                </a:ext>
              </a:extLst>
            </xdr:cNvPr>
            <xdr:cNvPicPr preferRelativeResize="0"/>
          </xdr:nvPicPr>
          <xdr:blipFill rotWithShape="1">
            <a:blip xmlns:r="http://schemas.openxmlformats.org/officeDocument/2006/relationships" r:embed="rId7">
              <a:alphaModFix/>
            </a:blip>
            <a:srcRect/>
            <a:stretch/>
          </xdr:blipFill>
          <xdr:spPr>
            <a:xfrm>
              <a:off x="6898" y="760"/>
              <a:ext cx="499" cy="2"/>
            </a:xfrm>
            <a:prstGeom prst="rect">
              <a:avLst/>
            </a:prstGeom>
            <a:noFill/>
            <a:ln>
              <a:noFill/>
            </a:ln>
          </xdr:spPr>
        </xdr:pic>
        <xdr:sp macro="" textlink="">
          <xdr:nvSpPr>
            <xdr:cNvPr id="98" name="Shape 98">
              <a:extLst>
                <a:ext uri="{FF2B5EF4-FFF2-40B4-BE49-F238E27FC236}">
                  <a16:creationId xmlns:a16="http://schemas.microsoft.com/office/drawing/2014/main" id="{36051911-936F-1EBD-41C8-4B8BF83B0C08}"/>
                </a:ext>
              </a:extLst>
            </xdr:cNvPr>
            <xdr:cNvSpPr/>
          </xdr:nvSpPr>
          <xdr:spPr>
            <a:xfrm>
              <a:off x="6858" y="790"/>
              <a:ext cx="143" cy="188"/>
            </a:xfrm>
            <a:custGeom>
              <a:avLst/>
              <a:gdLst/>
              <a:ahLst/>
              <a:cxnLst/>
              <a:rect l="l" t="t" r="r" b="b"/>
              <a:pathLst>
                <a:path w="143" h="188" extrusionOk="0">
                  <a:moveTo>
                    <a:pt x="108" y="0"/>
                  </a:moveTo>
                  <a:lnTo>
                    <a:pt x="94" y="25"/>
                  </a:lnTo>
                  <a:lnTo>
                    <a:pt x="81" y="51"/>
                  </a:lnTo>
                  <a:lnTo>
                    <a:pt x="55" y="99"/>
                  </a:lnTo>
                  <a:lnTo>
                    <a:pt x="27" y="145"/>
                  </a:lnTo>
                  <a:lnTo>
                    <a:pt x="14" y="167"/>
                  </a:lnTo>
                  <a:lnTo>
                    <a:pt x="0" y="188"/>
                  </a:lnTo>
                  <a:lnTo>
                    <a:pt x="8" y="184"/>
                  </a:lnTo>
                  <a:lnTo>
                    <a:pt x="15" y="181"/>
                  </a:lnTo>
                  <a:lnTo>
                    <a:pt x="23" y="176"/>
                  </a:lnTo>
                  <a:lnTo>
                    <a:pt x="31" y="172"/>
                  </a:lnTo>
                  <a:lnTo>
                    <a:pt x="45" y="162"/>
                  </a:lnTo>
                  <a:lnTo>
                    <a:pt x="59" y="150"/>
                  </a:lnTo>
                  <a:lnTo>
                    <a:pt x="66" y="143"/>
                  </a:lnTo>
                  <a:lnTo>
                    <a:pt x="78" y="129"/>
                  </a:lnTo>
                  <a:lnTo>
                    <a:pt x="90" y="113"/>
                  </a:lnTo>
                  <a:lnTo>
                    <a:pt x="96" y="104"/>
                  </a:lnTo>
                  <a:lnTo>
                    <a:pt x="102" y="94"/>
                  </a:lnTo>
                  <a:lnTo>
                    <a:pt x="107" y="84"/>
                  </a:lnTo>
                  <a:lnTo>
                    <a:pt x="132" y="84"/>
                  </a:lnTo>
                  <a:lnTo>
                    <a:pt x="129" y="79"/>
                  </a:lnTo>
                  <a:lnTo>
                    <a:pt x="125" y="67"/>
                  </a:lnTo>
                  <a:lnTo>
                    <a:pt x="122" y="60"/>
                  </a:lnTo>
                  <a:lnTo>
                    <a:pt x="118" y="46"/>
                  </a:lnTo>
                  <a:lnTo>
                    <a:pt x="115" y="30"/>
                  </a:lnTo>
                  <a:lnTo>
                    <a:pt x="111" y="15"/>
                  </a:lnTo>
                  <a:lnTo>
                    <a:pt x="108" y="0"/>
                  </a:lnTo>
                  <a:close/>
                  <a:moveTo>
                    <a:pt x="132" y="84"/>
                  </a:moveTo>
                  <a:lnTo>
                    <a:pt x="107" y="84"/>
                  </a:lnTo>
                  <a:lnTo>
                    <a:pt x="113" y="92"/>
                  </a:lnTo>
                  <a:lnTo>
                    <a:pt x="115" y="97"/>
                  </a:lnTo>
                  <a:lnTo>
                    <a:pt x="117" y="101"/>
                  </a:lnTo>
                  <a:lnTo>
                    <a:pt x="118" y="107"/>
                  </a:lnTo>
                  <a:lnTo>
                    <a:pt x="120" y="117"/>
                  </a:lnTo>
                  <a:lnTo>
                    <a:pt x="121" y="123"/>
                  </a:lnTo>
                  <a:lnTo>
                    <a:pt x="121" y="150"/>
                  </a:lnTo>
                  <a:lnTo>
                    <a:pt x="120" y="156"/>
                  </a:lnTo>
                  <a:lnTo>
                    <a:pt x="119" y="164"/>
                  </a:lnTo>
                  <a:lnTo>
                    <a:pt x="118" y="171"/>
                  </a:lnTo>
                  <a:lnTo>
                    <a:pt x="116" y="179"/>
                  </a:lnTo>
                  <a:lnTo>
                    <a:pt x="120" y="170"/>
                  </a:lnTo>
                  <a:lnTo>
                    <a:pt x="123" y="161"/>
                  </a:lnTo>
                  <a:lnTo>
                    <a:pt x="127" y="152"/>
                  </a:lnTo>
                  <a:lnTo>
                    <a:pt x="130" y="143"/>
                  </a:lnTo>
                  <a:lnTo>
                    <a:pt x="133" y="133"/>
                  </a:lnTo>
                  <a:lnTo>
                    <a:pt x="137" y="125"/>
                  </a:lnTo>
                  <a:lnTo>
                    <a:pt x="140" y="115"/>
                  </a:lnTo>
                  <a:lnTo>
                    <a:pt x="143" y="106"/>
                  </a:lnTo>
                  <a:lnTo>
                    <a:pt x="137" y="96"/>
                  </a:lnTo>
                  <a:lnTo>
                    <a:pt x="135" y="91"/>
                  </a:lnTo>
                  <a:lnTo>
                    <a:pt x="132" y="84"/>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99" name="Shape 99">
              <a:extLst>
                <a:ext uri="{FF2B5EF4-FFF2-40B4-BE49-F238E27FC236}">
                  <a16:creationId xmlns:a16="http://schemas.microsoft.com/office/drawing/2014/main" id="{E6138B27-505D-CDF3-154D-5D3A08BD14D7}"/>
                </a:ext>
              </a:extLst>
            </xdr:cNvPr>
            <xdr:cNvPicPr preferRelativeResize="0"/>
          </xdr:nvPicPr>
          <xdr:blipFill rotWithShape="1">
            <a:blip xmlns:r="http://schemas.openxmlformats.org/officeDocument/2006/relationships" r:embed="rId19">
              <a:alphaModFix/>
            </a:blip>
            <a:srcRect/>
            <a:stretch/>
          </xdr:blipFill>
          <xdr:spPr>
            <a:xfrm>
              <a:off x="6859" y="921"/>
              <a:ext cx="658" cy="2"/>
            </a:xfrm>
            <a:prstGeom prst="rect">
              <a:avLst/>
            </a:prstGeom>
            <a:noFill/>
            <a:ln>
              <a:noFill/>
            </a:ln>
          </xdr:spPr>
        </xdr:pic>
        <xdr:pic>
          <xdr:nvPicPr>
            <xdr:cNvPr id="100" name="Shape 100">
              <a:extLst>
                <a:ext uri="{FF2B5EF4-FFF2-40B4-BE49-F238E27FC236}">
                  <a16:creationId xmlns:a16="http://schemas.microsoft.com/office/drawing/2014/main" id="{77FD8670-DD8B-903E-A0A3-3EAC94C73D13}"/>
                </a:ext>
              </a:extLst>
            </xdr:cNvPr>
            <xdr:cNvPicPr preferRelativeResize="0"/>
          </xdr:nvPicPr>
          <xdr:blipFill rotWithShape="1">
            <a:blip xmlns:r="http://schemas.openxmlformats.org/officeDocument/2006/relationships" r:embed="rId20">
              <a:alphaModFix/>
            </a:blip>
            <a:srcRect/>
            <a:stretch/>
          </xdr:blipFill>
          <xdr:spPr>
            <a:xfrm>
              <a:off x="6856" y="789"/>
              <a:ext cx="146" cy="191"/>
            </a:xfrm>
            <a:prstGeom prst="rect">
              <a:avLst/>
            </a:prstGeom>
            <a:noFill/>
            <a:ln>
              <a:noFill/>
            </a:ln>
          </xdr:spPr>
        </xdr:pic>
        <xdr:pic>
          <xdr:nvPicPr>
            <xdr:cNvPr id="101" name="Shape 101">
              <a:extLst>
                <a:ext uri="{FF2B5EF4-FFF2-40B4-BE49-F238E27FC236}">
                  <a16:creationId xmlns:a16="http://schemas.microsoft.com/office/drawing/2014/main" id="{4C9124AE-5ED7-B258-219C-9057334162E3}"/>
                </a:ext>
              </a:extLst>
            </xdr:cNvPr>
            <xdr:cNvPicPr preferRelativeResize="0"/>
          </xdr:nvPicPr>
          <xdr:blipFill rotWithShape="1">
            <a:blip xmlns:r="http://schemas.openxmlformats.org/officeDocument/2006/relationships" r:embed="rId7">
              <a:alphaModFix/>
            </a:blip>
            <a:srcRect/>
            <a:stretch/>
          </xdr:blipFill>
          <xdr:spPr>
            <a:xfrm>
              <a:off x="6859" y="921"/>
              <a:ext cx="499" cy="2"/>
            </a:xfrm>
            <a:prstGeom prst="rect">
              <a:avLst/>
            </a:prstGeom>
            <a:noFill/>
            <a:ln>
              <a:noFill/>
            </a:ln>
          </xdr:spPr>
        </xdr:pic>
        <xdr:sp macro="" textlink="">
          <xdr:nvSpPr>
            <xdr:cNvPr id="102" name="Shape 102">
              <a:extLst>
                <a:ext uri="{FF2B5EF4-FFF2-40B4-BE49-F238E27FC236}">
                  <a16:creationId xmlns:a16="http://schemas.microsoft.com/office/drawing/2014/main" id="{85447B9C-B221-45CB-13C7-F30D0D01050A}"/>
                </a:ext>
              </a:extLst>
            </xdr:cNvPr>
            <xdr:cNvSpPr/>
          </xdr:nvSpPr>
          <xdr:spPr>
            <a:xfrm>
              <a:off x="7005" y="791"/>
              <a:ext cx="97" cy="239"/>
            </a:xfrm>
            <a:custGeom>
              <a:avLst/>
              <a:gdLst/>
              <a:ahLst/>
              <a:cxnLst/>
              <a:rect l="l" t="t" r="r" b="b"/>
              <a:pathLst>
                <a:path w="97" h="239" extrusionOk="0">
                  <a:moveTo>
                    <a:pt x="97" y="87"/>
                  </a:moveTo>
                  <a:lnTo>
                    <a:pt x="56" y="87"/>
                  </a:lnTo>
                  <a:lnTo>
                    <a:pt x="56" y="108"/>
                  </a:lnTo>
                  <a:lnTo>
                    <a:pt x="57" y="116"/>
                  </a:lnTo>
                  <a:lnTo>
                    <a:pt x="57" y="126"/>
                  </a:lnTo>
                  <a:lnTo>
                    <a:pt x="58" y="135"/>
                  </a:lnTo>
                  <a:lnTo>
                    <a:pt x="60" y="145"/>
                  </a:lnTo>
                  <a:lnTo>
                    <a:pt x="61" y="155"/>
                  </a:lnTo>
                  <a:lnTo>
                    <a:pt x="63" y="164"/>
                  </a:lnTo>
                  <a:lnTo>
                    <a:pt x="65" y="174"/>
                  </a:lnTo>
                  <a:lnTo>
                    <a:pt x="67" y="183"/>
                  </a:lnTo>
                  <a:lnTo>
                    <a:pt x="69" y="193"/>
                  </a:lnTo>
                  <a:lnTo>
                    <a:pt x="72" y="202"/>
                  </a:lnTo>
                  <a:lnTo>
                    <a:pt x="74" y="212"/>
                  </a:lnTo>
                  <a:lnTo>
                    <a:pt x="77" y="221"/>
                  </a:lnTo>
                  <a:lnTo>
                    <a:pt x="81" y="230"/>
                  </a:lnTo>
                  <a:lnTo>
                    <a:pt x="84" y="239"/>
                  </a:lnTo>
                  <a:lnTo>
                    <a:pt x="87" y="225"/>
                  </a:lnTo>
                  <a:lnTo>
                    <a:pt x="89" y="211"/>
                  </a:lnTo>
                  <a:lnTo>
                    <a:pt x="93" y="181"/>
                  </a:lnTo>
                  <a:lnTo>
                    <a:pt x="95" y="167"/>
                  </a:lnTo>
                  <a:lnTo>
                    <a:pt x="97" y="137"/>
                  </a:lnTo>
                  <a:lnTo>
                    <a:pt x="97" y="90"/>
                  </a:lnTo>
                  <a:lnTo>
                    <a:pt x="97" y="87"/>
                  </a:lnTo>
                  <a:close/>
                  <a:moveTo>
                    <a:pt x="88" y="0"/>
                  </a:moveTo>
                  <a:lnTo>
                    <a:pt x="76" y="14"/>
                  </a:lnTo>
                  <a:lnTo>
                    <a:pt x="69" y="21"/>
                  </a:lnTo>
                  <a:lnTo>
                    <a:pt x="64" y="29"/>
                  </a:lnTo>
                  <a:lnTo>
                    <a:pt x="57" y="36"/>
                  </a:lnTo>
                  <a:lnTo>
                    <a:pt x="52" y="44"/>
                  </a:lnTo>
                  <a:lnTo>
                    <a:pt x="46" y="51"/>
                  </a:lnTo>
                  <a:lnTo>
                    <a:pt x="41" y="59"/>
                  </a:lnTo>
                  <a:lnTo>
                    <a:pt x="30" y="75"/>
                  </a:lnTo>
                  <a:lnTo>
                    <a:pt x="10" y="107"/>
                  </a:lnTo>
                  <a:lnTo>
                    <a:pt x="0" y="124"/>
                  </a:lnTo>
                  <a:lnTo>
                    <a:pt x="7" y="118"/>
                  </a:lnTo>
                  <a:lnTo>
                    <a:pt x="13" y="113"/>
                  </a:lnTo>
                  <a:lnTo>
                    <a:pt x="21" y="108"/>
                  </a:lnTo>
                  <a:lnTo>
                    <a:pt x="27" y="103"/>
                  </a:lnTo>
                  <a:lnTo>
                    <a:pt x="34" y="98"/>
                  </a:lnTo>
                  <a:lnTo>
                    <a:pt x="48" y="90"/>
                  </a:lnTo>
                  <a:lnTo>
                    <a:pt x="56" y="87"/>
                  </a:lnTo>
                  <a:lnTo>
                    <a:pt x="97" y="87"/>
                  </a:lnTo>
                  <a:lnTo>
                    <a:pt x="94" y="44"/>
                  </a:lnTo>
                  <a:lnTo>
                    <a:pt x="93" y="31"/>
                  </a:lnTo>
                  <a:lnTo>
                    <a:pt x="91" y="16"/>
                  </a:lnTo>
                  <a:lnTo>
                    <a:pt x="88"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03" name="Shape 103">
              <a:extLst>
                <a:ext uri="{FF2B5EF4-FFF2-40B4-BE49-F238E27FC236}">
                  <a16:creationId xmlns:a16="http://schemas.microsoft.com/office/drawing/2014/main" id="{40BDE2FB-14E6-6F61-688A-812A7C42314D}"/>
                </a:ext>
              </a:extLst>
            </xdr:cNvPr>
            <xdr:cNvPicPr preferRelativeResize="0"/>
          </xdr:nvPicPr>
          <xdr:blipFill rotWithShape="1">
            <a:blip xmlns:r="http://schemas.openxmlformats.org/officeDocument/2006/relationships" r:embed="rId7">
              <a:alphaModFix/>
            </a:blip>
            <a:srcRect/>
            <a:stretch/>
          </xdr:blipFill>
          <xdr:spPr>
            <a:xfrm>
              <a:off x="7006" y="921"/>
              <a:ext cx="499" cy="2"/>
            </a:xfrm>
            <a:prstGeom prst="rect">
              <a:avLst/>
            </a:prstGeom>
            <a:noFill/>
            <a:ln>
              <a:noFill/>
            </a:ln>
          </xdr:spPr>
        </xdr:pic>
        <xdr:sp macro="" textlink="">
          <xdr:nvSpPr>
            <xdr:cNvPr id="104" name="Shape 104">
              <a:extLst>
                <a:ext uri="{FF2B5EF4-FFF2-40B4-BE49-F238E27FC236}">
                  <a16:creationId xmlns:a16="http://schemas.microsoft.com/office/drawing/2014/main" id="{54D2B2F0-FDF0-F5D4-6CAC-31162174BBE0}"/>
                </a:ext>
              </a:extLst>
            </xdr:cNvPr>
            <xdr:cNvSpPr/>
          </xdr:nvSpPr>
          <xdr:spPr>
            <a:xfrm>
              <a:off x="7005" y="791"/>
              <a:ext cx="97" cy="239"/>
            </a:xfrm>
            <a:custGeom>
              <a:avLst/>
              <a:gdLst/>
              <a:ahLst/>
              <a:cxnLst/>
              <a:rect l="l" t="t" r="r" b="b"/>
              <a:pathLst>
                <a:path w="97" h="239" extrusionOk="0">
                  <a:moveTo>
                    <a:pt x="0" y="124"/>
                  </a:moveTo>
                  <a:lnTo>
                    <a:pt x="10" y="107"/>
                  </a:lnTo>
                  <a:lnTo>
                    <a:pt x="20" y="91"/>
                  </a:lnTo>
                  <a:lnTo>
                    <a:pt x="30" y="75"/>
                  </a:lnTo>
                  <a:lnTo>
                    <a:pt x="41" y="59"/>
                  </a:lnTo>
                  <a:lnTo>
                    <a:pt x="46" y="51"/>
                  </a:lnTo>
                  <a:lnTo>
                    <a:pt x="52" y="44"/>
                  </a:lnTo>
                  <a:lnTo>
                    <a:pt x="57" y="36"/>
                  </a:lnTo>
                  <a:lnTo>
                    <a:pt x="64" y="29"/>
                  </a:lnTo>
                  <a:lnTo>
                    <a:pt x="69" y="21"/>
                  </a:lnTo>
                  <a:lnTo>
                    <a:pt x="76" y="14"/>
                  </a:lnTo>
                  <a:lnTo>
                    <a:pt x="82" y="7"/>
                  </a:lnTo>
                  <a:lnTo>
                    <a:pt x="88" y="0"/>
                  </a:lnTo>
                  <a:lnTo>
                    <a:pt x="91" y="16"/>
                  </a:lnTo>
                  <a:lnTo>
                    <a:pt x="93" y="31"/>
                  </a:lnTo>
                  <a:lnTo>
                    <a:pt x="94" y="47"/>
                  </a:lnTo>
                  <a:lnTo>
                    <a:pt x="95" y="62"/>
                  </a:lnTo>
                  <a:lnTo>
                    <a:pt x="96" y="77"/>
                  </a:lnTo>
                  <a:lnTo>
                    <a:pt x="97" y="92"/>
                  </a:lnTo>
                  <a:lnTo>
                    <a:pt x="97" y="107"/>
                  </a:lnTo>
                  <a:lnTo>
                    <a:pt x="97" y="122"/>
                  </a:lnTo>
                  <a:lnTo>
                    <a:pt x="97" y="137"/>
                  </a:lnTo>
                  <a:lnTo>
                    <a:pt x="96" y="152"/>
                  </a:lnTo>
                  <a:lnTo>
                    <a:pt x="95" y="167"/>
                  </a:lnTo>
                  <a:lnTo>
                    <a:pt x="93" y="181"/>
                  </a:lnTo>
                  <a:lnTo>
                    <a:pt x="91" y="196"/>
                  </a:lnTo>
                  <a:lnTo>
                    <a:pt x="89" y="211"/>
                  </a:lnTo>
                  <a:lnTo>
                    <a:pt x="87" y="225"/>
                  </a:lnTo>
                  <a:lnTo>
                    <a:pt x="84" y="239"/>
                  </a:lnTo>
                  <a:lnTo>
                    <a:pt x="81" y="230"/>
                  </a:lnTo>
                  <a:lnTo>
                    <a:pt x="77" y="221"/>
                  </a:lnTo>
                  <a:lnTo>
                    <a:pt x="74" y="212"/>
                  </a:lnTo>
                  <a:lnTo>
                    <a:pt x="72" y="202"/>
                  </a:lnTo>
                  <a:lnTo>
                    <a:pt x="69" y="193"/>
                  </a:lnTo>
                  <a:lnTo>
                    <a:pt x="67" y="183"/>
                  </a:lnTo>
                  <a:lnTo>
                    <a:pt x="65" y="174"/>
                  </a:lnTo>
                  <a:lnTo>
                    <a:pt x="63" y="164"/>
                  </a:lnTo>
                  <a:lnTo>
                    <a:pt x="61" y="155"/>
                  </a:lnTo>
                  <a:lnTo>
                    <a:pt x="60" y="145"/>
                  </a:lnTo>
                  <a:lnTo>
                    <a:pt x="58" y="135"/>
                  </a:lnTo>
                  <a:lnTo>
                    <a:pt x="57" y="126"/>
                  </a:lnTo>
                  <a:lnTo>
                    <a:pt x="57" y="116"/>
                  </a:lnTo>
                  <a:lnTo>
                    <a:pt x="56" y="106"/>
                  </a:lnTo>
                  <a:lnTo>
                    <a:pt x="56" y="96"/>
                  </a:lnTo>
                  <a:lnTo>
                    <a:pt x="56" y="87"/>
                  </a:lnTo>
                  <a:lnTo>
                    <a:pt x="48" y="90"/>
                  </a:lnTo>
                  <a:lnTo>
                    <a:pt x="41" y="94"/>
                  </a:lnTo>
                  <a:lnTo>
                    <a:pt x="34" y="98"/>
                  </a:lnTo>
                  <a:lnTo>
                    <a:pt x="27" y="103"/>
                  </a:lnTo>
                  <a:lnTo>
                    <a:pt x="21" y="108"/>
                  </a:lnTo>
                  <a:lnTo>
                    <a:pt x="13" y="113"/>
                  </a:lnTo>
                  <a:lnTo>
                    <a:pt x="7" y="118"/>
                  </a:lnTo>
                  <a:lnTo>
                    <a:pt x="0" y="124"/>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05" name="Shape 105">
              <a:extLst>
                <a:ext uri="{FF2B5EF4-FFF2-40B4-BE49-F238E27FC236}">
                  <a16:creationId xmlns:a16="http://schemas.microsoft.com/office/drawing/2014/main" id="{1C747493-812D-132E-AEFA-B8C5B9F58970}"/>
                </a:ext>
              </a:extLst>
            </xdr:cNvPr>
            <xdr:cNvPicPr preferRelativeResize="0"/>
          </xdr:nvPicPr>
          <xdr:blipFill rotWithShape="1">
            <a:blip xmlns:r="http://schemas.openxmlformats.org/officeDocument/2006/relationships" r:embed="rId7">
              <a:alphaModFix/>
            </a:blip>
            <a:srcRect/>
            <a:stretch/>
          </xdr:blipFill>
          <xdr:spPr>
            <a:xfrm>
              <a:off x="7006" y="921"/>
              <a:ext cx="499" cy="2"/>
            </a:xfrm>
            <a:prstGeom prst="rect">
              <a:avLst/>
            </a:prstGeom>
            <a:noFill/>
            <a:ln>
              <a:noFill/>
            </a:ln>
          </xdr:spPr>
        </xdr:pic>
        <xdr:sp macro="" textlink="">
          <xdr:nvSpPr>
            <xdr:cNvPr id="106" name="Shape 106">
              <a:extLst>
                <a:ext uri="{FF2B5EF4-FFF2-40B4-BE49-F238E27FC236}">
                  <a16:creationId xmlns:a16="http://schemas.microsoft.com/office/drawing/2014/main" id="{0AA76953-5DFF-0F59-EDB2-E672B54E307B}"/>
                </a:ext>
              </a:extLst>
            </xdr:cNvPr>
            <xdr:cNvSpPr/>
          </xdr:nvSpPr>
          <xdr:spPr>
            <a:xfrm>
              <a:off x="7009" y="877"/>
              <a:ext cx="52" cy="137"/>
            </a:xfrm>
            <a:custGeom>
              <a:avLst/>
              <a:gdLst/>
              <a:ahLst/>
              <a:cxnLst/>
              <a:rect l="l" t="t" r="r" b="b"/>
              <a:pathLst>
                <a:path w="52" h="137" extrusionOk="0">
                  <a:moveTo>
                    <a:pt x="51" y="0"/>
                  </a:moveTo>
                  <a:lnTo>
                    <a:pt x="45" y="3"/>
                  </a:lnTo>
                  <a:lnTo>
                    <a:pt x="38" y="7"/>
                  </a:lnTo>
                  <a:lnTo>
                    <a:pt x="20" y="19"/>
                  </a:lnTo>
                  <a:lnTo>
                    <a:pt x="14" y="24"/>
                  </a:lnTo>
                  <a:lnTo>
                    <a:pt x="7" y="28"/>
                  </a:lnTo>
                  <a:lnTo>
                    <a:pt x="1" y="33"/>
                  </a:lnTo>
                  <a:lnTo>
                    <a:pt x="0" y="45"/>
                  </a:lnTo>
                  <a:lnTo>
                    <a:pt x="0" y="84"/>
                  </a:lnTo>
                  <a:lnTo>
                    <a:pt x="3" y="123"/>
                  </a:lnTo>
                  <a:lnTo>
                    <a:pt x="5" y="137"/>
                  </a:lnTo>
                  <a:lnTo>
                    <a:pt x="10" y="122"/>
                  </a:lnTo>
                  <a:lnTo>
                    <a:pt x="16" y="107"/>
                  </a:lnTo>
                  <a:lnTo>
                    <a:pt x="34" y="65"/>
                  </a:lnTo>
                  <a:lnTo>
                    <a:pt x="40" y="52"/>
                  </a:lnTo>
                  <a:lnTo>
                    <a:pt x="52" y="28"/>
                  </a:lnTo>
                  <a:lnTo>
                    <a:pt x="52" y="21"/>
                  </a:lnTo>
                  <a:lnTo>
                    <a:pt x="51" y="14"/>
                  </a:lnTo>
                  <a:lnTo>
                    <a:pt x="51"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07" name="Shape 107">
              <a:extLst>
                <a:ext uri="{FF2B5EF4-FFF2-40B4-BE49-F238E27FC236}">
                  <a16:creationId xmlns:a16="http://schemas.microsoft.com/office/drawing/2014/main" id="{C062D347-1565-B8E2-21E8-5B8B3121E851}"/>
                </a:ext>
              </a:extLst>
            </xdr:cNvPr>
            <xdr:cNvPicPr preferRelativeResize="0"/>
          </xdr:nvPicPr>
          <xdr:blipFill rotWithShape="1">
            <a:blip xmlns:r="http://schemas.openxmlformats.org/officeDocument/2006/relationships" r:embed="rId7">
              <a:alphaModFix/>
            </a:blip>
            <a:srcRect/>
            <a:stretch/>
          </xdr:blipFill>
          <xdr:spPr>
            <a:xfrm>
              <a:off x="7010" y="1007"/>
              <a:ext cx="499" cy="2"/>
            </a:xfrm>
            <a:prstGeom prst="rect">
              <a:avLst/>
            </a:prstGeom>
            <a:noFill/>
            <a:ln>
              <a:noFill/>
            </a:ln>
          </xdr:spPr>
        </xdr:pic>
        <xdr:sp macro="" textlink="">
          <xdr:nvSpPr>
            <xdr:cNvPr id="108" name="Shape 108">
              <a:extLst>
                <a:ext uri="{FF2B5EF4-FFF2-40B4-BE49-F238E27FC236}">
                  <a16:creationId xmlns:a16="http://schemas.microsoft.com/office/drawing/2014/main" id="{87B5856E-BBA7-D5F8-EF40-E56B1890B612}"/>
                </a:ext>
              </a:extLst>
            </xdr:cNvPr>
            <xdr:cNvSpPr/>
          </xdr:nvSpPr>
          <xdr:spPr>
            <a:xfrm>
              <a:off x="7009" y="877"/>
              <a:ext cx="52" cy="137"/>
            </a:xfrm>
            <a:custGeom>
              <a:avLst/>
              <a:gdLst/>
              <a:ahLst/>
              <a:cxnLst/>
              <a:rect l="l" t="t" r="r" b="b"/>
              <a:pathLst>
                <a:path w="52" h="137" extrusionOk="0">
                  <a:moveTo>
                    <a:pt x="52" y="28"/>
                  </a:moveTo>
                  <a:lnTo>
                    <a:pt x="46" y="40"/>
                  </a:lnTo>
                  <a:lnTo>
                    <a:pt x="40" y="52"/>
                  </a:lnTo>
                  <a:lnTo>
                    <a:pt x="34" y="65"/>
                  </a:lnTo>
                  <a:lnTo>
                    <a:pt x="28" y="79"/>
                  </a:lnTo>
                  <a:lnTo>
                    <a:pt x="22" y="93"/>
                  </a:lnTo>
                  <a:lnTo>
                    <a:pt x="16" y="107"/>
                  </a:lnTo>
                  <a:lnTo>
                    <a:pt x="10" y="122"/>
                  </a:lnTo>
                  <a:lnTo>
                    <a:pt x="5" y="137"/>
                  </a:lnTo>
                  <a:lnTo>
                    <a:pt x="3" y="123"/>
                  </a:lnTo>
                  <a:lnTo>
                    <a:pt x="2" y="110"/>
                  </a:lnTo>
                  <a:lnTo>
                    <a:pt x="1" y="97"/>
                  </a:lnTo>
                  <a:lnTo>
                    <a:pt x="0" y="84"/>
                  </a:lnTo>
                  <a:lnTo>
                    <a:pt x="0" y="71"/>
                  </a:lnTo>
                  <a:lnTo>
                    <a:pt x="0" y="58"/>
                  </a:lnTo>
                  <a:lnTo>
                    <a:pt x="0" y="45"/>
                  </a:lnTo>
                  <a:lnTo>
                    <a:pt x="1" y="33"/>
                  </a:lnTo>
                  <a:lnTo>
                    <a:pt x="7" y="28"/>
                  </a:lnTo>
                  <a:lnTo>
                    <a:pt x="14" y="24"/>
                  </a:lnTo>
                  <a:lnTo>
                    <a:pt x="20" y="19"/>
                  </a:lnTo>
                  <a:lnTo>
                    <a:pt x="26" y="15"/>
                  </a:lnTo>
                  <a:lnTo>
                    <a:pt x="32" y="11"/>
                  </a:lnTo>
                  <a:lnTo>
                    <a:pt x="38" y="7"/>
                  </a:lnTo>
                  <a:lnTo>
                    <a:pt x="45" y="3"/>
                  </a:lnTo>
                  <a:lnTo>
                    <a:pt x="51" y="0"/>
                  </a:lnTo>
                  <a:lnTo>
                    <a:pt x="51" y="7"/>
                  </a:lnTo>
                  <a:lnTo>
                    <a:pt x="51" y="14"/>
                  </a:lnTo>
                  <a:lnTo>
                    <a:pt x="52" y="21"/>
                  </a:lnTo>
                  <a:lnTo>
                    <a:pt x="52" y="28"/>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09" name="Shape 109">
              <a:extLst>
                <a:ext uri="{FF2B5EF4-FFF2-40B4-BE49-F238E27FC236}">
                  <a16:creationId xmlns:a16="http://schemas.microsoft.com/office/drawing/2014/main" id="{D59451C8-8D8F-254A-04A8-34516FBFA74F}"/>
                </a:ext>
              </a:extLst>
            </xdr:cNvPr>
            <xdr:cNvPicPr preferRelativeResize="0"/>
          </xdr:nvPicPr>
          <xdr:blipFill rotWithShape="1">
            <a:blip xmlns:r="http://schemas.openxmlformats.org/officeDocument/2006/relationships" r:embed="rId7">
              <a:alphaModFix/>
            </a:blip>
            <a:srcRect/>
            <a:stretch/>
          </xdr:blipFill>
          <xdr:spPr>
            <a:xfrm>
              <a:off x="7010" y="1007"/>
              <a:ext cx="499" cy="2"/>
            </a:xfrm>
            <a:prstGeom prst="rect">
              <a:avLst/>
            </a:prstGeom>
            <a:noFill/>
            <a:ln>
              <a:noFill/>
            </a:ln>
          </xdr:spPr>
        </xdr:pic>
        <xdr:sp macro="" textlink="">
          <xdr:nvSpPr>
            <xdr:cNvPr id="110" name="Shape 110">
              <a:extLst>
                <a:ext uri="{FF2B5EF4-FFF2-40B4-BE49-F238E27FC236}">
                  <a16:creationId xmlns:a16="http://schemas.microsoft.com/office/drawing/2014/main" id="{22708F1E-F4D4-3615-162A-91FB1A9E3689}"/>
                </a:ext>
              </a:extLst>
            </xdr:cNvPr>
            <xdr:cNvSpPr/>
          </xdr:nvSpPr>
          <xdr:spPr>
            <a:xfrm>
              <a:off x="7030" y="991"/>
              <a:ext cx="52" cy="194"/>
            </a:xfrm>
            <a:custGeom>
              <a:avLst/>
              <a:gdLst/>
              <a:ahLst/>
              <a:cxnLst/>
              <a:rect l="l" t="t" r="r" b="b"/>
              <a:pathLst>
                <a:path w="52" h="194" extrusionOk="0">
                  <a:moveTo>
                    <a:pt x="45" y="0"/>
                  </a:moveTo>
                  <a:lnTo>
                    <a:pt x="39" y="4"/>
                  </a:lnTo>
                  <a:lnTo>
                    <a:pt x="34" y="7"/>
                  </a:lnTo>
                  <a:lnTo>
                    <a:pt x="28" y="11"/>
                  </a:lnTo>
                  <a:lnTo>
                    <a:pt x="22" y="14"/>
                  </a:lnTo>
                  <a:lnTo>
                    <a:pt x="17" y="18"/>
                  </a:lnTo>
                  <a:lnTo>
                    <a:pt x="5" y="24"/>
                  </a:lnTo>
                  <a:lnTo>
                    <a:pt x="0" y="28"/>
                  </a:lnTo>
                  <a:lnTo>
                    <a:pt x="5" y="34"/>
                  </a:lnTo>
                  <a:lnTo>
                    <a:pt x="8" y="38"/>
                  </a:lnTo>
                  <a:lnTo>
                    <a:pt x="10" y="42"/>
                  </a:lnTo>
                  <a:lnTo>
                    <a:pt x="12" y="47"/>
                  </a:lnTo>
                  <a:lnTo>
                    <a:pt x="13" y="51"/>
                  </a:lnTo>
                  <a:lnTo>
                    <a:pt x="15" y="56"/>
                  </a:lnTo>
                  <a:lnTo>
                    <a:pt x="16" y="61"/>
                  </a:lnTo>
                  <a:lnTo>
                    <a:pt x="17" y="67"/>
                  </a:lnTo>
                  <a:lnTo>
                    <a:pt x="18" y="72"/>
                  </a:lnTo>
                  <a:lnTo>
                    <a:pt x="18" y="103"/>
                  </a:lnTo>
                  <a:lnTo>
                    <a:pt x="17" y="110"/>
                  </a:lnTo>
                  <a:lnTo>
                    <a:pt x="15" y="131"/>
                  </a:lnTo>
                  <a:lnTo>
                    <a:pt x="15" y="163"/>
                  </a:lnTo>
                  <a:lnTo>
                    <a:pt x="16" y="173"/>
                  </a:lnTo>
                  <a:lnTo>
                    <a:pt x="18" y="184"/>
                  </a:lnTo>
                  <a:lnTo>
                    <a:pt x="19" y="194"/>
                  </a:lnTo>
                  <a:lnTo>
                    <a:pt x="22" y="183"/>
                  </a:lnTo>
                  <a:lnTo>
                    <a:pt x="26" y="173"/>
                  </a:lnTo>
                  <a:lnTo>
                    <a:pt x="29" y="162"/>
                  </a:lnTo>
                  <a:lnTo>
                    <a:pt x="31" y="152"/>
                  </a:lnTo>
                  <a:lnTo>
                    <a:pt x="34" y="141"/>
                  </a:lnTo>
                  <a:lnTo>
                    <a:pt x="36" y="131"/>
                  </a:lnTo>
                  <a:lnTo>
                    <a:pt x="38" y="120"/>
                  </a:lnTo>
                  <a:lnTo>
                    <a:pt x="41" y="110"/>
                  </a:lnTo>
                  <a:lnTo>
                    <a:pt x="43" y="99"/>
                  </a:lnTo>
                  <a:lnTo>
                    <a:pt x="44" y="88"/>
                  </a:lnTo>
                  <a:lnTo>
                    <a:pt x="46" y="78"/>
                  </a:lnTo>
                  <a:lnTo>
                    <a:pt x="47" y="67"/>
                  </a:lnTo>
                  <a:lnTo>
                    <a:pt x="50" y="45"/>
                  </a:lnTo>
                  <a:lnTo>
                    <a:pt x="52" y="24"/>
                  </a:lnTo>
                  <a:lnTo>
                    <a:pt x="48" y="12"/>
                  </a:lnTo>
                  <a:lnTo>
                    <a:pt x="47" y="6"/>
                  </a:lnTo>
                  <a:lnTo>
                    <a:pt x="45"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11" name="Shape 111">
              <a:extLst>
                <a:ext uri="{FF2B5EF4-FFF2-40B4-BE49-F238E27FC236}">
                  <a16:creationId xmlns:a16="http://schemas.microsoft.com/office/drawing/2014/main" id="{1393B123-F256-A48C-0408-5CB34577FE08}"/>
                </a:ext>
              </a:extLst>
            </xdr:cNvPr>
            <xdr:cNvPicPr preferRelativeResize="0"/>
          </xdr:nvPicPr>
          <xdr:blipFill rotWithShape="1">
            <a:blip xmlns:r="http://schemas.openxmlformats.org/officeDocument/2006/relationships" r:embed="rId7">
              <a:alphaModFix/>
            </a:blip>
            <a:srcRect/>
            <a:stretch/>
          </xdr:blipFill>
          <xdr:spPr>
            <a:xfrm>
              <a:off x="7030" y="1122"/>
              <a:ext cx="499" cy="2"/>
            </a:xfrm>
            <a:prstGeom prst="rect">
              <a:avLst/>
            </a:prstGeom>
            <a:noFill/>
            <a:ln>
              <a:noFill/>
            </a:ln>
          </xdr:spPr>
        </xdr:pic>
        <xdr:sp macro="" textlink="">
          <xdr:nvSpPr>
            <xdr:cNvPr id="112" name="Shape 112">
              <a:extLst>
                <a:ext uri="{FF2B5EF4-FFF2-40B4-BE49-F238E27FC236}">
                  <a16:creationId xmlns:a16="http://schemas.microsoft.com/office/drawing/2014/main" id="{DCF2B8DB-A3B8-C0D8-D902-9B1171134FD1}"/>
                </a:ext>
              </a:extLst>
            </xdr:cNvPr>
            <xdr:cNvSpPr/>
          </xdr:nvSpPr>
          <xdr:spPr>
            <a:xfrm>
              <a:off x="7030" y="991"/>
              <a:ext cx="52" cy="194"/>
            </a:xfrm>
            <a:custGeom>
              <a:avLst/>
              <a:gdLst/>
              <a:ahLst/>
              <a:cxnLst/>
              <a:rect l="l" t="t" r="r" b="b"/>
              <a:pathLst>
                <a:path w="52" h="194" extrusionOk="0">
                  <a:moveTo>
                    <a:pt x="0" y="28"/>
                  </a:moveTo>
                  <a:lnTo>
                    <a:pt x="3" y="31"/>
                  </a:lnTo>
                  <a:lnTo>
                    <a:pt x="5" y="34"/>
                  </a:lnTo>
                  <a:lnTo>
                    <a:pt x="8" y="38"/>
                  </a:lnTo>
                  <a:lnTo>
                    <a:pt x="10" y="42"/>
                  </a:lnTo>
                  <a:lnTo>
                    <a:pt x="12" y="47"/>
                  </a:lnTo>
                  <a:lnTo>
                    <a:pt x="13" y="51"/>
                  </a:lnTo>
                  <a:lnTo>
                    <a:pt x="15" y="56"/>
                  </a:lnTo>
                  <a:lnTo>
                    <a:pt x="16" y="61"/>
                  </a:lnTo>
                  <a:lnTo>
                    <a:pt x="17" y="67"/>
                  </a:lnTo>
                  <a:lnTo>
                    <a:pt x="18" y="72"/>
                  </a:lnTo>
                  <a:lnTo>
                    <a:pt x="18" y="103"/>
                  </a:lnTo>
                  <a:lnTo>
                    <a:pt x="17" y="110"/>
                  </a:lnTo>
                  <a:lnTo>
                    <a:pt x="16" y="121"/>
                  </a:lnTo>
                  <a:lnTo>
                    <a:pt x="15" y="132"/>
                  </a:lnTo>
                  <a:lnTo>
                    <a:pt x="15" y="142"/>
                  </a:lnTo>
                  <a:lnTo>
                    <a:pt x="15" y="153"/>
                  </a:lnTo>
                  <a:lnTo>
                    <a:pt x="15" y="163"/>
                  </a:lnTo>
                  <a:lnTo>
                    <a:pt x="16" y="173"/>
                  </a:lnTo>
                  <a:lnTo>
                    <a:pt x="18" y="184"/>
                  </a:lnTo>
                  <a:lnTo>
                    <a:pt x="19" y="194"/>
                  </a:lnTo>
                  <a:lnTo>
                    <a:pt x="22" y="183"/>
                  </a:lnTo>
                  <a:lnTo>
                    <a:pt x="26" y="173"/>
                  </a:lnTo>
                  <a:lnTo>
                    <a:pt x="29" y="162"/>
                  </a:lnTo>
                  <a:lnTo>
                    <a:pt x="31" y="152"/>
                  </a:lnTo>
                  <a:lnTo>
                    <a:pt x="34" y="141"/>
                  </a:lnTo>
                  <a:lnTo>
                    <a:pt x="36" y="131"/>
                  </a:lnTo>
                  <a:lnTo>
                    <a:pt x="38" y="120"/>
                  </a:lnTo>
                  <a:lnTo>
                    <a:pt x="41" y="110"/>
                  </a:lnTo>
                  <a:lnTo>
                    <a:pt x="43" y="99"/>
                  </a:lnTo>
                  <a:lnTo>
                    <a:pt x="44" y="88"/>
                  </a:lnTo>
                  <a:lnTo>
                    <a:pt x="46" y="78"/>
                  </a:lnTo>
                  <a:lnTo>
                    <a:pt x="47" y="67"/>
                  </a:lnTo>
                  <a:lnTo>
                    <a:pt x="50" y="45"/>
                  </a:lnTo>
                  <a:lnTo>
                    <a:pt x="52" y="24"/>
                  </a:lnTo>
                  <a:lnTo>
                    <a:pt x="50" y="18"/>
                  </a:lnTo>
                  <a:lnTo>
                    <a:pt x="48" y="12"/>
                  </a:lnTo>
                  <a:lnTo>
                    <a:pt x="47" y="6"/>
                  </a:lnTo>
                  <a:lnTo>
                    <a:pt x="45" y="0"/>
                  </a:lnTo>
                  <a:lnTo>
                    <a:pt x="39" y="4"/>
                  </a:lnTo>
                  <a:lnTo>
                    <a:pt x="34" y="7"/>
                  </a:lnTo>
                  <a:lnTo>
                    <a:pt x="28" y="11"/>
                  </a:lnTo>
                  <a:lnTo>
                    <a:pt x="22" y="14"/>
                  </a:lnTo>
                  <a:lnTo>
                    <a:pt x="17" y="18"/>
                  </a:lnTo>
                  <a:lnTo>
                    <a:pt x="11" y="21"/>
                  </a:lnTo>
                  <a:lnTo>
                    <a:pt x="5" y="24"/>
                  </a:lnTo>
                  <a:lnTo>
                    <a:pt x="0" y="28"/>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13" name="Shape 113">
              <a:extLst>
                <a:ext uri="{FF2B5EF4-FFF2-40B4-BE49-F238E27FC236}">
                  <a16:creationId xmlns:a16="http://schemas.microsoft.com/office/drawing/2014/main" id="{D03471E2-F48B-A438-04D3-1FC602BFFB94}"/>
                </a:ext>
              </a:extLst>
            </xdr:cNvPr>
            <xdr:cNvPicPr preferRelativeResize="0"/>
          </xdr:nvPicPr>
          <xdr:blipFill rotWithShape="1">
            <a:blip xmlns:r="http://schemas.openxmlformats.org/officeDocument/2006/relationships" r:embed="rId7">
              <a:alphaModFix/>
            </a:blip>
            <a:srcRect/>
            <a:stretch/>
          </xdr:blipFill>
          <xdr:spPr>
            <a:xfrm>
              <a:off x="7030" y="1122"/>
              <a:ext cx="499" cy="2"/>
            </a:xfrm>
            <a:prstGeom prst="rect">
              <a:avLst/>
            </a:prstGeom>
            <a:noFill/>
            <a:ln>
              <a:noFill/>
            </a:ln>
          </xdr:spPr>
        </xdr:pic>
        <xdr:pic>
          <xdr:nvPicPr>
            <xdr:cNvPr id="114" name="Shape 114">
              <a:extLst>
                <a:ext uri="{FF2B5EF4-FFF2-40B4-BE49-F238E27FC236}">
                  <a16:creationId xmlns:a16="http://schemas.microsoft.com/office/drawing/2014/main" id="{0B129364-B5FD-E892-358C-678C869614D4}"/>
                </a:ext>
              </a:extLst>
            </xdr:cNvPr>
            <xdr:cNvPicPr preferRelativeResize="0"/>
          </xdr:nvPicPr>
          <xdr:blipFill rotWithShape="1">
            <a:blip xmlns:r="http://schemas.openxmlformats.org/officeDocument/2006/relationships" r:embed="rId21">
              <a:alphaModFix/>
            </a:blip>
            <a:srcRect/>
            <a:stretch/>
          </xdr:blipFill>
          <xdr:spPr>
            <a:xfrm>
              <a:off x="5498" y="583"/>
              <a:ext cx="572" cy="198"/>
            </a:xfrm>
            <a:prstGeom prst="rect">
              <a:avLst/>
            </a:prstGeom>
            <a:noFill/>
            <a:ln>
              <a:noFill/>
            </a:ln>
          </xdr:spPr>
        </xdr:pic>
        <xdr:sp macro="" textlink="">
          <xdr:nvSpPr>
            <xdr:cNvPr id="115" name="Shape 115">
              <a:extLst>
                <a:ext uri="{FF2B5EF4-FFF2-40B4-BE49-F238E27FC236}">
                  <a16:creationId xmlns:a16="http://schemas.microsoft.com/office/drawing/2014/main" id="{C6B898F5-E085-DE79-CEB9-59D7E5C0DB84}"/>
                </a:ext>
              </a:extLst>
            </xdr:cNvPr>
            <xdr:cNvSpPr/>
          </xdr:nvSpPr>
          <xdr:spPr>
            <a:xfrm>
              <a:off x="5521" y="680"/>
              <a:ext cx="43" cy="42"/>
            </a:xfrm>
            <a:custGeom>
              <a:avLst/>
              <a:gdLst/>
              <a:ahLst/>
              <a:cxnLst/>
              <a:rect l="l" t="t" r="r" b="b"/>
              <a:pathLst>
                <a:path w="43" h="42" extrusionOk="0">
                  <a:moveTo>
                    <a:pt x="26" y="0"/>
                  </a:moveTo>
                  <a:lnTo>
                    <a:pt x="17" y="0"/>
                  </a:lnTo>
                  <a:lnTo>
                    <a:pt x="13" y="1"/>
                  </a:lnTo>
                  <a:lnTo>
                    <a:pt x="3" y="9"/>
                  </a:lnTo>
                  <a:lnTo>
                    <a:pt x="1" y="15"/>
                  </a:lnTo>
                  <a:lnTo>
                    <a:pt x="0" y="19"/>
                  </a:lnTo>
                  <a:lnTo>
                    <a:pt x="0" y="23"/>
                  </a:lnTo>
                  <a:lnTo>
                    <a:pt x="1" y="27"/>
                  </a:lnTo>
                  <a:lnTo>
                    <a:pt x="3" y="33"/>
                  </a:lnTo>
                  <a:lnTo>
                    <a:pt x="13" y="41"/>
                  </a:lnTo>
                  <a:lnTo>
                    <a:pt x="17" y="42"/>
                  </a:lnTo>
                  <a:lnTo>
                    <a:pt x="26" y="42"/>
                  </a:lnTo>
                  <a:lnTo>
                    <a:pt x="30" y="41"/>
                  </a:lnTo>
                  <a:lnTo>
                    <a:pt x="40" y="33"/>
                  </a:lnTo>
                  <a:lnTo>
                    <a:pt x="43" y="27"/>
                  </a:lnTo>
                  <a:lnTo>
                    <a:pt x="43" y="15"/>
                  </a:lnTo>
                  <a:lnTo>
                    <a:pt x="41" y="11"/>
                  </a:lnTo>
                  <a:lnTo>
                    <a:pt x="37" y="6"/>
                  </a:lnTo>
                  <a:lnTo>
                    <a:pt x="32" y="2"/>
                  </a:lnTo>
                  <a:lnTo>
                    <a:pt x="26"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16" name="Shape 116">
              <a:extLst>
                <a:ext uri="{FF2B5EF4-FFF2-40B4-BE49-F238E27FC236}">
                  <a16:creationId xmlns:a16="http://schemas.microsoft.com/office/drawing/2014/main" id="{D07D9064-1E1F-3FE6-2640-3A4668B9B185}"/>
                </a:ext>
              </a:extLst>
            </xdr:cNvPr>
            <xdr:cNvSpPr/>
          </xdr:nvSpPr>
          <xdr:spPr>
            <a:xfrm>
              <a:off x="5521" y="680"/>
              <a:ext cx="43" cy="42"/>
            </a:xfrm>
            <a:custGeom>
              <a:avLst/>
              <a:gdLst/>
              <a:ahLst/>
              <a:cxnLst/>
              <a:rect l="l" t="t" r="r" b="b"/>
              <a:pathLst>
                <a:path w="43" h="42" extrusionOk="0">
                  <a:moveTo>
                    <a:pt x="21" y="42"/>
                  </a:moveTo>
                  <a:lnTo>
                    <a:pt x="24" y="42"/>
                  </a:lnTo>
                  <a:lnTo>
                    <a:pt x="26" y="42"/>
                  </a:lnTo>
                  <a:lnTo>
                    <a:pt x="28" y="41"/>
                  </a:lnTo>
                  <a:lnTo>
                    <a:pt x="30" y="41"/>
                  </a:lnTo>
                  <a:lnTo>
                    <a:pt x="32" y="40"/>
                  </a:lnTo>
                  <a:lnTo>
                    <a:pt x="34" y="39"/>
                  </a:lnTo>
                  <a:lnTo>
                    <a:pt x="35" y="37"/>
                  </a:lnTo>
                  <a:lnTo>
                    <a:pt x="37" y="36"/>
                  </a:lnTo>
                  <a:lnTo>
                    <a:pt x="38" y="35"/>
                  </a:lnTo>
                  <a:lnTo>
                    <a:pt x="40" y="33"/>
                  </a:lnTo>
                  <a:lnTo>
                    <a:pt x="41" y="31"/>
                  </a:lnTo>
                  <a:lnTo>
                    <a:pt x="42" y="29"/>
                  </a:lnTo>
                  <a:lnTo>
                    <a:pt x="43" y="27"/>
                  </a:lnTo>
                  <a:lnTo>
                    <a:pt x="43" y="15"/>
                  </a:lnTo>
                  <a:lnTo>
                    <a:pt x="42" y="13"/>
                  </a:lnTo>
                  <a:lnTo>
                    <a:pt x="35" y="5"/>
                  </a:lnTo>
                  <a:lnTo>
                    <a:pt x="34" y="3"/>
                  </a:lnTo>
                  <a:lnTo>
                    <a:pt x="32" y="2"/>
                  </a:lnTo>
                  <a:lnTo>
                    <a:pt x="30" y="1"/>
                  </a:lnTo>
                  <a:lnTo>
                    <a:pt x="28" y="1"/>
                  </a:lnTo>
                  <a:lnTo>
                    <a:pt x="26" y="0"/>
                  </a:lnTo>
                  <a:lnTo>
                    <a:pt x="24" y="0"/>
                  </a:lnTo>
                  <a:lnTo>
                    <a:pt x="21" y="0"/>
                  </a:lnTo>
                  <a:lnTo>
                    <a:pt x="19" y="0"/>
                  </a:lnTo>
                  <a:lnTo>
                    <a:pt x="17" y="0"/>
                  </a:lnTo>
                  <a:lnTo>
                    <a:pt x="15" y="1"/>
                  </a:lnTo>
                  <a:lnTo>
                    <a:pt x="13" y="1"/>
                  </a:lnTo>
                  <a:lnTo>
                    <a:pt x="11" y="2"/>
                  </a:lnTo>
                  <a:lnTo>
                    <a:pt x="9" y="3"/>
                  </a:lnTo>
                  <a:lnTo>
                    <a:pt x="8" y="5"/>
                  </a:lnTo>
                  <a:lnTo>
                    <a:pt x="6" y="6"/>
                  </a:lnTo>
                  <a:lnTo>
                    <a:pt x="5" y="7"/>
                  </a:lnTo>
                  <a:lnTo>
                    <a:pt x="3" y="9"/>
                  </a:lnTo>
                  <a:lnTo>
                    <a:pt x="2" y="11"/>
                  </a:lnTo>
                  <a:lnTo>
                    <a:pt x="1" y="13"/>
                  </a:lnTo>
                  <a:lnTo>
                    <a:pt x="1" y="15"/>
                  </a:lnTo>
                  <a:lnTo>
                    <a:pt x="0" y="17"/>
                  </a:lnTo>
                  <a:lnTo>
                    <a:pt x="0" y="19"/>
                  </a:lnTo>
                  <a:lnTo>
                    <a:pt x="0" y="21"/>
                  </a:lnTo>
                  <a:lnTo>
                    <a:pt x="0" y="23"/>
                  </a:lnTo>
                  <a:lnTo>
                    <a:pt x="0" y="25"/>
                  </a:lnTo>
                  <a:lnTo>
                    <a:pt x="1" y="27"/>
                  </a:lnTo>
                  <a:lnTo>
                    <a:pt x="1" y="29"/>
                  </a:lnTo>
                  <a:lnTo>
                    <a:pt x="2" y="31"/>
                  </a:lnTo>
                  <a:lnTo>
                    <a:pt x="3" y="33"/>
                  </a:lnTo>
                  <a:lnTo>
                    <a:pt x="5" y="35"/>
                  </a:lnTo>
                  <a:lnTo>
                    <a:pt x="6" y="36"/>
                  </a:lnTo>
                  <a:lnTo>
                    <a:pt x="8" y="37"/>
                  </a:lnTo>
                  <a:lnTo>
                    <a:pt x="9" y="39"/>
                  </a:lnTo>
                  <a:lnTo>
                    <a:pt x="11" y="40"/>
                  </a:lnTo>
                  <a:lnTo>
                    <a:pt x="13" y="41"/>
                  </a:lnTo>
                  <a:lnTo>
                    <a:pt x="15" y="41"/>
                  </a:lnTo>
                  <a:lnTo>
                    <a:pt x="17" y="42"/>
                  </a:lnTo>
                  <a:lnTo>
                    <a:pt x="19" y="42"/>
                  </a:lnTo>
                  <a:lnTo>
                    <a:pt x="21" y="4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17" name="Shape 117">
              <a:extLst>
                <a:ext uri="{FF2B5EF4-FFF2-40B4-BE49-F238E27FC236}">
                  <a16:creationId xmlns:a16="http://schemas.microsoft.com/office/drawing/2014/main" id="{35494FF2-CC27-D297-469F-31C9F5B7AB4C}"/>
                </a:ext>
              </a:extLst>
            </xdr:cNvPr>
            <xdr:cNvSpPr/>
          </xdr:nvSpPr>
          <xdr:spPr>
            <a:xfrm>
              <a:off x="5556" y="690"/>
              <a:ext cx="39" cy="41"/>
            </a:xfrm>
            <a:custGeom>
              <a:avLst/>
              <a:gdLst/>
              <a:ahLst/>
              <a:cxnLst/>
              <a:rect l="l" t="t" r="r" b="b"/>
              <a:pathLst>
                <a:path w="39" h="41" extrusionOk="0">
                  <a:moveTo>
                    <a:pt x="29" y="0"/>
                  </a:moveTo>
                  <a:lnTo>
                    <a:pt x="23" y="0"/>
                  </a:lnTo>
                  <a:lnTo>
                    <a:pt x="17" y="2"/>
                  </a:lnTo>
                  <a:lnTo>
                    <a:pt x="9" y="2"/>
                  </a:lnTo>
                  <a:lnTo>
                    <a:pt x="8" y="8"/>
                  </a:lnTo>
                  <a:lnTo>
                    <a:pt x="8" y="15"/>
                  </a:lnTo>
                  <a:lnTo>
                    <a:pt x="7" y="19"/>
                  </a:lnTo>
                  <a:lnTo>
                    <a:pt x="4" y="24"/>
                  </a:lnTo>
                  <a:lnTo>
                    <a:pt x="0" y="28"/>
                  </a:lnTo>
                  <a:lnTo>
                    <a:pt x="0" y="32"/>
                  </a:lnTo>
                  <a:lnTo>
                    <a:pt x="6" y="38"/>
                  </a:lnTo>
                  <a:lnTo>
                    <a:pt x="12" y="40"/>
                  </a:lnTo>
                  <a:lnTo>
                    <a:pt x="17" y="41"/>
                  </a:lnTo>
                  <a:lnTo>
                    <a:pt x="22" y="40"/>
                  </a:lnTo>
                  <a:lnTo>
                    <a:pt x="39" y="21"/>
                  </a:lnTo>
                  <a:lnTo>
                    <a:pt x="39" y="15"/>
                  </a:lnTo>
                  <a:lnTo>
                    <a:pt x="37" y="9"/>
                  </a:lnTo>
                  <a:lnTo>
                    <a:pt x="34" y="4"/>
                  </a:lnTo>
                  <a:lnTo>
                    <a:pt x="29"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18" name="Shape 118">
              <a:extLst>
                <a:ext uri="{FF2B5EF4-FFF2-40B4-BE49-F238E27FC236}">
                  <a16:creationId xmlns:a16="http://schemas.microsoft.com/office/drawing/2014/main" id="{F6FE8200-006E-CBBB-4E6A-69EB2C7F9528}"/>
                </a:ext>
              </a:extLst>
            </xdr:cNvPr>
            <xdr:cNvSpPr/>
          </xdr:nvSpPr>
          <xdr:spPr>
            <a:xfrm>
              <a:off x="5554" y="688"/>
              <a:ext cx="41" cy="43"/>
            </a:xfrm>
            <a:custGeom>
              <a:avLst/>
              <a:gdLst/>
              <a:ahLst/>
              <a:cxnLst/>
              <a:rect l="l" t="t" r="r" b="b"/>
              <a:pathLst>
                <a:path w="41" h="43" extrusionOk="0">
                  <a:moveTo>
                    <a:pt x="19" y="43"/>
                  </a:moveTo>
                  <a:lnTo>
                    <a:pt x="22" y="43"/>
                  </a:lnTo>
                  <a:lnTo>
                    <a:pt x="24" y="42"/>
                  </a:lnTo>
                  <a:lnTo>
                    <a:pt x="26" y="42"/>
                  </a:lnTo>
                  <a:lnTo>
                    <a:pt x="35" y="36"/>
                  </a:lnTo>
                  <a:lnTo>
                    <a:pt x="36" y="35"/>
                  </a:lnTo>
                  <a:lnTo>
                    <a:pt x="38" y="33"/>
                  </a:lnTo>
                  <a:lnTo>
                    <a:pt x="39" y="31"/>
                  </a:lnTo>
                  <a:lnTo>
                    <a:pt x="40" y="29"/>
                  </a:lnTo>
                  <a:lnTo>
                    <a:pt x="40" y="27"/>
                  </a:lnTo>
                  <a:lnTo>
                    <a:pt x="41" y="25"/>
                  </a:lnTo>
                  <a:lnTo>
                    <a:pt x="41" y="23"/>
                  </a:lnTo>
                  <a:lnTo>
                    <a:pt x="41" y="21"/>
                  </a:lnTo>
                  <a:lnTo>
                    <a:pt x="41" y="17"/>
                  </a:lnTo>
                  <a:lnTo>
                    <a:pt x="40" y="14"/>
                  </a:lnTo>
                  <a:lnTo>
                    <a:pt x="39" y="11"/>
                  </a:lnTo>
                  <a:lnTo>
                    <a:pt x="38" y="8"/>
                  </a:lnTo>
                  <a:lnTo>
                    <a:pt x="36" y="6"/>
                  </a:lnTo>
                  <a:lnTo>
                    <a:pt x="34" y="4"/>
                  </a:lnTo>
                  <a:lnTo>
                    <a:pt x="31" y="2"/>
                  </a:lnTo>
                  <a:lnTo>
                    <a:pt x="28" y="0"/>
                  </a:lnTo>
                  <a:lnTo>
                    <a:pt x="25" y="2"/>
                  </a:lnTo>
                  <a:lnTo>
                    <a:pt x="22" y="3"/>
                  </a:lnTo>
                  <a:lnTo>
                    <a:pt x="19" y="4"/>
                  </a:lnTo>
                  <a:lnTo>
                    <a:pt x="15" y="5"/>
                  </a:lnTo>
                  <a:lnTo>
                    <a:pt x="11" y="4"/>
                  </a:lnTo>
                  <a:lnTo>
                    <a:pt x="8" y="3"/>
                  </a:lnTo>
                  <a:lnTo>
                    <a:pt x="9" y="6"/>
                  </a:lnTo>
                  <a:lnTo>
                    <a:pt x="10" y="8"/>
                  </a:lnTo>
                  <a:lnTo>
                    <a:pt x="10" y="10"/>
                  </a:lnTo>
                  <a:lnTo>
                    <a:pt x="10" y="13"/>
                  </a:lnTo>
                  <a:lnTo>
                    <a:pt x="10" y="16"/>
                  </a:lnTo>
                  <a:lnTo>
                    <a:pt x="10" y="19"/>
                  </a:lnTo>
                  <a:lnTo>
                    <a:pt x="9" y="21"/>
                  </a:lnTo>
                  <a:lnTo>
                    <a:pt x="7" y="24"/>
                  </a:lnTo>
                  <a:lnTo>
                    <a:pt x="6" y="26"/>
                  </a:lnTo>
                  <a:lnTo>
                    <a:pt x="4" y="28"/>
                  </a:lnTo>
                  <a:lnTo>
                    <a:pt x="2" y="30"/>
                  </a:lnTo>
                  <a:lnTo>
                    <a:pt x="0" y="32"/>
                  </a:lnTo>
                  <a:lnTo>
                    <a:pt x="2" y="34"/>
                  </a:lnTo>
                  <a:lnTo>
                    <a:pt x="4" y="36"/>
                  </a:lnTo>
                  <a:lnTo>
                    <a:pt x="6" y="38"/>
                  </a:lnTo>
                  <a:lnTo>
                    <a:pt x="8" y="40"/>
                  </a:lnTo>
                  <a:lnTo>
                    <a:pt x="11" y="41"/>
                  </a:lnTo>
                  <a:lnTo>
                    <a:pt x="14" y="42"/>
                  </a:lnTo>
                  <a:lnTo>
                    <a:pt x="16" y="43"/>
                  </a:lnTo>
                  <a:lnTo>
                    <a:pt x="19" y="43"/>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19" name="Shape 119">
              <a:extLst>
                <a:ext uri="{FF2B5EF4-FFF2-40B4-BE49-F238E27FC236}">
                  <a16:creationId xmlns:a16="http://schemas.microsoft.com/office/drawing/2014/main" id="{09D8E60D-B664-6171-8125-D2B199083A89}"/>
                </a:ext>
              </a:extLst>
            </xdr:cNvPr>
            <xdr:cNvPicPr preferRelativeResize="0"/>
          </xdr:nvPicPr>
          <xdr:blipFill rotWithShape="1">
            <a:blip xmlns:r="http://schemas.openxmlformats.org/officeDocument/2006/relationships" r:embed="rId22">
              <a:alphaModFix/>
            </a:blip>
            <a:srcRect/>
            <a:stretch/>
          </xdr:blipFill>
          <xdr:spPr>
            <a:xfrm>
              <a:off x="5522" y="810"/>
              <a:ext cx="530" cy="10"/>
            </a:xfrm>
            <a:prstGeom prst="rect">
              <a:avLst/>
            </a:prstGeom>
            <a:noFill/>
            <a:ln>
              <a:noFill/>
            </a:ln>
          </xdr:spPr>
        </xdr:pic>
        <xdr:pic>
          <xdr:nvPicPr>
            <xdr:cNvPr id="120" name="Shape 120">
              <a:extLst>
                <a:ext uri="{FF2B5EF4-FFF2-40B4-BE49-F238E27FC236}">
                  <a16:creationId xmlns:a16="http://schemas.microsoft.com/office/drawing/2014/main" id="{9845662C-45A2-3901-B18A-02C57024667B}"/>
                </a:ext>
              </a:extLst>
            </xdr:cNvPr>
            <xdr:cNvPicPr preferRelativeResize="0"/>
          </xdr:nvPicPr>
          <xdr:blipFill rotWithShape="1">
            <a:blip xmlns:r="http://schemas.openxmlformats.org/officeDocument/2006/relationships" r:embed="rId23">
              <a:alphaModFix/>
            </a:blip>
            <a:srcRect/>
            <a:stretch/>
          </xdr:blipFill>
          <xdr:spPr>
            <a:xfrm>
              <a:off x="5295" y="683"/>
              <a:ext cx="204" cy="306"/>
            </a:xfrm>
            <a:prstGeom prst="rect">
              <a:avLst/>
            </a:prstGeom>
            <a:noFill/>
            <a:ln>
              <a:noFill/>
            </a:ln>
          </xdr:spPr>
        </xdr:pic>
        <xdr:pic>
          <xdr:nvPicPr>
            <xdr:cNvPr id="121" name="Shape 121">
              <a:extLst>
                <a:ext uri="{FF2B5EF4-FFF2-40B4-BE49-F238E27FC236}">
                  <a16:creationId xmlns:a16="http://schemas.microsoft.com/office/drawing/2014/main" id="{203FC2D5-F22C-63E0-FA0F-A8D7DD39A87C}"/>
                </a:ext>
              </a:extLst>
            </xdr:cNvPr>
            <xdr:cNvPicPr preferRelativeResize="0"/>
          </xdr:nvPicPr>
          <xdr:blipFill rotWithShape="1">
            <a:blip xmlns:r="http://schemas.openxmlformats.org/officeDocument/2006/relationships" r:embed="rId24">
              <a:alphaModFix/>
            </a:blip>
            <a:srcRect/>
            <a:stretch/>
          </xdr:blipFill>
          <xdr:spPr>
            <a:xfrm>
              <a:off x="5297" y="395"/>
              <a:ext cx="569" cy="463"/>
            </a:xfrm>
            <a:prstGeom prst="rect">
              <a:avLst/>
            </a:prstGeom>
            <a:noFill/>
            <a:ln>
              <a:noFill/>
            </a:ln>
          </xdr:spPr>
        </xdr:pic>
        <xdr:pic>
          <xdr:nvPicPr>
            <xdr:cNvPr id="122" name="Shape 122">
              <a:extLst>
                <a:ext uri="{FF2B5EF4-FFF2-40B4-BE49-F238E27FC236}">
                  <a16:creationId xmlns:a16="http://schemas.microsoft.com/office/drawing/2014/main" id="{64E37BE5-1749-5A97-FACA-36842A978D00}"/>
                </a:ext>
              </a:extLst>
            </xdr:cNvPr>
            <xdr:cNvPicPr preferRelativeResize="0"/>
          </xdr:nvPicPr>
          <xdr:blipFill rotWithShape="1">
            <a:blip xmlns:r="http://schemas.openxmlformats.org/officeDocument/2006/relationships" r:embed="rId25">
              <a:alphaModFix/>
            </a:blip>
            <a:srcRect/>
            <a:stretch/>
          </xdr:blipFill>
          <xdr:spPr>
            <a:xfrm>
              <a:off x="5295" y="264"/>
              <a:ext cx="572" cy="725"/>
            </a:xfrm>
            <a:prstGeom prst="rect">
              <a:avLst/>
            </a:prstGeom>
            <a:noFill/>
            <a:ln>
              <a:noFill/>
            </a:ln>
          </xdr:spPr>
        </xdr:pic>
        <xdr:pic>
          <xdr:nvPicPr>
            <xdr:cNvPr id="123" name="Shape 123">
              <a:extLst>
                <a:ext uri="{FF2B5EF4-FFF2-40B4-BE49-F238E27FC236}">
                  <a16:creationId xmlns:a16="http://schemas.microsoft.com/office/drawing/2014/main" id="{D9BA4D60-9D1F-B351-8AD9-4D7969E7D303}"/>
                </a:ext>
              </a:extLst>
            </xdr:cNvPr>
            <xdr:cNvPicPr preferRelativeResize="0"/>
          </xdr:nvPicPr>
          <xdr:blipFill rotWithShape="1">
            <a:blip xmlns:r="http://schemas.openxmlformats.org/officeDocument/2006/relationships" r:embed="rId24">
              <a:alphaModFix/>
            </a:blip>
            <a:srcRect/>
            <a:stretch/>
          </xdr:blipFill>
          <xdr:spPr>
            <a:xfrm>
              <a:off x="5297" y="395"/>
              <a:ext cx="569" cy="463"/>
            </a:xfrm>
            <a:prstGeom prst="rect">
              <a:avLst/>
            </a:prstGeom>
            <a:noFill/>
            <a:ln>
              <a:noFill/>
            </a:ln>
          </xdr:spPr>
        </xdr:pic>
        <xdr:sp macro="" textlink="">
          <xdr:nvSpPr>
            <xdr:cNvPr id="124" name="Shape 124">
              <a:extLst>
                <a:ext uri="{FF2B5EF4-FFF2-40B4-BE49-F238E27FC236}">
                  <a16:creationId xmlns:a16="http://schemas.microsoft.com/office/drawing/2014/main" id="{E59185A3-18A1-625C-6FD1-B9A68A5E9FC5}"/>
                </a:ext>
              </a:extLst>
            </xdr:cNvPr>
            <xdr:cNvSpPr/>
          </xdr:nvSpPr>
          <xdr:spPr>
            <a:xfrm>
              <a:off x="5520" y="719"/>
              <a:ext cx="125" cy="604"/>
            </a:xfrm>
            <a:custGeom>
              <a:avLst/>
              <a:gdLst/>
              <a:ahLst/>
              <a:cxnLst/>
              <a:rect l="l" t="t" r="r" b="b"/>
              <a:pathLst>
                <a:path w="125" h="604" extrusionOk="0">
                  <a:moveTo>
                    <a:pt x="34" y="0"/>
                  </a:moveTo>
                  <a:lnTo>
                    <a:pt x="30" y="2"/>
                  </a:lnTo>
                  <a:lnTo>
                    <a:pt x="24" y="3"/>
                  </a:lnTo>
                  <a:lnTo>
                    <a:pt x="22" y="3"/>
                  </a:lnTo>
                  <a:lnTo>
                    <a:pt x="16" y="39"/>
                  </a:lnTo>
                  <a:lnTo>
                    <a:pt x="14" y="57"/>
                  </a:lnTo>
                  <a:lnTo>
                    <a:pt x="12" y="74"/>
                  </a:lnTo>
                  <a:lnTo>
                    <a:pt x="4" y="146"/>
                  </a:lnTo>
                  <a:lnTo>
                    <a:pt x="2" y="182"/>
                  </a:lnTo>
                  <a:lnTo>
                    <a:pt x="1" y="201"/>
                  </a:lnTo>
                  <a:lnTo>
                    <a:pt x="1" y="219"/>
                  </a:lnTo>
                  <a:lnTo>
                    <a:pt x="0" y="237"/>
                  </a:lnTo>
                  <a:lnTo>
                    <a:pt x="0" y="274"/>
                  </a:lnTo>
                  <a:lnTo>
                    <a:pt x="2" y="312"/>
                  </a:lnTo>
                  <a:lnTo>
                    <a:pt x="3" y="330"/>
                  </a:lnTo>
                  <a:lnTo>
                    <a:pt x="5" y="349"/>
                  </a:lnTo>
                  <a:lnTo>
                    <a:pt x="6" y="368"/>
                  </a:lnTo>
                  <a:lnTo>
                    <a:pt x="9" y="387"/>
                  </a:lnTo>
                  <a:lnTo>
                    <a:pt x="11" y="406"/>
                  </a:lnTo>
                  <a:lnTo>
                    <a:pt x="14" y="426"/>
                  </a:lnTo>
                  <a:lnTo>
                    <a:pt x="18" y="445"/>
                  </a:lnTo>
                  <a:lnTo>
                    <a:pt x="21" y="464"/>
                  </a:lnTo>
                  <a:lnTo>
                    <a:pt x="26" y="484"/>
                  </a:lnTo>
                  <a:lnTo>
                    <a:pt x="30" y="504"/>
                  </a:lnTo>
                  <a:lnTo>
                    <a:pt x="40" y="544"/>
                  </a:lnTo>
                  <a:lnTo>
                    <a:pt x="52" y="584"/>
                  </a:lnTo>
                  <a:lnTo>
                    <a:pt x="59" y="604"/>
                  </a:lnTo>
                  <a:lnTo>
                    <a:pt x="67" y="604"/>
                  </a:lnTo>
                  <a:lnTo>
                    <a:pt x="75" y="603"/>
                  </a:lnTo>
                  <a:lnTo>
                    <a:pt x="125" y="603"/>
                  </a:lnTo>
                  <a:lnTo>
                    <a:pt x="119" y="588"/>
                  </a:lnTo>
                  <a:lnTo>
                    <a:pt x="113" y="571"/>
                  </a:lnTo>
                  <a:lnTo>
                    <a:pt x="108" y="554"/>
                  </a:lnTo>
                  <a:lnTo>
                    <a:pt x="102" y="536"/>
                  </a:lnTo>
                  <a:lnTo>
                    <a:pt x="98" y="519"/>
                  </a:lnTo>
                  <a:lnTo>
                    <a:pt x="93" y="502"/>
                  </a:lnTo>
                  <a:lnTo>
                    <a:pt x="88" y="484"/>
                  </a:lnTo>
                  <a:lnTo>
                    <a:pt x="84" y="466"/>
                  </a:lnTo>
                  <a:lnTo>
                    <a:pt x="80" y="449"/>
                  </a:lnTo>
                  <a:lnTo>
                    <a:pt x="77" y="431"/>
                  </a:lnTo>
                  <a:lnTo>
                    <a:pt x="73" y="413"/>
                  </a:lnTo>
                  <a:lnTo>
                    <a:pt x="70" y="395"/>
                  </a:lnTo>
                  <a:lnTo>
                    <a:pt x="67" y="376"/>
                  </a:lnTo>
                  <a:lnTo>
                    <a:pt x="63" y="340"/>
                  </a:lnTo>
                  <a:lnTo>
                    <a:pt x="59" y="302"/>
                  </a:lnTo>
                  <a:lnTo>
                    <a:pt x="57" y="284"/>
                  </a:lnTo>
                  <a:lnTo>
                    <a:pt x="56" y="265"/>
                  </a:lnTo>
                  <a:lnTo>
                    <a:pt x="54" y="246"/>
                  </a:lnTo>
                  <a:lnTo>
                    <a:pt x="53" y="227"/>
                  </a:lnTo>
                  <a:lnTo>
                    <a:pt x="53" y="208"/>
                  </a:lnTo>
                  <a:lnTo>
                    <a:pt x="52" y="188"/>
                  </a:lnTo>
                  <a:lnTo>
                    <a:pt x="52" y="130"/>
                  </a:lnTo>
                  <a:lnTo>
                    <a:pt x="53" y="110"/>
                  </a:lnTo>
                  <a:lnTo>
                    <a:pt x="53" y="91"/>
                  </a:lnTo>
                  <a:lnTo>
                    <a:pt x="56" y="31"/>
                  </a:lnTo>
                  <a:lnTo>
                    <a:pt x="58" y="11"/>
                  </a:lnTo>
                  <a:lnTo>
                    <a:pt x="53" y="11"/>
                  </a:lnTo>
                  <a:lnTo>
                    <a:pt x="47" y="10"/>
                  </a:lnTo>
                  <a:lnTo>
                    <a:pt x="42" y="8"/>
                  </a:lnTo>
                  <a:lnTo>
                    <a:pt x="38" y="5"/>
                  </a:lnTo>
                  <a:lnTo>
                    <a:pt x="34" y="0"/>
                  </a:lnTo>
                  <a:close/>
                  <a:moveTo>
                    <a:pt x="125" y="603"/>
                  </a:moveTo>
                  <a:lnTo>
                    <a:pt x="109" y="603"/>
                  </a:lnTo>
                  <a:lnTo>
                    <a:pt x="117" y="604"/>
                  </a:lnTo>
                  <a:lnTo>
                    <a:pt x="125" y="604"/>
                  </a:lnTo>
                  <a:lnTo>
                    <a:pt x="125" y="603"/>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25" name="Shape 125">
              <a:extLst>
                <a:ext uri="{FF2B5EF4-FFF2-40B4-BE49-F238E27FC236}">
                  <a16:creationId xmlns:a16="http://schemas.microsoft.com/office/drawing/2014/main" id="{6F54163F-3926-65F3-9746-E06A2AF10040}"/>
                </a:ext>
              </a:extLst>
            </xdr:cNvPr>
            <xdr:cNvPicPr preferRelativeResize="0"/>
          </xdr:nvPicPr>
          <xdr:blipFill rotWithShape="1">
            <a:blip xmlns:r="http://schemas.openxmlformats.org/officeDocument/2006/relationships" r:embed="rId26">
              <a:alphaModFix/>
            </a:blip>
            <a:srcRect/>
            <a:stretch/>
          </xdr:blipFill>
          <xdr:spPr>
            <a:xfrm>
              <a:off x="5520" y="849"/>
              <a:ext cx="499" cy="346"/>
            </a:xfrm>
            <a:prstGeom prst="rect">
              <a:avLst/>
            </a:prstGeom>
            <a:noFill/>
            <a:ln>
              <a:noFill/>
            </a:ln>
          </xdr:spPr>
        </xdr:pic>
        <xdr:sp macro="" textlink="">
          <xdr:nvSpPr>
            <xdr:cNvPr id="126" name="Shape 126">
              <a:extLst>
                <a:ext uri="{FF2B5EF4-FFF2-40B4-BE49-F238E27FC236}">
                  <a16:creationId xmlns:a16="http://schemas.microsoft.com/office/drawing/2014/main" id="{F4DB3188-6DE3-C662-0C22-AA4CE8005BAA}"/>
                </a:ext>
              </a:extLst>
            </xdr:cNvPr>
            <xdr:cNvSpPr/>
          </xdr:nvSpPr>
          <xdr:spPr>
            <a:xfrm>
              <a:off x="5520" y="718"/>
              <a:ext cx="125" cy="605"/>
            </a:xfrm>
            <a:custGeom>
              <a:avLst/>
              <a:gdLst/>
              <a:ahLst/>
              <a:cxnLst/>
              <a:rect l="l" t="t" r="r" b="b"/>
              <a:pathLst>
                <a:path w="125" h="605" extrusionOk="0">
                  <a:moveTo>
                    <a:pt x="22" y="4"/>
                  </a:moveTo>
                  <a:lnTo>
                    <a:pt x="19" y="22"/>
                  </a:lnTo>
                  <a:lnTo>
                    <a:pt x="16" y="40"/>
                  </a:lnTo>
                  <a:lnTo>
                    <a:pt x="14" y="58"/>
                  </a:lnTo>
                  <a:lnTo>
                    <a:pt x="12" y="75"/>
                  </a:lnTo>
                  <a:lnTo>
                    <a:pt x="10" y="93"/>
                  </a:lnTo>
                  <a:lnTo>
                    <a:pt x="8" y="111"/>
                  </a:lnTo>
                  <a:lnTo>
                    <a:pt x="6" y="129"/>
                  </a:lnTo>
                  <a:lnTo>
                    <a:pt x="4" y="147"/>
                  </a:lnTo>
                  <a:lnTo>
                    <a:pt x="3" y="165"/>
                  </a:lnTo>
                  <a:lnTo>
                    <a:pt x="2" y="183"/>
                  </a:lnTo>
                  <a:lnTo>
                    <a:pt x="1" y="202"/>
                  </a:lnTo>
                  <a:lnTo>
                    <a:pt x="1" y="220"/>
                  </a:lnTo>
                  <a:lnTo>
                    <a:pt x="0" y="238"/>
                  </a:lnTo>
                  <a:lnTo>
                    <a:pt x="0" y="256"/>
                  </a:lnTo>
                  <a:lnTo>
                    <a:pt x="0" y="275"/>
                  </a:lnTo>
                  <a:lnTo>
                    <a:pt x="1" y="294"/>
                  </a:lnTo>
                  <a:lnTo>
                    <a:pt x="2" y="313"/>
                  </a:lnTo>
                  <a:lnTo>
                    <a:pt x="3" y="331"/>
                  </a:lnTo>
                  <a:lnTo>
                    <a:pt x="5" y="350"/>
                  </a:lnTo>
                  <a:lnTo>
                    <a:pt x="6" y="369"/>
                  </a:lnTo>
                  <a:lnTo>
                    <a:pt x="9" y="388"/>
                  </a:lnTo>
                  <a:lnTo>
                    <a:pt x="11" y="407"/>
                  </a:lnTo>
                  <a:lnTo>
                    <a:pt x="14" y="427"/>
                  </a:lnTo>
                  <a:lnTo>
                    <a:pt x="18" y="446"/>
                  </a:lnTo>
                  <a:lnTo>
                    <a:pt x="21" y="465"/>
                  </a:lnTo>
                  <a:lnTo>
                    <a:pt x="26" y="485"/>
                  </a:lnTo>
                  <a:lnTo>
                    <a:pt x="30" y="505"/>
                  </a:lnTo>
                  <a:lnTo>
                    <a:pt x="35" y="525"/>
                  </a:lnTo>
                  <a:lnTo>
                    <a:pt x="40" y="545"/>
                  </a:lnTo>
                  <a:lnTo>
                    <a:pt x="46" y="565"/>
                  </a:lnTo>
                  <a:lnTo>
                    <a:pt x="52" y="585"/>
                  </a:lnTo>
                  <a:lnTo>
                    <a:pt x="59" y="605"/>
                  </a:lnTo>
                  <a:lnTo>
                    <a:pt x="67" y="605"/>
                  </a:lnTo>
                  <a:lnTo>
                    <a:pt x="75" y="604"/>
                  </a:lnTo>
                  <a:lnTo>
                    <a:pt x="84" y="604"/>
                  </a:lnTo>
                  <a:lnTo>
                    <a:pt x="92" y="604"/>
                  </a:lnTo>
                  <a:lnTo>
                    <a:pt x="101" y="604"/>
                  </a:lnTo>
                  <a:lnTo>
                    <a:pt x="109" y="604"/>
                  </a:lnTo>
                  <a:lnTo>
                    <a:pt x="117" y="605"/>
                  </a:lnTo>
                  <a:lnTo>
                    <a:pt x="125" y="605"/>
                  </a:lnTo>
                  <a:lnTo>
                    <a:pt x="119" y="589"/>
                  </a:lnTo>
                  <a:lnTo>
                    <a:pt x="113" y="572"/>
                  </a:lnTo>
                  <a:lnTo>
                    <a:pt x="108" y="555"/>
                  </a:lnTo>
                  <a:lnTo>
                    <a:pt x="102" y="537"/>
                  </a:lnTo>
                  <a:lnTo>
                    <a:pt x="98" y="520"/>
                  </a:lnTo>
                  <a:lnTo>
                    <a:pt x="93" y="503"/>
                  </a:lnTo>
                  <a:lnTo>
                    <a:pt x="88" y="485"/>
                  </a:lnTo>
                  <a:lnTo>
                    <a:pt x="84" y="467"/>
                  </a:lnTo>
                  <a:lnTo>
                    <a:pt x="80" y="450"/>
                  </a:lnTo>
                  <a:lnTo>
                    <a:pt x="77" y="432"/>
                  </a:lnTo>
                  <a:lnTo>
                    <a:pt x="73" y="414"/>
                  </a:lnTo>
                  <a:lnTo>
                    <a:pt x="70" y="396"/>
                  </a:lnTo>
                  <a:lnTo>
                    <a:pt x="67" y="377"/>
                  </a:lnTo>
                  <a:lnTo>
                    <a:pt x="65" y="359"/>
                  </a:lnTo>
                  <a:lnTo>
                    <a:pt x="63" y="341"/>
                  </a:lnTo>
                  <a:lnTo>
                    <a:pt x="61" y="322"/>
                  </a:lnTo>
                  <a:lnTo>
                    <a:pt x="59" y="303"/>
                  </a:lnTo>
                  <a:lnTo>
                    <a:pt x="57" y="285"/>
                  </a:lnTo>
                  <a:lnTo>
                    <a:pt x="56" y="266"/>
                  </a:lnTo>
                  <a:lnTo>
                    <a:pt x="54" y="247"/>
                  </a:lnTo>
                  <a:lnTo>
                    <a:pt x="53" y="228"/>
                  </a:lnTo>
                  <a:lnTo>
                    <a:pt x="53" y="209"/>
                  </a:lnTo>
                  <a:lnTo>
                    <a:pt x="52" y="189"/>
                  </a:lnTo>
                  <a:lnTo>
                    <a:pt x="52" y="170"/>
                  </a:lnTo>
                  <a:lnTo>
                    <a:pt x="52" y="150"/>
                  </a:lnTo>
                  <a:lnTo>
                    <a:pt x="52" y="131"/>
                  </a:lnTo>
                  <a:lnTo>
                    <a:pt x="53" y="111"/>
                  </a:lnTo>
                  <a:lnTo>
                    <a:pt x="53" y="92"/>
                  </a:lnTo>
                  <a:lnTo>
                    <a:pt x="54" y="72"/>
                  </a:lnTo>
                  <a:lnTo>
                    <a:pt x="55" y="52"/>
                  </a:lnTo>
                  <a:lnTo>
                    <a:pt x="56" y="32"/>
                  </a:lnTo>
                  <a:lnTo>
                    <a:pt x="58" y="12"/>
                  </a:lnTo>
                  <a:lnTo>
                    <a:pt x="55" y="12"/>
                  </a:lnTo>
                  <a:lnTo>
                    <a:pt x="53" y="12"/>
                  </a:lnTo>
                  <a:lnTo>
                    <a:pt x="50" y="12"/>
                  </a:lnTo>
                  <a:lnTo>
                    <a:pt x="47" y="11"/>
                  </a:lnTo>
                  <a:lnTo>
                    <a:pt x="45" y="10"/>
                  </a:lnTo>
                  <a:lnTo>
                    <a:pt x="42" y="9"/>
                  </a:lnTo>
                  <a:lnTo>
                    <a:pt x="40" y="7"/>
                  </a:lnTo>
                  <a:lnTo>
                    <a:pt x="38" y="6"/>
                  </a:lnTo>
                  <a:lnTo>
                    <a:pt x="36" y="3"/>
                  </a:lnTo>
                  <a:lnTo>
                    <a:pt x="34" y="1"/>
                  </a:lnTo>
                  <a:lnTo>
                    <a:pt x="35" y="1"/>
                  </a:lnTo>
                  <a:lnTo>
                    <a:pt x="36" y="0"/>
                  </a:lnTo>
                  <a:lnTo>
                    <a:pt x="33" y="2"/>
                  </a:lnTo>
                  <a:lnTo>
                    <a:pt x="30" y="3"/>
                  </a:lnTo>
                  <a:lnTo>
                    <a:pt x="28" y="4"/>
                  </a:lnTo>
                  <a:lnTo>
                    <a:pt x="26" y="4"/>
                  </a:lnTo>
                  <a:lnTo>
                    <a:pt x="24" y="4"/>
                  </a:lnTo>
                  <a:lnTo>
                    <a:pt x="22" y="4"/>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27" name="Shape 127">
              <a:extLst>
                <a:ext uri="{FF2B5EF4-FFF2-40B4-BE49-F238E27FC236}">
                  <a16:creationId xmlns:a16="http://schemas.microsoft.com/office/drawing/2014/main" id="{F907C979-DF17-E891-D022-D17C2DBEAB52}"/>
                </a:ext>
              </a:extLst>
            </xdr:cNvPr>
            <xdr:cNvSpPr/>
          </xdr:nvSpPr>
          <xdr:spPr>
            <a:xfrm>
              <a:off x="6605" y="837"/>
              <a:ext cx="63" cy="75"/>
            </a:xfrm>
            <a:custGeom>
              <a:avLst/>
              <a:gdLst/>
              <a:ahLst/>
              <a:cxnLst/>
              <a:rect l="l" t="t" r="r" b="b"/>
              <a:pathLst>
                <a:path w="63" h="75" extrusionOk="0">
                  <a:moveTo>
                    <a:pt x="52" y="13"/>
                  </a:moveTo>
                  <a:lnTo>
                    <a:pt x="41" y="13"/>
                  </a:lnTo>
                  <a:lnTo>
                    <a:pt x="46" y="44"/>
                  </a:lnTo>
                  <a:lnTo>
                    <a:pt x="47" y="54"/>
                  </a:lnTo>
                  <a:lnTo>
                    <a:pt x="50" y="73"/>
                  </a:lnTo>
                  <a:lnTo>
                    <a:pt x="63" y="75"/>
                  </a:lnTo>
                  <a:lnTo>
                    <a:pt x="52" y="13"/>
                  </a:lnTo>
                  <a:close/>
                  <a:moveTo>
                    <a:pt x="37" y="0"/>
                  </a:moveTo>
                  <a:lnTo>
                    <a:pt x="0" y="63"/>
                  </a:lnTo>
                  <a:lnTo>
                    <a:pt x="12" y="66"/>
                  </a:lnTo>
                  <a:lnTo>
                    <a:pt x="21" y="49"/>
                  </a:lnTo>
                  <a:lnTo>
                    <a:pt x="41" y="13"/>
                  </a:lnTo>
                  <a:lnTo>
                    <a:pt x="52" y="13"/>
                  </a:lnTo>
                  <a:lnTo>
                    <a:pt x="50" y="3"/>
                  </a:lnTo>
                  <a:lnTo>
                    <a:pt x="37"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28" name="Shape 128">
              <a:extLst>
                <a:ext uri="{FF2B5EF4-FFF2-40B4-BE49-F238E27FC236}">
                  <a16:creationId xmlns:a16="http://schemas.microsoft.com/office/drawing/2014/main" id="{D1725DEC-6978-B0CC-B745-83FD77021778}"/>
                </a:ext>
              </a:extLst>
            </xdr:cNvPr>
            <xdr:cNvSpPr/>
          </xdr:nvSpPr>
          <xdr:spPr>
            <a:xfrm>
              <a:off x="6626" y="877"/>
              <a:ext cx="26" cy="14"/>
            </a:xfrm>
            <a:custGeom>
              <a:avLst/>
              <a:gdLst/>
              <a:ahLst/>
              <a:cxnLst/>
              <a:rect l="l" t="t" r="r" b="b"/>
              <a:pathLst>
                <a:path w="26" h="14" extrusionOk="0">
                  <a:moveTo>
                    <a:pt x="5" y="0"/>
                  </a:moveTo>
                  <a:lnTo>
                    <a:pt x="0" y="9"/>
                  </a:lnTo>
                  <a:lnTo>
                    <a:pt x="26" y="14"/>
                  </a:lnTo>
                  <a:lnTo>
                    <a:pt x="25" y="4"/>
                  </a:lnTo>
                  <a:lnTo>
                    <a:pt x="5"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29" name="Shape 129">
              <a:extLst>
                <a:ext uri="{FF2B5EF4-FFF2-40B4-BE49-F238E27FC236}">
                  <a16:creationId xmlns:a16="http://schemas.microsoft.com/office/drawing/2014/main" id="{EC1DF5BB-BD37-720E-BCE8-A6B753E1C140}"/>
                </a:ext>
              </a:extLst>
            </xdr:cNvPr>
            <xdr:cNvSpPr/>
          </xdr:nvSpPr>
          <xdr:spPr>
            <a:xfrm>
              <a:off x="6636" y="819"/>
              <a:ext cx="31" cy="10"/>
            </a:xfrm>
            <a:custGeom>
              <a:avLst/>
              <a:gdLst/>
              <a:ahLst/>
              <a:cxnLst/>
              <a:rect l="l" t="t" r="r" b="b"/>
              <a:pathLst>
                <a:path w="31" h="10" extrusionOk="0">
                  <a:moveTo>
                    <a:pt x="27" y="7"/>
                  </a:moveTo>
                  <a:lnTo>
                    <a:pt x="12" y="7"/>
                  </a:lnTo>
                  <a:lnTo>
                    <a:pt x="19" y="10"/>
                  </a:lnTo>
                  <a:lnTo>
                    <a:pt x="24" y="10"/>
                  </a:lnTo>
                  <a:lnTo>
                    <a:pt x="27" y="7"/>
                  </a:lnTo>
                  <a:close/>
                  <a:moveTo>
                    <a:pt x="12" y="0"/>
                  </a:moveTo>
                  <a:lnTo>
                    <a:pt x="8" y="0"/>
                  </a:lnTo>
                  <a:lnTo>
                    <a:pt x="2" y="4"/>
                  </a:lnTo>
                  <a:lnTo>
                    <a:pt x="0" y="8"/>
                  </a:lnTo>
                  <a:lnTo>
                    <a:pt x="5" y="9"/>
                  </a:lnTo>
                  <a:lnTo>
                    <a:pt x="8" y="7"/>
                  </a:lnTo>
                  <a:lnTo>
                    <a:pt x="27" y="7"/>
                  </a:lnTo>
                  <a:lnTo>
                    <a:pt x="28" y="6"/>
                  </a:lnTo>
                  <a:lnTo>
                    <a:pt x="30" y="3"/>
                  </a:lnTo>
                  <a:lnTo>
                    <a:pt x="19" y="3"/>
                  </a:lnTo>
                  <a:lnTo>
                    <a:pt x="14" y="1"/>
                  </a:lnTo>
                  <a:lnTo>
                    <a:pt x="12" y="0"/>
                  </a:lnTo>
                  <a:close/>
                  <a:moveTo>
                    <a:pt x="26" y="1"/>
                  </a:moveTo>
                  <a:lnTo>
                    <a:pt x="24" y="3"/>
                  </a:lnTo>
                  <a:lnTo>
                    <a:pt x="30" y="3"/>
                  </a:lnTo>
                  <a:lnTo>
                    <a:pt x="31" y="2"/>
                  </a:lnTo>
                  <a:lnTo>
                    <a:pt x="26" y="1"/>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0" name="Shape 130">
              <a:extLst>
                <a:ext uri="{FF2B5EF4-FFF2-40B4-BE49-F238E27FC236}">
                  <a16:creationId xmlns:a16="http://schemas.microsoft.com/office/drawing/2014/main" id="{F7F3461C-89D8-F68C-71F6-3DD341087A72}"/>
                </a:ext>
              </a:extLst>
            </xdr:cNvPr>
            <xdr:cNvSpPr/>
          </xdr:nvSpPr>
          <xdr:spPr>
            <a:xfrm>
              <a:off x="6698" y="903"/>
              <a:ext cx="19" cy="21"/>
            </a:xfrm>
            <a:custGeom>
              <a:avLst/>
              <a:gdLst/>
              <a:ahLst/>
              <a:cxnLst/>
              <a:rect l="l" t="t" r="r" b="b"/>
              <a:pathLst>
                <a:path w="19" h="21" extrusionOk="0">
                  <a:moveTo>
                    <a:pt x="0" y="0"/>
                  </a:moveTo>
                  <a:lnTo>
                    <a:pt x="5" y="18"/>
                  </a:lnTo>
                  <a:lnTo>
                    <a:pt x="12" y="20"/>
                  </a:lnTo>
                  <a:lnTo>
                    <a:pt x="19" y="21"/>
                  </a:lnTo>
                  <a:lnTo>
                    <a:pt x="14" y="10"/>
                  </a:lnTo>
                  <a:lnTo>
                    <a:pt x="10" y="9"/>
                  </a:lnTo>
                  <a:lnTo>
                    <a:pt x="4" y="5"/>
                  </a:lnTo>
                  <a:lnTo>
                    <a:pt x="0"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1" name="Shape 131">
              <a:extLst>
                <a:ext uri="{FF2B5EF4-FFF2-40B4-BE49-F238E27FC236}">
                  <a16:creationId xmlns:a16="http://schemas.microsoft.com/office/drawing/2014/main" id="{EEC9EE12-2EB5-541B-ED1A-FFCA883AF30A}"/>
                </a:ext>
              </a:extLst>
            </xdr:cNvPr>
            <xdr:cNvSpPr/>
          </xdr:nvSpPr>
          <xdr:spPr>
            <a:xfrm>
              <a:off x="6684" y="851"/>
              <a:ext cx="67" cy="73"/>
            </a:xfrm>
            <a:custGeom>
              <a:avLst/>
              <a:gdLst/>
              <a:ahLst/>
              <a:cxnLst/>
              <a:rect l="l" t="t" r="r" b="b"/>
              <a:pathLst>
                <a:path w="67" h="73" extrusionOk="0">
                  <a:moveTo>
                    <a:pt x="28" y="62"/>
                  </a:moveTo>
                  <a:lnTo>
                    <a:pt x="33" y="73"/>
                  </a:lnTo>
                  <a:lnTo>
                    <a:pt x="40" y="73"/>
                  </a:lnTo>
                  <a:lnTo>
                    <a:pt x="46" y="71"/>
                  </a:lnTo>
                  <a:lnTo>
                    <a:pt x="52" y="68"/>
                  </a:lnTo>
                  <a:lnTo>
                    <a:pt x="57" y="63"/>
                  </a:lnTo>
                  <a:lnTo>
                    <a:pt x="33" y="63"/>
                  </a:lnTo>
                  <a:lnTo>
                    <a:pt x="28" y="62"/>
                  </a:lnTo>
                  <a:close/>
                  <a:moveTo>
                    <a:pt x="38" y="0"/>
                  </a:moveTo>
                  <a:lnTo>
                    <a:pt x="31" y="0"/>
                  </a:lnTo>
                  <a:lnTo>
                    <a:pt x="24" y="1"/>
                  </a:lnTo>
                  <a:lnTo>
                    <a:pt x="19" y="4"/>
                  </a:lnTo>
                  <a:lnTo>
                    <a:pt x="13" y="7"/>
                  </a:lnTo>
                  <a:lnTo>
                    <a:pt x="9" y="12"/>
                  </a:lnTo>
                  <a:lnTo>
                    <a:pt x="5" y="18"/>
                  </a:lnTo>
                  <a:lnTo>
                    <a:pt x="2" y="25"/>
                  </a:lnTo>
                  <a:lnTo>
                    <a:pt x="0" y="33"/>
                  </a:lnTo>
                  <a:lnTo>
                    <a:pt x="0" y="45"/>
                  </a:lnTo>
                  <a:lnTo>
                    <a:pt x="1" y="51"/>
                  </a:lnTo>
                  <a:lnTo>
                    <a:pt x="4" y="57"/>
                  </a:lnTo>
                  <a:lnTo>
                    <a:pt x="8" y="62"/>
                  </a:lnTo>
                  <a:lnTo>
                    <a:pt x="13" y="67"/>
                  </a:lnTo>
                  <a:lnTo>
                    <a:pt x="19" y="70"/>
                  </a:lnTo>
                  <a:lnTo>
                    <a:pt x="14" y="52"/>
                  </a:lnTo>
                  <a:lnTo>
                    <a:pt x="13" y="48"/>
                  </a:lnTo>
                  <a:lnTo>
                    <a:pt x="12" y="44"/>
                  </a:lnTo>
                  <a:lnTo>
                    <a:pt x="12" y="36"/>
                  </a:lnTo>
                  <a:lnTo>
                    <a:pt x="14" y="26"/>
                  </a:lnTo>
                  <a:lnTo>
                    <a:pt x="17" y="22"/>
                  </a:lnTo>
                  <a:lnTo>
                    <a:pt x="19" y="18"/>
                  </a:lnTo>
                  <a:lnTo>
                    <a:pt x="24" y="13"/>
                  </a:lnTo>
                  <a:lnTo>
                    <a:pt x="30" y="11"/>
                  </a:lnTo>
                  <a:lnTo>
                    <a:pt x="35" y="10"/>
                  </a:lnTo>
                  <a:lnTo>
                    <a:pt x="58" y="10"/>
                  </a:lnTo>
                  <a:lnTo>
                    <a:pt x="55" y="6"/>
                  </a:lnTo>
                  <a:lnTo>
                    <a:pt x="49" y="3"/>
                  </a:lnTo>
                  <a:lnTo>
                    <a:pt x="42" y="1"/>
                  </a:lnTo>
                  <a:lnTo>
                    <a:pt x="38" y="0"/>
                  </a:lnTo>
                  <a:close/>
                  <a:moveTo>
                    <a:pt x="58" y="10"/>
                  </a:moveTo>
                  <a:lnTo>
                    <a:pt x="35" y="10"/>
                  </a:lnTo>
                  <a:lnTo>
                    <a:pt x="40" y="11"/>
                  </a:lnTo>
                  <a:lnTo>
                    <a:pt x="46" y="13"/>
                  </a:lnTo>
                  <a:lnTo>
                    <a:pt x="51" y="18"/>
                  </a:lnTo>
                  <a:lnTo>
                    <a:pt x="54" y="23"/>
                  </a:lnTo>
                  <a:lnTo>
                    <a:pt x="56" y="33"/>
                  </a:lnTo>
                  <a:lnTo>
                    <a:pt x="55" y="38"/>
                  </a:lnTo>
                  <a:lnTo>
                    <a:pt x="54" y="44"/>
                  </a:lnTo>
                  <a:lnTo>
                    <a:pt x="52" y="49"/>
                  </a:lnTo>
                  <a:lnTo>
                    <a:pt x="48" y="56"/>
                  </a:lnTo>
                  <a:lnTo>
                    <a:pt x="43" y="60"/>
                  </a:lnTo>
                  <a:lnTo>
                    <a:pt x="37" y="62"/>
                  </a:lnTo>
                  <a:lnTo>
                    <a:pt x="33" y="63"/>
                  </a:lnTo>
                  <a:lnTo>
                    <a:pt x="57" y="63"/>
                  </a:lnTo>
                  <a:lnTo>
                    <a:pt x="61" y="58"/>
                  </a:lnTo>
                  <a:lnTo>
                    <a:pt x="64" y="51"/>
                  </a:lnTo>
                  <a:lnTo>
                    <a:pt x="66" y="44"/>
                  </a:lnTo>
                  <a:lnTo>
                    <a:pt x="67" y="37"/>
                  </a:lnTo>
                  <a:lnTo>
                    <a:pt x="67" y="29"/>
                  </a:lnTo>
                  <a:lnTo>
                    <a:pt x="66" y="22"/>
                  </a:lnTo>
                  <a:lnTo>
                    <a:pt x="63" y="16"/>
                  </a:lnTo>
                  <a:lnTo>
                    <a:pt x="58" y="1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2" name="Shape 132">
              <a:extLst>
                <a:ext uri="{FF2B5EF4-FFF2-40B4-BE49-F238E27FC236}">
                  <a16:creationId xmlns:a16="http://schemas.microsoft.com/office/drawing/2014/main" id="{F362890E-3878-18FF-E207-4F6CF7BE784E}"/>
                </a:ext>
              </a:extLst>
            </xdr:cNvPr>
            <xdr:cNvSpPr/>
          </xdr:nvSpPr>
          <xdr:spPr>
            <a:xfrm>
              <a:off x="5955" y="810"/>
              <a:ext cx="63" cy="72"/>
            </a:xfrm>
            <a:custGeom>
              <a:avLst/>
              <a:gdLst/>
              <a:ahLst/>
              <a:cxnLst/>
              <a:rect l="l" t="t" r="r" b="b"/>
              <a:pathLst>
                <a:path w="63" h="72" extrusionOk="0">
                  <a:moveTo>
                    <a:pt x="30" y="0"/>
                  </a:moveTo>
                  <a:lnTo>
                    <a:pt x="17" y="1"/>
                  </a:lnTo>
                  <a:lnTo>
                    <a:pt x="0" y="72"/>
                  </a:lnTo>
                  <a:lnTo>
                    <a:pt x="12" y="71"/>
                  </a:lnTo>
                  <a:lnTo>
                    <a:pt x="16" y="53"/>
                  </a:lnTo>
                  <a:lnTo>
                    <a:pt x="18" y="43"/>
                  </a:lnTo>
                  <a:lnTo>
                    <a:pt x="25" y="12"/>
                  </a:lnTo>
                  <a:lnTo>
                    <a:pt x="36" y="12"/>
                  </a:lnTo>
                  <a:lnTo>
                    <a:pt x="30" y="0"/>
                  </a:lnTo>
                  <a:close/>
                  <a:moveTo>
                    <a:pt x="36" y="12"/>
                  </a:moveTo>
                  <a:lnTo>
                    <a:pt x="25" y="12"/>
                  </a:lnTo>
                  <a:lnTo>
                    <a:pt x="38" y="41"/>
                  </a:lnTo>
                  <a:lnTo>
                    <a:pt x="43" y="50"/>
                  </a:lnTo>
                  <a:lnTo>
                    <a:pt x="51" y="67"/>
                  </a:lnTo>
                  <a:lnTo>
                    <a:pt x="63" y="65"/>
                  </a:lnTo>
                  <a:lnTo>
                    <a:pt x="36" y="12"/>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3" name="Shape 133">
              <a:extLst>
                <a:ext uri="{FF2B5EF4-FFF2-40B4-BE49-F238E27FC236}">
                  <a16:creationId xmlns:a16="http://schemas.microsoft.com/office/drawing/2014/main" id="{ECDEF479-30C8-B089-616F-C678834941E6}"/>
                </a:ext>
              </a:extLst>
            </xdr:cNvPr>
            <xdr:cNvSpPr/>
          </xdr:nvSpPr>
          <xdr:spPr>
            <a:xfrm>
              <a:off x="5971" y="851"/>
              <a:ext cx="27" cy="12"/>
            </a:xfrm>
            <a:custGeom>
              <a:avLst/>
              <a:gdLst/>
              <a:ahLst/>
              <a:cxnLst/>
              <a:rect l="l" t="t" r="r" b="b"/>
              <a:pathLst>
                <a:path w="27" h="12" extrusionOk="0">
                  <a:moveTo>
                    <a:pt x="22" y="0"/>
                  </a:moveTo>
                  <a:lnTo>
                    <a:pt x="2" y="2"/>
                  </a:lnTo>
                  <a:lnTo>
                    <a:pt x="0" y="12"/>
                  </a:lnTo>
                  <a:lnTo>
                    <a:pt x="27" y="9"/>
                  </a:lnTo>
                  <a:lnTo>
                    <a:pt x="22"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4" name="Shape 134">
              <a:extLst>
                <a:ext uri="{FF2B5EF4-FFF2-40B4-BE49-F238E27FC236}">
                  <a16:creationId xmlns:a16="http://schemas.microsoft.com/office/drawing/2014/main" id="{2C714274-FB97-01D4-C629-08B6E810A77B}"/>
                </a:ext>
              </a:extLst>
            </xdr:cNvPr>
            <xdr:cNvSpPr/>
          </xdr:nvSpPr>
          <xdr:spPr>
            <a:xfrm>
              <a:off x="6026" y="800"/>
              <a:ext cx="72" cy="74"/>
            </a:xfrm>
            <a:custGeom>
              <a:avLst/>
              <a:gdLst/>
              <a:ahLst/>
              <a:cxnLst/>
              <a:rect l="l" t="t" r="r" b="b"/>
              <a:pathLst>
                <a:path w="72" h="74" extrusionOk="0">
                  <a:moveTo>
                    <a:pt x="17" y="4"/>
                  </a:moveTo>
                  <a:lnTo>
                    <a:pt x="0" y="6"/>
                  </a:lnTo>
                  <a:lnTo>
                    <a:pt x="5" y="74"/>
                  </a:lnTo>
                  <a:lnTo>
                    <a:pt x="16" y="73"/>
                  </a:lnTo>
                  <a:lnTo>
                    <a:pt x="11" y="16"/>
                  </a:lnTo>
                  <a:lnTo>
                    <a:pt x="21" y="16"/>
                  </a:lnTo>
                  <a:lnTo>
                    <a:pt x="17" y="4"/>
                  </a:lnTo>
                  <a:close/>
                  <a:moveTo>
                    <a:pt x="21" y="16"/>
                  </a:moveTo>
                  <a:lnTo>
                    <a:pt x="11" y="16"/>
                  </a:lnTo>
                  <a:lnTo>
                    <a:pt x="33" y="72"/>
                  </a:lnTo>
                  <a:lnTo>
                    <a:pt x="44" y="71"/>
                  </a:lnTo>
                  <a:lnTo>
                    <a:pt x="47" y="58"/>
                  </a:lnTo>
                  <a:lnTo>
                    <a:pt x="37" y="58"/>
                  </a:lnTo>
                  <a:lnTo>
                    <a:pt x="21" y="16"/>
                  </a:lnTo>
                  <a:close/>
                  <a:moveTo>
                    <a:pt x="67" y="13"/>
                  </a:moveTo>
                  <a:lnTo>
                    <a:pt x="56" y="13"/>
                  </a:lnTo>
                  <a:lnTo>
                    <a:pt x="61" y="70"/>
                  </a:lnTo>
                  <a:lnTo>
                    <a:pt x="72" y="69"/>
                  </a:lnTo>
                  <a:lnTo>
                    <a:pt x="67" y="13"/>
                  </a:lnTo>
                  <a:close/>
                  <a:moveTo>
                    <a:pt x="66" y="0"/>
                  </a:moveTo>
                  <a:lnTo>
                    <a:pt x="50" y="2"/>
                  </a:lnTo>
                  <a:lnTo>
                    <a:pt x="37" y="58"/>
                  </a:lnTo>
                  <a:lnTo>
                    <a:pt x="47" y="58"/>
                  </a:lnTo>
                  <a:lnTo>
                    <a:pt x="56" y="13"/>
                  </a:lnTo>
                  <a:lnTo>
                    <a:pt x="67" y="13"/>
                  </a:lnTo>
                  <a:lnTo>
                    <a:pt x="66"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5" name="Shape 135">
              <a:extLst>
                <a:ext uri="{FF2B5EF4-FFF2-40B4-BE49-F238E27FC236}">
                  <a16:creationId xmlns:a16="http://schemas.microsoft.com/office/drawing/2014/main" id="{728EE404-E0D2-4B78-FD20-C88A616E6076}"/>
                </a:ext>
              </a:extLst>
            </xdr:cNvPr>
            <xdr:cNvSpPr/>
          </xdr:nvSpPr>
          <xdr:spPr>
            <a:xfrm>
              <a:off x="6130" y="849"/>
              <a:ext cx="15" cy="20"/>
            </a:xfrm>
            <a:custGeom>
              <a:avLst/>
              <a:gdLst/>
              <a:ahLst/>
              <a:cxnLst/>
              <a:rect l="l" t="t" r="r" b="b"/>
              <a:pathLst>
                <a:path w="15" h="20" extrusionOk="0">
                  <a:moveTo>
                    <a:pt x="0" y="0"/>
                  </a:moveTo>
                  <a:lnTo>
                    <a:pt x="2" y="17"/>
                  </a:lnTo>
                  <a:lnTo>
                    <a:pt x="8" y="19"/>
                  </a:lnTo>
                  <a:lnTo>
                    <a:pt x="15" y="20"/>
                  </a:lnTo>
                  <a:lnTo>
                    <a:pt x="9" y="8"/>
                  </a:lnTo>
                  <a:lnTo>
                    <a:pt x="4" y="5"/>
                  </a:lnTo>
                  <a:lnTo>
                    <a:pt x="0"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6" name="Shape 136">
              <a:extLst>
                <a:ext uri="{FF2B5EF4-FFF2-40B4-BE49-F238E27FC236}">
                  <a16:creationId xmlns:a16="http://schemas.microsoft.com/office/drawing/2014/main" id="{1029068C-7915-CB95-38CC-9B16431EC144}"/>
                </a:ext>
              </a:extLst>
            </xdr:cNvPr>
            <xdr:cNvSpPr/>
          </xdr:nvSpPr>
          <xdr:spPr>
            <a:xfrm>
              <a:off x="6115" y="796"/>
              <a:ext cx="66" cy="73"/>
            </a:xfrm>
            <a:custGeom>
              <a:avLst/>
              <a:gdLst/>
              <a:ahLst/>
              <a:cxnLst/>
              <a:rect l="l" t="t" r="r" b="b"/>
              <a:pathLst>
                <a:path w="66" h="73" extrusionOk="0">
                  <a:moveTo>
                    <a:pt x="24" y="61"/>
                  </a:moveTo>
                  <a:lnTo>
                    <a:pt x="30" y="73"/>
                  </a:lnTo>
                  <a:lnTo>
                    <a:pt x="38" y="73"/>
                  </a:lnTo>
                  <a:lnTo>
                    <a:pt x="50" y="69"/>
                  </a:lnTo>
                  <a:lnTo>
                    <a:pt x="55" y="65"/>
                  </a:lnTo>
                  <a:lnTo>
                    <a:pt x="57" y="63"/>
                  </a:lnTo>
                  <a:lnTo>
                    <a:pt x="29" y="63"/>
                  </a:lnTo>
                  <a:lnTo>
                    <a:pt x="24" y="61"/>
                  </a:lnTo>
                  <a:close/>
                  <a:moveTo>
                    <a:pt x="32" y="0"/>
                  </a:moveTo>
                  <a:lnTo>
                    <a:pt x="28" y="0"/>
                  </a:lnTo>
                  <a:lnTo>
                    <a:pt x="21" y="2"/>
                  </a:lnTo>
                  <a:lnTo>
                    <a:pt x="15" y="4"/>
                  </a:lnTo>
                  <a:lnTo>
                    <a:pt x="10" y="8"/>
                  </a:lnTo>
                  <a:lnTo>
                    <a:pt x="6" y="13"/>
                  </a:lnTo>
                  <a:lnTo>
                    <a:pt x="3" y="19"/>
                  </a:lnTo>
                  <a:lnTo>
                    <a:pt x="1" y="26"/>
                  </a:lnTo>
                  <a:lnTo>
                    <a:pt x="0" y="31"/>
                  </a:lnTo>
                  <a:lnTo>
                    <a:pt x="0" y="43"/>
                  </a:lnTo>
                  <a:lnTo>
                    <a:pt x="1" y="49"/>
                  </a:lnTo>
                  <a:lnTo>
                    <a:pt x="4" y="56"/>
                  </a:lnTo>
                  <a:lnTo>
                    <a:pt x="7" y="61"/>
                  </a:lnTo>
                  <a:lnTo>
                    <a:pt x="12" y="66"/>
                  </a:lnTo>
                  <a:lnTo>
                    <a:pt x="17" y="70"/>
                  </a:lnTo>
                  <a:lnTo>
                    <a:pt x="15" y="53"/>
                  </a:lnTo>
                  <a:lnTo>
                    <a:pt x="13" y="48"/>
                  </a:lnTo>
                  <a:lnTo>
                    <a:pt x="12" y="43"/>
                  </a:lnTo>
                  <a:lnTo>
                    <a:pt x="11" y="37"/>
                  </a:lnTo>
                  <a:lnTo>
                    <a:pt x="12" y="32"/>
                  </a:lnTo>
                  <a:lnTo>
                    <a:pt x="12" y="26"/>
                  </a:lnTo>
                  <a:lnTo>
                    <a:pt x="14" y="22"/>
                  </a:lnTo>
                  <a:lnTo>
                    <a:pt x="18" y="16"/>
                  </a:lnTo>
                  <a:lnTo>
                    <a:pt x="23" y="12"/>
                  </a:lnTo>
                  <a:lnTo>
                    <a:pt x="27" y="11"/>
                  </a:lnTo>
                  <a:lnTo>
                    <a:pt x="32" y="10"/>
                  </a:lnTo>
                  <a:lnTo>
                    <a:pt x="57" y="10"/>
                  </a:lnTo>
                  <a:lnTo>
                    <a:pt x="56" y="9"/>
                  </a:lnTo>
                  <a:lnTo>
                    <a:pt x="51" y="5"/>
                  </a:lnTo>
                  <a:lnTo>
                    <a:pt x="46" y="2"/>
                  </a:lnTo>
                  <a:lnTo>
                    <a:pt x="32" y="0"/>
                  </a:lnTo>
                  <a:close/>
                  <a:moveTo>
                    <a:pt x="57" y="10"/>
                  </a:moveTo>
                  <a:lnTo>
                    <a:pt x="37" y="10"/>
                  </a:lnTo>
                  <a:lnTo>
                    <a:pt x="47" y="15"/>
                  </a:lnTo>
                  <a:lnTo>
                    <a:pt x="51" y="20"/>
                  </a:lnTo>
                  <a:lnTo>
                    <a:pt x="53" y="25"/>
                  </a:lnTo>
                  <a:lnTo>
                    <a:pt x="54" y="28"/>
                  </a:lnTo>
                  <a:lnTo>
                    <a:pt x="54" y="43"/>
                  </a:lnTo>
                  <a:lnTo>
                    <a:pt x="53" y="47"/>
                  </a:lnTo>
                  <a:lnTo>
                    <a:pt x="51" y="52"/>
                  </a:lnTo>
                  <a:lnTo>
                    <a:pt x="48" y="57"/>
                  </a:lnTo>
                  <a:lnTo>
                    <a:pt x="43" y="61"/>
                  </a:lnTo>
                  <a:lnTo>
                    <a:pt x="38" y="63"/>
                  </a:lnTo>
                  <a:lnTo>
                    <a:pt x="57" y="63"/>
                  </a:lnTo>
                  <a:lnTo>
                    <a:pt x="60" y="60"/>
                  </a:lnTo>
                  <a:lnTo>
                    <a:pt x="63" y="54"/>
                  </a:lnTo>
                  <a:lnTo>
                    <a:pt x="65" y="47"/>
                  </a:lnTo>
                  <a:lnTo>
                    <a:pt x="66" y="40"/>
                  </a:lnTo>
                  <a:lnTo>
                    <a:pt x="66" y="32"/>
                  </a:lnTo>
                  <a:lnTo>
                    <a:pt x="65" y="28"/>
                  </a:lnTo>
                  <a:lnTo>
                    <a:pt x="63" y="21"/>
                  </a:lnTo>
                  <a:lnTo>
                    <a:pt x="60" y="14"/>
                  </a:lnTo>
                  <a:lnTo>
                    <a:pt x="57" y="1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7" name="Shape 137">
              <a:extLst>
                <a:ext uri="{FF2B5EF4-FFF2-40B4-BE49-F238E27FC236}">
                  <a16:creationId xmlns:a16="http://schemas.microsoft.com/office/drawing/2014/main" id="{CBF88722-160E-3F72-EA7D-ACF879941231}"/>
                </a:ext>
              </a:extLst>
            </xdr:cNvPr>
            <xdr:cNvSpPr/>
          </xdr:nvSpPr>
          <xdr:spPr>
            <a:xfrm>
              <a:off x="6199" y="797"/>
              <a:ext cx="31" cy="69"/>
            </a:xfrm>
            <a:custGeom>
              <a:avLst/>
              <a:gdLst/>
              <a:ahLst/>
              <a:cxnLst/>
              <a:rect l="l" t="t" r="r" b="b"/>
              <a:pathLst>
                <a:path w="31" h="69" extrusionOk="0">
                  <a:moveTo>
                    <a:pt x="31" y="0"/>
                  </a:moveTo>
                  <a:lnTo>
                    <a:pt x="1" y="0"/>
                  </a:lnTo>
                  <a:lnTo>
                    <a:pt x="0" y="69"/>
                  </a:lnTo>
                  <a:lnTo>
                    <a:pt x="12" y="69"/>
                  </a:lnTo>
                  <a:lnTo>
                    <a:pt x="12" y="41"/>
                  </a:lnTo>
                  <a:lnTo>
                    <a:pt x="29" y="31"/>
                  </a:lnTo>
                  <a:lnTo>
                    <a:pt x="12" y="31"/>
                  </a:lnTo>
                  <a:lnTo>
                    <a:pt x="12" y="10"/>
                  </a:lnTo>
                  <a:lnTo>
                    <a:pt x="31"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8" name="Shape 138">
              <a:extLst>
                <a:ext uri="{FF2B5EF4-FFF2-40B4-BE49-F238E27FC236}">
                  <a16:creationId xmlns:a16="http://schemas.microsoft.com/office/drawing/2014/main" id="{B28299DB-1103-6F05-A37C-C1C8E90A31C7}"/>
                </a:ext>
              </a:extLst>
            </xdr:cNvPr>
            <xdr:cNvSpPr/>
          </xdr:nvSpPr>
          <xdr:spPr>
            <a:xfrm>
              <a:off x="6211" y="797"/>
              <a:ext cx="44" cy="69"/>
            </a:xfrm>
            <a:custGeom>
              <a:avLst/>
              <a:gdLst/>
              <a:ahLst/>
              <a:cxnLst/>
              <a:rect l="l" t="t" r="r" b="b"/>
              <a:pathLst>
                <a:path w="44" h="69" extrusionOk="0">
                  <a:moveTo>
                    <a:pt x="25" y="0"/>
                  </a:moveTo>
                  <a:lnTo>
                    <a:pt x="19" y="0"/>
                  </a:lnTo>
                  <a:lnTo>
                    <a:pt x="0" y="10"/>
                  </a:lnTo>
                  <a:lnTo>
                    <a:pt x="20" y="10"/>
                  </a:lnTo>
                  <a:lnTo>
                    <a:pt x="25" y="11"/>
                  </a:lnTo>
                  <a:lnTo>
                    <a:pt x="29" y="15"/>
                  </a:lnTo>
                  <a:lnTo>
                    <a:pt x="30" y="20"/>
                  </a:lnTo>
                  <a:lnTo>
                    <a:pt x="28" y="27"/>
                  </a:lnTo>
                  <a:lnTo>
                    <a:pt x="23" y="30"/>
                  </a:lnTo>
                  <a:lnTo>
                    <a:pt x="17" y="31"/>
                  </a:lnTo>
                  <a:lnTo>
                    <a:pt x="0" y="41"/>
                  </a:lnTo>
                  <a:lnTo>
                    <a:pt x="17" y="41"/>
                  </a:lnTo>
                  <a:lnTo>
                    <a:pt x="24" y="42"/>
                  </a:lnTo>
                  <a:lnTo>
                    <a:pt x="27" y="46"/>
                  </a:lnTo>
                  <a:lnTo>
                    <a:pt x="28" y="52"/>
                  </a:lnTo>
                  <a:lnTo>
                    <a:pt x="29" y="59"/>
                  </a:lnTo>
                  <a:lnTo>
                    <a:pt x="29" y="64"/>
                  </a:lnTo>
                  <a:lnTo>
                    <a:pt x="30" y="69"/>
                  </a:lnTo>
                  <a:lnTo>
                    <a:pt x="44" y="69"/>
                  </a:lnTo>
                  <a:lnTo>
                    <a:pt x="42" y="64"/>
                  </a:lnTo>
                  <a:lnTo>
                    <a:pt x="41" y="59"/>
                  </a:lnTo>
                  <a:lnTo>
                    <a:pt x="40" y="49"/>
                  </a:lnTo>
                  <a:lnTo>
                    <a:pt x="39" y="43"/>
                  </a:lnTo>
                  <a:lnTo>
                    <a:pt x="37" y="38"/>
                  </a:lnTo>
                  <a:lnTo>
                    <a:pt x="34" y="34"/>
                  </a:lnTo>
                  <a:lnTo>
                    <a:pt x="39" y="29"/>
                  </a:lnTo>
                  <a:lnTo>
                    <a:pt x="41" y="25"/>
                  </a:lnTo>
                  <a:lnTo>
                    <a:pt x="42" y="19"/>
                  </a:lnTo>
                  <a:lnTo>
                    <a:pt x="41" y="13"/>
                  </a:lnTo>
                  <a:lnTo>
                    <a:pt x="39" y="8"/>
                  </a:lnTo>
                  <a:lnTo>
                    <a:pt x="35" y="4"/>
                  </a:lnTo>
                  <a:lnTo>
                    <a:pt x="30" y="1"/>
                  </a:lnTo>
                  <a:lnTo>
                    <a:pt x="25"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9" name="Shape 139">
              <a:extLst>
                <a:ext uri="{FF2B5EF4-FFF2-40B4-BE49-F238E27FC236}">
                  <a16:creationId xmlns:a16="http://schemas.microsoft.com/office/drawing/2014/main" id="{6414DB72-258F-D880-D0F0-6D296C137DBD}"/>
                </a:ext>
              </a:extLst>
            </xdr:cNvPr>
            <xdr:cNvSpPr/>
          </xdr:nvSpPr>
          <xdr:spPr>
            <a:xfrm>
              <a:off x="6317" y="799"/>
              <a:ext cx="54" cy="73"/>
            </a:xfrm>
            <a:custGeom>
              <a:avLst/>
              <a:gdLst/>
              <a:ahLst/>
              <a:cxnLst/>
              <a:rect l="l" t="t" r="r" b="b"/>
              <a:pathLst>
                <a:path w="54" h="73" extrusionOk="0">
                  <a:moveTo>
                    <a:pt x="5" y="0"/>
                  </a:moveTo>
                  <a:lnTo>
                    <a:pt x="0" y="69"/>
                  </a:lnTo>
                  <a:lnTo>
                    <a:pt x="51" y="73"/>
                  </a:lnTo>
                  <a:lnTo>
                    <a:pt x="52" y="62"/>
                  </a:lnTo>
                  <a:lnTo>
                    <a:pt x="12" y="60"/>
                  </a:lnTo>
                  <a:lnTo>
                    <a:pt x="14" y="39"/>
                  </a:lnTo>
                  <a:lnTo>
                    <a:pt x="49" y="39"/>
                  </a:lnTo>
                  <a:lnTo>
                    <a:pt x="50" y="31"/>
                  </a:lnTo>
                  <a:lnTo>
                    <a:pt x="14" y="29"/>
                  </a:lnTo>
                  <a:lnTo>
                    <a:pt x="16" y="11"/>
                  </a:lnTo>
                  <a:lnTo>
                    <a:pt x="54" y="11"/>
                  </a:lnTo>
                  <a:lnTo>
                    <a:pt x="54" y="4"/>
                  </a:lnTo>
                  <a:lnTo>
                    <a:pt x="5" y="0"/>
                  </a:lnTo>
                  <a:close/>
                  <a:moveTo>
                    <a:pt x="49" y="39"/>
                  </a:moveTo>
                  <a:lnTo>
                    <a:pt x="14" y="39"/>
                  </a:lnTo>
                  <a:lnTo>
                    <a:pt x="49" y="41"/>
                  </a:lnTo>
                  <a:lnTo>
                    <a:pt x="49" y="39"/>
                  </a:lnTo>
                  <a:close/>
                  <a:moveTo>
                    <a:pt x="54" y="11"/>
                  </a:moveTo>
                  <a:lnTo>
                    <a:pt x="16" y="11"/>
                  </a:lnTo>
                  <a:lnTo>
                    <a:pt x="54" y="14"/>
                  </a:lnTo>
                  <a:lnTo>
                    <a:pt x="54" y="11"/>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40" name="Shape 140">
              <a:extLst>
                <a:ext uri="{FF2B5EF4-FFF2-40B4-BE49-F238E27FC236}">
                  <a16:creationId xmlns:a16="http://schemas.microsoft.com/office/drawing/2014/main" id="{434ECB46-2C6D-4CED-C3AD-22A82789BD16}"/>
                </a:ext>
              </a:extLst>
            </xdr:cNvPr>
            <xdr:cNvSpPr/>
          </xdr:nvSpPr>
          <xdr:spPr>
            <a:xfrm>
              <a:off x="6433" y="808"/>
              <a:ext cx="59" cy="74"/>
            </a:xfrm>
            <a:custGeom>
              <a:avLst/>
              <a:gdLst/>
              <a:ahLst/>
              <a:cxnLst/>
              <a:rect l="l" t="t" r="r" b="b"/>
              <a:pathLst>
                <a:path w="59" h="74" extrusionOk="0">
                  <a:moveTo>
                    <a:pt x="5" y="0"/>
                  </a:moveTo>
                  <a:lnTo>
                    <a:pt x="0" y="43"/>
                  </a:lnTo>
                  <a:lnTo>
                    <a:pt x="0" y="55"/>
                  </a:lnTo>
                  <a:lnTo>
                    <a:pt x="2" y="61"/>
                  </a:lnTo>
                  <a:lnTo>
                    <a:pt x="5" y="65"/>
                  </a:lnTo>
                  <a:lnTo>
                    <a:pt x="10" y="69"/>
                  </a:lnTo>
                  <a:lnTo>
                    <a:pt x="15" y="72"/>
                  </a:lnTo>
                  <a:lnTo>
                    <a:pt x="27" y="74"/>
                  </a:lnTo>
                  <a:lnTo>
                    <a:pt x="33" y="74"/>
                  </a:lnTo>
                  <a:lnTo>
                    <a:pt x="43" y="70"/>
                  </a:lnTo>
                  <a:lnTo>
                    <a:pt x="48" y="65"/>
                  </a:lnTo>
                  <a:lnTo>
                    <a:pt x="50" y="63"/>
                  </a:lnTo>
                  <a:lnTo>
                    <a:pt x="23" y="63"/>
                  </a:lnTo>
                  <a:lnTo>
                    <a:pt x="18" y="61"/>
                  </a:lnTo>
                  <a:lnTo>
                    <a:pt x="13" y="57"/>
                  </a:lnTo>
                  <a:lnTo>
                    <a:pt x="11" y="52"/>
                  </a:lnTo>
                  <a:lnTo>
                    <a:pt x="11" y="43"/>
                  </a:lnTo>
                  <a:lnTo>
                    <a:pt x="16" y="2"/>
                  </a:lnTo>
                  <a:lnTo>
                    <a:pt x="5" y="0"/>
                  </a:lnTo>
                  <a:close/>
                  <a:moveTo>
                    <a:pt x="48" y="5"/>
                  </a:moveTo>
                  <a:lnTo>
                    <a:pt x="43" y="48"/>
                  </a:lnTo>
                  <a:lnTo>
                    <a:pt x="42" y="52"/>
                  </a:lnTo>
                  <a:lnTo>
                    <a:pt x="41" y="55"/>
                  </a:lnTo>
                  <a:lnTo>
                    <a:pt x="39" y="59"/>
                  </a:lnTo>
                  <a:lnTo>
                    <a:pt x="34" y="63"/>
                  </a:lnTo>
                  <a:lnTo>
                    <a:pt x="50" y="63"/>
                  </a:lnTo>
                  <a:lnTo>
                    <a:pt x="51" y="61"/>
                  </a:lnTo>
                  <a:lnTo>
                    <a:pt x="53" y="56"/>
                  </a:lnTo>
                  <a:lnTo>
                    <a:pt x="54" y="49"/>
                  </a:lnTo>
                  <a:lnTo>
                    <a:pt x="59" y="6"/>
                  </a:lnTo>
                  <a:lnTo>
                    <a:pt x="48" y="5"/>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41" name="Shape 141">
              <a:extLst>
                <a:ext uri="{FF2B5EF4-FFF2-40B4-BE49-F238E27FC236}">
                  <a16:creationId xmlns:a16="http://schemas.microsoft.com/office/drawing/2014/main" id="{D4424A62-D4D3-75EE-9939-060909A4D50F}"/>
                </a:ext>
              </a:extLst>
            </xdr:cNvPr>
            <xdr:cNvSpPr/>
          </xdr:nvSpPr>
          <xdr:spPr>
            <a:xfrm>
              <a:off x="6505" y="817"/>
              <a:ext cx="64" cy="76"/>
            </a:xfrm>
            <a:custGeom>
              <a:avLst/>
              <a:gdLst/>
              <a:ahLst/>
              <a:cxnLst/>
              <a:rect l="l" t="t" r="r" b="b"/>
              <a:pathLst>
                <a:path w="64" h="76" extrusionOk="0">
                  <a:moveTo>
                    <a:pt x="29" y="19"/>
                  </a:moveTo>
                  <a:lnTo>
                    <a:pt x="18" y="19"/>
                  </a:lnTo>
                  <a:lnTo>
                    <a:pt x="43" y="74"/>
                  </a:lnTo>
                  <a:lnTo>
                    <a:pt x="55" y="76"/>
                  </a:lnTo>
                  <a:lnTo>
                    <a:pt x="58" y="57"/>
                  </a:lnTo>
                  <a:lnTo>
                    <a:pt x="46" y="57"/>
                  </a:lnTo>
                  <a:lnTo>
                    <a:pt x="29" y="19"/>
                  </a:lnTo>
                  <a:close/>
                  <a:moveTo>
                    <a:pt x="9" y="0"/>
                  </a:moveTo>
                  <a:lnTo>
                    <a:pt x="0" y="68"/>
                  </a:lnTo>
                  <a:lnTo>
                    <a:pt x="11" y="70"/>
                  </a:lnTo>
                  <a:lnTo>
                    <a:pt x="18" y="19"/>
                  </a:lnTo>
                  <a:lnTo>
                    <a:pt x="29" y="19"/>
                  </a:lnTo>
                  <a:lnTo>
                    <a:pt x="21" y="2"/>
                  </a:lnTo>
                  <a:lnTo>
                    <a:pt x="9" y="0"/>
                  </a:lnTo>
                  <a:close/>
                  <a:moveTo>
                    <a:pt x="53" y="6"/>
                  </a:moveTo>
                  <a:lnTo>
                    <a:pt x="46" y="57"/>
                  </a:lnTo>
                  <a:lnTo>
                    <a:pt x="58" y="57"/>
                  </a:lnTo>
                  <a:lnTo>
                    <a:pt x="64" y="8"/>
                  </a:lnTo>
                  <a:lnTo>
                    <a:pt x="53" y="6"/>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42" name="Shape 142">
              <a:extLst>
                <a:ext uri="{FF2B5EF4-FFF2-40B4-BE49-F238E27FC236}">
                  <a16:creationId xmlns:a16="http://schemas.microsoft.com/office/drawing/2014/main" id="{DE3EEB28-7AB2-4267-8718-00451D2BE168}"/>
                </a:ext>
              </a:extLst>
            </xdr:cNvPr>
            <xdr:cNvSpPr/>
          </xdr:nvSpPr>
          <xdr:spPr>
            <a:xfrm>
              <a:off x="6580" y="828"/>
              <a:ext cx="23" cy="70"/>
            </a:xfrm>
            <a:custGeom>
              <a:avLst/>
              <a:gdLst/>
              <a:ahLst/>
              <a:cxnLst/>
              <a:rect l="l" t="t" r="r" b="b"/>
              <a:pathLst>
                <a:path w="23" h="70" extrusionOk="0">
                  <a:moveTo>
                    <a:pt x="12" y="0"/>
                  </a:moveTo>
                  <a:lnTo>
                    <a:pt x="0" y="68"/>
                  </a:lnTo>
                  <a:lnTo>
                    <a:pt x="12" y="70"/>
                  </a:lnTo>
                  <a:lnTo>
                    <a:pt x="23" y="2"/>
                  </a:lnTo>
                  <a:lnTo>
                    <a:pt x="12"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43" name="Shape 143">
              <a:extLst>
                <a:ext uri="{FF2B5EF4-FFF2-40B4-BE49-F238E27FC236}">
                  <a16:creationId xmlns:a16="http://schemas.microsoft.com/office/drawing/2014/main" id="{7BC4A097-8C1A-CA35-B413-7F69F2201C37}"/>
                </a:ext>
              </a:extLst>
            </xdr:cNvPr>
            <xdr:cNvPicPr preferRelativeResize="0"/>
          </xdr:nvPicPr>
          <xdr:blipFill rotWithShape="1">
            <a:blip xmlns:r="http://schemas.openxmlformats.org/officeDocument/2006/relationships" r:embed="rId27">
              <a:alphaModFix/>
            </a:blip>
            <a:srcRect/>
            <a:stretch/>
          </xdr:blipFill>
          <xdr:spPr>
            <a:xfrm>
              <a:off x="5954" y="928"/>
              <a:ext cx="797" cy="2"/>
            </a:xfrm>
            <a:prstGeom prst="rect">
              <a:avLst/>
            </a:prstGeom>
            <a:noFill/>
            <a:ln>
              <a:noFill/>
            </a:ln>
          </xdr:spPr>
        </xdr:pic>
        <xdr:pic>
          <xdr:nvPicPr>
            <xdr:cNvPr id="144" name="Shape 144">
              <a:extLst>
                <a:ext uri="{FF2B5EF4-FFF2-40B4-BE49-F238E27FC236}">
                  <a16:creationId xmlns:a16="http://schemas.microsoft.com/office/drawing/2014/main" id="{C2749751-99BB-F5C9-46E1-C7A3367863FD}"/>
                </a:ext>
              </a:extLst>
            </xdr:cNvPr>
            <xdr:cNvPicPr preferRelativeResize="0"/>
          </xdr:nvPicPr>
          <xdr:blipFill rotWithShape="1">
            <a:blip xmlns:r="http://schemas.openxmlformats.org/officeDocument/2006/relationships" r:embed="rId28">
              <a:alphaModFix/>
            </a:blip>
            <a:srcRect/>
            <a:stretch/>
          </xdr:blipFill>
          <xdr:spPr>
            <a:xfrm>
              <a:off x="5878" y="1072"/>
              <a:ext cx="924" cy="223"/>
            </a:xfrm>
            <a:prstGeom prst="rect">
              <a:avLst/>
            </a:prstGeom>
            <a:noFill/>
            <a:ln>
              <a:noFill/>
            </a:ln>
          </xdr:spPr>
        </xdr:pic>
      </xdr:grpSp>
    </xdr:grpSp>
    <xdr:clientData fLocksWithSheet="0"/>
  </xdr:oneCellAnchor>
  <xdr:twoCellAnchor editAs="oneCell">
    <xdr:from>
      <xdr:col>0</xdr:col>
      <xdr:colOff>114300</xdr:colOff>
      <xdr:row>0</xdr:row>
      <xdr:rowOff>76200</xdr:rowOff>
    </xdr:from>
    <xdr:to>
      <xdr:col>1</xdr:col>
      <xdr:colOff>152400</xdr:colOff>
      <xdr:row>2</xdr:row>
      <xdr:rowOff>167640</xdr:rowOff>
    </xdr:to>
    <xdr:pic>
      <xdr:nvPicPr>
        <xdr:cNvPr id="145" name="Image 23">
          <a:extLst>
            <a:ext uri="{FF2B5EF4-FFF2-40B4-BE49-F238E27FC236}">
              <a16:creationId xmlns:a16="http://schemas.microsoft.com/office/drawing/2014/main" id="{25DBD35B-2A9C-473A-9CA6-40C110641BF3}"/>
            </a:ext>
          </a:extLst>
        </xdr:cNvPr>
        <xdr:cNvPicPr>
          <a:picLocks/>
        </xdr:cNvPicPr>
      </xdr:nvPicPr>
      <xdr:blipFill>
        <a:blip xmlns:r="http://schemas.openxmlformats.org/officeDocument/2006/relationships" r:embed="rId29" cstate="print">
          <a:lum bright="70000" contrast="-70000"/>
        </a:blip>
        <a:stretch>
          <a:fillRect/>
        </a:stretch>
      </xdr:blipFill>
      <xdr:spPr>
        <a:xfrm>
          <a:off x="114300" y="76200"/>
          <a:ext cx="1546860" cy="472440"/>
        </a:xfrm>
        <a:prstGeom prst="rect">
          <a:avLst/>
        </a:prstGeom>
      </xdr:spPr>
    </xdr:pic>
    <xdr:clientData/>
  </xdr:twoCellAnchor>
  <xdr:twoCellAnchor>
    <xdr:from>
      <xdr:col>5</xdr:col>
      <xdr:colOff>1737360</xdr:colOff>
      <xdr:row>0</xdr:row>
      <xdr:rowOff>129540</xdr:rowOff>
    </xdr:from>
    <xdr:to>
      <xdr:col>6</xdr:col>
      <xdr:colOff>653415</xdr:colOff>
      <xdr:row>2</xdr:row>
      <xdr:rowOff>22860</xdr:rowOff>
    </xdr:to>
    <xdr:sp macro="" textlink="">
      <xdr:nvSpPr>
        <xdr:cNvPr id="146" name="Retângulo: Cantos Arredondados 145">
          <a:hlinkClick xmlns:r="http://schemas.openxmlformats.org/officeDocument/2006/relationships" r:id="rId30"/>
          <a:extLst>
            <a:ext uri="{FF2B5EF4-FFF2-40B4-BE49-F238E27FC236}">
              <a16:creationId xmlns:a16="http://schemas.microsoft.com/office/drawing/2014/main" id="{9F09A9FD-78D3-4BAC-A58C-2964607343AF}"/>
            </a:ext>
          </a:extLst>
        </xdr:cNvPr>
        <xdr:cNvSpPr/>
      </xdr:nvSpPr>
      <xdr:spPr>
        <a:xfrm>
          <a:off x="9906000" y="129540"/>
          <a:ext cx="1049655" cy="274320"/>
        </a:xfrm>
        <a:prstGeom prst="roundRect">
          <a:avLst/>
        </a:prstGeom>
        <a:ln>
          <a:solidFill>
            <a:srgbClr val="00206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pt-BR" sz="1100" b="1">
              <a:solidFill>
                <a:schemeClr val="bg1"/>
              </a:solidFill>
              <a:latin typeface="Times New Roman" panose="02020603050405020304" pitchFamily="18" charset="0"/>
              <a:cs typeface="Times New Roman" panose="02020603050405020304" pitchFamily="18" charset="0"/>
            </a:rPr>
            <a:t>VOLTAR</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6</xdr:col>
      <xdr:colOff>1043940</xdr:colOff>
      <xdr:row>0</xdr:row>
      <xdr:rowOff>45721</xdr:rowOff>
    </xdr:from>
    <xdr:ext cx="1036320" cy="434340"/>
    <xdr:grpSp>
      <xdr:nvGrpSpPr>
        <xdr:cNvPr id="2" name="Shape 2">
          <a:extLst>
            <a:ext uri="{FF2B5EF4-FFF2-40B4-BE49-F238E27FC236}">
              <a16:creationId xmlns:a16="http://schemas.microsoft.com/office/drawing/2014/main" id="{310BC07E-49F5-4F2E-B597-D2D66A71FF8A}"/>
            </a:ext>
          </a:extLst>
        </xdr:cNvPr>
        <xdr:cNvGrpSpPr/>
      </xdr:nvGrpSpPr>
      <xdr:grpSpPr>
        <a:xfrm>
          <a:off x="11346180" y="45721"/>
          <a:ext cx="1036320" cy="434340"/>
          <a:chOff x="4822125" y="3546638"/>
          <a:chExt cx="1047750" cy="466725"/>
        </a:xfrm>
      </xdr:grpSpPr>
      <xdr:grpSp>
        <xdr:nvGrpSpPr>
          <xdr:cNvPr id="3" name="Shape 3">
            <a:extLst>
              <a:ext uri="{FF2B5EF4-FFF2-40B4-BE49-F238E27FC236}">
                <a16:creationId xmlns:a16="http://schemas.microsoft.com/office/drawing/2014/main" id="{3EEA2F54-488C-29CF-96FA-AA758D073CDE}"/>
              </a:ext>
            </a:extLst>
          </xdr:cNvPr>
          <xdr:cNvGrpSpPr/>
        </xdr:nvGrpSpPr>
        <xdr:grpSpPr>
          <a:xfrm>
            <a:off x="4822125" y="3546638"/>
            <a:ext cx="1047750" cy="466725"/>
            <a:chOff x="5295" y="259"/>
            <a:chExt cx="2234" cy="1109"/>
          </a:xfrm>
        </xdr:grpSpPr>
        <xdr:sp macro="" textlink="">
          <xdr:nvSpPr>
            <xdr:cNvPr id="4" name="Shape 4">
              <a:extLst>
                <a:ext uri="{FF2B5EF4-FFF2-40B4-BE49-F238E27FC236}">
                  <a16:creationId xmlns:a16="http://schemas.microsoft.com/office/drawing/2014/main" id="{D4F35163-B276-A3E8-2202-9C3192B752DD}"/>
                </a:ext>
              </a:extLst>
            </xdr:cNvPr>
            <xdr:cNvSpPr/>
          </xdr:nvSpPr>
          <xdr:spPr>
            <a:xfrm>
              <a:off x="5295" y="259"/>
              <a:ext cx="2225" cy="1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5" name="Shape 5">
              <a:extLst>
                <a:ext uri="{FF2B5EF4-FFF2-40B4-BE49-F238E27FC236}">
                  <a16:creationId xmlns:a16="http://schemas.microsoft.com/office/drawing/2014/main" id="{8223AC6F-33D3-C422-FC8E-BD564AC2DF53}"/>
                </a:ext>
              </a:extLst>
            </xdr:cNvPr>
            <xdr:cNvSpPr/>
          </xdr:nvSpPr>
          <xdr:spPr>
            <a:xfrm>
              <a:off x="5792" y="320"/>
              <a:ext cx="1057" cy="1048"/>
            </a:xfrm>
            <a:custGeom>
              <a:avLst/>
              <a:gdLst/>
              <a:ahLst/>
              <a:cxnLst/>
              <a:rect l="l" t="t" r="r" b="b"/>
              <a:pathLst>
                <a:path w="1057" h="1048" extrusionOk="0">
                  <a:moveTo>
                    <a:pt x="528" y="1048"/>
                  </a:moveTo>
                  <a:lnTo>
                    <a:pt x="635" y="1037"/>
                  </a:lnTo>
                  <a:lnTo>
                    <a:pt x="734" y="1007"/>
                  </a:lnTo>
                  <a:lnTo>
                    <a:pt x="824" y="959"/>
                  </a:lnTo>
                  <a:lnTo>
                    <a:pt x="902" y="895"/>
                  </a:lnTo>
                  <a:lnTo>
                    <a:pt x="967" y="817"/>
                  </a:lnTo>
                  <a:lnTo>
                    <a:pt x="1015" y="728"/>
                  </a:lnTo>
                  <a:lnTo>
                    <a:pt x="1046" y="630"/>
                  </a:lnTo>
                  <a:lnTo>
                    <a:pt x="1057" y="524"/>
                  </a:lnTo>
                  <a:lnTo>
                    <a:pt x="1056" y="497"/>
                  </a:lnTo>
                  <a:lnTo>
                    <a:pt x="1040" y="393"/>
                  </a:lnTo>
                  <a:lnTo>
                    <a:pt x="1005" y="297"/>
                  </a:lnTo>
                  <a:lnTo>
                    <a:pt x="952" y="211"/>
                  </a:lnTo>
                  <a:lnTo>
                    <a:pt x="884" y="136"/>
                  </a:lnTo>
                  <a:lnTo>
                    <a:pt x="802" y="76"/>
                  </a:lnTo>
                  <a:lnTo>
                    <a:pt x="710" y="32"/>
                  </a:lnTo>
                  <a:lnTo>
                    <a:pt x="609" y="6"/>
                  </a:lnTo>
                  <a:lnTo>
                    <a:pt x="528" y="0"/>
                  </a:lnTo>
                  <a:lnTo>
                    <a:pt x="501" y="1"/>
                  </a:lnTo>
                  <a:lnTo>
                    <a:pt x="396" y="17"/>
                  </a:lnTo>
                  <a:lnTo>
                    <a:pt x="299" y="52"/>
                  </a:lnTo>
                  <a:lnTo>
                    <a:pt x="212" y="104"/>
                  </a:lnTo>
                  <a:lnTo>
                    <a:pt x="137" y="172"/>
                  </a:lnTo>
                  <a:lnTo>
                    <a:pt x="76" y="253"/>
                  </a:lnTo>
                  <a:lnTo>
                    <a:pt x="32" y="344"/>
                  </a:lnTo>
                  <a:lnTo>
                    <a:pt x="6" y="445"/>
                  </a:lnTo>
                  <a:lnTo>
                    <a:pt x="0" y="497"/>
                  </a:lnTo>
                  <a:lnTo>
                    <a:pt x="0" y="524"/>
                  </a:lnTo>
                  <a:lnTo>
                    <a:pt x="0" y="551"/>
                  </a:lnTo>
                  <a:lnTo>
                    <a:pt x="16" y="655"/>
                  </a:lnTo>
                  <a:lnTo>
                    <a:pt x="52" y="752"/>
                  </a:lnTo>
                  <a:lnTo>
                    <a:pt x="105" y="838"/>
                  </a:lnTo>
                  <a:lnTo>
                    <a:pt x="173" y="912"/>
                  </a:lnTo>
                  <a:lnTo>
                    <a:pt x="254" y="972"/>
                  </a:lnTo>
                  <a:lnTo>
                    <a:pt x="346" y="1017"/>
                  </a:lnTo>
                  <a:lnTo>
                    <a:pt x="448" y="1042"/>
                  </a:lnTo>
                  <a:lnTo>
                    <a:pt x="501" y="1047"/>
                  </a:lnTo>
                  <a:lnTo>
                    <a:pt x="528" y="1048"/>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6" name="Shape 6">
              <a:extLst>
                <a:ext uri="{FF2B5EF4-FFF2-40B4-BE49-F238E27FC236}">
                  <a16:creationId xmlns:a16="http://schemas.microsoft.com/office/drawing/2014/main" id="{B2643680-56B7-60FD-022A-827E1780A093}"/>
                </a:ext>
              </a:extLst>
            </xdr:cNvPr>
            <xdr:cNvPicPr preferRelativeResize="0"/>
          </xdr:nvPicPr>
          <xdr:blipFill rotWithShape="1">
            <a:blip xmlns:r="http://schemas.openxmlformats.org/officeDocument/2006/relationships" r:embed="rId1">
              <a:alphaModFix/>
            </a:blip>
            <a:srcRect/>
            <a:stretch/>
          </xdr:blipFill>
          <xdr:spPr>
            <a:xfrm>
              <a:off x="5794" y="450"/>
              <a:ext cx="1056" cy="790"/>
            </a:xfrm>
            <a:prstGeom prst="rect">
              <a:avLst/>
            </a:prstGeom>
            <a:noFill/>
            <a:ln>
              <a:noFill/>
            </a:ln>
          </xdr:spPr>
        </xdr:pic>
        <xdr:sp macro="" textlink="">
          <xdr:nvSpPr>
            <xdr:cNvPr id="7" name="Shape 7">
              <a:extLst>
                <a:ext uri="{FF2B5EF4-FFF2-40B4-BE49-F238E27FC236}">
                  <a16:creationId xmlns:a16="http://schemas.microsoft.com/office/drawing/2014/main" id="{BC6ACEAA-0E0E-7B10-C99D-3D44624353F2}"/>
                </a:ext>
              </a:extLst>
            </xdr:cNvPr>
            <xdr:cNvSpPr/>
          </xdr:nvSpPr>
          <xdr:spPr>
            <a:xfrm>
              <a:off x="5878" y="1103"/>
              <a:ext cx="854" cy="264"/>
            </a:xfrm>
            <a:custGeom>
              <a:avLst/>
              <a:gdLst/>
              <a:ahLst/>
              <a:cxnLst/>
              <a:rect l="l" t="t" r="r" b="b"/>
              <a:pathLst>
                <a:path w="854" h="264" extrusionOk="0">
                  <a:moveTo>
                    <a:pt x="179" y="0"/>
                  </a:moveTo>
                  <a:lnTo>
                    <a:pt x="140" y="0"/>
                  </a:lnTo>
                  <a:lnTo>
                    <a:pt x="101" y="3"/>
                  </a:lnTo>
                  <a:lnTo>
                    <a:pt x="89" y="5"/>
                  </a:lnTo>
                  <a:lnTo>
                    <a:pt x="76" y="7"/>
                  </a:lnTo>
                  <a:lnTo>
                    <a:pt x="63" y="10"/>
                  </a:lnTo>
                  <a:lnTo>
                    <a:pt x="50" y="12"/>
                  </a:lnTo>
                  <a:lnTo>
                    <a:pt x="37" y="15"/>
                  </a:lnTo>
                  <a:lnTo>
                    <a:pt x="25" y="18"/>
                  </a:lnTo>
                  <a:lnTo>
                    <a:pt x="12" y="22"/>
                  </a:lnTo>
                  <a:lnTo>
                    <a:pt x="0" y="26"/>
                  </a:lnTo>
                  <a:lnTo>
                    <a:pt x="8" y="39"/>
                  </a:lnTo>
                  <a:lnTo>
                    <a:pt x="28" y="65"/>
                  </a:lnTo>
                  <a:lnTo>
                    <a:pt x="38" y="77"/>
                  </a:lnTo>
                  <a:lnTo>
                    <a:pt x="60" y="101"/>
                  </a:lnTo>
                  <a:lnTo>
                    <a:pt x="83" y="123"/>
                  </a:lnTo>
                  <a:lnTo>
                    <a:pt x="107" y="145"/>
                  </a:lnTo>
                  <a:lnTo>
                    <a:pt x="133" y="164"/>
                  </a:lnTo>
                  <a:lnTo>
                    <a:pt x="159" y="182"/>
                  </a:lnTo>
                  <a:lnTo>
                    <a:pt x="187" y="199"/>
                  </a:lnTo>
                  <a:lnTo>
                    <a:pt x="216" y="213"/>
                  </a:lnTo>
                  <a:lnTo>
                    <a:pt x="246" y="226"/>
                  </a:lnTo>
                  <a:lnTo>
                    <a:pt x="277" y="238"/>
                  </a:lnTo>
                  <a:lnTo>
                    <a:pt x="309" y="247"/>
                  </a:lnTo>
                  <a:lnTo>
                    <a:pt x="341" y="255"/>
                  </a:lnTo>
                  <a:lnTo>
                    <a:pt x="375" y="260"/>
                  </a:lnTo>
                  <a:lnTo>
                    <a:pt x="408" y="263"/>
                  </a:lnTo>
                  <a:lnTo>
                    <a:pt x="425" y="264"/>
                  </a:lnTo>
                  <a:lnTo>
                    <a:pt x="458" y="264"/>
                  </a:lnTo>
                  <a:lnTo>
                    <a:pt x="489" y="262"/>
                  </a:lnTo>
                  <a:lnTo>
                    <a:pt x="519" y="259"/>
                  </a:lnTo>
                  <a:lnTo>
                    <a:pt x="578" y="247"/>
                  </a:lnTo>
                  <a:lnTo>
                    <a:pt x="606" y="238"/>
                  </a:lnTo>
                  <a:lnTo>
                    <a:pt x="648" y="223"/>
                  </a:lnTo>
                  <a:lnTo>
                    <a:pt x="674" y="211"/>
                  </a:lnTo>
                  <a:lnTo>
                    <a:pt x="688" y="205"/>
                  </a:lnTo>
                  <a:lnTo>
                    <a:pt x="700" y="198"/>
                  </a:lnTo>
                  <a:lnTo>
                    <a:pt x="713" y="190"/>
                  </a:lnTo>
                  <a:lnTo>
                    <a:pt x="725" y="183"/>
                  </a:lnTo>
                  <a:lnTo>
                    <a:pt x="738" y="175"/>
                  </a:lnTo>
                  <a:lnTo>
                    <a:pt x="749" y="167"/>
                  </a:lnTo>
                  <a:lnTo>
                    <a:pt x="773" y="149"/>
                  </a:lnTo>
                  <a:lnTo>
                    <a:pt x="795" y="131"/>
                  </a:lnTo>
                  <a:lnTo>
                    <a:pt x="805" y="121"/>
                  </a:lnTo>
                  <a:lnTo>
                    <a:pt x="816" y="111"/>
                  </a:lnTo>
                  <a:lnTo>
                    <a:pt x="826" y="101"/>
                  </a:lnTo>
                  <a:lnTo>
                    <a:pt x="836" y="90"/>
                  </a:lnTo>
                  <a:lnTo>
                    <a:pt x="842" y="83"/>
                  </a:lnTo>
                  <a:lnTo>
                    <a:pt x="428" y="83"/>
                  </a:lnTo>
                  <a:lnTo>
                    <a:pt x="413" y="74"/>
                  </a:lnTo>
                  <a:lnTo>
                    <a:pt x="398" y="66"/>
                  </a:lnTo>
                  <a:lnTo>
                    <a:pt x="384" y="58"/>
                  </a:lnTo>
                  <a:lnTo>
                    <a:pt x="370" y="51"/>
                  </a:lnTo>
                  <a:lnTo>
                    <a:pt x="355" y="44"/>
                  </a:lnTo>
                  <a:lnTo>
                    <a:pt x="341" y="38"/>
                  </a:lnTo>
                  <a:lnTo>
                    <a:pt x="328" y="32"/>
                  </a:lnTo>
                  <a:lnTo>
                    <a:pt x="313" y="27"/>
                  </a:lnTo>
                  <a:lnTo>
                    <a:pt x="300" y="22"/>
                  </a:lnTo>
                  <a:lnTo>
                    <a:pt x="272" y="14"/>
                  </a:lnTo>
                  <a:lnTo>
                    <a:pt x="259" y="11"/>
                  </a:lnTo>
                  <a:lnTo>
                    <a:pt x="245" y="8"/>
                  </a:lnTo>
                  <a:lnTo>
                    <a:pt x="232" y="6"/>
                  </a:lnTo>
                  <a:lnTo>
                    <a:pt x="218" y="4"/>
                  </a:lnTo>
                  <a:lnTo>
                    <a:pt x="205" y="2"/>
                  </a:lnTo>
                  <a:lnTo>
                    <a:pt x="179" y="0"/>
                  </a:lnTo>
                  <a:close/>
                  <a:moveTo>
                    <a:pt x="690" y="43"/>
                  </a:moveTo>
                  <a:lnTo>
                    <a:pt x="622" y="43"/>
                  </a:lnTo>
                  <a:lnTo>
                    <a:pt x="583" y="46"/>
                  </a:lnTo>
                  <a:lnTo>
                    <a:pt x="557" y="50"/>
                  </a:lnTo>
                  <a:lnTo>
                    <a:pt x="545" y="52"/>
                  </a:lnTo>
                  <a:lnTo>
                    <a:pt x="532" y="54"/>
                  </a:lnTo>
                  <a:lnTo>
                    <a:pt x="520" y="56"/>
                  </a:lnTo>
                  <a:lnTo>
                    <a:pt x="484" y="65"/>
                  </a:lnTo>
                  <a:lnTo>
                    <a:pt x="473" y="68"/>
                  </a:lnTo>
                  <a:lnTo>
                    <a:pt x="461" y="71"/>
                  </a:lnTo>
                  <a:lnTo>
                    <a:pt x="428" y="83"/>
                  </a:lnTo>
                  <a:lnTo>
                    <a:pt x="842" y="83"/>
                  </a:lnTo>
                  <a:lnTo>
                    <a:pt x="845" y="79"/>
                  </a:lnTo>
                  <a:lnTo>
                    <a:pt x="854" y="69"/>
                  </a:lnTo>
                  <a:lnTo>
                    <a:pt x="839" y="65"/>
                  </a:lnTo>
                  <a:lnTo>
                    <a:pt x="823" y="61"/>
                  </a:lnTo>
                  <a:lnTo>
                    <a:pt x="808" y="58"/>
                  </a:lnTo>
                  <a:lnTo>
                    <a:pt x="792" y="55"/>
                  </a:lnTo>
                  <a:lnTo>
                    <a:pt x="777" y="53"/>
                  </a:lnTo>
                  <a:lnTo>
                    <a:pt x="762" y="50"/>
                  </a:lnTo>
                  <a:lnTo>
                    <a:pt x="747" y="48"/>
                  </a:lnTo>
                  <a:lnTo>
                    <a:pt x="733" y="47"/>
                  </a:lnTo>
                  <a:lnTo>
                    <a:pt x="718" y="45"/>
                  </a:lnTo>
                  <a:lnTo>
                    <a:pt x="690" y="43"/>
                  </a:lnTo>
                  <a:close/>
                </a:path>
              </a:pathLst>
            </a:custGeom>
            <a:solidFill>
              <a:srgbClr val="FCFCFC"/>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8" name="Shape 8">
              <a:extLst>
                <a:ext uri="{FF2B5EF4-FFF2-40B4-BE49-F238E27FC236}">
                  <a16:creationId xmlns:a16="http://schemas.microsoft.com/office/drawing/2014/main" id="{699A13D8-35F1-683B-FCAD-85A7385F54FF}"/>
                </a:ext>
              </a:extLst>
            </xdr:cNvPr>
            <xdr:cNvPicPr preferRelativeResize="0"/>
          </xdr:nvPicPr>
          <xdr:blipFill rotWithShape="1">
            <a:blip xmlns:r="http://schemas.openxmlformats.org/officeDocument/2006/relationships" r:embed="rId2">
              <a:alphaModFix/>
            </a:blip>
            <a:srcRect/>
            <a:stretch/>
          </xdr:blipFill>
          <xdr:spPr>
            <a:xfrm>
              <a:off x="5878" y="1233"/>
              <a:ext cx="871" cy="5"/>
            </a:xfrm>
            <a:prstGeom prst="rect">
              <a:avLst/>
            </a:prstGeom>
            <a:noFill/>
            <a:ln>
              <a:noFill/>
            </a:ln>
          </xdr:spPr>
        </xdr:pic>
        <xdr:sp macro="" textlink="">
          <xdr:nvSpPr>
            <xdr:cNvPr id="9" name="Shape 9">
              <a:extLst>
                <a:ext uri="{FF2B5EF4-FFF2-40B4-BE49-F238E27FC236}">
                  <a16:creationId xmlns:a16="http://schemas.microsoft.com/office/drawing/2014/main" id="{98148452-96A9-B544-C419-92962C470E85}"/>
                </a:ext>
              </a:extLst>
            </xdr:cNvPr>
            <xdr:cNvSpPr/>
          </xdr:nvSpPr>
          <xdr:spPr>
            <a:xfrm>
              <a:off x="5878" y="1103"/>
              <a:ext cx="854" cy="264"/>
            </a:xfrm>
            <a:custGeom>
              <a:avLst/>
              <a:gdLst/>
              <a:ahLst/>
              <a:cxnLst/>
              <a:rect l="l" t="t" r="r" b="b"/>
              <a:pathLst>
                <a:path w="854" h="264" extrusionOk="0">
                  <a:moveTo>
                    <a:pt x="443" y="264"/>
                  </a:moveTo>
                  <a:lnTo>
                    <a:pt x="458" y="264"/>
                  </a:lnTo>
                  <a:lnTo>
                    <a:pt x="473" y="263"/>
                  </a:lnTo>
                  <a:lnTo>
                    <a:pt x="489" y="262"/>
                  </a:lnTo>
                  <a:lnTo>
                    <a:pt x="504" y="261"/>
                  </a:lnTo>
                  <a:lnTo>
                    <a:pt x="519" y="259"/>
                  </a:lnTo>
                  <a:lnTo>
                    <a:pt x="534" y="256"/>
                  </a:lnTo>
                  <a:lnTo>
                    <a:pt x="549" y="253"/>
                  </a:lnTo>
                  <a:lnTo>
                    <a:pt x="563" y="250"/>
                  </a:lnTo>
                  <a:lnTo>
                    <a:pt x="578" y="247"/>
                  </a:lnTo>
                  <a:lnTo>
                    <a:pt x="592" y="243"/>
                  </a:lnTo>
                  <a:lnTo>
                    <a:pt x="606" y="238"/>
                  </a:lnTo>
                  <a:lnTo>
                    <a:pt x="620" y="233"/>
                  </a:lnTo>
                  <a:lnTo>
                    <a:pt x="634" y="228"/>
                  </a:lnTo>
                  <a:lnTo>
                    <a:pt x="700" y="198"/>
                  </a:lnTo>
                  <a:lnTo>
                    <a:pt x="713" y="190"/>
                  </a:lnTo>
                  <a:lnTo>
                    <a:pt x="725" y="183"/>
                  </a:lnTo>
                  <a:lnTo>
                    <a:pt x="737" y="175"/>
                  </a:lnTo>
                  <a:lnTo>
                    <a:pt x="749" y="167"/>
                  </a:lnTo>
                  <a:lnTo>
                    <a:pt x="761" y="158"/>
                  </a:lnTo>
                  <a:lnTo>
                    <a:pt x="772" y="149"/>
                  </a:lnTo>
                  <a:lnTo>
                    <a:pt x="784" y="140"/>
                  </a:lnTo>
                  <a:lnTo>
                    <a:pt x="794" y="131"/>
                  </a:lnTo>
                  <a:lnTo>
                    <a:pt x="805" y="121"/>
                  </a:lnTo>
                  <a:lnTo>
                    <a:pt x="815" y="111"/>
                  </a:lnTo>
                  <a:lnTo>
                    <a:pt x="826" y="101"/>
                  </a:lnTo>
                  <a:lnTo>
                    <a:pt x="835" y="90"/>
                  </a:lnTo>
                  <a:lnTo>
                    <a:pt x="845" y="79"/>
                  </a:lnTo>
                  <a:lnTo>
                    <a:pt x="854" y="69"/>
                  </a:lnTo>
                  <a:lnTo>
                    <a:pt x="838" y="65"/>
                  </a:lnTo>
                  <a:lnTo>
                    <a:pt x="823" y="61"/>
                  </a:lnTo>
                  <a:lnTo>
                    <a:pt x="807" y="58"/>
                  </a:lnTo>
                  <a:lnTo>
                    <a:pt x="792" y="55"/>
                  </a:lnTo>
                  <a:lnTo>
                    <a:pt x="777" y="53"/>
                  </a:lnTo>
                  <a:lnTo>
                    <a:pt x="762" y="50"/>
                  </a:lnTo>
                  <a:lnTo>
                    <a:pt x="747" y="48"/>
                  </a:lnTo>
                  <a:lnTo>
                    <a:pt x="732" y="47"/>
                  </a:lnTo>
                  <a:lnTo>
                    <a:pt x="718" y="45"/>
                  </a:lnTo>
                  <a:lnTo>
                    <a:pt x="704" y="44"/>
                  </a:lnTo>
                  <a:lnTo>
                    <a:pt x="690" y="43"/>
                  </a:lnTo>
                  <a:lnTo>
                    <a:pt x="676" y="43"/>
                  </a:lnTo>
                  <a:lnTo>
                    <a:pt x="662" y="42"/>
                  </a:lnTo>
                  <a:lnTo>
                    <a:pt x="648" y="42"/>
                  </a:lnTo>
                  <a:lnTo>
                    <a:pt x="635" y="43"/>
                  </a:lnTo>
                  <a:lnTo>
                    <a:pt x="621" y="43"/>
                  </a:lnTo>
                  <a:lnTo>
                    <a:pt x="608" y="44"/>
                  </a:lnTo>
                  <a:lnTo>
                    <a:pt x="595" y="45"/>
                  </a:lnTo>
                  <a:lnTo>
                    <a:pt x="582" y="46"/>
                  </a:lnTo>
                  <a:lnTo>
                    <a:pt x="569" y="48"/>
                  </a:lnTo>
                  <a:lnTo>
                    <a:pt x="557" y="50"/>
                  </a:lnTo>
                  <a:lnTo>
                    <a:pt x="544" y="52"/>
                  </a:lnTo>
                  <a:lnTo>
                    <a:pt x="532" y="54"/>
                  </a:lnTo>
                  <a:lnTo>
                    <a:pt x="520" y="56"/>
                  </a:lnTo>
                  <a:lnTo>
                    <a:pt x="508" y="59"/>
                  </a:lnTo>
                  <a:lnTo>
                    <a:pt x="496" y="62"/>
                  </a:lnTo>
                  <a:lnTo>
                    <a:pt x="484" y="65"/>
                  </a:lnTo>
                  <a:lnTo>
                    <a:pt x="472" y="68"/>
                  </a:lnTo>
                  <a:lnTo>
                    <a:pt x="461" y="71"/>
                  </a:lnTo>
                  <a:lnTo>
                    <a:pt x="450" y="75"/>
                  </a:lnTo>
                  <a:lnTo>
                    <a:pt x="438" y="79"/>
                  </a:lnTo>
                  <a:lnTo>
                    <a:pt x="427" y="83"/>
                  </a:lnTo>
                  <a:lnTo>
                    <a:pt x="413" y="74"/>
                  </a:lnTo>
                  <a:lnTo>
                    <a:pt x="398" y="66"/>
                  </a:lnTo>
                  <a:lnTo>
                    <a:pt x="384" y="58"/>
                  </a:lnTo>
                  <a:lnTo>
                    <a:pt x="369" y="51"/>
                  </a:lnTo>
                  <a:lnTo>
                    <a:pt x="355" y="44"/>
                  </a:lnTo>
                  <a:lnTo>
                    <a:pt x="341" y="38"/>
                  </a:lnTo>
                  <a:lnTo>
                    <a:pt x="327" y="32"/>
                  </a:lnTo>
                  <a:lnTo>
                    <a:pt x="313" y="27"/>
                  </a:lnTo>
                  <a:lnTo>
                    <a:pt x="245" y="8"/>
                  </a:lnTo>
                  <a:lnTo>
                    <a:pt x="218" y="4"/>
                  </a:lnTo>
                  <a:lnTo>
                    <a:pt x="205" y="2"/>
                  </a:lnTo>
                  <a:lnTo>
                    <a:pt x="192" y="1"/>
                  </a:lnTo>
                  <a:lnTo>
                    <a:pt x="179" y="0"/>
                  </a:lnTo>
                  <a:lnTo>
                    <a:pt x="166" y="0"/>
                  </a:lnTo>
                  <a:lnTo>
                    <a:pt x="153" y="0"/>
                  </a:lnTo>
                  <a:lnTo>
                    <a:pt x="140" y="0"/>
                  </a:lnTo>
                  <a:lnTo>
                    <a:pt x="127" y="1"/>
                  </a:lnTo>
                  <a:lnTo>
                    <a:pt x="63" y="10"/>
                  </a:lnTo>
                  <a:lnTo>
                    <a:pt x="50" y="12"/>
                  </a:lnTo>
                  <a:lnTo>
                    <a:pt x="37" y="15"/>
                  </a:lnTo>
                  <a:lnTo>
                    <a:pt x="25" y="18"/>
                  </a:lnTo>
                  <a:lnTo>
                    <a:pt x="12" y="22"/>
                  </a:lnTo>
                  <a:lnTo>
                    <a:pt x="0" y="26"/>
                  </a:lnTo>
                  <a:lnTo>
                    <a:pt x="8" y="39"/>
                  </a:lnTo>
                  <a:lnTo>
                    <a:pt x="18" y="52"/>
                  </a:lnTo>
                  <a:lnTo>
                    <a:pt x="28" y="65"/>
                  </a:lnTo>
                  <a:lnTo>
                    <a:pt x="38" y="77"/>
                  </a:lnTo>
                  <a:lnTo>
                    <a:pt x="49" y="89"/>
                  </a:lnTo>
                  <a:lnTo>
                    <a:pt x="60" y="101"/>
                  </a:lnTo>
                  <a:lnTo>
                    <a:pt x="71" y="112"/>
                  </a:lnTo>
                  <a:lnTo>
                    <a:pt x="83" y="123"/>
                  </a:lnTo>
                  <a:lnTo>
                    <a:pt x="95" y="134"/>
                  </a:lnTo>
                  <a:lnTo>
                    <a:pt x="107" y="145"/>
                  </a:lnTo>
                  <a:lnTo>
                    <a:pt x="120" y="155"/>
                  </a:lnTo>
                  <a:lnTo>
                    <a:pt x="132" y="164"/>
                  </a:lnTo>
                  <a:lnTo>
                    <a:pt x="146" y="173"/>
                  </a:lnTo>
                  <a:lnTo>
                    <a:pt x="159" y="182"/>
                  </a:lnTo>
                  <a:lnTo>
                    <a:pt x="173" y="191"/>
                  </a:lnTo>
                  <a:lnTo>
                    <a:pt x="187" y="199"/>
                  </a:lnTo>
                  <a:lnTo>
                    <a:pt x="201" y="206"/>
                  </a:lnTo>
                  <a:lnTo>
                    <a:pt x="216" y="213"/>
                  </a:lnTo>
                  <a:lnTo>
                    <a:pt x="231" y="220"/>
                  </a:lnTo>
                  <a:lnTo>
                    <a:pt x="246" y="226"/>
                  </a:lnTo>
                  <a:lnTo>
                    <a:pt x="261" y="232"/>
                  </a:lnTo>
                  <a:lnTo>
                    <a:pt x="277" y="238"/>
                  </a:lnTo>
                  <a:lnTo>
                    <a:pt x="293" y="243"/>
                  </a:lnTo>
                  <a:lnTo>
                    <a:pt x="308" y="247"/>
                  </a:lnTo>
                  <a:lnTo>
                    <a:pt x="325" y="251"/>
                  </a:lnTo>
                  <a:lnTo>
                    <a:pt x="341" y="255"/>
                  </a:lnTo>
                  <a:lnTo>
                    <a:pt x="357" y="257"/>
                  </a:lnTo>
                  <a:lnTo>
                    <a:pt x="374" y="260"/>
                  </a:lnTo>
                  <a:lnTo>
                    <a:pt x="391" y="262"/>
                  </a:lnTo>
                  <a:lnTo>
                    <a:pt x="408" y="263"/>
                  </a:lnTo>
                  <a:lnTo>
                    <a:pt x="425" y="264"/>
                  </a:lnTo>
                  <a:lnTo>
                    <a:pt x="443" y="264"/>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0" name="Shape 10">
              <a:extLst>
                <a:ext uri="{FF2B5EF4-FFF2-40B4-BE49-F238E27FC236}">
                  <a16:creationId xmlns:a16="http://schemas.microsoft.com/office/drawing/2014/main" id="{7A7564F3-6A98-22F9-8F9D-5628D7397B04}"/>
                </a:ext>
              </a:extLst>
            </xdr:cNvPr>
            <xdr:cNvSpPr/>
          </xdr:nvSpPr>
          <xdr:spPr>
            <a:xfrm>
              <a:off x="6734" y="1169"/>
              <a:ext cx="2" cy="2"/>
            </a:xfrm>
            <a:custGeom>
              <a:avLst/>
              <a:gdLst/>
              <a:ahLst/>
              <a:cxnLst/>
              <a:rect l="l" t="t" r="r" b="b"/>
              <a:pathLst>
                <a:path w="1" h="2" extrusionOk="0">
                  <a:moveTo>
                    <a:pt x="0" y="2"/>
                  </a:moveTo>
                  <a:lnTo>
                    <a:pt x="1" y="1"/>
                  </a:lnTo>
                  <a:lnTo>
                    <a:pt x="1" y="0"/>
                  </a:lnTo>
                  <a:lnTo>
                    <a:pt x="1"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1" name="Shape 11">
              <a:extLst>
                <a:ext uri="{FF2B5EF4-FFF2-40B4-BE49-F238E27FC236}">
                  <a16:creationId xmlns:a16="http://schemas.microsoft.com/office/drawing/2014/main" id="{A81CAB90-4EEF-2863-D232-F4DC52481FD4}"/>
                </a:ext>
              </a:extLst>
            </xdr:cNvPr>
            <xdr:cNvSpPr/>
          </xdr:nvSpPr>
          <xdr:spPr>
            <a:xfrm>
              <a:off x="6738" y="1164"/>
              <a:ext cx="2" cy="2"/>
            </a:xfrm>
            <a:custGeom>
              <a:avLst/>
              <a:gdLst/>
              <a:ahLst/>
              <a:cxnLst/>
              <a:rect l="l" t="t" r="r" b="b"/>
              <a:pathLst>
                <a:path w="1" h="2" extrusionOk="0">
                  <a:moveTo>
                    <a:pt x="0" y="2"/>
                  </a:moveTo>
                  <a:lnTo>
                    <a:pt x="0" y="1"/>
                  </a:lnTo>
                  <a:lnTo>
                    <a:pt x="1" y="0"/>
                  </a:lnTo>
                  <a:lnTo>
                    <a:pt x="0"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2" name="Shape 12">
              <a:extLst>
                <a:ext uri="{FF2B5EF4-FFF2-40B4-BE49-F238E27FC236}">
                  <a16:creationId xmlns:a16="http://schemas.microsoft.com/office/drawing/2014/main" id="{AB43760D-2CE9-64E4-6DD5-B5D060AC2F4E}"/>
                </a:ext>
              </a:extLst>
            </xdr:cNvPr>
            <xdr:cNvSpPr/>
          </xdr:nvSpPr>
          <xdr:spPr>
            <a:xfrm>
              <a:off x="6743" y="1157"/>
              <a:ext cx="2" cy="2"/>
            </a:xfrm>
            <a:custGeom>
              <a:avLst/>
              <a:gdLst/>
              <a:ahLst/>
              <a:cxnLst/>
              <a:rect l="l" t="t" r="r" b="b"/>
              <a:pathLst>
                <a:path w="1" h="2" extrusionOk="0">
                  <a:moveTo>
                    <a:pt x="0" y="2"/>
                  </a:moveTo>
                  <a:lnTo>
                    <a:pt x="1" y="1"/>
                  </a:lnTo>
                  <a:lnTo>
                    <a:pt x="1" y="0"/>
                  </a:lnTo>
                  <a:lnTo>
                    <a:pt x="1"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 name="Shape 13">
              <a:extLst>
                <a:ext uri="{FF2B5EF4-FFF2-40B4-BE49-F238E27FC236}">
                  <a16:creationId xmlns:a16="http://schemas.microsoft.com/office/drawing/2014/main" id="{ABFF7CC4-C948-665E-90F2-969409A59F13}"/>
                </a:ext>
              </a:extLst>
            </xdr:cNvPr>
            <xdr:cNvSpPr/>
          </xdr:nvSpPr>
          <xdr:spPr>
            <a:xfrm>
              <a:off x="6747" y="1152"/>
              <a:ext cx="2" cy="2"/>
            </a:xfrm>
            <a:custGeom>
              <a:avLst/>
              <a:gdLst/>
              <a:ahLst/>
              <a:cxnLst/>
              <a:rect l="l" t="t" r="r" b="b"/>
              <a:pathLst>
                <a:path w="1" h="2" extrusionOk="0">
                  <a:moveTo>
                    <a:pt x="0" y="2"/>
                  </a:moveTo>
                  <a:lnTo>
                    <a:pt x="1" y="1"/>
                  </a:lnTo>
                  <a:lnTo>
                    <a:pt x="1" y="0"/>
                  </a:lnTo>
                  <a:lnTo>
                    <a:pt x="1"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4" name="Shape 14">
              <a:extLst>
                <a:ext uri="{FF2B5EF4-FFF2-40B4-BE49-F238E27FC236}">
                  <a16:creationId xmlns:a16="http://schemas.microsoft.com/office/drawing/2014/main" id="{1263F688-136F-5F84-62C5-05794AB730E8}"/>
                </a:ext>
              </a:extLst>
            </xdr:cNvPr>
            <xdr:cNvSpPr/>
          </xdr:nvSpPr>
          <xdr:spPr>
            <a:xfrm>
              <a:off x="5792" y="693"/>
              <a:ext cx="1057" cy="493"/>
            </a:xfrm>
            <a:custGeom>
              <a:avLst/>
              <a:gdLst/>
              <a:ahLst/>
              <a:cxnLst/>
              <a:rect l="l" t="t" r="r" b="b"/>
              <a:pathLst>
                <a:path w="1057" h="493" extrusionOk="0">
                  <a:moveTo>
                    <a:pt x="987" y="410"/>
                  </a:moveTo>
                  <a:lnTo>
                    <a:pt x="264" y="410"/>
                  </a:lnTo>
                  <a:lnTo>
                    <a:pt x="291" y="412"/>
                  </a:lnTo>
                  <a:lnTo>
                    <a:pt x="317" y="416"/>
                  </a:lnTo>
                  <a:lnTo>
                    <a:pt x="331" y="418"/>
                  </a:lnTo>
                  <a:lnTo>
                    <a:pt x="344" y="421"/>
                  </a:lnTo>
                  <a:lnTo>
                    <a:pt x="358" y="424"/>
                  </a:lnTo>
                  <a:lnTo>
                    <a:pt x="371" y="428"/>
                  </a:lnTo>
                  <a:lnTo>
                    <a:pt x="385" y="432"/>
                  </a:lnTo>
                  <a:lnTo>
                    <a:pt x="413" y="442"/>
                  </a:lnTo>
                  <a:lnTo>
                    <a:pt x="441" y="454"/>
                  </a:lnTo>
                  <a:lnTo>
                    <a:pt x="455" y="461"/>
                  </a:lnTo>
                  <a:lnTo>
                    <a:pt x="470" y="468"/>
                  </a:lnTo>
                  <a:lnTo>
                    <a:pt x="484" y="476"/>
                  </a:lnTo>
                  <a:lnTo>
                    <a:pt x="499" y="485"/>
                  </a:lnTo>
                  <a:lnTo>
                    <a:pt x="513" y="493"/>
                  </a:lnTo>
                  <a:lnTo>
                    <a:pt x="535" y="485"/>
                  </a:lnTo>
                  <a:lnTo>
                    <a:pt x="547" y="482"/>
                  </a:lnTo>
                  <a:lnTo>
                    <a:pt x="558" y="478"/>
                  </a:lnTo>
                  <a:lnTo>
                    <a:pt x="606" y="466"/>
                  </a:lnTo>
                  <a:lnTo>
                    <a:pt x="630" y="462"/>
                  </a:lnTo>
                  <a:lnTo>
                    <a:pt x="643" y="460"/>
                  </a:lnTo>
                  <a:lnTo>
                    <a:pt x="655" y="458"/>
                  </a:lnTo>
                  <a:lnTo>
                    <a:pt x="668" y="456"/>
                  </a:lnTo>
                  <a:lnTo>
                    <a:pt x="707" y="453"/>
                  </a:lnTo>
                  <a:lnTo>
                    <a:pt x="960" y="453"/>
                  </a:lnTo>
                  <a:lnTo>
                    <a:pt x="978" y="426"/>
                  </a:lnTo>
                  <a:lnTo>
                    <a:pt x="984" y="416"/>
                  </a:lnTo>
                  <a:lnTo>
                    <a:pt x="987" y="410"/>
                  </a:lnTo>
                  <a:close/>
                  <a:moveTo>
                    <a:pt x="960" y="453"/>
                  </a:moveTo>
                  <a:lnTo>
                    <a:pt x="775" y="453"/>
                  </a:lnTo>
                  <a:lnTo>
                    <a:pt x="804" y="455"/>
                  </a:lnTo>
                  <a:lnTo>
                    <a:pt x="818" y="457"/>
                  </a:lnTo>
                  <a:lnTo>
                    <a:pt x="833" y="458"/>
                  </a:lnTo>
                  <a:lnTo>
                    <a:pt x="848" y="460"/>
                  </a:lnTo>
                  <a:lnTo>
                    <a:pt x="863" y="463"/>
                  </a:lnTo>
                  <a:lnTo>
                    <a:pt x="878" y="465"/>
                  </a:lnTo>
                  <a:lnTo>
                    <a:pt x="893" y="468"/>
                  </a:lnTo>
                  <a:lnTo>
                    <a:pt x="909" y="471"/>
                  </a:lnTo>
                  <a:lnTo>
                    <a:pt x="924" y="475"/>
                  </a:lnTo>
                  <a:lnTo>
                    <a:pt x="940" y="479"/>
                  </a:lnTo>
                  <a:lnTo>
                    <a:pt x="947" y="470"/>
                  </a:lnTo>
                  <a:lnTo>
                    <a:pt x="953" y="462"/>
                  </a:lnTo>
                  <a:lnTo>
                    <a:pt x="960" y="453"/>
                  </a:lnTo>
                  <a:close/>
                  <a:moveTo>
                    <a:pt x="340" y="0"/>
                  </a:moveTo>
                  <a:lnTo>
                    <a:pt x="148" y="3"/>
                  </a:lnTo>
                  <a:lnTo>
                    <a:pt x="84" y="5"/>
                  </a:lnTo>
                  <a:lnTo>
                    <a:pt x="20" y="8"/>
                  </a:lnTo>
                  <a:lnTo>
                    <a:pt x="17" y="16"/>
                  </a:lnTo>
                  <a:lnTo>
                    <a:pt x="15" y="25"/>
                  </a:lnTo>
                  <a:lnTo>
                    <a:pt x="13" y="33"/>
                  </a:lnTo>
                  <a:lnTo>
                    <a:pt x="9" y="51"/>
                  </a:lnTo>
                  <a:lnTo>
                    <a:pt x="8" y="60"/>
                  </a:lnTo>
                  <a:lnTo>
                    <a:pt x="6" y="69"/>
                  </a:lnTo>
                  <a:lnTo>
                    <a:pt x="5" y="78"/>
                  </a:lnTo>
                  <a:lnTo>
                    <a:pt x="4" y="86"/>
                  </a:lnTo>
                  <a:lnTo>
                    <a:pt x="2" y="96"/>
                  </a:lnTo>
                  <a:lnTo>
                    <a:pt x="2" y="105"/>
                  </a:lnTo>
                  <a:lnTo>
                    <a:pt x="0" y="123"/>
                  </a:lnTo>
                  <a:lnTo>
                    <a:pt x="0" y="180"/>
                  </a:lnTo>
                  <a:lnTo>
                    <a:pt x="1" y="190"/>
                  </a:lnTo>
                  <a:lnTo>
                    <a:pt x="2" y="199"/>
                  </a:lnTo>
                  <a:lnTo>
                    <a:pt x="4" y="219"/>
                  </a:lnTo>
                  <a:lnTo>
                    <a:pt x="5" y="228"/>
                  </a:lnTo>
                  <a:lnTo>
                    <a:pt x="7" y="238"/>
                  </a:lnTo>
                  <a:lnTo>
                    <a:pt x="8" y="247"/>
                  </a:lnTo>
                  <a:lnTo>
                    <a:pt x="12" y="265"/>
                  </a:lnTo>
                  <a:lnTo>
                    <a:pt x="15" y="275"/>
                  </a:lnTo>
                  <a:lnTo>
                    <a:pt x="19" y="293"/>
                  </a:lnTo>
                  <a:lnTo>
                    <a:pt x="28" y="320"/>
                  </a:lnTo>
                  <a:lnTo>
                    <a:pt x="31" y="328"/>
                  </a:lnTo>
                  <a:lnTo>
                    <a:pt x="34" y="337"/>
                  </a:lnTo>
                  <a:lnTo>
                    <a:pt x="38" y="346"/>
                  </a:lnTo>
                  <a:lnTo>
                    <a:pt x="41" y="354"/>
                  </a:lnTo>
                  <a:lnTo>
                    <a:pt x="45" y="363"/>
                  </a:lnTo>
                  <a:lnTo>
                    <a:pt x="49" y="371"/>
                  </a:lnTo>
                  <a:lnTo>
                    <a:pt x="53" y="380"/>
                  </a:lnTo>
                  <a:lnTo>
                    <a:pt x="57" y="388"/>
                  </a:lnTo>
                  <a:lnTo>
                    <a:pt x="62" y="396"/>
                  </a:lnTo>
                  <a:lnTo>
                    <a:pt x="70" y="412"/>
                  </a:lnTo>
                  <a:lnTo>
                    <a:pt x="85" y="436"/>
                  </a:lnTo>
                  <a:lnTo>
                    <a:pt x="98" y="432"/>
                  </a:lnTo>
                  <a:lnTo>
                    <a:pt x="110" y="428"/>
                  </a:lnTo>
                  <a:lnTo>
                    <a:pt x="136" y="422"/>
                  </a:lnTo>
                  <a:lnTo>
                    <a:pt x="148" y="420"/>
                  </a:lnTo>
                  <a:lnTo>
                    <a:pt x="161" y="417"/>
                  </a:lnTo>
                  <a:lnTo>
                    <a:pt x="187" y="413"/>
                  </a:lnTo>
                  <a:lnTo>
                    <a:pt x="225" y="410"/>
                  </a:lnTo>
                  <a:lnTo>
                    <a:pt x="987" y="410"/>
                  </a:lnTo>
                  <a:lnTo>
                    <a:pt x="989" y="407"/>
                  </a:lnTo>
                  <a:lnTo>
                    <a:pt x="995" y="397"/>
                  </a:lnTo>
                  <a:lnTo>
                    <a:pt x="999" y="388"/>
                  </a:lnTo>
                  <a:lnTo>
                    <a:pt x="1014" y="358"/>
                  </a:lnTo>
                  <a:lnTo>
                    <a:pt x="1022" y="338"/>
                  </a:lnTo>
                  <a:lnTo>
                    <a:pt x="1026" y="327"/>
                  </a:lnTo>
                  <a:lnTo>
                    <a:pt x="1030" y="317"/>
                  </a:lnTo>
                  <a:lnTo>
                    <a:pt x="1033" y="306"/>
                  </a:lnTo>
                  <a:lnTo>
                    <a:pt x="1036" y="296"/>
                  </a:lnTo>
                  <a:lnTo>
                    <a:pt x="1039" y="285"/>
                  </a:lnTo>
                  <a:lnTo>
                    <a:pt x="1042" y="275"/>
                  </a:lnTo>
                  <a:lnTo>
                    <a:pt x="1045" y="264"/>
                  </a:lnTo>
                  <a:lnTo>
                    <a:pt x="1051" y="231"/>
                  </a:lnTo>
                  <a:lnTo>
                    <a:pt x="1052" y="219"/>
                  </a:lnTo>
                  <a:lnTo>
                    <a:pt x="1054" y="208"/>
                  </a:lnTo>
                  <a:lnTo>
                    <a:pt x="1055" y="197"/>
                  </a:lnTo>
                  <a:lnTo>
                    <a:pt x="1056" y="185"/>
                  </a:lnTo>
                  <a:lnTo>
                    <a:pt x="1056" y="174"/>
                  </a:lnTo>
                  <a:lnTo>
                    <a:pt x="1057" y="162"/>
                  </a:lnTo>
                  <a:lnTo>
                    <a:pt x="1057" y="136"/>
                  </a:lnTo>
                  <a:lnTo>
                    <a:pt x="1056" y="121"/>
                  </a:lnTo>
                  <a:lnTo>
                    <a:pt x="1055" y="105"/>
                  </a:lnTo>
                  <a:lnTo>
                    <a:pt x="1054" y="92"/>
                  </a:lnTo>
                  <a:lnTo>
                    <a:pt x="1050" y="64"/>
                  </a:lnTo>
                  <a:lnTo>
                    <a:pt x="1044" y="36"/>
                  </a:lnTo>
                  <a:lnTo>
                    <a:pt x="1012" y="32"/>
                  </a:lnTo>
                  <a:lnTo>
                    <a:pt x="948" y="26"/>
                  </a:lnTo>
                  <a:lnTo>
                    <a:pt x="916" y="24"/>
                  </a:lnTo>
                  <a:lnTo>
                    <a:pt x="852" y="18"/>
                  </a:lnTo>
                  <a:lnTo>
                    <a:pt x="724" y="10"/>
                  </a:lnTo>
                  <a:lnTo>
                    <a:pt x="692" y="9"/>
                  </a:lnTo>
                  <a:lnTo>
                    <a:pt x="660" y="7"/>
                  </a:lnTo>
                  <a:lnTo>
                    <a:pt x="500" y="2"/>
                  </a:lnTo>
                  <a:lnTo>
                    <a:pt x="468" y="2"/>
                  </a:lnTo>
                  <a:lnTo>
                    <a:pt x="436" y="1"/>
                  </a:lnTo>
                  <a:lnTo>
                    <a:pt x="404" y="1"/>
                  </a:lnTo>
                  <a:lnTo>
                    <a:pt x="340" y="0"/>
                  </a:lnTo>
                  <a:close/>
                </a:path>
              </a:pathLst>
            </a:custGeom>
            <a:solidFill>
              <a:srgbClr val="006CB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5" name="Shape 15">
              <a:extLst>
                <a:ext uri="{FF2B5EF4-FFF2-40B4-BE49-F238E27FC236}">
                  <a16:creationId xmlns:a16="http://schemas.microsoft.com/office/drawing/2014/main" id="{425ACF48-D215-8E51-FA84-8D8EFA921415}"/>
                </a:ext>
              </a:extLst>
            </xdr:cNvPr>
            <xdr:cNvPicPr preferRelativeResize="0"/>
          </xdr:nvPicPr>
          <xdr:blipFill rotWithShape="1">
            <a:blip xmlns:r="http://schemas.openxmlformats.org/officeDocument/2006/relationships" r:embed="rId3">
              <a:alphaModFix/>
            </a:blip>
            <a:srcRect/>
            <a:stretch/>
          </xdr:blipFill>
          <xdr:spPr>
            <a:xfrm>
              <a:off x="5794" y="822"/>
              <a:ext cx="1056" cy="235"/>
            </a:xfrm>
            <a:prstGeom prst="rect">
              <a:avLst/>
            </a:prstGeom>
            <a:noFill/>
            <a:ln>
              <a:noFill/>
            </a:ln>
          </xdr:spPr>
        </xdr:pic>
        <xdr:sp macro="" textlink="">
          <xdr:nvSpPr>
            <xdr:cNvPr id="16" name="Shape 16">
              <a:extLst>
                <a:ext uri="{FF2B5EF4-FFF2-40B4-BE49-F238E27FC236}">
                  <a16:creationId xmlns:a16="http://schemas.microsoft.com/office/drawing/2014/main" id="{FBB0D5E4-0A54-400B-FA01-60A01B02D036}"/>
                </a:ext>
              </a:extLst>
            </xdr:cNvPr>
            <xdr:cNvSpPr/>
          </xdr:nvSpPr>
          <xdr:spPr>
            <a:xfrm>
              <a:off x="5792" y="693"/>
              <a:ext cx="1057" cy="493"/>
            </a:xfrm>
            <a:custGeom>
              <a:avLst/>
              <a:gdLst/>
              <a:ahLst/>
              <a:cxnLst/>
              <a:rect l="l" t="t" r="r" b="b"/>
              <a:pathLst>
                <a:path w="1057" h="493" extrusionOk="0">
                  <a:moveTo>
                    <a:pt x="940" y="479"/>
                  </a:moveTo>
                  <a:lnTo>
                    <a:pt x="947" y="470"/>
                  </a:lnTo>
                  <a:lnTo>
                    <a:pt x="953" y="462"/>
                  </a:lnTo>
                  <a:lnTo>
                    <a:pt x="960" y="453"/>
                  </a:lnTo>
                  <a:lnTo>
                    <a:pt x="966" y="444"/>
                  </a:lnTo>
                  <a:lnTo>
                    <a:pt x="972" y="435"/>
                  </a:lnTo>
                  <a:lnTo>
                    <a:pt x="978" y="426"/>
                  </a:lnTo>
                  <a:lnTo>
                    <a:pt x="984" y="416"/>
                  </a:lnTo>
                  <a:lnTo>
                    <a:pt x="989" y="407"/>
                  </a:lnTo>
                  <a:lnTo>
                    <a:pt x="995" y="397"/>
                  </a:lnTo>
                  <a:lnTo>
                    <a:pt x="999" y="388"/>
                  </a:lnTo>
                  <a:lnTo>
                    <a:pt x="1004" y="378"/>
                  </a:lnTo>
                  <a:lnTo>
                    <a:pt x="1009" y="368"/>
                  </a:lnTo>
                  <a:lnTo>
                    <a:pt x="1014" y="358"/>
                  </a:lnTo>
                  <a:lnTo>
                    <a:pt x="1018" y="348"/>
                  </a:lnTo>
                  <a:lnTo>
                    <a:pt x="1022" y="338"/>
                  </a:lnTo>
                  <a:lnTo>
                    <a:pt x="1026" y="327"/>
                  </a:lnTo>
                  <a:lnTo>
                    <a:pt x="1030" y="317"/>
                  </a:lnTo>
                  <a:lnTo>
                    <a:pt x="1033" y="306"/>
                  </a:lnTo>
                  <a:lnTo>
                    <a:pt x="1036" y="296"/>
                  </a:lnTo>
                  <a:lnTo>
                    <a:pt x="1039" y="285"/>
                  </a:lnTo>
                  <a:lnTo>
                    <a:pt x="1042" y="275"/>
                  </a:lnTo>
                  <a:lnTo>
                    <a:pt x="1045" y="264"/>
                  </a:lnTo>
                  <a:lnTo>
                    <a:pt x="1047" y="253"/>
                  </a:lnTo>
                  <a:lnTo>
                    <a:pt x="1049" y="242"/>
                  </a:lnTo>
                  <a:lnTo>
                    <a:pt x="1051" y="231"/>
                  </a:lnTo>
                  <a:lnTo>
                    <a:pt x="1052" y="219"/>
                  </a:lnTo>
                  <a:lnTo>
                    <a:pt x="1054" y="208"/>
                  </a:lnTo>
                  <a:lnTo>
                    <a:pt x="1055" y="197"/>
                  </a:lnTo>
                  <a:lnTo>
                    <a:pt x="1056" y="185"/>
                  </a:lnTo>
                  <a:lnTo>
                    <a:pt x="1056" y="174"/>
                  </a:lnTo>
                  <a:lnTo>
                    <a:pt x="1057" y="162"/>
                  </a:lnTo>
                  <a:lnTo>
                    <a:pt x="1057" y="151"/>
                  </a:lnTo>
                  <a:lnTo>
                    <a:pt x="1057" y="136"/>
                  </a:lnTo>
                  <a:lnTo>
                    <a:pt x="1056" y="121"/>
                  </a:lnTo>
                  <a:lnTo>
                    <a:pt x="1055" y="107"/>
                  </a:lnTo>
                  <a:lnTo>
                    <a:pt x="1054" y="92"/>
                  </a:lnTo>
                  <a:lnTo>
                    <a:pt x="1052" y="78"/>
                  </a:lnTo>
                  <a:lnTo>
                    <a:pt x="1050" y="64"/>
                  </a:lnTo>
                  <a:lnTo>
                    <a:pt x="1047" y="50"/>
                  </a:lnTo>
                  <a:lnTo>
                    <a:pt x="1044" y="36"/>
                  </a:lnTo>
                  <a:lnTo>
                    <a:pt x="1012" y="32"/>
                  </a:lnTo>
                  <a:lnTo>
                    <a:pt x="980" y="29"/>
                  </a:lnTo>
                  <a:lnTo>
                    <a:pt x="948" y="26"/>
                  </a:lnTo>
                  <a:lnTo>
                    <a:pt x="916" y="24"/>
                  </a:lnTo>
                  <a:lnTo>
                    <a:pt x="884" y="21"/>
                  </a:lnTo>
                  <a:lnTo>
                    <a:pt x="852" y="18"/>
                  </a:lnTo>
                  <a:lnTo>
                    <a:pt x="820" y="16"/>
                  </a:lnTo>
                  <a:lnTo>
                    <a:pt x="788" y="14"/>
                  </a:lnTo>
                  <a:lnTo>
                    <a:pt x="756" y="12"/>
                  </a:lnTo>
                  <a:lnTo>
                    <a:pt x="724" y="10"/>
                  </a:lnTo>
                  <a:lnTo>
                    <a:pt x="692" y="9"/>
                  </a:lnTo>
                  <a:lnTo>
                    <a:pt x="660" y="7"/>
                  </a:lnTo>
                  <a:lnTo>
                    <a:pt x="628" y="6"/>
                  </a:lnTo>
                  <a:lnTo>
                    <a:pt x="596" y="5"/>
                  </a:lnTo>
                  <a:lnTo>
                    <a:pt x="564" y="4"/>
                  </a:lnTo>
                  <a:lnTo>
                    <a:pt x="532" y="3"/>
                  </a:lnTo>
                  <a:lnTo>
                    <a:pt x="500" y="2"/>
                  </a:lnTo>
                  <a:lnTo>
                    <a:pt x="468" y="2"/>
                  </a:lnTo>
                  <a:lnTo>
                    <a:pt x="436" y="1"/>
                  </a:lnTo>
                  <a:lnTo>
                    <a:pt x="404" y="1"/>
                  </a:lnTo>
                  <a:lnTo>
                    <a:pt x="340" y="0"/>
                  </a:lnTo>
                  <a:lnTo>
                    <a:pt x="276" y="1"/>
                  </a:lnTo>
                  <a:lnTo>
                    <a:pt x="212" y="2"/>
                  </a:lnTo>
                  <a:lnTo>
                    <a:pt x="148" y="3"/>
                  </a:lnTo>
                  <a:lnTo>
                    <a:pt x="84" y="5"/>
                  </a:lnTo>
                  <a:lnTo>
                    <a:pt x="20" y="8"/>
                  </a:lnTo>
                  <a:lnTo>
                    <a:pt x="15" y="25"/>
                  </a:lnTo>
                  <a:lnTo>
                    <a:pt x="13" y="33"/>
                  </a:lnTo>
                  <a:lnTo>
                    <a:pt x="11" y="42"/>
                  </a:lnTo>
                  <a:lnTo>
                    <a:pt x="9" y="51"/>
                  </a:lnTo>
                  <a:lnTo>
                    <a:pt x="8" y="60"/>
                  </a:lnTo>
                  <a:lnTo>
                    <a:pt x="6" y="69"/>
                  </a:lnTo>
                  <a:lnTo>
                    <a:pt x="5" y="78"/>
                  </a:lnTo>
                  <a:lnTo>
                    <a:pt x="4" y="86"/>
                  </a:lnTo>
                  <a:lnTo>
                    <a:pt x="2" y="96"/>
                  </a:lnTo>
                  <a:lnTo>
                    <a:pt x="2" y="105"/>
                  </a:lnTo>
                  <a:lnTo>
                    <a:pt x="1" y="114"/>
                  </a:lnTo>
                  <a:lnTo>
                    <a:pt x="0" y="123"/>
                  </a:lnTo>
                  <a:lnTo>
                    <a:pt x="0" y="132"/>
                  </a:lnTo>
                  <a:lnTo>
                    <a:pt x="0" y="141"/>
                  </a:lnTo>
                  <a:lnTo>
                    <a:pt x="0" y="151"/>
                  </a:lnTo>
                  <a:lnTo>
                    <a:pt x="0" y="161"/>
                  </a:lnTo>
                  <a:lnTo>
                    <a:pt x="0" y="170"/>
                  </a:lnTo>
                  <a:lnTo>
                    <a:pt x="0" y="180"/>
                  </a:lnTo>
                  <a:lnTo>
                    <a:pt x="1" y="190"/>
                  </a:lnTo>
                  <a:lnTo>
                    <a:pt x="2" y="199"/>
                  </a:lnTo>
                  <a:lnTo>
                    <a:pt x="3" y="209"/>
                  </a:lnTo>
                  <a:lnTo>
                    <a:pt x="4" y="219"/>
                  </a:lnTo>
                  <a:lnTo>
                    <a:pt x="5" y="228"/>
                  </a:lnTo>
                  <a:lnTo>
                    <a:pt x="7" y="238"/>
                  </a:lnTo>
                  <a:lnTo>
                    <a:pt x="8" y="247"/>
                  </a:lnTo>
                  <a:lnTo>
                    <a:pt x="10" y="256"/>
                  </a:lnTo>
                  <a:lnTo>
                    <a:pt x="12" y="265"/>
                  </a:lnTo>
                  <a:lnTo>
                    <a:pt x="15" y="275"/>
                  </a:lnTo>
                  <a:lnTo>
                    <a:pt x="17" y="284"/>
                  </a:lnTo>
                  <a:lnTo>
                    <a:pt x="19" y="293"/>
                  </a:lnTo>
                  <a:lnTo>
                    <a:pt x="22" y="302"/>
                  </a:lnTo>
                  <a:lnTo>
                    <a:pt x="25" y="311"/>
                  </a:lnTo>
                  <a:lnTo>
                    <a:pt x="28" y="320"/>
                  </a:lnTo>
                  <a:lnTo>
                    <a:pt x="31" y="328"/>
                  </a:lnTo>
                  <a:lnTo>
                    <a:pt x="34" y="337"/>
                  </a:lnTo>
                  <a:lnTo>
                    <a:pt x="38" y="346"/>
                  </a:lnTo>
                  <a:lnTo>
                    <a:pt x="41" y="354"/>
                  </a:lnTo>
                  <a:lnTo>
                    <a:pt x="45" y="363"/>
                  </a:lnTo>
                  <a:lnTo>
                    <a:pt x="49" y="371"/>
                  </a:lnTo>
                  <a:lnTo>
                    <a:pt x="53" y="380"/>
                  </a:lnTo>
                  <a:lnTo>
                    <a:pt x="57" y="388"/>
                  </a:lnTo>
                  <a:lnTo>
                    <a:pt x="62" y="396"/>
                  </a:lnTo>
                  <a:lnTo>
                    <a:pt x="66" y="404"/>
                  </a:lnTo>
                  <a:lnTo>
                    <a:pt x="70" y="412"/>
                  </a:lnTo>
                  <a:lnTo>
                    <a:pt x="75" y="420"/>
                  </a:lnTo>
                  <a:lnTo>
                    <a:pt x="80" y="428"/>
                  </a:lnTo>
                  <a:lnTo>
                    <a:pt x="85" y="436"/>
                  </a:lnTo>
                  <a:lnTo>
                    <a:pt x="98" y="432"/>
                  </a:lnTo>
                  <a:lnTo>
                    <a:pt x="110" y="428"/>
                  </a:lnTo>
                  <a:lnTo>
                    <a:pt x="123" y="425"/>
                  </a:lnTo>
                  <a:lnTo>
                    <a:pt x="136" y="422"/>
                  </a:lnTo>
                  <a:lnTo>
                    <a:pt x="148" y="420"/>
                  </a:lnTo>
                  <a:lnTo>
                    <a:pt x="161" y="417"/>
                  </a:lnTo>
                  <a:lnTo>
                    <a:pt x="174" y="415"/>
                  </a:lnTo>
                  <a:lnTo>
                    <a:pt x="187" y="413"/>
                  </a:lnTo>
                  <a:lnTo>
                    <a:pt x="199" y="412"/>
                  </a:lnTo>
                  <a:lnTo>
                    <a:pt x="212" y="411"/>
                  </a:lnTo>
                  <a:lnTo>
                    <a:pt x="225" y="410"/>
                  </a:lnTo>
                  <a:lnTo>
                    <a:pt x="238" y="410"/>
                  </a:lnTo>
                  <a:lnTo>
                    <a:pt x="251" y="410"/>
                  </a:lnTo>
                  <a:lnTo>
                    <a:pt x="264" y="410"/>
                  </a:lnTo>
                  <a:lnTo>
                    <a:pt x="277" y="411"/>
                  </a:lnTo>
                  <a:lnTo>
                    <a:pt x="291" y="412"/>
                  </a:lnTo>
                  <a:lnTo>
                    <a:pt x="304" y="414"/>
                  </a:lnTo>
                  <a:lnTo>
                    <a:pt x="317" y="416"/>
                  </a:lnTo>
                  <a:lnTo>
                    <a:pt x="331" y="418"/>
                  </a:lnTo>
                  <a:lnTo>
                    <a:pt x="344" y="421"/>
                  </a:lnTo>
                  <a:lnTo>
                    <a:pt x="358" y="424"/>
                  </a:lnTo>
                  <a:lnTo>
                    <a:pt x="371" y="428"/>
                  </a:lnTo>
                  <a:lnTo>
                    <a:pt x="385" y="432"/>
                  </a:lnTo>
                  <a:lnTo>
                    <a:pt x="399" y="437"/>
                  </a:lnTo>
                  <a:lnTo>
                    <a:pt x="413" y="442"/>
                  </a:lnTo>
                  <a:lnTo>
                    <a:pt x="427" y="448"/>
                  </a:lnTo>
                  <a:lnTo>
                    <a:pt x="441" y="454"/>
                  </a:lnTo>
                  <a:lnTo>
                    <a:pt x="455" y="461"/>
                  </a:lnTo>
                  <a:lnTo>
                    <a:pt x="470" y="468"/>
                  </a:lnTo>
                  <a:lnTo>
                    <a:pt x="484" y="476"/>
                  </a:lnTo>
                  <a:lnTo>
                    <a:pt x="499" y="485"/>
                  </a:lnTo>
                  <a:lnTo>
                    <a:pt x="513" y="493"/>
                  </a:lnTo>
                  <a:lnTo>
                    <a:pt x="524" y="489"/>
                  </a:lnTo>
                  <a:lnTo>
                    <a:pt x="535" y="485"/>
                  </a:lnTo>
                  <a:lnTo>
                    <a:pt x="547" y="482"/>
                  </a:lnTo>
                  <a:lnTo>
                    <a:pt x="558" y="478"/>
                  </a:lnTo>
                  <a:lnTo>
                    <a:pt x="570" y="475"/>
                  </a:lnTo>
                  <a:lnTo>
                    <a:pt x="582" y="472"/>
                  </a:lnTo>
                  <a:lnTo>
                    <a:pt x="594" y="469"/>
                  </a:lnTo>
                  <a:lnTo>
                    <a:pt x="606" y="466"/>
                  </a:lnTo>
                  <a:lnTo>
                    <a:pt x="618" y="464"/>
                  </a:lnTo>
                  <a:lnTo>
                    <a:pt x="630" y="462"/>
                  </a:lnTo>
                  <a:lnTo>
                    <a:pt x="643" y="460"/>
                  </a:lnTo>
                  <a:lnTo>
                    <a:pt x="655" y="458"/>
                  </a:lnTo>
                  <a:lnTo>
                    <a:pt x="668" y="456"/>
                  </a:lnTo>
                  <a:lnTo>
                    <a:pt x="681" y="455"/>
                  </a:lnTo>
                  <a:lnTo>
                    <a:pt x="694" y="454"/>
                  </a:lnTo>
                  <a:lnTo>
                    <a:pt x="707" y="453"/>
                  </a:lnTo>
                  <a:lnTo>
                    <a:pt x="720" y="453"/>
                  </a:lnTo>
                  <a:lnTo>
                    <a:pt x="734" y="452"/>
                  </a:lnTo>
                  <a:lnTo>
                    <a:pt x="748" y="452"/>
                  </a:lnTo>
                  <a:lnTo>
                    <a:pt x="761" y="453"/>
                  </a:lnTo>
                  <a:lnTo>
                    <a:pt x="775" y="453"/>
                  </a:lnTo>
                  <a:lnTo>
                    <a:pt x="789" y="454"/>
                  </a:lnTo>
                  <a:lnTo>
                    <a:pt x="804" y="455"/>
                  </a:lnTo>
                  <a:lnTo>
                    <a:pt x="818" y="457"/>
                  </a:lnTo>
                  <a:lnTo>
                    <a:pt x="833" y="458"/>
                  </a:lnTo>
                  <a:lnTo>
                    <a:pt x="848" y="460"/>
                  </a:lnTo>
                  <a:lnTo>
                    <a:pt x="863" y="463"/>
                  </a:lnTo>
                  <a:lnTo>
                    <a:pt x="878" y="465"/>
                  </a:lnTo>
                  <a:lnTo>
                    <a:pt x="893" y="468"/>
                  </a:lnTo>
                  <a:lnTo>
                    <a:pt x="909" y="471"/>
                  </a:lnTo>
                  <a:lnTo>
                    <a:pt x="924" y="475"/>
                  </a:lnTo>
                  <a:lnTo>
                    <a:pt x="940" y="479"/>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7" name="Shape 17">
              <a:extLst>
                <a:ext uri="{FF2B5EF4-FFF2-40B4-BE49-F238E27FC236}">
                  <a16:creationId xmlns:a16="http://schemas.microsoft.com/office/drawing/2014/main" id="{C3743BA6-CE98-BE41-8FBC-3236C17AD8D9}"/>
                </a:ext>
              </a:extLst>
            </xdr:cNvPr>
            <xdr:cNvPicPr preferRelativeResize="0"/>
          </xdr:nvPicPr>
          <xdr:blipFill rotWithShape="1">
            <a:blip xmlns:r="http://schemas.openxmlformats.org/officeDocument/2006/relationships" r:embed="rId3">
              <a:alphaModFix/>
            </a:blip>
            <a:srcRect/>
            <a:stretch/>
          </xdr:blipFill>
          <xdr:spPr>
            <a:xfrm>
              <a:off x="5794" y="822"/>
              <a:ext cx="1056" cy="235"/>
            </a:xfrm>
            <a:prstGeom prst="rect">
              <a:avLst/>
            </a:prstGeom>
            <a:noFill/>
            <a:ln>
              <a:noFill/>
            </a:ln>
          </xdr:spPr>
        </xdr:pic>
        <xdr:sp macro="" textlink="">
          <xdr:nvSpPr>
            <xdr:cNvPr id="18" name="Shape 18">
              <a:extLst>
                <a:ext uri="{FF2B5EF4-FFF2-40B4-BE49-F238E27FC236}">
                  <a16:creationId xmlns:a16="http://schemas.microsoft.com/office/drawing/2014/main" id="{9B6BB875-2111-3EC2-AFA6-DA06E56284C1}"/>
                </a:ext>
              </a:extLst>
            </xdr:cNvPr>
            <xdr:cNvSpPr/>
          </xdr:nvSpPr>
          <xdr:spPr>
            <a:xfrm>
              <a:off x="5792" y="769"/>
              <a:ext cx="1057" cy="299"/>
            </a:xfrm>
            <a:custGeom>
              <a:avLst/>
              <a:gdLst/>
              <a:ahLst/>
              <a:cxnLst/>
              <a:rect l="l" t="t" r="r" b="b"/>
              <a:pathLst>
                <a:path w="1057" h="299" extrusionOk="0">
                  <a:moveTo>
                    <a:pt x="1034" y="226"/>
                  </a:moveTo>
                  <a:lnTo>
                    <a:pt x="451" y="226"/>
                  </a:lnTo>
                  <a:lnTo>
                    <a:pt x="482" y="227"/>
                  </a:lnTo>
                  <a:lnTo>
                    <a:pt x="512" y="227"/>
                  </a:lnTo>
                  <a:lnTo>
                    <a:pt x="542" y="229"/>
                  </a:lnTo>
                  <a:lnTo>
                    <a:pt x="573" y="230"/>
                  </a:lnTo>
                  <a:lnTo>
                    <a:pt x="603" y="232"/>
                  </a:lnTo>
                  <a:lnTo>
                    <a:pt x="695" y="241"/>
                  </a:lnTo>
                  <a:lnTo>
                    <a:pt x="756" y="249"/>
                  </a:lnTo>
                  <a:lnTo>
                    <a:pt x="818" y="259"/>
                  </a:lnTo>
                  <a:lnTo>
                    <a:pt x="910" y="277"/>
                  </a:lnTo>
                  <a:lnTo>
                    <a:pt x="973" y="291"/>
                  </a:lnTo>
                  <a:lnTo>
                    <a:pt x="1004" y="299"/>
                  </a:lnTo>
                  <a:lnTo>
                    <a:pt x="1008" y="295"/>
                  </a:lnTo>
                  <a:lnTo>
                    <a:pt x="1023" y="259"/>
                  </a:lnTo>
                  <a:lnTo>
                    <a:pt x="1034" y="226"/>
                  </a:lnTo>
                  <a:close/>
                  <a:moveTo>
                    <a:pt x="514" y="0"/>
                  </a:moveTo>
                  <a:lnTo>
                    <a:pt x="414" y="0"/>
                  </a:lnTo>
                  <a:lnTo>
                    <a:pt x="380" y="2"/>
                  </a:lnTo>
                  <a:lnTo>
                    <a:pt x="346" y="3"/>
                  </a:lnTo>
                  <a:lnTo>
                    <a:pt x="312" y="6"/>
                  </a:lnTo>
                  <a:lnTo>
                    <a:pt x="278" y="8"/>
                  </a:lnTo>
                  <a:lnTo>
                    <a:pt x="244" y="11"/>
                  </a:lnTo>
                  <a:lnTo>
                    <a:pt x="140" y="23"/>
                  </a:lnTo>
                  <a:lnTo>
                    <a:pt x="106" y="28"/>
                  </a:lnTo>
                  <a:lnTo>
                    <a:pt x="0" y="46"/>
                  </a:lnTo>
                  <a:lnTo>
                    <a:pt x="0" y="100"/>
                  </a:lnTo>
                  <a:lnTo>
                    <a:pt x="1" y="112"/>
                  </a:lnTo>
                  <a:lnTo>
                    <a:pt x="2" y="125"/>
                  </a:lnTo>
                  <a:lnTo>
                    <a:pt x="3" y="137"/>
                  </a:lnTo>
                  <a:lnTo>
                    <a:pt x="5" y="149"/>
                  </a:lnTo>
                  <a:lnTo>
                    <a:pt x="7" y="162"/>
                  </a:lnTo>
                  <a:lnTo>
                    <a:pt x="9" y="173"/>
                  </a:lnTo>
                  <a:lnTo>
                    <a:pt x="12" y="185"/>
                  </a:lnTo>
                  <a:lnTo>
                    <a:pt x="14" y="197"/>
                  </a:lnTo>
                  <a:lnTo>
                    <a:pt x="17" y="209"/>
                  </a:lnTo>
                  <a:lnTo>
                    <a:pt x="21" y="220"/>
                  </a:lnTo>
                  <a:lnTo>
                    <a:pt x="24" y="232"/>
                  </a:lnTo>
                  <a:lnTo>
                    <a:pt x="28" y="243"/>
                  </a:lnTo>
                  <a:lnTo>
                    <a:pt x="32" y="255"/>
                  </a:lnTo>
                  <a:lnTo>
                    <a:pt x="36" y="266"/>
                  </a:lnTo>
                  <a:lnTo>
                    <a:pt x="65" y="260"/>
                  </a:lnTo>
                  <a:lnTo>
                    <a:pt x="124" y="250"/>
                  </a:lnTo>
                  <a:lnTo>
                    <a:pt x="212" y="238"/>
                  </a:lnTo>
                  <a:lnTo>
                    <a:pt x="242" y="235"/>
                  </a:lnTo>
                  <a:lnTo>
                    <a:pt x="272" y="233"/>
                  </a:lnTo>
                  <a:lnTo>
                    <a:pt x="301" y="230"/>
                  </a:lnTo>
                  <a:lnTo>
                    <a:pt x="421" y="226"/>
                  </a:lnTo>
                  <a:lnTo>
                    <a:pt x="1034" y="226"/>
                  </a:lnTo>
                  <a:lnTo>
                    <a:pt x="1036" y="221"/>
                  </a:lnTo>
                  <a:lnTo>
                    <a:pt x="1046" y="182"/>
                  </a:lnTo>
                  <a:lnTo>
                    <a:pt x="1053" y="142"/>
                  </a:lnTo>
                  <a:lnTo>
                    <a:pt x="1057" y="88"/>
                  </a:lnTo>
                  <a:lnTo>
                    <a:pt x="1054" y="82"/>
                  </a:lnTo>
                  <a:lnTo>
                    <a:pt x="993" y="64"/>
                  </a:lnTo>
                  <a:lnTo>
                    <a:pt x="962" y="56"/>
                  </a:lnTo>
                  <a:lnTo>
                    <a:pt x="900" y="42"/>
                  </a:lnTo>
                  <a:lnTo>
                    <a:pt x="837" y="30"/>
                  </a:lnTo>
                  <a:lnTo>
                    <a:pt x="774" y="20"/>
                  </a:lnTo>
                  <a:lnTo>
                    <a:pt x="709" y="12"/>
                  </a:lnTo>
                  <a:lnTo>
                    <a:pt x="645" y="6"/>
                  </a:lnTo>
                  <a:lnTo>
                    <a:pt x="579" y="2"/>
                  </a:lnTo>
                  <a:lnTo>
                    <a:pt x="514" y="0"/>
                  </a:lnTo>
                  <a:close/>
                </a:path>
              </a:pathLst>
            </a:custGeom>
            <a:solidFill>
              <a:srgbClr val="FCFCFC"/>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9" name="Shape 19">
              <a:extLst>
                <a:ext uri="{FF2B5EF4-FFF2-40B4-BE49-F238E27FC236}">
                  <a16:creationId xmlns:a16="http://schemas.microsoft.com/office/drawing/2014/main" id="{57ACECF9-D851-EE96-264B-91E544C5E1EF}"/>
                </a:ext>
              </a:extLst>
            </xdr:cNvPr>
            <xdr:cNvSpPr/>
          </xdr:nvSpPr>
          <xdr:spPr>
            <a:xfrm>
              <a:off x="5792" y="769"/>
              <a:ext cx="1057" cy="299"/>
            </a:xfrm>
            <a:custGeom>
              <a:avLst/>
              <a:gdLst/>
              <a:ahLst/>
              <a:cxnLst/>
              <a:rect l="l" t="t" r="r" b="b"/>
              <a:pathLst>
                <a:path w="1057" h="299" extrusionOk="0">
                  <a:moveTo>
                    <a:pt x="1004" y="299"/>
                  </a:moveTo>
                  <a:lnTo>
                    <a:pt x="942" y="284"/>
                  </a:lnTo>
                  <a:lnTo>
                    <a:pt x="879" y="271"/>
                  </a:lnTo>
                  <a:lnTo>
                    <a:pt x="848" y="265"/>
                  </a:lnTo>
                  <a:lnTo>
                    <a:pt x="818" y="259"/>
                  </a:lnTo>
                  <a:lnTo>
                    <a:pt x="787" y="254"/>
                  </a:lnTo>
                  <a:lnTo>
                    <a:pt x="756" y="249"/>
                  </a:lnTo>
                  <a:lnTo>
                    <a:pt x="725" y="245"/>
                  </a:lnTo>
                  <a:lnTo>
                    <a:pt x="695" y="241"/>
                  </a:lnTo>
                  <a:lnTo>
                    <a:pt x="664" y="238"/>
                  </a:lnTo>
                  <a:lnTo>
                    <a:pt x="633" y="235"/>
                  </a:lnTo>
                  <a:lnTo>
                    <a:pt x="603" y="232"/>
                  </a:lnTo>
                  <a:lnTo>
                    <a:pt x="573" y="230"/>
                  </a:lnTo>
                  <a:lnTo>
                    <a:pt x="542" y="229"/>
                  </a:lnTo>
                  <a:lnTo>
                    <a:pt x="512" y="227"/>
                  </a:lnTo>
                  <a:lnTo>
                    <a:pt x="482" y="227"/>
                  </a:lnTo>
                  <a:lnTo>
                    <a:pt x="451" y="226"/>
                  </a:lnTo>
                  <a:lnTo>
                    <a:pt x="421" y="226"/>
                  </a:lnTo>
                  <a:lnTo>
                    <a:pt x="391" y="227"/>
                  </a:lnTo>
                  <a:lnTo>
                    <a:pt x="361" y="228"/>
                  </a:lnTo>
                  <a:lnTo>
                    <a:pt x="331" y="229"/>
                  </a:lnTo>
                  <a:lnTo>
                    <a:pt x="301" y="230"/>
                  </a:lnTo>
                  <a:lnTo>
                    <a:pt x="272" y="233"/>
                  </a:lnTo>
                  <a:lnTo>
                    <a:pt x="242" y="235"/>
                  </a:lnTo>
                  <a:lnTo>
                    <a:pt x="212" y="238"/>
                  </a:lnTo>
                  <a:lnTo>
                    <a:pt x="183" y="242"/>
                  </a:lnTo>
                  <a:lnTo>
                    <a:pt x="153" y="246"/>
                  </a:lnTo>
                  <a:lnTo>
                    <a:pt x="124" y="250"/>
                  </a:lnTo>
                  <a:lnTo>
                    <a:pt x="95" y="255"/>
                  </a:lnTo>
                  <a:lnTo>
                    <a:pt x="65" y="260"/>
                  </a:lnTo>
                  <a:lnTo>
                    <a:pt x="36" y="266"/>
                  </a:lnTo>
                  <a:lnTo>
                    <a:pt x="32" y="255"/>
                  </a:lnTo>
                  <a:lnTo>
                    <a:pt x="28" y="243"/>
                  </a:lnTo>
                  <a:lnTo>
                    <a:pt x="24" y="232"/>
                  </a:lnTo>
                  <a:lnTo>
                    <a:pt x="21" y="220"/>
                  </a:lnTo>
                  <a:lnTo>
                    <a:pt x="17" y="209"/>
                  </a:lnTo>
                  <a:lnTo>
                    <a:pt x="14" y="197"/>
                  </a:lnTo>
                  <a:lnTo>
                    <a:pt x="12" y="185"/>
                  </a:lnTo>
                  <a:lnTo>
                    <a:pt x="9" y="173"/>
                  </a:lnTo>
                  <a:lnTo>
                    <a:pt x="7" y="162"/>
                  </a:lnTo>
                  <a:lnTo>
                    <a:pt x="5" y="149"/>
                  </a:lnTo>
                  <a:lnTo>
                    <a:pt x="3" y="137"/>
                  </a:lnTo>
                  <a:lnTo>
                    <a:pt x="2" y="125"/>
                  </a:lnTo>
                  <a:lnTo>
                    <a:pt x="1" y="112"/>
                  </a:lnTo>
                  <a:lnTo>
                    <a:pt x="0" y="100"/>
                  </a:lnTo>
                  <a:lnTo>
                    <a:pt x="0" y="87"/>
                  </a:lnTo>
                  <a:lnTo>
                    <a:pt x="0" y="75"/>
                  </a:lnTo>
                  <a:lnTo>
                    <a:pt x="0" y="68"/>
                  </a:lnTo>
                  <a:lnTo>
                    <a:pt x="0" y="53"/>
                  </a:lnTo>
                  <a:lnTo>
                    <a:pt x="36" y="40"/>
                  </a:lnTo>
                  <a:lnTo>
                    <a:pt x="71" y="34"/>
                  </a:lnTo>
                  <a:lnTo>
                    <a:pt x="106" y="28"/>
                  </a:lnTo>
                  <a:lnTo>
                    <a:pt x="140" y="23"/>
                  </a:lnTo>
                  <a:lnTo>
                    <a:pt x="175" y="19"/>
                  </a:lnTo>
                  <a:lnTo>
                    <a:pt x="210" y="15"/>
                  </a:lnTo>
                  <a:lnTo>
                    <a:pt x="244" y="11"/>
                  </a:lnTo>
                  <a:lnTo>
                    <a:pt x="278" y="8"/>
                  </a:lnTo>
                  <a:lnTo>
                    <a:pt x="312" y="6"/>
                  </a:lnTo>
                  <a:lnTo>
                    <a:pt x="346" y="3"/>
                  </a:lnTo>
                  <a:lnTo>
                    <a:pt x="380" y="2"/>
                  </a:lnTo>
                  <a:lnTo>
                    <a:pt x="414" y="0"/>
                  </a:lnTo>
                  <a:lnTo>
                    <a:pt x="447" y="0"/>
                  </a:lnTo>
                  <a:lnTo>
                    <a:pt x="480" y="0"/>
                  </a:lnTo>
                  <a:lnTo>
                    <a:pt x="514" y="0"/>
                  </a:lnTo>
                  <a:lnTo>
                    <a:pt x="547" y="1"/>
                  </a:lnTo>
                  <a:lnTo>
                    <a:pt x="579" y="2"/>
                  </a:lnTo>
                  <a:lnTo>
                    <a:pt x="612" y="4"/>
                  </a:lnTo>
                  <a:lnTo>
                    <a:pt x="645" y="6"/>
                  </a:lnTo>
                  <a:lnTo>
                    <a:pt x="677" y="9"/>
                  </a:lnTo>
                  <a:lnTo>
                    <a:pt x="709" y="12"/>
                  </a:lnTo>
                  <a:lnTo>
                    <a:pt x="742" y="16"/>
                  </a:lnTo>
                  <a:lnTo>
                    <a:pt x="774" y="20"/>
                  </a:lnTo>
                  <a:lnTo>
                    <a:pt x="805" y="25"/>
                  </a:lnTo>
                  <a:lnTo>
                    <a:pt x="837" y="30"/>
                  </a:lnTo>
                  <a:lnTo>
                    <a:pt x="868" y="36"/>
                  </a:lnTo>
                  <a:lnTo>
                    <a:pt x="900" y="42"/>
                  </a:lnTo>
                  <a:lnTo>
                    <a:pt x="931" y="49"/>
                  </a:lnTo>
                  <a:lnTo>
                    <a:pt x="993" y="64"/>
                  </a:lnTo>
                  <a:lnTo>
                    <a:pt x="1054" y="82"/>
                  </a:lnTo>
                  <a:lnTo>
                    <a:pt x="1055" y="85"/>
                  </a:lnTo>
                  <a:lnTo>
                    <a:pt x="1057" y="88"/>
                  </a:lnTo>
                  <a:lnTo>
                    <a:pt x="1056" y="102"/>
                  </a:lnTo>
                  <a:lnTo>
                    <a:pt x="1055" y="115"/>
                  </a:lnTo>
                  <a:lnTo>
                    <a:pt x="1054" y="129"/>
                  </a:lnTo>
                  <a:lnTo>
                    <a:pt x="1053" y="142"/>
                  </a:lnTo>
                  <a:lnTo>
                    <a:pt x="1051" y="156"/>
                  </a:lnTo>
                  <a:lnTo>
                    <a:pt x="1048" y="169"/>
                  </a:lnTo>
                  <a:lnTo>
                    <a:pt x="1046" y="182"/>
                  </a:lnTo>
                  <a:lnTo>
                    <a:pt x="1043" y="195"/>
                  </a:lnTo>
                  <a:lnTo>
                    <a:pt x="1039" y="209"/>
                  </a:lnTo>
                  <a:lnTo>
                    <a:pt x="1036" y="221"/>
                  </a:lnTo>
                  <a:lnTo>
                    <a:pt x="1032" y="234"/>
                  </a:lnTo>
                  <a:lnTo>
                    <a:pt x="1028" y="246"/>
                  </a:lnTo>
                  <a:lnTo>
                    <a:pt x="1023" y="259"/>
                  </a:lnTo>
                  <a:lnTo>
                    <a:pt x="1018" y="271"/>
                  </a:lnTo>
                  <a:lnTo>
                    <a:pt x="1013" y="283"/>
                  </a:lnTo>
                  <a:lnTo>
                    <a:pt x="1008" y="295"/>
                  </a:lnTo>
                  <a:lnTo>
                    <a:pt x="1006" y="297"/>
                  </a:lnTo>
                  <a:lnTo>
                    <a:pt x="1004" y="299"/>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0" name="Shape 20">
              <a:extLst>
                <a:ext uri="{FF2B5EF4-FFF2-40B4-BE49-F238E27FC236}">
                  <a16:creationId xmlns:a16="http://schemas.microsoft.com/office/drawing/2014/main" id="{21D66D94-B9A3-E7DA-BB73-47C7EFAF861C}"/>
                </a:ext>
              </a:extLst>
            </xdr:cNvPr>
            <xdr:cNvSpPr/>
          </xdr:nvSpPr>
          <xdr:spPr>
            <a:xfrm>
              <a:off x="5813" y="320"/>
              <a:ext cx="1025" cy="413"/>
            </a:xfrm>
            <a:custGeom>
              <a:avLst/>
              <a:gdLst/>
              <a:ahLst/>
              <a:cxnLst/>
              <a:rect l="l" t="t" r="r" b="b"/>
              <a:pathLst>
                <a:path w="1025" h="413" extrusionOk="0">
                  <a:moveTo>
                    <a:pt x="1014" y="374"/>
                  </a:moveTo>
                  <a:lnTo>
                    <a:pt x="384" y="374"/>
                  </a:lnTo>
                  <a:lnTo>
                    <a:pt x="416" y="375"/>
                  </a:lnTo>
                  <a:lnTo>
                    <a:pt x="448" y="375"/>
                  </a:lnTo>
                  <a:lnTo>
                    <a:pt x="480" y="376"/>
                  </a:lnTo>
                  <a:lnTo>
                    <a:pt x="512" y="376"/>
                  </a:lnTo>
                  <a:lnTo>
                    <a:pt x="576" y="378"/>
                  </a:lnTo>
                  <a:lnTo>
                    <a:pt x="608" y="380"/>
                  </a:lnTo>
                  <a:lnTo>
                    <a:pt x="672" y="382"/>
                  </a:lnTo>
                  <a:lnTo>
                    <a:pt x="832" y="392"/>
                  </a:lnTo>
                  <a:lnTo>
                    <a:pt x="896" y="398"/>
                  </a:lnTo>
                  <a:lnTo>
                    <a:pt x="928" y="400"/>
                  </a:lnTo>
                  <a:lnTo>
                    <a:pt x="992" y="406"/>
                  </a:lnTo>
                  <a:lnTo>
                    <a:pt x="1024" y="410"/>
                  </a:lnTo>
                  <a:lnTo>
                    <a:pt x="1025" y="413"/>
                  </a:lnTo>
                  <a:lnTo>
                    <a:pt x="1019" y="391"/>
                  </a:lnTo>
                  <a:lnTo>
                    <a:pt x="1014" y="374"/>
                  </a:lnTo>
                  <a:close/>
                  <a:moveTo>
                    <a:pt x="508" y="0"/>
                  </a:moveTo>
                  <a:lnTo>
                    <a:pt x="486" y="1"/>
                  </a:lnTo>
                  <a:lnTo>
                    <a:pt x="442" y="5"/>
                  </a:lnTo>
                  <a:lnTo>
                    <a:pt x="398" y="12"/>
                  </a:lnTo>
                  <a:lnTo>
                    <a:pt x="357" y="22"/>
                  </a:lnTo>
                  <a:lnTo>
                    <a:pt x="316" y="36"/>
                  </a:lnTo>
                  <a:lnTo>
                    <a:pt x="277" y="53"/>
                  </a:lnTo>
                  <a:lnTo>
                    <a:pt x="240" y="73"/>
                  </a:lnTo>
                  <a:lnTo>
                    <a:pt x="205" y="96"/>
                  </a:lnTo>
                  <a:lnTo>
                    <a:pt x="171" y="122"/>
                  </a:lnTo>
                  <a:lnTo>
                    <a:pt x="140" y="150"/>
                  </a:lnTo>
                  <a:lnTo>
                    <a:pt x="111" y="180"/>
                  </a:lnTo>
                  <a:lnTo>
                    <a:pt x="85" y="212"/>
                  </a:lnTo>
                  <a:lnTo>
                    <a:pt x="61" y="246"/>
                  </a:lnTo>
                  <a:lnTo>
                    <a:pt x="40" y="283"/>
                  </a:lnTo>
                  <a:lnTo>
                    <a:pt x="21" y="321"/>
                  </a:lnTo>
                  <a:lnTo>
                    <a:pt x="0" y="381"/>
                  </a:lnTo>
                  <a:lnTo>
                    <a:pt x="128" y="377"/>
                  </a:lnTo>
                  <a:lnTo>
                    <a:pt x="320" y="374"/>
                  </a:lnTo>
                  <a:lnTo>
                    <a:pt x="1014" y="374"/>
                  </a:lnTo>
                  <a:lnTo>
                    <a:pt x="1006" y="349"/>
                  </a:lnTo>
                  <a:lnTo>
                    <a:pt x="989" y="307"/>
                  </a:lnTo>
                  <a:lnTo>
                    <a:pt x="969" y="268"/>
                  </a:lnTo>
                  <a:lnTo>
                    <a:pt x="946" y="231"/>
                  </a:lnTo>
                  <a:lnTo>
                    <a:pt x="919" y="196"/>
                  </a:lnTo>
                  <a:lnTo>
                    <a:pt x="890" y="163"/>
                  </a:lnTo>
                  <a:lnTo>
                    <a:pt x="858" y="133"/>
                  </a:lnTo>
                  <a:lnTo>
                    <a:pt x="824" y="105"/>
                  </a:lnTo>
                  <a:lnTo>
                    <a:pt x="788" y="80"/>
                  </a:lnTo>
                  <a:lnTo>
                    <a:pt x="749" y="58"/>
                  </a:lnTo>
                  <a:lnTo>
                    <a:pt x="709" y="40"/>
                  </a:lnTo>
                  <a:lnTo>
                    <a:pt x="667" y="24"/>
                  </a:lnTo>
                  <a:lnTo>
                    <a:pt x="623" y="13"/>
                  </a:lnTo>
                  <a:lnTo>
                    <a:pt x="578" y="5"/>
                  </a:lnTo>
                  <a:lnTo>
                    <a:pt x="532" y="1"/>
                  </a:lnTo>
                  <a:lnTo>
                    <a:pt x="508" y="0"/>
                  </a:lnTo>
                  <a:close/>
                </a:path>
              </a:pathLst>
            </a:custGeom>
            <a:solidFill>
              <a:srgbClr val="91D6F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1" name="Shape 21">
              <a:extLst>
                <a:ext uri="{FF2B5EF4-FFF2-40B4-BE49-F238E27FC236}">
                  <a16:creationId xmlns:a16="http://schemas.microsoft.com/office/drawing/2014/main" id="{F7ABAF92-974F-B912-F6DC-33E3DB9DBE33}"/>
                </a:ext>
              </a:extLst>
            </xdr:cNvPr>
            <xdr:cNvPicPr preferRelativeResize="0"/>
          </xdr:nvPicPr>
          <xdr:blipFill rotWithShape="1">
            <a:blip xmlns:r="http://schemas.openxmlformats.org/officeDocument/2006/relationships" r:embed="rId4">
              <a:alphaModFix/>
            </a:blip>
            <a:srcRect/>
            <a:stretch/>
          </xdr:blipFill>
          <xdr:spPr>
            <a:xfrm>
              <a:off x="5813" y="450"/>
              <a:ext cx="1027" cy="170"/>
            </a:xfrm>
            <a:prstGeom prst="rect">
              <a:avLst/>
            </a:prstGeom>
            <a:noFill/>
            <a:ln>
              <a:noFill/>
            </a:ln>
          </xdr:spPr>
        </xdr:pic>
        <xdr:sp macro="" textlink="">
          <xdr:nvSpPr>
            <xdr:cNvPr id="22" name="Shape 22">
              <a:extLst>
                <a:ext uri="{FF2B5EF4-FFF2-40B4-BE49-F238E27FC236}">
                  <a16:creationId xmlns:a16="http://schemas.microsoft.com/office/drawing/2014/main" id="{C6D6A5DB-F355-25F1-F9F8-D998B565644E}"/>
                </a:ext>
              </a:extLst>
            </xdr:cNvPr>
            <xdr:cNvSpPr/>
          </xdr:nvSpPr>
          <xdr:spPr>
            <a:xfrm>
              <a:off x="5812" y="460"/>
              <a:ext cx="564" cy="242"/>
            </a:xfrm>
            <a:custGeom>
              <a:avLst/>
              <a:gdLst/>
              <a:ahLst/>
              <a:cxnLst/>
              <a:rect l="l" t="t" r="r" b="b"/>
              <a:pathLst>
                <a:path w="564" h="242" extrusionOk="0">
                  <a:moveTo>
                    <a:pt x="320" y="68"/>
                  </a:moveTo>
                  <a:lnTo>
                    <a:pt x="294" y="120"/>
                  </a:lnTo>
                  <a:lnTo>
                    <a:pt x="46" y="133"/>
                  </a:lnTo>
                  <a:lnTo>
                    <a:pt x="41" y="142"/>
                  </a:lnTo>
                  <a:lnTo>
                    <a:pt x="36" y="152"/>
                  </a:lnTo>
                  <a:lnTo>
                    <a:pt x="31" y="161"/>
                  </a:lnTo>
                  <a:lnTo>
                    <a:pt x="26" y="171"/>
                  </a:lnTo>
                  <a:lnTo>
                    <a:pt x="23" y="180"/>
                  </a:lnTo>
                  <a:lnTo>
                    <a:pt x="19" y="189"/>
                  </a:lnTo>
                  <a:lnTo>
                    <a:pt x="15" y="197"/>
                  </a:lnTo>
                  <a:lnTo>
                    <a:pt x="0" y="242"/>
                  </a:lnTo>
                  <a:lnTo>
                    <a:pt x="35" y="241"/>
                  </a:lnTo>
                  <a:lnTo>
                    <a:pt x="71" y="239"/>
                  </a:lnTo>
                  <a:lnTo>
                    <a:pt x="141" y="237"/>
                  </a:lnTo>
                  <a:lnTo>
                    <a:pt x="176" y="237"/>
                  </a:lnTo>
                  <a:lnTo>
                    <a:pt x="247" y="235"/>
                  </a:lnTo>
                  <a:lnTo>
                    <a:pt x="564" y="235"/>
                  </a:lnTo>
                  <a:lnTo>
                    <a:pt x="564" y="157"/>
                  </a:lnTo>
                  <a:lnTo>
                    <a:pt x="456" y="157"/>
                  </a:lnTo>
                  <a:lnTo>
                    <a:pt x="448" y="77"/>
                  </a:lnTo>
                  <a:lnTo>
                    <a:pt x="320" y="68"/>
                  </a:lnTo>
                  <a:close/>
                  <a:moveTo>
                    <a:pt x="564" y="235"/>
                  </a:moveTo>
                  <a:lnTo>
                    <a:pt x="423" y="235"/>
                  </a:lnTo>
                  <a:lnTo>
                    <a:pt x="564" y="239"/>
                  </a:lnTo>
                  <a:lnTo>
                    <a:pt x="564" y="235"/>
                  </a:lnTo>
                  <a:close/>
                  <a:moveTo>
                    <a:pt x="517" y="0"/>
                  </a:moveTo>
                  <a:lnTo>
                    <a:pt x="488" y="0"/>
                  </a:lnTo>
                  <a:lnTo>
                    <a:pt x="471" y="21"/>
                  </a:lnTo>
                  <a:lnTo>
                    <a:pt x="471" y="157"/>
                  </a:lnTo>
                  <a:lnTo>
                    <a:pt x="564" y="157"/>
                  </a:lnTo>
                  <a:lnTo>
                    <a:pt x="564" y="153"/>
                  </a:lnTo>
                  <a:lnTo>
                    <a:pt x="517" y="153"/>
                  </a:lnTo>
                  <a:lnTo>
                    <a:pt x="517" y="0"/>
                  </a:lnTo>
                  <a:close/>
                </a:path>
              </a:pathLst>
            </a:custGeom>
            <a:solidFill>
              <a:srgbClr val="FCFCFC"/>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3" name="Shape 23">
              <a:extLst>
                <a:ext uri="{FF2B5EF4-FFF2-40B4-BE49-F238E27FC236}">
                  <a16:creationId xmlns:a16="http://schemas.microsoft.com/office/drawing/2014/main" id="{1FCAFA31-09D5-56BA-FE1B-29CA2AEF8BD9}"/>
                </a:ext>
              </a:extLst>
            </xdr:cNvPr>
            <xdr:cNvPicPr preferRelativeResize="0"/>
          </xdr:nvPicPr>
          <xdr:blipFill rotWithShape="1">
            <a:blip xmlns:r="http://schemas.openxmlformats.org/officeDocument/2006/relationships" r:embed="rId5">
              <a:alphaModFix/>
            </a:blip>
            <a:srcRect/>
            <a:stretch/>
          </xdr:blipFill>
          <xdr:spPr>
            <a:xfrm>
              <a:off x="5810" y="592"/>
              <a:ext cx="566" cy="2"/>
            </a:xfrm>
            <a:prstGeom prst="rect">
              <a:avLst/>
            </a:prstGeom>
            <a:noFill/>
            <a:ln>
              <a:noFill/>
            </a:ln>
          </xdr:spPr>
        </xdr:pic>
        <xdr:sp macro="" textlink="">
          <xdr:nvSpPr>
            <xdr:cNvPr id="24" name="Shape 24">
              <a:extLst>
                <a:ext uri="{FF2B5EF4-FFF2-40B4-BE49-F238E27FC236}">
                  <a16:creationId xmlns:a16="http://schemas.microsoft.com/office/drawing/2014/main" id="{4510EE04-4B22-844B-03BE-ED6C89222F0C}"/>
                </a:ext>
              </a:extLst>
            </xdr:cNvPr>
            <xdr:cNvSpPr/>
          </xdr:nvSpPr>
          <xdr:spPr>
            <a:xfrm>
              <a:off x="5813" y="460"/>
              <a:ext cx="564" cy="242"/>
            </a:xfrm>
            <a:custGeom>
              <a:avLst/>
              <a:gdLst/>
              <a:ahLst/>
              <a:cxnLst/>
              <a:rect l="l" t="t" r="r" b="b"/>
              <a:pathLst>
                <a:path w="564" h="242" extrusionOk="0">
                  <a:moveTo>
                    <a:pt x="26" y="171"/>
                  </a:moveTo>
                  <a:lnTo>
                    <a:pt x="23" y="179"/>
                  </a:lnTo>
                  <a:lnTo>
                    <a:pt x="19" y="188"/>
                  </a:lnTo>
                  <a:lnTo>
                    <a:pt x="15" y="197"/>
                  </a:lnTo>
                  <a:lnTo>
                    <a:pt x="12" y="206"/>
                  </a:lnTo>
                  <a:lnTo>
                    <a:pt x="9" y="214"/>
                  </a:lnTo>
                  <a:lnTo>
                    <a:pt x="6" y="224"/>
                  </a:lnTo>
                  <a:lnTo>
                    <a:pt x="3" y="232"/>
                  </a:lnTo>
                  <a:lnTo>
                    <a:pt x="0" y="242"/>
                  </a:lnTo>
                  <a:lnTo>
                    <a:pt x="35" y="240"/>
                  </a:lnTo>
                  <a:lnTo>
                    <a:pt x="71" y="239"/>
                  </a:lnTo>
                  <a:lnTo>
                    <a:pt x="106" y="238"/>
                  </a:lnTo>
                  <a:lnTo>
                    <a:pt x="141" y="237"/>
                  </a:lnTo>
                  <a:lnTo>
                    <a:pt x="176" y="236"/>
                  </a:lnTo>
                  <a:lnTo>
                    <a:pt x="211" y="236"/>
                  </a:lnTo>
                  <a:lnTo>
                    <a:pt x="247" y="235"/>
                  </a:lnTo>
                  <a:lnTo>
                    <a:pt x="282" y="235"/>
                  </a:lnTo>
                  <a:lnTo>
                    <a:pt x="317" y="235"/>
                  </a:lnTo>
                  <a:lnTo>
                    <a:pt x="352" y="235"/>
                  </a:lnTo>
                  <a:lnTo>
                    <a:pt x="388" y="235"/>
                  </a:lnTo>
                  <a:lnTo>
                    <a:pt x="423" y="235"/>
                  </a:lnTo>
                  <a:lnTo>
                    <a:pt x="458" y="236"/>
                  </a:lnTo>
                  <a:lnTo>
                    <a:pt x="493" y="237"/>
                  </a:lnTo>
                  <a:lnTo>
                    <a:pt x="528" y="237"/>
                  </a:lnTo>
                  <a:lnTo>
                    <a:pt x="564" y="238"/>
                  </a:lnTo>
                  <a:lnTo>
                    <a:pt x="564" y="152"/>
                  </a:lnTo>
                  <a:lnTo>
                    <a:pt x="516" y="152"/>
                  </a:lnTo>
                  <a:lnTo>
                    <a:pt x="516" y="0"/>
                  </a:lnTo>
                  <a:lnTo>
                    <a:pt x="487" y="0"/>
                  </a:lnTo>
                  <a:lnTo>
                    <a:pt x="471" y="21"/>
                  </a:lnTo>
                  <a:lnTo>
                    <a:pt x="471" y="156"/>
                  </a:lnTo>
                  <a:lnTo>
                    <a:pt x="26" y="171"/>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5" name="Shape 25">
              <a:extLst>
                <a:ext uri="{FF2B5EF4-FFF2-40B4-BE49-F238E27FC236}">
                  <a16:creationId xmlns:a16="http://schemas.microsoft.com/office/drawing/2014/main" id="{7BAD6D5B-08CE-3C57-BA25-8A67AF79F3A9}"/>
                </a:ext>
              </a:extLst>
            </xdr:cNvPr>
            <xdr:cNvPicPr preferRelativeResize="0"/>
          </xdr:nvPicPr>
          <xdr:blipFill rotWithShape="1">
            <a:blip xmlns:r="http://schemas.openxmlformats.org/officeDocument/2006/relationships" r:embed="rId5">
              <a:alphaModFix/>
            </a:blip>
            <a:srcRect/>
            <a:stretch/>
          </xdr:blipFill>
          <xdr:spPr>
            <a:xfrm>
              <a:off x="5813" y="592"/>
              <a:ext cx="564" cy="2"/>
            </a:xfrm>
            <a:prstGeom prst="rect">
              <a:avLst/>
            </a:prstGeom>
            <a:noFill/>
            <a:ln>
              <a:noFill/>
            </a:ln>
          </xdr:spPr>
        </xdr:pic>
        <xdr:sp macro="" textlink="">
          <xdr:nvSpPr>
            <xdr:cNvPr id="26" name="Shape 26">
              <a:extLst>
                <a:ext uri="{FF2B5EF4-FFF2-40B4-BE49-F238E27FC236}">
                  <a16:creationId xmlns:a16="http://schemas.microsoft.com/office/drawing/2014/main" id="{EE01F7DB-3B9F-3A1C-F500-C67B8BCD695F}"/>
                </a:ext>
              </a:extLst>
            </xdr:cNvPr>
            <xdr:cNvSpPr/>
          </xdr:nvSpPr>
          <xdr:spPr>
            <a:xfrm>
              <a:off x="5809" y="713"/>
              <a:ext cx="2" cy="2"/>
            </a:xfrm>
            <a:custGeom>
              <a:avLst/>
              <a:gdLst/>
              <a:ahLst/>
              <a:cxnLst/>
              <a:rect l="l" t="t" r="r" b="b"/>
              <a:pathLst>
                <a:path w="1" h="1" extrusionOk="0">
                  <a:moveTo>
                    <a:pt x="1" y="0"/>
                  </a:moveTo>
                  <a:lnTo>
                    <a:pt x="0" y="1"/>
                  </a:lnTo>
                  <a:lnTo>
                    <a:pt x="1"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7" name="Shape 27">
              <a:extLst>
                <a:ext uri="{FF2B5EF4-FFF2-40B4-BE49-F238E27FC236}">
                  <a16:creationId xmlns:a16="http://schemas.microsoft.com/office/drawing/2014/main" id="{8C746B8C-1980-22D2-1520-7AE5C85DA16A}"/>
                </a:ext>
              </a:extLst>
            </xdr:cNvPr>
            <xdr:cNvPicPr preferRelativeResize="0"/>
          </xdr:nvPicPr>
          <xdr:blipFill rotWithShape="1">
            <a:blip xmlns:r="http://schemas.openxmlformats.org/officeDocument/2006/relationships" r:embed="rId6">
              <a:alphaModFix/>
            </a:blip>
            <a:srcRect/>
            <a:stretch/>
          </xdr:blipFill>
          <xdr:spPr>
            <a:xfrm>
              <a:off x="5774" y="1073"/>
              <a:ext cx="1056" cy="94"/>
            </a:xfrm>
            <a:prstGeom prst="rect">
              <a:avLst/>
            </a:prstGeom>
            <a:noFill/>
            <a:ln>
              <a:noFill/>
            </a:ln>
          </xdr:spPr>
        </xdr:pic>
        <xdr:sp macro="" textlink="">
          <xdr:nvSpPr>
            <xdr:cNvPr id="28" name="Shape 28">
              <a:extLst>
                <a:ext uri="{FF2B5EF4-FFF2-40B4-BE49-F238E27FC236}">
                  <a16:creationId xmlns:a16="http://schemas.microsoft.com/office/drawing/2014/main" id="{EE8A8C20-831C-BD37-19BA-B87D4C084F8D}"/>
                </a:ext>
              </a:extLst>
            </xdr:cNvPr>
            <xdr:cNvSpPr/>
          </xdr:nvSpPr>
          <xdr:spPr>
            <a:xfrm>
              <a:off x="5839" y="528"/>
              <a:ext cx="429" cy="103"/>
            </a:xfrm>
            <a:custGeom>
              <a:avLst/>
              <a:gdLst/>
              <a:ahLst/>
              <a:cxnLst/>
              <a:rect l="l" t="t" r="r" b="b"/>
              <a:pathLst>
                <a:path w="429" h="103" extrusionOk="0">
                  <a:moveTo>
                    <a:pt x="19" y="64"/>
                  </a:moveTo>
                  <a:lnTo>
                    <a:pt x="14" y="74"/>
                  </a:lnTo>
                  <a:lnTo>
                    <a:pt x="9" y="83"/>
                  </a:lnTo>
                  <a:lnTo>
                    <a:pt x="4" y="93"/>
                  </a:lnTo>
                  <a:lnTo>
                    <a:pt x="0" y="103"/>
                  </a:lnTo>
                  <a:lnTo>
                    <a:pt x="429" y="89"/>
                  </a:lnTo>
                  <a:lnTo>
                    <a:pt x="421" y="9"/>
                  </a:lnTo>
                  <a:lnTo>
                    <a:pt x="293" y="0"/>
                  </a:lnTo>
                  <a:lnTo>
                    <a:pt x="267" y="51"/>
                  </a:lnTo>
                  <a:lnTo>
                    <a:pt x="19" y="64"/>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9" name="Shape 29">
              <a:extLst>
                <a:ext uri="{FF2B5EF4-FFF2-40B4-BE49-F238E27FC236}">
                  <a16:creationId xmlns:a16="http://schemas.microsoft.com/office/drawing/2014/main" id="{50918955-0B50-9435-2DB3-CD7F201C6C43}"/>
                </a:ext>
              </a:extLst>
            </xdr:cNvPr>
            <xdr:cNvPicPr preferRelativeResize="0"/>
          </xdr:nvPicPr>
          <xdr:blipFill rotWithShape="1">
            <a:blip xmlns:r="http://schemas.openxmlformats.org/officeDocument/2006/relationships" r:embed="rId7">
              <a:alphaModFix/>
            </a:blip>
            <a:srcRect/>
            <a:stretch/>
          </xdr:blipFill>
          <xdr:spPr>
            <a:xfrm>
              <a:off x="5839" y="659"/>
              <a:ext cx="499" cy="2"/>
            </a:xfrm>
            <a:prstGeom prst="rect">
              <a:avLst/>
            </a:prstGeom>
            <a:noFill/>
            <a:ln>
              <a:noFill/>
            </a:ln>
          </xdr:spPr>
        </xdr:pic>
        <xdr:sp macro="" textlink="">
          <xdr:nvSpPr>
            <xdr:cNvPr id="30" name="Shape 30">
              <a:extLst>
                <a:ext uri="{FF2B5EF4-FFF2-40B4-BE49-F238E27FC236}">
                  <a16:creationId xmlns:a16="http://schemas.microsoft.com/office/drawing/2014/main" id="{F5358B87-83CE-C615-A894-8A82E20A263C}"/>
                </a:ext>
              </a:extLst>
            </xdr:cNvPr>
            <xdr:cNvSpPr/>
          </xdr:nvSpPr>
          <xdr:spPr>
            <a:xfrm>
              <a:off x="5799" y="880"/>
              <a:ext cx="1036" cy="188"/>
            </a:xfrm>
            <a:custGeom>
              <a:avLst/>
              <a:gdLst/>
              <a:ahLst/>
              <a:cxnLst/>
              <a:rect l="l" t="t" r="r" b="b"/>
              <a:pathLst>
                <a:path w="1036" h="188" extrusionOk="0">
                  <a:moveTo>
                    <a:pt x="1028" y="115"/>
                  </a:moveTo>
                  <a:lnTo>
                    <a:pt x="445" y="115"/>
                  </a:lnTo>
                  <a:lnTo>
                    <a:pt x="566" y="119"/>
                  </a:lnTo>
                  <a:lnTo>
                    <a:pt x="597" y="122"/>
                  </a:lnTo>
                  <a:lnTo>
                    <a:pt x="627" y="124"/>
                  </a:lnTo>
                  <a:lnTo>
                    <a:pt x="658" y="127"/>
                  </a:lnTo>
                  <a:lnTo>
                    <a:pt x="688" y="131"/>
                  </a:lnTo>
                  <a:lnTo>
                    <a:pt x="719" y="134"/>
                  </a:lnTo>
                  <a:lnTo>
                    <a:pt x="750" y="139"/>
                  </a:lnTo>
                  <a:lnTo>
                    <a:pt x="780" y="143"/>
                  </a:lnTo>
                  <a:lnTo>
                    <a:pt x="811" y="148"/>
                  </a:lnTo>
                  <a:lnTo>
                    <a:pt x="904" y="166"/>
                  </a:lnTo>
                  <a:lnTo>
                    <a:pt x="967" y="180"/>
                  </a:lnTo>
                  <a:lnTo>
                    <a:pt x="998" y="188"/>
                  </a:lnTo>
                  <a:lnTo>
                    <a:pt x="1001" y="184"/>
                  </a:lnTo>
                  <a:lnTo>
                    <a:pt x="1007" y="172"/>
                  </a:lnTo>
                  <a:lnTo>
                    <a:pt x="1017" y="148"/>
                  </a:lnTo>
                  <a:lnTo>
                    <a:pt x="1025" y="124"/>
                  </a:lnTo>
                  <a:lnTo>
                    <a:pt x="1028" y="115"/>
                  </a:lnTo>
                  <a:close/>
                  <a:moveTo>
                    <a:pt x="409" y="0"/>
                  </a:moveTo>
                  <a:lnTo>
                    <a:pt x="312" y="3"/>
                  </a:lnTo>
                  <a:lnTo>
                    <a:pt x="249" y="7"/>
                  </a:lnTo>
                  <a:lnTo>
                    <a:pt x="185" y="13"/>
                  </a:lnTo>
                  <a:lnTo>
                    <a:pt x="154" y="17"/>
                  </a:lnTo>
                  <a:lnTo>
                    <a:pt x="92" y="27"/>
                  </a:lnTo>
                  <a:lnTo>
                    <a:pt x="0" y="45"/>
                  </a:lnTo>
                  <a:lnTo>
                    <a:pt x="2" y="60"/>
                  </a:lnTo>
                  <a:lnTo>
                    <a:pt x="8" y="88"/>
                  </a:lnTo>
                  <a:lnTo>
                    <a:pt x="12" y="101"/>
                  </a:lnTo>
                  <a:lnTo>
                    <a:pt x="20" y="129"/>
                  </a:lnTo>
                  <a:lnTo>
                    <a:pt x="30" y="155"/>
                  </a:lnTo>
                  <a:lnTo>
                    <a:pt x="59" y="149"/>
                  </a:lnTo>
                  <a:lnTo>
                    <a:pt x="118" y="139"/>
                  </a:lnTo>
                  <a:lnTo>
                    <a:pt x="177" y="131"/>
                  </a:lnTo>
                  <a:lnTo>
                    <a:pt x="266" y="122"/>
                  </a:lnTo>
                  <a:lnTo>
                    <a:pt x="325" y="118"/>
                  </a:lnTo>
                  <a:lnTo>
                    <a:pt x="415" y="115"/>
                  </a:lnTo>
                  <a:lnTo>
                    <a:pt x="1028" y="115"/>
                  </a:lnTo>
                  <a:lnTo>
                    <a:pt x="1033" y="98"/>
                  </a:lnTo>
                  <a:lnTo>
                    <a:pt x="1036" y="86"/>
                  </a:lnTo>
                  <a:lnTo>
                    <a:pt x="1003" y="77"/>
                  </a:lnTo>
                  <a:lnTo>
                    <a:pt x="936" y="61"/>
                  </a:lnTo>
                  <a:lnTo>
                    <a:pt x="837" y="40"/>
                  </a:lnTo>
                  <a:lnTo>
                    <a:pt x="804" y="35"/>
                  </a:lnTo>
                  <a:lnTo>
                    <a:pt x="770" y="29"/>
                  </a:lnTo>
                  <a:lnTo>
                    <a:pt x="704" y="19"/>
                  </a:lnTo>
                  <a:lnTo>
                    <a:pt x="671" y="15"/>
                  </a:lnTo>
                  <a:lnTo>
                    <a:pt x="572" y="6"/>
                  </a:lnTo>
                  <a:lnTo>
                    <a:pt x="507" y="2"/>
                  </a:lnTo>
                  <a:lnTo>
                    <a:pt x="474" y="1"/>
                  </a:lnTo>
                  <a:lnTo>
                    <a:pt x="441" y="1"/>
                  </a:lnTo>
                  <a:lnTo>
                    <a:pt x="409" y="0"/>
                  </a:lnTo>
                  <a:close/>
                </a:path>
              </a:pathLst>
            </a:custGeom>
            <a:solidFill>
              <a:srgbClr val="FFF012"/>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31" name="Shape 31">
              <a:extLst>
                <a:ext uri="{FF2B5EF4-FFF2-40B4-BE49-F238E27FC236}">
                  <a16:creationId xmlns:a16="http://schemas.microsoft.com/office/drawing/2014/main" id="{E665C944-F2FA-66E6-4C66-0F12B5723EB6}"/>
                </a:ext>
              </a:extLst>
            </xdr:cNvPr>
            <xdr:cNvPicPr preferRelativeResize="0"/>
          </xdr:nvPicPr>
          <xdr:blipFill rotWithShape="1">
            <a:blip xmlns:r="http://schemas.openxmlformats.org/officeDocument/2006/relationships" r:embed="rId8">
              <a:alphaModFix/>
            </a:blip>
            <a:srcRect/>
            <a:stretch/>
          </xdr:blipFill>
          <xdr:spPr>
            <a:xfrm>
              <a:off x="5798" y="1012"/>
              <a:ext cx="1037" cy="2"/>
            </a:xfrm>
            <a:prstGeom prst="rect">
              <a:avLst/>
            </a:prstGeom>
            <a:noFill/>
            <a:ln>
              <a:noFill/>
            </a:ln>
          </xdr:spPr>
        </xdr:pic>
        <xdr:sp macro="" textlink="">
          <xdr:nvSpPr>
            <xdr:cNvPr id="32" name="Shape 32">
              <a:extLst>
                <a:ext uri="{FF2B5EF4-FFF2-40B4-BE49-F238E27FC236}">
                  <a16:creationId xmlns:a16="http://schemas.microsoft.com/office/drawing/2014/main" id="{1B5C3208-2E1F-719D-3E11-F0A3ACFDEB76}"/>
                </a:ext>
              </a:extLst>
            </xdr:cNvPr>
            <xdr:cNvSpPr/>
          </xdr:nvSpPr>
          <xdr:spPr>
            <a:xfrm>
              <a:off x="5799" y="880"/>
              <a:ext cx="1036" cy="188"/>
            </a:xfrm>
            <a:custGeom>
              <a:avLst/>
              <a:gdLst/>
              <a:ahLst/>
              <a:cxnLst/>
              <a:rect l="l" t="t" r="r" b="b"/>
              <a:pathLst>
                <a:path w="1036" h="188" extrusionOk="0">
                  <a:moveTo>
                    <a:pt x="998" y="188"/>
                  </a:moveTo>
                  <a:lnTo>
                    <a:pt x="967" y="180"/>
                  </a:lnTo>
                  <a:lnTo>
                    <a:pt x="935" y="173"/>
                  </a:lnTo>
                  <a:lnTo>
                    <a:pt x="904" y="166"/>
                  </a:lnTo>
                  <a:lnTo>
                    <a:pt x="873" y="160"/>
                  </a:lnTo>
                  <a:lnTo>
                    <a:pt x="842" y="154"/>
                  </a:lnTo>
                  <a:lnTo>
                    <a:pt x="811" y="148"/>
                  </a:lnTo>
                  <a:lnTo>
                    <a:pt x="780" y="143"/>
                  </a:lnTo>
                  <a:lnTo>
                    <a:pt x="750" y="139"/>
                  </a:lnTo>
                  <a:lnTo>
                    <a:pt x="719" y="134"/>
                  </a:lnTo>
                  <a:lnTo>
                    <a:pt x="688" y="131"/>
                  </a:lnTo>
                  <a:lnTo>
                    <a:pt x="658" y="127"/>
                  </a:lnTo>
                  <a:lnTo>
                    <a:pt x="627" y="124"/>
                  </a:lnTo>
                  <a:lnTo>
                    <a:pt x="597" y="122"/>
                  </a:lnTo>
                  <a:lnTo>
                    <a:pt x="566" y="119"/>
                  </a:lnTo>
                  <a:lnTo>
                    <a:pt x="536" y="118"/>
                  </a:lnTo>
                  <a:lnTo>
                    <a:pt x="505" y="117"/>
                  </a:lnTo>
                  <a:lnTo>
                    <a:pt x="475" y="116"/>
                  </a:lnTo>
                  <a:lnTo>
                    <a:pt x="445" y="115"/>
                  </a:lnTo>
                  <a:lnTo>
                    <a:pt x="415" y="115"/>
                  </a:lnTo>
                  <a:lnTo>
                    <a:pt x="385" y="116"/>
                  </a:lnTo>
                  <a:lnTo>
                    <a:pt x="355" y="117"/>
                  </a:lnTo>
                  <a:lnTo>
                    <a:pt x="325" y="118"/>
                  </a:lnTo>
                  <a:lnTo>
                    <a:pt x="236" y="125"/>
                  </a:lnTo>
                  <a:lnTo>
                    <a:pt x="147" y="135"/>
                  </a:lnTo>
                  <a:lnTo>
                    <a:pt x="59" y="149"/>
                  </a:lnTo>
                  <a:lnTo>
                    <a:pt x="30" y="155"/>
                  </a:lnTo>
                  <a:lnTo>
                    <a:pt x="25" y="142"/>
                  </a:lnTo>
                  <a:lnTo>
                    <a:pt x="20" y="129"/>
                  </a:lnTo>
                  <a:lnTo>
                    <a:pt x="16" y="115"/>
                  </a:lnTo>
                  <a:lnTo>
                    <a:pt x="12" y="101"/>
                  </a:lnTo>
                  <a:lnTo>
                    <a:pt x="8" y="88"/>
                  </a:lnTo>
                  <a:lnTo>
                    <a:pt x="5" y="74"/>
                  </a:lnTo>
                  <a:lnTo>
                    <a:pt x="2" y="60"/>
                  </a:lnTo>
                  <a:lnTo>
                    <a:pt x="0" y="45"/>
                  </a:lnTo>
                  <a:lnTo>
                    <a:pt x="30" y="39"/>
                  </a:lnTo>
                  <a:lnTo>
                    <a:pt x="61" y="33"/>
                  </a:lnTo>
                  <a:lnTo>
                    <a:pt x="92" y="27"/>
                  </a:lnTo>
                  <a:lnTo>
                    <a:pt x="123" y="22"/>
                  </a:lnTo>
                  <a:lnTo>
                    <a:pt x="154" y="17"/>
                  </a:lnTo>
                  <a:lnTo>
                    <a:pt x="185" y="13"/>
                  </a:lnTo>
                  <a:lnTo>
                    <a:pt x="217" y="10"/>
                  </a:lnTo>
                  <a:lnTo>
                    <a:pt x="249" y="7"/>
                  </a:lnTo>
                  <a:lnTo>
                    <a:pt x="281" y="5"/>
                  </a:lnTo>
                  <a:lnTo>
                    <a:pt x="312" y="3"/>
                  </a:lnTo>
                  <a:lnTo>
                    <a:pt x="345" y="2"/>
                  </a:lnTo>
                  <a:lnTo>
                    <a:pt x="377" y="1"/>
                  </a:lnTo>
                  <a:lnTo>
                    <a:pt x="409" y="0"/>
                  </a:lnTo>
                  <a:lnTo>
                    <a:pt x="441" y="1"/>
                  </a:lnTo>
                  <a:lnTo>
                    <a:pt x="474" y="1"/>
                  </a:lnTo>
                  <a:lnTo>
                    <a:pt x="507" y="2"/>
                  </a:lnTo>
                  <a:lnTo>
                    <a:pt x="539" y="4"/>
                  </a:lnTo>
                  <a:lnTo>
                    <a:pt x="572" y="6"/>
                  </a:lnTo>
                  <a:lnTo>
                    <a:pt x="605" y="9"/>
                  </a:lnTo>
                  <a:lnTo>
                    <a:pt x="638" y="12"/>
                  </a:lnTo>
                  <a:lnTo>
                    <a:pt x="671" y="15"/>
                  </a:lnTo>
                  <a:lnTo>
                    <a:pt x="704" y="19"/>
                  </a:lnTo>
                  <a:lnTo>
                    <a:pt x="737" y="24"/>
                  </a:lnTo>
                  <a:lnTo>
                    <a:pt x="770" y="29"/>
                  </a:lnTo>
                  <a:lnTo>
                    <a:pt x="804" y="35"/>
                  </a:lnTo>
                  <a:lnTo>
                    <a:pt x="837" y="40"/>
                  </a:lnTo>
                  <a:lnTo>
                    <a:pt x="870" y="47"/>
                  </a:lnTo>
                  <a:lnTo>
                    <a:pt x="903" y="54"/>
                  </a:lnTo>
                  <a:lnTo>
                    <a:pt x="936" y="61"/>
                  </a:lnTo>
                  <a:lnTo>
                    <a:pt x="970" y="69"/>
                  </a:lnTo>
                  <a:lnTo>
                    <a:pt x="1003" y="77"/>
                  </a:lnTo>
                  <a:lnTo>
                    <a:pt x="1036" y="86"/>
                  </a:lnTo>
                  <a:lnTo>
                    <a:pt x="1033" y="98"/>
                  </a:lnTo>
                  <a:lnTo>
                    <a:pt x="1029" y="111"/>
                  </a:lnTo>
                  <a:lnTo>
                    <a:pt x="1025" y="124"/>
                  </a:lnTo>
                  <a:lnTo>
                    <a:pt x="1021" y="136"/>
                  </a:lnTo>
                  <a:lnTo>
                    <a:pt x="1017" y="148"/>
                  </a:lnTo>
                  <a:lnTo>
                    <a:pt x="1012" y="160"/>
                  </a:lnTo>
                  <a:lnTo>
                    <a:pt x="1007" y="172"/>
                  </a:lnTo>
                  <a:lnTo>
                    <a:pt x="1001" y="184"/>
                  </a:lnTo>
                  <a:lnTo>
                    <a:pt x="1000" y="186"/>
                  </a:lnTo>
                  <a:lnTo>
                    <a:pt x="998" y="188"/>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33" name="Shape 33">
              <a:extLst>
                <a:ext uri="{FF2B5EF4-FFF2-40B4-BE49-F238E27FC236}">
                  <a16:creationId xmlns:a16="http://schemas.microsoft.com/office/drawing/2014/main" id="{44B176EA-5EA7-5684-E0BD-33200B366B90}"/>
                </a:ext>
              </a:extLst>
            </xdr:cNvPr>
            <xdr:cNvPicPr preferRelativeResize="0"/>
          </xdr:nvPicPr>
          <xdr:blipFill rotWithShape="1">
            <a:blip xmlns:r="http://schemas.openxmlformats.org/officeDocument/2006/relationships" r:embed="rId8">
              <a:alphaModFix/>
            </a:blip>
            <a:srcRect/>
            <a:stretch/>
          </xdr:blipFill>
          <xdr:spPr>
            <a:xfrm>
              <a:off x="5798" y="1012"/>
              <a:ext cx="1037" cy="2"/>
            </a:xfrm>
            <a:prstGeom prst="rect">
              <a:avLst/>
            </a:prstGeom>
            <a:noFill/>
            <a:ln>
              <a:noFill/>
            </a:ln>
          </xdr:spPr>
        </xdr:pic>
        <xdr:pic>
          <xdr:nvPicPr>
            <xdr:cNvPr id="34" name="Shape 34">
              <a:extLst>
                <a:ext uri="{FF2B5EF4-FFF2-40B4-BE49-F238E27FC236}">
                  <a16:creationId xmlns:a16="http://schemas.microsoft.com/office/drawing/2014/main" id="{97557242-1E0F-BF91-799C-262F2F16FC59}"/>
                </a:ext>
              </a:extLst>
            </xdr:cNvPr>
            <xdr:cNvPicPr preferRelativeResize="0"/>
          </xdr:nvPicPr>
          <xdr:blipFill rotWithShape="1">
            <a:blip xmlns:r="http://schemas.openxmlformats.org/officeDocument/2006/relationships" r:embed="rId9">
              <a:alphaModFix/>
            </a:blip>
            <a:srcRect/>
            <a:stretch/>
          </xdr:blipFill>
          <xdr:spPr>
            <a:xfrm>
              <a:off x="6011" y="461"/>
              <a:ext cx="352" cy="231"/>
            </a:xfrm>
            <a:prstGeom prst="rect">
              <a:avLst/>
            </a:prstGeom>
            <a:noFill/>
            <a:ln>
              <a:noFill/>
            </a:ln>
          </xdr:spPr>
        </xdr:pic>
        <xdr:pic>
          <xdr:nvPicPr>
            <xdr:cNvPr id="35" name="Shape 35">
              <a:extLst>
                <a:ext uri="{FF2B5EF4-FFF2-40B4-BE49-F238E27FC236}">
                  <a16:creationId xmlns:a16="http://schemas.microsoft.com/office/drawing/2014/main" id="{B4A7398E-7BB0-B5BF-E654-767E908ACD49}"/>
                </a:ext>
              </a:extLst>
            </xdr:cNvPr>
            <xdr:cNvPicPr preferRelativeResize="0"/>
          </xdr:nvPicPr>
          <xdr:blipFill rotWithShape="1">
            <a:blip xmlns:r="http://schemas.openxmlformats.org/officeDocument/2006/relationships" r:embed="rId10">
              <a:alphaModFix/>
            </a:blip>
            <a:srcRect/>
            <a:stretch/>
          </xdr:blipFill>
          <xdr:spPr>
            <a:xfrm>
              <a:off x="6012" y="753"/>
              <a:ext cx="823" cy="14"/>
            </a:xfrm>
            <a:prstGeom prst="rect">
              <a:avLst/>
            </a:prstGeom>
            <a:noFill/>
            <a:ln>
              <a:noFill/>
            </a:ln>
          </xdr:spPr>
        </xdr:pic>
        <xdr:sp macro="" textlink="">
          <xdr:nvSpPr>
            <xdr:cNvPr id="36" name="Shape 36">
              <a:extLst>
                <a:ext uri="{FF2B5EF4-FFF2-40B4-BE49-F238E27FC236}">
                  <a16:creationId xmlns:a16="http://schemas.microsoft.com/office/drawing/2014/main" id="{EB225C7E-32E9-3B7B-E7B4-889BD64019D9}"/>
                </a:ext>
              </a:extLst>
            </xdr:cNvPr>
            <xdr:cNvSpPr/>
          </xdr:nvSpPr>
          <xdr:spPr>
            <a:xfrm>
              <a:off x="6220" y="553"/>
              <a:ext cx="30" cy="26"/>
            </a:xfrm>
            <a:prstGeom prst="rect">
              <a:avLst/>
            </a:prstGeom>
            <a:noFill/>
            <a:ln w="9525" cap="flat" cmpd="sng">
              <a:solidFill>
                <a:srgbClr val="373435"/>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37" name="Shape 37">
              <a:extLst>
                <a:ext uri="{FF2B5EF4-FFF2-40B4-BE49-F238E27FC236}">
                  <a16:creationId xmlns:a16="http://schemas.microsoft.com/office/drawing/2014/main" id="{A564CDA3-0EF0-0882-760E-BEC22E701DE8}"/>
                </a:ext>
              </a:extLst>
            </xdr:cNvPr>
            <xdr:cNvSpPr/>
          </xdr:nvSpPr>
          <xdr:spPr>
            <a:xfrm>
              <a:off x="6182" y="549"/>
              <a:ext cx="30" cy="26"/>
            </a:xfrm>
            <a:prstGeom prst="rect">
              <a:avLst/>
            </a:prstGeom>
            <a:noFill/>
            <a:ln w="9525" cap="flat" cmpd="sng">
              <a:solidFill>
                <a:srgbClr val="373435"/>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38" name="Shape 38">
              <a:extLst>
                <a:ext uri="{FF2B5EF4-FFF2-40B4-BE49-F238E27FC236}">
                  <a16:creationId xmlns:a16="http://schemas.microsoft.com/office/drawing/2014/main" id="{20407D0E-6802-DCA4-EEB9-3864C3DC0618}"/>
                </a:ext>
              </a:extLst>
            </xdr:cNvPr>
            <xdr:cNvSpPr/>
          </xdr:nvSpPr>
          <xdr:spPr>
            <a:xfrm>
              <a:off x="6137" y="547"/>
              <a:ext cx="30" cy="25"/>
            </a:xfrm>
            <a:prstGeom prst="rect">
              <a:avLst/>
            </a:prstGeom>
            <a:noFill/>
            <a:ln w="9525" cap="flat" cmpd="sng">
              <a:solidFill>
                <a:srgbClr val="373435"/>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39" name="Shape 39">
              <a:extLst>
                <a:ext uri="{FF2B5EF4-FFF2-40B4-BE49-F238E27FC236}">
                  <a16:creationId xmlns:a16="http://schemas.microsoft.com/office/drawing/2014/main" id="{B4457ED4-DBBC-A3A8-9F17-74A0FE98748C}"/>
                </a:ext>
              </a:extLst>
            </xdr:cNvPr>
            <xdr:cNvPicPr preferRelativeResize="0"/>
          </xdr:nvPicPr>
          <xdr:blipFill rotWithShape="1">
            <a:blip xmlns:r="http://schemas.openxmlformats.org/officeDocument/2006/relationships" r:embed="rId11">
              <a:alphaModFix/>
            </a:blip>
            <a:srcRect/>
            <a:stretch/>
          </xdr:blipFill>
          <xdr:spPr>
            <a:xfrm>
              <a:off x="6137" y="676"/>
              <a:ext cx="583" cy="10"/>
            </a:xfrm>
            <a:prstGeom prst="rect">
              <a:avLst/>
            </a:prstGeom>
            <a:noFill/>
            <a:ln>
              <a:noFill/>
            </a:ln>
          </xdr:spPr>
        </xdr:pic>
        <xdr:sp macro="" textlink="">
          <xdr:nvSpPr>
            <xdr:cNvPr id="40" name="Shape 40">
              <a:extLst>
                <a:ext uri="{FF2B5EF4-FFF2-40B4-BE49-F238E27FC236}">
                  <a16:creationId xmlns:a16="http://schemas.microsoft.com/office/drawing/2014/main" id="{1B062882-D8F6-1F26-AEF1-C0BEC2A2FA2B}"/>
                </a:ext>
              </a:extLst>
            </xdr:cNvPr>
            <xdr:cNvSpPr/>
          </xdr:nvSpPr>
          <xdr:spPr>
            <a:xfrm>
              <a:off x="6409" y="443"/>
              <a:ext cx="163" cy="345"/>
            </a:xfrm>
            <a:custGeom>
              <a:avLst/>
              <a:gdLst/>
              <a:ahLst/>
              <a:cxnLst/>
              <a:rect l="l" t="t" r="r" b="b"/>
              <a:pathLst>
                <a:path w="163" h="345" extrusionOk="0">
                  <a:moveTo>
                    <a:pt x="147" y="317"/>
                  </a:moveTo>
                  <a:lnTo>
                    <a:pt x="9" y="317"/>
                  </a:lnTo>
                  <a:lnTo>
                    <a:pt x="0" y="330"/>
                  </a:lnTo>
                  <a:lnTo>
                    <a:pt x="19" y="332"/>
                  </a:lnTo>
                  <a:lnTo>
                    <a:pt x="37" y="333"/>
                  </a:lnTo>
                  <a:lnTo>
                    <a:pt x="56" y="335"/>
                  </a:lnTo>
                  <a:lnTo>
                    <a:pt x="74" y="336"/>
                  </a:lnTo>
                  <a:lnTo>
                    <a:pt x="111" y="340"/>
                  </a:lnTo>
                  <a:lnTo>
                    <a:pt x="129" y="343"/>
                  </a:lnTo>
                  <a:lnTo>
                    <a:pt x="147" y="345"/>
                  </a:lnTo>
                  <a:lnTo>
                    <a:pt x="163" y="345"/>
                  </a:lnTo>
                  <a:lnTo>
                    <a:pt x="147" y="317"/>
                  </a:lnTo>
                  <a:close/>
                  <a:moveTo>
                    <a:pt x="122" y="296"/>
                  </a:moveTo>
                  <a:lnTo>
                    <a:pt x="32" y="296"/>
                  </a:lnTo>
                  <a:lnTo>
                    <a:pt x="19" y="317"/>
                  </a:lnTo>
                  <a:lnTo>
                    <a:pt x="136" y="317"/>
                  </a:lnTo>
                  <a:lnTo>
                    <a:pt x="122" y="296"/>
                  </a:lnTo>
                  <a:close/>
                  <a:moveTo>
                    <a:pt x="103" y="275"/>
                  </a:moveTo>
                  <a:lnTo>
                    <a:pt x="46" y="275"/>
                  </a:lnTo>
                  <a:lnTo>
                    <a:pt x="38" y="296"/>
                  </a:lnTo>
                  <a:lnTo>
                    <a:pt x="115" y="296"/>
                  </a:lnTo>
                  <a:lnTo>
                    <a:pt x="103" y="275"/>
                  </a:lnTo>
                  <a:close/>
                  <a:moveTo>
                    <a:pt x="91" y="79"/>
                  </a:moveTo>
                  <a:lnTo>
                    <a:pt x="54" y="79"/>
                  </a:lnTo>
                  <a:lnTo>
                    <a:pt x="54" y="275"/>
                  </a:lnTo>
                  <a:lnTo>
                    <a:pt x="91" y="275"/>
                  </a:lnTo>
                  <a:lnTo>
                    <a:pt x="91" y="79"/>
                  </a:lnTo>
                  <a:close/>
                  <a:moveTo>
                    <a:pt x="6" y="39"/>
                  </a:moveTo>
                  <a:lnTo>
                    <a:pt x="6" y="102"/>
                  </a:lnTo>
                  <a:lnTo>
                    <a:pt x="11" y="98"/>
                  </a:lnTo>
                  <a:lnTo>
                    <a:pt x="22" y="90"/>
                  </a:lnTo>
                  <a:lnTo>
                    <a:pt x="27" y="86"/>
                  </a:lnTo>
                  <a:lnTo>
                    <a:pt x="33" y="84"/>
                  </a:lnTo>
                  <a:lnTo>
                    <a:pt x="40" y="81"/>
                  </a:lnTo>
                  <a:lnTo>
                    <a:pt x="54" y="79"/>
                  </a:lnTo>
                  <a:lnTo>
                    <a:pt x="91" y="79"/>
                  </a:lnTo>
                  <a:lnTo>
                    <a:pt x="91" y="77"/>
                  </a:lnTo>
                  <a:lnTo>
                    <a:pt x="148" y="77"/>
                  </a:lnTo>
                  <a:lnTo>
                    <a:pt x="149" y="57"/>
                  </a:lnTo>
                  <a:lnTo>
                    <a:pt x="103" y="57"/>
                  </a:lnTo>
                  <a:lnTo>
                    <a:pt x="99" y="56"/>
                  </a:lnTo>
                  <a:lnTo>
                    <a:pt x="47" y="56"/>
                  </a:lnTo>
                  <a:lnTo>
                    <a:pt x="33" y="54"/>
                  </a:lnTo>
                  <a:lnTo>
                    <a:pt x="27" y="53"/>
                  </a:lnTo>
                  <a:lnTo>
                    <a:pt x="21" y="51"/>
                  </a:lnTo>
                  <a:lnTo>
                    <a:pt x="16" y="48"/>
                  </a:lnTo>
                  <a:lnTo>
                    <a:pt x="11" y="44"/>
                  </a:lnTo>
                  <a:lnTo>
                    <a:pt x="6" y="39"/>
                  </a:lnTo>
                  <a:close/>
                  <a:moveTo>
                    <a:pt x="148" y="77"/>
                  </a:moveTo>
                  <a:lnTo>
                    <a:pt x="106" y="77"/>
                  </a:lnTo>
                  <a:lnTo>
                    <a:pt x="114" y="78"/>
                  </a:lnTo>
                  <a:lnTo>
                    <a:pt x="120" y="80"/>
                  </a:lnTo>
                  <a:lnTo>
                    <a:pt x="134" y="88"/>
                  </a:lnTo>
                  <a:lnTo>
                    <a:pt x="141" y="94"/>
                  </a:lnTo>
                  <a:lnTo>
                    <a:pt x="148" y="101"/>
                  </a:lnTo>
                  <a:lnTo>
                    <a:pt x="148" y="77"/>
                  </a:lnTo>
                  <a:close/>
                  <a:moveTo>
                    <a:pt x="149" y="44"/>
                  </a:moveTo>
                  <a:lnTo>
                    <a:pt x="142" y="47"/>
                  </a:lnTo>
                  <a:lnTo>
                    <a:pt x="136" y="51"/>
                  </a:lnTo>
                  <a:lnTo>
                    <a:pt x="122" y="55"/>
                  </a:lnTo>
                  <a:lnTo>
                    <a:pt x="115" y="56"/>
                  </a:lnTo>
                  <a:lnTo>
                    <a:pt x="111" y="57"/>
                  </a:lnTo>
                  <a:lnTo>
                    <a:pt x="149" y="57"/>
                  </a:lnTo>
                  <a:lnTo>
                    <a:pt x="149" y="44"/>
                  </a:lnTo>
                  <a:close/>
                  <a:moveTo>
                    <a:pt x="112" y="0"/>
                  </a:moveTo>
                  <a:lnTo>
                    <a:pt x="40" y="0"/>
                  </a:lnTo>
                  <a:lnTo>
                    <a:pt x="44" y="7"/>
                  </a:lnTo>
                  <a:lnTo>
                    <a:pt x="48" y="15"/>
                  </a:lnTo>
                  <a:lnTo>
                    <a:pt x="54" y="29"/>
                  </a:lnTo>
                  <a:lnTo>
                    <a:pt x="56" y="36"/>
                  </a:lnTo>
                  <a:lnTo>
                    <a:pt x="56" y="49"/>
                  </a:lnTo>
                  <a:lnTo>
                    <a:pt x="54" y="55"/>
                  </a:lnTo>
                  <a:lnTo>
                    <a:pt x="47" y="56"/>
                  </a:lnTo>
                  <a:lnTo>
                    <a:pt x="95" y="56"/>
                  </a:lnTo>
                  <a:lnTo>
                    <a:pt x="91" y="55"/>
                  </a:lnTo>
                  <a:lnTo>
                    <a:pt x="89" y="48"/>
                  </a:lnTo>
                  <a:lnTo>
                    <a:pt x="90" y="40"/>
                  </a:lnTo>
                  <a:lnTo>
                    <a:pt x="92" y="33"/>
                  </a:lnTo>
                  <a:lnTo>
                    <a:pt x="98" y="19"/>
                  </a:lnTo>
                  <a:lnTo>
                    <a:pt x="103" y="13"/>
                  </a:lnTo>
                  <a:lnTo>
                    <a:pt x="108" y="6"/>
                  </a:lnTo>
                  <a:lnTo>
                    <a:pt x="112" y="0"/>
                  </a:lnTo>
                  <a:close/>
                </a:path>
              </a:pathLst>
            </a:custGeom>
            <a:solidFill>
              <a:srgbClr val="FCFCFC"/>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41" name="Shape 41">
              <a:extLst>
                <a:ext uri="{FF2B5EF4-FFF2-40B4-BE49-F238E27FC236}">
                  <a16:creationId xmlns:a16="http://schemas.microsoft.com/office/drawing/2014/main" id="{F612EB97-E0AE-6B08-1331-7FA78ADA0CAD}"/>
                </a:ext>
              </a:extLst>
            </xdr:cNvPr>
            <xdr:cNvPicPr preferRelativeResize="0"/>
          </xdr:nvPicPr>
          <xdr:blipFill rotWithShape="1">
            <a:blip xmlns:r="http://schemas.openxmlformats.org/officeDocument/2006/relationships" r:embed="rId12">
              <a:alphaModFix/>
            </a:blip>
            <a:srcRect/>
            <a:stretch/>
          </xdr:blipFill>
          <xdr:spPr>
            <a:xfrm>
              <a:off x="6410" y="573"/>
              <a:ext cx="499" cy="84"/>
            </a:xfrm>
            <a:prstGeom prst="rect">
              <a:avLst/>
            </a:prstGeom>
            <a:noFill/>
            <a:ln>
              <a:noFill/>
            </a:ln>
          </xdr:spPr>
        </xdr:pic>
        <xdr:sp macro="" textlink="">
          <xdr:nvSpPr>
            <xdr:cNvPr id="42" name="Shape 42">
              <a:extLst>
                <a:ext uri="{FF2B5EF4-FFF2-40B4-BE49-F238E27FC236}">
                  <a16:creationId xmlns:a16="http://schemas.microsoft.com/office/drawing/2014/main" id="{863D48E7-965D-26E9-8119-2428AC4A6C6B}"/>
                </a:ext>
              </a:extLst>
            </xdr:cNvPr>
            <xdr:cNvSpPr/>
          </xdr:nvSpPr>
          <xdr:spPr>
            <a:xfrm>
              <a:off x="6415" y="443"/>
              <a:ext cx="141" cy="276"/>
            </a:xfrm>
            <a:custGeom>
              <a:avLst/>
              <a:gdLst/>
              <a:ahLst/>
              <a:cxnLst/>
              <a:rect l="l" t="t" r="r" b="b"/>
              <a:pathLst>
                <a:path w="141" h="276" extrusionOk="0">
                  <a:moveTo>
                    <a:pt x="105" y="0"/>
                  </a:moveTo>
                  <a:lnTo>
                    <a:pt x="33" y="0"/>
                  </a:lnTo>
                  <a:lnTo>
                    <a:pt x="37" y="7"/>
                  </a:lnTo>
                  <a:lnTo>
                    <a:pt x="41" y="15"/>
                  </a:lnTo>
                  <a:lnTo>
                    <a:pt x="43" y="19"/>
                  </a:lnTo>
                  <a:lnTo>
                    <a:pt x="44" y="22"/>
                  </a:lnTo>
                  <a:lnTo>
                    <a:pt x="46" y="26"/>
                  </a:lnTo>
                  <a:lnTo>
                    <a:pt x="47" y="29"/>
                  </a:lnTo>
                  <a:lnTo>
                    <a:pt x="48" y="33"/>
                  </a:lnTo>
                  <a:lnTo>
                    <a:pt x="49" y="36"/>
                  </a:lnTo>
                  <a:lnTo>
                    <a:pt x="49" y="39"/>
                  </a:lnTo>
                  <a:lnTo>
                    <a:pt x="49" y="43"/>
                  </a:lnTo>
                  <a:lnTo>
                    <a:pt x="49" y="46"/>
                  </a:lnTo>
                  <a:lnTo>
                    <a:pt x="49" y="49"/>
                  </a:lnTo>
                  <a:lnTo>
                    <a:pt x="48" y="52"/>
                  </a:lnTo>
                  <a:lnTo>
                    <a:pt x="47" y="55"/>
                  </a:lnTo>
                  <a:lnTo>
                    <a:pt x="43" y="56"/>
                  </a:lnTo>
                  <a:lnTo>
                    <a:pt x="40" y="56"/>
                  </a:lnTo>
                  <a:lnTo>
                    <a:pt x="36" y="56"/>
                  </a:lnTo>
                  <a:lnTo>
                    <a:pt x="33" y="56"/>
                  </a:lnTo>
                  <a:lnTo>
                    <a:pt x="30" y="55"/>
                  </a:lnTo>
                  <a:lnTo>
                    <a:pt x="27" y="55"/>
                  </a:lnTo>
                  <a:lnTo>
                    <a:pt x="24" y="54"/>
                  </a:lnTo>
                  <a:lnTo>
                    <a:pt x="21" y="53"/>
                  </a:lnTo>
                  <a:lnTo>
                    <a:pt x="18" y="52"/>
                  </a:lnTo>
                  <a:lnTo>
                    <a:pt x="15" y="51"/>
                  </a:lnTo>
                  <a:lnTo>
                    <a:pt x="12" y="50"/>
                  </a:lnTo>
                  <a:lnTo>
                    <a:pt x="9" y="48"/>
                  </a:lnTo>
                  <a:lnTo>
                    <a:pt x="7" y="46"/>
                  </a:lnTo>
                  <a:lnTo>
                    <a:pt x="5" y="44"/>
                  </a:lnTo>
                  <a:lnTo>
                    <a:pt x="2" y="42"/>
                  </a:lnTo>
                  <a:lnTo>
                    <a:pt x="0" y="40"/>
                  </a:lnTo>
                  <a:lnTo>
                    <a:pt x="0" y="48"/>
                  </a:lnTo>
                  <a:lnTo>
                    <a:pt x="0" y="55"/>
                  </a:lnTo>
                  <a:lnTo>
                    <a:pt x="0" y="102"/>
                  </a:lnTo>
                  <a:lnTo>
                    <a:pt x="5" y="98"/>
                  </a:lnTo>
                  <a:lnTo>
                    <a:pt x="9" y="94"/>
                  </a:lnTo>
                  <a:lnTo>
                    <a:pt x="15" y="90"/>
                  </a:lnTo>
                  <a:lnTo>
                    <a:pt x="21" y="87"/>
                  </a:lnTo>
                  <a:lnTo>
                    <a:pt x="24" y="85"/>
                  </a:lnTo>
                  <a:lnTo>
                    <a:pt x="27" y="84"/>
                  </a:lnTo>
                  <a:lnTo>
                    <a:pt x="30" y="83"/>
                  </a:lnTo>
                  <a:lnTo>
                    <a:pt x="33" y="82"/>
                  </a:lnTo>
                  <a:lnTo>
                    <a:pt x="37" y="81"/>
                  </a:lnTo>
                  <a:lnTo>
                    <a:pt x="40" y="80"/>
                  </a:lnTo>
                  <a:lnTo>
                    <a:pt x="44" y="80"/>
                  </a:lnTo>
                  <a:lnTo>
                    <a:pt x="47" y="79"/>
                  </a:lnTo>
                  <a:lnTo>
                    <a:pt x="47" y="276"/>
                  </a:lnTo>
                  <a:lnTo>
                    <a:pt x="83" y="276"/>
                  </a:lnTo>
                  <a:lnTo>
                    <a:pt x="83" y="252"/>
                  </a:lnTo>
                  <a:lnTo>
                    <a:pt x="83" y="227"/>
                  </a:lnTo>
                  <a:lnTo>
                    <a:pt x="83" y="78"/>
                  </a:lnTo>
                  <a:lnTo>
                    <a:pt x="87" y="77"/>
                  </a:lnTo>
                  <a:lnTo>
                    <a:pt x="91" y="77"/>
                  </a:lnTo>
                  <a:lnTo>
                    <a:pt x="95" y="77"/>
                  </a:lnTo>
                  <a:lnTo>
                    <a:pt x="99" y="77"/>
                  </a:lnTo>
                  <a:lnTo>
                    <a:pt x="102" y="78"/>
                  </a:lnTo>
                  <a:lnTo>
                    <a:pt x="106" y="78"/>
                  </a:lnTo>
                  <a:lnTo>
                    <a:pt x="109" y="79"/>
                  </a:lnTo>
                  <a:lnTo>
                    <a:pt x="113" y="81"/>
                  </a:lnTo>
                  <a:lnTo>
                    <a:pt x="116" y="82"/>
                  </a:lnTo>
                  <a:lnTo>
                    <a:pt x="120" y="84"/>
                  </a:lnTo>
                  <a:lnTo>
                    <a:pt x="123" y="86"/>
                  </a:lnTo>
                  <a:lnTo>
                    <a:pt x="126" y="89"/>
                  </a:lnTo>
                  <a:lnTo>
                    <a:pt x="130" y="92"/>
                  </a:lnTo>
                  <a:lnTo>
                    <a:pt x="133" y="94"/>
                  </a:lnTo>
                  <a:lnTo>
                    <a:pt x="137" y="97"/>
                  </a:lnTo>
                  <a:lnTo>
                    <a:pt x="140" y="101"/>
                  </a:lnTo>
                  <a:lnTo>
                    <a:pt x="140" y="94"/>
                  </a:lnTo>
                  <a:lnTo>
                    <a:pt x="140" y="87"/>
                  </a:lnTo>
                  <a:lnTo>
                    <a:pt x="140" y="80"/>
                  </a:lnTo>
                  <a:lnTo>
                    <a:pt x="140" y="72"/>
                  </a:lnTo>
                  <a:lnTo>
                    <a:pt x="140" y="65"/>
                  </a:lnTo>
                  <a:lnTo>
                    <a:pt x="141" y="58"/>
                  </a:lnTo>
                  <a:lnTo>
                    <a:pt x="141" y="51"/>
                  </a:lnTo>
                  <a:lnTo>
                    <a:pt x="141" y="44"/>
                  </a:lnTo>
                  <a:lnTo>
                    <a:pt x="134" y="48"/>
                  </a:lnTo>
                  <a:lnTo>
                    <a:pt x="128" y="51"/>
                  </a:lnTo>
                  <a:lnTo>
                    <a:pt x="125" y="52"/>
                  </a:lnTo>
                  <a:lnTo>
                    <a:pt x="121" y="53"/>
                  </a:lnTo>
                  <a:lnTo>
                    <a:pt x="118" y="54"/>
                  </a:lnTo>
                  <a:lnTo>
                    <a:pt x="115" y="55"/>
                  </a:lnTo>
                  <a:lnTo>
                    <a:pt x="111" y="56"/>
                  </a:lnTo>
                  <a:lnTo>
                    <a:pt x="107" y="57"/>
                  </a:lnTo>
                  <a:lnTo>
                    <a:pt x="104" y="57"/>
                  </a:lnTo>
                  <a:lnTo>
                    <a:pt x="100" y="57"/>
                  </a:lnTo>
                  <a:lnTo>
                    <a:pt x="96" y="57"/>
                  </a:lnTo>
                  <a:lnTo>
                    <a:pt x="92" y="57"/>
                  </a:lnTo>
                  <a:lnTo>
                    <a:pt x="87" y="56"/>
                  </a:lnTo>
                  <a:lnTo>
                    <a:pt x="83" y="56"/>
                  </a:lnTo>
                  <a:lnTo>
                    <a:pt x="82" y="52"/>
                  </a:lnTo>
                  <a:lnTo>
                    <a:pt x="82" y="48"/>
                  </a:lnTo>
                  <a:lnTo>
                    <a:pt x="82" y="44"/>
                  </a:lnTo>
                  <a:lnTo>
                    <a:pt x="82" y="41"/>
                  </a:lnTo>
                  <a:lnTo>
                    <a:pt x="83" y="37"/>
                  </a:lnTo>
                  <a:lnTo>
                    <a:pt x="84" y="33"/>
                  </a:lnTo>
                  <a:lnTo>
                    <a:pt x="86" y="30"/>
                  </a:lnTo>
                  <a:lnTo>
                    <a:pt x="87" y="26"/>
                  </a:lnTo>
                  <a:lnTo>
                    <a:pt x="89" y="23"/>
                  </a:lnTo>
                  <a:lnTo>
                    <a:pt x="91" y="19"/>
                  </a:lnTo>
                  <a:lnTo>
                    <a:pt x="93" y="16"/>
                  </a:lnTo>
                  <a:lnTo>
                    <a:pt x="95" y="13"/>
                  </a:lnTo>
                  <a:lnTo>
                    <a:pt x="100" y="6"/>
                  </a:lnTo>
                  <a:lnTo>
                    <a:pt x="105"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43" name="Shape 43">
              <a:extLst>
                <a:ext uri="{FF2B5EF4-FFF2-40B4-BE49-F238E27FC236}">
                  <a16:creationId xmlns:a16="http://schemas.microsoft.com/office/drawing/2014/main" id="{08C22F49-384B-48E6-FA82-B162A1A4FABF}"/>
                </a:ext>
              </a:extLst>
            </xdr:cNvPr>
            <xdr:cNvSpPr/>
          </xdr:nvSpPr>
          <xdr:spPr>
            <a:xfrm>
              <a:off x="6428" y="739"/>
              <a:ext cx="117" cy="20"/>
            </a:xfrm>
            <a:custGeom>
              <a:avLst/>
              <a:gdLst/>
              <a:ahLst/>
              <a:cxnLst/>
              <a:rect l="l" t="t" r="r" b="b"/>
              <a:pathLst>
                <a:path w="117" h="20" extrusionOk="0">
                  <a:moveTo>
                    <a:pt x="117" y="20"/>
                  </a:moveTo>
                  <a:lnTo>
                    <a:pt x="103" y="0"/>
                  </a:lnTo>
                  <a:lnTo>
                    <a:pt x="13" y="0"/>
                  </a:lnTo>
                  <a:lnTo>
                    <a:pt x="0" y="20"/>
                  </a:lnTo>
                  <a:lnTo>
                    <a:pt x="117" y="2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44" name="Shape 44">
              <a:extLst>
                <a:ext uri="{FF2B5EF4-FFF2-40B4-BE49-F238E27FC236}">
                  <a16:creationId xmlns:a16="http://schemas.microsoft.com/office/drawing/2014/main" id="{47F01371-A7E0-6932-EAF9-E52453E07EDF}"/>
                </a:ext>
              </a:extLst>
            </xdr:cNvPr>
            <xdr:cNvSpPr/>
          </xdr:nvSpPr>
          <xdr:spPr>
            <a:xfrm>
              <a:off x="6447" y="718"/>
              <a:ext cx="78" cy="20"/>
            </a:xfrm>
            <a:custGeom>
              <a:avLst/>
              <a:gdLst/>
              <a:ahLst/>
              <a:cxnLst/>
              <a:rect l="l" t="t" r="r" b="b"/>
              <a:pathLst>
                <a:path w="78" h="20" extrusionOk="0">
                  <a:moveTo>
                    <a:pt x="0" y="20"/>
                  </a:moveTo>
                  <a:lnTo>
                    <a:pt x="8" y="0"/>
                  </a:lnTo>
                  <a:lnTo>
                    <a:pt x="65" y="0"/>
                  </a:lnTo>
                  <a:lnTo>
                    <a:pt x="78" y="20"/>
                  </a:lnTo>
                  <a:lnTo>
                    <a:pt x="0" y="2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45" name="Shape 45">
              <a:extLst>
                <a:ext uri="{FF2B5EF4-FFF2-40B4-BE49-F238E27FC236}">
                  <a16:creationId xmlns:a16="http://schemas.microsoft.com/office/drawing/2014/main" id="{5402F810-5A9C-EF4C-53A4-596F2D35819C}"/>
                </a:ext>
              </a:extLst>
            </xdr:cNvPr>
            <xdr:cNvPicPr preferRelativeResize="0"/>
          </xdr:nvPicPr>
          <xdr:blipFill rotWithShape="1">
            <a:blip xmlns:r="http://schemas.openxmlformats.org/officeDocument/2006/relationships" r:embed="rId13">
              <a:alphaModFix/>
            </a:blip>
            <a:srcRect/>
            <a:stretch/>
          </xdr:blipFill>
          <xdr:spPr>
            <a:xfrm>
              <a:off x="6428" y="920"/>
              <a:ext cx="255" cy="123"/>
            </a:xfrm>
            <a:prstGeom prst="rect">
              <a:avLst/>
            </a:prstGeom>
            <a:noFill/>
            <a:ln>
              <a:noFill/>
            </a:ln>
          </xdr:spPr>
        </xdr:pic>
        <xdr:cxnSp macro="">
          <xdr:nvCxnSpPr>
            <xdr:cNvPr id="46" name="Shape 46">
              <a:extLst>
                <a:ext uri="{FF2B5EF4-FFF2-40B4-BE49-F238E27FC236}">
                  <a16:creationId xmlns:a16="http://schemas.microsoft.com/office/drawing/2014/main" id="{AA6A58C6-13C8-DCC6-4252-776EC14DAB86}"/>
                </a:ext>
              </a:extLst>
            </xdr:cNvPr>
            <xdr:cNvCxnSpPr/>
          </xdr:nvCxnSpPr>
          <xdr:spPr>
            <a:xfrm>
              <a:off x="6227" y="969"/>
              <a:ext cx="22" cy="0"/>
            </a:xfrm>
            <a:prstGeom prst="straightConnector1">
              <a:avLst/>
            </a:prstGeom>
            <a:noFill/>
            <a:ln w="19950" cap="flat" cmpd="sng">
              <a:solidFill>
                <a:srgbClr val="373435"/>
              </a:solidFill>
              <a:prstDash val="solid"/>
              <a:round/>
              <a:headEnd type="none" w="med" len="med"/>
              <a:tailEnd type="none" w="med" len="med"/>
            </a:ln>
          </xdr:spPr>
        </xdr:cxnSp>
        <xdr:cxnSp macro="">
          <xdr:nvCxnSpPr>
            <xdr:cNvPr id="47" name="Shape 47">
              <a:extLst>
                <a:ext uri="{FF2B5EF4-FFF2-40B4-BE49-F238E27FC236}">
                  <a16:creationId xmlns:a16="http://schemas.microsoft.com/office/drawing/2014/main" id="{ED5DABA0-E575-CA3E-B99A-D8F871EEE5CF}"/>
                </a:ext>
              </a:extLst>
            </xdr:cNvPr>
            <xdr:cNvCxnSpPr/>
          </xdr:nvCxnSpPr>
          <xdr:spPr>
            <a:xfrm>
              <a:off x="6184" y="969"/>
              <a:ext cx="23" cy="0"/>
            </a:xfrm>
            <a:prstGeom prst="straightConnector1">
              <a:avLst/>
            </a:prstGeom>
            <a:noFill/>
            <a:ln w="19950" cap="flat" cmpd="sng">
              <a:solidFill>
                <a:srgbClr val="373435"/>
              </a:solidFill>
              <a:prstDash val="solid"/>
              <a:round/>
              <a:headEnd type="none" w="med" len="med"/>
              <a:tailEnd type="none" w="med" len="med"/>
            </a:ln>
          </xdr:spPr>
        </xdr:cxnSp>
        <xdr:sp macro="" textlink="">
          <xdr:nvSpPr>
            <xdr:cNvPr id="48" name="Shape 48">
              <a:extLst>
                <a:ext uri="{FF2B5EF4-FFF2-40B4-BE49-F238E27FC236}">
                  <a16:creationId xmlns:a16="http://schemas.microsoft.com/office/drawing/2014/main" id="{BA940C2E-E7DB-896E-4C14-79F7B54B65D2}"/>
                </a:ext>
              </a:extLst>
            </xdr:cNvPr>
            <xdr:cNvSpPr/>
          </xdr:nvSpPr>
          <xdr:spPr>
            <a:xfrm>
              <a:off x="6134" y="952"/>
              <a:ext cx="31" cy="46"/>
            </a:xfrm>
            <a:custGeom>
              <a:avLst/>
              <a:gdLst/>
              <a:ahLst/>
              <a:cxnLst/>
              <a:rect l="l" t="t" r="r" b="b"/>
              <a:pathLst>
                <a:path w="31" h="46" extrusionOk="0">
                  <a:moveTo>
                    <a:pt x="31" y="45"/>
                  </a:moveTo>
                  <a:lnTo>
                    <a:pt x="31" y="0"/>
                  </a:lnTo>
                  <a:lnTo>
                    <a:pt x="0" y="0"/>
                  </a:lnTo>
                  <a:lnTo>
                    <a:pt x="0" y="46"/>
                  </a:lnTo>
                  <a:lnTo>
                    <a:pt x="31" y="4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49" name="Shape 49">
              <a:extLst>
                <a:ext uri="{FF2B5EF4-FFF2-40B4-BE49-F238E27FC236}">
                  <a16:creationId xmlns:a16="http://schemas.microsoft.com/office/drawing/2014/main" id="{25C0F3EE-E4DE-AC3A-DF64-6F720E317D63}"/>
                </a:ext>
              </a:extLst>
            </xdr:cNvPr>
            <xdr:cNvSpPr/>
          </xdr:nvSpPr>
          <xdr:spPr>
            <a:xfrm>
              <a:off x="6148" y="909"/>
              <a:ext cx="134" cy="38"/>
            </a:xfrm>
            <a:custGeom>
              <a:avLst/>
              <a:gdLst/>
              <a:ahLst/>
              <a:cxnLst/>
              <a:rect l="l" t="t" r="r" b="b"/>
              <a:pathLst>
                <a:path w="134" h="38" extrusionOk="0">
                  <a:moveTo>
                    <a:pt x="0" y="0"/>
                  </a:moveTo>
                  <a:lnTo>
                    <a:pt x="91" y="0"/>
                  </a:lnTo>
                  <a:lnTo>
                    <a:pt x="134" y="37"/>
                  </a:lnTo>
                  <a:lnTo>
                    <a:pt x="43" y="38"/>
                  </a:lnTo>
                  <a:lnTo>
                    <a:pt x="0"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50" name="Shape 50">
              <a:extLst>
                <a:ext uri="{FF2B5EF4-FFF2-40B4-BE49-F238E27FC236}">
                  <a16:creationId xmlns:a16="http://schemas.microsoft.com/office/drawing/2014/main" id="{EC6ADB32-9121-1464-4DB3-D08E196833B2}"/>
                </a:ext>
              </a:extLst>
            </xdr:cNvPr>
            <xdr:cNvSpPr/>
          </xdr:nvSpPr>
          <xdr:spPr>
            <a:xfrm>
              <a:off x="6102" y="909"/>
              <a:ext cx="180" cy="90"/>
            </a:xfrm>
            <a:custGeom>
              <a:avLst/>
              <a:gdLst/>
              <a:ahLst/>
              <a:cxnLst/>
              <a:rect l="l" t="t" r="r" b="b"/>
              <a:pathLst>
                <a:path w="180" h="90" extrusionOk="0">
                  <a:moveTo>
                    <a:pt x="180" y="86"/>
                  </a:moveTo>
                  <a:lnTo>
                    <a:pt x="178" y="37"/>
                  </a:lnTo>
                  <a:lnTo>
                    <a:pt x="88" y="37"/>
                  </a:lnTo>
                  <a:lnTo>
                    <a:pt x="46" y="0"/>
                  </a:lnTo>
                  <a:lnTo>
                    <a:pt x="0" y="44"/>
                  </a:lnTo>
                  <a:lnTo>
                    <a:pt x="0" y="90"/>
                  </a:lnTo>
                  <a:lnTo>
                    <a:pt x="22" y="88"/>
                  </a:lnTo>
                  <a:lnTo>
                    <a:pt x="45" y="87"/>
                  </a:lnTo>
                  <a:lnTo>
                    <a:pt x="67" y="87"/>
                  </a:lnTo>
                  <a:lnTo>
                    <a:pt x="89" y="86"/>
                  </a:lnTo>
                  <a:lnTo>
                    <a:pt x="112" y="86"/>
                  </a:lnTo>
                  <a:lnTo>
                    <a:pt x="135" y="86"/>
                  </a:lnTo>
                  <a:lnTo>
                    <a:pt x="157" y="86"/>
                  </a:lnTo>
                  <a:lnTo>
                    <a:pt x="180" y="86"/>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51" name="Shape 51">
              <a:extLst>
                <a:ext uri="{FF2B5EF4-FFF2-40B4-BE49-F238E27FC236}">
                  <a16:creationId xmlns:a16="http://schemas.microsoft.com/office/drawing/2014/main" id="{AA09850F-338A-103C-D988-F6FDAB572995}"/>
                </a:ext>
              </a:extLst>
            </xdr:cNvPr>
            <xdr:cNvPicPr preferRelativeResize="0"/>
          </xdr:nvPicPr>
          <xdr:blipFill rotWithShape="1">
            <a:blip xmlns:r="http://schemas.openxmlformats.org/officeDocument/2006/relationships" r:embed="rId14">
              <a:alphaModFix/>
            </a:blip>
            <a:srcRect/>
            <a:stretch/>
          </xdr:blipFill>
          <xdr:spPr>
            <a:xfrm>
              <a:off x="5899" y="916"/>
              <a:ext cx="161" cy="107"/>
            </a:xfrm>
            <a:prstGeom prst="rect">
              <a:avLst/>
            </a:prstGeom>
            <a:noFill/>
            <a:ln>
              <a:noFill/>
            </a:ln>
          </xdr:spPr>
        </xdr:pic>
        <xdr:pic>
          <xdr:nvPicPr>
            <xdr:cNvPr id="52" name="Shape 52">
              <a:extLst>
                <a:ext uri="{FF2B5EF4-FFF2-40B4-BE49-F238E27FC236}">
                  <a16:creationId xmlns:a16="http://schemas.microsoft.com/office/drawing/2014/main" id="{72E6B98C-69E9-E262-530F-90F62D516353}"/>
                </a:ext>
              </a:extLst>
            </xdr:cNvPr>
            <xdr:cNvPicPr preferRelativeResize="0"/>
          </xdr:nvPicPr>
          <xdr:blipFill rotWithShape="1">
            <a:blip xmlns:r="http://schemas.openxmlformats.org/officeDocument/2006/relationships" r:embed="rId15">
              <a:alphaModFix/>
            </a:blip>
            <a:srcRect/>
            <a:stretch/>
          </xdr:blipFill>
          <xdr:spPr>
            <a:xfrm>
              <a:off x="5902" y="1029"/>
              <a:ext cx="1622" cy="110"/>
            </a:xfrm>
            <a:prstGeom prst="rect">
              <a:avLst/>
            </a:prstGeom>
            <a:noFill/>
            <a:ln>
              <a:noFill/>
            </a:ln>
          </xdr:spPr>
        </xdr:pic>
        <xdr:sp macro="" textlink="">
          <xdr:nvSpPr>
            <xdr:cNvPr id="53" name="Shape 53">
              <a:extLst>
                <a:ext uri="{FF2B5EF4-FFF2-40B4-BE49-F238E27FC236}">
                  <a16:creationId xmlns:a16="http://schemas.microsoft.com/office/drawing/2014/main" id="{5AA40BD4-7AA7-FDF7-0020-40D69BE550E9}"/>
                </a:ext>
              </a:extLst>
            </xdr:cNvPr>
            <xdr:cNvSpPr/>
          </xdr:nvSpPr>
          <xdr:spPr>
            <a:xfrm>
              <a:off x="7025" y="898"/>
              <a:ext cx="2" cy="2"/>
            </a:xfrm>
            <a:custGeom>
              <a:avLst/>
              <a:gdLst/>
              <a:ahLst/>
              <a:cxnLst/>
              <a:rect l="l" t="t" r="r" b="b"/>
              <a:pathLst>
                <a:path w="2" h="2" extrusionOk="0">
                  <a:moveTo>
                    <a:pt x="0" y="2"/>
                  </a:moveTo>
                  <a:lnTo>
                    <a:pt x="1" y="1"/>
                  </a:lnTo>
                  <a:lnTo>
                    <a:pt x="2" y="0"/>
                  </a:lnTo>
                  <a:lnTo>
                    <a:pt x="1"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54" name="Shape 54">
              <a:extLst>
                <a:ext uri="{FF2B5EF4-FFF2-40B4-BE49-F238E27FC236}">
                  <a16:creationId xmlns:a16="http://schemas.microsoft.com/office/drawing/2014/main" id="{68D1C948-8F1B-0641-B4EA-1CDCA6B794F3}"/>
                </a:ext>
              </a:extLst>
            </xdr:cNvPr>
            <xdr:cNvSpPr/>
          </xdr:nvSpPr>
          <xdr:spPr>
            <a:xfrm>
              <a:off x="7019" y="902"/>
              <a:ext cx="2" cy="3"/>
            </a:xfrm>
            <a:custGeom>
              <a:avLst/>
              <a:gdLst/>
              <a:ahLst/>
              <a:cxnLst/>
              <a:rect l="l" t="t" r="r" b="b"/>
              <a:pathLst>
                <a:path w="2" h="3" extrusionOk="0">
                  <a:moveTo>
                    <a:pt x="0" y="3"/>
                  </a:moveTo>
                  <a:lnTo>
                    <a:pt x="1" y="2"/>
                  </a:lnTo>
                  <a:lnTo>
                    <a:pt x="2" y="0"/>
                  </a:lnTo>
                  <a:lnTo>
                    <a:pt x="1" y="2"/>
                  </a:lnTo>
                  <a:lnTo>
                    <a:pt x="0" y="3"/>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55" name="Shape 55">
              <a:extLst>
                <a:ext uri="{FF2B5EF4-FFF2-40B4-BE49-F238E27FC236}">
                  <a16:creationId xmlns:a16="http://schemas.microsoft.com/office/drawing/2014/main" id="{C54DB484-DD5D-FB85-6854-DED7C40AF02B}"/>
                </a:ext>
              </a:extLst>
            </xdr:cNvPr>
            <xdr:cNvSpPr/>
          </xdr:nvSpPr>
          <xdr:spPr>
            <a:xfrm>
              <a:off x="7019" y="902"/>
              <a:ext cx="2" cy="3"/>
            </a:xfrm>
            <a:custGeom>
              <a:avLst/>
              <a:gdLst/>
              <a:ahLst/>
              <a:cxnLst/>
              <a:rect l="l" t="t" r="r" b="b"/>
              <a:pathLst>
                <a:path w="2" h="3" extrusionOk="0">
                  <a:moveTo>
                    <a:pt x="0" y="3"/>
                  </a:moveTo>
                  <a:lnTo>
                    <a:pt x="1" y="2"/>
                  </a:lnTo>
                  <a:lnTo>
                    <a:pt x="2" y="0"/>
                  </a:lnTo>
                  <a:lnTo>
                    <a:pt x="1" y="2"/>
                  </a:lnTo>
                  <a:lnTo>
                    <a:pt x="0" y="3"/>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56" name="Shape 56">
              <a:extLst>
                <a:ext uri="{FF2B5EF4-FFF2-40B4-BE49-F238E27FC236}">
                  <a16:creationId xmlns:a16="http://schemas.microsoft.com/office/drawing/2014/main" id="{CF586459-6718-3264-9492-B184D5F313BB}"/>
                </a:ext>
              </a:extLst>
            </xdr:cNvPr>
            <xdr:cNvSpPr/>
          </xdr:nvSpPr>
          <xdr:spPr>
            <a:xfrm>
              <a:off x="6845" y="633"/>
              <a:ext cx="315" cy="691"/>
            </a:xfrm>
            <a:custGeom>
              <a:avLst/>
              <a:gdLst/>
              <a:ahLst/>
              <a:cxnLst/>
              <a:rect l="l" t="t" r="r" b="b"/>
              <a:pathLst>
                <a:path w="315" h="691" extrusionOk="0">
                  <a:moveTo>
                    <a:pt x="135" y="293"/>
                  </a:moveTo>
                  <a:lnTo>
                    <a:pt x="128" y="315"/>
                  </a:lnTo>
                  <a:lnTo>
                    <a:pt x="121" y="335"/>
                  </a:lnTo>
                  <a:lnTo>
                    <a:pt x="115" y="355"/>
                  </a:lnTo>
                  <a:lnTo>
                    <a:pt x="108" y="374"/>
                  </a:lnTo>
                  <a:lnTo>
                    <a:pt x="101" y="392"/>
                  </a:lnTo>
                  <a:lnTo>
                    <a:pt x="94" y="409"/>
                  </a:lnTo>
                  <a:lnTo>
                    <a:pt x="86" y="425"/>
                  </a:lnTo>
                  <a:lnTo>
                    <a:pt x="83" y="433"/>
                  </a:lnTo>
                  <a:lnTo>
                    <a:pt x="79" y="440"/>
                  </a:lnTo>
                  <a:lnTo>
                    <a:pt x="71" y="455"/>
                  </a:lnTo>
                  <a:lnTo>
                    <a:pt x="50" y="500"/>
                  </a:lnTo>
                  <a:lnTo>
                    <a:pt x="44" y="516"/>
                  </a:lnTo>
                  <a:lnTo>
                    <a:pt x="38" y="531"/>
                  </a:lnTo>
                  <a:lnTo>
                    <a:pt x="33" y="547"/>
                  </a:lnTo>
                  <a:lnTo>
                    <a:pt x="27" y="563"/>
                  </a:lnTo>
                  <a:lnTo>
                    <a:pt x="22" y="578"/>
                  </a:lnTo>
                  <a:lnTo>
                    <a:pt x="14" y="610"/>
                  </a:lnTo>
                  <a:lnTo>
                    <a:pt x="11" y="626"/>
                  </a:lnTo>
                  <a:lnTo>
                    <a:pt x="7" y="642"/>
                  </a:lnTo>
                  <a:lnTo>
                    <a:pt x="4" y="658"/>
                  </a:lnTo>
                  <a:lnTo>
                    <a:pt x="2" y="675"/>
                  </a:lnTo>
                  <a:lnTo>
                    <a:pt x="0" y="691"/>
                  </a:lnTo>
                  <a:lnTo>
                    <a:pt x="8" y="691"/>
                  </a:lnTo>
                  <a:lnTo>
                    <a:pt x="16" y="690"/>
                  </a:lnTo>
                  <a:lnTo>
                    <a:pt x="44" y="690"/>
                  </a:lnTo>
                  <a:lnTo>
                    <a:pt x="45" y="675"/>
                  </a:lnTo>
                  <a:lnTo>
                    <a:pt x="47" y="660"/>
                  </a:lnTo>
                  <a:lnTo>
                    <a:pt x="50" y="645"/>
                  </a:lnTo>
                  <a:lnTo>
                    <a:pt x="56" y="613"/>
                  </a:lnTo>
                  <a:lnTo>
                    <a:pt x="60" y="597"/>
                  </a:lnTo>
                  <a:lnTo>
                    <a:pt x="70" y="563"/>
                  </a:lnTo>
                  <a:lnTo>
                    <a:pt x="76" y="546"/>
                  </a:lnTo>
                  <a:lnTo>
                    <a:pt x="82" y="528"/>
                  </a:lnTo>
                  <a:lnTo>
                    <a:pt x="89" y="510"/>
                  </a:lnTo>
                  <a:lnTo>
                    <a:pt x="105" y="472"/>
                  </a:lnTo>
                  <a:lnTo>
                    <a:pt x="114" y="453"/>
                  </a:lnTo>
                  <a:lnTo>
                    <a:pt x="123" y="433"/>
                  </a:lnTo>
                  <a:lnTo>
                    <a:pt x="134" y="412"/>
                  </a:lnTo>
                  <a:lnTo>
                    <a:pt x="138" y="404"/>
                  </a:lnTo>
                  <a:lnTo>
                    <a:pt x="162" y="350"/>
                  </a:lnTo>
                  <a:lnTo>
                    <a:pt x="165" y="340"/>
                  </a:lnTo>
                  <a:lnTo>
                    <a:pt x="165" y="336"/>
                  </a:lnTo>
                  <a:lnTo>
                    <a:pt x="130" y="336"/>
                  </a:lnTo>
                  <a:lnTo>
                    <a:pt x="134" y="314"/>
                  </a:lnTo>
                  <a:lnTo>
                    <a:pt x="135" y="303"/>
                  </a:lnTo>
                  <a:lnTo>
                    <a:pt x="135" y="293"/>
                  </a:lnTo>
                  <a:close/>
                  <a:moveTo>
                    <a:pt x="261" y="0"/>
                  </a:moveTo>
                  <a:lnTo>
                    <a:pt x="257" y="3"/>
                  </a:lnTo>
                  <a:lnTo>
                    <a:pt x="248" y="12"/>
                  </a:lnTo>
                  <a:lnTo>
                    <a:pt x="240" y="22"/>
                  </a:lnTo>
                  <a:lnTo>
                    <a:pt x="237" y="28"/>
                  </a:lnTo>
                  <a:lnTo>
                    <a:pt x="232" y="34"/>
                  </a:lnTo>
                  <a:lnTo>
                    <a:pt x="229" y="40"/>
                  </a:lnTo>
                  <a:lnTo>
                    <a:pt x="225" y="46"/>
                  </a:lnTo>
                  <a:lnTo>
                    <a:pt x="221" y="53"/>
                  </a:lnTo>
                  <a:lnTo>
                    <a:pt x="218" y="60"/>
                  </a:lnTo>
                  <a:lnTo>
                    <a:pt x="214" y="67"/>
                  </a:lnTo>
                  <a:lnTo>
                    <a:pt x="200" y="99"/>
                  </a:lnTo>
                  <a:lnTo>
                    <a:pt x="193" y="116"/>
                  </a:lnTo>
                  <a:lnTo>
                    <a:pt x="187" y="134"/>
                  </a:lnTo>
                  <a:lnTo>
                    <a:pt x="180" y="153"/>
                  </a:lnTo>
                  <a:lnTo>
                    <a:pt x="174" y="171"/>
                  </a:lnTo>
                  <a:lnTo>
                    <a:pt x="167" y="191"/>
                  </a:lnTo>
                  <a:lnTo>
                    <a:pt x="161" y="210"/>
                  </a:lnTo>
                  <a:lnTo>
                    <a:pt x="155" y="230"/>
                  </a:lnTo>
                  <a:lnTo>
                    <a:pt x="149" y="249"/>
                  </a:lnTo>
                  <a:lnTo>
                    <a:pt x="153" y="257"/>
                  </a:lnTo>
                  <a:lnTo>
                    <a:pt x="157" y="264"/>
                  </a:lnTo>
                  <a:lnTo>
                    <a:pt x="154" y="273"/>
                  </a:lnTo>
                  <a:lnTo>
                    <a:pt x="150" y="282"/>
                  </a:lnTo>
                  <a:lnTo>
                    <a:pt x="144" y="300"/>
                  </a:lnTo>
                  <a:lnTo>
                    <a:pt x="140" y="309"/>
                  </a:lnTo>
                  <a:lnTo>
                    <a:pt x="137" y="318"/>
                  </a:lnTo>
                  <a:lnTo>
                    <a:pt x="133" y="327"/>
                  </a:lnTo>
                  <a:lnTo>
                    <a:pt x="130" y="336"/>
                  </a:lnTo>
                  <a:lnTo>
                    <a:pt x="165" y="336"/>
                  </a:lnTo>
                  <a:lnTo>
                    <a:pt x="165" y="332"/>
                  </a:lnTo>
                  <a:lnTo>
                    <a:pt x="164" y="324"/>
                  </a:lnTo>
                  <a:lnTo>
                    <a:pt x="164" y="300"/>
                  </a:lnTo>
                  <a:lnTo>
                    <a:pt x="165" y="293"/>
                  </a:lnTo>
                  <a:lnTo>
                    <a:pt x="165" y="285"/>
                  </a:lnTo>
                  <a:lnTo>
                    <a:pt x="165" y="282"/>
                  </a:lnTo>
                  <a:lnTo>
                    <a:pt x="160" y="282"/>
                  </a:lnTo>
                  <a:lnTo>
                    <a:pt x="178" y="252"/>
                  </a:lnTo>
                  <a:lnTo>
                    <a:pt x="185" y="242"/>
                  </a:lnTo>
                  <a:lnTo>
                    <a:pt x="191" y="233"/>
                  </a:lnTo>
                  <a:lnTo>
                    <a:pt x="197" y="223"/>
                  </a:lnTo>
                  <a:lnTo>
                    <a:pt x="204" y="213"/>
                  </a:lnTo>
                  <a:lnTo>
                    <a:pt x="210" y="204"/>
                  </a:lnTo>
                  <a:lnTo>
                    <a:pt x="216" y="186"/>
                  </a:lnTo>
                  <a:lnTo>
                    <a:pt x="221" y="168"/>
                  </a:lnTo>
                  <a:lnTo>
                    <a:pt x="227" y="150"/>
                  </a:lnTo>
                  <a:lnTo>
                    <a:pt x="232" y="133"/>
                  </a:lnTo>
                  <a:lnTo>
                    <a:pt x="238" y="115"/>
                  </a:lnTo>
                  <a:lnTo>
                    <a:pt x="244" y="99"/>
                  </a:lnTo>
                  <a:lnTo>
                    <a:pt x="250" y="82"/>
                  </a:lnTo>
                  <a:lnTo>
                    <a:pt x="257" y="66"/>
                  </a:lnTo>
                  <a:lnTo>
                    <a:pt x="293" y="66"/>
                  </a:lnTo>
                  <a:lnTo>
                    <a:pt x="292" y="63"/>
                  </a:lnTo>
                  <a:lnTo>
                    <a:pt x="286" y="50"/>
                  </a:lnTo>
                  <a:lnTo>
                    <a:pt x="281" y="38"/>
                  </a:lnTo>
                  <a:lnTo>
                    <a:pt x="275" y="25"/>
                  </a:lnTo>
                  <a:lnTo>
                    <a:pt x="268" y="12"/>
                  </a:lnTo>
                  <a:lnTo>
                    <a:pt x="261" y="0"/>
                  </a:lnTo>
                  <a:close/>
                  <a:moveTo>
                    <a:pt x="166" y="278"/>
                  </a:moveTo>
                  <a:lnTo>
                    <a:pt x="160" y="282"/>
                  </a:lnTo>
                  <a:lnTo>
                    <a:pt x="165" y="282"/>
                  </a:lnTo>
                  <a:lnTo>
                    <a:pt x="166" y="278"/>
                  </a:lnTo>
                  <a:close/>
                  <a:moveTo>
                    <a:pt x="293" y="66"/>
                  </a:moveTo>
                  <a:lnTo>
                    <a:pt x="257" y="66"/>
                  </a:lnTo>
                  <a:lnTo>
                    <a:pt x="262" y="75"/>
                  </a:lnTo>
                  <a:lnTo>
                    <a:pt x="272" y="95"/>
                  </a:lnTo>
                  <a:lnTo>
                    <a:pt x="276" y="104"/>
                  </a:lnTo>
                  <a:lnTo>
                    <a:pt x="280" y="114"/>
                  </a:lnTo>
                  <a:lnTo>
                    <a:pt x="284" y="123"/>
                  </a:lnTo>
                  <a:lnTo>
                    <a:pt x="288" y="133"/>
                  </a:lnTo>
                  <a:lnTo>
                    <a:pt x="291" y="142"/>
                  </a:lnTo>
                  <a:lnTo>
                    <a:pt x="298" y="161"/>
                  </a:lnTo>
                  <a:lnTo>
                    <a:pt x="304" y="180"/>
                  </a:lnTo>
                  <a:lnTo>
                    <a:pt x="309" y="199"/>
                  </a:lnTo>
                  <a:lnTo>
                    <a:pt x="315" y="218"/>
                  </a:lnTo>
                  <a:lnTo>
                    <a:pt x="315" y="186"/>
                  </a:lnTo>
                  <a:lnTo>
                    <a:pt x="314" y="171"/>
                  </a:lnTo>
                  <a:lnTo>
                    <a:pt x="313" y="159"/>
                  </a:lnTo>
                  <a:lnTo>
                    <a:pt x="307" y="117"/>
                  </a:lnTo>
                  <a:lnTo>
                    <a:pt x="304" y="103"/>
                  </a:lnTo>
                  <a:lnTo>
                    <a:pt x="300" y="90"/>
                  </a:lnTo>
                  <a:lnTo>
                    <a:pt x="296" y="76"/>
                  </a:lnTo>
                  <a:lnTo>
                    <a:pt x="293" y="66"/>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57" name="Shape 57">
              <a:extLst>
                <a:ext uri="{FF2B5EF4-FFF2-40B4-BE49-F238E27FC236}">
                  <a16:creationId xmlns:a16="http://schemas.microsoft.com/office/drawing/2014/main" id="{756244B1-5427-1FD8-BB68-E8814619261A}"/>
                </a:ext>
              </a:extLst>
            </xdr:cNvPr>
            <xdr:cNvPicPr preferRelativeResize="0"/>
          </xdr:nvPicPr>
          <xdr:blipFill rotWithShape="1">
            <a:blip xmlns:r="http://schemas.openxmlformats.org/officeDocument/2006/relationships" r:embed="rId16">
              <a:alphaModFix/>
            </a:blip>
            <a:srcRect/>
            <a:stretch/>
          </xdr:blipFill>
          <xdr:spPr>
            <a:xfrm>
              <a:off x="6845" y="762"/>
              <a:ext cx="499" cy="432"/>
            </a:xfrm>
            <a:prstGeom prst="rect">
              <a:avLst/>
            </a:prstGeom>
            <a:noFill/>
            <a:ln>
              <a:noFill/>
            </a:ln>
          </xdr:spPr>
        </xdr:pic>
        <xdr:sp macro="" textlink="">
          <xdr:nvSpPr>
            <xdr:cNvPr id="58" name="Shape 58">
              <a:extLst>
                <a:ext uri="{FF2B5EF4-FFF2-40B4-BE49-F238E27FC236}">
                  <a16:creationId xmlns:a16="http://schemas.microsoft.com/office/drawing/2014/main" id="{3846089E-3009-4F3D-41AF-123DF56DE471}"/>
                </a:ext>
              </a:extLst>
            </xdr:cNvPr>
            <xdr:cNvSpPr/>
          </xdr:nvSpPr>
          <xdr:spPr>
            <a:xfrm>
              <a:off x="6845" y="633"/>
              <a:ext cx="315" cy="691"/>
            </a:xfrm>
            <a:custGeom>
              <a:avLst/>
              <a:gdLst/>
              <a:ahLst/>
              <a:cxnLst/>
              <a:rect l="l" t="t" r="r" b="b"/>
              <a:pathLst>
                <a:path w="315" h="691" extrusionOk="0">
                  <a:moveTo>
                    <a:pt x="79" y="440"/>
                  </a:moveTo>
                  <a:lnTo>
                    <a:pt x="83" y="433"/>
                  </a:lnTo>
                  <a:lnTo>
                    <a:pt x="86" y="425"/>
                  </a:lnTo>
                  <a:lnTo>
                    <a:pt x="90" y="417"/>
                  </a:lnTo>
                  <a:lnTo>
                    <a:pt x="115" y="355"/>
                  </a:lnTo>
                  <a:lnTo>
                    <a:pt x="121" y="335"/>
                  </a:lnTo>
                  <a:lnTo>
                    <a:pt x="128" y="315"/>
                  </a:lnTo>
                  <a:lnTo>
                    <a:pt x="135" y="293"/>
                  </a:lnTo>
                  <a:lnTo>
                    <a:pt x="135" y="303"/>
                  </a:lnTo>
                  <a:lnTo>
                    <a:pt x="134" y="314"/>
                  </a:lnTo>
                  <a:lnTo>
                    <a:pt x="132" y="325"/>
                  </a:lnTo>
                  <a:lnTo>
                    <a:pt x="130" y="336"/>
                  </a:lnTo>
                  <a:lnTo>
                    <a:pt x="133" y="327"/>
                  </a:lnTo>
                  <a:lnTo>
                    <a:pt x="137" y="318"/>
                  </a:lnTo>
                  <a:lnTo>
                    <a:pt x="140" y="309"/>
                  </a:lnTo>
                  <a:lnTo>
                    <a:pt x="144" y="300"/>
                  </a:lnTo>
                  <a:lnTo>
                    <a:pt x="147" y="291"/>
                  </a:lnTo>
                  <a:lnTo>
                    <a:pt x="150" y="282"/>
                  </a:lnTo>
                  <a:lnTo>
                    <a:pt x="154" y="273"/>
                  </a:lnTo>
                  <a:lnTo>
                    <a:pt x="157" y="264"/>
                  </a:lnTo>
                  <a:lnTo>
                    <a:pt x="155" y="260"/>
                  </a:lnTo>
                  <a:lnTo>
                    <a:pt x="153" y="257"/>
                  </a:lnTo>
                  <a:lnTo>
                    <a:pt x="151" y="253"/>
                  </a:lnTo>
                  <a:lnTo>
                    <a:pt x="149" y="249"/>
                  </a:lnTo>
                  <a:lnTo>
                    <a:pt x="155" y="230"/>
                  </a:lnTo>
                  <a:lnTo>
                    <a:pt x="161" y="210"/>
                  </a:lnTo>
                  <a:lnTo>
                    <a:pt x="167" y="191"/>
                  </a:lnTo>
                  <a:lnTo>
                    <a:pt x="174" y="171"/>
                  </a:lnTo>
                  <a:lnTo>
                    <a:pt x="180" y="153"/>
                  </a:lnTo>
                  <a:lnTo>
                    <a:pt x="187" y="134"/>
                  </a:lnTo>
                  <a:lnTo>
                    <a:pt x="193" y="116"/>
                  </a:lnTo>
                  <a:lnTo>
                    <a:pt x="200" y="99"/>
                  </a:lnTo>
                  <a:lnTo>
                    <a:pt x="207" y="83"/>
                  </a:lnTo>
                  <a:lnTo>
                    <a:pt x="214" y="67"/>
                  </a:lnTo>
                  <a:lnTo>
                    <a:pt x="218" y="60"/>
                  </a:lnTo>
                  <a:lnTo>
                    <a:pt x="221" y="53"/>
                  </a:lnTo>
                  <a:lnTo>
                    <a:pt x="225" y="46"/>
                  </a:lnTo>
                  <a:lnTo>
                    <a:pt x="229" y="40"/>
                  </a:lnTo>
                  <a:lnTo>
                    <a:pt x="232" y="34"/>
                  </a:lnTo>
                  <a:lnTo>
                    <a:pt x="237" y="28"/>
                  </a:lnTo>
                  <a:lnTo>
                    <a:pt x="240" y="22"/>
                  </a:lnTo>
                  <a:lnTo>
                    <a:pt x="248" y="12"/>
                  </a:lnTo>
                  <a:lnTo>
                    <a:pt x="257" y="3"/>
                  </a:lnTo>
                  <a:lnTo>
                    <a:pt x="261" y="0"/>
                  </a:lnTo>
                  <a:lnTo>
                    <a:pt x="268" y="12"/>
                  </a:lnTo>
                  <a:lnTo>
                    <a:pt x="275" y="25"/>
                  </a:lnTo>
                  <a:lnTo>
                    <a:pt x="281" y="38"/>
                  </a:lnTo>
                  <a:lnTo>
                    <a:pt x="286" y="50"/>
                  </a:lnTo>
                  <a:lnTo>
                    <a:pt x="292" y="63"/>
                  </a:lnTo>
                  <a:lnTo>
                    <a:pt x="296" y="76"/>
                  </a:lnTo>
                  <a:lnTo>
                    <a:pt x="300" y="90"/>
                  </a:lnTo>
                  <a:lnTo>
                    <a:pt x="304" y="103"/>
                  </a:lnTo>
                  <a:lnTo>
                    <a:pt x="307" y="117"/>
                  </a:lnTo>
                  <a:lnTo>
                    <a:pt x="309" y="131"/>
                  </a:lnTo>
                  <a:lnTo>
                    <a:pt x="311" y="145"/>
                  </a:lnTo>
                  <a:lnTo>
                    <a:pt x="313" y="159"/>
                  </a:lnTo>
                  <a:lnTo>
                    <a:pt x="314" y="173"/>
                  </a:lnTo>
                  <a:lnTo>
                    <a:pt x="315" y="188"/>
                  </a:lnTo>
                  <a:lnTo>
                    <a:pt x="315" y="203"/>
                  </a:lnTo>
                  <a:lnTo>
                    <a:pt x="315" y="218"/>
                  </a:lnTo>
                  <a:lnTo>
                    <a:pt x="309" y="199"/>
                  </a:lnTo>
                  <a:lnTo>
                    <a:pt x="304" y="180"/>
                  </a:lnTo>
                  <a:lnTo>
                    <a:pt x="298" y="161"/>
                  </a:lnTo>
                  <a:lnTo>
                    <a:pt x="291" y="142"/>
                  </a:lnTo>
                  <a:lnTo>
                    <a:pt x="288" y="133"/>
                  </a:lnTo>
                  <a:lnTo>
                    <a:pt x="284" y="123"/>
                  </a:lnTo>
                  <a:lnTo>
                    <a:pt x="280" y="114"/>
                  </a:lnTo>
                  <a:lnTo>
                    <a:pt x="276" y="104"/>
                  </a:lnTo>
                  <a:lnTo>
                    <a:pt x="272" y="95"/>
                  </a:lnTo>
                  <a:lnTo>
                    <a:pt x="267" y="85"/>
                  </a:lnTo>
                  <a:lnTo>
                    <a:pt x="262" y="75"/>
                  </a:lnTo>
                  <a:lnTo>
                    <a:pt x="257" y="66"/>
                  </a:lnTo>
                  <a:lnTo>
                    <a:pt x="250" y="82"/>
                  </a:lnTo>
                  <a:lnTo>
                    <a:pt x="244" y="99"/>
                  </a:lnTo>
                  <a:lnTo>
                    <a:pt x="238" y="115"/>
                  </a:lnTo>
                  <a:lnTo>
                    <a:pt x="232" y="133"/>
                  </a:lnTo>
                  <a:lnTo>
                    <a:pt x="227" y="150"/>
                  </a:lnTo>
                  <a:lnTo>
                    <a:pt x="221" y="168"/>
                  </a:lnTo>
                  <a:lnTo>
                    <a:pt x="216" y="186"/>
                  </a:lnTo>
                  <a:lnTo>
                    <a:pt x="210" y="204"/>
                  </a:lnTo>
                  <a:lnTo>
                    <a:pt x="204" y="213"/>
                  </a:lnTo>
                  <a:lnTo>
                    <a:pt x="197" y="223"/>
                  </a:lnTo>
                  <a:lnTo>
                    <a:pt x="191" y="233"/>
                  </a:lnTo>
                  <a:lnTo>
                    <a:pt x="185" y="242"/>
                  </a:lnTo>
                  <a:lnTo>
                    <a:pt x="178" y="252"/>
                  </a:lnTo>
                  <a:lnTo>
                    <a:pt x="172" y="262"/>
                  </a:lnTo>
                  <a:lnTo>
                    <a:pt x="166" y="272"/>
                  </a:lnTo>
                  <a:lnTo>
                    <a:pt x="160" y="282"/>
                  </a:lnTo>
                  <a:lnTo>
                    <a:pt x="163" y="280"/>
                  </a:lnTo>
                  <a:lnTo>
                    <a:pt x="166" y="278"/>
                  </a:lnTo>
                  <a:lnTo>
                    <a:pt x="165" y="285"/>
                  </a:lnTo>
                  <a:lnTo>
                    <a:pt x="165" y="293"/>
                  </a:lnTo>
                  <a:lnTo>
                    <a:pt x="164" y="300"/>
                  </a:lnTo>
                  <a:lnTo>
                    <a:pt x="164" y="308"/>
                  </a:lnTo>
                  <a:lnTo>
                    <a:pt x="164" y="316"/>
                  </a:lnTo>
                  <a:lnTo>
                    <a:pt x="164" y="324"/>
                  </a:lnTo>
                  <a:lnTo>
                    <a:pt x="165" y="332"/>
                  </a:lnTo>
                  <a:lnTo>
                    <a:pt x="165" y="340"/>
                  </a:lnTo>
                  <a:lnTo>
                    <a:pt x="162" y="350"/>
                  </a:lnTo>
                  <a:lnTo>
                    <a:pt x="158" y="359"/>
                  </a:lnTo>
                  <a:lnTo>
                    <a:pt x="154" y="368"/>
                  </a:lnTo>
                  <a:lnTo>
                    <a:pt x="150" y="377"/>
                  </a:lnTo>
                  <a:lnTo>
                    <a:pt x="146" y="386"/>
                  </a:lnTo>
                  <a:lnTo>
                    <a:pt x="142" y="395"/>
                  </a:lnTo>
                  <a:lnTo>
                    <a:pt x="138" y="404"/>
                  </a:lnTo>
                  <a:lnTo>
                    <a:pt x="134" y="412"/>
                  </a:lnTo>
                  <a:lnTo>
                    <a:pt x="123" y="433"/>
                  </a:lnTo>
                  <a:lnTo>
                    <a:pt x="114" y="453"/>
                  </a:lnTo>
                  <a:lnTo>
                    <a:pt x="105" y="472"/>
                  </a:lnTo>
                  <a:lnTo>
                    <a:pt x="97" y="491"/>
                  </a:lnTo>
                  <a:lnTo>
                    <a:pt x="89" y="510"/>
                  </a:lnTo>
                  <a:lnTo>
                    <a:pt x="82" y="528"/>
                  </a:lnTo>
                  <a:lnTo>
                    <a:pt x="76" y="546"/>
                  </a:lnTo>
                  <a:lnTo>
                    <a:pt x="70" y="563"/>
                  </a:lnTo>
                  <a:lnTo>
                    <a:pt x="65" y="580"/>
                  </a:lnTo>
                  <a:lnTo>
                    <a:pt x="60" y="597"/>
                  </a:lnTo>
                  <a:lnTo>
                    <a:pt x="56" y="613"/>
                  </a:lnTo>
                  <a:lnTo>
                    <a:pt x="53" y="629"/>
                  </a:lnTo>
                  <a:lnTo>
                    <a:pt x="50" y="645"/>
                  </a:lnTo>
                  <a:lnTo>
                    <a:pt x="47" y="660"/>
                  </a:lnTo>
                  <a:lnTo>
                    <a:pt x="45" y="675"/>
                  </a:lnTo>
                  <a:lnTo>
                    <a:pt x="44" y="690"/>
                  </a:lnTo>
                  <a:lnTo>
                    <a:pt x="24" y="690"/>
                  </a:lnTo>
                  <a:lnTo>
                    <a:pt x="16" y="690"/>
                  </a:lnTo>
                  <a:lnTo>
                    <a:pt x="8" y="691"/>
                  </a:lnTo>
                  <a:lnTo>
                    <a:pt x="0" y="691"/>
                  </a:lnTo>
                  <a:lnTo>
                    <a:pt x="2" y="675"/>
                  </a:lnTo>
                  <a:lnTo>
                    <a:pt x="4" y="658"/>
                  </a:lnTo>
                  <a:lnTo>
                    <a:pt x="7" y="642"/>
                  </a:lnTo>
                  <a:lnTo>
                    <a:pt x="11" y="626"/>
                  </a:lnTo>
                  <a:lnTo>
                    <a:pt x="14" y="610"/>
                  </a:lnTo>
                  <a:lnTo>
                    <a:pt x="18" y="594"/>
                  </a:lnTo>
                  <a:lnTo>
                    <a:pt x="22" y="578"/>
                  </a:lnTo>
                  <a:lnTo>
                    <a:pt x="27" y="563"/>
                  </a:lnTo>
                  <a:lnTo>
                    <a:pt x="33" y="547"/>
                  </a:lnTo>
                  <a:lnTo>
                    <a:pt x="38" y="531"/>
                  </a:lnTo>
                  <a:lnTo>
                    <a:pt x="44" y="516"/>
                  </a:lnTo>
                  <a:lnTo>
                    <a:pt x="50" y="500"/>
                  </a:lnTo>
                  <a:lnTo>
                    <a:pt x="57" y="485"/>
                  </a:lnTo>
                  <a:lnTo>
                    <a:pt x="64" y="470"/>
                  </a:lnTo>
                  <a:lnTo>
                    <a:pt x="71" y="455"/>
                  </a:lnTo>
                  <a:lnTo>
                    <a:pt x="79" y="44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59" name="Shape 59">
              <a:extLst>
                <a:ext uri="{FF2B5EF4-FFF2-40B4-BE49-F238E27FC236}">
                  <a16:creationId xmlns:a16="http://schemas.microsoft.com/office/drawing/2014/main" id="{74F9DEC3-39C6-35C7-59EE-BAE929B847A9}"/>
                </a:ext>
              </a:extLst>
            </xdr:cNvPr>
            <xdr:cNvPicPr preferRelativeResize="0"/>
          </xdr:nvPicPr>
          <xdr:blipFill rotWithShape="1">
            <a:blip xmlns:r="http://schemas.openxmlformats.org/officeDocument/2006/relationships" r:embed="rId16">
              <a:alphaModFix/>
            </a:blip>
            <a:srcRect/>
            <a:stretch/>
          </xdr:blipFill>
          <xdr:spPr>
            <a:xfrm>
              <a:off x="6845" y="762"/>
              <a:ext cx="499" cy="432"/>
            </a:xfrm>
            <a:prstGeom prst="rect">
              <a:avLst/>
            </a:prstGeom>
            <a:noFill/>
            <a:ln>
              <a:noFill/>
            </a:ln>
          </xdr:spPr>
        </xdr:pic>
        <xdr:sp macro="" textlink="">
          <xdr:nvSpPr>
            <xdr:cNvPr id="60" name="Shape 60">
              <a:extLst>
                <a:ext uri="{FF2B5EF4-FFF2-40B4-BE49-F238E27FC236}">
                  <a16:creationId xmlns:a16="http://schemas.microsoft.com/office/drawing/2014/main" id="{BFF6C2A9-DBFC-35C4-BB67-0D1BDA45D43C}"/>
                </a:ext>
              </a:extLst>
            </xdr:cNvPr>
            <xdr:cNvSpPr/>
          </xdr:nvSpPr>
          <xdr:spPr>
            <a:xfrm>
              <a:off x="6984" y="1019"/>
              <a:ext cx="51" cy="214"/>
            </a:xfrm>
            <a:custGeom>
              <a:avLst/>
              <a:gdLst/>
              <a:ahLst/>
              <a:cxnLst/>
              <a:rect l="l" t="t" r="r" b="b"/>
              <a:pathLst>
                <a:path w="51" h="214" extrusionOk="0">
                  <a:moveTo>
                    <a:pt x="46" y="0"/>
                  </a:moveTo>
                  <a:lnTo>
                    <a:pt x="40" y="4"/>
                  </a:lnTo>
                  <a:lnTo>
                    <a:pt x="34" y="7"/>
                  </a:lnTo>
                  <a:lnTo>
                    <a:pt x="28" y="11"/>
                  </a:lnTo>
                  <a:lnTo>
                    <a:pt x="23" y="14"/>
                  </a:lnTo>
                  <a:lnTo>
                    <a:pt x="17" y="17"/>
                  </a:lnTo>
                  <a:lnTo>
                    <a:pt x="11" y="21"/>
                  </a:lnTo>
                  <a:lnTo>
                    <a:pt x="5" y="24"/>
                  </a:lnTo>
                  <a:lnTo>
                    <a:pt x="0" y="28"/>
                  </a:lnTo>
                  <a:lnTo>
                    <a:pt x="4" y="80"/>
                  </a:lnTo>
                  <a:lnTo>
                    <a:pt x="6" y="102"/>
                  </a:lnTo>
                  <a:lnTo>
                    <a:pt x="7" y="119"/>
                  </a:lnTo>
                  <a:lnTo>
                    <a:pt x="7" y="173"/>
                  </a:lnTo>
                  <a:lnTo>
                    <a:pt x="6" y="193"/>
                  </a:lnTo>
                  <a:lnTo>
                    <a:pt x="5" y="214"/>
                  </a:lnTo>
                  <a:lnTo>
                    <a:pt x="15" y="186"/>
                  </a:lnTo>
                  <a:lnTo>
                    <a:pt x="20" y="173"/>
                  </a:lnTo>
                  <a:lnTo>
                    <a:pt x="24" y="159"/>
                  </a:lnTo>
                  <a:lnTo>
                    <a:pt x="28" y="146"/>
                  </a:lnTo>
                  <a:lnTo>
                    <a:pt x="32" y="132"/>
                  </a:lnTo>
                  <a:lnTo>
                    <a:pt x="35" y="119"/>
                  </a:lnTo>
                  <a:lnTo>
                    <a:pt x="39" y="106"/>
                  </a:lnTo>
                  <a:lnTo>
                    <a:pt x="41" y="93"/>
                  </a:lnTo>
                  <a:lnTo>
                    <a:pt x="44" y="80"/>
                  </a:lnTo>
                  <a:lnTo>
                    <a:pt x="46" y="67"/>
                  </a:lnTo>
                  <a:lnTo>
                    <a:pt x="48" y="55"/>
                  </a:lnTo>
                  <a:lnTo>
                    <a:pt x="49" y="43"/>
                  </a:lnTo>
                  <a:lnTo>
                    <a:pt x="50" y="30"/>
                  </a:lnTo>
                  <a:lnTo>
                    <a:pt x="51" y="21"/>
                  </a:lnTo>
                  <a:lnTo>
                    <a:pt x="51" y="7"/>
                  </a:lnTo>
                  <a:lnTo>
                    <a:pt x="46"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61" name="Shape 61">
              <a:extLst>
                <a:ext uri="{FF2B5EF4-FFF2-40B4-BE49-F238E27FC236}">
                  <a16:creationId xmlns:a16="http://schemas.microsoft.com/office/drawing/2014/main" id="{1604BCCB-F0E7-6245-F9AD-169246275A3B}"/>
                </a:ext>
              </a:extLst>
            </xdr:cNvPr>
            <xdr:cNvPicPr preferRelativeResize="0"/>
          </xdr:nvPicPr>
          <xdr:blipFill rotWithShape="1">
            <a:blip xmlns:r="http://schemas.openxmlformats.org/officeDocument/2006/relationships" r:embed="rId7">
              <a:alphaModFix/>
            </a:blip>
            <a:srcRect/>
            <a:stretch/>
          </xdr:blipFill>
          <xdr:spPr>
            <a:xfrm>
              <a:off x="6984" y="1149"/>
              <a:ext cx="499" cy="2"/>
            </a:xfrm>
            <a:prstGeom prst="rect">
              <a:avLst/>
            </a:prstGeom>
            <a:noFill/>
            <a:ln>
              <a:noFill/>
            </a:ln>
          </xdr:spPr>
        </xdr:pic>
        <xdr:sp macro="" textlink="">
          <xdr:nvSpPr>
            <xdr:cNvPr id="62" name="Shape 62">
              <a:extLst>
                <a:ext uri="{FF2B5EF4-FFF2-40B4-BE49-F238E27FC236}">
                  <a16:creationId xmlns:a16="http://schemas.microsoft.com/office/drawing/2014/main" id="{258471BB-24FC-F5F4-86B4-6420C9D642C8}"/>
                </a:ext>
              </a:extLst>
            </xdr:cNvPr>
            <xdr:cNvSpPr/>
          </xdr:nvSpPr>
          <xdr:spPr>
            <a:xfrm>
              <a:off x="6984" y="1019"/>
              <a:ext cx="51" cy="214"/>
            </a:xfrm>
            <a:custGeom>
              <a:avLst/>
              <a:gdLst/>
              <a:ahLst/>
              <a:cxnLst/>
              <a:rect l="l" t="t" r="r" b="b"/>
              <a:pathLst>
                <a:path w="51" h="214" extrusionOk="0">
                  <a:moveTo>
                    <a:pt x="46" y="0"/>
                  </a:moveTo>
                  <a:lnTo>
                    <a:pt x="40" y="4"/>
                  </a:lnTo>
                  <a:lnTo>
                    <a:pt x="34" y="7"/>
                  </a:lnTo>
                  <a:lnTo>
                    <a:pt x="28" y="11"/>
                  </a:lnTo>
                  <a:lnTo>
                    <a:pt x="23" y="14"/>
                  </a:lnTo>
                  <a:lnTo>
                    <a:pt x="17" y="17"/>
                  </a:lnTo>
                  <a:lnTo>
                    <a:pt x="11" y="21"/>
                  </a:lnTo>
                  <a:lnTo>
                    <a:pt x="5" y="24"/>
                  </a:lnTo>
                  <a:lnTo>
                    <a:pt x="0" y="28"/>
                  </a:lnTo>
                  <a:lnTo>
                    <a:pt x="2" y="53"/>
                  </a:lnTo>
                  <a:lnTo>
                    <a:pt x="4" y="78"/>
                  </a:lnTo>
                  <a:lnTo>
                    <a:pt x="6" y="102"/>
                  </a:lnTo>
                  <a:lnTo>
                    <a:pt x="7" y="125"/>
                  </a:lnTo>
                  <a:lnTo>
                    <a:pt x="7" y="148"/>
                  </a:lnTo>
                  <a:lnTo>
                    <a:pt x="7" y="171"/>
                  </a:lnTo>
                  <a:lnTo>
                    <a:pt x="6" y="193"/>
                  </a:lnTo>
                  <a:lnTo>
                    <a:pt x="5" y="214"/>
                  </a:lnTo>
                  <a:lnTo>
                    <a:pt x="10" y="200"/>
                  </a:lnTo>
                  <a:lnTo>
                    <a:pt x="15" y="186"/>
                  </a:lnTo>
                  <a:lnTo>
                    <a:pt x="20" y="173"/>
                  </a:lnTo>
                  <a:lnTo>
                    <a:pt x="24" y="159"/>
                  </a:lnTo>
                  <a:lnTo>
                    <a:pt x="28" y="146"/>
                  </a:lnTo>
                  <a:lnTo>
                    <a:pt x="32" y="132"/>
                  </a:lnTo>
                  <a:lnTo>
                    <a:pt x="35" y="119"/>
                  </a:lnTo>
                  <a:lnTo>
                    <a:pt x="39" y="106"/>
                  </a:lnTo>
                  <a:lnTo>
                    <a:pt x="41" y="93"/>
                  </a:lnTo>
                  <a:lnTo>
                    <a:pt x="44" y="80"/>
                  </a:lnTo>
                  <a:lnTo>
                    <a:pt x="46" y="67"/>
                  </a:lnTo>
                  <a:lnTo>
                    <a:pt x="48" y="55"/>
                  </a:lnTo>
                  <a:lnTo>
                    <a:pt x="49" y="43"/>
                  </a:lnTo>
                  <a:lnTo>
                    <a:pt x="50" y="30"/>
                  </a:lnTo>
                  <a:lnTo>
                    <a:pt x="51" y="19"/>
                  </a:lnTo>
                  <a:lnTo>
                    <a:pt x="51" y="7"/>
                  </a:lnTo>
                  <a:lnTo>
                    <a:pt x="49" y="3"/>
                  </a:lnTo>
                  <a:lnTo>
                    <a:pt x="46"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63" name="Shape 63">
              <a:extLst>
                <a:ext uri="{FF2B5EF4-FFF2-40B4-BE49-F238E27FC236}">
                  <a16:creationId xmlns:a16="http://schemas.microsoft.com/office/drawing/2014/main" id="{5808D8EA-DB25-934E-0CBB-938C1B1A333F}"/>
                </a:ext>
              </a:extLst>
            </xdr:cNvPr>
            <xdr:cNvPicPr preferRelativeResize="0"/>
          </xdr:nvPicPr>
          <xdr:blipFill rotWithShape="1">
            <a:blip xmlns:r="http://schemas.openxmlformats.org/officeDocument/2006/relationships" r:embed="rId7">
              <a:alphaModFix/>
            </a:blip>
            <a:srcRect/>
            <a:stretch/>
          </xdr:blipFill>
          <xdr:spPr>
            <a:xfrm>
              <a:off x="6984" y="1149"/>
              <a:ext cx="499" cy="2"/>
            </a:xfrm>
            <a:prstGeom prst="rect">
              <a:avLst/>
            </a:prstGeom>
            <a:noFill/>
            <a:ln>
              <a:noFill/>
            </a:ln>
          </xdr:spPr>
        </xdr:pic>
        <xdr:pic>
          <xdr:nvPicPr>
            <xdr:cNvPr id="64" name="Shape 64">
              <a:extLst>
                <a:ext uri="{FF2B5EF4-FFF2-40B4-BE49-F238E27FC236}">
                  <a16:creationId xmlns:a16="http://schemas.microsoft.com/office/drawing/2014/main" id="{3B7FE5C9-5FC1-1454-E8EE-E74468E6E064}"/>
                </a:ext>
              </a:extLst>
            </xdr:cNvPr>
            <xdr:cNvPicPr preferRelativeResize="0"/>
          </xdr:nvPicPr>
          <xdr:blipFill rotWithShape="1">
            <a:blip xmlns:r="http://schemas.openxmlformats.org/officeDocument/2006/relationships" r:embed="rId17">
              <a:alphaModFix/>
            </a:blip>
            <a:srcRect/>
            <a:stretch/>
          </xdr:blipFill>
          <xdr:spPr>
            <a:xfrm>
              <a:off x="6858" y="259"/>
              <a:ext cx="106" cy="175"/>
            </a:xfrm>
            <a:prstGeom prst="rect">
              <a:avLst/>
            </a:prstGeom>
            <a:noFill/>
            <a:ln>
              <a:noFill/>
            </a:ln>
          </xdr:spPr>
        </xdr:pic>
        <xdr:pic>
          <xdr:nvPicPr>
            <xdr:cNvPr id="65" name="Shape 65">
              <a:extLst>
                <a:ext uri="{FF2B5EF4-FFF2-40B4-BE49-F238E27FC236}">
                  <a16:creationId xmlns:a16="http://schemas.microsoft.com/office/drawing/2014/main" id="{E8D0B3CE-C50F-1255-518E-E1B9FC19C040}"/>
                </a:ext>
              </a:extLst>
            </xdr:cNvPr>
            <xdr:cNvPicPr preferRelativeResize="0"/>
          </xdr:nvPicPr>
          <xdr:blipFill rotWithShape="1">
            <a:blip xmlns:r="http://schemas.openxmlformats.org/officeDocument/2006/relationships" r:embed="rId7">
              <a:alphaModFix/>
            </a:blip>
            <a:srcRect/>
            <a:stretch/>
          </xdr:blipFill>
          <xdr:spPr>
            <a:xfrm>
              <a:off x="6859" y="388"/>
              <a:ext cx="499" cy="2"/>
            </a:xfrm>
            <a:prstGeom prst="rect">
              <a:avLst/>
            </a:prstGeom>
            <a:noFill/>
            <a:ln>
              <a:noFill/>
            </a:ln>
          </xdr:spPr>
        </xdr:pic>
        <xdr:sp macro="" textlink="">
          <xdr:nvSpPr>
            <xdr:cNvPr id="66" name="Shape 66">
              <a:extLst>
                <a:ext uri="{FF2B5EF4-FFF2-40B4-BE49-F238E27FC236}">
                  <a16:creationId xmlns:a16="http://schemas.microsoft.com/office/drawing/2014/main" id="{B7871B60-2DA4-45E0-C1AE-33343562F4ED}"/>
                </a:ext>
              </a:extLst>
            </xdr:cNvPr>
            <xdr:cNvSpPr/>
          </xdr:nvSpPr>
          <xdr:spPr>
            <a:xfrm>
              <a:off x="6858" y="259"/>
              <a:ext cx="106" cy="175"/>
            </a:xfrm>
            <a:custGeom>
              <a:avLst/>
              <a:gdLst/>
              <a:ahLst/>
              <a:cxnLst/>
              <a:rect l="l" t="t" r="r" b="b"/>
              <a:pathLst>
                <a:path w="106" h="175" extrusionOk="0">
                  <a:moveTo>
                    <a:pt x="106" y="125"/>
                  </a:moveTo>
                  <a:lnTo>
                    <a:pt x="99" y="118"/>
                  </a:lnTo>
                  <a:lnTo>
                    <a:pt x="92" y="111"/>
                  </a:lnTo>
                  <a:lnTo>
                    <a:pt x="85" y="104"/>
                  </a:lnTo>
                  <a:lnTo>
                    <a:pt x="78" y="96"/>
                  </a:lnTo>
                  <a:lnTo>
                    <a:pt x="64" y="80"/>
                  </a:lnTo>
                  <a:lnTo>
                    <a:pt x="51" y="64"/>
                  </a:lnTo>
                  <a:lnTo>
                    <a:pt x="38" y="48"/>
                  </a:lnTo>
                  <a:lnTo>
                    <a:pt x="25" y="32"/>
                  </a:lnTo>
                  <a:lnTo>
                    <a:pt x="12" y="16"/>
                  </a:lnTo>
                  <a:lnTo>
                    <a:pt x="0" y="0"/>
                  </a:lnTo>
                  <a:lnTo>
                    <a:pt x="4" y="12"/>
                  </a:lnTo>
                  <a:lnTo>
                    <a:pt x="8" y="24"/>
                  </a:lnTo>
                  <a:lnTo>
                    <a:pt x="13" y="36"/>
                  </a:lnTo>
                  <a:lnTo>
                    <a:pt x="18" y="47"/>
                  </a:lnTo>
                  <a:lnTo>
                    <a:pt x="23" y="59"/>
                  </a:lnTo>
                  <a:lnTo>
                    <a:pt x="28" y="70"/>
                  </a:lnTo>
                  <a:lnTo>
                    <a:pt x="34" y="82"/>
                  </a:lnTo>
                  <a:lnTo>
                    <a:pt x="40" y="92"/>
                  </a:lnTo>
                  <a:lnTo>
                    <a:pt x="46" y="104"/>
                  </a:lnTo>
                  <a:lnTo>
                    <a:pt x="53" y="114"/>
                  </a:lnTo>
                  <a:lnTo>
                    <a:pt x="60" y="125"/>
                  </a:lnTo>
                  <a:lnTo>
                    <a:pt x="67" y="135"/>
                  </a:lnTo>
                  <a:lnTo>
                    <a:pt x="75" y="145"/>
                  </a:lnTo>
                  <a:lnTo>
                    <a:pt x="83" y="155"/>
                  </a:lnTo>
                  <a:lnTo>
                    <a:pt x="91" y="165"/>
                  </a:lnTo>
                  <a:lnTo>
                    <a:pt x="100" y="175"/>
                  </a:lnTo>
                  <a:lnTo>
                    <a:pt x="100" y="168"/>
                  </a:lnTo>
                  <a:lnTo>
                    <a:pt x="101" y="161"/>
                  </a:lnTo>
                  <a:lnTo>
                    <a:pt x="102" y="155"/>
                  </a:lnTo>
                  <a:lnTo>
                    <a:pt x="103" y="149"/>
                  </a:lnTo>
                  <a:lnTo>
                    <a:pt x="103" y="143"/>
                  </a:lnTo>
                  <a:lnTo>
                    <a:pt x="104" y="137"/>
                  </a:lnTo>
                  <a:lnTo>
                    <a:pt x="105" y="131"/>
                  </a:lnTo>
                  <a:lnTo>
                    <a:pt x="106" y="12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67" name="Shape 67">
              <a:extLst>
                <a:ext uri="{FF2B5EF4-FFF2-40B4-BE49-F238E27FC236}">
                  <a16:creationId xmlns:a16="http://schemas.microsoft.com/office/drawing/2014/main" id="{5BC5A997-CFE7-7F26-7E31-F8525AC62DDE}"/>
                </a:ext>
              </a:extLst>
            </xdr:cNvPr>
            <xdr:cNvPicPr preferRelativeResize="0"/>
          </xdr:nvPicPr>
          <xdr:blipFill rotWithShape="1">
            <a:blip xmlns:r="http://schemas.openxmlformats.org/officeDocument/2006/relationships" r:embed="rId7">
              <a:alphaModFix/>
            </a:blip>
            <a:srcRect/>
            <a:stretch/>
          </xdr:blipFill>
          <xdr:spPr>
            <a:xfrm>
              <a:off x="6859" y="388"/>
              <a:ext cx="499" cy="2"/>
            </a:xfrm>
            <a:prstGeom prst="rect">
              <a:avLst/>
            </a:prstGeom>
            <a:noFill/>
            <a:ln>
              <a:noFill/>
            </a:ln>
          </xdr:spPr>
        </xdr:pic>
        <xdr:sp macro="" textlink="">
          <xdr:nvSpPr>
            <xdr:cNvPr id="68" name="Shape 68">
              <a:extLst>
                <a:ext uri="{FF2B5EF4-FFF2-40B4-BE49-F238E27FC236}">
                  <a16:creationId xmlns:a16="http://schemas.microsoft.com/office/drawing/2014/main" id="{377175EB-0C7E-A679-008A-35A8528CC45E}"/>
                </a:ext>
              </a:extLst>
            </xdr:cNvPr>
            <xdr:cNvSpPr/>
          </xdr:nvSpPr>
          <xdr:spPr>
            <a:xfrm>
              <a:off x="6841" y="401"/>
              <a:ext cx="151" cy="146"/>
            </a:xfrm>
            <a:custGeom>
              <a:avLst/>
              <a:gdLst/>
              <a:ahLst/>
              <a:cxnLst/>
              <a:rect l="l" t="t" r="r" b="b"/>
              <a:pathLst>
                <a:path w="151" h="146" extrusionOk="0">
                  <a:moveTo>
                    <a:pt x="114" y="54"/>
                  </a:moveTo>
                  <a:lnTo>
                    <a:pt x="71" y="54"/>
                  </a:lnTo>
                  <a:lnTo>
                    <a:pt x="80" y="65"/>
                  </a:lnTo>
                  <a:lnTo>
                    <a:pt x="90" y="75"/>
                  </a:lnTo>
                  <a:lnTo>
                    <a:pt x="94" y="80"/>
                  </a:lnTo>
                  <a:lnTo>
                    <a:pt x="99" y="86"/>
                  </a:lnTo>
                  <a:lnTo>
                    <a:pt x="103" y="91"/>
                  </a:lnTo>
                  <a:lnTo>
                    <a:pt x="115" y="109"/>
                  </a:lnTo>
                  <a:lnTo>
                    <a:pt x="119" y="114"/>
                  </a:lnTo>
                  <a:lnTo>
                    <a:pt x="123" y="120"/>
                  </a:lnTo>
                  <a:lnTo>
                    <a:pt x="126" y="127"/>
                  </a:lnTo>
                  <a:lnTo>
                    <a:pt x="129" y="133"/>
                  </a:lnTo>
                  <a:lnTo>
                    <a:pt x="133" y="140"/>
                  </a:lnTo>
                  <a:lnTo>
                    <a:pt x="135" y="146"/>
                  </a:lnTo>
                  <a:lnTo>
                    <a:pt x="147" y="122"/>
                  </a:lnTo>
                  <a:lnTo>
                    <a:pt x="151" y="115"/>
                  </a:lnTo>
                  <a:lnTo>
                    <a:pt x="139" y="91"/>
                  </a:lnTo>
                  <a:lnTo>
                    <a:pt x="135" y="84"/>
                  </a:lnTo>
                  <a:lnTo>
                    <a:pt x="130" y="76"/>
                  </a:lnTo>
                  <a:lnTo>
                    <a:pt x="114" y="54"/>
                  </a:lnTo>
                  <a:close/>
                  <a:moveTo>
                    <a:pt x="70" y="0"/>
                  </a:moveTo>
                  <a:lnTo>
                    <a:pt x="60" y="10"/>
                  </a:lnTo>
                  <a:lnTo>
                    <a:pt x="55" y="16"/>
                  </a:lnTo>
                  <a:lnTo>
                    <a:pt x="49" y="22"/>
                  </a:lnTo>
                  <a:lnTo>
                    <a:pt x="44" y="28"/>
                  </a:lnTo>
                  <a:lnTo>
                    <a:pt x="40" y="35"/>
                  </a:lnTo>
                  <a:lnTo>
                    <a:pt x="34" y="42"/>
                  </a:lnTo>
                  <a:lnTo>
                    <a:pt x="30" y="50"/>
                  </a:lnTo>
                  <a:lnTo>
                    <a:pt x="25" y="58"/>
                  </a:lnTo>
                  <a:lnTo>
                    <a:pt x="21" y="66"/>
                  </a:lnTo>
                  <a:lnTo>
                    <a:pt x="9" y="93"/>
                  </a:lnTo>
                  <a:lnTo>
                    <a:pt x="3" y="113"/>
                  </a:lnTo>
                  <a:lnTo>
                    <a:pt x="0" y="124"/>
                  </a:lnTo>
                  <a:lnTo>
                    <a:pt x="9" y="114"/>
                  </a:lnTo>
                  <a:lnTo>
                    <a:pt x="18" y="105"/>
                  </a:lnTo>
                  <a:lnTo>
                    <a:pt x="26" y="95"/>
                  </a:lnTo>
                  <a:lnTo>
                    <a:pt x="34" y="86"/>
                  </a:lnTo>
                  <a:lnTo>
                    <a:pt x="43" y="78"/>
                  </a:lnTo>
                  <a:lnTo>
                    <a:pt x="52" y="69"/>
                  </a:lnTo>
                  <a:lnTo>
                    <a:pt x="57" y="66"/>
                  </a:lnTo>
                  <a:lnTo>
                    <a:pt x="61" y="62"/>
                  </a:lnTo>
                  <a:lnTo>
                    <a:pt x="71" y="54"/>
                  </a:lnTo>
                  <a:lnTo>
                    <a:pt x="114" y="54"/>
                  </a:lnTo>
                  <a:lnTo>
                    <a:pt x="105" y="41"/>
                  </a:lnTo>
                  <a:lnTo>
                    <a:pt x="93" y="27"/>
                  </a:lnTo>
                  <a:lnTo>
                    <a:pt x="82" y="13"/>
                  </a:lnTo>
                  <a:lnTo>
                    <a:pt x="70"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69" name="Shape 69">
              <a:extLst>
                <a:ext uri="{FF2B5EF4-FFF2-40B4-BE49-F238E27FC236}">
                  <a16:creationId xmlns:a16="http://schemas.microsoft.com/office/drawing/2014/main" id="{73F89D4E-28F1-481E-C97F-24C48ED08BD7}"/>
                </a:ext>
              </a:extLst>
            </xdr:cNvPr>
            <xdr:cNvPicPr preferRelativeResize="0"/>
          </xdr:nvPicPr>
          <xdr:blipFill rotWithShape="1">
            <a:blip xmlns:r="http://schemas.openxmlformats.org/officeDocument/2006/relationships" r:embed="rId18">
              <a:alphaModFix/>
            </a:blip>
            <a:srcRect/>
            <a:stretch/>
          </xdr:blipFill>
          <xdr:spPr>
            <a:xfrm>
              <a:off x="6415" y="532"/>
              <a:ext cx="926" cy="58"/>
            </a:xfrm>
            <a:prstGeom prst="rect">
              <a:avLst/>
            </a:prstGeom>
            <a:noFill/>
            <a:ln>
              <a:noFill/>
            </a:ln>
          </xdr:spPr>
        </xdr:pic>
        <xdr:sp macro="" textlink="">
          <xdr:nvSpPr>
            <xdr:cNvPr id="70" name="Shape 70">
              <a:extLst>
                <a:ext uri="{FF2B5EF4-FFF2-40B4-BE49-F238E27FC236}">
                  <a16:creationId xmlns:a16="http://schemas.microsoft.com/office/drawing/2014/main" id="{5EF321FA-1034-DA88-6E0E-E1AC653A5F36}"/>
                </a:ext>
              </a:extLst>
            </xdr:cNvPr>
            <xdr:cNvSpPr/>
          </xdr:nvSpPr>
          <xdr:spPr>
            <a:xfrm>
              <a:off x="6841" y="401"/>
              <a:ext cx="151" cy="146"/>
            </a:xfrm>
            <a:custGeom>
              <a:avLst/>
              <a:gdLst/>
              <a:ahLst/>
              <a:cxnLst/>
              <a:rect l="l" t="t" r="r" b="b"/>
              <a:pathLst>
                <a:path w="151" h="146" extrusionOk="0">
                  <a:moveTo>
                    <a:pt x="151" y="115"/>
                  </a:moveTo>
                  <a:lnTo>
                    <a:pt x="147" y="107"/>
                  </a:lnTo>
                  <a:lnTo>
                    <a:pt x="143" y="99"/>
                  </a:lnTo>
                  <a:lnTo>
                    <a:pt x="139" y="91"/>
                  </a:lnTo>
                  <a:lnTo>
                    <a:pt x="135" y="84"/>
                  </a:lnTo>
                  <a:lnTo>
                    <a:pt x="130" y="76"/>
                  </a:lnTo>
                  <a:lnTo>
                    <a:pt x="125" y="69"/>
                  </a:lnTo>
                  <a:lnTo>
                    <a:pt x="120" y="62"/>
                  </a:lnTo>
                  <a:lnTo>
                    <a:pt x="115" y="55"/>
                  </a:lnTo>
                  <a:lnTo>
                    <a:pt x="110" y="48"/>
                  </a:lnTo>
                  <a:lnTo>
                    <a:pt x="105" y="41"/>
                  </a:lnTo>
                  <a:lnTo>
                    <a:pt x="99" y="34"/>
                  </a:lnTo>
                  <a:lnTo>
                    <a:pt x="93" y="27"/>
                  </a:lnTo>
                  <a:lnTo>
                    <a:pt x="82" y="13"/>
                  </a:lnTo>
                  <a:lnTo>
                    <a:pt x="70" y="0"/>
                  </a:lnTo>
                  <a:lnTo>
                    <a:pt x="65" y="5"/>
                  </a:lnTo>
                  <a:lnTo>
                    <a:pt x="60" y="10"/>
                  </a:lnTo>
                  <a:lnTo>
                    <a:pt x="55" y="16"/>
                  </a:lnTo>
                  <a:lnTo>
                    <a:pt x="49" y="22"/>
                  </a:lnTo>
                  <a:lnTo>
                    <a:pt x="44" y="28"/>
                  </a:lnTo>
                  <a:lnTo>
                    <a:pt x="40" y="35"/>
                  </a:lnTo>
                  <a:lnTo>
                    <a:pt x="34" y="42"/>
                  </a:lnTo>
                  <a:lnTo>
                    <a:pt x="30" y="50"/>
                  </a:lnTo>
                  <a:lnTo>
                    <a:pt x="25" y="58"/>
                  </a:lnTo>
                  <a:lnTo>
                    <a:pt x="21" y="66"/>
                  </a:lnTo>
                  <a:lnTo>
                    <a:pt x="17" y="75"/>
                  </a:lnTo>
                  <a:lnTo>
                    <a:pt x="13" y="84"/>
                  </a:lnTo>
                  <a:lnTo>
                    <a:pt x="9" y="93"/>
                  </a:lnTo>
                  <a:lnTo>
                    <a:pt x="6" y="103"/>
                  </a:lnTo>
                  <a:lnTo>
                    <a:pt x="3" y="113"/>
                  </a:lnTo>
                  <a:lnTo>
                    <a:pt x="0" y="124"/>
                  </a:lnTo>
                  <a:lnTo>
                    <a:pt x="9" y="114"/>
                  </a:lnTo>
                  <a:lnTo>
                    <a:pt x="18" y="105"/>
                  </a:lnTo>
                  <a:lnTo>
                    <a:pt x="26" y="95"/>
                  </a:lnTo>
                  <a:lnTo>
                    <a:pt x="34" y="86"/>
                  </a:lnTo>
                  <a:lnTo>
                    <a:pt x="43" y="78"/>
                  </a:lnTo>
                  <a:lnTo>
                    <a:pt x="52" y="69"/>
                  </a:lnTo>
                  <a:lnTo>
                    <a:pt x="57" y="66"/>
                  </a:lnTo>
                  <a:lnTo>
                    <a:pt x="61" y="62"/>
                  </a:lnTo>
                  <a:lnTo>
                    <a:pt x="66" y="58"/>
                  </a:lnTo>
                  <a:lnTo>
                    <a:pt x="71" y="54"/>
                  </a:lnTo>
                  <a:lnTo>
                    <a:pt x="80" y="65"/>
                  </a:lnTo>
                  <a:lnTo>
                    <a:pt x="90" y="75"/>
                  </a:lnTo>
                  <a:lnTo>
                    <a:pt x="94" y="80"/>
                  </a:lnTo>
                  <a:lnTo>
                    <a:pt x="99" y="86"/>
                  </a:lnTo>
                  <a:lnTo>
                    <a:pt x="103" y="91"/>
                  </a:lnTo>
                  <a:lnTo>
                    <a:pt x="107" y="97"/>
                  </a:lnTo>
                  <a:lnTo>
                    <a:pt x="111" y="103"/>
                  </a:lnTo>
                  <a:lnTo>
                    <a:pt x="115" y="109"/>
                  </a:lnTo>
                  <a:lnTo>
                    <a:pt x="119" y="114"/>
                  </a:lnTo>
                  <a:lnTo>
                    <a:pt x="123" y="120"/>
                  </a:lnTo>
                  <a:lnTo>
                    <a:pt x="126" y="127"/>
                  </a:lnTo>
                  <a:lnTo>
                    <a:pt x="129" y="133"/>
                  </a:lnTo>
                  <a:lnTo>
                    <a:pt x="133" y="140"/>
                  </a:lnTo>
                  <a:lnTo>
                    <a:pt x="135" y="146"/>
                  </a:lnTo>
                  <a:lnTo>
                    <a:pt x="139" y="138"/>
                  </a:lnTo>
                  <a:lnTo>
                    <a:pt x="143" y="130"/>
                  </a:lnTo>
                  <a:lnTo>
                    <a:pt x="147" y="122"/>
                  </a:lnTo>
                  <a:lnTo>
                    <a:pt x="151" y="11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71" name="Shape 71">
              <a:extLst>
                <a:ext uri="{FF2B5EF4-FFF2-40B4-BE49-F238E27FC236}">
                  <a16:creationId xmlns:a16="http://schemas.microsoft.com/office/drawing/2014/main" id="{E20F1ABC-E2A4-34ED-263D-F0A0591B7704}"/>
                </a:ext>
              </a:extLst>
            </xdr:cNvPr>
            <xdr:cNvPicPr preferRelativeResize="0"/>
          </xdr:nvPicPr>
          <xdr:blipFill rotWithShape="1">
            <a:blip xmlns:r="http://schemas.openxmlformats.org/officeDocument/2006/relationships" r:embed="rId7">
              <a:alphaModFix/>
            </a:blip>
            <a:srcRect/>
            <a:stretch/>
          </xdr:blipFill>
          <xdr:spPr>
            <a:xfrm>
              <a:off x="6842" y="532"/>
              <a:ext cx="499" cy="2"/>
            </a:xfrm>
            <a:prstGeom prst="rect">
              <a:avLst/>
            </a:prstGeom>
            <a:noFill/>
            <a:ln>
              <a:noFill/>
            </a:ln>
          </xdr:spPr>
        </xdr:pic>
        <xdr:sp macro="" textlink="">
          <xdr:nvSpPr>
            <xdr:cNvPr id="72" name="Shape 72">
              <a:extLst>
                <a:ext uri="{FF2B5EF4-FFF2-40B4-BE49-F238E27FC236}">
                  <a16:creationId xmlns:a16="http://schemas.microsoft.com/office/drawing/2014/main" id="{FC048FE1-336D-4A57-31EB-BA0F39A93D70}"/>
                </a:ext>
              </a:extLst>
            </xdr:cNvPr>
            <xdr:cNvSpPr/>
          </xdr:nvSpPr>
          <xdr:spPr>
            <a:xfrm>
              <a:off x="6956" y="264"/>
              <a:ext cx="65" cy="253"/>
            </a:xfrm>
            <a:custGeom>
              <a:avLst/>
              <a:gdLst/>
              <a:ahLst/>
              <a:cxnLst/>
              <a:rect l="l" t="t" r="r" b="b"/>
              <a:pathLst>
                <a:path w="65" h="253" extrusionOk="0">
                  <a:moveTo>
                    <a:pt x="65" y="0"/>
                  </a:moveTo>
                  <a:lnTo>
                    <a:pt x="59" y="7"/>
                  </a:lnTo>
                  <a:lnTo>
                    <a:pt x="47" y="23"/>
                  </a:lnTo>
                  <a:lnTo>
                    <a:pt x="37" y="41"/>
                  </a:lnTo>
                  <a:lnTo>
                    <a:pt x="31" y="50"/>
                  </a:lnTo>
                  <a:lnTo>
                    <a:pt x="27" y="61"/>
                  </a:lnTo>
                  <a:lnTo>
                    <a:pt x="22" y="72"/>
                  </a:lnTo>
                  <a:lnTo>
                    <a:pt x="14" y="96"/>
                  </a:lnTo>
                  <a:lnTo>
                    <a:pt x="12" y="103"/>
                  </a:lnTo>
                  <a:lnTo>
                    <a:pt x="10" y="109"/>
                  </a:lnTo>
                  <a:lnTo>
                    <a:pt x="9" y="117"/>
                  </a:lnTo>
                  <a:lnTo>
                    <a:pt x="7" y="124"/>
                  </a:lnTo>
                  <a:lnTo>
                    <a:pt x="6" y="132"/>
                  </a:lnTo>
                  <a:lnTo>
                    <a:pt x="4" y="140"/>
                  </a:lnTo>
                  <a:lnTo>
                    <a:pt x="2" y="156"/>
                  </a:lnTo>
                  <a:lnTo>
                    <a:pt x="2" y="165"/>
                  </a:lnTo>
                  <a:lnTo>
                    <a:pt x="1" y="174"/>
                  </a:lnTo>
                  <a:lnTo>
                    <a:pt x="0" y="184"/>
                  </a:lnTo>
                  <a:lnTo>
                    <a:pt x="0" y="193"/>
                  </a:lnTo>
                  <a:lnTo>
                    <a:pt x="10" y="207"/>
                  </a:lnTo>
                  <a:lnTo>
                    <a:pt x="15" y="215"/>
                  </a:lnTo>
                  <a:lnTo>
                    <a:pt x="19" y="222"/>
                  </a:lnTo>
                  <a:lnTo>
                    <a:pt x="24" y="230"/>
                  </a:lnTo>
                  <a:lnTo>
                    <a:pt x="28" y="237"/>
                  </a:lnTo>
                  <a:lnTo>
                    <a:pt x="36" y="253"/>
                  </a:lnTo>
                  <a:lnTo>
                    <a:pt x="42" y="242"/>
                  </a:lnTo>
                  <a:lnTo>
                    <a:pt x="47" y="231"/>
                  </a:lnTo>
                  <a:lnTo>
                    <a:pt x="59" y="211"/>
                  </a:lnTo>
                  <a:lnTo>
                    <a:pt x="58" y="203"/>
                  </a:lnTo>
                  <a:lnTo>
                    <a:pt x="56" y="195"/>
                  </a:lnTo>
                  <a:lnTo>
                    <a:pt x="55" y="187"/>
                  </a:lnTo>
                  <a:lnTo>
                    <a:pt x="53" y="180"/>
                  </a:lnTo>
                  <a:lnTo>
                    <a:pt x="51" y="165"/>
                  </a:lnTo>
                  <a:lnTo>
                    <a:pt x="50" y="150"/>
                  </a:lnTo>
                  <a:lnTo>
                    <a:pt x="49" y="136"/>
                  </a:lnTo>
                  <a:lnTo>
                    <a:pt x="49" y="109"/>
                  </a:lnTo>
                  <a:lnTo>
                    <a:pt x="50" y="96"/>
                  </a:lnTo>
                  <a:lnTo>
                    <a:pt x="51" y="84"/>
                  </a:lnTo>
                  <a:lnTo>
                    <a:pt x="52" y="71"/>
                  </a:lnTo>
                  <a:lnTo>
                    <a:pt x="60" y="23"/>
                  </a:lnTo>
                  <a:lnTo>
                    <a:pt x="63" y="11"/>
                  </a:lnTo>
                  <a:lnTo>
                    <a:pt x="65"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73" name="Shape 73">
              <a:extLst>
                <a:ext uri="{FF2B5EF4-FFF2-40B4-BE49-F238E27FC236}">
                  <a16:creationId xmlns:a16="http://schemas.microsoft.com/office/drawing/2014/main" id="{DFE03021-8780-EFB7-B3DD-DD8A90E6B6C7}"/>
                </a:ext>
              </a:extLst>
            </xdr:cNvPr>
            <xdr:cNvPicPr preferRelativeResize="0"/>
          </xdr:nvPicPr>
          <xdr:blipFill rotWithShape="1">
            <a:blip xmlns:r="http://schemas.openxmlformats.org/officeDocument/2006/relationships" r:embed="rId7">
              <a:alphaModFix/>
            </a:blip>
            <a:srcRect/>
            <a:stretch/>
          </xdr:blipFill>
          <xdr:spPr>
            <a:xfrm>
              <a:off x="6958" y="393"/>
              <a:ext cx="499" cy="2"/>
            </a:xfrm>
            <a:prstGeom prst="rect">
              <a:avLst/>
            </a:prstGeom>
            <a:noFill/>
            <a:ln>
              <a:noFill/>
            </a:ln>
          </xdr:spPr>
        </xdr:pic>
        <xdr:sp macro="" textlink="">
          <xdr:nvSpPr>
            <xdr:cNvPr id="74" name="Shape 74">
              <a:extLst>
                <a:ext uri="{FF2B5EF4-FFF2-40B4-BE49-F238E27FC236}">
                  <a16:creationId xmlns:a16="http://schemas.microsoft.com/office/drawing/2014/main" id="{EE778385-E945-25CE-248A-19C5FBC86FA8}"/>
                </a:ext>
              </a:extLst>
            </xdr:cNvPr>
            <xdr:cNvSpPr/>
          </xdr:nvSpPr>
          <xdr:spPr>
            <a:xfrm>
              <a:off x="6956" y="264"/>
              <a:ext cx="65" cy="253"/>
            </a:xfrm>
            <a:custGeom>
              <a:avLst/>
              <a:gdLst/>
              <a:ahLst/>
              <a:cxnLst/>
              <a:rect l="l" t="t" r="r" b="b"/>
              <a:pathLst>
                <a:path w="65" h="253" extrusionOk="0">
                  <a:moveTo>
                    <a:pt x="0" y="193"/>
                  </a:moveTo>
                  <a:lnTo>
                    <a:pt x="0" y="184"/>
                  </a:lnTo>
                  <a:lnTo>
                    <a:pt x="1" y="174"/>
                  </a:lnTo>
                  <a:lnTo>
                    <a:pt x="2" y="165"/>
                  </a:lnTo>
                  <a:lnTo>
                    <a:pt x="2" y="156"/>
                  </a:lnTo>
                  <a:lnTo>
                    <a:pt x="3" y="148"/>
                  </a:lnTo>
                  <a:lnTo>
                    <a:pt x="4" y="140"/>
                  </a:lnTo>
                  <a:lnTo>
                    <a:pt x="6" y="132"/>
                  </a:lnTo>
                  <a:lnTo>
                    <a:pt x="7" y="124"/>
                  </a:lnTo>
                  <a:lnTo>
                    <a:pt x="9" y="117"/>
                  </a:lnTo>
                  <a:lnTo>
                    <a:pt x="10" y="109"/>
                  </a:lnTo>
                  <a:lnTo>
                    <a:pt x="12" y="103"/>
                  </a:lnTo>
                  <a:lnTo>
                    <a:pt x="14" y="96"/>
                  </a:lnTo>
                  <a:lnTo>
                    <a:pt x="16" y="90"/>
                  </a:lnTo>
                  <a:lnTo>
                    <a:pt x="18" y="84"/>
                  </a:lnTo>
                  <a:lnTo>
                    <a:pt x="20" y="78"/>
                  </a:lnTo>
                  <a:lnTo>
                    <a:pt x="22" y="72"/>
                  </a:lnTo>
                  <a:lnTo>
                    <a:pt x="27" y="61"/>
                  </a:lnTo>
                  <a:lnTo>
                    <a:pt x="31" y="50"/>
                  </a:lnTo>
                  <a:lnTo>
                    <a:pt x="37" y="41"/>
                  </a:lnTo>
                  <a:lnTo>
                    <a:pt x="42" y="32"/>
                  </a:lnTo>
                  <a:lnTo>
                    <a:pt x="47" y="23"/>
                  </a:lnTo>
                  <a:lnTo>
                    <a:pt x="53" y="15"/>
                  </a:lnTo>
                  <a:lnTo>
                    <a:pt x="59" y="7"/>
                  </a:lnTo>
                  <a:lnTo>
                    <a:pt x="65" y="0"/>
                  </a:lnTo>
                  <a:lnTo>
                    <a:pt x="63" y="11"/>
                  </a:lnTo>
                  <a:lnTo>
                    <a:pt x="60" y="23"/>
                  </a:lnTo>
                  <a:lnTo>
                    <a:pt x="58" y="35"/>
                  </a:lnTo>
                  <a:lnTo>
                    <a:pt x="56" y="47"/>
                  </a:lnTo>
                  <a:lnTo>
                    <a:pt x="54" y="59"/>
                  </a:lnTo>
                  <a:lnTo>
                    <a:pt x="52" y="71"/>
                  </a:lnTo>
                  <a:lnTo>
                    <a:pt x="51" y="84"/>
                  </a:lnTo>
                  <a:lnTo>
                    <a:pt x="50" y="96"/>
                  </a:lnTo>
                  <a:lnTo>
                    <a:pt x="49" y="109"/>
                  </a:lnTo>
                  <a:lnTo>
                    <a:pt x="49" y="123"/>
                  </a:lnTo>
                  <a:lnTo>
                    <a:pt x="49" y="136"/>
                  </a:lnTo>
                  <a:lnTo>
                    <a:pt x="50" y="150"/>
                  </a:lnTo>
                  <a:lnTo>
                    <a:pt x="51" y="165"/>
                  </a:lnTo>
                  <a:lnTo>
                    <a:pt x="53" y="180"/>
                  </a:lnTo>
                  <a:lnTo>
                    <a:pt x="55" y="187"/>
                  </a:lnTo>
                  <a:lnTo>
                    <a:pt x="56" y="195"/>
                  </a:lnTo>
                  <a:lnTo>
                    <a:pt x="58" y="203"/>
                  </a:lnTo>
                  <a:lnTo>
                    <a:pt x="59" y="211"/>
                  </a:lnTo>
                  <a:lnTo>
                    <a:pt x="53" y="221"/>
                  </a:lnTo>
                  <a:lnTo>
                    <a:pt x="47" y="231"/>
                  </a:lnTo>
                  <a:lnTo>
                    <a:pt x="42" y="242"/>
                  </a:lnTo>
                  <a:lnTo>
                    <a:pt x="36" y="253"/>
                  </a:lnTo>
                  <a:lnTo>
                    <a:pt x="32" y="245"/>
                  </a:lnTo>
                  <a:lnTo>
                    <a:pt x="28" y="237"/>
                  </a:lnTo>
                  <a:lnTo>
                    <a:pt x="24" y="230"/>
                  </a:lnTo>
                  <a:lnTo>
                    <a:pt x="19" y="222"/>
                  </a:lnTo>
                  <a:lnTo>
                    <a:pt x="15" y="215"/>
                  </a:lnTo>
                  <a:lnTo>
                    <a:pt x="10" y="207"/>
                  </a:lnTo>
                  <a:lnTo>
                    <a:pt x="5" y="200"/>
                  </a:lnTo>
                  <a:lnTo>
                    <a:pt x="0" y="193"/>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75" name="Shape 75">
              <a:extLst>
                <a:ext uri="{FF2B5EF4-FFF2-40B4-BE49-F238E27FC236}">
                  <a16:creationId xmlns:a16="http://schemas.microsoft.com/office/drawing/2014/main" id="{379CEFC0-852D-945A-3142-C7574A4BB684}"/>
                </a:ext>
              </a:extLst>
            </xdr:cNvPr>
            <xdr:cNvPicPr preferRelativeResize="0"/>
          </xdr:nvPicPr>
          <xdr:blipFill rotWithShape="1">
            <a:blip xmlns:r="http://schemas.openxmlformats.org/officeDocument/2006/relationships" r:embed="rId7">
              <a:alphaModFix/>
            </a:blip>
            <a:srcRect/>
            <a:stretch/>
          </xdr:blipFill>
          <xdr:spPr>
            <a:xfrm>
              <a:off x="6958" y="393"/>
              <a:ext cx="499" cy="2"/>
            </a:xfrm>
            <a:prstGeom prst="rect">
              <a:avLst/>
            </a:prstGeom>
            <a:noFill/>
            <a:ln>
              <a:noFill/>
            </a:ln>
          </xdr:spPr>
        </xdr:pic>
        <xdr:sp macro="" textlink="">
          <xdr:nvSpPr>
            <xdr:cNvPr id="76" name="Shape 76">
              <a:extLst>
                <a:ext uri="{FF2B5EF4-FFF2-40B4-BE49-F238E27FC236}">
                  <a16:creationId xmlns:a16="http://schemas.microsoft.com/office/drawing/2014/main" id="{12930AC6-7FE0-E790-2AAC-B8E475A4C947}"/>
                </a:ext>
              </a:extLst>
            </xdr:cNvPr>
            <xdr:cNvSpPr/>
          </xdr:nvSpPr>
          <xdr:spPr>
            <a:xfrm>
              <a:off x="6874" y="509"/>
              <a:ext cx="131" cy="174"/>
            </a:xfrm>
            <a:custGeom>
              <a:avLst/>
              <a:gdLst/>
              <a:ahLst/>
              <a:cxnLst/>
              <a:rect l="l" t="t" r="r" b="b"/>
              <a:pathLst>
                <a:path w="131" h="174" extrusionOk="0">
                  <a:moveTo>
                    <a:pt x="41" y="0"/>
                  </a:moveTo>
                  <a:lnTo>
                    <a:pt x="31" y="18"/>
                  </a:lnTo>
                  <a:lnTo>
                    <a:pt x="26" y="28"/>
                  </a:lnTo>
                  <a:lnTo>
                    <a:pt x="18" y="48"/>
                  </a:lnTo>
                  <a:lnTo>
                    <a:pt x="15" y="59"/>
                  </a:lnTo>
                  <a:lnTo>
                    <a:pt x="12" y="69"/>
                  </a:lnTo>
                  <a:lnTo>
                    <a:pt x="6" y="91"/>
                  </a:lnTo>
                  <a:lnTo>
                    <a:pt x="2" y="113"/>
                  </a:lnTo>
                  <a:lnTo>
                    <a:pt x="0" y="137"/>
                  </a:lnTo>
                  <a:lnTo>
                    <a:pt x="0" y="174"/>
                  </a:lnTo>
                  <a:lnTo>
                    <a:pt x="4" y="161"/>
                  </a:lnTo>
                  <a:lnTo>
                    <a:pt x="9" y="148"/>
                  </a:lnTo>
                  <a:lnTo>
                    <a:pt x="13" y="134"/>
                  </a:lnTo>
                  <a:lnTo>
                    <a:pt x="18" y="121"/>
                  </a:lnTo>
                  <a:lnTo>
                    <a:pt x="24" y="108"/>
                  </a:lnTo>
                  <a:lnTo>
                    <a:pt x="29" y="95"/>
                  </a:lnTo>
                  <a:lnTo>
                    <a:pt x="32" y="89"/>
                  </a:lnTo>
                  <a:lnTo>
                    <a:pt x="35" y="82"/>
                  </a:lnTo>
                  <a:lnTo>
                    <a:pt x="39" y="76"/>
                  </a:lnTo>
                  <a:lnTo>
                    <a:pt x="42" y="70"/>
                  </a:lnTo>
                  <a:lnTo>
                    <a:pt x="100" y="70"/>
                  </a:lnTo>
                  <a:lnTo>
                    <a:pt x="99" y="68"/>
                  </a:lnTo>
                  <a:lnTo>
                    <a:pt x="87" y="51"/>
                  </a:lnTo>
                  <a:lnTo>
                    <a:pt x="82" y="43"/>
                  </a:lnTo>
                  <a:lnTo>
                    <a:pt x="76" y="36"/>
                  </a:lnTo>
                  <a:lnTo>
                    <a:pt x="71" y="29"/>
                  </a:lnTo>
                  <a:lnTo>
                    <a:pt x="65" y="22"/>
                  </a:lnTo>
                  <a:lnTo>
                    <a:pt x="47" y="4"/>
                  </a:lnTo>
                  <a:lnTo>
                    <a:pt x="41" y="0"/>
                  </a:lnTo>
                  <a:close/>
                  <a:moveTo>
                    <a:pt x="100" y="70"/>
                  </a:moveTo>
                  <a:lnTo>
                    <a:pt x="42" y="70"/>
                  </a:lnTo>
                  <a:lnTo>
                    <a:pt x="49" y="74"/>
                  </a:lnTo>
                  <a:lnTo>
                    <a:pt x="54" y="78"/>
                  </a:lnTo>
                  <a:lnTo>
                    <a:pt x="60" y="82"/>
                  </a:lnTo>
                  <a:lnTo>
                    <a:pt x="66" y="87"/>
                  </a:lnTo>
                  <a:lnTo>
                    <a:pt x="72" y="91"/>
                  </a:lnTo>
                  <a:lnTo>
                    <a:pt x="77" y="96"/>
                  </a:lnTo>
                  <a:lnTo>
                    <a:pt x="82" y="102"/>
                  </a:lnTo>
                  <a:lnTo>
                    <a:pt x="92" y="112"/>
                  </a:lnTo>
                  <a:lnTo>
                    <a:pt x="107" y="130"/>
                  </a:lnTo>
                  <a:lnTo>
                    <a:pt x="116" y="142"/>
                  </a:lnTo>
                  <a:lnTo>
                    <a:pt x="125" y="155"/>
                  </a:lnTo>
                  <a:lnTo>
                    <a:pt x="127" y="147"/>
                  </a:lnTo>
                  <a:lnTo>
                    <a:pt x="128" y="138"/>
                  </a:lnTo>
                  <a:lnTo>
                    <a:pt x="130" y="130"/>
                  </a:lnTo>
                  <a:lnTo>
                    <a:pt x="131" y="122"/>
                  </a:lnTo>
                  <a:lnTo>
                    <a:pt x="120" y="103"/>
                  </a:lnTo>
                  <a:lnTo>
                    <a:pt x="109" y="85"/>
                  </a:lnTo>
                  <a:lnTo>
                    <a:pt x="100" y="7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77" name="Shape 77">
              <a:extLst>
                <a:ext uri="{FF2B5EF4-FFF2-40B4-BE49-F238E27FC236}">
                  <a16:creationId xmlns:a16="http://schemas.microsoft.com/office/drawing/2014/main" id="{7724A543-C850-474B-A9DB-8078D43A62D9}"/>
                </a:ext>
              </a:extLst>
            </xdr:cNvPr>
            <xdr:cNvPicPr preferRelativeResize="0"/>
          </xdr:nvPicPr>
          <xdr:blipFill rotWithShape="1">
            <a:blip xmlns:r="http://schemas.openxmlformats.org/officeDocument/2006/relationships" r:embed="rId7">
              <a:alphaModFix/>
            </a:blip>
            <a:srcRect/>
            <a:stretch/>
          </xdr:blipFill>
          <xdr:spPr>
            <a:xfrm>
              <a:off x="6874" y="640"/>
              <a:ext cx="499" cy="2"/>
            </a:xfrm>
            <a:prstGeom prst="rect">
              <a:avLst/>
            </a:prstGeom>
            <a:noFill/>
            <a:ln>
              <a:noFill/>
            </a:ln>
          </xdr:spPr>
        </xdr:pic>
        <xdr:sp macro="" textlink="">
          <xdr:nvSpPr>
            <xdr:cNvPr id="78" name="Shape 78">
              <a:extLst>
                <a:ext uri="{FF2B5EF4-FFF2-40B4-BE49-F238E27FC236}">
                  <a16:creationId xmlns:a16="http://schemas.microsoft.com/office/drawing/2014/main" id="{D0A2446B-30BF-AE56-8B7A-53AC7BA80FE6}"/>
                </a:ext>
              </a:extLst>
            </xdr:cNvPr>
            <xdr:cNvSpPr/>
          </xdr:nvSpPr>
          <xdr:spPr>
            <a:xfrm>
              <a:off x="6874" y="509"/>
              <a:ext cx="131" cy="174"/>
            </a:xfrm>
            <a:custGeom>
              <a:avLst/>
              <a:gdLst/>
              <a:ahLst/>
              <a:cxnLst/>
              <a:rect l="l" t="t" r="r" b="b"/>
              <a:pathLst>
                <a:path w="131" h="174" extrusionOk="0">
                  <a:moveTo>
                    <a:pt x="125" y="155"/>
                  </a:moveTo>
                  <a:lnTo>
                    <a:pt x="116" y="142"/>
                  </a:lnTo>
                  <a:lnTo>
                    <a:pt x="107" y="130"/>
                  </a:lnTo>
                  <a:lnTo>
                    <a:pt x="102" y="124"/>
                  </a:lnTo>
                  <a:lnTo>
                    <a:pt x="97" y="118"/>
                  </a:lnTo>
                  <a:lnTo>
                    <a:pt x="92" y="112"/>
                  </a:lnTo>
                  <a:lnTo>
                    <a:pt x="87" y="107"/>
                  </a:lnTo>
                  <a:lnTo>
                    <a:pt x="82" y="102"/>
                  </a:lnTo>
                  <a:lnTo>
                    <a:pt x="77" y="96"/>
                  </a:lnTo>
                  <a:lnTo>
                    <a:pt x="72" y="91"/>
                  </a:lnTo>
                  <a:lnTo>
                    <a:pt x="66" y="87"/>
                  </a:lnTo>
                  <a:lnTo>
                    <a:pt x="60" y="82"/>
                  </a:lnTo>
                  <a:lnTo>
                    <a:pt x="54" y="78"/>
                  </a:lnTo>
                  <a:lnTo>
                    <a:pt x="49" y="74"/>
                  </a:lnTo>
                  <a:lnTo>
                    <a:pt x="42" y="70"/>
                  </a:lnTo>
                  <a:lnTo>
                    <a:pt x="39" y="76"/>
                  </a:lnTo>
                  <a:lnTo>
                    <a:pt x="35" y="82"/>
                  </a:lnTo>
                  <a:lnTo>
                    <a:pt x="32" y="89"/>
                  </a:lnTo>
                  <a:lnTo>
                    <a:pt x="29" y="95"/>
                  </a:lnTo>
                  <a:lnTo>
                    <a:pt x="24" y="108"/>
                  </a:lnTo>
                  <a:lnTo>
                    <a:pt x="18" y="121"/>
                  </a:lnTo>
                  <a:lnTo>
                    <a:pt x="13" y="134"/>
                  </a:lnTo>
                  <a:lnTo>
                    <a:pt x="9" y="148"/>
                  </a:lnTo>
                  <a:lnTo>
                    <a:pt x="4" y="161"/>
                  </a:lnTo>
                  <a:lnTo>
                    <a:pt x="0" y="174"/>
                  </a:lnTo>
                  <a:lnTo>
                    <a:pt x="0" y="162"/>
                  </a:lnTo>
                  <a:lnTo>
                    <a:pt x="0" y="149"/>
                  </a:lnTo>
                  <a:lnTo>
                    <a:pt x="0" y="137"/>
                  </a:lnTo>
                  <a:lnTo>
                    <a:pt x="1" y="125"/>
                  </a:lnTo>
                  <a:lnTo>
                    <a:pt x="2" y="113"/>
                  </a:lnTo>
                  <a:lnTo>
                    <a:pt x="15" y="59"/>
                  </a:lnTo>
                  <a:lnTo>
                    <a:pt x="18" y="48"/>
                  </a:lnTo>
                  <a:lnTo>
                    <a:pt x="22" y="38"/>
                  </a:lnTo>
                  <a:lnTo>
                    <a:pt x="26" y="28"/>
                  </a:lnTo>
                  <a:lnTo>
                    <a:pt x="31" y="18"/>
                  </a:lnTo>
                  <a:lnTo>
                    <a:pt x="36" y="9"/>
                  </a:lnTo>
                  <a:lnTo>
                    <a:pt x="41" y="0"/>
                  </a:lnTo>
                  <a:lnTo>
                    <a:pt x="47" y="4"/>
                  </a:lnTo>
                  <a:lnTo>
                    <a:pt x="76" y="36"/>
                  </a:lnTo>
                  <a:lnTo>
                    <a:pt x="82" y="43"/>
                  </a:lnTo>
                  <a:lnTo>
                    <a:pt x="87" y="51"/>
                  </a:lnTo>
                  <a:lnTo>
                    <a:pt x="99" y="68"/>
                  </a:lnTo>
                  <a:lnTo>
                    <a:pt x="109" y="85"/>
                  </a:lnTo>
                  <a:lnTo>
                    <a:pt x="120" y="103"/>
                  </a:lnTo>
                  <a:lnTo>
                    <a:pt x="131" y="122"/>
                  </a:lnTo>
                  <a:lnTo>
                    <a:pt x="130" y="130"/>
                  </a:lnTo>
                  <a:lnTo>
                    <a:pt x="128" y="138"/>
                  </a:lnTo>
                  <a:lnTo>
                    <a:pt x="127" y="147"/>
                  </a:lnTo>
                  <a:lnTo>
                    <a:pt x="125" y="15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79" name="Shape 79">
              <a:extLst>
                <a:ext uri="{FF2B5EF4-FFF2-40B4-BE49-F238E27FC236}">
                  <a16:creationId xmlns:a16="http://schemas.microsoft.com/office/drawing/2014/main" id="{386618F3-8712-1A2E-8B6B-C7A4F7FA913E}"/>
                </a:ext>
              </a:extLst>
            </xdr:cNvPr>
            <xdr:cNvPicPr preferRelativeResize="0"/>
          </xdr:nvPicPr>
          <xdr:blipFill rotWithShape="1">
            <a:blip xmlns:r="http://schemas.openxmlformats.org/officeDocument/2006/relationships" r:embed="rId7">
              <a:alphaModFix/>
            </a:blip>
            <a:srcRect/>
            <a:stretch/>
          </xdr:blipFill>
          <xdr:spPr>
            <a:xfrm>
              <a:off x="6874" y="640"/>
              <a:ext cx="499" cy="2"/>
            </a:xfrm>
            <a:prstGeom prst="rect">
              <a:avLst/>
            </a:prstGeom>
            <a:noFill/>
            <a:ln>
              <a:noFill/>
            </a:ln>
          </xdr:spPr>
        </xdr:pic>
        <xdr:sp macro="" textlink="">
          <xdr:nvSpPr>
            <xdr:cNvPr id="80" name="Shape 80">
              <a:extLst>
                <a:ext uri="{FF2B5EF4-FFF2-40B4-BE49-F238E27FC236}">
                  <a16:creationId xmlns:a16="http://schemas.microsoft.com/office/drawing/2014/main" id="{4E7F553E-21AD-2784-3250-5FE1EB3EFB71}"/>
                </a:ext>
              </a:extLst>
            </xdr:cNvPr>
            <xdr:cNvSpPr/>
          </xdr:nvSpPr>
          <xdr:spPr>
            <a:xfrm>
              <a:off x="6966" y="407"/>
              <a:ext cx="174" cy="222"/>
            </a:xfrm>
            <a:custGeom>
              <a:avLst/>
              <a:gdLst/>
              <a:ahLst/>
              <a:cxnLst/>
              <a:rect l="l" t="t" r="r" b="b"/>
              <a:pathLst>
                <a:path w="174" h="222" extrusionOk="0">
                  <a:moveTo>
                    <a:pt x="96" y="0"/>
                  </a:moveTo>
                  <a:lnTo>
                    <a:pt x="90" y="6"/>
                  </a:lnTo>
                  <a:lnTo>
                    <a:pt x="84" y="13"/>
                  </a:lnTo>
                  <a:lnTo>
                    <a:pt x="78" y="21"/>
                  </a:lnTo>
                  <a:lnTo>
                    <a:pt x="72" y="30"/>
                  </a:lnTo>
                  <a:lnTo>
                    <a:pt x="66" y="38"/>
                  </a:lnTo>
                  <a:lnTo>
                    <a:pt x="60" y="47"/>
                  </a:lnTo>
                  <a:lnTo>
                    <a:pt x="42" y="77"/>
                  </a:lnTo>
                  <a:lnTo>
                    <a:pt x="24" y="110"/>
                  </a:lnTo>
                  <a:lnTo>
                    <a:pt x="12" y="134"/>
                  </a:lnTo>
                  <a:lnTo>
                    <a:pt x="0" y="160"/>
                  </a:lnTo>
                  <a:lnTo>
                    <a:pt x="5" y="167"/>
                  </a:lnTo>
                  <a:lnTo>
                    <a:pt x="9" y="174"/>
                  </a:lnTo>
                  <a:lnTo>
                    <a:pt x="14" y="181"/>
                  </a:lnTo>
                  <a:lnTo>
                    <a:pt x="19" y="189"/>
                  </a:lnTo>
                  <a:lnTo>
                    <a:pt x="23" y="197"/>
                  </a:lnTo>
                  <a:lnTo>
                    <a:pt x="28" y="204"/>
                  </a:lnTo>
                  <a:lnTo>
                    <a:pt x="38" y="220"/>
                  </a:lnTo>
                  <a:lnTo>
                    <a:pt x="39" y="222"/>
                  </a:lnTo>
                  <a:lnTo>
                    <a:pt x="44" y="203"/>
                  </a:lnTo>
                  <a:lnTo>
                    <a:pt x="48" y="188"/>
                  </a:lnTo>
                  <a:lnTo>
                    <a:pt x="50" y="181"/>
                  </a:lnTo>
                  <a:lnTo>
                    <a:pt x="51" y="175"/>
                  </a:lnTo>
                  <a:lnTo>
                    <a:pt x="55" y="161"/>
                  </a:lnTo>
                  <a:lnTo>
                    <a:pt x="58" y="154"/>
                  </a:lnTo>
                  <a:lnTo>
                    <a:pt x="61" y="146"/>
                  </a:lnTo>
                  <a:lnTo>
                    <a:pt x="70" y="128"/>
                  </a:lnTo>
                  <a:lnTo>
                    <a:pt x="76" y="117"/>
                  </a:lnTo>
                  <a:lnTo>
                    <a:pt x="82" y="105"/>
                  </a:lnTo>
                  <a:lnTo>
                    <a:pt x="90" y="92"/>
                  </a:lnTo>
                  <a:lnTo>
                    <a:pt x="99" y="76"/>
                  </a:lnTo>
                  <a:lnTo>
                    <a:pt x="142" y="76"/>
                  </a:lnTo>
                  <a:lnTo>
                    <a:pt x="138" y="64"/>
                  </a:lnTo>
                  <a:lnTo>
                    <a:pt x="133" y="51"/>
                  </a:lnTo>
                  <a:lnTo>
                    <a:pt x="128" y="40"/>
                  </a:lnTo>
                  <a:lnTo>
                    <a:pt x="124" y="30"/>
                  </a:lnTo>
                  <a:lnTo>
                    <a:pt x="119" y="22"/>
                  </a:lnTo>
                  <a:lnTo>
                    <a:pt x="111" y="10"/>
                  </a:lnTo>
                  <a:lnTo>
                    <a:pt x="107" y="6"/>
                  </a:lnTo>
                  <a:lnTo>
                    <a:pt x="101" y="2"/>
                  </a:lnTo>
                  <a:lnTo>
                    <a:pt x="96" y="0"/>
                  </a:lnTo>
                  <a:close/>
                  <a:moveTo>
                    <a:pt x="142" y="76"/>
                  </a:moveTo>
                  <a:lnTo>
                    <a:pt x="99" y="76"/>
                  </a:lnTo>
                  <a:lnTo>
                    <a:pt x="108" y="89"/>
                  </a:lnTo>
                  <a:lnTo>
                    <a:pt x="118" y="102"/>
                  </a:lnTo>
                  <a:lnTo>
                    <a:pt x="127" y="115"/>
                  </a:lnTo>
                  <a:lnTo>
                    <a:pt x="137" y="128"/>
                  </a:lnTo>
                  <a:lnTo>
                    <a:pt x="155" y="156"/>
                  </a:lnTo>
                  <a:lnTo>
                    <a:pt x="165" y="170"/>
                  </a:lnTo>
                  <a:lnTo>
                    <a:pt x="174" y="186"/>
                  </a:lnTo>
                  <a:lnTo>
                    <a:pt x="167" y="160"/>
                  </a:lnTo>
                  <a:lnTo>
                    <a:pt x="161" y="136"/>
                  </a:lnTo>
                  <a:lnTo>
                    <a:pt x="154" y="115"/>
                  </a:lnTo>
                  <a:lnTo>
                    <a:pt x="148" y="96"/>
                  </a:lnTo>
                  <a:lnTo>
                    <a:pt x="143" y="79"/>
                  </a:lnTo>
                  <a:lnTo>
                    <a:pt x="142" y="76"/>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81" name="Shape 81">
              <a:extLst>
                <a:ext uri="{FF2B5EF4-FFF2-40B4-BE49-F238E27FC236}">
                  <a16:creationId xmlns:a16="http://schemas.microsoft.com/office/drawing/2014/main" id="{E17FCB0D-BE58-A64E-2D62-6E0FE296E8D1}"/>
                </a:ext>
              </a:extLst>
            </xdr:cNvPr>
            <xdr:cNvPicPr preferRelativeResize="0"/>
          </xdr:nvPicPr>
          <xdr:blipFill rotWithShape="1">
            <a:blip xmlns:r="http://schemas.openxmlformats.org/officeDocument/2006/relationships" r:embed="rId7">
              <a:alphaModFix/>
            </a:blip>
            <a:srcRect/>
            <a:stretch/>
          </xdr:blipFill>
          <xdr:spPr>
            <a:xfrm>
              <a:off x="6967" y="537"/>
              <a:ext cx="499" cy="2"/>
            </a:xfrm>
            <a:prstGeom prst="rect">
              <a:avLst/>
            </a:prstGeom>
            <a:noFill/>
            <a:ln>
              <a:noFill/>
            </a:ln>
          </xdr:spPr>
        </xdr:pic>
        <xdr:sp macro="" textlink="">
          <xdr:nvSpPr>
            <xdr:cNvPr id="82" name="Shape 82">
              <a:extLst>
                <a:ext uri="{FF2B5EF4-FFF2-40B4-BE49-F238E27FC236}">
                  <a16:creationId xmlns:a16="http://schemas.microsoft.com/office/drawing/2014/main" id="{0F937047-226C-49F2-6088-E771DA9F6D6B}"/>
                </a:ext>
              </a:extLst>
            </xdr:cNvPr>
            <xdr:cNvSpPr/>
          </xdr:nvSpPr>
          <xdr:spPr>
            <a:xfrm>
              <a:off x="6966" y="407"/>
              <a:ext cx="174" cy="222"/>
            </a:xfrm>
            <a:custGeom>
              <a:avLst/>
              <a:gdLst/>
              <a:ahLst/>
              <a:cxnLst/>
              <a:rect l="l" t="t" r="r" b="b"/>
              <a:pathLst>
                <a:path w="174" h="222" extrusionOk="0">
                  <a:moveTo>
                    <a:pt x="0" y="160"/>
                  </a:moveTo>
                  <a:lnTo>
                    <a:pt x="12" y="134"/>
                  </a:lnTo>
                  <a:lnTo>
                    <a:pt x="24" y="110"/>
                  </a:lnTo>
                  <a:lnTo>
                    <a:pt x="30" y="99"/>
                  </a:lnTo>
                  <a:lnTo>
                    <a:pt x="36" y="88"/>
                  </a:lnTo>
                  <a:lnTo>
                    <a:pt x="42" y="77"/>
                  </a:lnTo>
                  <a:lnTo>
                    <a:pt x="48" y="67"/>
                  </a:lnTo>
                  <a:lnTo>
                    <a:pt x="54" y="57"/>
                  </a:lnTo>
                  <a:lnTo>
                    <a:pt x="60" y="47"/>
                  </a:lnTo>
                  <a:lnTo>
                    <a:pt x="66" y="38"/>
                  </a:lnTo>
                  <a:lnTo>
                    <a:pt x="72" y="30"/>
                  </a:lnTo>
                  <a:lnTo>
                    <a:pt x="78" y="21"/>
                  </a:lnTo>
                  <a:lnTo>
                    <a:pt x="84" y="13"/>
                  </a:lnTo>
                  <a:lnTo>
                    <a:pt x="90" y="6"/>
                  </a:lnTo>
                  <a:lnTo>
                    <a:pt x="96" y="0"/>
                  </a:lnTo>
                  <a:lnTo>
                    <a:pt x="97" y="0"/>
                  </a:lnTo>
                  <a:lnTo>
                    <a:pt x="99" y="1"/>
                  </a:lnTo>
                  <a:lnTo>
                    <a:pt x="101" y="2"/>
                  </a:lnTo>
                  <a:lnTo>
                    <a:pt x="103" y="3"/>
                  </a:lnTo>
                  <a:lnTo>
                    <a:pt x="105" y="4"/>
                  </a:lnTo>
                  <a:lnTo>
                    <a:pt x="107" y="6"/>
                  </a:lnTo>
                  <a:lnTo>
                    <a:pt x="109" y="8"/>
                  </a:lnTo>
                  <a:lnTo>
                    <a:pt x="111" y="10"/>
                  </a:lnTo>
                  <a:lnTo>
                    <a:pt x="113" y="13"/>
                  </a:lnTo>
                  <a:lnTo>
                    <a:pt x="115" y="16"/>
                  </a:lnTo>
                  <a:lnTo>
                    <a:pt x="117" y="19"/>
                  </a:lnTo>
                  <a:lnTo>
                    <a:pt x="119" y="22"/>
                  </a:lnTo>
                  <a:lnTo>
                    <a:pt x="124" y="30"/>
                  </a:lnTo>
                  <a:lnTo>
                    <a:pt x="128" y="40"/>
                  </a:lnTo>
                  <a:lnTo>
                    <a:pt x="133" y="51"/>
                  </a:lnTo>
                  <a:lnTo>
                    <a:pt x="138" y="64"/>
                  </a:lnTo>
                  <a:lnTo>
                    <a:pt x="143" y="79"/>
                  </a:lnTo>
                  <a:lnTo>
                    <a:pt x="148" y="96"/>
                  </a:lnTo>
                  <a:lnTo>
                    <a:pt x="154" y="115"/>
                  </a:lnTo>
                  <a:lnTo>
                    <a:pt x="161" y="136"/>
                  </a:lnTo>
                  <a:lnTo>
                    <a:pt x="167" y="160"/>
                  </a:lnTo>
                  <a:lnTo>
                    <a:pt x="174" y="186"/>
                  </a:lnTo>
                  <a:lnTo>
                    <a:pt x="165" y="170"/>
                  </a:lnTo>
                  <a:lnTo>
                    <a:pt x="155" y="156"/>
                  </a:lnTo>
                  <a:lnTo>
                    <a:pt x="146" y="142"/>
                  </a:lnTo>
                  <a:lnTo>
                    <a:pt x="137" y="128"/>
                  </a:lnTo>
                  <a:lnTo>
                    <a:pt x="127" y="115"/>
                  </a:lnTo>
                  <a:lnTo>
                    <a:pt x="118" y="102"/>
                  </a:lnTo>
                  <a:lnTo>
                    <a:pt x="108" y="89"/>
                  </a:lnTo>
                  <a:lnTo>
                    <a:pt x="99" y="76"/>
                  </a:lnTo>
                  <a:lnTo>
                    <a:pt x="90" y="92"/>
                  </a:lnTo>
                  <a:lnTo>
                    <a:pt x="82" y="105"/>
                  </a:lnTo>
                  <a:lnTo>
                    <a:pt x="76" y="117"/>
                  </a:lnTo>
                  <a:lnTo>
                    <a:pt x="70" y="128"/>
                  </a:lnTo>
                  <a:lnTo>
                    <a:pt x="65" y="138"/>
                  </a:lnTo>
                  <a:lnTo>
                    <a:pt x="61" y="146"/>
                  </a:lnTo>
                  <a:lnTo>
                    <a:pt x="58" y="154"/>
                  </a:lnTo>
                  <a:lnTo>
                    <a:pt x="55" y="161"/>
                  </a:lnTo>
                  <a:lnTo>
                    <a:pt x="53" y="168"/>
                  </a:lnTo>
                  <a:lnTo>
                    <a:pt x="51" y="175"/>
                  </a:lnTo>
                  <a:lnTo>
                    <a:pt x="50" y="181"/>
                  </a:lnTo>
                  <a:lnTo>
                    <a:pt x="48" y="188"/>
                  </a:lnTo>
                  <a:lnTo>
                    <a:pt x="44" y="203"/>
                  </a:lnTo>
                  <a:lnTo>
                    <a:pt x="39" y="222"/>
                  </a:lnTo>
                  <a:lnTo>
                    <a:pt x="38" y="221"/>
                  </a:lnTo>
                  <a:lnTo>
                    <a:pt x="38" y="220"/>
                  </a:lnTo>
                  <a:lnTo>
                    <a:pt x="33" y="212"/>
                  </a:lnTo>
                  <a:lnTo>
                    <a:pt x="28" y="204"/>
                  </a:lnTo>
                  <a:lnTo>
                    <a:pt x="23" y="197"/>
                  </a:lnTo>
                  <a:lnTo>
                    <a:pt x="19" y="189"/>
                  </a:lnTo>
                  <a:lnTo>
                    <a:pt x="14" y="181"/>
                  </a:lnTo>
                  <a:lnTo>
                    <a:pt x="9" y="174"/>
                  </a:lnTo>
                  <a:lnTo>
                    <a:pt x="5" y="167"/>
                  </a:lnTo>
                  <a:lnTo>
                    <a:pt x="0" y="16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83" name="Shape 83">
              <a:extLst>
                <a:ext uri="{FF2B5EF4-FFF2-40B4-BE49-F238E27FC236}">
                  <a16:creationId xmlns:a16="http://schemas.microsoft.com/office/drawing/2014/main" id="{50E4E151-249D-5159-EC4F-EA7E0AE7FED0}"/>
                </a:ext>
              </a:extLst>
            </xdr:cNvPr>
            <xdr:cNvPicPr preferRelativeResize="0"/>
          </xdr:nvPicPr>
          <xdr:blipFill rotWithShape="1">
            <a:blip xmlns:r="http://schemas.openxmlformats.org/officeDocument/2006/relationships" r:embed="rId7">
              <a:alphaModFix/>
            </a:blip>
            <a:srcRect/>
            <a:stretch/>
          </xdr:blipFill>
          <xdr:spPr>
            <a:xfrm>
              <a:off x="6967" y="537"/>
              <a:ext cx="499" cy="2"/>
            </a:xfrm>
            <a:prstGeom prst="rect">
              <a:avLst/>
            </a:prstGeom>
            <a:noFill/>
            <a:ln>
              <a:noFill/>
            </a:ln>
          </xdr:spPr>
        </xdr:pic>
        <xdr:sp macro="" textlink="">
          <xdr:nvSpPr>
            <xdr:cNvPr id="84" name="Shape 84">
              <a:extLst>
                <a:ext uri="{FF2B5EF4-FFF2-40B4-BE49-F238E27FC236}">
                  <a16:creationId xmlns:a16="http://schemas.microsoft.com/office/drawing/2014/main" id="{895FBE3B-99C8-169C-82D1-DE64A64ED3AF}"/>
                </a:ext>
              </a:extLst>
            </xdr:cNvPr>
            <xdr:cNvSpPr/>
          </xdr:nvSpPr>
          <xdr:spPr>
            <a:xfrm>
              <a:off x="6997" y="616"/>
              <a:ext cx="2" cy="2"/>
            </a:xfrm>
            <a:custGeom>
              <a:avLst/>
              <a:gdLst/>
              <a:ahLst/>
              <a:cxnLst/>
              <a:rect l="l" t="t" r="r" b="b"/>
              <a:pathLst>
                <a:path w="1" h="2" extrusionOk="0">
                  <a:moveTo>
                    <a:pt x="1" y="2"/>
                  </a:moveTo>
                  <a:lnTo>
                    <a:pt x="0" y="1"/>
                  </a:lnTo>
                  <a:lnTo>
                    <a:pt x="0" y="0"/>
                  </a:lnTo>
                  <a:lnTo>
                    <a:pt x="0" y="1"/>
                  </a:lnTo>
                  <a:lnTo>
                    <a:pt x="1" y="2"/>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85" name="Shape 85">
              <a:extLst>
                <a:ext uri="{FF2B5EF4-FFF2-40B4-BE49-F238E27FC236}">
                  <a16:creationId xmlns:a16="http://schemas.microsoft.com/office/drawing/2014/main" id="{6E2CDB6E-2F8A-F07E-4890-91EDB2675DC5}"/>
                </a:ext>
              </a:extLst>
            </xdr:cNvPr>
            <xdr:cNvSpPr/>
          </xdr:nvSpPr>
          <xdr:spPr>
            <a:xfrm>
              <a:off x="6997" y="616"/>
              <a:ext cx="2" cy="2"/>
            </a:xfrm>
            <a:custGeom>
              <a:avLst/>
              <a:gdLst/>
              <a:ahLst/>
              <a:cxnLst/>
              <a:rect l="l" t="t" r="r" b="b"/>
              <a:pathLst>
                <a:path w="1" h="2" extrusionOk="0">
                  <a:moveTo>
                    <a:pt x="1" y="2"/>
                  </a:moveTo>
                  <a:lnTo>
                    <a:pt x="0" y="1"/>
                  </a:lnTo>
                  <a:lnTo>
                    <a:pt x="0" y="0"/>
                  </a:lnTo>
                  <a:lnTo>
                    <a:pt x="0" y="1"/>
                  </a:lnTo>
                  <a:lnTo>
                    <a:pt x="1"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86" name="Shape 86">
              <a:extLst>
                <a:ext uri="{FF2B5EF4-FFF2-40B4-BE49-F238E27FC236}">
                  <a16:creationId xmlns:a16="http://schemas.microsoft.com/office/drawing/2014/main" id="{C9CBE957-3233-0248-8FA5-DE628C2A34B6}"/>
                </a:ext>
              </a:extLst>
            </xdr:cNvPr>
            <xdr:cNvSpPr/>
          </xdr:nvSpPr>
          <xdr:spPr>
            <a:xfrm>
              <a:off x="6998" y="620"/>
              <a:ext cx="3" cy="3"/>
            </a:xfrm>
            <a:custGeom>
              <a:avLst/>
              <a:gdLst/>
              <a:ahLst/>
              <a:cxnLst/>
              <a:rect l="l" t="t" r="r" b="b"/>
              <a:pathLst>
                <a:path w="3" h="3" extrusionOk="0">
                  <a:moveTo>
                    <a:pt x="3" y="3"/>
                  </a:moveTo>
                  <a:lnTo>
                    <a:pt x="2" y="1"/>
                  </a:lnTo>
                  <a:lnTo>
                    <a:pt x="0" y="0"/>
                  </a:lnTo>
                </a:path>
              </a:pathLst>
            </a:custGeom>
            <a:noFill/>
            <a:ln w="9525" cap="flat" cmpd="sng">
              <a:solidFill>
                <a:srgbClr val="373435"/>
              </a:solidFill>
              <a:prstDash val="solid"/>
              <a:round/>
              <a:headEnd type="none" w="med" len="med"/>
              <a:tailEnd type="none" w="med" len="med"/>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87" name="Shape 87">
              <a:extLst>
                <a:ext uri="{FF2B5EF4-FFF2-40B4-BE49-F238E27FC236}">
                  <a16:creationId xmlns:a16="http://schemas.microsoft.com/office/drawing/2014/main" id="{3666F2D8-400C-DDEB-5863-DD076205F323}"/>
                </a:ext>
              </a:extLst>
            </xdr:cNvPr>
            <xdr:cNvPicPr preferRelativeResize="0"/>
          </xdr:nvPicPr>
          <xdr:blipFill rotWithShape="1">
            <a:blip xmlns:r="http://schemas.openxmlformats.org/officeDocument/2006/relationships" r:embed="rId7">
              <a:alphaModFix/>
            </a:blip>
            <a:srcRect/>
            <a:stretch/>
          </xdr:blipFill>
          <xdr:spPr>
            <a:xfrm>
              <a:off x="6998" y="745"/>
              <a:ext cx="499" cy="7"/>
            </a:xfrm>
            <a:prstGeom prst="rect">
              <a:avLst/>
            </a:prstGeom>
            <a:noFill/>
            <a:ln>
              <a:noFill/>
            </a:ln>
          </xdr:spPr>
        </xdr:pic>
        <xdr:sp macro="" textlink="">
          <xdr:nvSpPr>
            <xdr:cNvPr id="88" name="Shape 88">
              <a:extLst>
                <a:ext uri="{FF2B5EF4-FFF2-40B4-BE49-F238E27FC236}">
                  <a16:creationId xmlns:a16="http://schemas.microsoft.com/office/drawing/2014/main" id="{B01920AC-96DC-3D94-9B7B-E37398E6D54B}"/>
                </a:ext>
              </a:extLst>
            </xdr:cNvPr>
            <xdr:cNvSpPr/>
          </xdr:nvSpPr>
          <xdr:spPr>
            <a:xfrm>
              <a:off x="7017" y="790"/>
              <a:ext cx="5" cy="18"/>
            </a:xfrm>
            <a:custGeom>
              <a:avLst/>
              <a:gdLst/>
              <a:ahLst/>
              <a:cxnLst/>
              <a:rect l="l" t="t" r="r" b="b"/>
              <a:pathLst>
                <a:path w="5" h="18" extrusionOk="0">
                  <a:moveTo>
                    <a:pt x="5" y="0"/>
                  </a:moveTo>
                  <a:lnTo>
                    <a:pt x="2" y="8"/>
                  </a:lnTo>
                  <a:lnTo>
                    <a:pt x="0" y="16"/>
                  </a:lnTo>
                  <a:lnTo>
                    <a:pt x="0" y="18"/>
                  </a:lnTo>
                  <a:lnTo>
                    <a:pt x="1" y="14"/>
                  </a:lnTo>
                  <a:lnTo>
                    <a:pt x="3" y="9"/>
                  </a:lnTo>
                  <a:lnTo>
                    <a:pt x="4" y="5"/>
                  </a:lnTo>
                  <a:lnTo>
                    <a:pt x="5"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89" name="Shape 89">
              <a:extLst>
                <a:ext uri="{FF2B5EF4-FFF2-40B4-BE49-F238E27FC236}">
                  <a16:creationId xmlns:a16="http://schemas.microsoft.com/office/drawing/2014/main" id="{D4592AE8-AF2C-6399-F739-A2A6C9CDF8EA}"/>
                </a:ext>
              </a:extLst>
            </xdr:cNvPr>
            <xdr:cNvSpPr/>
          </xdr:nvSpPr>
          <xdr:spPr>
            <a:xfrm>
              <a:off x="7017" y="790"/>
              <a:ext cx="5" cy="18"/>
            </a:xfrm>
            <a:custGeom>
              <a:avLst/>
              <a:gdLst/>
              <a:ahLst/>
              <a:cxnLst/>
              <a:rect l="l" t="t" r="r" b="b"/>
              <a:pathLst>
                <a:path w="5" h="18" extrusionOk="0">
                  <a:moveTo>
                    <a:pt x="5" y="0"/>
                  </a:moveTo>
                  <a:lnTo>
                    <a:pt x="4" y="4"/>
                  </a:lnTo>
                  <a:lnTo>
                    <a:pt x="2" y="8"/>
                  </a:lnTo>
                  <a:lnTo>
                    <a:pt x="1" y="12"/>
                  </a:lnTo>
                  <a:lnTo>
                    <a:pt x="0" y="15"/>
                  </a:lnTo>
                  <a:lnTo>
                    <a:pt x="0" y="16"/>
                  </a:lnTo>
                  <a:lnTo>
                    <a:pt x="0" y="18"/>
                  </a:lnTo>
                  <a:lnTo>
                    <a:pt x="1" y="14"/>
                  </a:lnTo>
                  <a:lnTo>
                    <a:pt x="3" y="9"/>
                  </a:lnTo>
                  <a:lnTo>
                    <a:pt x="4" y="5"/>
                  </a:lnTo>
                  <a:lnTo>
                    <a:pt x="5"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90" name="Shape 90">
              <a:extLst>
                <a:ext uri="{FF2B5EF4-FFF2-40B4-BE49-F238E27FC236}">
                  <a16:creationId xmlns:a16="http://schemas.microsoft.com/office/drawing/2014/main" id="{BD35C82D-A787-311B-9E2A-0126C4D4C2A0}"/>
                </a:ext>
              </a:extLst>
            </xdr:cNvPr>
            <xdr:cNvSpPr/>
          </xdr:nvSpPr>
          <xdr:spPr>
            <a:xfrm>
              <a:off x="6973" y="544"/>
              <a:ext cx="69" cy="219"/>
            </a:xfrm>
            <a:custGeom>
              <a:avLst/>
              <a:gdLst/>
              <a:ahLst/>
              <a:cxnLst/>
              <a:rect l="l" t="t" r="r" b="b"/>
              <a:pathLst>
                <a:path w="69" h="219" extrusionOk="0">
                  <a:moveTo>
                    <a:pt x="0" y="84"/>
                  </a:moveTo>
                  <a:lnTo>
                    <a:pt x="1" y="89"/>
                  </a:lnTo>
                  <a:lnTo>
                    <a:pt x="2" y="95"/>
                  </a:lnTo>
                  <a:lnTo>
                    <a:pt x="4" y="100"/>
                  </a:lnTo>
                  <a:lnTo>
                    <a:pt x="5" y="106"/>
                  </a:lnTo>
                  <a:lnTo>
                    <a:pt x="15" y="121"/>
                  </a:lnTo>
                  <a:lnTo>
                    <a:pt x="24" y="136"/>
                  </a:lnTo>
                  <a:lnTo>
                    <a:pt x="28" y="144"/>
                  </a:lnTo>
                  <a:lnTo>
                    <a:pt x="33" y="151"/>
                  </a:lnTo>
                  <a:lnTo>
                    <a:pt x="36" y="158"/>
                  </a:lnTo>
                  <a:lnTo>
                    <a:pt x="40" y="165"/>
                  </a:lnTo>
                  <a:lnTo>
                    <a:pt x="52" y="193"/>
                  </a:lnTo>
                  <a:lnTo>
                    <a:pt x="54" y="199"/>
                  </a:lnTo>
                  <a:lnTo>
                    <a:pt x="58" y="213"/>
                  </a:lnTo>
                  <a:lnTo>
                    <a:pt x="60" y="219"/>
                  </a:lnTo>
                  <a:lnTo>
                    <a:pt x="66" y="201"/>
                  </a:lnTo>
                  <a:lnTo>
                    <a:pt x="69" y="195"/>
                  </a:lnTo>
                  <a:lnTo>
                    <a:pt x="65" y="181"/>
                  </a:lnTo>
                  <a:lnTo>
                    <a:pt x="63" y="167"/>
                  </a:lnTo>
                  <a:lnTo>
                    <a:pt x="60" y="153"/>
                  </a:lnTo>
                  <a:lnTo>
                    <a:pt x="59" y="139"/>
                  </a:lnTo>
                  <a:lnTo>
                    <a:pt x="57" y="125"/>
                  </a:lnTo>
                  <a:lnTo>
                    <a:pt x="57" y="119"/>
                  </a:lnTo>
                  <a:lnTo>
                    <a:pt x="26" y="119"/>
                  </a:lnTo>
                  <a:lnTo>
                    <a:pt x="14" y="101"/>
                  </a:lnTo>
                  <a:lnTo>
                    <a:pt x="7" y="93"/>
                  </a:lnTo>
                  <a:lnTo>
                    <a:pt x="0" y="84"/>
                  </a:lnTo>
                  <a:close/>
                  <a:moveTo>
                    <a:pt x="58" y="0"/>
                  </a:moveTo>
                  <a:lnTo>
                    <a:pt x="53" y="12"/>
                  </a:lnTo>
                  <a:lnTo>
                    <a:pt x="49" y="22"/>
                  </a:lnTo>
                  <a:lnTo>
                    <a:pt x="46" y="32"/>
                  </a:lnTo>
                  <a:lnTo>
                    <a:pt x="43" y="41"/>
                  </a:lnTo>
                  <a:lnTo>
                    <a:pt x="41" y="50"/>
                  </a:lnTo>
                  <a:lnTo>
                    <a:pt x="39" y="61"/>
                  </a:lnTo>
                  <a:lnTo>
                    <a:pt x="36" y="72"/>
                  </a:lnTo>
                  <a:lnTo>
                    <a:pt x="32" y="85"/>
                  </a:lnTo>
                  <a:lnTo>
                    <a:pt x="32" y="86"/>
                  </a:lnTo>
                  <a:lnTo>
                    <a:pt x="31" y="95"/>
                  </a:lnTo>
                  <a:lnTo>
                    <a:pt x="29" y="103"/>
                  </a:lnTo>
                  <a:lnTo>
                    <a:pt x="28" y="111"/>
                  </a:lnTo>
                  <a:lnTo>
                    <a:pt x="26" y="119"/>
                  </a:lnTo>
                  <a:lnTo>
                    <a:pt x="57" y="119"/>
                  </a:lnTo>
                  <a:lnTo>
                    <a:pt x="56" y="111"/>
                  </a:lnTo>
                  <a:lnTo>
                    <a:pt x="56" y="95"/>
                  </a:lnTo>
                  <a:lnTo>
                    <a:pt x="55" y="84"/>
                  </a:lnTo>
                  <a:lnTo>
                    <a:pt x="57" y="77"/>
                  </a:lnTo>
                  <a:lnTo>
                    <a:pt x="59" y="71"/>
                  </a:lnTo>
                  <a:lnTo>
                    <a:pt x="61" y="64"/>
                  </a:lnTo>
                  <a:lnTo>
                    <a:pt x="62" y="59"/>
                  </a:lnTo>
                  <a:lnTo>
                    <a:pt x="63" y="53"/>
                  </a:lnTo>
                  <a:lnTo>
                    <a:pt x="63" y="22"/>
                  </a:lnTo>
                  <a:lnTo>
                    <a:pt x="62" y="18"/>
                  </a:lnTo>
                  <a:lnTo>
                    <a:pt x="60" y="8"/>
                  </a:lnTo>
                  <a:lnTo>
                    <a:pt x="58"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91" name="Shape 91">
              <a:extLst>
                <a:ext uri="{FF2B5EF4-FFF2-40B4-BE49-F238E27FC236}">
                  <a16:creationId xmlns:a16="http://schemas.microsoft.com/office/drawing/2014/main" id="{13991BAE-0272-D4AA-2C66-2521D9634BD0}"/>
                </a:ext>
              </a:extLst>
            </xdr:cNvPr>
            <xdr:cNvPicPr preferRelativeResize="0"/>
          </xdr:nvPicPr>
          <xdr:blipFill rotWithShape="1">
            <a:blip xmlns:r="http://schemas.openxmlformats.org/officeDocument/2006/relationships" r:embed="rId7">
              <a:alphaModFix/>
            </a:blip>
            <a:srcRect/>
            <a:stretch/>
          </xdr:blipFill>
          <xdr:spPr>
            <a:xfrm>
              <a:off x="6974" y="673"/>
              <a:ext cx="499" cy="2"/>
            </a:xfrm>
            <a:prstGeom prst="rect">
              <a:avLst/>
            </a:prstGeom>
            <a:noFill/>
            <a:ln>
              <a:noFill/>
            </a:ln>
          </xdr:spPr>
        </xdr:pic>
        <xdr:sp macro="" textlink="">
          <xdr:nvSpPr>
            <xdr:cNvPr id="92" name="Shape 92">
              <a:extLst>
                <a:ext uri="{FF2B5EF4-FFF2-40B4-BE49-F238E27FC236}">
                  <a16:creationId xmlns:a16="http://schemas.microsoft.com/office/drawing/2014/main" id="{9DA7C758-C4AC-5FC3-098F-8BC7282B85EA}"/>
                </a:ext>
              </a:extLst>
            </xdr:cNvPr>
            <xdr:cNvSpPr/>
          </xdr:nvSpPr>
          <xdr:spPr>
            <a:xfrm>
              <a:off x="6973" y="544"/>
              <a:ext cx="69" cy="219"/>
            </a:xfrm>
            <a:custGeom>
              <a:avLst/>
              <a:gdLst/>
              <a:ahLst/>
              <a:cxnLst/>
              <a:rect l="l" t="t" r="r" b="b"/>
              <a:pathLst>
                <a:path w="69" h="219" extrusionOk="0">
                  <a:moveTo>
                    <a:pt x="69" y="195"/>
                  </a:moveTo>
                  <a:lnTo>
                    <a:pt x="65" y="181"/>
                  </a:lnTo>
                  <a:lnTo>
                    <a:pt x="63" y="167"/>
                  </a:lnTo>
                  <a:lnTo>
                    <a:pt x="60" y="153"/>
                  </a:lnTo>
                  <a:lnTo>
                    <a:pt x="59" y="139"/>
                  </a:lnTo>
                  <a:lnTo>
                    <a:pt x="57" y="125"/>
                  </a:lnTo>
                  <a:lnTo>
                    <a:pt x="56" y="111"/>
                  </a:lnTo>
                  <a:lnTo>
                    <a:pt x="56" y="97"/>
                  </a:lnTo>
                  <a:lnTo>
                    <a:pt x="55" y="84"/>
                  </a:lnTo>
                  <a:lnTo>
                    <a:pt x="57" y="77"/>
                  </a:lnTo>
                  <a:lnTo>
                    <a:pt x="59" y="71"/>
                  </a:lnTo>
                  <a:lnTo>
                    <a:pt x="61" y="64"/>
                  </a:lnTo>
                  <a:lnTo>
                    <a:pt x="62" y="59"/>
                  </a:lnTo>
                  <a:lnTo>
                    <a:pt x="63" y="53"/>
                  </a:lnTo>
                  <a:lnTo>
                    <a:pt x="63" y="47"/>
                  </a:lnTo>
                  <a:lnTo>
                    <a:pt x="64" y="42"/>
                  </a:lnTo>
                  <a:lnTo>
                    <a:pt x="64" y="37"/>
                  </a:lnTo>
                  <a:lnTo>
                    <a:pt x="63" y="32"/>
                  </a:lnTo>
                  <a:lnTo>
                    <a:pt x="63" y="27"/>
                  </a:lnTo>
                  <a:lnTo>
                    <a:pt x="63" y="22"/>
                  </a:lnTo>
                  <a:lnTo>
                    <a:pt x="62" y="18"/>
                  </a:lnTo>
                  <a:lnTo>
                    <a:pt x="60" y="8"/>
                  </a:lnTo>
                  <a:lnTo>
                    <a:pt x="58" y="0"/>
                  </a:lnTo>
                  <a:lnTo>
                    <a:pt x="53" y="12"/>
                  </a:lnTo>
                  <a:lnTo>
                    <a:pt x="49" y="22"/>
                  </a:lnTo>
                  <a:lnTo>
                    <a:pt x="46" y="32"/>
                  </a:lnTo>
                  <a:lnTo>
                    <a:pt x="43" y="41"/>
                  </a:lnTo>
                  <a:lnTo>
                    <a:pt x="41" y="50"/>
                  </a:lnTo>
                  <a:lnTo>
                    <a:pt x="39" y="61"/>
                  </a:lnTo>
                  <a:lnTo>
                    <a:pt x="36" y="72"/>
                  </a:lnTo>
                  <a:lnTo>
                    <a:pt x="32" y="85"/>
                  </a:lnTo>
                  <a:lnTo>
                    <a:pt x="31" y="84"/>
                  </a:lnTo>
                  <a:lnTo>
                    <a:pt x="32" y="86"/>
                  </a:lnTo>
                  <a:lnTo>
                    <a:pt x="31" y="95"/>
                  </a:lnTo>
                  <a:lnTo>
                    <a:pt x="29" y="103"/>
                  </a:lnTo>
                  <a:lnTo>
                    <a:pt x="28" y="111"/>
                  </a:lnTo>
                  <a:lnTo>
                    <a:pt x="26" y="119"/>
                  </a:lnTo>
                  <a:lnTo>
                    <a:pt x="20" y="110"/>
                  </a:lnTo>
                  <a:lnTo>
                    <a:pt x="14" y="101"/>
                  </a:lnTo>
                  <a:lnTo>
                    <a:pt x="7" y="93"/>
                  </a:lnTo>
                  <a:lnTo>
                    <a:pt x="0" y="84"/>
                  </a:lnTo>
                  <a:lnTo>
                    <a:pt x="1" y="89"/>
                  </a:lnTo>
                  <a:lnTo>
                    <a:pt x="2" y="95"/>
                  </a:lnTo>
                  <a:lnTo>
                    <a:pt x="4" y="100"/>
                  </a:lnTo>
                  <a:lnTo>
                    <a:pt x="5" y="106"/>
                  </a:lnTo>
                  <a:lnTo>
                    <a:pt x="15" y="121"/>
                  </a:lnTo>
                  <a:lnTo>
                    <a:pt x="24" y="136"/>
                  </a:lnTo>
                  <a:lnTo>
                    <a:pt x="28" y="144"/>
                  </a:lnTo>
                  <a:lnTo>
                    <a:pt x="33" y="151"/>
                  </a:lnTo>
                  <a:lnTo>
                    <a:pt x="36" y="158"/>
                  </a:lnTo>
                  <a:lnTo>
                    <a:pt x="40" y="165"/>
                  </a:lnTo>
                  <a:lnTo>
                    <a:pt x="43" y="172"/>
                  </a:lnTo>
                  <a:lnTo>
                    <a:pt x="46" y="179"/>
                  </a:lnTo>
                  <a:lnTo>
                    <a:pt x="49" y="186"/>
                  </a:lnTo>
                  <a:lnTo>
                    <a:pt x="52" y="193"/>
                  </a:lnTo>
                  <a:lnTo>
                    <a:pt x="54" y="199"/>
                  </a:lnTo>
                  <a:lnTo>
                    <a:pt x="56" y="206"/>
                  </a:lnTo>
                  <a:lnTo>
                    <a:pt x="58" y="213"/>
                  </a:lnTo>
                  <a:lnTo>
                    <a:pt x="60" y="219"/>
                  </a:lnTo>
                  <a:lnTo>
                    <a:pt x="62" y="213"/>
                  </a:lnTo>
                  <a:lnTo>
                    <a:pt x="64" y="207"/>
                  </a:lnTo>
                  <a:lnTo>
                    <a:pt x="66" y="201"/>
                  </a:lnTo>
                  <a:lnTo>
                    <a:pt x="69" y="19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93" name="Shape 93">
              <a:extLst>
                <a:ext uri="{FF2B5EF4-FFF2-40B4-BE49-F238E27FC236}">
                  <a16:creationId xmlns:a16="http://schemas.microsoft.com/office/drawing/2014/main" id="{F332EF93-DE1F-ABE6-549A-5FD369F7B308}"/>
                </a:ext>
              </a:extLst>
            </xdr:cNvPr>
            <xdr:cNvPicPr preferRelativeResize="0"/>
          </xdr:nvPicPr>
          <xdr:blipFill rotWithShape="1">
            <a:blip xmlns:r="http://schemas.openxmlformats.org/officeDocument/2006/relationships" r:embed="rId7">
              <a:alphaModFix/>
            </a:blip>
            <a:srcRect/>
            <a:stretch/>
          </xdr:blipFill>
          <xdr:spPr>
            <a:xfrm>
              <a:off x="6974" y="673"/>
              <a:ext cx="499" cy="2"/>
            </a:xfrm>
            <a:prstGeom prst="rect">
              <a:avLst/>
            </a:prstGeom>
            <a:noFill/>
            <a:ln>
              <a:noFill/>
            </a:ln>
          </xdr:spPr>
        </xdr:pic>
        <xdr:sp macro="" textlink="">
          <xdr:nvSpPr>
            <xdr:cNvPr id="94" name="Shape 94">
              <a:extLst>
                <a:ext uri="{FF2B5EF4-FFF2-40B4-BE49-F238E27FC236}">
                  <a16:creationId xmlns:a16="http://schemas.microsoft.com/office/drawing/2014/main" id="{C8191D46-8BDD-3762-6BFF-227971347060}"/>
                </a:ext>
              </a:extLst>
            </xdr:cNvPr>
            <xdr:cNvSpPr/>
          </xdr:nvSpPr>
          <xdr:spPr>
            <a:xfrm>
              <a:off x="6897" y="629"/>
              <a:ext cx="137" cy="201"/>
            </a:xfrm>
            <a:custGeom>
              <a:avLst/>
              <a:gdLst/>
              <a:ahLst/>
              <a:cxnLst/>
              <a:rect l="l" t="t" r="r" b="b"/>
              <a:pathLst>
                <a:path w="137" h="201" extrusionOk="0">
                  <a:moveTo>
                    <a:pt x="118" y="83"/>
                  </a:moveTo>
                  <a:lnTo>
                    <a:pt x="66" y="83"/>
                  </a:lnTo>
                  <a:lnTo>
                    <a:pt x="69" y="88"/>
                  </a:lnTo>
                  <a:lnTo>
                    <a:pt x="73" y="93"/>
                  </a:lnTo>
                  <a:lnTo>
                    <a:pt x="76" y="98"/>
                  </a:lnTo>
                  <a:lnTo>
                    <a:pt x="82" y="110"/>
                  </a:lnTo>
                  <a:lnTo>
                    <a:pt x="85" y="117"/>
                  </a:lnTo>
                  <a:lnTo>
                    <a:pt x="88" y="123"/>
                  </a:lnTo>
                  <a:lnTo>
                    <a:pt x="91" y="131"/>
                  </a:lnTo>
                  <a:lnTo>
                    <a:pt x="93" y="139"/>
                  </a:lnTo>
                  <a:lnTo>
                    <a:pt x="96" y="147"/>
                  </a:lnTo>
                  <a:lnTo>
                    <a:pt x="98" y="155"/>
                  </a:lnTo>
                  <a:lnTo>
                    <a:pt x="101" y="164"/>
                  </a:lnTo>
                  <a:lnTo>
                    <a:pt x="105" y="182"/>
                  </a:lnTo>
                  <a:lnTo>
                    <a:pt x="109" y="201"/>
                  </a:lnTo>
                  <a:lnTo>
                    <a:pt x="113" y="193"/>
                  </a:lnTo>
                  <a:lnTo>
                    <a:pt x="116" y="185"/>
                  </a:lnTo>
                  <a:lnTo>
                    <a:pt x="120" y="177"/>
                  </a:lnTo>
                  <a:lnTo>
                    <a:pt x="123" y="168"/>
                  </a:lnTo>
                  <a:lnTo>
                    <a:pt x="127" y="160"/>
                  </a:lnTo>
                  <a:lnTo>
                    <a:pt x="130" y="152"/>
                  </a:lnTo>
                  <a:lnTo>
                    <a:pt x="134" y="144"/>
                  </a:lnTo>
                  <a:lnTo>
                    <a:pt x="137" y="136"/>
                  </a:lnTo>
                  <a:lnTo>
                    <a:pt x="135" y="128"/>
                  </a:lnTo>
                  <a:lnTo>
                    <a:pt x="133" y="121"/>
                  </a:lnTo>
                  <a:lnTo>
                    <a:pt x="131" y="113"/>
                  </a:lnTo>
                  <a:lnTo>
                    <a:pt x="125" y="97"/>
                  </a:lnTo>
                  <a:lnTo>
                    <a:pt x="121" y="89"/>
                  </a:lnTo>
                  <a:lnTo>
                    <a:pt x="118" y="83"/>
                  </a:lnTo>
                  <a:close/>
                  <a:moveTo>
                    <a:pt x="68" y="0"/>
                  </a:moveTo>
                  <a:lnTo>
                    <a:pt x="64" y="6"/>
                  </a:lnTo>
                  <a:lnTo>
                    <a:pt x="60" y="13"/>
                  </a:lnTo>
                  <a:lnTo>
                    <a:pt x="56" y="21"/>
                  </a:lnTo>
                  <a:lnTo>
                    <a:pt x="52" y="30"/>
                  </a:lnTo>
                  <a:lnTo>
                    <a:pt x="44" y="50"/>
                  </a:lnTo>
                  <a:lnTo>
                    <a:pt x="36" y="74"/>
                  </a:lnTo>
                  <a:lnTo>
                    <a:pt x="28" y="100"/>
                  </a:lnTo>
                  <a:lnTo>
                    <a:pt x="19" y="129"/>
                  </a:lnTo>
                  <a:lnTo>
                    <a:pt x="10" y="159"/>
                  </a:lnTo>
                  <a:lnTo>
                    <a:pt x="0" y="190"/>
                  </a:lnTo>
                  <a:lnTo>
                    <a:pt x="10" y="178"/>
                  </a:lnTo>
                  <a:lnTo>
                    <a:pt x="14" y="171"/>
                  </a:lnTo>
                  <a:lnTo>
                    <a:pt x="19" y="165"/>
                  </a:lnTo>
                  <a:lnTo>
                    <a:pt x="24" y="158"/>
                  </a:lnTo>
                  <a:lnTo>
                    <a:pt x="28" y="152"/>
                  </a:lnTo>
                  <a:lnTo>
                    <a:pt x="32" y="145"/>
                  </a:lnTo>
                  <a:lnTo>
                    <a:pt x="36" y="139"/>
                  </a:lnTo>
                  <a:lnTo>
                    <a:pt x="44" y="125"/>
                  </a:lnTo>
                  <a:lnTo>
                    <a:pt x="52" y="112"/>
                  </a:lnTo>
                  <a:lnTo>
                    <a:pt x="59" y="98"/>
                  </a:lnTo>
                  <a:lnTo>
                    <a:pt x="66" y="83"/>
                  </a:lnTo>
                  <a:lnTo>
                    <a:pt x="118" y="83"/>
                  </a:lnTo>
                  <a:lnTo>
                    <a:pt x="117" y="80"/>
                  </a:lnTo>
                  <a:lnTo>
                    <a:pt x="113" y="72"/>
                  </a:lnTo>
                  <a:lnTo>
                    <a:pt x="108" y="63"/>
                  </a:lnTo>
                  <a:lnTo>
                    <a:pt x="104" y="55"/>
                  </a:lnTo>
                  <a:lnTo>
                    <a:pt x="98" y="46"/>
                  </a:lnTo>
                  <a:lnTo>
                    <a:pt x="93" y="37"/>
                  </a:lnTo>
                  <a:lnTo>
                    <a:pt x="81" y="19"/>
                  </a:lnTo>
                  <a:lnTo>
                    <a:pt x="75" y="9"/>
                  </a:lnTo>
                  <a:lnTo>
                    <a:pt x="68"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95" name="Shape 95">
              <a:extLst>
                <a:ext uri="{FF2B5EF4-FFF2-40B4-BE49-F238E27FC236}">
                  <a16:creationId xmlns:a16="http://schemas.microsoft.com/office/drawing/2014/main" id="{1009AE8D-1420-83CA-F57D-C2F263F010FA}"/>
                </a:ext>
              </a:extLst>
            </xdr:cNvPr>
            <xdr:cNvPicPr preferRelativeResize="0"/>
          </xdr:nvPicPr>
          <xdr:blipFill rotWithShape="1">
            <a:blip xmlns:r="http://schemas.openxmlformats.org/officeDocument/2006/relationships" r:embed="rId7">
              <a:alphaModFix/>
            </a:blip>
            <a:srcRect/>
            <a:stretch/>
          </xdr:blipFill>
          <xdr:spPr>
            <a:xfrm>
              <a:off x="6898" y="760"/>
              <a:ext cx="499" cy="2"/>
            </a:xfrm>
            <a:prstGeom prst="rect">
              <a:avLst/>
            </a:prstGeom>
            <a:noFill/>
            <a:ln>
              <a:noFill/>
            </a:ln>
          </xdr:spPr>
        </xdr:pic>
        <xdr:sp macro="" textlink="">
          <xdr:nvSpPr>
            <xdr:cNvPr id="96" name="Shape 96">
              <a:extLst>
                <a:ext uri="{FF2B5EF4-FFF2-40B4-BE49-F238E27FC236}">
                  <a16:creationId xmlns:a16="http://schemas.microsoft.com/office/drawing/2014/main" id="{FE2971FB-2ADC-2B91-697C-4E5A1FB7041E}"/>
                </a:ext>
              </a:extLst>
            </xdr:cNvPr>
            <xdr:cNvSpPr/>
          </xdr:nvSpPr>
          <xdr:spPr>
            <a:xfrm>
              <a:off x="6897" y="629"/>
              <a:ext cx="137" cy="201"/>
            </a:xfrm>
            <a:custGeom>
              <a:avLst/>
              <a:gdLst/>
              <a:ahLst/>
              <a:cxnLst/>
              <a:rect l="l" t="t" r="r" b="b"/>
              <a:pathLst>
                <a:path w="137" h="201" extrusionOk="0">
                  <a:moveTo>
                    <a:pt x="137" y="136"/>
                  </a:moveTo>
                  <a:lnTo>
                    <a:pt x="135" y="128"/>
                  </a:lnTo>
                  <a:lnTo>
                    <a:pt x="133" y="121"/>
                  </a:lnTo>
                  <a:lnTo>
                    <a:pt x="131" y="113"/>
                  </a:lnTo>
                  <a:lnTo>
                    <a:pt x="128" y="105"/>
                  </a:lnTo>
                  <a:lnTo>
                    <a:pt x="125" y="97"/>
                  </a:lnTo>
                  <a:lnTo>
                    <a:pt x="121" y="89"/>
                  </a:lnTo>
                  <a:lnTo>
                    <a:pt x="117" y="80"/>
                  </a:lnTo>
                  <a:lnTo>
                    <a:pt x="113" y="72"/>
                  </a:lnTo>
                  <a:lnTo>
                    <a:pt x="108" y="63"/>
                  </a:lnTo>
                  <a:lnTo>
                    <a:pt x="104" y="55"/>
                  </a:lnTo>
                  <a:lnTo>
                    <a:pt x="98" y="46"/>
                  </a:lnTo>
                  <a:lnTo>
                    <a:pt x="93" y="37"/>
                  </a:lnTo>
                  <a:lnTo>
                    <a:pt x="87" y="28"/>
                  </a:lnTo>
                  <a:lnTo>
                    <a:pt x="81" y="19"/>
                  </a:lnTo>
                  <a:lnTo>
                    <a:pt x="75" y="9"/>
                  </a:lnTo>
                  <a:lnTo>
                    <a:pt x="68" y="0"/>
                  </a:lnTo>
                  <a:lnTo>
                    <a:pt x="66" y="3"/>
                  </a:lnTo>
                  <a:lnTo>
                    <a:pt x="62" y="9"/>
                  </a:lnTo>
                  <a:lnTo>
                    <a:pt x="60" y="13"/>
                  </a:lnTo>
                  <a:lnTo>
                    <a:pt x="56" y="21"/>
                  </a:lnTo>
                  <a:lnTo>
                    <a:pt x="52" y="30"/>
                  </a:lnTo>
                  <a:lnTo>
                    <a:pt x="48" y="40"/>
                  </a:lnTo>
                  <a:lnTo>
                    <a:pt x="44" y="50"/>
                  </a:lnTo>
                  <a:lnTo>
                    <a:pt x="40" y="62"/>
                  </a:lnTo>
                  <a:lnTo>
                    <a:pt x="36" y="74"/>
                  </a:lnTo>
                  <a:lnTo>
                    <a:pt x="28" y="100"/>
                  </a:lnTo>
                  <a:lnTo>
                    <a:pt x="19" y="129"/>
                  </a:lnTo>
                  <a:lnTo>
                    <a:pt x="10" y="159"/>
                  </a:lnTo>
                  <a:lnTo>
                    <a:pt x="0" y="190"/>
                  </a:lnTo>
                  <a:lnTo>
                    <a:pt x="5" y="184"/>
                  </a:lnTo>
                  <a:lnTo>
                    <a:pt x="10" y="178"/>
                  </a:lnTo>
                  <a:lnTo>
                    <a:pt x="14" y="171"/>
                  </a:lnTo>
                  <a:lnTo>
                    <a:pt x="19" y="165"/>
                  </a:lnTo>
                  <a:lnTo>
                    <a:pt x="24" y="158"/>
                  </a:lnTo>
                  <a:lnTo>
                    <a:pt x="28" y="152"/>
                  </a:lnTo>
                  <a:lnTo>
                    <a:pt x="32" y="145"/>
                  </a:lnTo>
                  <a:lnTo>
                    <a:pt x="36" y="139"/>
                  </a:lnTo>
                  <a:lnTo>
                    <a:pt x="44" y="125"/>
                  </a:lnTo>
                  <a:lnTo>
                    <a:pt x="52" y="112"/>
                  </a:lnTo>
                  <a:lnTo>
                    <a:pt x="59" y="98"/>
                  </a:lnTo>
                  <a:lnTo>
                    <a:pt x="66" y="83"/>
                  </a:lnTo>
                  <a:lnTo>
                    <a:pt x="69" y="88"/>
                  </a:lnTo>
                  <a:lnTo>
                    <a:pt x="73" y="93"/>
                  </a:lnTo>
                  <a:lnTo>
                    <a:pt x="76" y="98"/>
                  </a:lnTo>
                  <a:lnTo>
                    <a:pt x="79" y="104"/>
                  </a:lnTo>
                  <a:lnTo>
                    <a:pt x="82" y="110"/>
                  </a:lnTo>
                  <a:lnTo>
                    <a:pt x="85" y="117"/>
                  </a:lnTo>
                  <a:lnTo>
                    <a:pt x="88" y="123"/>
                  </a:lnTo>
                  <a:lnTo>
                    <a:pt x="91" y="131"/>
                  </a:lnTo>
                  <a:lnTo>
                    <a:pt x="93" y="139"/>
                  </a:lnTo>
                  <a:lnTo>
                    <a:pt x="96" y="147"/>
                  </a:lnTo>
                  <a:lnTo>
                    <a:pt x="98" y="155"/>
                  </a:lnTo>
                  <a:lnTo>
                    <a:pt x="101" y="164"/>
                  </a:lnTo>
                  <a:lnTo>
                    <a:pt x="105" y="182"/>
                  </a:lnTo>
                  <a:lnTo>
                    <a:pt x="109" y="201"/>
                  </a:lnTo>
                  <a:lnTo>
                    <a:pt x="113" y="193"/>
                  </a:lnTo>
                  <a:lnTo>
                    <a:pt x="116" y="185"/>
                  </a:lnTo>
                  <a:lnTo>
                    <a:pt x="120" y="177"/>
                  </a:lnTo>
                  <a:lnTo>
                    <a:pt x="123" y="168"/>
                  </a:lnTo>
                  <a:lnTo>
                    <a:pt x="127" y="160"/>
                  </a:lnTo>
                  <a:lnTo>
                    <a:pt x="130" y="152"/>
                  </a:lnTo>
                  <a:lnTo>
                    <a:pt x="134" y="144"/>
                  </a:lnTo>
                  <a:lnTo>
                    <a:pt x="137" y="136"/>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97" name="Shape 97">
              <a:extLst>
                <a:ext uri="{FF2B5EF4-FFF2-40B4-BE49-F238E27FC236}">
                  <a16:creationId xmlns:a16="http://schemas.microsoft.com/office/drawing/2014/main" id="{7E067DCB-40EB-27B1-1DB4-4EBEB3922B64}"/>
                </a:ext>
              </a:extLst>
            </xdr:cNvPr>
            <xdr:cNvPicPr preferRelativeResize="0"/>
          </xdr:nvPicPr>
          <xdr:blipFill rotWithShape="1">
            <a:blip xmlns:r="http://schemas.openxmlformats.org/officeDocument/2006/relationships" r:embed="rId7">
              <a:alphaModFix/>
            </a:blip>
            <a:srcRect/>
            <a:stretch/>
          </xdr:blipFill>
          <xdr:spPr>
            <a:xfrm>
              <a:off x="6898" y="760"/>
              <a:ext cx="499" cy="2"/>
            </a:xfrm>
            <a:prstGeom prst="rect">
              <a:avLst/>
            </a:prstGeom>
            <a:noFill/>
            <a:ln>
              <a:noFill/>
            </a:ln>
          </xdr:spPr>
        </xdr:pic>
        <xdr:sp macro="" textlink="">
          <xdr:nvSpPr>
            <xdr:cNvPr id="98" name="Shape 98">
              <a:extLst>
                <a:ext uri="{FF2B5EF4-FFF2-40B4-BE49-F238E27FC236}">
                  <a16:creationId xmlns:a16="http://schemas.microsoft.com/office/drawing/2014/main" id="{3D4D8CAB-88EC-18A7-A0EC-92E4D60B315E}"/>
                </a:ext>
              </a:extLst>
            </xdr:cNvPr>
            <xdr:cNvSpPr/>
          </xdr:nvSpPr>
          <xdr:spPr>
            <a:xfrm>
              <a:off x="6858" y="790"/>
              <a:ext cx="143" cy="188"/>
            </a:xfrm>
            <a:custGeom>
              <a:avLst/>
              <a:gdLst/>
              <a:ahLst/>
              <a:cxnLst/>
              <a:rect l="l" t="t" r="r" b="b"/>
              <a:pathLst>
                <a:path w="143" h="188" extrusionOk="0">
                  <a:moveTo>
                    <a:pt x="108" y="0"/>
                  </a:moveTo>
                  <a:lnTo>
                    <a:pt x="94" y="25"/>
                  </a:lnTo>
                  <a:lnTo>
                    <a:pt x="81" y="51"/>
                  </a:lnTo>
                  <a:lnTo>
                    <a:pt x="55" y="99"/>
                  </a:lnTo>
                  <a:lnTo>
                    <a:pt x="27" y="145"/>
                  </a:lnTo>
                  <a:lnTo>
                    <a:pt x="14" y="167"/>
                  </a:lnTo>
                  <a:lnTo>
                    <a:pt x="0" y="188"/>
                  </a:lnTo>
                  <a:lnTo>
                    <a:pt x="8" y="184"/>
                  </a:lnTo>
                  <a:lnTo>
                    <a:pt x="15" y="181"/>
                  </a:lnTo>
                  <a:lnTo>
                    <a:pt x="23" y="176"/>
                  </a:lnTo>
                  <a:lnTo>
                    <a:pt x="31" y="172"/>
                  </a:lnTo>
                  <a:lnTo>
                    <a:pt x="45" y="162"/>
                  </a:lnTo>
                  <a:lnTo>
                    <a:pt x="59" y="150"/>
                  </a:lnTo>
                  <a:lnTo>
                    <a:pt x="66" y="143"/>
                  </a:lnTo>
                  <a:lnTo>
                    <a:pt x="78" y="129"/>
                  </a:lnTo>
                  <a:lnTo>
                    <a:pt x="90" y="113"/>
                  </a:lnTo>
                  <a:lnTo>
                    <a:pt x="96" y="104"/>
                  </a:lnTo>
                  <a:lnTo>
                    <a:pt x="102" y="94"/>
                  </a:lnTo>
                  <a:lnTo>
                    <a:pt x="107" y="84"/>
                  </a:lnTo>
                  <a:lnTo>
                    <a:pt x="132" y="84"/>
                  </a:lnTo>
                  <a:lnTo>
                    <a:pt x="129" y="79"/>
                  </a:lnTo>
                  <a:lnTo>
                    <a:pt x="125" y="67"/>
                  </a:lnTo>
                  <a:lnTo>
                    <a:pt x="122" y="60"/>
                  </a:lnTo>
                  <a:lnTo>
                    <a:pt x="118" y="46"/>
                  </a:lnTo>
                  <a:lnTo>
                    <a:pt x="115" y="30"/>
                  </a:lnTo>
                  <a:lnTo>
                    <a:pt x="111" y="15"/>
                  </a:lnTo>
                  <a:lnTo>
                    <a:pt x="108" y="0"/>
                  </a:lnTo>
                  <a:close/>
                  <a:moveTo>
                    <a:pt x="132" y="84"/>
                  </a:moveTo>
                  <a:lnTo>
                    <a:pt x="107" y="84"/>
                  </a:lnTo>
                  <a:lnTo>
                    <a:pt x="113" y="92"/>
                  </a:lnTo>
                  <a:lnTo>
                    <a:pt x="115" y="97"/>
                  </a:lnTo>
                  <a:lnTo>
                    <a:pt x="117" y="101"/>
                  </a:lnTo>
                  <a:lnTo>
                    <a:pt x="118" y="107"/>
                  </a:lnTo>
                  <a:lnTo>
                    <a:pt x="120" y="117"/>
                  </a:lnTo>
                  <a:lnTo>
                    <a:pt x="121" y="123"/>
                  </a:lnTo>
                  <a:lnTo>
                    <a:pt x="121" y="150"/>
                  </a:lnTo>
                  <a:lnTo>
                    <a:pt x="120" y="156"/>
                  </a:lnTo>
                  <a:lnTo>
                    <a:pt x="119" y="164"/>
                  </a:lnTo>
                  <a:lnTo>
                    <a:pt x="118" y="171"/>
                  </a:lnTo>
                  <a:lnTo>
                    <a:pt x="116" y="179"/>
                  </a:lnTo>
                  <a:lnTo>
                    <a:pt x="120" y="170"/>
                  </a:lnTo>
                  <a:lnTo>
                    <a:pt x="123" y="161"/>
                  </a:lnTo>
                  <a:lnTo>
                    <a:pt x="127" y="152"/>
                  </a:lnTo>
                  <a:lnTo>
                    <a:pt x="130" y="143"/>
                  </a:lnTo>
                  <a:lnTo>
                    <a:pt x="133" y="133"/>
                  </a:lnTo>
                  <a:lnTo>
                    <a:pt x="137" y="125"/>
                  </a:lnTo>
                  <a:lnTo>
                    <a:pt x="140" y="115"/>
                  </a:lnTo>
                  <a:lnTo>
                    <a:pt x="143" y="106"/>
                  </a:lnTo>
                  <a:lnTo>
                    <a:pt x="137" y="96"/>
                  </a:lnTo>
                  <a:lnTo>
                    <a:pt x="135" y="91"/>
                  </a:lnTo>
                  <a:lnTo>
                    <a:pt x="132" y="84"/>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99" name="Shape 99">
              <a:extLst>
                <a:ext uri="{FF2B5EF4-FFF2-40B4-BE49-F238E27FC236}">
                  <a16:creationId xmlns:a16="http://schemas.microsoft.com/office/drawing/2014/main" id="{61513B93-AFA5-2B3F-5FB1-2AB09454A241}"/>
                </a:ext>
              </a:extLst>
            </xdr:cNvPr>
            <xdr:cNvPicPr preferRelativeResize="0"/>
          </xdr:nvPicPr>
          <xdr:blipFill rotWithShape="1">
            <a:blip xmlns:r="http://schemas.openxmlformats.org/officeDocument/2006/relationships" r:embed="rId19">
              <a:alphaModFix/>
            </a:blip>
            <a:srcRect/>
            <a:stretch/>
          </xdr:blipFill>
          <xdr:spPr>
            <a:xfrm>
              <a:off x="6859" y="921"/>
              <a:ext cx="658" cy="2"/>
            </a:xfrm>
            <a:prstGeom prst="rect">
              <a:avLst/>
            </a:prstGeom>
            <a:noFill/>
            <a:ln>
              <a:noFill/>
            </a:ln>
          </xdr:spPr>
        </xdr:pic>
        <xdr:pic>
          <xdr:nvPicPr>
            <xdr:cNvPr id="100" name="Shape 100">
              <a:extLst>
                <a:ext uri="{FF2B5EF4-FFF2-40B4-BE49-F238E27FC236}">
                  <a16:creationId xmlns:a16="http://schemas.microsoft.com/office/drawing/2014/main" id="{828C8E3A-09A1-0BB9-0C69-7842E7F2CA9F}"/>
                </a:ext>
              </a:extLst>
            </xdr:cNvPr>
            <xdr:cNvPicPr preferRelativeResize="0"/>
          </xdr:nvPicPr>
          <xdr:blipFill rotWithShape="1">
            <a:blip xmlns:r="http://schemas.openxmlformats.org/officeDocument/2006/relationships" r:embed="rId20">
              <a:alphaModFix/>
            </a:blip>
            <a:srcRect/>
            <a:stretch/>
          </xdr:blipFill>
          <xdr:spPr>
            <a:xfrm>
              <a:off x="6856" y="789"/>
              <a:ext cx="146" cy="191"/>
            </a:xfrm>
            <a:prstGeom prst="rect">
              <a:avLst/>
            </a:prstGeom>
            <a:noFill/>
            <a:ln>
              <a:noFill/>
            </a:ln>
          </xdr:spPr>
        </xdr:pic>
        <xdr:pic>
          <xdr:nvPicPr>
            <xdr:cNvPr id="101" name="Shape 101">
              <a:extLst>
                <a:ext uri="{FF2B5EF4-FFF2-40B4-BE49-F238E27FC236}">
                  <a16:creationId xmlns:a16="http://schemas.microsoft.com/office/drawing/2014/main" id="{BC47705A-7D4E-3B25-B17F-9B743693B158}"/>
                </a:ext>
              </a:extLst>
            </xdr:cNvPr>
            <xdr:cNvPicPr preferRelativeResize="0"/>
          </xdr:nvPicPr>
          <xdr:blipFill rotWithShape="1">
            <a:blip xmlns:r="http://schemas.openxmlformats.org/officeDocument/2006/relationships" r:embed="rId7">
              <a:alphaModFix/>
            </a:blip>
            <a:srcRect/>
            <a:stretch/>
          </xdr:blipFill>
          <xdr:spPr>
            <a:xfrm>
              <a:off x="6859" y="921"/>
              <a:ext cx="499" cy="2"/>
            </a:xfrm>
            <a:prstGeom prst="rect">
              <a:avLst/>
            </a:prstGeom>
            <a:noFill/>
            <a:ln>
              <a:noFill/>
            </a:ln>
          </xdr:spPr>
        </xdr:pic>
        <xdr:sp macro="" textlink="">
          <xdr:nvSpPr>
            <xdr:cNvPr id="102" name="Shape 102">
              <a:extLst>
                <a:ext uri="{FF2B5EF4-FFF2-40B4-BE49-F238E27FC236}">
                  <a16:creationId xmlns:a16="http://schemas.microsoft.com/office/drawing/2014/main" id="{E94D1770-ED6C-1667-52B3-A7E94A865565}"/>
                </a:ext>
              </a:extLst>
            </xdr:cNvPr>
            <xdr:cNvSpPr/>
          </xdr:nvSpPr>
          <xdr:spPr>
            <a:xfrm>
              <a:off x="7005" y="791"/>
              <a:ext cx="97" cy="239"/>
            </a:xfrm>
            <a:custGeom>
              <a:avLst/>
              <a:gdLst/>
              <a:ahLst/>
              <a:cxnLst/>
              <a:rect l="l" t="t" r="r" b="b"/>
              <a:pathLst>
                <a:path w="97" h="239" extrusionOk="0">
                  <a:moveTo>
                    <a:pt x="97" y="87"/>
                  </a:moveTo>
                  <a:lnTo>
                    <a:pt x="56" y="87"/>
                  </a:lnTo>
                  <a:lnTo>
                    <a:pt x="56" y="108"/>
                  </a:lnTo>
                  <a:lnTo>
                    <a:pt x="57" y="116"/>
                  </a:lnTo>
                  <a:lnTo>
                    <a:pt x="57" y="126"/>
                  </a:lnTo>
                  <a:lnTo>
                    <a:pt x="58" y="135"/>
                  </a:lnTo>
                  <a:lnTo>
                    <a:pt x="60" y="145"/>
                  </a:lnTo>
                  <a:lnTo>
                    <a:pt x="61" y="155"/>
                  </a:lnTo>
                  <a:lnTo>
                    <a:pt x="63" y="164"/>
                  </a:lnTo>
                  <a:lnTo>
                    <a:pt x="65" y="174"/>
                  </a:lnTo>
                  <a:lnTo>
                    <a:pt x="67" y="183"/>
                  </a:lnTo>
                  <a:lnTo>
                    <a:pt x="69" y="193"/>
                  </a:lnTo>
                  <a:lnTo>
                    <a:pt x="72" y="202"/>
                  </a:lnTo>
                  <a:lnTo>
                    <a:pt x="74" y="212"/>
                  </a:lnTo>
                  <a:lnTo>
                    <a:pt x="77" y="221"/>
                  </a:lnTo>
                  <a:lnTo>
                    <a:pt x="81" y="230"/>
                  </a:lnTo>
                  <a:lnTo>
                    <a:pt x="84" y="239"/>
                  </a:lnTo>
                  <a:lnTo>
                    <a:pt x="87" y="225"/>
                  </a:lnTo>
                  <a:lnTo>
                    <a:pt x="89" y="211"/>
                  </a:lnTo>
                  <a:lnTo>
                    <a:pt x="93" y="181"/>
                  </a:lnTo>
                  <a:lnTo>
                    <a:pt x="95" y="167"/>
                  </a:lnTo>
                  <a:lnTo>
                    <a:pt x="97" y="137"/>
                  </a:lnTo>
                  <a:lnTo>
                    <a:pt x="97" y="90"/>
                  </a:lnTo>
                  <a:lnTo>
                    <a:pt x="97" y="87"/>
                  </a:lnTo>
                  <a:close/>
                  <a:moveTo>
                    <a:pt x="88" y="0"/>
                  </a:moveTo>
                  <a:lnTo>
                    <a:pt x="76" y="14"/>
                  </a:lnTo>
                  <a:lnTo>
                    <a:pt x="69" y="21"/>
                  </a:lnTo>
                  <a:lnTo>
                    <a:pt x="64" y="29"/>
                  </a:lnTo>
                  <a:lnTo>
                    <a:pt x="57" y="36"/>
                  </a:lnTo>
                  <a:lnTo>
                    <a:pt x="52" y="44"/>
                  </a:lnTo>
                  <a:lnTo>
                    <a:pt x="46" y="51"/>
                  </a:lnTo>
                  <a:lnTo>
                    <a:pt x="41" y="59"/>
                  </a:lnTo>
                  <a:lnTo>
                    <a:pt x="30" y="75"/>
                  </a:lnTo>
                  <a:lnTo>
                    <a:pt x="10" y="107"/>
                  </a:lnTo>
                  <a:lnTo>
                    <a:pt x="0" y="124"/>
                  </a:lnTo>
                  <a:lnTo>
                    <a:pt x="7" y="118"/>
                  </a:lnTo>
                  <a:lnTo>
                    <a:pt x="13" y="113"/>
                  </a:lnTo>
                  <a:lnTo>
                    <a:pt x="21" y="108"/>
                  </a:lnTo>
                  <a:lnTo>
                    <a:pt x="27" y="103"/>
                  </a:lnTo>
                  <a:lnTo>
                    <a:pt x="34" y="98"/>
                  </a:lnTo>
                  <a:lnTo>
                    <a:pt x="48" y="90"/>
                  </a:lnTo>
                  <a:lnTo>
                    <a:pt x="56" y="87"/>
                  </a:lnTo>
                  <a:lnTo>
                    <a:pt x="97" y="87"/>
                  </a:lnTo>
                  <a:lnTo>
                    <a:pt x="94" y="44"/>
                  </a:lnTo>
                  <a:lnTo>
                    <a:pt x="93" y="31"/>
                  </a:lnTo>
                  <a:lnTo>
                    <a:pt x="91" y="16"/>
                  </a:lnTo>
                  <a:lnTo>
                    <a:pt x="88"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03" name="Shape 103">
              <a:extLst>
                <a:ext uri="{FF2B5EF4-FFF2-40B4-BE49-F238E27FC236}">
                  <a16:creationId xmlns:a16="http://schemas.microsoft.com/office/drawing/2014/main" id="{8DE9CA05-A58E-6CB1-0518-C930BFEB220D}"/>
                </a:ext>
              </a:extLst>
            </xdr:cNvPr>
            <xdr:cNvPicPr preferRelativeResize="0"/>
          </xdr:nvPicPr>
          <xdr:blipFill rotWithShape="1">
            <a:blip xmlns:r="http://schemas.openxmlformats.org/officeDocument/2006/relationships" r:embed="rId7">
              <a:alphaModFix/>
            </a:blip>
            <a:srcRect/>
            <a:stretch/>
          </xdr:blipFill>
          <xdr:spPr>
            <a:xfrm>
              <a:off x="7006" y="921"/>
              <a:ext cx="499" cy="2"/>
            </a:xfrm>
            <a:prstGeom prst="rect">
              <a:avLst/>
            </a:prstGeom>
            <a:noFill/>
            <a:ln>
              <a:noFill/>
            </a:ln>
          </xdr:spPr>
        </xdr:pic>
        <xdr:sp macro="" textlink="">
          <xdr:nvSpPr>
            <xdr:cNvPr id="104" name="Shape 104">
              <a:extLst>
                <a:ext uri="{FF2B5EF4-FFF2-40B4-BE49-F238E27FC236}">
                  <a16:creationId xmlns:a16="http://schemas.microsoft.com/office/drawing/2014/main" id="{C09478DD-EAFD-3423-74FB-4FCE92867787}"/>
                </a:ext>
              </a:extLst>
            </xdr:cNvPr>
            <xdr:cNvSpPr/>
          </xdr:nvSpPr>
          <xdr:spPr>
            <a:xfrm>
              <a:off x="7005" y="791"/>
              <a:ext cx="97" cy="239"/>
            </a:xfrm>
            <a:custGeom>
              <a:avLst/>
              <a:gdLst/>
              <a:ahLst/>
              <a:cxnLst/>
              <a:rect l="l" t="t" r="r" b="b"/>
              <a:pathLst>
                <a:path w="97" h="239" extrusionOk="0">
                  <a:moveTo>
                    <a:pt x="0" y="124"/>
                  </a:moveTo>
                  <a:lnTo>
                    <a:pt x="10" y="107"/>
                  </a:lnTo>
                  <a:lnTo>
                    <a:pt x="20" y="91"/>
                  </a:lnTo>
                  <a:lnTo>
                    <a:pt x="30" y="75"/>
                  </a:lnTo>
                  <a:lnTo>
                    <a:pt x="41" y="59"/>
                  </a:lnTo>
                  <a:lnTo>
                    <a:pt x="46" y="51"/>
                  </a:lnTo>
                  <a:lnTo>
                    <a:pt x="52" y="44"/>
                  </a:lnTo>
                  <a:lnTo>
                    <a:pt x="57" y="36"/>
                  </a:lnTo>
                  <a:lnTo>
                    <a:pt x="64" y="29"/>
                  </a:lnTo>
                  <a:lnTo>
                    <a:pt x="69" y="21"/>
                  </a:lnTo>
                  <a:lnTo>
                    <a:pt x="76" y="14"/>
                  </a:lnTo>
                  <a:lnTo>
                    <a:pt x="82" y="7"/>
                  </a:lnTo>
                  <a:lnTo>
                    <a:pt x="88" y="0"/>
                  </a:lnTo>
                  <a:lnTo>
                    <a:pt x="91" y="16"/>
                  </a:lnTo>
                  <a:lnTo>
                    <a:pt x="93" y="31"/>
                  </a:lnTo>
                  <a:lnTo>
                    <a:pt x="94" y="47"/>
                  </a:lnTo>
                  <a:lnTo>
                    <a:pt x="95" y="62"/>
                  </a:lnTo>
                  <a:lnTo>
                    <a:pt x="96" y="77"/>
                  </a:lnTo>
                  <a:lnTo>
                    <a:pt x="97" y="92"/>
                  </a:lnTo>
                  <a:lnTo>
                    <a:pt x="97" y="107"/>
                  </a:lnTo>
                  <a:lnTo>
                    <a:pt x="97" y="122"/>
                  </a:lnTo>
                  <a:lnTo>
                    <a:pt x="97" y="137"/>
                  </a:lnTo>
                  <a:lnTo>
                    <a:pt x="96" y="152"/>
                  </a:lnTo>
                  <a:lnTo>
                    <a:pt x="95" y="167"/>
                  </a:lnTo>
                  <a:lnTo>
                    <a:pt x="93" y="181"/>
                  </a:lnTo>
                  <a:lnTo>
                    <a:pt x="91" y="196"/>
                  </a:lnTo>
                  <a:lnTo>
                    <a:pt x="89" y="211"/>
                  </a:lnTo>
                  <a:lnTo>
                    <a:pt x="87" y="225"/>
                  </a:lnTo>
                  <a:lnTo>
                    <a:pt x="84" y="239"/>
                  </a:lnTo>
                  <a:lnTo>
                    <a:pt x="81" y="230"/>
                  </a:lnTo>
                  <a:lnTo>
                    <a:pt x="77" y="221"/>
                  </a:lnTo>
                  <a:lnTo>
                    <a:pt x="74" y="212"/>
                  </a:lnTo>
                  <a:lnTo>
                    <a:pt x="72" y="202"/>
                  </a:lnTo>
                  <a:lnTo>
                    <a:pt x="69" y="193"/>
                  </a:lnTo>
                  <a:lnTo>
                    <a:pt x="67" y="183"/>
                  </a:lnTo>
                  <a:lnTo>
                    <a:pt x="65" y="174"/>
                  </a:lnTo>
                  <a:lnTo>
                    <a:pt x="63" y="164"/>
                  </a:lnTo>
                  <a:lnTo>
                    <a:pt x="61" y="155"/>
                  </a:lnTo>
                  <a:lnTo>
                    <a:pt x="60" y="145"/>
                  </a:lnTo>
                  <a:lnTo>
                    <a:pt x="58" y="135"/>
                  </a:lnTo>
                  <a:lnTo>
                    <a:pt x="57" y="126"/>
                  </a:lnTo>
                  <a:lnTo>
                    <a:pt x="57" y="116"/>
                  </a:lnTo>
                  <a:lnTo>
                    <a:pt x="56" y="106"/>
                  </a:lnTo>
                  <a:lnTo>
                    <a:pt x="56" y="96"/>
                  </a:lnTo>
                  <a:lnTo>
                    <a:pt x="56" y="87"/>
                  </a:lnTo>
                  <a:lnTo>
                    <a:pt x="48" y="90"/>
                  </a:lnTo>
                  <a:lnTo>
                    <a:pt x="41" y="94"/>
                  </a:lnTo>
                  <a:lnTo>
                    <a:pt x="34" y="98"/>
                  </a:lnTo>
                  <a:lnTo>
                    <a:pt x="27" y="103"/>
                  </a:lnTo>
                  <a:lnTo>
                    <a:pt x="21" y="108"/>
                  </a:lnTo>
                  <a:lnTo>
                    <a:pt x="13" y="113"/>
                  </a:lnTo>
                  <a:lnTo>
                    <a:pt x="7" y="118"/>
                  </a:lnTo>
                  <a:lnTo>
                    <a:pt x="0" y="124"/>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05" name="Shape 105">
              <a:extLst>
                <a:ext uri="{FF2B5EF4-FFF2-40B4-BE49-F238E27FC236}">
                  <a16:creationId xmlns:a16="http://schemas.microsoft.com/office/drawing/2014/main" id="{2635B769-C2B8-C44F-D10B-692A2C033F9D}"/>
                </a:ext>
              </a:extLst>
            </xdr:cNvPr>
            <xdr:cNvPicPr preferRelativeResize="0"/>
          </xdr:nvPicPr>
          <xdr:blipFill rotWithShape="1">
            <a:blip xmlns:r="http://schemas.openxmlformats.org/officeDocument/2006/relationships" r:embed="rId7">
              <a:alphaModFix/>
            </a:blip>
            <a:srcRect/>
            <a:stretch/>
          </xdr:blipFill>
          <xdr:spPr>
            <a:xfrm>
              <a:off x="7006" y="921"/>
              <a:ext cx="499" cy="2"/>
            </a:xfrm>
            <a:prstGeom prst="rect">
              <a:avLst/>
            </a:prstGeom>
            <a:noFill/>
            <a:ln>
              <a:noFill/>
            </a:ln>
          </xdr:spPr>
        </xdr:pic>
        <xdr:sp macro="" textlink="">
          <xdr:nvSpPr>
            <xdr:cNvPr id="106" name="Shape 106">
              <a:extLst>
                <a:ext uri="{FF2B5EF4-FFF2-40B4-BE49-F238E27FC236}">
                  <a16:creationId xmlns:a16="http://schemas.microsoft.com/office/drawing/2014/main" id="{C81E78B9-8069-944D-3504-8C93BD9F7544}"/>
                </a:ext>
              </a:extLst>
            </xdr:cNvPr>
            <xdr:cNvSpPr/>
          </xdr:nvSpPr>
          <xdr:spPr>
            <a:xfrm>
              <a:off x="7009" y="877"/>
              <a:ext cx="52" cy="137"/>
            </a:xfrm>
            <a:custGeom>
              <a:avLst/>
              <a:gdLst/>
              <a:ahLst/>
              <a:cxnLst/>
              <a:rect l="l" t="t" r="r" b="b"/>
              <a:pathLst>
                <a:path w="52" h="137" extrusionOk="0">
                  <a:moveTo>
                    <a:pt x="51" y="0"/>
                  </a:moveTo>
                  <a:lnTo>
                    <a:pt x="45" y="3"/>
                  </a:lnTo>
                  <a:lnTo>
                    <a:pt x="38" y="7"/>
                  </a:lnTo>
                  <a:lnTo>
                    <a:pt x="20" y="19"/>
                  </a:lnTo>
                  <a:lnTo>
                    <a:pt x="14" y="24"/>
                  </a:lnTo>
                  <a:lnTo>
                    <a:pt x="7" y="28"/>
                  </a:lnTo>
                  <a:lnTo>
                    <a:pt x="1" y="33"/>
                  </a:lnTo>
                  <a:lnTo>
                    <a:pt x="0" y="45"/>
                  </a:lnTo>
                  <a:lnTo>
                    <a:pt x="0" y="84"/>
                  </a:lnTo>
                  <a:lnTo>
                    <a:pt x="3" y="123"/>
                  </a:lnTo>
                  <a:lnTo>
                    <a:pt x="5" y="137"/>
                  </a:lnTo>
                  <a:lnTo>
                    <a:pt x="10" y="122"/>
                  </a:lnTo>
                  <a:lnTo>
                    <a:pt x="16" y="107"/>
                  </a:lnTo>
                  <a:lnTo>
                    <a:pt x="34" y="65"/>
                  </a:lnTo>
                  <a:lnTo>
                    <a:pt x="40" y="52"/>
                  </a:lnTo>
                  <a:lnTo>
                    <a:pt x="52" y="28"/>
                  </a:lnTo>
                  <a:lnTo>
                    <a:pt x="52" y="21"/>
                  </a:lnTo>
                  <a:lnTo>
                    <a:pt x="51" y="14"/>
                  </a:lnTo>
                  <a:lnTo>
                    <a:pt x="51"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07" name="Shape 107">
              <a:extLst>
                <a:ext uri="{FF2B5EF4-FFF2-40B4-BE49-F238E27FC236}">
                  <a16:creationId xmlns:a16="http://schemas.microsoft.com/office/drawing/2014/main" id="{4491C3FE-63C4-3E15-745D-2B2C490253CA}"/>
                </a:ext>
              </a:extLst>
            </xdr:cNvPr>
            <xdr:cNvPicPr preferRelativeResize="0"/>
          </xdr:nvPicPr>
          <xdr:blipFill rotWithShape="1">
            <a:blip xmlns:r="http://schemas.openxmlformats.org/officeDocument/2006/relationships" r:embed="rId7">
              <a:alphaModFix/>
            </a:blip>
            <a:srcRect/>
            <a:stretch/>
          </xdr:blipFill>
          <xdr:spPr>
            <a:xfrm>
              <a:off x="7010" y="1007"/>
              <a:ext cx="499" cy="2"/>
            </a:xfrm>
            <a:prstGeom prst="rect">
              <a:avLst/>
            </a:prstGeom>
            <a:noFill/>
            <a:ln>
              <a:noFill/>
            </a:ln>
          </xdr:spPr>
        </xdr:pic>
        <xdr:sp macro="" textlink="">
          <xdr:nvSpPr>
            <xdr:cNvPr id="108" name="Shape 108">
              <a:extLst>
                <a:ext uri="{FF2B5EF4-FFF2-40B4-BE49-F238E27FC236}">
                  <a16:creationId xmlns:a16="http://schemas.microsoft.com/office/drawing/2014/main" id="{F4B155A2-6C73-0E3A-FFB5-C32C32C32397}"/>
                </a:ext>
              </a:extLst>
            </xdr:cNvPr>
            <xdr:cNvSpPr/>
          </xdr:nvSpPr>
          <xdr:spPr>
            <a:xfrm>
              <a:off x="7009" y="877"/>
              <a:ext cx="52" cy="137"/>
            </a:xfrm>
            <a:custGeom>
              <a:avLst/>
              <a:gdLst/>
              <a:ahLst/>
              <a:cxnLst/>
              <a:rect l="l" t="t" r="r" b="b"/>
              <a:pathLst>
                <a:path w="52" h="137" extrusionOk="0">
                  <a:moveTo>
                    <a:pt x="52" y="28"/>
                  </a:moveTo>
                  <a:lnTo>
                    <a:pt x="46" y="40"/>
                  </a:lnTo>
                  <a:lnTo>
                    <a:pt x="40" y="52"/>
                  </a:lnTo>
                  <a:lnTo>
                    <a:pt x="34" y="65"/>
                  </a:lnTo>
                  <a:lnTo>
                    <a:pt x="28" y="79"/>
                  </a:lnTo>
                  <a:lnTo>
                    <a:pt x="22" y="93"/>
                  </a:lnTo>
                  <a:lnTo>
                    <a:pt x="16" y="107"/>
                  </a:lnTo>
                  <a:lnTo>
                    <a:pt x="10" y="122"/>
                  </a:lnTo>
                  <a:lnTo>
                    <a:pt x="5" y="137"/>
                  </a:lnTo>
                  <a:lnTo>
                    <a:pt x="3" y="123"/>
                  </a:lnTo>
                  <a:lnTo>
                    <a:pt x="2" y="110"/>
                  </a:lnTo>
                  <a:lnTo>
                    <a:pt x="1" y="97"/>
                  </a:lnTo>
                  <a:lnTo>
                    <a:pt x="0" y="84"/>
                  </a:lnTo>
                  <a:lnTo>
                    <a:pt x="0" y="71"/>
                  </a:lnTo>
                  <a:lnTo>
                    <a:pt x="0" y="58"/>
                  </a:lnTo>
                  <a:lnTo>
                    <a:pt x="0" y="45"/>
                  </a:lnTo>
                  <a:lnTo>
                    <a:pt x="1" y="33"/>
                  </a:lnTo>
                  <a:lnTo>
                    <a:pt x="7" y="28"/>
                  </a:lnTo>
                  <a:lnTo>
                    <a:pt x="14" y="24"/>
                  </a:lnTo>
                  <a:lnTo>
                    <a:pt x="20" y="19"/>
                  </a:lnTo>
                  <a:lnTo>
                    <a:pt x="26" y="15"/>
                  </a:lnTo>
                  <a:lnTo>
                    <a:pt x="32" y="11"/>
                  </a:lnTo>
                  <a:lnTo>
                    <a:pt x="38" y="7"/>
                  </a:lnTo>
                  <a:lnTo>
                    <a:pt x="45" y="3"/>
                  </a:lnTo>
                  <a:lnTo>
                    <a:pt x="51" y="0"/>
                  </a:lnTo>
                  <a:lnTo>
                    <a:pt x="51" y="7"/>
                  </a:lnTo>
                  <a:lnTo>
                    <a:pt x="51" y="14"/>
                  </a:lnTo>
                  <a:lnTo>
                    <a:pt x="52" y="21"/>
                  </a:lnTo>
                  <a:lnTo>
                    <a:pt x="52" y="28"/>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09" name="Shape 109">
              <a:extLst>
                <a:ext uri="{FF2B5EF4-FFF2-40B4-BE49-F238E27FC236}">
                  <a16:creationId xmlns:a16="http://schemas.microsoft.com/office/drawing/2014/main" id="{F0820535-6978-F8D7-A752-9F82E70E324F}"/>
                </a:ext>
              </a:extLst>
            </xdr:cNvPr>
            <xdr:cNvPicPr preferRelativeResize="0"/>
          </xdr:nvPicPr>
          <xdr:blipFill rotWithShape="1">
            <a:blip xmlns:r="http://schemas.openxmlformats.org/officeDocument/2006/relationships" r:embed="rId7">
              <a:alphaModFix/>
            </a:blip>
            <a:srcRect/>
            <a:stretch/>
          </xdr:blipFill>
          <xdr:spPr>
            <a:xfrm>
              <a:off x="7010" y="1007"/>
              <a:ext cx="499" cy="2"/>
            </a:xfrm>
            <a:prstGeom prst="rect">
              <a:avLst/>
            </a:prstGeom>
            <a:noFill/>
            <a:ln>
              <a:noFill/>
            </a:ln>
          </xdr:spPr>
        </xdr:pic>
        <xdr:sp macro="" textlink="">
          <xdr:nvSpPr>
            <xdr:cNvPr id="110" name="Shape 110">
              <a:extLst>
                <a:ext uri="{FF2B5EF4-FFF2-40B4-BE49-F238E27FC236}">
                  <a16:creationId xmlns:a16="http://schemas.microsoft.com/office/drawing/2014/main" id="{9A8935A3-CA01-5912-6DCA-3CAD812CE02A}"/>
                </a:ext>
              </a:extLst>
            </xdr:cNvPr>
            <xdr:cNvSpPr/>
          </xdr:nvSpPr>
          <xdr:spPr>
            <a:xfrm>
              <a:off x="7030" y="991"/>
              <a:ext cx="52" cy="194"/>
            </a:xfrm>
            <a:custGeom>
              <a:avLst/>
              <a:gdLst/>
              <a:ahLst/>
              <a:cxnLst/>
              <a:rect l="l" t="t" r="r" b="b"/>
              <a:pathLst>
                <a:path w="52" h="194" extrusionOk="0">
                  <a:moveTo>
                    <a:pt x="45" y="0"/>
                  </a:moveTo>
                  <a:lnTo>
                    <a:pt x="39" y="4"/>
                  </a:lnTo>
                  <a:lnTo>
                    <a:pt x="34" y="7"/>
                  </a:lnTo>
                  <a:lnTo>
                    <a:pt x="28" y="11"/>
                  </a:lnTo>
                  <a:lnTo>
                    <a:pt x="22" y="14"/>
                  </a:lnTo>
                  <a:lnTo>
                    <a:pt x="17" y="18"/>
                  </a:lnTo>
                  <a:lnTo>
                    <a:pt x="5" y="24"/>
                  </a:lnTo>
                  <a:lnTo>
                    <a:pt x="0" y="28"/>
                  </a:lnTo>
                  <a:lnTo>
                    <a:pt x="5" y="34"/>
                  </a:lnTo>
                  <a:lnTo>
                    <a:pt x="8" y="38"/>
                  </a:lnTo>
                  <a:lnTo>
                    <a:pt x="10" y="42"/>
                  </a:lnTo>
                  <a:lnTo>
                    <a:pt x="12" y="47"/>
                  </a:lnTo>
                  <a:lnTo>
                    <a:pt x="13" y="51"/>
                  </a:lnTo>
                  <a:lnTo>
                    <a:pt x="15" y="56"/>
                  </a:lnTo>
                  <a:lnTo>
                    <a:pt x="16" y="61"/>
                  </a:lnTo>
                  <a:lnTo>
                    <a:pt x="17" y="67"/>
                  </a:lnTo>
                  <a:lnTo>
                    <a:pt x="18" y="72"/>
                  </a:lnTo>
                  <a:lnTo>
                    <a:pt x="18" y="103"/>
                  </a:lnTo>
                  <a:lnTo>
                    <a:pt x="17" y="110"/>
                  </a:lnTo>
                  <a:lnTo>
                    <a:pt x="15" y="131"/>
                  </a:lnTo>
                  <a:lnTo>
                    <a:pt x="15" y="163"/>
                  </a:lnTo>
                  <a:lnTo>
                    <a:pt x="16" y="173"/>
                  </a:lnTo>
                  <a:lnTo>
                    <a:pt x="18" y="184"/>
                  </a:lnTo>
                  <a:lnTo>
                    <a:pt x="19" y="194"/>
                  </a:lnTo>
                  <a:lnTo>
                    <a:pt x="22" y="183"/>
                  </a:lnTo>
                  <a:lnTo>
                    <a:pt x="26" y="173"/>
                  </a:lnTo>
                  <a:lnTo>
                    <a:pt x="29" y="162"/>
                  </a:lnTo>
                  <a:lnTo>
                    <a:pt x="31" y="152"/>
                  </a:lnTo>
                  <a:lnTo>
                    <a:pt x="34" y="141"/>
                  </a:lnTo>
                  <a:lnTo>
                    <a:pt x="36" y="131"/>
                  </a:lnTo>
                  <a:lnTo>
                    <a:pt x="38" y="120"/>
                  </a:lnTo>
                  <a:lnTo>
                    <a:pt x="41" y="110"/>
                  </a:lnTo>
                  <a:lnTo>
                    <a:pt x="43" y="99"/>
                  </a:lnTo>
                  <a:lnTo>
                    <a:pt x="44" y="88"/>
                  </a:lnTo>
                  <a:lnTo>
                    <a:pt x="46" y="78"/>
                  </a:lnTo>
                  <a:lnTo>
                    <a:pt x="47" y="67"/>
                  </a:lnTo>
                  <a:lnTo>
                    <a:pt x="50" y="45"/>
                  </a:lnTo>
                  <a:lnTo>
                    <a:pt x="52" y="24"/>
                  </a:lnTo>
                  <a:lnTo>
                    <a:pt x="48" y="12"/>
                  </a:lnTo>
                  <a:lnTo>
                    <a:pt x="47" y="6"/>
                  </a:lnTo>
                  <a:lnTo>
                    <a:pt x="45"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11" name="Shape 111">
              <a:extLst>
                <a:ext uri="{FF2B5EF4-FFF2-40B4-BE49-F238E27FC236}">
                  <a16:creationId xmlns:a16="http://schemas.microsoft.com/office/drawing/2014/main" id="{C0458FBB-45BD-ED96-6278-4FAF5A1694CF}"/>
                </a:ext>
              </a:extLst>
            </xdr:cNvPr>
            <xdr:cNvPicPr preferRelativeResize="0"/>
          </xdr:nvPicPr>
          <xdr:blipFill rotWithShape="1">
            <a:blip xmlns:r="http://schemas.openxmlformats.org/officeDocument/2006/relationships" r:embed="rId7">
              <a:alphaModFix/>
            </a:blip>
            <a:srcRect/>
            <a:stretch/>
          </xdr:blipFill>
          <xdr:spPr>
            <a:xfrm>
              <a:off x="7030" y="1122"/>
              <a:ext cx="499" cy="2"/>
            </a:xfrm>
            <a:prstGeom prst="rect">
              <a:avLst/>
            </a:prstGeom>
            <a:noFill/>
            <a:ln>
              <a:noFill/>
            </a:ln>
          </xdr:spPr>
        </xdr:pic>
        <xdr:sp macro="" textlink="">
          <xdr:nvSpPr>
            <xdr:cNvPr id="112" name="Shape 112">
              <a:extLst>
                <a:ext uri="{FF2B5EF4-FFF2-40B4-BE49-F238E27FC236}">
                  <a16:creationId xmlns:a16="http://schemas.microsoft.com/office/drawing/2014/main" id="{DB9CF551-48FD-D513-E83A-BA2CD53072DF}"/>
                </a:ext>
              </a:extLst>
            </xdr:cNvPr>
            <xdr:cNvSpPr/>
          </xdr:nvSpPr>
          <xdr:spPr>
            <a:xfrm>
              <a:off x="7030" y="991"/>
              <a:ext cx="52" cy="194"/>
            </a:xfrm>
            <a:custGeom>
              <a:avLst/>
              <a:gdLst/>
              <a:ahLst/>
              <a:cxnLst/>
              <a:rect l="l" t="t" r="r" b="b"/>
              <a:pathLst>
                <a:path w="52" h="194" extrusionOk="0">
                  <a:moveTo>
                    <a:pt x="0" y="28"/>
                  </a:moveTo>
                  <a:lnTo>
                    <a:pt x="3" y="31"/>
                  </a:lnTo>
                  <a:lnTo>
                    <a:pt x="5" y="34"/>
                  </a:lnTo>
                  <a:lnTo>
                    <a:pt x="8" y="38"/>
                  </a:lnTo>
                  <a:lnTo>
                    <a:pt x="10" y="42"/>
                  </a:lnTo>
                  <a:lnTo>
                    <a:pt x="12" y="47"/>
                  </a:lnTo>
                  <a:lnTo>
                    <a:pt x="13" y="51"/>
                  </a:lnTo>
                  <a:lnTo>
                    <a:pt x="15" y="56"/>
                  </a:lnTo>
                  <a:lnTo>
                    <a:pt x="16" y="61"/>
                  </a:lnTo>
                  <a:lnTo>
                    <a:pt x="17" y="67"/>
                  </a:lnTo>
                  <a:lnTo>
                    <a:pt x="18" y="72"/>
                  </a:lnTo>
                  <a:lnTo>
                    <a:pt x="18" y="103"/>
                  </a:lnTo>
                  <a:lnTo>
                    <a:pt x="17" y="110"/>
                  </a:lnTo>
                  <a:lnTo>
                    <a:pt x="16" y="121"/>
                  </a:lnTo>
                  <a:lnTo>
                    <a:pt x="15" y="132"/>
                  </a:lnTo>
                  <a:lnTo>
                    <a:pt x="15" y="142"/>
                  </a:lnTo>
                  <a:lnTo>
                    <a:pt x="15" y="153"/>
                  </a:lnTo>
                  <a:lnTo>
                    <a:pt x="15" y="163"/>
                  </a:lnTo>
                  <a:lnTo>
                    <a:pt x="16" y="173"/>
                  </a:lnTo>
                  <a:lnTo>
                    <a:pt x="18" y="184"/>
                  </a:lnTo>
                  <a:lnTo>
                    <a:pt x="19" y="194"/>
                  </a:lnTo>
                  <a:lnTo>
                    <a:pt x="22" y="183"/>
                  </a:lnTo>
                  <a:lnTo>
                    <a:pt x="26" y="173"/>
                  </a:lnTo>
                  <a:lnTo>
                    <a:pt x="29" y="162"/>
                  </a:lnTo>
                  <a:lnTo>
                    <a:pt x="31" y="152"/>
                  </a:lnTo>
                  <a:lnTo>
                    <a:pt x="34" y="141"/>
                  </a:lnTo>
                  <a:lnTo>
                    <a:pt x="36" y="131"/>
                  </a:lnTo>
                  <a:lnTo>
                    <a:pt x="38" y="120"/>
                  </a:lnTo>
                  <a:lnTo>
                    <a:pt x="41" y="110"/>
                  </a:lnTo>
                  <a:lnTo>
                    <a:pt x="43" y="99"/>
                  </a:lnTo>
                  <a:lnTo>
                    <a:pt x="44" y="88"/>
                  </a:lnTo>
                  <a:lnTo>
                    <a:pt x="46" y="78"/>
                  </a:lnTo>
                  <a:lnTo>
                    <a:pt x="47" y="67"/>
                  </a:lnTo>
                  <a:lnTo>
                    <a:pt x="50" y="45"/>
                  </a:lnTo>
                  <a:lnTo>
                    <a:pt x="52" y="24"/>
                  </a:lnTo>
                  <a:lnTo>
                    <a:pt x="50" y="18"/>
                  </a:lnTo>
                  <a:lnTo>
                    <a:pt x="48" y="12"/>
                  </a:lnTo>
                  <a:lnTo>
                    <a:pt x="47" y="6"/>
                  </a:lnTo>
                  <a:lnTo>
                    <a:pt x="45" y="0"/>
                  </a:lnTo>
                  <a:lnTo>
                    <a:pt x="39" y="4"/>
                  </a:lnTo>
                  <a:lnTo>
                    <a:pt x="34" y="7"/>
                  </a:lnTo>
                  <a:lnTo>
                    <a:pt x="28" y="11"/>
                  </a:lnTo>
                  <a:lnTo>
                    <a:pt x="22" y="14"/>
                  </a:lnTo>
                  <a:lnTo>
                    <a:pt x="17" y="18"/>
                  </a:lnTo>
                  <a:lnTo>
                    <a:pt x="11" y="21"/>
                  </a:lnTo>
                  <a:lnTo>
                    <a:pt x="5" y="24"/>
                  </a:lnTo>
                  <a:lnTo>
                    <a:pt x="0" y="28"/>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13" name="Shape 113">
              <a:extLst>
                <a:ext uri="{FF2B5EF4-FFF2-40B4-BE49-F238E27FC236}">
                  <a16:creationId xmlns:a16="http://schemas.microsoft.com/office/drawing/2014/main" id="{9BB1BB05-78CF-E3C0-BE03-493D12672D77}"/>
                </a:ext>
              </a:extLst>
            </xdr:cNvPr>
            <xdr:cNvPicPr preferRelativeResize="0"/>
          </xdr:nvPicPr>
          <xdr:blipFill rotWithShape="1">
            <a:blip xmlns:r="http://schemas.openxmlformats.org/officeDocument/2006/relationships" r:embed="rId7">
              <a:alphaModFix/>
            </a:blip>
            <a:srcRect/>
            <a:stretch/>
          </xdr:blipFill>
          <xdr:spPr>
            <a:xfrm>
              <a:off x="7030" y="1122"/>
              <a:ext cx="499" cy="2"/>
            </a:xfrm>
            <a:prstGeom prst="rect">
              <a:avLst/>
            </a:prstGeom>
            <a:noFill/>
            <a:ln>
              <a:noFill/>
            </a:ln>
          </xdr:spPr>
        </xdr:pic>
        <xdr:pic>
          <xdr:nvPicPr>
            <xdr:cNvPr id="114" name="Shape 114">
              <a:extLst>
                <a:ext uri="{FF2B5EF4-FFF2-40B4-BE49-F238E27FC236}">
                  <a16:creationId xmlns:a16="http://schemas.microsoft.com/office/drawing/2014/main" id="{0C9C2D0F-47FA-D0C2-B757-73C15413026E}"/>
                </a:ext>
              </a:extLst>
            </xdr:cNvPr>
            <xdr:cNvPicPr preferRelativeResize="0"/>
          </xdr:nvPicPr>
          <xdr:blipFill rotWithShape="1">
            <a:blip xmlns:r="http://schemas.openxmlformats.org/officeDocument/2006/relationships" r:embed="rId21">
              <a:alphaModFix/>
            </a:blip>
            <a:srcRect/>
            <a:stretch/>
          </xdr:blipFill>
          <xdr:spPr>
            <a:xfrm>
              <a:off x="5498" y="583"/>
              <a:ext cx="572" cy="198"/>
            </a:xfrm>
            <a:prstGeom prst="rect">
              <a:avLst/>
            </a:prstGeom>
            <a:noFill/>
            <a:ln>
              <a:noFill/>
            </a:ln>
          </xdr:spPr>
        </xdr:pic>
        <xdr:sp macro="" textlink="">
          <xdr:nvSpPr>
            <xdr:cNvPr id="115" name="Shape 115">
              <a:extLst>
                <a:ext uri="{FF2B5EF4-FFF2-40B4-BE49-F238E27FC236}">
                  <a16:creationId xmlns:a16="http://schemas.microsoft.com/office/drawing/2014/main" id="{815095A5-69F5-9DD5-B215-2F84E4E75CFB}"/>
                </a:ext>
              </a:extLst>
            </xdr:cNvPr>
            <xdr:cNvSpPr/>
          </xdr:nvSpPr>
          <xdr:spPr>
            <a:xfrm>
              <a:off x="5521" y="680"/>
              <a:ext cx="43" cy="42"/>
            </a:xfrm>
            <a:custGeom>
              <a:avLst/>
              <a:gdLst/>
              <a:ahLst/>
              <a:cxnLst/>
              <a:rect l="l" t="t" r="r" b="b"/>
              <a:pathLst>
                <a:path w="43" h="42" extrusionOk="0">
                  <a:moveTo>
                    <a:pt x="26" y="0"/>
                  </a:moveTo>
                  <a:lnTo>
                    <a:pt x="17" y="0"/>
                  </a:lnTo>
                  <a:lnTo>
                    <a:pt x="13" y="1"/>
                  </a:lnTo>
                  <a:lnTo>
                    <a:pt x="3" y="9"/>
                  </a:lnTo>
                  <a:lnTo>
                    <a:pt x="1" y="15"/>
                  </a:lnTo>
                  <a:lnTo>
                    <a:pt x="0" y="19"/>
                  </a:lnTo>
                  <a:lnTo>
                    <a:pt x="0" y="23"/>
                  </a:lnTo>
                  <a:lnTo>
                    <a:pt x="1" y="27"/>
                  </a:lnTo>
                  <a:lnTo>
                    <a:pt x="3" y="33"/>
                  </a:lnTo>
                  <a:lnTo>
                    <a:pt x="13" y="41"/>
                  </a:lnTo>
                  <a:lnTo>
                    <a:pt x="17" y="42"/>
                  </a:lnTo>
                  <a:lnTo>
                    <a:pt x="26" y="42"/>
                  </a:lnTo>
                  <a:lnTo>
                    <a:pt x="30" y="41"/>
                  </a:lnTo>
                  <a:lnTo>
                    <a:pt x="40" y="33"/>
                  </a:lnTo>
                  <a:lnTo>
                    <a:pt x="43" y="27"/>
                  </a:lnTo>
                  <a:lnTo>
                    <a:pt x="43" y="15"/>
                  </a:lnTo>
                  <a:lnTo>
                    <a:pt x="41" y="11"/>
                  </a:lnTo>
                  <a:lnTo>
                    <a:pt x="37" y="6"/>
                  </a:lnTo>
                  <a:lnTo>
                    <a:pt x="32" y="2"/>
                  </a:lnTo>
                  <a:lnTo>
                    <a:pt x="26"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16" name="Shape 116">
              <a:extLst>
                <a:ext uri="{FF2B5EF4-FFF2-40B4-BE49-F238E27FC236}">
                  <a16:creationId xmlns:a16="http://schemas.microsoft.com/office/drawing/2014/main" id="{2258E7BB-8E1C-61DB-1616-08C95E0B2998}"/>
                </a:ext>
              </a:extLst>
            </xdr:cNvPr>
            <xdr:cNvSpPr/>
          </xdr:nvSpPr>
          <xdr:spPr>
            <a:xfrm>
              <a:off x="5521" y="680"/>
              <a:ext cx="43" cy="42"/>
            </a:xfrm>
            <a:custGeom>
              <a:avLst/>
              <a:gdLst/>
              <a:ahLst/>
              <a:cxnLst/>
              <a:rect l="l" t="t" r="r" b="b"/>
              <a:pathLst>
                <a:path w="43" h="42" extrusionOk="0">
                  <a:moveTo>
                    <a:pt x="21" y="42"/>
                  </a:moveTo>
                  <a:lnTo>
                    <a:pt x="24" y="42"/>
                  </a:lnTo>
                  <a:lnTo>
                    <a:pt x="26" y="42"/>
                  </a:lnTo>
                  <a:lnTo>
                    <a:pt x="28" y="41"/>
                  </a:lnTo>
                  <a:lnTo>
                    <a:pt x="30" y="41"/>
                  </a:lnTo>
                  <a:lnTo>
                    <a:pt x="32" y="40"/>
                  </a:lnTo>
                  <a:lnTo>
                    <a:pt x="34" y="39"/>
                  </a:lnTo>
                  <a:lnTo>
                    <a:pt x="35" y="37"/>
                  </a:lnTo>
                  <a:lnTo>
                    <a:pt x="37" y="36"/>
                  </a:lnTo>
                  <a:lnTo>
                    <a:pt x="38" y="35"/>
                  </a:lnTo>
                  <a:lnTo>
                    <a:pt x="40" y="33"/>
                  </a:lnTo>
                  <a:lnTo>
                    <a:pt x="41" y="31"/>
                  </a:lnTo>
                  <a:lnTo>
                    <a:pt x="42" y="29"/>
                  </a:lnTo>
                  <a:lnTo>
                    <a:pt x="43" y="27"/>
                  </a:lnTo>
                  <a:lnTo>
                    <a:pt x="43" y="15"/>
                  </a:lnTo>
                  <a:lnTo>
                    <a:pt x="42" y="13"/>
                  </a:lnTo>
                  <a:lnTo>
                    <a:pt x="35" y="5"/>
                  </a:lnTo>
                  <a:lnTo>
                    <a:pt x="34" y="3"/>
                  </a:lnTo>
                  <a:lnTo>
                    <a:pt x="32" y="2"/>
                  </a:lnTo>
                  <a:lnTo>
                    <a:pt x="30" y="1"/>
                  </a:lnTo>
                  <a:lnTo>
                    <a:pt x="28" y="1"/>
                  </a:lnTo>
                  <a:lnTo>
                    <a:pt x="26" y="0"/>
                  </a:lnTo>
                  <a:lnTo>
                    <a:pt x="24" y="0"/>
                  </a:lnTo>
                  <a:lnTo>
                    <a:pt x="21" y="0"/>
                  </a:lnTo>
                  <a:lnTo>
                    <a:pt x="19" y="0"/>
                  </a:lnTo>
                  <a:lnTo>
                    <a:pt x="17" y="0"/>
                  </a:lnTo>
                  <a:lnTo>
                    <a:pt x="15" y="1"/>
                  </a:lnTo>
                  <a:lnTo>
                    <a:pt x="13" y="1"/>
                  </a:lnTo>
                  <a:lnTo>
                    <a:pt x="11" y="2"/>
                  </a:lnTo>
                  <a:lnTo>
                    <a:pt x="9" y="3"/>
                  </a:lnTo>
                  <a:lnTo>
                    <a:pt x="8" y="5"/>
                  </a:lnTo>
                  <a:lnTo>
                    <a:pt x="6" y="6"/>
                  </a:lnTo>
                  <a:lnTo>
                    <a:pt x="5" y="7"/>
                  </a:lnTo>
                  <a:lnTo>
                    <a:pt x="3" y="9"/>
                  </a:lnTo>
                  <a:lnTo>
                    <a:pt x="2" y="11"/>
                  </a:lnTo>
                  <a:lnTo>
                    <a:pt x="1" y="13"/>
                  </a:lnTo>
                  <a:lnTo>
                    <a:pt x="1" y="15"/>
                  </a:lnTo>
                  <a:lnTo>
                    <a:pt x="0" y="17"/>
                  </a:lnTo>
                  <a:lnTo>
                    <a:pt x="0" y="19"/>
                  </a:lnTo>
                  <a:lnTo>
                    <a:pt x="0" y="21"/>
                  </a:lnTo>
                  <a:lnTo>
                    <a:pt x="0" y="23"/>
                  </a:lnTo>
                  <a:lnTo>
                    <a:pt x="0" y="25"/>
                  </a:lnTo>
                  <a:lnTo>
                    <a:pt x="1" y="27"/>
                  </a:lnTo>
                  <a:lnTo>
                    <a:pt x="1" y="29"/>
                  </a:lnTo>
                  <a:lnTo>
                    <a:pt x="2" y="31"/>
                  </a:lnTo>
                  <a:lnTo>
                    <a:pt x="3" y="33"/>
                  </a:lnTo>
                  <a:lnTo>
                    <a:pt x="5" y="35"/>
                  </a:lnTo>
                  <a:lnTo>
                    <a:pt x="6" y="36"/>
                  </a:lnTo>
                  <a:lnTo>
                    <a:pt x="8" y="37"/>
                  </a:lnTo>
                  <a:lnTo>
                    <a:pt x="9" y="39"/>
                  </a:lnTo>
                  <a:lnTo>
                    <a:pt x="11" y="40"/>
                  </a:lnTo>
                  <a:lnTo>
                    <a:pt x="13" y="41"/>
                  </a:lnTo>
                  <a:lnTo>
                    <a:pt x="15" y="41"/>
                  </a:lnTo>
                  <a:lnTo>
                    <a:pt x="17" y="42"/>
                  </a:lnTo>
                  <a:lnTo>
                    <a:pt x="19" y="42"/>
                  </a:lnTo>
                  <a:lnTo>
                    <a:pt x="21" y="4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17" name="Shape 117">
              <a:extLst>
                <a:ext uri="{FF2B5EF4-FFF2-40B4-BE49-F238E27FC236}">
                  <a16:creationId xmlns:a16="http://schemas.microsoft.com/office/drawing/2014/main" id="{39A117C1-2878-D2A6-1E89-7D36ED9C60EA}"/>
                </a:ext>
              </a:extLst>
            </xdr:cNvPr>
            <xdr:cNvSpPr/>
          </xdr:nvSpPr>
          <xdr:spPr>
            <a:xfrm>
              <a:off x="5556" y="690"/>
              <a:ext cx="39" cy="41"/>
            </a:xfrm>
            <a:custGeom>
              <a:avLst/>
              <a:gdLst/>
              <a:ahLst/>
              <a:cxnLst/>
              <a:rect l="l" t="t" r="r" b="b"/>
              <a:pathLst>
                <a:path w="39" h="41" extrusionOk="0">
                  <a:moveTo>
                    <a:pt x="29" y="0"/>
                  </a:moveTo>
                  <a:lnTo>
                    <a:pt x="23" y="0"/>
                  </a:lnTo>
                  <a:lnTo>
                    <a:pt x="17" y="2"/>
                  </a:lnTo>
                  <a:lnTo>
                    <a:pt x="9" y="2"/>
                  </a:lnTo>
                  <a:lnTo>
                    <a:pt x="8" y="8"/>
                  </a:lnTo>
                  <a:lnTo>
                    <a:pt x="8" y="15"/>
                  </a:lnTo>
                  <a:lnTo>
                    <a:pt x="7" y="19"/>
                  </a:lnTo>
                  <a:lnTo>
                    <a:pt x="4" y="24"/>
                  </a:lnTo>
                  <a:lnTo>
                    <a:pt x="0" y="28"/>
                  </a:lnTo>
                  <a:lnTo>
                    <a:pt x="0" y="32"/>
                  </a:lnTo>
                  <a:lnTo>
                    <a:pt x="6" y="38"/>
                  </a:lnTo>
                  <a:lnTo>
                    <a:pt x="12" y="40"/>
                  </a:lnTo>
                  <a:lnTo>
                    <a:pt x="17" y="41"/>
                  </a:lnTo>
                  <a:lnTo>
                    <a:pt x="22" y="40"/>
                  </a:lnTo>
                  <a:lnTo>
                    <a:pt x="39" y="21"/>
                  </a:lnTo>
                  <a:lnTo>
                    <a:pt x="39" y="15"/>
                  </a:lnTo>
                  <a:lnTo>
                    <a:pt x="37" y="9"/>
                  </a:lnTo>
                  <a:lnTo>
                    <a:pt x="34" y="4"/>
                  </a:lnTo>
                  <a:lnTo>
                    <a:pt x="29"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18" name="Shape 118">
              <a:extLst>
                <a:ext uri="{FF2B5EF4-FFF2-40B4-BE49-F238E27FC236}">
                  <a16:creationId xmlns:a16="http://schemas.microsoft.com/office/drawing/2014/main" id="{562060EF-F49E-E51B-A565-07BE2E790386}"/>
                </a:ext>
              </a:extLst>
            </xdr:cNvPr>
            <xdr:cNvSpPr/>
          </xdr:nvSpPr>
          <xdr:spPr>
            <a:xfrm>
              <a:off x="5554" y="688"/>
              <a:ext cx="41" cy="43"/>
            </a:xfrm>
            <a:custGeom>
              <a:avLst/>
              <a:gdLst/>
              <a:ahLst/>
              <a:cxnLst/>
              <a:rect l="l" t="t" r="r" b="b"/>
              <a:pathLst>
                <a:path w="41" h="43" extrusionOk="0">
                  <a:moveTo>
                    <a:pt x="19" y="43"/>
                  </a:moveTo>
                  <a:lnTo>
                    <a:pt x="22" y="43"/>
                  </a:lnTo>
                  <a:lnTo>
                    <a:pt x="24" y="42"/>
                  </a:lnTo>
                  <a:lnTo>
                    <a:pt x="26" y="42"/>
                  </a:lnTo>
                  <a:lnTo>
                    <a:pt x="35" y="36"/>
                  </a:lnTo>
                  <a:lnTo>
                    <a:pt x="36" y="35"/>
                  </a:lnTo>
                  <a:lnTo>
                    <a:pt x="38" y="33"/>
                  </a:lnTo>
                  <a:lnTo>
                    <a:pt x="39" y="31"/>
                  </a:lnTo>
                  <a:lnTo>
                    <a:pt x="40" y="29"/>
                  </a:lnTo>
                  <a:lnTo>
                    <a:pt x="40" y="27"/>
                  </a:lnTo>
                  <a:lnTo>
                    <a:pt x="41" y="25"/>
                  </a:lnTo>
                  <a:lnTo>
                    <a:pt x="41" y="23"/>
                  </a:lnTo>
                  <a:lnTo>
                    <a:pt x="41" y="21"/>
                  </a:lnTo>
                  <a:lnTo>
                    <a:pt x="41" y="17"/>
                  </a:lnTo>
                  <a:lnTo>
                    <a:pt x="40" y="14"/>
                  </a:lnTo>
                  <a:lnTo>
                    <a:pt x="39" y="11"/>
                  </a:lnTo>
                  <a:lnTo>
                    <a:pt x="38" y="8"/>
                  </a:lnTo>
                  <a:lnTo>
                    <a:pt x="36" y="6"/>
                  </a:lnTo>
                  <a:lnTo>
                    <a:pt x="34" y="4"/>
                  </a:lnTo>
                  <a:lnTo>
                    <a:pt x="31" y="2"/>
                  </a:lnTo>
                  <a:lnTo>
                    <a:pt x="28" y="0"/>
                  </a:lnTo>
                  <a:lnTo>
                    <a:pt x="25" y="2"/>
                  </a:lnTo>
                  <a:lnTo>
                    <a:pt x="22" y="3"/>
                  </a:lnTo>
                  <a:lnTo>
                    <a:pt x="19" y="4"/>
                  </a:lnTo>
                  <a:lnTo>
                    <a:pt x="15" y="5"/>
                  </a:lnTo>
                  <a:lnTo>
                    <a:pt x="11" y="4"/>
                  </a:lnTo>
                  <a:lnTo>
                    <a:pt x="8" y="3"/>
                  </a:lnTo>
                  <a:lnTo>
                    <a:pt x="9" y="6"/>
                  </a:lnTo>
                  <a:lnTo>
                    <a:pt x="10" y="8"/>
                  </a:lnTo>
                  <a:lnTo>
                    <a:pt x="10" y="10"/>
                  </a:lnTo>
                  <a:lnTo>
                    <a:pt x="10" y="13"/>
                  </a:lnTo>
                  <a:lnTo>
                    <a:pt x="10" y="16"/>
                  </a:lnTo>
                  <a:lnTo>
                    <a:pt x="10" y="19"/>
                  </a:lnTo>
                  <a:lnTo>
                    <a:pt x="9" y="21"/>
                  </a:lnTo>
                  <a:lnTo>
                    <a:pt x="7" y="24"/>
                  </a:lnTo>
                  <a:lnTo>
                    <a:pt x="6" y="26"/>
                  </a:lnTo>
                  <a:lnTo>
                    <a:pt x="4" y="28"/>
                  </a:lnTo>
                  <a:lnTo>
                    <a:pt x="2" y="30"/>
                  </a:lnTo>
                  <a:lnTo>
                    <a:pt x="0" y="32"/>
                  </a:lnTo>
                  <a:lnTo>
                    <a:pt x="2" y="34"/>
                  </a:lnTo>
                  <a:lnTo>
                    <a:pt x="4" y="36"/>
                  </a:lnTo>
                  <a:lnTo>
                    <a:pt x="6" y="38"/>
                  </a:lnTo>
                  <a:lnTo>
                    <a:pt x="8" y="40"/>
                  </a:lnTo>
                  <a:lnTo>
                    <a:pt x="11" y="41"/>
                  </a:lnTo>
                  <a:lnTo>
                    <a:pt x="14" y="42"/>
                  </a:lnTo>
                  <a:lnTo>
                    <a:pt x="16" y="43"/>
                  </a:lnTo>
                  <a:lnTo>
                    <a:pt x="19" y="43"/>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19" name="Shape 119">
              <a:extLst>
                <a:ext uri="{FF2B5EF4-FFF2-40B4-BE49-F238E27FC236}">
                  <a16:creationId xmlns:a16="http://schemas.microsoft.com/office/drawing/2014/main" id="{E0953BF5-6233-2C76-47B4-1D03253ABF1B}"/>
                </a:ext>
              </a:extLst>
            </xdr:cNvPr>
            <xdr:cNvPicPr preferRelativeResize="0"/>
          </xdr:nvPicPr>
          <xdr:blipFill rotWithShape="1">
            <a:blip xmlns:r="http://schemas.openxmlformats.org/officeDocument/2006/relationships" r:embed="rId22">
              <a:alphaModFix/>
            </a:blip>
            <a:srcRect/>
            <a:stretch/>
          </xdr:blipFill>
          <xdr:spPr>
            <a:xfrm>
              <a:off x="5522" y="810"/>
              <a:ext cx="530" cy="10"/>
            </a:xfrm>
            <a:prstGeom prst="rect">
              <a:avLst/>
            </a:prstGeom>
            <a:noFill/>
            <a:ln>
              <a:noFill/>
            </a:ln>
          </xdr:spPr>
        </xdr:pic>
        <xdr:pic>
          <xdr:nvPicPr>
            <xdr:cNvPr id="120" name="Shape 120">
              <a:extLst>
                <a:ext uri="{FF2B5EF4-FFF2-40B4-BE49-F238E27FC236}">
                  <a16:creationId xmlns:a16="http://schemas.microsoft.com/office/drawing/2014/main" id="{3600619D-8E6B-27A9-C3D5-DDBBDAE0D71C}"/>
                </a:ext>
              </a:extLst>
            </xdr:cNvPr>
            <xdr:cNvPicPr preferRelativeResize="0"/>
          </xdr:nvPicPr>
          <xdr:blipFill rotWithShape="1">
            <a:blip xmlns:r="http://schemas.openxmlformats.org/officeDocument/2006/relationships" r:embed="rId23">
              <a:alphaModFix/>
            </a:blip>
            <a:srcRect/>
            <a:stretch/>
          </xdr:blipFill>
          <xdr:spPr>
            <a:xfrm>
              <a:off x="5295" y="683"/>
              <a:ext cx="204" cy="306"/>
            </a:xfrm>
            <a:prstGeom prst="rect">
              <a:avLst/>
            </a:prstGeom>
            <a:noFill/>
            <a:ln>
              <a:noFill/>
            </a:ln>
          </xdr:spPr>
        </xdr:pic>
        <xdr:pic>
          <xdr:nvPicPr>
            <xdr:cNvPr id="121" name="Shape 121">
              <a:extLst>
                <a:ext uri="{FF2B5EF4-FFF2-40B4-BE49-F238E27FC236}">
                  <a16:creationId xmlns:a16="http://schemas.microsoft.com/office/drawing/2014/main" id="{2153CE6A-EB02-6A73-99BF-EE34C26E5D30}"/>
                </a:ext>
              </a:extLst>
            </xdr:cNvPr>
            <xdr:cNvPicPr preferRelativeResize="0"/>
          </xdr:nvPicPr>
          <xdr:blipFill rotWithShape="1">
            <a:blip xmlns:r="http://schemas.openxmlformats.org/officeDocument/2006/relationships" r:embed="rId24">
              <a:alphaModFix/>
            </a:blip>
            <a:srcRect/>
            <a:stretch/>
          </xdr:blipFill>
          <xdr:spPr>
            <a:xfrm>
              <a:off x="5297" y="395"/>
              <a:ext cx="569" cy="463"/>
            </a:xfrm>
            <a:prstGeom prst="rect">
              <a:avLst/>
            </a:prstGeom>
            <a:noFill/>
            <a:ln>
              <a:noFill/>
            </a:ln>
          </xdr:spPr>
        </xdr:pic>
        <xdr:pic>
          <xdr:nvPicPr>
            <xdr:cNvPr id="122" name="Shape 122">
              <a:extLst>
                <a:ext uri="{FF2B5EF4-FFF2-40B4-BE49-F238E27FC236}">
                  <a16:creationId xmlns:a16="http://schemas.microsoft.com/office/drawing/2014/main" id="{64F87C28-397D-BABD-2BD1-3F93C76FF753}"/>
                </a:ext>
              </a:extLst>
            </xdr:cNvPr>
            <xdr:cNvPicPr preferRelativeResize="0"/>
          </xdr:nvPicPr>
          <xdr:blipFill rotWithShape="1">
            <a:blip xmlns:r="http://schemas.openxmlformats.org/officeDocument/2006/relationships" r:embed="rId25">
              <a:alphaModFix/>
            </a:blip>
            <a:srcRect/>
            <a:stretch/>
          </xdr:blipFill>
          <xdr:spPr>
            <a:xfrm>
              <a:off x="5295" y="264"/>
              <a:ext cx="572" cy="725"/>
            </a:xfrm>
            <a:prstGeom prst="rect">
              <a:avLst/>
            </a:prstGeom>
            <a:noFill/>
            <a:ln>
              <a:noFill/>
            </a:ln>
          </xdr:spPr>
        </xdr:pic>
        <xdr:pic>
          <xdr:nvPicPr>
            <xdr:cNvPr id="123" name="Shape 123">
              <a:extLst>
                <a:ext uri="{FF2B5EF4-FFF2-40B4-BE49-F238E27FC236}">
                  <a16:creationId xmlns:a16="http://schemas.microsoft.com/office/drawing/2014/main" id="{1AD2F6EC-ECC9-6AC4-566F-C3D4626BEBFB}"/>
                </a:ext>
              </a:extLst>
            </xdr:cNvPr>
            <xdr:cNvPicPr preferRelativeResize="0"/>
          </xdr:nvPicPr>
          <xdr:blipFill rotWithShape="1">
            <a:blip xmlns:r="http://schemas.openxmlformats.org/officeDocument/2006/relationships" r:embed="rId24">
              <a:alphaModFix/>
            </a:blip>
            <a:srcRect/>
            <a:stretch/>
          </xdr:blipFill>
          <xdr:spPr>
            <a:xfrm>
              <a:off x="5297" y="395"/>
              <a:ext cx="569" cy="463"/>
            </a:xfrm>
            <a:prstGeom prst="rect">
              <a:avLst/>
            </a:prstGeom>
            <a:noFill/>
            <a:ln>
              <a:noFill/>
            </a:ln>
          </xdr:spPr>
        </xdr:pic>
        <xdr:sp macro="" textlink="">
          <xdr:nvSpPr>
            <xdr:cNvPr id="124" name="Shape 124">
              <a:extLst>
                <a:ext uri="{FF2B5EF4-FFF2-40B4-BE49-F238E27FC236}">
                  <a16:creationId xmlns:a16="http://schemas.microsoft.com/office/drawing/2014/main" id="{A1B37D8F-5004-88A4-3E92-23A7C6847DDD}"/>
                </a:ext>
              </a:extLst>
            </xdr:cNvPr>
            <xdr:cNvSpPr/>
          </xdr:nvSpPr>
          <xdr:spPr>
            <a:xfrm>
              <a:off x="5520" y="719"/>
              <a:ext cx="125" cy="604"/>
            </a:xfrm>
            <a:custGeom>
              <a:avLst/>
              <a:gdLst/>
              <a:ahLst/>
              <a:cxnLst/>
              <a:rect l="l" t="t" r="r" b="b"/>
              <a:pathLst>
                <a:path w="125" h="604" extrusionOk="0">
                  <a:moveTo>
                    <a:pt x="34" y="0"/>
                  </a:moveTo>
                  <a:lnTo>
                    <a:pt x="30" y="2"/>
                  </a:lnTo>
                  <a:lnTo>
                    <a:pt x="24" y="3"/>
                  </a:lnTo>
                  <a:lnTo>
                    <a:pt x="22" y="3"/>
                  </a:lnTo>
                  <a:lnTo>
                    <a:pt x="16" y="39"/>
                  </a:lnTo>
                  <a:lnTo>
                    <a:pt x="14" y="57"/>
                  </a:lnTo>
                  <a:lnTo>
                    <a:pt x="12" y="74"/>
                  </a:lnTo>
                  <a:lnTo>
                    <a:pt x="4" y="146"/>
                  </a:lnTo>
                  <a:lnTo>
                    <a:pt x="2" y="182"/>
                  </a:lnTo>
                  <a:lnTo>
                    <a:pt x="1" y="201"/>
                  </a:lnTo>
                  <a:lnTo>
                    <a:pt x="1" y="219"/>
                  </a:lnTo>
                  <a:lnTo>
                    <a:pt x="0" y="237"/>
                  </a:lnTo>
                  <a:lnTo>
                    <a:pt x="0" y="274"/>
                  </a:lnTo>
                  <a:lnTo>
                    <a:pt x="2" y="312"/>
                  </a:lnTo>
                  <a:lnTo>
                    <a:pt x="3" y="330"/>
                  </a:lnTo>
                  <a:lnTo>
                    <a:pt x="5" y="349"/>
                  </a:lnTo>
                  <a:lnTo>
                    <a:pt x="6" y="368"/>
                  </a:lnTo>
                  <a:lnTo>
                    <a:pt x="9" y="387"/>
                  </a:lnTo>
                  <a:lnTo>
                    <a:pt x="11" y="406"/>
                  </a:lnTo>
                  <a:lnTo>
                    <a:pt x="14" y="426"/>
                  </a:lnTo>
                  <a:lnTo>
                    <a:pt x="18" y="445"/>
                  </a:lnTo>
                  <a:lnTo>
                    <a:pt x="21" y="464"/>
                  </a:lnTo>
                  <a:lnTo>
                    <a:pt x="26" y="484"/>
                  </a:lnTo>
                  <a:lnTo>
                    <a:pt x="30" y="504"/>
                  </a:lnTo>
                  <a:lnTo>
                    <a:pt x="40" y="544"/>
                  </a:lnTo>
                  <a:lnTo>
                    <a:pt x="52" y="584"/>
                  </a:lnTo>
                  <a:lnTo>
                    <a:pt x="59" y="604"/>
                  </a:lnTo>
                  <a:lnTo>
                    <a:pt x="67" y="604"/>
                  </a:lnTo>
                  <a:lnTo>
                    <a:pt x="75" y="603"/>
                  </a:lnTo>
                  <a:lnTo>
                    <a:pt x="125" y="603"/>
                  </a:lnTo>
                  <a:lnTo>
                    <a:pt x="119" y="588"/>
                  </a:lnTo>
                  <a:lnTo>
                    <a:pt x="113" y="571"/>
                  </a:lnTo>
                  <a:lnTo>
                    <a:pt x="108" y="554"/>
                  </a:lnTo>
                  <a:lnTo>
                    <a:pt x="102" y="536"/>
                  </a:lnTo>
                  <a:lnTo>
                    <a:pt x="98" y="519"/>
                  </a:lnTo>
                  <a:lnTo>
                    <a:pt x="93" y="502"/>
                  </a:lnTo>
                  <a:lnTo>
                    <a:pt x="88" y="484"/>
                  </a:lnTo>
                  <a:lnTo>
                    <a:pt x="84" y="466"/>
                  </a:lnTo>
                  <a:lnTo>
                    <a:pt x="80" y="449"/>
                  </a:lnTo>
                  <a:lnTo>
                    <a:pt x="77" y="431"/>
                  </a:lnTo>
                  <a:lnTo>
                    <a:pt x="73" y="413"/>
                  </a:lnTo>
                  <a:lnTo>
                    <a:pt x="70" y="395"/>
                  </a:lnTo>
                  <a:lnTo>
                    <a:pt x="67" y="376"/>
                  </a:lnTo>
                  <a:lnTo>
                    <a:pt x="63" y="340"/>
                  </a:lnTo>
                  <a:lnTo>
                    <a:pt x="59" y="302"/>
                  </a:lnTo>
                  <a:lnTo>
                    <a:pt x="57" y="284"/>
                  </a:lnTo>
                  <a:lnTo>
                    <a:pt x="56" y="265"/>
                  </a:lnTo>
                  <a:lnTo>
                    <a:pt x="54" y="246"/>
                  </a:lnTo>
                  <a:lnTo>
                    <a:pt x="53" y="227"/>
                  </a:lnTo>
                  <a:lnTo>
                    <a:pt x="53" y="208"/>
                  </a:lnTo>
                  <a:lnTo>
                    <a:pt x="52" y="188"/>
                  </a:lnTo>
                  <a:lnTo>
                    <a:pt x="52" y="130"/>
                  </a:lnTo>
                  <a:lnTo>
                    <a:pt x="53" y="110"/>
                  </a:lnTo>
                  <a:lnTo>
                    <a:pt x="53" y="91"/>
                  </a:lnTo>
                  <a:lnTo>
                    <a:pt x="56" y="31"/>
                  </a:lnTo>
                  <a:lnTo>
                    <a:pt x="58" y="11"/>
                  </a:lnTo>
                  <a:lnTo>
                    <a:pt x="53" y="11"/>
                  </a:lnTo>
                  <a:lnTo>
                    <a:pt x="47" y="10"/>
                  </a:lnTo>
                  <a:lnTo>
                    <a:pt x="42" y="8"/>
                  </a:lnTo>
                  <a:lnTo>
                    <a:pt x="38" y="5"/>
                  </a:lnTo>
                  <a:lnTo>
                    <a:pt x="34" y="0"/>
                  </a:lnTo>
                  <a:close/>
                  <a:moveTo>
                    <a:pt x="125" y="603"/>
                  </a:moveTo>
                  <a:lnTo>
                    <a:pt x="109" y="603"/>
                  </a:lnTo>
                  <a:lnTo>
                    <a:pt x="117" y="604"/>
                  </a:lnTo>
                  <a:lnTo>
                    <a:pt x="125" y="604"/>
                  </a:lnTo>
                  <a:lnTo>
                    <a:pt x="125" y="603"/>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25" name="Shape 125">
              <a:extLst>
                <a:ext uri="{FF2B5EF4-FFF2-40B4-BE49-F238E27FC236}">
                  <a16:creationId xmlns:a16="http://schemas.microsoft.com/office/drawing/2014/main" id="{E27CFA30-E15A-37A6-6A3E-F88E049EAFDD}"/>
                </a:ext>
              </a:extLst>
            </xdr:cNvPr>
            <xdr:cNvPicPr preferRelativeResize="0"/>
          </xdr:nvPicPr>
          <xdr:blipFill rotWithShape="1">
            <a:blip xmlns:r="http://schemas.openxmlformats.org/officeDocument/2006/relationships" r:embed="rId26">
              <a:alphaModFix/>
            </a:blip>
            <a:srcRect/>
            <a:stretch/>
          </xdr:blipFill>
          <xdr:spPr>
            <a:xfrm>
              <a:off x="5520" y="849"/>
              <a:ext cx="499" cy="346"/>
            </a:xfrm>
            <a:prstGeom prst="rect">
              <a:avLst/>
            </a:prstGeom>
            <a:noFill/>
            <a:ln>
              <a:noFill/>
            </a:ln>
          </xdr:spPr>
        </xdr:pic>
        <xdr:sp macro="" textlink="">
          <xdr:nvSpPr>
            <xdr:cNvPr id="126" name="Shape 126">
              <a:extLst>
                <a:ext uri="{FF2B5EF4-FFF2-40B4-BE49-F238E27FC236}">
                  <a16:creationId xmlns:a16="http://schemas.microsoft.com/office/drawing/2014/main" id="{27A675C7-DCE6-73E8-A419-64E060A10DF0}"/>
                </a:ext>
              </a:extLst>
            </xdr:cNvPr>
            <xdr:cNvSpPr/>
          </xdr:nvSpPr>
          <xdr:spPr>
            <a:xfrm>
              <a:off x="5520" y="718"/>
              <a:ext cx="125" cy="605"/>
            </a:xfrm>
            <a:custGeom>
              <a:avLst/>
              <a:gdLst/>
              <a:ahLst/>
              <a:cxnLst/>
              <a:rect l="l" t="t" r="r" b="b"/>
              <a:pathLst>
                <a:path w="125" h="605" extrusionOk="0">
                  <a:moveTo>
                    <a:pt x="22" y="4"/>
                  </a:moveTo>
                  <a:lnTo>
                    <a:pt x="19" y="22"/>
                  </a:lnTo>
                  <a:lnTo>
                    <a:pt x="16" y="40"/>
                  </a:lnTo>
                  <a:lnTo>
                    <a:pt x="14" y="58"/>
                  </a:lnTo>
                  <a:lnTo>
                    <a:pt x="12" y="75"/>
                  </a:lnTo>
                  <a:lnTo>
                    <a:pt x="10" y="93"/>
                  </a:lnTo>
                  <a:lnTo>
                    <a:pt x="8" y="111"/>
                  </a:lnTo>
                  <a:lnTo>
                    <a:pt x="6" y="129"/>
                  </a:lnTo>
                  <a:lnTo>
                    <a:pt x="4" y="147"/>
                  </a:lnTo>
                  <a:lnTo>
                    <a:pt x="3" y="165"/>
                  </a:lnTo>
                  <a:lnTo>
                    <a:pt x="2" y="183"/>
                  </a:lnTo>
                  <a:lnTo>
                    <a:pt x="1" y="202"/>
                  </a:lnTo>
                  <a:lnTo>
                    <a:pt x="1" y="220"/>
                  </a:lnTo>
                  <a:lnTo>
                    <a:pt x="0" y="238"/>
                  </a:lnTo>
                  <a:lnTo>
                    <a:pt x="0" y="256"/>
                  </a:lnTo>
                  <a:lnTo>
                    <a:pt x="0" y="275"/>
                  </a:lnTo>
                  <a:lnTo>
                    <a:pt x="1" y="294"/>
                  </a:lnTo>
                  <a:lnTo>
                    <a:pt x="2" y="313"/>
                  </a:lnTo>
                  <a:lnTo>
                    <a:pt x="3" y="331"/>
                  </a:lnTo>
                  <a:lnTo>
                    <a:pt x="5" y="350"/>
                  </a:lnTo>
                  <a:lnTo>
                    <a:pt x="6" y="369"/>
                  </a:lnTo>
                  <a:lnTo>
                    <a:pt x="9" y="388"/>
                  </a:lnTo>
                  <a:lnTo>
                    <a:pt x="11" y="407"/>
                  </a:lnTo>
                  <a:lnTo>
                    <a:pt x="14" y="427"/>
                  </a:lnTo>
                  <a:lnTo>
                    <a:pt x="18" y="446"/>
                  </a:lnTo>
                  <a:lnTo>
                    <a:pt x="21" y="465"/>
                  </a:lnTo>
                  <a:lnTo>
                    <a:pt x="26" y="485"/>
                  </a:lnTo>
                  <a:lnTo>
                    <a:pt x="30" y="505"/>
                  </a:lnTo>
                  <a:lnTo>
                    <a:pt x="35" y="525"/>
                  </a:lnTo>
                  <a:lnTo>
                    <a:pt x="40" y="545"/>
                  </a:lnTo>
                  <a:lnTo>
                    <a:pt x="46" y="565"/>
                  </a:lnTo>
                  <a:lnTo>
                    <a:pt x="52" y="585"/>
                  </a:lnTo>
                  <a:lnTo>
                    <a:pt x="59" y="605"/>
                  </a:lnTo>
                  <a:lnTo>
                    <a:pt x="67" y="605"/>
                  </a:lnTo>
                  <a:lnTo>
                    <a:pt x="75" y="604"/>
                  </a:lnTo>
                  <a:lnTo>
                    <a:pt x="84" y="604"/>
                  </a:lnTo>
                  <a:lnTo>
                    <a:pt x="92" y="604"/>
                  </a:lnTo>
                  <a:lnTo>
                    <a:pt x="101" y="604"/>
                  </a:lnTo>
                  <a:lnTo>
                    <a:pt x="109" y="604"/>
                  </a:lnTo>
                  <a:lnTo>
                    <a:pt x="117" y="605"/>
                  </a:lnTo>
                  <a:lnTo>
                    <a:pt x="125" y="605"/>
                  </a:lnTo>
                  <a:lnTo>
                    <a:pt x="119" y="589"/>
                  </a:lnTo>
                  <a:lnTo>
                    <a:pt x="113" y="572"/>
                  </a:lnTo>
                  <a:lnTo>
                    <a:pt x="108" y="555"/>
                  </a:lnTo>
                  <a:lnTo>
                    <a:pt x="102" y="537"/>
                  </a:lnTo>
                  <a:lnTo>
                    <a:pt x="98" y="520"/>
                  </a:lnTo>
                  <a:lnTo>
                    <a:pt x="93" y="503"/>
                  </a:lnTo>
                  <a:lnTo>
                    <a:pt x="88" y="485"/>
                  </a:lnTo>
                  <a:lnTo>
                    <a:pt x="84" y="467"/>
                  </a:lnTo>
                  <a:lnTo>
                    <a:pt x="80" y="450"/>
                  </a:lnTo>
                  <a:lnTo>
                    <a:pt x="77" y="432"/>
                  </a:lnTo>
                  <a:lnTo>
                    <a:pt x="73" y="414"/>
                  </a:lnTo>
                  <a:lnTo>
                    <a:pt x="70" y="396"/>
                  </a:lnTo>
                  <a:lnTo>
                    <a:pt x="67" y="377"/>
                  </a:lnTo>
                  <a:lnTo>
                    <a:pt x="65" y="359"/>
                  </a:lnTo>
                  <a:lnTo>
                    <a:pt x="63" y="341"/>
                  </a:lnTo>
                  <a:lnTo>
                    <a:pt x="61" y="322"/>
                  </a:lnTo>
                  <a:lnTo>
                    <a:pt x="59" y="303"/>
                  </a:lnTo>
                  <a:lnTo>
                    <a:pt x="57" y="285"/>
                  </a:lnTo>
                  <a:lnTo>
                    <a:pt x="56" y="266"/>
                  </a:lnTo>
                  <a:lnTo>
                    <a:pt x="54" y="247"/>
                  </a:lnTo>
                  <a:lnTo>
                    <a:pt x="53" y="228"/>
                  </a:lnTo>
                  <a:lnTo>
                    <a:pt x="53" y="209"/>
                  </a:lnTo>
                  <a:lnTo>
                    <a:pt x="52" y="189"/>
                  </a:lnTo>
                  <a:lnTo>
                    <a:pt x="52" y="170"/>
                  </a:lnTo>
                  <a:lnTo>
                    <a:pt x="52" y="150"/>
                  </a:lnTo>
                  <a:lnTo>
                    <a:pt x="52" y="131"/>
                  </a:lnTo>
                  <a:lnTo>
                    <a:pt x="53" y="111"/>
                  </a:lnTo>
                  <a:lnTo>
                    <a:pt x="53" y="92"/>
                  </a:lnTo>
                  <a:lnTo>
                    <a:pt x="54" y="72"/>
                  </a:lnTo>
                  <a:lnTo>
                    <a:pt x="55" y="52"/>
                  </a:lnTo>
                  <a:lnTo>
                    <a:pt x="56" y="32"/>
                  </a:lnTo>
                  <a:lnTo>
                    <a:pt x="58" y="12"/>
                  </a:lnTo>
                  <a:lnTo>
                    <a:pt x="55" y="12"/>
                  </a:lnTo>
                  <a:lnTo>
                    <a:pt x="53" y="12"/>
                  </a:lnTo>
                  <a:lnTo>
                    <a:pt x="50" y="12"/>
                  </a:lnTo>
                  <a:lnTo>
                    <a:pt x="47" y="11"/>
                  </a:lnTo>
                  <a:lnTo>
                    <a:pt x="45" y="10"/>
                  </a:lnTo>
                  <a:lnTo>
                    <a:pt x="42" y="9"/>
                  </a:lnTo>
                  <a:lnTo>
                    <a:pt x="40" y="7"/>
                  </a:lnTo>
                  <a:lnTo>
                    <a:pt x="38" y="6"/>
                  </a:lnTo>
                  <a:lnTo>
                    <a:pt x="36" y="3"/>
                  </a:lnTo>
                  <a:lnTo>
                    <a:pt x="34" y="1"/>
                  </a:lnTo>
                  <a:lnTo>
                    <a:pt x="35" y="1"/>
                  </a:lnTo>
                  <a:lnTo>
                    <a:pt x="36" y="0"/>
                  </a:lnTo>
                  <a:lnTo>
                    <a:pt x="33" y="2"/>
                  </a:lnTo>
                  <a:lnTo>
                    <a:pt x="30" y="3"/>
                  </a:lnTo>
                  <a:lnTo>
                    <a:pt x="28" y="4"/>
                  </a:lnTo>
                  <a:lnTo>
                    <a:pt x="26" y="4"/>
                  </a:lnTo>
                  <a:lnTo>
                    <a:pt x="24" y="4"/>
                  </a:lnTo>
                  <a:lnTo>
                    <a:pt x="22" y="4"/>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27" name="Shape 127">
              <a:extLst>
                <a:ext uri="{FF2B5EF4-FFF2-40B4-BE49-F238E27FC236}">
                  <a16:creationId xmlns:a16="http://schemas.microsoft.com/office/drawing/2014/main" id="{AB537B16-7067-6856-D9F9-648B0026889C}"/>
                </a:ext>
              </a:extLst>
            </xdr:cNvPr>
            <xdr:cNvSpPr/>
          </xdr:nvSpPr>
          <xdr:spPr>
            <a:xfrm>
              <a:off x="6605" y="837"/>
              <a:ext cx="63" cy="75"/>
            </a:xfrm>
            <a:custGeom>
              <a:avLst/>
              <a:gdLst/>
              <a:ahLst/>
              <a:cxnLst/>
              <a:rect l="l" t="t" r="r" b="b"/>
              <a:pathLst>
                <a:path w="63" h="75" extrusionOk="0">
                  <a:moveTo>
                    <a:pt x="52" y="13"/>
                  </a:moveTo>
                  <a:lnTo>
                    <a:pt x="41" y="13"/>
                  </a:lnTo>
                  <a:lnTo>
                    <a:pt x="46" y="44"/>
                  </a:lnTo>
                  <a:lnTo>
                    <a:pt x="47" y="54"/>
                  </a:lnTo>
                  <a:lnTo>
                    <a:pt x="50" y="73"/>
                  </a:lnTo>
                  <a:lnTo>
                    <a:pt x="63" y="75"/>
                  </a:lnTo>
                  <a:lnTo>
                    <a:pt x="52" y="13"/>
                  </a:lnTo>
                  <a:close/>
                  <a:moveTo>
                    <a:pt x="37" y="0"/>
                  </a:moveTo>
                  <a:lnTo>
                    <a:pt x="0" y="63"/>
                  </a:lnTo>
                  <a:lnTo>
                    <a:pt x="12" y="66"/>
                  </a:lnTo>
                  <a:lnTo>
                    <a:pt x="21" y="49"/>
                  </a:lnTo>
                  <a:lnTo>
                    <a:pt x="41" y="13"/>
                  </a:lnTo>
                  <a:lnTo>
                    <a:pt x="52" y="13"/>
                  </a:lnTo>
                  <a:lnTo>
                    <a:pt x="50" y="3"/>
                  </a:lnTo>
                  <a:lnTo>
                    <a:pt x="37"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28" name="Shape 128">
              <a:extLst>
                <a:ext uri="{FF2B5EF4-FFF2-40B4-BE49-F238E27FC236}">
                  <a16:creationId xmlns:a16="http://schemas.microsoft.com/office/drawing/2014/main" id="{15257AF3-5828-E29A-1B08-383A00406408}"/>
                </a:ext>
              </a:extLst>
            </xdr:cNvPr>
            <xdr:cNvSpPr/>
          </xdr:nvSpPr>
          <xdr:spPr>
            <a:xfrm>
              <a:off x="6626" y="877"/>
              <a:ext cx="26" cy="14"/>
            </a:xfrm>
            <a:custGeom>
              <a:avLst/>
              <a:gdLst/>
              <a:ahLst/>
              <a:cxnLst/>
              <a:rect l="l" t="t" r="r" b="b"/>
              <a:pathLst>
                <a:path w="26" h="14" extrusionOk="0">
                  <a:moveTo>
                    <a:pt x="5" y="0"/>
                  </a:moveTo>
                  <a:lnTo>
                    <a:pt x="0" y="9"/>
                  </a:lnTo>
                  <a:lnTo>
                    <a:pt x="26" y="14"/>
                  </a:lnTo>
                  <a:lnTo>
                    <a:pt x="25" y="4"/>
                  </a:lnTo>
                  <a:lnTo>
                    <a:pt x="5"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29" name="Shape 129">
              <a:extLst>
                <a:ext uri="{FF2B5EF4-FFF2-40B4-BE49-F238E27FC236}">
                  <a16:creationId xmlns:a16="http://schemas.microsoft.com/office/drawing/2014/main" id="{3160F391-31D9-7603-7C08-2FDAA9C4535C}"/>
                </a:ext>
              </a:extLst>
            </xdr:cNvPr>
            <xdr:cNvSpPr/>
          </xdr:nvSpPr>
          <xdr:spPr>
            <a:xfrm>
              <a:off x="6636" y="819"/>
              <a:ext cx="31" cy="10"/>
            </a:xfrm>
            <a:custGeom>
              <a:avLst/>
              <a:gdLst/>
              <a:ahLst/>
              <a:cxnLst/>
              <a:rect l="l" t="t" r="r" b="b"/>
              <a:pathLst>
                <a:path w="31" h="10" extrusionOk="0">
                  <a:moveTo>
                    <a:pt x="27" y="7"/>
                  </a:moveTo>
                  <a:lnTo>
                    <a:pt x="12" y="7"/>
                  </a:lnTo>
                  <a:lnTo>
                    <a:pt x="19" y="10"/>
                  </a:lnTo>
                  <a:lnTo>
                    <a:pt x="24" y="10"/>
                  </a:lnTo>
                  <a:lnTo>
                    <a:pt x="27" y="7"/>
                  </a:lnTo>
                  <a:close/>
                  <a:moveTo>
                    <a:pt x="12" y="0"/>
                  </a:moveTo>
                  <a:lnTo>
                    <a:pt x="8" y="0"/>
                  </a:lnTo>
                  <a:lnTo>
                    <a:pt x="2" y="4"/>
                  </a:lnTo>
                  <a:lnTo>
                    <a:pt x="0" y="8"/>
                  </a:lnTo>
                  <a:lnTo>
                    <a:pt x="5" y="9"/>
                  </a:lnTo>
                  <a:lnTo>
                    <a:pt x="8" y="7"/>
                  </a:lnTo>
                  <a:lnTo>
                    <a:pt x="27" y="7"/>
                  </a:lnTo>
                  <a:lnTo>
                    <a:pt x="28" y="6"/>
                  </a:lnTo>
                  <a:lnTo>
                    <a:pt x="30" y="3"/>
                  </a:lnTo>
                  <a:lnTo>
                    <a:pt x="19" y="3"/>
                  </a:lnTo>
                  <a:lnTo>
                    <a:pt x="14" y="1"/>
                  </a:lnTo>
                  <a:lnTo>
                    <a:pt x="12" y="0"/>
                  </a:lnTo>
                  <a:close/>
                  <a:moveTo>
                    <a:pt x="26" y="1"/>
                  </a:moveTo>
                  <a:lnTo>
                    <a:pt x="24" y="3"/>
                  </a:lnTo>
                  <a:lnTo>
                    <a:pt x="30" y="3"/>
                  </a:lnTo>
                  <a:lnTo>
                    <a:pt x="31" y="2"/>
                  </a:lnTo>
                  <a:lnTo>
                    <a:pt x="26" y="1"/>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0" name="Shape 130">
              <a:extLst>
                <a:ext uri="{FF2B5EF4-FFF2-40B4-BE49-F238E27FC236}">
                  <a16:creationId xmlns:a16="http://schemas.microsoft.com/office/drawing/2014/main" id="{96422033-2E35-A7C3-B515-C9AA21F08CFA}"/>
                </a:ext>
              </a:extLst>
            </xdr:cNvPr>
            <xdr:cNvSpPr/>
          </xdr:nvSpPr>
          <xdr:spPr>
            <a:xfrm>
              <a:off x="6698" y="903"/>
              <a:ext cx="19" cy="21"/>
            </a:xfrm>
            <a:custGeom>
              <a:avLst/>
              <a:gdLst/>
              <a:ahLst/>
              <a:cxnLst/>
              <a:rect l="l" t="t" r="r" b="b"/>
              <a:pathLst>
                <a:path w="19" h="21" extrusionOk="0">
                  <a:moveTo>
                    <a:pt x="0" y="0"/>
                  </a:moveTo>
                  <a:lnTo>
                    <a:pt x="5" y="18"/>
                  </a:lnTo>
                  <a:lnTo>
                    <a:pt x="12" y="20"/>
                  </a:lnTo>
                  <a:lnTo>
                    <a:pt x="19" y="21"/>
                  </a:lnTo>
                  <a:lnTo>
                    <a:pt x="14" y="10"/>
                  </a:lnTo>
                  <a:lnTo>
                    <a:pt x="10" y="9"/>
                  </a:lnTo>
                  <a:lnTo>
                    <a:pt x="4" y="5"/>
                  </a:lnTo>
                  <a:lnTo>
                    <a:pt x="0"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1" name="Shape 131">
              <a:extLst>
                <a:ext uri="{FF2B5EF4-FFF2-40B4-BE49-F238E27FC236}">
                  <a16:creationId xmlns:a16="http://schemas.microsoft.com/office/drawing/2014/main" id="{0731B4FD-562E-EFEC-CB94-961C15CD3BC5}"/>
                </a:ext>
              </a:extLst>
            </xdr:cNvPr>
            <xdr:cNvSpPr/>
          </xdr:nvSpPr>
          <xdr:spPr>
            <a:xfrm>
              <a:off x="6684" y="851"/>
              <a:ext cx="67" cy="73"/>
            </a:xfrm>
            <a:custGeom>
              <a:avLst/>
              <a:gdLst/>
              <a:ahLst/>
              <a:cxnLst/>
              <a:rect l="l" t="t" r="r" b="b"/>
              <a:pathLst>
                <a:path w="67" h="73" extrusionOk="0">
                  <a:moveTo>
                    <a:pt x="28" y="62"/>
                  </a:moveTo>
                  <a:lnTo>
                    <a:pt x="33" y="73"/>
                  </a:lnTo>
                  <a:lnTo>
                    <a:pt x="40" y="73"/>
                  </a:lnTo>
                  <a:lnTo>
                    <a:pt x="46" y="71"/>
                  </a:lnTo>
                  <a:lnTo>
                    <a:pt x="52" y="68"/>
                  </a:lnTo>
                  <a:lnTo>
                    <a:pt x="57" y="63"/>
                  </a:lnTo>
                  <a:lnTo>
                    <a:pt x="33" y="63"/>
                  </a:lnTo>
                  <a:lnTo>
                    <a:pt x="28" y="62"/>
                  </a:lnTo>
                  <a:close/>
                  <a:moveTo>
                    <a:pt x="38" y="0"/>
                  </a:moveTo>
                  <a:lnTo>
                    <a:pt x="31" y="0"/>
                  </a:lnTo>
                  <a:lnTo>
                    <a:pt x="24" y="1"/>
                  </a:lnTo>
                  <a:lnTo>
                    <a:pt x="19" y="4"/>
                  </a:lnTo>
                  <a:lnTo>
                    <a:pt x="13" y="7"/>
                  </a:lnTo>
                  <a:lnTo>
                    <a:pt x="9" y="12"/>
                  </a:lnTo>
                  <a:lnTo>
                    <a:pt x="5" y="18"/>
                  </a:lnTo>
                  <a:lnTo>
                    <a:pt x="2" y="25"/>
                  </a:lnTo>
                  <a:lnTo>
                    <a:pt x="0" y="33"/>
                  </a:lnTo>
                  <a:lnTo>
                    <a:pt x="0" y="45"/>
                  </a:lnTo>
                  <a:lnTo>
                    <a:pt x="1" y="51"/>
                  </a:lnTo>
                  <a:lnTo>
                    <a:pt x="4" y="57"/>
                  </a:lnTo>
                  <a:lnTo>
                    <a:pt x="8" y="62"/>
                  </a:lnTo>
                  <a:lnTo>
                    <a:pt x="13" y="67"/>
                  </a:lnTo>
                  <a:lnTo>
                    <a:pt x="19" y="70"/>
                  </a:lnTo>
                  <a:lnTo>
                    <a:pt x="14" y="52"/>
                  </a:lnTo>
                  <a:lnTo>
                    <a:pt x="13" y="48"/>
                  </a:lnTo>
                  <a:lnTo>
                    <a:pt x="12" y="44"/>
                  </a:lnTo>
                  <a:lnTo>
                    <a:pt x="12" y="36"/>
                  </a:lnTo>
                  <a:lnTo>
                    <a:pt x="14" y="26"/>
                  </a:lnTo>
                  <a:lnTo>
                    <a:pt x="17" y="22"/>
                  </a:lnTo>
                  <a:lnTo>
                    <a:pt x="19" y="18"/>
                  </a:lnTo>
                  <a:lnTo>
                    <a:pt x="24" y="13"/>
                  </a:lnTo>
                  <a:lnTo>
                    <a:pt x="30" y="11"/>
                  </a:lnTo>
                  <a:lnTo>
                    <a:pt x="35" y="10"/>
                  </a:lnTo>
                  <a:lnTo>
                    <a:pt x="58" y="10"/>
                  </a:lnTo>
                  <a:lnTo>
                    <a:pt x="55" y="6"/>
                  </a:lnTo>
                  <a:lnTo>
                    <a:pt x="49" y="3"/>
                  </a:lnTo>
                  <a:lnTo>
                    <a:pt x="42" y="1"/>
                  </a:lnTo>
                  <a:lnTo>
                    <a:pt x="38" y="0"/>
                  </a:lnTo>
                  <a:close/>
                  <a:moveTo>
                    <a:pt x="58" y="10"/>
                  </a:moveTo>
                  <a:lnTo>
                    <a:pt x="35" y="10"/>
                  </a:lnTo>
                  <a:lnTo>
                    <a:pt x="40" y="11"/>
                  </a:lnTo>
                  <a:lnTo>
                    <a:pt x="46" y="13"/>
                  </a:lnTo>
                  <a:lnTo>
                    <a:pt x="51" y="18"/>
                  </a:lnTo>
                  <a:lnTo>
                    <a:pt x="54" y="23"/>
                  </a:lnTo>
                  <a:lnTo>
                    <a:pt x="56" y="33"/>
                  </a:lnTo>
                  <a:lnTo>
                    <a:pt x="55" y="38"/>
                  </a:lnTo>
                  <a:lnTo>
                    <a:pt x="54" y="44"/>
                  </a:lnTo>
                  <a:lnTo>
                    <a:pt x="52" y="49"/>
                  </a:lnTo>
                  <a:lnTo>
                    <a:pt x="48" y="56"/>
                  </a:lnTo>
                  <a:lnTo>
                    <a:pt x="43" y="60"/>
                  </a:lnTo>
                  <a:lnTo>
                    <a:pt x="37" y="62"/>
                  </a:lnTo>
                  <a:lnTo>
                    <a:pt x="33" y="63"/>
                  </a:lnTo>
                  <a:lnTo>
                    <a:pt x="57" y="63"/>
                  </a:lnTo>
                  <a:lnTo>
                    <a:pt x="61" y="58"/>
                  </a:lnTo>
                  <a:lnTo>
                    <a:pt x="64" y="51"/>
                  </a:lnTo>
                  <a:lnTo>
                    <a:pt x="66" y="44"/>
                  </a:lnTo>
                  <a:lnTo>
                    <a:pt x="67" y="37"/>
                  </a:lnTo>
                  <a:lnTo>
                    <a:pt x="67" y="29"/>
                  </a:lnTo>
                  <a:lnTo>
                    <a:pt x="66" y="22"/>
                  </a:lnTo>
                  <a:lnTo>
                    <a:pt x="63" y="16"/>
                  </a:lnTo>
                  <a:lnTo>
                    <a:pt x="58" y="1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2" name="Shape 132">
              <a:extLst>
                <a:ext uri="{FF2B5EF4-FFF2-40B4-BE49-F238E27FC236}">
                  <a16:creationId xmlns:a16="http://schemas.microsoft.com/office/drawing/2014/main" id="{1E7E2CF2-19D6-647E-3709-593A1043A97D}"/>
                </a:ext>
              </a:extLst>
            </xdr:cNvPr>
            <xdr:cNvSpPr/>
          </xdr:nvSpPr>
          <xdr:spPr>
            <a:xfrm>
              <a:off x="5955" y="810"/>
              <a:ext cx="63" cy="72"/>
            </a:xfrm>
            <a:custGeom>
              <a:avLst/>
              <a:gdLst/>
              <a:ahLst/>
              <a:cxnLst/>
              <a:rect l="l" t="t" r="r" b="b"/>
              <a:pathLst>
                <a:path w="63" h="72" extrusionOk="0">
                  <a:moveTo>
                    <a:pt x="30" y="0"/>
                  </a:moveTo>
                  <a:lnTo>
                    <a:pt x="17" y="1"/>
                  </a:lnTo>
                  <a:lnTo>
                    <a:pt x="0" y="72"/>
                  </a:lnTo>
                  <a:lnTo>
                    <a:pt x="12" y="71"/>
                  </a:lnTo>
                  <a:lnTo>
                    <a:pt x="16" y="53"/>
                  </a:lnTo>
                  <a:lnTo>
                    <a:pt x="18" y="43"/>
                  </a:lnTo>
                  <a:lnTo>
                    <a:pt x="25" y="12"/>
                  </a:lnTo>
                  <a:lnTo>
                    <a:pt x="36" y="12"/>
                  </a:lnTo>
                  <a:lnTo>
                    <a:pt x="30" y="0"/>
                  </a:lnTo>
                  <a:close/>
                  <a:moveTo>
                    <a:pt x="36" y="12"/>
                  </a:moveTo>
                  <a:lnTo>
                    <a:pt x="25" y="12"/>
                  </a:lnTo>
                  <a:lnTo>
                    <a:pt x="38" y="41"/>
                  </a:lnTo>
                  <a:lnTo>
                    <a:pt x="43" y="50"/>
                  </a:lnTo>
                  <a:lnTo>
                    <a:pt x="51" y="67"/>
                  </a:lnTo>
                  <a:lnTo>
                    <a:pt x="63" y="65"/>
                  </a:lnTo>
                  <a:lnTo>
                    <a:pt x="36" y="12"/>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3" name="Shape 133">
              <a:extLst>
                <a:ext uri="{FF2B5EF4-FFF2-40B4-BE49-F238E27FC236}">
                  <a16:creationId xmlns:a16="http://schemas.microsoft.com/office/drawing/2014/main" id="{337C0D13-F73B-9FFE-09A7-9C58877C7872}"/>
                </a:ext>
              </a:extLst>
            </xdr:cNvPr>
            <xdr:cNvSpPr/>
          </xdr:nvSpPr>
          <xdr:spPr>
            <a:xfrm>
              <a:off x="5971" y="851"/>
              <a:ext cx="27" cy="12"/>
            </a:xfrm>
            <a:custGeom>
              <a:avLst/>
              <a:gdLst/>
              <a:ahLst/>
              <a:cxnLst/>
              <a:rect l="l" t="t" r="r" b="b"/>
              <a:pathLst>
                <a:path w="27" h="12" extrusionOk="0">
                  <a:moveTo>
                    <a:pt x="22" y="0"/>
                  </a:moveTo>
                  <a:lnTo>
                    <a:pt x="2" y="2"/>
                  </a:lnTo>
                  <a:lnTo>
                    <a:pt x="0" y="12"/>
                  </a:lnTo>
                  <a:lnTo>
                    <a:pt x="27" y="9"/>
                  </a:lnTo>
                  <a:lnTo>
                    <a:pt x="22"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4" name="Shape 134">
              <a:extLst>
                <a:ext uri="{FF2B5EF4-FFF2-40B4-BE49-F238E27FC236}">
                  <a16:creationId xmlns:a16="http://schemas.microsoft.com/office/drawing/2014/main" id="{DEB4CD3D-1554-25BA-3244-F9CE07794DA1}"/>
                </a:ext>
              </a:extLst>
            </xdr:cNvPr>
            <xdr:cNvSpPr/>
          </xdr:nvSpPr>
          <xdr:spPr>
            <a:xfrm>
              <a:off x="6026" y="800"/>
              <a:ext cx="72" cy="74"/>
            </a:xfrm>
            <a:custGeom>
              <a:avLst/>
              <a:gdLst/>
              <a:ahLst/>
              <a:cxnLst/>
              <a:rect l="l" t="t" r="r" b="b"/>
              <a:pathLst>
                <a:path w="72" h="74" extrusionOk="0">
                  <a:moveTo>
                    <a:pt x="17" y="4"/>
                  </a:moveTo>
                  <a:lnTo>
                    <a:pt x="0" y="6"/>
                  </a:lnTo>
                  <a:lnTo>
                    <a:pt x="5" y="74"/>
                  </a:lnTo>
                  <a:lnTo>
                    <a:pt x="16" y="73"/>
                  </a:lnTo>
                  <a:lnTo>
                    <a:pt x="11" y="16"/>
                  </a:lnTo>
                  <a:lnTo>
                    <a:pt x="21" y="16"/>
                  </a:lnTo>
                  <a:lnTo>
                    <a:pt x="17" y="4"/>
                  </a:lnTo>
                  <a:close/>
                  <a:moveTo>
                    <a:pt x="21" y="16"/>
                  </a:moveTo>
                  <a:lnTo>
                    <a:pt x="11" y="16"/>
                  </a:lnTo>
                  <a:lnTo>
                    <a:pt x="33" y="72"/>
                  </a:lnTo>
                  <a:lnTo>
                    <a:pt x="44" y="71"/>
                  </a:lnTo>
                  <a:lnTo>
                    <a:pt x="47" y="58"/>
                  </a:lnTo>
                  <a:lnTo>
                    <a:pt x="37" y="58"/>
                  </a:lnTo>
                  <a:lnTo>
                    <a:pt x="21" y="16"/>
                  </a:lnTo>
                  <a:close/>
                  <a:moveTo>
                    <a:pt x="67" y="13"/>
                  </a:moveTo>
                  <a:lnTo>
                    <a:pt x="56" y="13"/>
                  </a:lnTo>
                  <a:lnTo>
                    <a:pt x="61" y="70"/>
                  </a:lnTo>
                  <a:lnTo>
                    <a:pt x="72" y="69"/>
                  </a:lnTo>
                  <a:lnTo>
                    <a:pt x="67" y="13"/>
                  </a:lnTo>
                  <a:close/>
                  <a:moveTo>
                    <a:pt x="66" y="0"/>
                  </a:moveTo>
                  <a:lnTo>
                    <a:pt x="50" y="2"/>
                  </a:lnTo>
                  <a:lnTo>
                    <a:pt x="37" y="58"/>
                  </a:lnTo>
                  <a:lnTo>
                    <a:pt x="47" y="58"/>
                  </a:lnTo>
                  <a:lnTo>
                    <a:pt x="56" y="13"/>
                  </a:lnTo>
                  <a:lnTo>
                    <a:pt x="67" y="13"/>
                  </a:lnTo>
                  <a:lnTo>
                    <a:pt x="66"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5" name="Shape 135">
              <a:extLst>
                <a:ext uri="{FF2B5EF4-FFF2-40B4-BE49-F238E27FC236}">
                  <a16:creationId xmlns:a16="http://schemas.microsoft.com/office/drawing/2014/main" id="{4C0C56FA-1437-0918-FFFF-4158C51A9727}"/>
                </a:ext>
              </a:extLst>
            </xdr:cNvPr>
            <xdr:cNvSpPr/>
          </xdr:nvSpPr>
          <xdr:spPr>
            <a:xfrm>
              <a:off x="6130" y="849"/>
              <a:ext cx="15" cy="20"/>
            </a:xfrm>
            <a:custGeom>
              <a:avLst/>
              <a:gdLst/>
              <a:ahLst/>
              <a:cxnLst/>
              <a:rect l="l" t="t" r="r" b="b"/>
              <a:pathLst>
                <a:path w="15" h="20" extrusionOk="0">
                  <a:moveTo>
                    <a:pt x="0" y="0"/>
                  </a:moveTo>
                  <a:lnTo>
                    <a:pt x="2" y="17"/>
                  </a:lnTo>
                  <a:lnTo>
                    <a:pt x="8" y="19"/>
                  </a:lnTo>
                  <a:lnTo>
                    <a:pt x="15" y="20"/>
                  </a:lnTo>
                  <a:lnTo>
                    <a:pt x="9" y="8"/>
                  </a:lnTo>
                  <a:lnTo>
                    <a:pt x="4" y="5"/>
                  </a:lnTo>
                  <a:lnTo>
                    <a:pt x="0"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6" name="Shape 136">
              <a:extLst>
                <a:ext uri="{FF2B5EF4-FFF2-40B4-BE49-F238E27FC236}">
                  <a16:creationId xmlns:a16="http://schemas.microsoft.com/office/drawing/2014/main" id="{EB7F1DE3-B2CA-1355-8C8C-2B8C039D1768}"/>
                </a:ext>
              </a:extLst>
            </xdr:cNvPr>
            <xdr:cNvSpPr/>
          </xdr:nvSpPr>
          <xdr:spPr>
            <a:xfrm>
              <a:off x="6115" y="796"/>
              <a:ext cx="66" cy="73"/>
            </a:xfrm>
            <a:custGeom>
              <a:avLst/>
              <a:gdLst/>
              <a:ahLst/>
              <a:cxnLst/>
              <a:rect l="l" t="t" r="r" b="b"/>
              <a:pathLst>
                <a:path w="66" h="73" extrusionOk="0">
                  <a:moveTo>
                    <a:pt x="24" y="61"/>
                  </a:moveTo>
                  <a:lnTo>
                    <a:pt x="30" y="73"/>
                  </a:lnTo>
                  <a:lnTo>
                    <a:pt x="38" y="73"/>
                  </a:lnTo>
                  <a:lnTo>
                    <a:pt x="50" y="69"/>
                  </a:lnTo>
                  <a:lnTo>
                    <a:pt x="55" y="65"/>
                  </a:lnTo>
                  <a:lnTo>
                    <a:pt x="57" y="63"/>
                  </a:lnTo>
                  <a:lnTo>
                    <a:pt x="29" y="63"/>
                  </a:lnTo>
                  <a:lnTo>
                    <a:pt x="24" y="61"/>
                  </a:lnTo>
                  <a:close/>
                  <a:moveTo>
                    <a:pt x="32" y="0"/>
                  </a:moveTo>
                  <a:lnTo>
                    <a:pt x="28" y="0"/>
                  </a:lnTo>
                  <a:lnTo>
                    <a:pt x="21" y="2"/>
                  </a:lnTo>
                  <a:lnTo>
                    <a:pt x="15" y="4"/>
                  </a:lnTo>
                  <a:lnTo>
                    <a:pt x="10" y="8"/>
                  </a:lnTo>
                  <a:lnTo>
                    <a:pt x="6" y="13"/>
                  </a:lnTo>
                  <a:lnTo>
                    <a:pt x="3" y="19"/>
                  </a:lnTo>
                  <a:lnTo>
                    <a:pt x="1" y="26"/>
                  </a:lnTo>
                  <a:lnTo>
                    <a:pt x="0" y="31"/>
                  </a:lnTo>
                  <a:lnTo>
                    <a:pt x="0" y="43"/>
                  </a:lnTo>
                  <a:lnTo>
                    <a:pt x="1" y="49"/>
                  </a:lnTo>
                  <a:lnTo>
                    <a:pt x="4" y="56"/>
                  </a:lnTo>
                  <a:lnTo>
                    <a:pt x="7" y="61"/>
                  </a:lnTo>
                  <a:lnTo>
                    <a:pt x="12" y="66"/>
                  </a:lnTo>
                  <a:lnTo>
                    <a:pt x="17" y="70"/>
                  </a:lnTo>
                  <a:lnTo>
                    <a:pt x="15" y="53"/>
                  </a:lnTo>
                  <a:lnTo>
                    <a:pt x="13" y="48"/>
                  </a:lnTo>
                  <a:lnTo>
                    <a:pt x="12" y="43"/>
                  </a:lnTo>
                  <a:lnTo>
                    <a:pt x="11" y="37"/>
                  </a:lnTo>
                  <a:lnTo>
                    <a:pt x="12" y="32"/>
                  </a:lnTo>
                  <a:lnTo>
                    <a:pt x="12" y="26"/>
                  </a:lnTo>
                  <a:lnTo>
                    <a:pt x="14" y="22"/>
                  </a:lnTo>
                  <a:lnTo>
                    <a:pt x="18" y="16"/>
                  </a:lnTo>
                  <a:lnTo>
                    <a:pt x="23" y="12"/>
                  </a:lnTo>
                  <a:lnTo>
                    <a:pt x="27" y="11"/>
                  </a:lnTo>
                  <a:lnTo>
                    <a:pt x="32" y="10"/>
                  </a:lnTo>
                  <a:lnTo>
                    <a:pt x="57" y="10"/>
                  </a:lnTo>
                  <a:lnTo>
                    <a:pt x="56" y="9"/>
                  </a:lnTo>
                  <a:lnTo>
                    <a:pt x="51" y="5"/>
                  </a:lnTo>
                  <a:lnTo>
                    <a:pt x="46" y="2"/>
                  </a:lnTo>
                  <a:lnTo>
                    <a:pt x="32" y="0"/>
                  </a:lnTo>
                  <a:close/>
                  <a:moveTo>
                    <a:pt x="57" y="10"/>
                  </a:moveTo>
                  <a:lnTo>
                    <a:pt x="37" y="10"/>
                  </a:lnTo>
                  <a:lnTo>
                    <a:pt x="47" y="15"/>
                  </a:lnTo>
                  <a:lnTo>
                    <a:pt x="51" y="20"/>
                  </a:lnTo>
                  <a:lnTo>
                    <a:pt x="53" y="25"/>
                  </a:lnTo>
                  <a:lnTo>
                    <a:pt x="54" y="28"/>
                  </a:lnTo>
                  <a:lnTo>
                    <a:pt x="54" y="43"/>
                  </a:lnTo>
                  <a:lnTo>
                    <a:pt x="53" y="47"/>
                  </a:lnTo>
                  <a:lnTo>
                    <a:pt x="51" y="52"/>
                  </a:lnTo>
                  <a:lnTo>
                    <a:pt x="48" y="57"/>
                  </a:lnTo>
                  <a:lnTo>
                    <a:pt x="43" y="61"/>
                  </a:lnTo>
                  <a:lnTo>
                    <a:pt x="38" y="63"/>
                  </a:lnTo>
                  <a:lnTo>
                    <a:pt x="57" y="63"/>
                  </a:lnTo>
                  <a:lnTo>
                    <a:pt x="60" y="60"/>
                  </a:lnTo>
                  <a:lnTo>
                    <a:pt x="63" y="54"/>
                  </a:lnTo>
                  <a:lnTo>
                    <a:pt x="65" y="47"/>
                  </a:lnTo>
                  <a:lnTo>
                    <a:pt x="66" y="40"/>
                  </a:lnTo>
                  <a:lnTo>
                    <a:pt x="66" y="32"/>
                  </a:lnTo>
                  <a:lnTo>
                    <a:pt x="65" y="28"/>
                  </a:lnTo>
                  <a:lnTo>
                    <a:pt x="63" y="21"/>
                  </a:lnTo>
                  <a:lnTo>
                    <a:pt x="60" y="14"/>
                  </a:lnTo>
                  <a:lnTo>
                    <a:pt x="57" y="1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7" name="Shape 137">
              <a:extLst>
                <a:ext uri="{FF2B5EF4-FFF2-40B4-BE49-F238E27FC236}">
                  <a16:creationId xmlns:a16="http://schemas.microsoft.com/office/drawing/2014/main" id="{08B7D698-002E-2A44-259B-7529C17FA7AE}"/>
                </a:ext>
              </a:extLst>
            </xdr:cNvPr>
            <xdr:cNvSpPr/>
          </xdr:nvSpPr>
          <xdr:spPr>
            <a:xfrm>
              <a:off x="6199" y="797"/>
              <a:ext cx="31" cy="69"/>
            </a:xfrm>
            <a:custGeom>
              <a:avLst/>
              <a:gdLst/>
              <a:ahLst/>
              <a:cxnLst/>
              <a:rect l="l" t="t" r="r" b="b"/>
              <a:pathLst>
                <a:path w="31" h="69" extrusionOk="0">
                  <a:moveTo>
                    <a:pt x="31" y="0"/>
                  </a:moveTo>
                  <a:lnTo>
                    <a:pt x="1" y="0"/>
                  </a:lnTo>
                  <a:lnTo>
                    <a:pt x="0" y="69"/>
                  </a:lnTo>
                  <a:lnTo>
                    <a:pt x="12" y="69"/>
                  </a:lnTo>
                  <a:lnTo>
                    <a:pt x="12" y="41"/>
                  </a:lnTo>
                  <a:lnTo>
                    <a:pt x="29" y="31"/>
                  </a:lnTo>
                  <a:lnTo>
                    <a:pt x="12" y="31"/>
                  </a:lnTo>
                  <a:lnTo>
                    <a:pt x="12" y="10"/>
                  </a:lnTo>
                  <a:lnTo>
                    <a:pt x="31"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8" name="Shape 138">
              <a:extLst>
                <a:ext uri="{FF2B5EF4-FFF2-40B4-BE49-F238E27FC236}">
                  <a16:creationId xmlns:a16="http://schemas.microsoft.com/office/drawing/2014/main" id="{7A7EFCC3-A1A7-5075-CECD-8D27D6BA9A04}"/>
                </a:ext>
              </a:extLst>
            </xdr:cNvPr>
            <xdr:cNvSpPr/>
          </xdr:nvSpPr>
          <xdr:spPr>
            <a:xfrm>
              <a:off x="6211" y="797"/>
              <a:ext cx="44" cy="69"/>
            </a:xfrm>
            <a:custGeom>
              <a:avLst/>
              <a:gdLst/>
              <a:ahLst/>
              <a:cxnLst/>
              <a:rect l="l" t="t" r="r" b="b"/>
              <a:pathLst>
                <a:path w="44" h="69" extrusionOk="0">
                  <a:moveTo>
                    <a:pt x="25" y="0"/>
                  </a:moveTo>
                  <a:lnTo>
                    <a:pt x="19" y="0"/>
                  </a:lnTo>
                  <a:lnTo>
                    <a:pt x="0" y="10"/>
                  </a:lnTo>
                  <a:lnTo>
                    <a:pt x="20" y="10"/>
                  </a:lnTo>
                  <a:lnTo>
                    <a:pt x="25" y="11"/>
                  </a:lnTo>
                  <a:lnTo>
                    <a:pt x="29" y="15"/>
                  </a:lnTo>
                  <a:lnTo>
                    <a:pt x="30" y="20"/>
                  </a:lnTo>
                  <a:lnTo>
                    <a:pt x="28" y="27"/>
                  </a:lnTo>
                  <a:lnTo>
                    <a:pt x="23" y="30"/>
                  </a:lnTo>
                  <a:lnTo>
                    <a:pt x="17" y="31"/>
                  </a:lnTo>
                  <a:lnTo>
                    <a:pt x="0" y="41"/>
                  </a:lnTo>
                  <a:lnTo>
                    <a:pt x="17" y="41"/>
                  </a:lnTo>
                  <a:lnTo>
                    <a:pt x="24" y="42"/>
                  </a:lnTo>
                  <a:lnTo>
                    <a:pt x="27" y="46"/>
                  </a:lnTo>
                  <a:lnTo>
                    <a:pt x="28" y="52"/>
                  </a:lnTo>
                  <a:lnTo>
                    <a:pt x="29" y="59"/>
                  </a:lnTo>
                  <a:lnTo>
                    <a:pt x="29" y="64"/>
                  </a:lnTo>
                  <a:lnTo>
                    <a:pt x="30" y="69"/>
                  </a:lnTo>
                  <a:lnTo>
                    <a:pt x="44" y="69"/>
                  </a:lnTo>
                  <a:lnTo>
                    <a:pt x="42" y="64"/>
                  </a:lnTo>
                  <a:lnTo>
                    <a:pt x="41" y="59"/>
                  </a:lnTo>
                  <a:lnTo>
                    <a:pt x="40" y="49"/>
                  </a:lnTo>
                  <a:lnTo>
                    <a:pt x="39" y="43"/>
                  </a:lnTo>
                  <a:lnTo>
                    <a:pt x="37" y="38"/>
                  </a:lnTo>
                  <a:lnTo>
                    <a:pt x="34" y="34"/>
                  </a:lnTo>
                  <a:lnTo>
                    <a:pt x="39" y="29"/>
                  </a:lnTo>
                  <a:lnTo>
                    <a:pt x="41" y="25"/>
                  </a:lnTo>
                  <a:lnTo>
                    <a:pt x="42" y="19"/>
                  </a:lnTo>
                  <a:lnTo>
                    <a:pt x="41" y="13"/>
                  </a:lnTo>
                  <a:lnTo>
                    <a:pt x="39" y="8"/>
                  </a:lnTo>
                  <a:lnTo>
                    <a:pt x="35" y="4"/>
                  </a:lnTo>
                  <a:lnTo>
                    <a:pt x="30" y="1"/>
                  </a:lnTo>
                  <a:lnTo>
                    <a:pt x="25"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9" name="Shape 139">
              <a:extLst>
                <a:ext uri="{FF2B5EF4-FFF2-40B4-BE49-F238E27FC236}">
                  <a16:creationId xmlns:a16="http://schemas.microsoft.com/office/drawing/2014/main" id="{469FE3C3-577F-E7C8-AB6A-C8A97AF426FD}"/>
                </a:ext>
              </a:extLst>
            </xdr:cNvPr>
            <xdr:cNvSpPr/>
          </xdr:nvSpPr>
          <xdr:spPr>
            <a:xfrm>
              <a:off x="6317" y="799"/>
              <a:ext cx="54" cy="73"/>
            </a:xfrm>
            <a:custGeom>
              <a:avLst/>
              <a:gdLst/>
              <a:ahLst/>
              <a:cxnLst/>
              <a:rect l="l" t="t" r="r" b="b"/>
              <a:pathLst>
                <a:path w="54" h="73" extrusionOk="0">
                  <a:moveTo>
                    <a:pt x="5" y="0"/>
                  </a:moveTo>
                  <a:lnTo>
                    <a:pt x="0" y="69"/>
                  </a:lnTo>
                  <a:lnTo>
                    <a:pt x="51" y="73"/>
                  </a:lnTo>
                  <a:lnTo>
                    <a:pt x="52" y="62"/>
                  </a:lnTo>
                  <a:lnTo>
                    <a:pt x="12" y="60"/>
                  </a:lnTo>
                  <a:lnTo>
                    <a:pt x="14" y="39"/>
                  </a:lnTo>
                  <a:lnTo>
                    <a:pt x="49" y="39"/>
                  </a:lnTo>
                  <a:lnTo>
                    <a:pt x="50" y="31"/>
                  </a:lnTo>
                  <a:lnTo>
                    <a:pt x="14" y="29"/>
                  </a:lnTo>
                  <a:lnTo>
                    <a:pt x="16" y="11"/>
                  </a:lnTo>
                  <a:lnTo>
                    <a:pt x="54" y="11"/>
                  </a:lnTo>
                  <a:lnTo>
                    <a:pt x="54" y="4"/>
                  </a:lnTo>
                  <a:lnTo>
                    <a:pt x="5" y="0"/>
                  </a:lnTo>
                  <a:close/>
                  <a:moveTo>
                    <a:pt x="49" y="39"/>
                  </a:moveTo>
                  <a:lnTo>
                    <a:pt x="14" y="39"/>
                  </a:lnTo>
                  <a:lnTo>
                    <a:pt x="49" y="41"/>
                  </a:lnTo>
                  <a:lnTo>
                    <a:pt x="49" y="39"/>
                  </a:lnTo>
                  <a:close/>
                  <a:moveTo>
                    <a:pt x="54" y="11"/>
                  </a:moveTo>
                  <a:lnTo>
                    <a:pt x="16" y="11"/>
                  </a:lnTo>
                  <a:lnTo>
                    <a:pt x="54" y="14"/>
                  </a:lnTo>
                  <a:lnTo>
                    <a:pt x="54" y="11"/>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40" name="Shape 140">
              <a:extLst>
                <a:ext uri="{FF2B5EF4-FFF2-40B4-BE49-F238E27FC236}">
                  <a16:creationId xmlns:a16="http://schemas.microsoft.com/office/drawing/2014/main" id="{C59BC2FA-F87C-1135-ABD9-CF1723925D70}"/>
                </a:ext>
              </a:extLst>
            </xdr:cNvPr>
            <xdr:cNvSpPr/>
          </xdr:nvSpPr>
          <xdr:spPr>
            <a:xfrm>
              <a:off x="6433" y="808"/>
              <a:ext cx="59" cy="74"/>
            </a:xfrm>
            <a:custGeom>
              <a:avLst/>
              <a:gdLst/>
              <a:ahLst/>
              <a:cxnLst/>
              <a:rect l="l" t="t" r="r" b="b"/>
              <a:pathLst>
                <a:path w="59" h="74" extrusionOk="0">
                  <a:moveTo>
                    <a:pt x="5" y="0"/>
                  </a:moveTo>
                  <a:lnTo>
                    <a:pt x="0" y="43"/>
                  </a:lnTo>
                  <a:lnTo>
                    <a:pt x="0" y="55"/>
                  </a:lnTo>
                  <a:lnTo>
                    <a:pt x="2" y="61"/>
                  </a:lnTo>
                  <a:lnTo>
                    <a:pt x="5" y="65"/>
                  </a:lnTo>
                  <a:lnTo>
                    <a:pt x="10" y="69"/>
                  </a:lnTo>
                  <a:lnTo>
                    <a:pt x="15" y="72"/>
                  </a:lnTo>
                  <a:lnTo>
                    <a:pt x="27" y="74"/>
                  </a:lnTo>
                  <a:lnTo>
                    <a:pt x="33" y="74"/>
                  </a:lnTo>
                  <a:lnTo>
                    <a:pt x="43" y="70"/>
                  </a:lnTo>
                  <a:lnTo>
                    <a:pt x="48" y="65"/>
                  </a:lnTo>
                  <a:lnTo>
                    <a:pt x="50" y="63"/>
                  </a:lnTo>
                  <a:lnTo>
                    <a:pt x="23" y="63"/>
                  </a:lnTo>
                  <a:lnTo>
                    <a:pt x="18" y="61"/>
                  </a:lnTo>
                  <a:lnTo>
                    <a:pt x="13" y="57"/>
                  </a:lnTo>
                  <a:lnTo>
                    <a:pt x="11" y="52"/>
                  </a:lnTo>
                  <a:lnTo>
                    <a:pt x="11" y="43"/>
                  </a:lnTo>
                  <a:lnTo>
                    <a:pt x="16" y="2"/>
                  </a:lnTo>
                  <a:lnTo>
                    <a:pt x="5" y="0"/>
                  </a:lnTo>
                  <a:close/>
                  <a:moveTo>
                    <a:pt x="48" y="5"/>
                  </a:moveTo>
                  <a:lnTo>
                    <a:pt x="43" y="48"/>
                  </a:lnTo>
                  <a:lnTo>
                    <a:pt x="42" y="52"/>
                  </a:lnTo>
                  <a:lnTo>
                    <a:pt x="41" y="55"/>
                  </a:lnTo>
                  <a:lnTo>
                    <a:pt x="39" y="59"/>
                  </a:lnTo>
                  <a:lnTo>
                    <a:pt x="34" y="63"/>
                  </a:lnTo>
                  <a:lnTo>
                    <a:pt x="50" y="63"/>
                  </a:lnTo>
                  <a:lnTo>
                    <a:pt x="51" y="61"/>
                  </a:lnTo>
                  <a:lnTo>
                    <a:pt x="53" y="56"/>
                  </a:lnTo>
                  <a:lnTo>
                    <a:pt x="54" y="49"/>
                  </a:lnTo>
                  <a:lnTo>
                    <a:pt x="59" y="6"/>
                  </a:lnTo>
                  <a:lnTo>
                    <a:pt x="48" y="5"/>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41" name="Shape 141">
              <a:extLst>
                <a:ext uri="{FF2B5EF4-FFF2-40B4-BE49-F238E27FC236}">
                  <a16:creationId xmlns:a16="http://schemas.microsoft.com/office/drawing/2014/main" id="{9CC241C1-909E-316B-3A0F-E365D3749F4D}"/>
                </a:ext>
              </a:extLst>
            </xdr:cNvPr>
            <xdr:cNvSpPr/>
          </xdr:nvSpPr>
          <xdr:spPr>
            <a:xfrm>
              <a:off x="6505" y="817"/>
              <a:ext cx="64" cy="76"/>
            </a:xfrm>
            <a:custGeom>
              <a:avLst/>
              <a:gdLst/>
              <a:ahLst/>
              <a:cxnLst/>
              <a:rect l="l" t="t" r="r" b="b"/>
              <a:pathLst>
                <a:path w="64" h="76" extrusionOk="0">
                  <a:moveTo>
                    <a:pt x="29" y="19"/>
                  </a:moveTo>
                  <a:lnTo>
                    <a:pt x="18" y="19"/>
                  </a:lnTo>
                  <a:lnTo>
                    <a:pt x="43" y="74"/>
                  </a:lnTo>
                  <a:lnTo>
                    <a:pt x="55" y="76"/>
                  </a:lnTo>
                  <a:lnTo>
                    <a:pt x="58" y="57"/>
                  </a:lnTo>
                  <a:lnTo>
                    <a:pt x="46" y="57"/>
                  </a:lnTo>
                  <a:lnTo>
                    <a:pt x="29" y="19"/>
                  </a:lnTo>
                  <a:close/>
                  <a:moveTo>
                    <a:pt x="9" y="0"/>
                  </a:moveTo>
                  <a:lnTo>
                    <a:pt x="0" y="68"/>
                  </a:lnTo>
                  <a:lnTo>
                    <a:pt x="11" y="70"/>
                  </a:lnTo>
                  <a:lnTo>
                    <a:pt x="18" y="19"/>
                  </a:lnTo>
                  <a:lnTo>
                    <a:pt x="29" y="19"/>
                  </a:lnTo>
                  <a:lnTo>
                    <a:pt x="21" y="2"/>
                  </a:lnTo>
                  <a:lnTo>
                    <a:pt x="9" y="0"/>
                  </a:lnTo>
                  <a:close/>
                  <a:moveTo>
                    <a:pt x="53" y="6"/>
                  </a:moveTo>
                  <a:lnTo>
                    <a:pt x="46" y="57"/>
                  </a:lnTo>
                  <a:lnTo>
                    <a:pt x="58" y="57"/>
                  </a:lnTo>
                  <a:lnTo>
                    <a:pt x="64" y="8"/>
                  </a:lnTo>
                  <a:lnTo>
                    <a:pt x="53" y="6"/>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42" name="Shape 142">
              <a:extLst>
                <a:ext uri="{FF2B5EF4-FFF2-40B4-BE49-F238E27FC236}">
                  <a16:creationId xmlns:a16="http://schemas.microsoft.com/office/drawing/2014/main" id="{6C65A31C-F5F4-CFB9-B6C0-93E1533852B3}"/>
                </a:ext>
              </a:extLst>
            </xdr:cNvPr>
            <xdr:cNvSpPr/>
          </xdr:nvSpPr>
          <xdr:spPr>
            <a:xfrm>
              <a:off x="6580" y="828"/>
              <a:ext cx="23" cy="70"/>
            </a:xfrm>
            <a:custGeom>
              <a:avLst/>
              <a:gdLst/>
              <a:ahLst/>
              <a:cxnLst/>
              <a:rect l="l" t="t" r="r" b="b"/>
              <a:pathLst>
                <a:path w="23" h="70" extrusionOk="0">
                  <a:moveTo>
                    <a:pt x="12" y="0"/>
                  </a:moveTo>
                  <a:lnTo>
                    <a:pt x="0" y="68"/>
                  </a:lnTo>
                  <a:lnTo>
                    <a:pt x="12" y="70"/>
                  </a:lnTo>
                  <a:lnTo>
                    <a:pt x="23" y="2"/>
                  </a:lnTo>
                  <a:lnTo>
                    <a:pt x="12"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43" name="Shape 143">
              <a:extLst>
                <a:ext uri="{FF2B5EF4-FFF2-40B4-BE49-F238E27FC236}">
                  <a16:creationId xmlns:a16="http://schemas.microsoft.com/office/drawing/2014/main" id="{A0F89106-CCAC-5684-78F1-8C00C8AB7221}"/>
                </a:ext>
              </a:extLst>
            </xdr:cNvPr>
            <xdr:cNvPicPr preferRelativeResize="0"/>
          </xdr:nvPicPr>
          <xdr:blipFill rotWithShape="1">
            <a:blip xmlns:r="http://schemas.openxmlformats.org/officeDocument/2006/relationships" r:embed="rId27">
              <a:alphaModFix/>
            </a:blip>
            <a:srcRect/>
            <a:stretch/>
          </xdr:blipFill>
          <xdr:spPr>
            <a:xfrm>
              <a:off x="5954" y="928"/>
              <a:ext cx="797" cy="2"/>
            </a:xfrm>
            <a:prstGeom prst="rect">
              <a:avLst/>
            </a:prstGeom>
            <a:noFill/>
            <a:ln>
              <a:noFill/>
            </a:ln>
          </xdr:spPr>
        </xdr:pic>
        <xdr:pic>
          <xdr:nvPicPr>
            <xdr:cNvPr id="144" name="Shape 144">
              <a:extLst>
                <a:ext uri="{FF2B5EF4-FFF2-40B4-BE49-F238E27FC236}">
                  <a16:creationId xmlns:a16="http://schemas.microsoft.com/office/drawing/2014/main" id="{CECFEC8F-0887-4CF1-14B4-125E01DCCCC9}"/>
                </a:ext>
              </a:extLst>
            </xdr:cNvPr>
            <xdr:cNvPicPr preferRelativeResize="0"/>
          </xdr:nvPicPr>
          <xdr:blipFill rotWithShape="1">
            <a:blip xmlns:r="http://schemas.openxmlformats.org/officeDocument/2006/relationships" r:embed="rId28">
              <a:alphaModFix/>
            </a:blip>
            <a:srcRect/>
            <a:stretch/>
          </xdr:blipFill>
          <xdr:spPr>
            <a:xfrm>
              <a:off x="5878" y="1072"/>
              <a:ext cx="924" cy="223"/>
            </a:xfrm>
            <a:prstGeom prst="rect">
              <a:avLst/>
            </a:prstGeom>
            <a:noFill/>
            <a:ln>
              <a:noFill/>
            </a:ln>
          </xdr:spPr>
        </xdr:pic>
      </xdr:grpSp>
    </xdr:grpSp>
    <xdr:clientData fLocksWithSheet="0"/>
  </xdr:oneCellAnchor>
  <xdr:twoCellAnchor editAs="oneCell">
    <xdr:from>
      <xdr:col>0</xdr:col>
      <xdr:colOff>114300</xdr:colOff>
      <xdr:row>0</xdr:row>
      <xdr:rowOff>76200</xdr:rowOff>
    </xdr:from>
    <xdr:to>
      <xdr:col>1</xdr:col>
      <xdr:colOff>152400</xdr:colOff>
      <xdr:row>2</xdr:row>
      <xdr:rowOff>129540</xdr:rowOff>
    </xdr:to>
    <xdr:pic>
      <xdr:nvPicPr>
        <xdr:cNvPr id="146" name="Image 23">
          <a:extLst>
            <a:ext uri="{FF2B5EF4-FFF2-40B4-BE49-F238E27FC236}">
              <a16:creationId xmlns:a16="http://schemas.microsoft.com/office/drawing/2014/main" id="{67E9EFE0-B0FA-49AC-9964-B6C67EE5D793}"/>
            </a:ext>
          </a:extLst>
        </xdr:cNvPr>
        <xdr:cNvPicPr>
          <a:picLocks/>
        </xdr:cNvPicPr>
      </xdr:nvPicPr>
      <xdr:blipFill>
        <a:blip xmlns:r="http://schemas.openxmlformats.org/officeDocument/2006/relationships" r:embed="rId29" cstate="print">
          <a:lum bright="70000" contrast="-70000"/>
        </a:blip>
        <a:stretch>
          <a:fillRect/>
        </a:stretch>
      </xdr:blipFill>
      <xdr:spPr>
        <a:xfrm>
          <a:off x="114300" y="76200"/>
          <a:ext cx="1546860" cy="434340"/>
        </a:xfrm>
        <a:prstGeom prst="rect">
          <a:avLst/>
        </a:prstGeom>
      </xdr:spPr>
    </xdr:pic>
    <xdr:clientData/>
  </xdr:twoCellAnchor>
  <xdr:twoCellAnchor>
    <xdr:from>
      <xdr:col>5</xdr:col>
      <xdr:colOff>1737360</xdr:colOff>
      <xdr:row>0</xdr:row>
      <xdr:rowOff>129540</xdr:rowOff>
    </xdr:from>
    <xdr:to>
      <xdr:col>6</xdr:col>
      <xdr:colOff>653415</xdr:colOff>
      <xdr:row>2</xdr:row>
      <xdr:rowOff>22860</xdr:rowOff>
    </xdr:to>
    <xdr:sp macro="" textlink="">
      <xdr:nvSpPr>
        <xdr:cNvPr id="147" name="Retângulo: Cantos Arredondados 146">
          <a:hlinkClick xmlns:r="http://schemas.openxmlformats.org/officeDocument/2006/relationships" r:id="rId30"/>
          <a:extLst>
            <a:ext uri="{FF2B5EF4-FFF2-40B4-BE49-F238E27FC236}">
              <a16:creationId xmlns:a16="http://schemas.microsoft.com/office/drawing/2014/main" id="{0295C6CE-7698-4440-968B-4644BFD471CA}"/>
            </a:ext>
          </a:extLst>
        </xdr:cNvPr>
        <xdr:cNvSpPr/>
      </xdr:nvSpPr>
      <xdr:spPr>
        <a:xfrm>
          <a:off x="9906000" y="129540"/>
          <a:ext cx="1049655" cy="274320"/>
        </a:xfrm>
        <a:prstGeom prst="roundRect">
          <a:avLst/>
        </a:prstGeom>
        <a:ln>
          <a:solidFill>
            <a:srgbClr val="00206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pt-BR" sz="1100" b="1">
              <a:solidFill>
                <a:schemeClr val="bg1"/>
              </a:solidFill>
              <a:latin typeface="Times New Roman" panose="02020603050405020304" pitchFamily="18" charset="0"/>
              <a:cs typeface="Times New Roman" panose="02020603050405020304" pitchFamily="18" charset="0"/>
            </a:rPr>
            <a:t>VOLTAR</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7440707</xdr:colOff>
      <xdr:row>1</xdr:row>
      <xdr:rowOff>74073</xdr:rowOff>
    </xdr:from>
    <xdr:to>
      <xdr:col>4</xdr:col>
      <xdr:colOff>155235</xdr:colOff>
      <xdr:row>4</xdr:row>
      <xdr:rowOff>71653</xdr:rowOff>
    </xdr:to>
    <xdr:pic>
      <xdr:nvPicPr>
        <xdr:cNvPr id="2" name="Imagem 1">
          <a:extLst>
            <a:ext uri="{FF2B5EF4-FFF2-40B4-BE49-F238E27FC236}">
              <a16:creationId xmlns:a16="http://schemas.microsoft.com/office/drawing/2014/main" id="{769D1CC8-B015-43DE-A025-03A3F5D817D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042687" y="668433"/>
          <a:ext cx="1637548" cy="546220"/>
        </a:xfrm>
        <a:prstGeom prst="rect">
          <a:avLst/>
        </a:prstGeom>
        <a:noFill/>
        <a:ln w="9525">
          <a:noFill/>
          <a:miter lim="800000"/>
          <a:headEnd/>
          <a:tailEnd/>
        </a:ln>
      </xdr:spPr>
    </xdr:pic>
    <xdr:clientData/>
  </xdr:twoCellAnchor>
  <xdr:twoCellAnchor editAs="oneCell">
    <xdr:from>
      <xdr:col>4</xdr:col>
      <xdr:colOff>546847</xdr:colOff>
      <xdr:row>1</xdr:row>
      <xdr:rowOff>80682</xdr:rowOff>
    </xdr:from>
    <xdr:to>
      <xdr:col>5</xdr:col>
      <xdr:colOff>645458</xdr:colOff>
      <xdr:row>4</xdr:row>
      <xdr:rowOff>103238</xdr:rowOff>
    </xdr:to>
    <xdr:pic>
      <xdr:nvPicPr>
        <xdr:cNvPr id="3" name="Picture 1230">
          <a:extLst>
            <a:ext uri="{FF2B5EF4-FFF2-40B4-BE49-F238E27FC236}">
              <a16:creationId xmlns:a16="http://schemas.microsoft.com/office/drawing/2014/main" id="{F1DA3DF5-0617-48C9-A050-BC838BEA942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071847" y="675042"/>
          <a:ext cx="860611" cy="571196"/>
        </a:xfrm>
        <a:prstGeom prst="rect">
          <a:avLst/>
        </a:prstGeom>
        <a:noFill/>
        <a:ln w="9525">
          <a:noFill/>
          <a:miter lim="800000"/>
          <a:headEnd/>
          <a:tailEnd/>
        </a:ln>
      </xdr:spPr>
    </xdr:pic>
    <xdr:clientData/>
  </xdr:twoCellAnchor>
  <xdr:twoCellAnchor>
    <xdr:from>
      <xdr:col>4</xdr:col>
      <xdr:colOff>206188</xdr:colOff>
      <xdr:row>0</xdr:row>
      <xdr:rowOff>116542</xdr:rowOff>
    </xdr:from>
    <xdr:to>
      <xdr:col>5</xdr:col>
      <xdr:colOff>636494</xdr:colOff>
      <xdr:row>0</xdr:row>
      <xdr:rowOff>448236</xdr:rowOff>
    </xdr:to>
    <xdr:sp macro="" textlink="">
      <xdr:nvSpPr>
        <xdr:cNvPr id="4" name="Retângulo: Cantos Arredondados 3">
          <a:hlinkClick xmlns:r="http://schemas.openxmlformats.org/officeDocument/2006/relationships" r:id="rId3"/>
          <a:extLst>
            <a:ext uri="{FF2B5EF4-FFF2-40B4-BE49-F238E27FC236}">
              <a16:creationId xmlns:a16="http://schemas.microsoft.com/office/drawing/2014/main" id="{99F69E51-3432-4794-8C09-33F037951627}"/>
            </a:ext>
          </a:extLst>
        </xdr:cNvPr>
        <xdr:cNvSpPr/>
      </xdr:nvSpPr>
      <xdr:spPr>
        <a:xfrm>
          <a:off x="9726706" y="116542"/>
          <a:ext cx="1192306" cy="331694"/>
        </a:xfrm>
        <a:prstGeom prst="roundRect">
          <a:avLst/>
        </a:prstGeom>
        <a:ln>
          <a:solidFill>
            <a:srgbClr val="00206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pt-BR" sz="1200" b="1">
              <a:solidFill>
                <a:schemeClr val="bg1"/>
              </a:solidFill>
              <a:latin typeface="Times New Roman" panose="02020603050405020304" pitchFamily="18" charset="0"/>
              <a:cs typeface="Times New Roman" panose="02020603050405020304" pitchFamily="18" charset="0"/>
            </a:rPr>
            <a:t>VOLTAR</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73270</xdr:rowOff>
    </xdr:from>
    <xdr:to>
      <xdr:col>1</xdr:col>
      <xdr:colOff>293077</xdr:colOff>
      <xdr:row>2</xdr:row>
      <xdr:rowOff>168520</xdr:rowOff>
    </xdr:to>
    <xdr:grpSp>
      <xdr:nvGrpSpPr>
        <xdr:cNvPr id="2" name="Group 58">
          <a:extLst>
            <a:ext uri="{FF2B5EF4-FFF2-40B4-BE49-F238E27FC236}">
              <a16:creationId xmlns:a16="http://schemas.microsoft.com/office/drawing/2014/main" id="{73B58207-1BCB-476A-9D43-FD8A4881A485}"/>
            </a:ext>
          </a:extLst>
        </xdr:cNvPr>
        <xdr:cNvGrpSpPr>
          <a:grpSpLocks/>
        </xdr:cNvGrpSpPr>
      </xdr:nvGrpSpPr>
      <xdr:grpSpPr bwMode="auto">
        <a:xfrm>
          <a:off x="0" y="73270"/>
          <a:ext cx="902677" cy="489697"/>
          <a:chOff x="0" y="0"/>
          <a:chExt cx="2234" cy="1109"/>
        </a:xfrm>
      </xdr:grpSpPr>
      <xdr:sp macro="" textlink="">
        <xdr:nvSpPr>
          <xdr:cNvPr id="3" name="Freeform 202">
            <a:extLst>
              <a:ext uri="{FF2B5EF4-FFF2-40B4-BE49-F238E27FC236}">
                <a16:creationId xmlns:a16="http://schemas.microsoft.com/office/drawing/2014/main" id="{156B5D94-B49A-CC59-FA9C-513EBFFC5E66}"/>
              </a:ext>
            </a:extLst>
          </xdr:cNvPr>
          <xdr:cNvSpPr>
            <a:spLocks/>
          </xdr:cNvSpPr>
        </xdr:nvSpPr>
        <xdr:spPr bwMode="auto">
          <a:xfrm>
            <a:off x="497" y="61"/>
            <a:ext cx="1057" cy="1048"/>
          </a:xfrm>
          <a:custGeom>
            <a:avLst/>
            <a:gdLst>
              <a:gd name="T0" fmla="*/ 528 w 1057"/>
              <a:gd name="T1" fmla="*/ 1369 h 1048"/>
              <a:gd name="T2" fmla="*/ 635 w 1057"/>
              <a:gd name="T3" fmla="*/ 1358 h 1048"/>
              <a:gd name="T4" fmla="*/ 734 w 1057"/>
              <a:gd name="T5" fmla="*/ 1328 h 1048"/>
              <a:gd name="T6" fmla="*/ 824 w 1057"/>
              <a:gd name="T7" fmla="*/ 1280 h 1048"/>
              <a:gd name="T8" fmla="*/ 902 w 1057"/>
              <a:gd name="T9" fmla="*/ 1216 h 1048"/>
              <a:gd name="T10" fmla="*/ 967 w 1057"/>
              <a:gd name="T11" fmla="*/ 1138 h 1048"/>
              <a:gd name="T12" fmla="*/ 1015 w 1057"/>
              <a:gd name="T13" fmla="*/ 1049 h 1048"/>
              <a:gd name="T14" fmla="*/ 1046 w 1057"/>
              <a:gd name="T15" fmla="*/ 951 h 1048"/>
              <a:gd name="T16" fmla="*/ 1057 w 1057"/>
              <a:gd name="T17" fmla="*/ 845 h 1048"/>
              <a:gd name="T18" fmla="*/ 1056 w 1057"/>
              <a:gd name="T19" fmla="*/ 818 h 1048"/>
              <a:gd name="T20" fmla="*/ 1040 w 1057"/>
              <a:gd name="T21" fmla="*/ 714 h 1048"/>
              <a:gd name="T22" fmla="*/ 1005 w 1057"/>
              <a:gd name="T23" fmla="*/ 618 h 1048"/>
              <a:gd name="T24" fmla="*/ 952 w 1057"/>
              <a:gd name="T25" fmla="*/ 532 h 1048"/>
              <a:gd name="T26" fmla="*/ 884 w 1057"/>
              <a:gd name="T27" fmla="*/ 457 h 1048"/>
              <a:gd name="T28" fmla="*/ 802 w 1057"/>
              <a:gd name="T29" fmla="*/ 397 h 1048"/>
              <a:gd name="T30" fmla="*/ 710 w 1057"/>
              <a:gd name="T31" fmla="*/ 353 h 1048"/>
              <a:gd name="T32" fmla="*/ 609 w 1057"/>
              <a:gd name="T33" fmla="*/ 327 h 1048"/>
              <a:gd name="T34" fmla="*/ 528 w 1057"/>
              <a:gd name="T35" fmla="*/ 321 h 1048"/>
              <a:gd name="T36" fmla="*/ 501 w 1057"/>
              <a:gd name="T37" fmla="*/ 322 h 1048"/>
              <a:gd name="T38" fmla="*/ 396 w 1057"/>
              <a:gd name="T39" fmla="*/ 338 h 1048"/>
              <a:gd name="T40" fmla="*/ 299 w 1057"/>
              <a:gd name="T41" fmla="*/ 373 h 1048"/>
              <a:gd name="T42" fmla="*/ 212 w 1057"/>
              <a:gd name="T43" fmla="*/ 425 h 1048"/>
              <a:gd name="T44" fmla="*/ 137 w 1057"/>
              <a:gd name="T45" fmla="*/ 493 h 1048"/>
              <a:gd name="T46" fmla="*/ 76 w 1057"/>
              <a:gd name="T47" fmla="*/ 574 h 1048"/>
              <a:gd name="T48" fmla="*/ 32 w 1057"/>
              <a:gd name="T49" fmla="*/ 665 h 1048"/>
              <a:gd name="T50" fmla="*/ 6 w 1057"/>
              <a:gd name="T51" fmla="*/ 766 h 1048"/>
              <a:gd name="T52" fmla="*/ 0 w 1057"/>
              <a:gd name="T53" fmla="*/ 818 h 1048"/>
              <a:gd name="T54" fmla="*/ 0 w 1057"/>
              <a:gd name="T55" fmla="*/ 845 h 1048"/>
              <a:gd name="T56" fmla="*/ 0 w 1057"/>
              <a:gd name="T57" fmla="*/ 872 h 1048"/>
              <a:gd name="T58" fmla="*/ 16 w 1057"/>
              <a:gd name="T59" fmla="*/ 976 h 1048"/>
              <a:gd name="T60" fmla="*/ 52 w 1057"/>
              <a:gd name="T61" fmla="*/ 1073 h 1048"/>
              <a:gd name="T62" fmla="*/ 105 w 1057"/>
              <a:gd name="T63" fmla="*/ 1159 h 1048"/>
              <a:gd name="T64" fmla="*/ 173 w 1057"/>
              <a:gd name="T65" fmla="*/ 1233 h 1048"/>
              <a:gd name="T66" fmla="*/ 254 w 1057"/>
              <a:gd name="T67" fmla="*/ 1293 h 1048"/>
              <a:gd name="T68" fmla="*/ 346 w 1057"/>
              <a:gd name="T69" fmla="*/ 1338 h 1048"/>
              <a:gd name="T70" fmla="*/ 448 w 1057"/>
              <a:gd name="T71" fmla="*/ 1363 h 1048"/>
              <a:gd name="T72" fmla="*/ 501 w 1057"/>
              <a:gd name="T73" fmla="*/ 1368 h 1048"/>
              <a:gd name="T74" fmla="*/ 528 w 1057"/>
              <a:gd name="T75" fmla="*/ 1369 h 1048"/>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w 1057"/>
              <a:gd name="T115" fmla="*/ 0 h 1048"/>
              <a:gd name="T116" fmla="*/ 1057 w 1057"/>
              <a:gd name="T117" fmla="*/ 1048 h 1048"/>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T114" t="T115" r="T116" b="T117"/>
            <a:pathLst>
              <a:path w="1057" h="1048">
                <a:moveTo>
                  <a:pt x="528" y="1048"/>
                </a:moveTo>
                <a:lnTo>
                  <a:pt x="635" y="1037"/>
                </a:lnTo>
                <a:lnTo>
                  <a:pt x="734" y="1007"/>
                </a:lnTo>
                <a:lnTo>
                  <a:pt x="824" y="959"/>
                </a:lnTo>
                <a:lnTo>
                  <a:pt x="902" y="895"/>
                </a:lnTo>
                <a:lnTo>
                  <a:pt x="967" y="817"/>
                </a:lnTo>
                <a:lnTo>
                  <a:pt x="1015" y="728"/>
                </a:lnTo>
                <a:lnTo>
                  <a:pt x="1046" y="630"/>
                </a:lnTo>
                <a:lnTo>
                  <a:pt x="1057" y="524"/>
                </a:lnTo>
                <a:lnTo>
                  <a:pt x="1056" y="497"/>
                </a:lnTo>
                <a:lnTo>
                  <a:pt x="1040" y="393"/>
                </a:lnTo>
                <a:lnTo>
                  <a:pt x="1005" y="297"/>
                </a:lnTo>
                <a:lnTo>
                  <a:pt x="952" y="211"/>
                </a:lnTo>
                <a:lnTo>
                  <a:pt x="884" y="136"/>
                </a:lnTo>
                <a:lnTo>
                  <a:pt x="802" y="76"/>
                </a:lnTo>
                <a:lnTo>
                  <a:pt x="710" y="32"/>
                </a:lnTo>
                <a:lnTo>
                  <a:pt x="609" y="6"/>
                </a:lnTo>
                <a:lnTo>
                  <a:pt x="528" y="0"/>
                </a:lnTo>
                <a:lnTo>
                  <a:pt x="501" y="1"/>
                </a:lnTo>
                <a:lnTo>
                  <a:pt x="396" y="17"/>
                </a:lnTo>
                <a:lnTo>
                  <a:pt x="299" y="52"/>
                </a:lnTo>
                <a:lnTo>
                  <a:pt x="212" y="104"/>
                </a:lnTo>
                <a:lnTo>
                  <a:pt x="137" y="172"/>
                </a:lnTo>
                <a:lnTo>
                  <a:pt x="76" y="253"/>
                </a:lnTo>
                <a:lnTo>
                  <a:pt x="32" y="344"/>
                </a:lnTo>
                <a:lnTo>
                  <a:pt x="6" y="445"/>
                </a:lnTo>
                <a:lnTo>
                  <a:pt x="0" y="497"/>
                </a:lnTo>
                <a:lnTo>
                  <a:pt x="0" y="524"/>
                </a:lnTo>
                <a:lnTo>
                  <a:pt x="0" y="551"/>
                </a:lnTo>
                <a:lnTo>
                  <a:pt x="16" y="655"/>
                </a:lnTo>
                <a:lnTo>
                  <a:pt x="52" y="752"/>
                </a:lnTo>
                <a:lnTo>
                  <a:pt x="105" y="838"/>
                </a:lnTo>
                <a:lnTo>
                  <a:pt x="173" y="912"/>
                </a:lnTo>
                <a:lnTo>
                  <a:pt x="254" y="972"/>
                </a:lnTo>
                <a:lnTo>
                  <a:pt x="346" y="1017"/>
                </a:lnTo>
                <a:lnTo>
                  <a:pt x="448" y="1042"/>
                </a:lnTo>
                <a:lnTo>
                  <a:pt x="501" y="1047"/>
                </a:lnTo>
                <a:lnTo>
                  <a:pt x="528" y="1048"/>
                </a:lnTo>
                <a:close/>
              </a:path>
            </a:pathLst>
          </a:custGeom>
          <a:noFill/>
          <a:ln w="1778">
            <a:solidFill>
              <a:srgbClr val="373435"/>
            </a:solidFill>
            <a:round/>
            <a:headEnd/>
            <a:tailEnd/>
          </a:ln>
        </xdr:spPr>
      </xdr:sp>
      <xdr:pic>
        <xdr:nvPicPr>
          <xdr:cNvPr id="4" name="Picture 201">
            <a:extLst>
              <a:ext uri="{FF2B5EF4-FFF2-40B4-BE49-F238E27FC236}">
                <a16:creationId xmlns:a16="http://schemas.microsoft.com/office/drawing/2014/main" id="{A9FC3AB7-AEA1-15F0-8F36-42A5B319CD1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99" y="191"/>
            <a:ext cx="1056" cy="790"/>
          </a:xfrm>
          <a:prstGeom prst="rect">
            <a:avLst/>
          </a:prstGeom>
          <a:noFill/>
          <a:ln w="9525">
            <a:noFill/>
            <a:miter lim="800000"/>
            <a:headEnd/>
            <a:tailEnd/>
          </a:ln>
        </xdr:spPr>
      </xdr:pic>
      <xdr:sp macro="" textlink="">
        <xdr:nvSpPr>
          <xdr:cNvPr id="5" name="AutoShape 200">
            <a:extLst>
              <a:ext uri="{FF2B5EF4-FFF2-40B4-BE49-F238E27FC236}">
                <a16:creationId xmlns:a16="http://schemas.microsoft.com/office/drawing/2014/main" id="{C79972D9-FE68-3002-5D4B-D33F24CB7E52}"/>
              </a:ext>
            </a:extLst>
          </xdr:cNvPr>
          <xdr:cNvSpPr>
            <a:spLocks/>
          </xdr:cNvSpPr>
        </xdr:nvSpPr>
        <xdr:spPr bwMode="auto">
          <a:xfrm>
            <a:off x="583" y="844"/>
            <a:ext cx="854" cy="264"/>
          </a:xfrm>
          <a:custGeom>
            <a:avLst/>
            <a:gdLst>
              <a:gd name="T0" fmla="*/ 140 w 854"/>
              <a:gd name="T1" fmla="*/ 1104 h 264"/>
              <a:gd name="T2" fmla="*/ 89 w 854"/>
              <a:gd name="T3" fmla="*/ 1109 h 264"/>
              <a:gd name="T4" fmla="*/ 63 w 854"/>
              <a:gd name="T5" fmla="*/ 1114 h 264"/>
              <a:gd name="T6" fmla="*/ 37 w 854"/>
              <a:gd name="T7" fmla="*/ 1119 h 264"/>
              <a:gd name="T8" fmla="*/ 12 w 854"/>
              <a:gd name="T9" fmla="*/ 1126 h 264"/>
              <a:gd name="T10" fmla="*/ 8 w 854"/>
              <a:gd name="T11" fmla="*/ 1143 h 264"/>
              <a:gd name="T12" fmla="*/ 38 w 854"/>
              <a:gd name="T13" fmla="*/ 1181 h 264"/>
              <a:gd name="T14" fmla="*/ 83 w 854"/>
              <a:gd name="T15" fmla="*/ 1227 h 264"/>
              <a:gd name="T16" fmla="*/ 133 w 854"/>
              <a:gd name="T17" fmla="*/ 1268 h 264"/>
              <a:gd name="T18" fmla="*/ 187 w 854"/>
              <a:gd name="T19" fmla="*/ 1303 h 264"/>
              <a:gd name="T20" fmla="*/ 246 w 854"/>
              <a:gd name="T21" fmla="*/ 1330 h 264"/>
              <a:gd name="T22" fmla="*/ 309 w 854"/>
              <a:gd name="T23" fmla="*/ 1351 h 264"/>
              <a:gd name="T24" fmla="*/ 375 w 854"/>
              <a:gd name="T25" fmla="*/ 1364 h 264"/>
              <a:gd name="T26" fmla="*/ 425 w 854"/>
              <a:gd name="T27" fmla="*/ 1368 h 264"/>
              <a:gd name="T28" fmla="*/ 489 w 854"/>
              <a:gd name="T29" fmla="*/ 1366 h 264"/>
              <a:gd name="T30" fmla="*/ 578 w 854"/>
              <a:gd name="T31" fmla="*/ 1351 h 264"/>
              <a:gd name="T32" fmla="*/ 648 w 854"/>
              <a:gd name="T33" fmla="*/ 1327 h 264"/>
              <a:gd name="T34" fmla="*/ 688 w 854"/>
              <a:gd name="T35" fmla="*/ 1309 h 264"/>
              <a:gd name="T36" fmla="*/ 713 w 854"/>
              <a:gd name="T37" fmla="*/ 1294 h 264"/>
              <a:gd name="T38" fmla="*/ 738 w 854"/>
              <a:gd name="T39" fmla="*/ 1279 h 264"/>
              <a:gd name="T40" fmla="*/ 773 w 854"/>
              <a:gd name="T41" fmla="*/ 1253 h 264"/>
              <a:gd name="T42" fmla="*/ 805 w 854"/>
              <a:gd name="T43" fmla="*/ 1225 h 264"/>
              <a:gd name="T44" fmla="*/ 826 w 854"/>
              <a:gd name="T45" fmla="*/ 1205 h 264"/>
              <a:gd name="T46" fmla="*/ 842 w 854"/>
              <a:gd name="T47" fmla="*/ 1187 h 264"/>
              <a:gd name="T48" fmla="*/ 413 w 854"/>
              <a:gd name="T49" fmla="*/ 1178 h 264"/>
              <a:gd name="T50" fmla="*/ 384 w 854"/>
              <a:gd name="T51" fmla="*/ 1162 h 264"/>
              <a:gd name="T52" fmla="*/ 355 w 854"/>
              <a:gd name="T53" fmla="*/ 1148 h 264"/>
              <a:gd name="T54" fmla="*/ 328 w 854"/>
              <a:gd name="T55" fmla="*/ 1136 h 264"/>
              <a:gd name="T56" fmla="*/ 300 w 854"/>
              <a:gd name="T57" fmla="*/ 1126 h 264"/>
              <a:gd name="T58" fmla="*/ 259 w 854"/>
              <a:gd name="T59" fmla="*/ 1115 h 264"/>
              <a:gd name="T60" fmla="*/ 232 w 854"/>
              <a:gd name="T61" fmla="*/ 1110 h 264"/>
              <a:gd name="T62" fmla="*/ 205 w 854"/>
              <a:gd name="T63" fmla="*/ 1106 h 264"/>
              <a:gd name="T64" fmla="*/ 690 w 854"/>
              <a:gd name="T65" fmla="*/ 1147 h 264"/>
              <a:gd name="T66" fmla="*/ 583 w 854"/>
              <a:gd name="T67" fmla="*/ 1150 h 264"/>
              <a:gd name="T68" fmla="*/ 545 w 854"/>
              <a:gd name="T69" fmla="*/ 1156 h 264"/>
              <a:gd name="T70" fmla="*/ 520 w 854"/>
              <a:gd name="T71" fmla="*/ 1160 h 264"/>
              <a:gd name="T72" fmla="*/ 473 w 854"/>
              <a:gd name="T73" fmla="*/ 1172 h 264"/>
              <a:gd name="T74" fmla="*/ 428 w 854"/>
              <a:gd name="T75" fmla="*/ 1187 h 264"/>
              <a:gd name="T76" fmla="*/ 845 w 854"/>
              <a:gd name="T77" fmla="*/ 1183 h 264"/>
              <a:gd name="T78" fmla="*/ 839 w 854"/>
              <a:gd name="T79" fmla="*/ 1169 h 264"/>
              <a:gd name="T80" fmla="*/ 808 w 854"/>
              <a:gd name="T81" fmla="*/ 1162 h 264"/>
              <a:gd name="T82" fmla="*/ 777 w 854"/>
              <a:gd name="T83" fmla="*/ 1157 h 264"/>
              <a:gd name="T84" fmla="*/ 747 w 854"/>
              <a:gd name="T85" fmla="*/ 1152 h 264"/>
              <a:gd name="T86" fmla="*/ 718 w 854"/>
              <a:gd name="T87" fmla="*/ 1149 h 264"/>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w 854"/>
              <a:gd name="T133" fmla="*/ 0 h 264"/>
              <a:gd name="T134" fmla="*/ 854 w 854"/>
              <a:gd name="T135" fmla="*/ 264 h 264"/>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T132" t="T133" r="T134" b="T135"/>
            <a:pathLst>
              <a:path w="854" h="264">
                <a:moveTo>
                  <a:pt x="179" y="0"/>
                </a:moveTo>
                <a:lnTo>
                  <a:pt x="140" y="0"/>
                </a:lnTo>
                <a:lnTo>
                  <a:pt x="101" y="3"/>
                </a:lnTo>
                <a:lnTo>
                  <a:pt x="89" y="5"/>
                </a:lnTo>
                <a:lnTo>
                  <a:pt x="76" y="7"/>
                </a:lnTo>
                <a:lnTo>
                  <a:pt x="63" y="10"/>
                </a:lnTo>
                <a:lnTo>
                  <a:pt x="50" y="12"/>
                </a:lnTo>
                <a:lnTo>
                  <a:pt x="37" y="15"/>
                </a:lnTo>
                <a:lnTo>
                  <a:pt x="25" y="18"/>
                </a:lnTo>
                <a:lnTo>
                  <a:pt x="12" y="22"/>
                </a:lnTo>
                <a:lnTo>
                  <a:pt x="0" y="26"/>
                </a:lnTo>
                <a:lnTo>
                  <a:pt x="8" y="39"/>
                </a:lnTo>
                <a:lnTo>
                  <a:pt x="28" y="65"/>
                </a:lnTo>
                <a:lnTo>
                  <a:pt x="38" y="77"/>
                </a:lnTo>
                <a:lnTo>
                  <a:pt x="60" y="101"/>
                </a:lnTo>
                <a:lnTo>
                  <a:pt x="83" y="123"/>
                </a:lnTo>
                <a:lnTo>
                  <a:pt x="107" y="145"/>
                </a:lnTo>
                <a:lnTo>
                  <a:pt x="133" y="164"/>
                </a:lnTo>
                <a:lnTo>
                  <a:pt x="159" y="182"/>
                </a:lnTo>
                <a:lnTo>
                  <a:pt x="187" y="199"/>
                </a:lnTo>
                <a:lnTo>
                  <a:pt x="216" y="213"/>
                </a:lnTo>
                <a:lnTo>
                  <a:pt x="246" y="226"/>
                </a:lnTo>
                <a:lnTo>
                  <a:pt x="277" y="238"/>
                </a:lnTo>
                <a:lnTo>
                  <a:pt x="309" y="247"/>
                </a:lnTo>
                <a:lnTo>
                  <a:pt x="341" y="255"/>
                </a:lnTo>
                <a:lnTo>
                  <a:pt x="375" y="260"/>
                </a:lnTo>
                <a:lnTo>
                  <a:pt x="408" y="263"/>
                </a:lnTo>
                <a:lnTo>
                  <a:pt x="425" y="264"/>
                </a:lnTo>
                <a:lnTo>
                  <a:pt x="458" y="264"/>
                </a:lnTo>
                <a:lnTo>
                  <a:pt x="489" y="262"/>
                </a:lnTo>
                <a:lnTo>
                  <a:pt x="519" y="259"/>
                </a:lnTo>
                <a:lnTo>
                  <a:pt x="578" y="247"/>
                </a:lnTo>
                <a:lnTo>
                  <a:pt x="606" y="238"/>
                </a:lnTo>
                <a:lnTo>
                  <a:pt x="648" y="223"/>
                </a:lnTo>
                <a:lnTo>
                  <a:pt x="674" y="211"/>
                </a:lnTo>
                <a:lnTo>
                  <a:pt x="688" y="205"/>
                </a:lnTo>
                <a:lnTo>
                  <a:pt x="700" y="198"/>
                </a:lnTo>
                <a:lnTo>
                  <a:pt x="713" y="190"/>
                </a:lnTo>
                <a:lnTo>
                  <a:pt x="725" y="183"/>
                </a:lnTo>
                <a:lnTo>
                  <a:pt x="738" y="175"/>
                </a:lnTo>
                <a:lnTo>
                  <a:pt x="749" y="167"/>
                </a:lnTo>
                <a:lnTo>
                  <a:pt x="773" y="149"/>
                </a:lnTo>
                <a:lnTo>
                  <a:pt x="795" y="131"/>
                </a:lnTo>
                <a:lnTo>
                  <a:pt x="805" y="121"/>
                </a:lnTo>
                <a:lnTo>
                  <a:pt x="816" y="111"/>
                </a:lnTo>
                <a:lnTo>
                  <a:pt x="826" y="101"/>
                </a:lnTo>
                <a:lnTo>
                  <a:pt x="836" y="90"/>
                </a:lnTo>
                <a:lnTo>
                  <a:pt x="842" y="83"/>
                </a:lnTo>
                <a:lnTo>
                  <a:pt x="428" y="83"/>
                </a:lnTo>
                <a:lnTo>
                  <a:pt x="413" y="74"/>
                </a:lnTo>
                <a:lnTo>
                  <a:pt x="398" y="66"/>
                </a:lnTo>
                <a:lnTo>
                  <a:pt x="384" y="58"/>
                </a:lnTo>
                <a:lnTo>
                  <a:pt x="370" y="51"/>
                </a:lnTo>
                <a:lnTo>
                  <a:pt x="355" y="44"/>
                </a:lnTo>
                <a:lnTo>
                  <a:pt x="341" y="38"/>
                </a:lnTo>
                <a:lnTo>
                  <a:pt x="328" y="32"/>
                </a:lnTo>
                <a:lnTo>
                  <a:pt x="313" y="27"/>
                </a:lnTo>
                <a:lnTo>
                  <a:pt x="300" y="22"/>
                </a:lnTo>
                <a:lnTo>
                  <a:pt x="272" y="14"/>
                </a:lnTo>
                <a:lnTo>
                  <a:pt x="259" y="11"/>
                </a:lnTo>
                <a:lnTo>
                  <a:pt x="245" y="8"/>
                </a:lnTo>
                <a:lnTo>
                  <a:pt x="232" y="6"/>
                </a:lnTo>
                <a:lnTo>
                  <a:pt x="218" y="4"/>
                </a:lnTo>
                <a:lnTo>
                  <a:pt x="205" y="2"/>
                </a:lnTo>
                <a:lnTo>
                  <a:pt x="179" y="0"/>
                </a:lnTo>
                <a:close/>
                <a:moveTo>
                  <a:pt x="690" y="43"/>
                </a:moveTo>
                <a:lnTo>
                  <a:pt x="622" y="43"/>
                </a:lnTo>
                <a:lnTo>
                  <a:pt x="583" y="46"/>
                </a:lnTo>
                <a:lnTo>
                  <a:pt x="557" y="50"/>
                </a:lnTo>
                <a:lnTo>
                  <a:pt x="545" y="52"/>
                </a:lnTo>
                <a:lnTo>
                  <a:pt x="532" y="54"/>
                </a:lnTo>
                <a:lnTo>
                  <a:pt x="520" y="56"/>
                </a:lnTo>
                <a:lnTo>
                  <a:pt x="484" y="65"/>
                </a:lnTo>
                <a:lnTo>
                  <a:pt x="473" y="68"/>
                </a:lnTo>
                <a:lnTo>
                  <a:pt x="461" y="71"/>
                </a:lnTo>
                <a:lnTo>
                  <a:pt x="428" y="83"/>
                </a:lnTo>
                <a:lnTo>
                  <a:pt x="842" y="83"/>
                </a:lnTo>
                <a:lnTo>
                  <a:pt x="845" y="79"/>
                </a:lnTo>
                <a:lnTo>
                  <a:pt x="854" y="69"/>
                </a:lnTo>
                <a:lnTo>
                  <a:pt x="839" y="65"/>
                </a:lnTo>
                <a:lnTo>
                  <a:pt x="823" y="61"/>
                </a:lnTo>
                <a:lnTo>
                  <a:pt x="808" y="58"/>
                </a:lnTo>
                <a:lnTo>
                  <a:pt x="792" y="55"/>
                </a:lnTo>
                <a:lnTo>
                  <a:pt x="777" y="53"/>
                </a:lnTo>
                <a:lnTo>
                  <a:pt x="762" y="50"/>
                </a:lnTo>
                <a:lnTo>
                  <a:pt x="747" y="48"/>
                </a:lnTo>
                <a:lnTo>
                  <a:pt x="733" y="47"/>
                </a:lnTo>
                <a:lnTo>
                  <a:pt x="718" y="45"/>
                </a:lnTo>
                <a:lnTo>
                  <a:pt x="690" y="43"/>
                </a:lnTo>
                <a:close/>
              </a:path>
            </a:pathLst>
          </a:custGeom>
          <a:solidFill>
            <a:srgbClr val="FCFCFC"/>
          </a:solidFill>
          <a:ln w="9525">
            <a:noFill/>
            <a:miter lim="800000"/>
            <a:headEnd/>
            <a:tailEnd/>
          </a:ln>
        </xdr:spPr>
      </xdr:sp>
      <xdr:pic>
        <xdr:nvPicPr>
          <xdr:cNvPr id="6" name="Picture 199">
            <a:extLst>
              <a:ext uri="{FF2B5EF4-FFF2-40B4-BE49-F238E27FC236}">
                <a16:creationId xmlns:a16="http://schemas.microsoft.com/office/drawing/2014/main" id="{33010C1D-14DC-30B1-2099-AC1FEAFBB87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83" y="974"/>
            <a:ext cx="871" cy="5"/>
          </a:xfrm>
          <a:prstGeom prst="rect">
            <a:avLst/>
          </a:prstGeom>
          <a:noFill/>
          <a:ln w="9525">
            <a:noFill/>
            <a:miter lim="800000"/>
            <a:headEnd/>
            <a:tailEnd/>
          </a:ln>
        </xdr:spPr>
      </xdr:pic>
      <xdr:sp macro="" textlink="">
        <xdr:nvSpPr>
          <xdr:cNvPr id="7" name="Freeform 198">
            <a:extLst>
              <a:ext uri="{FF2B5EF4-FFF2-40B4-BE49-F238E27FC236}">
                <a16:creationId xmlns:a16="http://schemas.microsoft.com/office/drawing/2014/main" id="{F40D0C58-30D2-B17E-D941-6CE2D4BCE9B9}"/>
              </a:ext>
            </a:extLst>
          </xdr:cNvPr>
          <xdr:cNvSpPr>
            <a:spLocks/>
          </xdr:cNvSpPr>
        </xdr:nvSpPr>
        <xdr:spPr bwMode="auto">
          <a:xfrm>
            <a:off x="583" y="844"/>
            <a:ext cx="854" cy="264"/>
          </a:xfrm>
          <a:custGeom>
            <a:avLst/>
            <a:gdLst>
              <a:gd name="T0" fmla="*/ 458 w 854"/>
              <a:gd name="T1" fmla="*/ 1368 h 264"/>
              <a:gd name="T2" fmla="*/ 489 w 854"/>
              <a:gd name="T3" fmla="*/ 1366 h 264"/>
              <a:gd name="T4" fmla="*/ 519 w 854"/>
              <a:gd name="T5" fmla="*/ 1363 h 264"/>
              <a:gd name="T6" fmla="*/ 549 w 854"/>
              <a:gd name="T7" fmla="*/ 1357 h 264"/>
              <a:gd name="T8" fmla="*/ 578 w 854"/>
              <a:gd name="T9" fmla="*/ 1351 h 264"/>
              <a:gd name="T10" fmla="*/ 606 w 854"/>
              <a:gd name="T11" fmla="*/ 1342 h 264"/>
              <a:gd name="T12" fmla="*/ 634 w 854"/>
              <a:gd name="T13" fmla="*/ 1332 h 264"/>
              <a:gd name="T14" fmla="*/ 713 w 854"/>
              <a:gd name="T15" fmla="*/ 1294 h 264"/>
              <a:gd name="T16" fmla="*/ 737 w 854"/>
              <a:gd name="T17" fmla="*/ 1279 h 264"/>
              <a:gd name="T18" fmla="*/ 761 w 854"/>
              <a:gd name="T19" fmla="*/ 1262 h 264"/>
              <a:gd name="T20" fmla="*/ 784 w 854"/>
              <a:gd name="T21" fmla="*/ 1244 h 264"/>
              <a:gd name="T22" fmla="*/ 805 w 854"/>
              <a:gd name="T23" fmla="*/ 1225 h 264"/>
              <a:gd name="T24" fmla="*/ 826 w 854"/>
              <a:gd name="T25" fmla="*/ 1205 h 264"/>
              <a:gd name="T26" fmla="*/ 845 w 854"/>
              <a:gd name="T27" fmla="*/ 1183 h 264"/>
              <a:gd name="T28" fmla="*/ 838 w 854"/>
              <a:gd name="T29" fmla="*/ 1169 h 264"/>
              <a:gd name="T30" fmla="*/ 807 w 854"/>
              <a:gd name="T31" fmla="*/ 1162 h 264"/>
              <a:gd name="T32" fmla="*/ 777 w 854"/>
              <a:gd name="T33" fmla="*/ 1157 h 264"/>
              <a:gd name="T34" fmla="*/ 747 w 854"/>
              <a:gd name="T35" fmla="*/ 1152 h 264"/>
              <a:gd name="T36" fmla="*/ 718 w 854"/>
              <a:gd name="T37" fmla="*/ 1149 h 264"/>
              <a:gd name="T38" fmla="*/ 690 w 854"/>
              <a:gd name="T39" fmla="*/ 1147 h 264"/>
              <a:gd name="T40" fmla="*/ 662 w 854"/>
              <a:gd name="T41" fmla="*/ 1146 h 264"/>
              <a:gd name="T42" fmla="*/ 635 w 854"/>
              <a:gd name="T43" fmla="*/ 1147 h 264"/>
              <a:gd name="T44" fmla="*/ 608 w 854"/>
              <a:gd name="T45" fmla="*/ 1148 h 264"/>
              <a:gd name="T46" fmla="*/ 582 w 854"/>
              <a:gd name="T47" fmla="*/ 1150 h 264"/>
              <a:gd name="T48" fmla="*/ 557 w 854"/>
              <a:gd name="T49" fmla="*/ 1154 h 264"/>
              <a:gd name="T50" fmla="*/ 532 w 854"/>
              <a:gd name="T51" fmla="*/ 1158 h 264"/>
              <a:gd name="T52" fmla="*/ 508 w 854"/>
              <a:gd name="T53" fmla="*/ 1163 h 264"/>
              <a:gd name="T54" fmla="*/ 484 w 854"/>
              <a:gd name="T55" fmla="*/ 1169 h 264"/>
              <a:gd name="T56" fmla="*/ 461 w 854"/>
              <a:gd name="T57" fmla="*/ 1175 h 264"/>
              <a:gd name="T58" fmla="*/ 438 w 854"/>
              <a:gd name="T59" fmla="*/ 1183 h 264"/>
              <a:gd name="T60" fmla="*/ 413 w 854"/>
              <a:gd name="T61" fmla="*/ 1178 h 264"/>
              <a:gd name="T62" fmla="*/ 384 w 854"/>
              <a:gd name="T63" fmla="*/ 1162 h 264"/>
              <a:gd name="T64" fmla="*/ 355 w 854"/>
              <a:gd name="T65" fmla="*/ 1148 h 264"/>
              <a:gd name="T66" fmla="*/ 327 w 854"/>
              <a:gd name="T67" fmla="*/ 1136 h 264"/>
              <a:gd name="T68" fmla="*/ 245 w 854"/>
              <a:gd name="T69" fmla="*/ 1112 h 264"/>
              <a:gd name="T70" fmla="*/ 205 w 854"/>
              <a:gd name="T71" fmla="*/ 1106 h 264"/>
              <a:gd name="T72" fmla="*/ 179 w 854"/>
              <a:gd name="T73" fmla="*/ 1104 h 264"/>
              <a:gd name="T74" fmla="*/ 153 w 854"/>
              <a:gd name="T75" fmla="*/ 1104 h 264"/>
              <a:gd name="T76" fmla="*/ 127 w 854"/>
              <a:gd name="T77" fmla="*/ 1105 h 264"/>
              <a:gd name="T78" fmla="*/ 50 w 854"/>
              <a:gd name="T79" fmla="*/ 1116 h 264"/>
              <a:gd name="T80" fmla="*/ 25 w 854"/>
              <a:gd name="T81" fmla="*/ 1122 h 264"/>
              <a:gd name="T82" fmla="*/ 0 w 854"/>
              <a:gd name="T83" fmla="*/ 1130 h 264"/>
              <a:gd name="T84" fmla="*/ 18 w 854"/>
              <a:gd name="T85" fmla="*/ 1156 h 264"/>
              <a:gd name="T86" fmla="*/ 38 w 854"/>
              <a:gd name="T87" fmla="*/ 1181 h 264"/>
              <a:gd name="T88" fmla="*/ 60 w 854"/>
              <a:gd name="T89" fmla="*/ 1205 h 264"/>
              <a:gd name="T90" fmla="*/ 83 w 854"/>
              <a:gd name="T91" fmla="*/ 1227 h 264"/>
              <a:gd name="T92" fmla="*/ 107 w 854"/>
              <a:gd name="T93" fmla="*/ 1249 h 264"/>
              <a:gd name="T94" fmla="*/ 132 w 854"/>
              <a:gd name="T95" fmla="*/ 1268 h 264"/>
              <a:gd name="T96" fmla="*/ 159 w 854"/>
              <a:gd name="T97" fmla="*/ 1286 h 264"/>
              <a:gd name="T98" fmla="*/ 187 w 854"/>
              <a:gd name="T99" fmla="*/ 1303 h 264"/>
              <a:gd name="T100" fmla="*/ 216 w 854"/>
              <a:gd name="T101" fmla="*/ 1317 h 264"/>
              <a:gd name="T102" fmla="*/ 246 w 854"/>
              <a:gd name="T103" fmla="*/ 1330 h 264"/>
              <a:gd name="T104" fmla="*/ 277 w 854"/>
              <a:gd name="T105" fmla="*/ 1342 h 264"/>
              <a:gd name="T106" fmla="*/ 308 w 854"/>
              <a:gd name="T107" fmla="*/ 1351 h 264"/>
              <a:gd name="T108" fmla="*/ 341 w 854"/>
              <a:gd name="T109" fmla="*/ 1359 h 264"/>
              <a:gd name="T110" fmla="*/ 374 w 854"/>
              <a:gd name="T111" fmla="*/ 1364 h 264"/>
              <a:gd name="T112" fmla="*/ 408 w 854"/>
              <a:gd name="T113" fmla="*/ 1367 h 264"/>
              <a:gd name="T114" fmla="*/ 443 w 854"/>
              <a:gd name="T115" fmla="*/ 1368 h 264"/>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w 854"/>
              <a:gd name="T175" fmla="*/ 0 h 264"/>
              <a:gd name="T176" fmla="*/ 854 w 854"/>
              <a:gd name="T177" fmla="*/ 264 h 264"/>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T174" t="T175" r="T176" b="T177"/>
            <a:pathLst>
              <a:path w="854" h="264">
                <a:moveTo>
                  <a:pt x="443" y="264"/>
                </a:moveTo>
                <a:lnTo>
                  <a:pt x="458" y="264"/>
                </a:lnTo>
                <a:lnTo>
                  <a:pt x="473" y="263"/>
                </a:lnTo>
                <a:lnTo>
                  <a:pt x="489" y="262"/>
                </a:lnTo>
                <a:lnTo>
                  <a:pt x="504" y="261"/>
                </a:lnTo>
                <a:lnTo>
                  <a:pt x="519" y="259"/>
                </a:lnTo>
                <a:lnTo>
                  <a:pt x="534" y="256"/>
                </a:lnTo>
                <a:lnTo>
                  <a:pt x="549" y="253"/>
                </a:lnTo>
                <a:lnTo>
                  <a:pt x="563" y="250"/>
                </a:lnTo>
                <a:lnTo>
                  <a:pt x="578" y="247"/>
                </a:lnTo>
                <a:lnTo>
                  <a:pt x="592" y="243"/>
                </a:lnTo>
                <a:lnTo>
                  <a:pt x="606" y="238"/>
                </a:lnTo>
                <a:lnTo>
                  <a:pt x="620" y="233"/>
                </a:lnTo>
                <a:lnTo>
                  <a:pt x="634" y="228"/>
                </a:lnTo>
                <a:lnTo>
                  <a:pt x="700" y="198"/>
                </a:lnTo>
                <a:lnTo>
                  <a:pt x="713" y="190"/>
                </a:lnTo>
                <a:lnTo>
                  <a:pt x="725" y="183"/>
                </a:lnTo>
                <a:lnTo>
                  <a:pt x="737" y="175"/>
                </a:lnTo>
                <a:lnTo>
                  <a:pt x="749" y="167"/>
                </a:lnTo>
                <a:lnTo>
                  <a:pt x="761" y="158"/>
                </a:lnTo>
                <a:lnTo>
                  <a:pt x="772" y="149"/>
                </a:lnTo>
                <a:lnTo>
                  <a:pt x="784" y="140"/>
                </a:lnTo>
                <a:lnTo>
                  <a:pt x="794" y="131"/>
                </a:lnTo>
                <a:lnTo>
                  <a:pt x="805" y="121"/>
                </a:lnTo>
                <a:lnTo>
                  <a:pt x="815" y="111"/>
                </a:lnTo>
                <a:lnTo>
                  <a:pt x="826" y="101"/>
                </a:lnTo>
                <a:lnTo>
                  <a:pt x="835" y="90"/>
                </a:lnTo>
                <a:lnTo>
                  <a:pt x="845" y="79"/>
                </a:lnTo>
                <a:lnTo>
                  <a:pt x="854" y="69"/>
                </a:lnTo>
                <a:lnTo>
                  <a:pt x="838" y="65"/>
                </a:lnTo>
                <a:lnTo>
                  <a:pt x="823" y="61"/>
                </a:lnTo>
                <a:lnTo>
                  <a:pt x="807" y="58"/>
                </a:lnTo>
                <a:lnTo>
                  <a:pt x="792" y="55"/>
                </a:lnTo>
                <a:lnTo>
                  <a:pt x="777" y="53"/>
                </a:lnTo>
                <a:lnTo>
                  <a:pt x="762" y="50"/>
                </a:lnTo>
                <a:lnTo>
                  <a:pt x="747" y="48"/>
                </a:lnTo>
                <a:lnTo>
                  <a:pt x="732" y="47"/>
                </a:lnTo>
                <a:lnTo>
                  <a:pt x="718" y="45"/>
                </a:lnTo>
                <a:lnTo>
                  <a:pt x="704" y="44"/>
                </a:lnTo>
                <a:lnTo>
                  <a:pt x="690" y="43"/>
                </a:lnTo>
                <a:lnTo>
                  <a:pt x="676" y="43"/>
                </a:lnTo>
                <a:lnTo>
                  <a:pt x="662" y="42"/>
                </a:lnTo>
                <a:lnTo>
                  <a:pt x="648" y="42"/>
                </a:lnTo>
                <a:lnTo>
                  <a:pt x="635" y="43"/>
                </a:lnTo>
                <a:lnTo>
                  <a:pt x="621" y="43"/>
                </a:lnTo>
                <a:lnTo>
                  <a:pt x="608" y="44"/>
                </a:lnTo>
                <a:lnTo>
                  <a:pt x="595" y="45"/>
                </a:lnTo>
                <a:lnTo>
                  <a:pt x="582" y="46"/>
                </a:lnTo>
                <a:lnTo>
                  <a:pt x="569" y="48"/>
                </a:lnTo>
                <a:lnTo>
                  <a:pt x="557" y="50"/>
                </a:lnTo>
                <a:lnTo>
                  <a:pt x="544" y="52"/>
                </a:lnTo>
                <a:lnTo>
                  <a:pt x="532" y="54"/>
                </a:lnTo>
                <a:lnTo>
                  <a:pt x="520" y="56"/>
                </a:lnTo>
                <a:lnTo>
                  <a:pt x="508" y="59"/>
                </a:lnTo>
                <a:lnTo>
                  <a:pt x="496" y="62"/>
                </a:lnTo>
                <a:lnTo>
                  <a:pt x="484" y="65"/>
                </a:lnTo>
                <a:lnTo>
                  <a:pt x="472" y="68"/>
                </a:lnTo>
                <a:lnTo>
                  <a:pt x="461" y="71"/>
                </a:lnTo>
                <a:lnTo>
                  <a:pt x="450" y="75"/>
                </a:lnTo>
                <a:lnTo>
                  <a:pt x="438" y="79"/>
                </a:lnTo>
                <a:lnTo>
                  <a:pt x="427" y="83"/>
                </a:lnTo>
                <a:lnTo>
                  <a:pt x="413" y="74"/>
                </a:lnTo>
                <a:lnTo>
                  <a:pt x="398" y="66"/>
                </a:lnTo>
                <a:lnTo>
                  <a:pt x="384" y="58"/>
                </a:lnTo>
                <a:lnTo>
                  <a:pt x="369" y="51"/>
                </a:lnTo>
                <a:lnTo>
                  <a:pt x="355" y="44"/>
                </a:lnTo>
                <a:lnTo>
                  <a:pt x="341" y="38"/>
                </a:lnTo>
                <a:lnTo>
                  <a:pt x="327" y="32"/>
                </a:lnTo>
                <a:lnTo>
                  <a:pt x="313" y="27"/>
                </a:lnTo>
                <a:lnTo>
                  <a:pt x="245" y="8"/>
                </a:lnTo>
                <a:lnTo>
                  <a:pt x="218" y="4"/>
                </a:lnTo>
                <a:lnTo>
                  <a:pt x="205" y="2"/>
                </a:lnTo>
                <a:lnTo>
                  <a:pt x="192" y="1"/>
                </a:lnTo>
                <a:lnTo>
                  <a:pt x="179" y="0"/>
                </a:lnTo>
                <a:lnTo>
                  <a:pt x="166" y="0"/>
                </a:lnTo>
                <a:lnTo>
                  <a:pt x="153" y="0"/>
                </a:lnTo>
                <a:lnTo>
                  <a:pt x="140" y="0"/>
                </a:lnTo>
                <a:lnTo>
                  <a:pt x="127" y="1"/>
                </a:lnTo>
                <a:lnTo>
                  <a:pt x="63" y="10"/>
                </a:lnTo>
                <a:lnTo>
                  <a:pt x="50" y="12"/>
                </a:lnTo>
                <a:lnTo>
                  <a:pt x="37" y="15"/>
                </a:lnTo>
                <a:lnTo>
                  <a:pt x="25" y="18"/>
                </a:lnTo>
                <a:lnTo>
                  <a:pt x="12" y="22"/>
                </a:lnTo>
                <a:lnTo>
                  <a:pt x="0" y="26"/>
                </a:lnTo>
                <a:lnTo>
                  <a:pt x="8" y="39"/>
                </a:lnTo>
                <a:lnTo>
                  <a:pt x="18" y="52"/>
                </a:lnTo>
                <a:lnTo>
                  <a:pt x="28" y="65"/>
                </a:lnTo>
                <a:lnTo>
                  <a:pt x="38" y="77"/>
                </a:lnTo>
                <a:lnTo>
                  <a:pt x="49" y="89"/>
                </a:lnTo>
                <a:lnTo>
                  <a:pt x="60" y="101"/>
                </a:lnTo>
                <a:lnTo>
                  <a:pt x="71" y="112"/>
                </a:lnTo>
                <a:lnTo>
                  <a:pt x="83" y="123"/>
                </a:lnTo>
                <a:lnTo>
                  <a:pt x="95" y="134"/>
                </a:lnTo>
                <a:lnTo>
                  <a:pt x="107" y="145"/>
                </a:lnTo>
                <a:lnTo>
                  <a:pt x="120" y="155"/>
                </a:lnTo>
                <a:lnTo>
                  <a:pt x="132" y="164"/>
                </a:lnTo>
                <a:lnTo>
                  <a:pt x="146" y="173"/>
                </a:lnTo>
                <a:lnTo>
                  <a:pt x="159" y="182"/>
                </a:lnTo>
                <a:lnTo>
                  <a:pt x="173" y="191"/>
                </a:lnTo>
                <a:lnTo>
                  <a:pt x="187" y="199"/>
                </a:lnTo>
                <a:lnTo>
                  <a:pt x="201" y="206"/>
                </a:lnTo>
                <a:lnTo>
                  <a:pt x="216" y="213"/>
                </a:lnTo>
                <a:lnTo>
                  <a:pt x="231" y="220"/>
                </a:lnTo>
                <a:lnTo>
                  <a:pt x="246" y="226"/>
                </a:lnTo>
                <a:lnTo>
                  <a:pt x="261" y="232"/>
                </a:lnTo>
                <a:lnTo>
                  <a:pt x="277" y="238"/>
                </a:lnTo>
                <a:lnTo>
                  <a:pt x="293" y="243"/>
                </a:lnTo>
                <a:lnTo>
                  <a:pt x="308" y="247"/>
                </a:lnTo>
                <a:lnTo>
                  <a:pt x="325" y="251"/>
                </a:lnTo>
                <a:lnTo>
                  <a:pt x="341" y="255"/>
                </a:lnTo>
                <a:lnTo>
                  <a:pt x="357" y="257"/>
                </a:lnTo>
                <a:lnTo>
                  <a:pt x="374" y="260"/>
                </a:lnTo>
                <a:lnTo>
                  <a:pt x="391" y="262"/>
                </a:lnTo>
                <a:lnTo>
                  <a:pt x="408" y="263"/>
                </a:lnTo>
                <a:lnTo>
                  <a:pt x="425" y="264"/>
                </a:lnTo>
                <a:lnTo>
                  <a:pt x="443" y="264"/>
                </a:lnTo>
                <a:close/>
              </a:path>
            </a:pathLst>
          </a:custGeom>
          <a:noFill/>
          <a:ln w="1778">
            <a:solidFill>
              <a:srgbClr val="373435"/>
            </a:solidFill>
            <a:round/>
            <a:headEnd/>
            <a:tailEnd/>
          </a:ln>
        </xdr:spPr>
      </xdr:sp>
      <xdr:sp macro="" textlink="">
        <xdr:nvSpPr>
          <xdr:cNvPr id="8" name="Freeform 197">
            <a:extLst>
              <a:ext uri="{FF2B5EF4-FFF2-40B4-BE49-F238E27FC236}">
                <a16:creationId xmlns:a16="http://schemas.microsoft.com/office/drawing/2014/main" id="{EE7CC13C-7FE8-8C9D-43C1-CCC8B9C6AAFF}"/>
              </a:ext>
            </a:extLst>
          </xdr:cNvPr>
          <xdr:cNvSpPr>
            <a:spLocks/>
          </xdr:cNvSpPr>
        </xdr:nvSpPr>
        <xdr:spPr bwMode="auto">
          <a:xfrm>
            <a:off x="1439" y="910"/>
            <a:ext cx="2" cy="2"/>
          </a:xfrm>
          <a:custGeom>
            <a:avLst/>
            <a:gdLst>
              <a:gd name="T0" fmla="*/ 0 w 1"/>
              <a:gd name="T1" fmla="*/ 1172 h 2"/>
              <a:gd name="T2" fmla="*/ 128 w 1"/>
              <a:gd name="T3" fmla="*/ 1171 h 2"/>
              <a:gd name="T4" fmla="*/ 128 w 1"/>
              <a:gd name="T5" fmla="*/ 1170 h 2"/>
              <a:gd name="T6" fmla="*/ 128 w 1"/>
              <a:gd name="T7" fmla="*/ 1171 h 2"/>
              <a:gd name="T8" fmla="*/ 0 w 1"/>
              <a:gd name="T9" fmla="*/ 1172 h 2"/>
              <a:gd name="T10" fmla="*/ 0 60000 65536"/>
              <a:gd name="T11" fmla="*/ 0 60000 65536"/>
              <a:gd name="T12" fmla="*/ 0 60000 65536"/>
              <a:gd name="T13" fmla="*/ 0 60000 65536"/>
              <a:gd name="T14" fmla="*/ 0 60000 65536"/>
              <a:gd name="T15" fmla="*/ 0 w 1"/>
              <a:gd name="T16" fmla="*/ 0 h 2"/>
              <a:gd name="T17" fmla="*/ 1 w 1"/>
              <a:gd name="T18" fmla="*/ 2 h 2"/>
            </a:gdLst>
            <a:ahLst/>
            <a:cxnLst>
              <a:cxn ang="T10">
                <a:pos x="T0" y="T1"/>
              </a:cxn>
              <a:cxn ang="T11">
                <a:pos x="T2" y="T3"/>
              </a:cxn>
              <a:cxn ang="T12">
                <a:pos x="T4" y="T5"/>
              </a:cxn>
              <a:cxn ang="T13">
                <a:pos x="T6" y="T7"/>
              </a:cxn>
              <a:cxn ang="T14">
                <a:pos x="T8" y="T9"/>
              </a:cxn>
            </a:cxnLst>
            <a:rect l="T15" t="T16" r="T17" b="T18"/>
            <a:pathLst>
              <a:path w="1" h="2">
                <a:moveTo>
                  <a:pt x="0" y="2"/>
                </a:moveTo>
                <a:lnTo>
                  <a:pt x="1" y="1"/>
                </a:lnTo>
                <a:lnTo>
                  <a:pt x="1" y="0"/>
                </a:lnTo>
                <a:lnTo>
                  <a:pt x="1" y="1"/>
                </a:lnTo>
                <a:lnTo>
                  <a:pt x="0" y="2"/>
                </a:lnTo>
                <a:close/>
              </a:path>
            </a:pathLst>
          </a:custGeom>
          <a:noFill/>
          <a:ln w="1778">
            <a:solidFill>
              <a:srgbClr val="373435"/>
            </a:solidFill>
            <a:round/>
            <a:headEnd/>
            <a:tailEnd/>
          </a:ln>
        </xdr:spPr>
      </xdr:sp>
      <xdr:sp macro="" textlink="">
        <xdr:nvSpPr>
          <xdr:cNvPr id="9" name="Freeform 196">
            <a:extLst>
              <a:ext uri="{FF2B5EF4-FFF2-40B4-BE49-F238E27FC236}">
                <a16:creationId xmlns:a16="http://schemas.microsoft.com/office/drawing/2014/main" id="{8DFCC32D-C860-4AC7-2DA0-7584418BDBBF}"/>
              </a:ext>
            </a:extLst>
          </xdr:cNvPr>
          <xdr:cNvSpPr>
            <a:spLocks/>
          </xdr:cNvSpPr>
        </xdr:nvSpPr>
        <xdr:spPr bwMode="auto">
          <a:xfrm>
            <a:off x="1443" y="905"/>
            <a:ext cx="2" cy="2"/>
          </a:xfrm>
          <a:custGeom>
            <a:avLst/>
            <a:gdLst>
              <a:gd name="T0" fmla="*/ 0 w 1"/>
              <a:gd name="T1" fmla="*/ 1167 h 2"/>
              <a:gd name="T2" fmla="*/ 0 w 1"/>
              <a:gd name="T3" fmla="*/ 1166 h 2"/>
              <a:gd name="T4" fmla="*/ 128 w 1"/>
              <a:gd name="T5" fmla="*/ 1165 h 2"/>
              <a:gd name="T6" fmla="*/ 0 w 1"/>
              <a:gd name="T7" fmla="*/ 1166 h 2"/>
              <a:gd name="T8" fmla="*/ 0 w 1"/>
              <a:gd name="T9" fmla="*/ 1167 h 2"/>
              <a:gd name="T10" fmla="*/ 0 60000 65536"/>
              <a:gd name="T11" fmla="*/ 0 60000 65536"/>
              <a:gd name="T12" fmla="*/ 0 60000 65536"/>
              <a:gd name="T13" fmla="*/ 0 60000 65536"/>
              <a:gd name="T14" fmla="*/ 0 60000 65536"/>
              <a:gd name="T15" fmla="*/ 0 w 1"/>
              <a:gd name="T16" fmla="*/ 0 h 2"/>
              <a:gd name="T17" fmla="*/ 1 w 1"/>
              <a:gd name="T18" fmla="*/ 2 h 2"/>
            </a:gdLst>
            <a:ahLst/>
            <a:cxnLst>
              <a:cxn ang="T10">
                <a:pos x="T0" y="T1"/>
              </a:cxn>
              <a:cxn ang="T11">
                <a:pos x="T2" y="T3"/>
              </a:cxn>
              <a:cxn ang="T12">
                <a:pos x="T4" y="T5"/>
              </a:cxn>
              <a:cxn ang="T13">
                <a:pos x="T6" y="T7"/>
              </a:cxn>
              <a:cxn ang="T14">
                <a:pos x="T8" y="T9"/>
              </a:cxn>
            </a:cxnLst>
            <a:rect l="T15" t="T16" r="T17" b="T18"/>
            <a:pathLst>
              <a:path w="1" h="2">
                <a:moveTo>
                  <a:pt x="0" y="2"/>
                </a:moveTo>
                <a:lnTo>
                  <a:pt x="0" y="1"/>
                </a:lnTo>
                <a:lnTo>
                  <a:pt x="1" y="0"/>
                </a:lnTo>
                <a:lnTo>
                  <a:pt x="0" y="1"/>
                </a:lnTo>
                <a:lnTo>
                  <a:pt x="0" y="2"/>
                </a:lnTo>
                <a:close/>
              </a:path>
            </a:pathLst>
          </a:custGeom>
          <a:noFill/>
          <a:ln w="1778">
            <a:solidFill>
              <a:srgbClr val="373435"/>
            </a:solidFill>
            <a:round/>
            <a:headEnd/>
            <a:tailEnd/>
          </a:ln>
        </xdr:spPr>
      </xdr:sp>
      <xdr:sp macro="" textlink="">
        <xdr:nvSpPr>
          <xdr:cNvPr id="10" name="Freeform 195">
            <a:extLst>
              <a:ext uri="{FF2B5EF4-FFF2-40B4-BE49-F238E27FC236}">
                <a16:creationId xmlns:a16="http://schemas.microsoft.com/office/drawing/2014/main" id="{A6EF7403-4B0A-CADB-7D23-2866BDD02043}"/>
              </a:ext>
            </a:extLst>
          </xdr:cNvPr>
          <xdr:cNvSpPr>
            <a:spLocks/>
          </xdr:cNvSpPr>
        </xdr:nvSpPr>
        <xdr:spPr bwMode="auto">
          <a:xfrm>
            <a:off x="1448" y="898"/>
            <a:ext cx="2" cy="2"/>
          </a:xfrm>
          <a:custGeom>
            <a:avLst/>
            <a:gdLst>
              <a:gd name="T0" fmla="*/ 0 w 1"/>
              <a:gd name="T1" fmla="*/ 1160 h 2"/>
              <a:gd name="T2" fmla="*/ 128 w 1"/>
              <a:gd name="T3" fmla="*/ 1159 h 2"/>
              <a:gd name="T4" fmla="*/ 128 w 1"/>
              <a:gd name="T5" fmla="*/ 1158 h 2"/>
              <a:gd name="T6" fmla="*/ 128 w 1"/>
              <a:gd name="T7" fmla="*/ 1159 h 2"/>
              <a:gd name="T8" fmla="*/ 0 w 1"/>
              <a:gd name="T9" fmla="*/ 1160 h 2"/>
              <a:gd name="T10" fmla="*/ 0 60000 65536"/>
              <a:gd name="T11" fmla="*/ 0 60000 65536"/>
              <a:gd name="T12" fmla="*/ 0 60000 65536"/>
              <a:gd name="T13" fmla="*/ 0 60000 65536"/>
              <a:gd name="T14" fmla="*/ 0 60000 65536"/>
              <a:gd name="T15" fmla="*/ 0 w 1"/>
              <a:gd name="T16" fmla="*/ 0 h 2"/>
              <a:gd name="T17" fmla="*/ 1 w 1"/>
              <a:gd name="T18" fmla="*/ 2 h 2"/>
            </a:gdLst>
            <a:ahLst/>
            <a:cxnLst>
              <a:cxn ang="T10">
                <a:pos x="T0" y="T1"/>
              </a:cxn>
              <a:cxn ang="T11">
                <a:pos x="T2" y="T3"/>
              </a:cxn>
              <a:cxn ang="T12">
                <a:pos x="T4" y="T5"/>
              </a:cxn>
              <a:cxn ang="T13">
                <a:pos x="T6" y="T7"/>
              </a:cxn>
              <a:cxn ang="T14">
                <a:pos x="T8" y="T9"/>
              </a:cxn>
            </a:cxnLst>
            <a:rect l="T15" t="T16" r="T17" b="T18"/>
            <a:pathLst>
              <a:path w="1" h="2">
                <a:moveTo>
                  <a:pt x="0" y="2"/>
                </a:moveTo>
                <a:lnTo>
                  <a:pt x="1" y="1"/>
                </a:lnTo>
                <a:lnTo>
                  <a:pt x="1" y="0"/>
                </a:lnTo>
                <a:lnTo>
                  <a:pt x="1" y="1"/>
                </a:lnTo>
                <a:lnTo>
                  <a:pt x="0" y="2"/>
                </a:lnTo>
                <a:close/>
              </a:path>
            </a:pathLst>
          </a:custGeom>
          <a:noFill/>
          <a:ln w="1778">
            <a:solidFill>
              <a:srgbClr val="373435"/>
            </a:solidFill>
            <a:round/>
            <a:headEnd/>
            <a:tailEnd/>
          </a:ln>
        </xdr:spPr>
      </xdr:sp>
      <xdr:sp macro="" textlink="">
        <xdr:nvSpPr>
          <xdr:cNvPr id="11" name="Freeform 194">
            <a:extLst>
              <a:ext uri="{FF2B5EF4-FFF2-40B4-BE49-F238E27FC236}">
                <a16:creationId xmlns:a16="http://schemas.microsoft.com/office/drawing/2014/main" id="{2974DCFD-2CED-D521-FFC8-EC237628120B}"/>
              </a:ext>
            </a:extLst>
          </xdr:cNvPr>
          <xdr:cNvSpPr>
            <a:spLocks/>
          </xdr:cNvSpPr>
        </xdr:nvSpPr>
        <xdr:spPr bwMode="auto">
          <a:xfrm>
            <a:off x="1452" y="893"/>
            <a:ext cx="2" cy="2"/>
          </a:xfrm>
          <a:custGeom>
            <a:avLst/>
            <a:gdLst>
              <a:gd name="T0" fmla="*/ 0 w 1"/>
              <a:gd name="T1" fmla="*/ 1155 h 2"/>
              <a:gd name="T2" fmla="*/ 128 w 1"/>
              <a:gd name="T3" fmla="*/ 1154 h 2"/>
              <a:gd name="T4" fmla="*/ 128 w 1"/>
              <a:gd name="T5" fmla="*/ 1153 h 2"/>
              <a:gd name="T6" fmla="*/ 128 w 1"/>
              <a:gd name="T7" fmla="*/ 1154 h 2"/>
              <a:gd name="T8" fmla="*/ 0 w 1"/>
              <a:gd name="T9" fmla="*/ 1155 h 2"/>
              <a:gd name="T10" fmla="*/ 0 60000 65536"/>
              <a:gd name="T11" fmla="*/ 0 60000 65536"/>
              <a:gd name="T12" fmla="*/ 0 60000 65536"/>
              <a:gd name="T13" fmla="*/ 0 60000 65536"/>
              <a:gd name="T14" fmla="*/ 0 60000 65536"/>
              <a:gd name="T15" fmla="*/ 0 w 1"/>
              <a:gd name="T16" fmla="*/ 0 h 2"/>
              <a:gd name="T17" fmla="*/ 1 w 1"/>
              <a:gd name="T18" fmla="*/ 2 h 2"/>
            </a:gdLst>
            <a:ahLst/>
            <a:cxnLst>
              <a:cxn ang="T10">
                <a:pos x="T0" y="T1"/>
              </a:cxn>
              <a:cxn ang="T11">
                <a:pos x="T2" y="T3"/>
              </a:cxn>
              <a:cxn ang="T12">
                <a:pos x="T4" y="T5"/>
              </a:cxn>
              <a:cxn ang="T13">
                <a:pos x="T6" y="T7"/>
              </a:cxn>
              <a:cxn ang="T14">
                <a:pos x="T8" y="T9"/>
              </a:cxn>
            </a:cxnLst>
            <a:rect l="T15" t="T16" r="T17" b="T18"/>
            <a:pathLst>
              <a:path w="1" h="2">
                <a:moveTo>
                  <a:pt x="0" y="2"/>
                </a:moveTo>
                <a:lnTo>
                  <a:pt x="1" y="1"/>
                </a:lnTo>
                <a:lnTo>
                  <a:pt x="1" y="0"/>
                </a:lnTo>
                <a:lnTo>
                  <a:pt x="1" y="1"/>
                </a:lnTo>
                <a:lnTo>
                  <a:pt x="0" y="2"/>
                </a:lnTo>
                <a:close/>
              </a:path>
            </a:pathLst>
          </a:custGeom>
          <a:noFill/>
          <a:ln w="1778">
            <a:solidFill>
              <a:srgbClr val="373435"/>
            </a:solidFill>
            <a:round/>
            <a:headEnd/>
            <a:tailEnd/>
          </a:ln>
        </xdr:spPr>
      </xdr:sp>
      <xdr:cxnSp macro="">
        <xdr:nvCxnSpPr>
          <xdr:cNvPr id="12" name="Line 193">
            <a:extLst>
              <a:ext uri="{FF2B5EF4-FFF2-40B4-BE49-F238E27FC236}">
                <a16:creationId xmlns:a16="http://schemas.microsoft.com/office/drawing/2014/main" id="{A072443D-1FAB-09E7-7313-6D6AD8A332E3}"/>
              </a:ext>
            </a:extLst>
          </xdr:cNvPr>
          <xdr:cNvCxnSpPr>
            <a:cxnSpLocks noChangeShapeType="1"/>
          </xdr:cNvCxnSpPr>
        </xdr:nvCxnSpPr>
        <xdr:spPr bwMode="auto">
          <a:xfrm>
            <a:off x="1439" y="1034"/>
            <a:ext cx="511" cy="0"/>
          </a:xfrm>
          <a:prstGeom prst="line">
            <a:avLst/>
          </a:prstGeom>
          <a:noFill/>
          <a:ln w="12064">
            <a:solidFill>
              <a:srgbClr val="000000"/>
            </a:solidFill>
            <a:round/>
            <a:headEnd/>
            <a:tailEnd/>
          </a:ln>
        </xdr:spPr>
      </xdr:cxnSp>
      <xdr:sp macro="" textlink="">
        <xdr:nvSpPr>
          <xdr:cNvPr id="13" name="AutoShape 192">
            <a:extLst>
              <a:ext uri="{FF2B5EF4-FFF2-40B4-BE49-F238E27FC236}">
                <a16:creationId xmlns:a16="http://schemas.microsoft.com/office/drawing/2014/main" id="{597C1F48-8FFD-DC2E-0F35-629C4FD3A5EA}"/>
              </a:ext>
            </a:extLst>
          </xdr:cNvPr>
          <xdr:cNvSpPr>
            <a:spLocks/>
          </xdr:cNvSpPr>
        </xdr:nvSpPr>
        <xdr:spPr bwMode="auto">
          <a:xfrm>
            <a:off x="497" y="434"/>
            <a:ext cx="1057" cy="493"/>
          </a:xfrm>
          <a:custGeom>
            <a:avLst/>
            <a:gdLst>
              <a:gd name="T0" fmla="*/ 264 w 1057"/>
              <a:gd name="T1" fmla="*/ 1104 h 493"/>
              <a:gd name="T2" fmla="*/ 317 w 1057"/>
              <a:gd name="T3" fmla="*/ 1110 h 493"/>
              <a:gd name="T4" fmla="*/ 344 w 1057"/>
              <a:gd name="T5" fmla="*/ 1115 h 493"/>
              <a:gd name="T6" fmla="*/ 371 w 1057"/>
              <a:gd name="T7" fmla="*/ 1122 h 493"/>
              <a:gd name="T8" fmla="*/ 413 w 1057"/>
              <a:gd name="T9" fmla="*/ 1136 h 493"/>
              <a:gd name="T10" fmla="*/ 455 w 1057"/>
              <a:gd name="T11" fmla="*/ 1155 h 493"/>
              <a:gd name="T12" fmla="*/ 484 w 1057"/>
              <a:gd name="T13" fmla="*/ 1170 h 493"/>
              <a:gd name="T14" fmla="*/ 513 w 1057"/>
              <a:gd name="T15" fmla="*/ 1187 h 493"/>
              <a:gd name="T16" fmla="*/ 547 w 1057"/>
              <a:gd name="T17" fmla="*/ 1176 h 493"/>
              <a:gd name="T18" fmla="*/ 606 w 1057"/>
              <a:gd name="T19" fmla="*/ 1160 h 493"/>
              <a:gd name="T20" fmla="*/ 643 w 1057"/>
              <a:gd name="T21" fmla="*/ 1154 h 493"/>
              <a:gd name="T22" fmla="*/ 668 w 1057"/>
              <a:gd name="T23" fmla="*/ 1150 h 493"/>
              <a:gd name="T24" fmla="*/ 960 w 1057"/>
              <a:gd name="T25" fmla="*/ 1147 h 493"/>
              <a:gd name="T26" fmla="*/ 984 w 1057"/>
              <a:gd name="T27" fmla="*/ 1110 h 493"/>
              <a:gd name="T28" fmla="*/ 960 w 1057"/>
              <a:gd name="T29" fmla="*/ 1147 h 493"/>
              <a:gd name="T30" fmla="*/ 804 w 1057"/>
              <a:gd name="T31" fmla="*/ 1149 h 493"/>
              <a:gd name="T32" fmla="*/ 833 w 1057"/>
              <a:gd name="T33" fmla="*/ 1152 h 493"/>
              <a:gd name="T34" fmla="*/ 863 w 1057"/>
              <a:gd name="T35" fmla="*/ 1157 h 493"/>
              <a:gd name="T36" fmla="*/ 893 w 1057"/>
              <a:gd name="T37" fmla="*/ 1162 h 493"/>
              <a:gd name="T38" fmla="*/ 924 w 1057"/>
              <a:gd name="T39" fmla="*/ 1169 h 493"/>
              <a:gd name="T40" fmla="*/ 947 w 1057"/>
              <a:gd name="T41" fmla="*/ 1164 h 493"/>
              <a:gd name="T42" fmla="*/ 960 w 1057"/>
              <a:gd name="T43" fmla="*/ 1147 h 493"/>
              <a:gd name="T44" fmla="*/ 148 w 1057"/>
              <a:gd name="T45" fmla="*/ 697 h 493"/>
              <a:gd name="T46" fmla="*/ 20 w 1057"/>
              <a:gd name="T47" fmla="*/ 702 h 493"/>
              <a:gd name="T48" fmla="*/ 15 w 1057"/>
              <a:gd name="T49" fmla="*/ 719 h 493"/>
              <a:gd name="T50" fmla="*/ 9 w 1057"/>
              <a:gd name="T51" fmla="*/ 745 h 493"/>
              <a:gd name="T52" fmla="*/ 6 w 1057"/>
              <a:gd name="T53" fmla="*/ 763 h 493"/>
              <a:gd name="T54" fmla="*/ 4 w 1057"/>
              <a:gd name="T55" fmla="*/ 780 h 493"/>
              <a:gd name="T56" fmla="*/ 2 w 1057"/>
              <a:gd name="T57" fmla="*/ 799 h 493"/>
              <a:gd name="T58" fmla="*/ 0 w 1057"/>
              <a:gd name="T59" fmla="*/ 874 h 493"/>
              <a:gd name="T60" fmla="*/ 2 w 1057"/>
              <a:gd name="T61" fmla="*/ 893 h 493"/>
              <a:gd name="T62" fmla="*/ 5 w 1057"/>
              <a:gd name="T63" fmla="*/ 922 h 493"/>
              <a:gd name="T64" fmla="*/ 8 w 1057"/>
              <a:gd name="T65" fmla="*/ 941 h 493"/>
              <a:gd name="T66" fmla="*/ 15 w 1057"/>
              <a:gd name="T67" fmla="*/ 969 h 493"/>
              <a:gd name="T68" fmla="*/ 28 w 1057"/>
              <a:gd name="T69" fmla="*/ 1014 h 493"/>
              <a:gd name="T70" fmla="*/ 34 w 1057"/>
              <a:gd name="T71" fmla="*/ 1031 h 493"/>
              <a:gd name="T72" fmla="*/ 41 w 1057"/>
              <a:gd name="T73" fmla="*/ 1048 h 493"/>
              <a:gd name="T74" fmla="*/ 49 w 1057"/>
              <a:gd name="T75" fmla="*/ 1065 h 493"/>
              <a:gd name="T76" fmla="*/ 57 w 1057"/>
              <a:gd name="T77" fmla="*/ 1082 h 493"/>
              <a:gd name="T78" fmla="*/ 70 w 1057"/>
              <a:gd name="T79" fmla="*/ 1106 h 493"/>
              <a:gd name="T80" fmla="*/ 98 w 1057"/>
              <a:gd name="T81" fmla="*/ 1126 h 493"/>
              <a:gd name="T82" fmla="*/ 136 w 1057"/>
              <a:gd name="T83" fmla="*/ 1116 h 493"/>
              <a:gd name="T84" fmla="*/ 161 w 1057"/>
              <a:gd name="T85" fmla="*/ 1111 h 493"/>
              <a:gd name="T86" fmla="*/ 225 w 1057"/>
              <a:gd name="T87" fmla="*/ 1104 h 493"/>
              <a:gd name="T88" fmla="*/ 989 w 1057"/>
              <a:gd name="T89" fmla="*/ 1101 h 493"/>
              <a:gd name="T90" fmla="*/ 999 w 1057"/>
              <a:gd name="T91" fmla="*/ 1082 h 493"/>
              <a:gd name="T92" fmla="*/ 1022 w 1057"/>
              <a:gd name="T93" fmla="*/ 1032 h 493"/>
              <a:gd name="T94" fmla="*/ 1030 w 1057"/>
              <a:gd name="T95" fmla="*/ 1011 h 493"/>
              <a:gd name="T96" fmla="*/ 1036 w 1057"/>
              <a:gd name="T97" fmla="*/ 990 h 493"/>
              <a:gd name="T98" fmla="*/ 1042 w 1057"/>
              <a:gd name="T99" fmla="*/ 969 h 493"/>
              <a:gd name="T100" fmla="*/ 1051 w 1057"/>
              <a:gd name="T101" fmla="*/ 925 h 493"/>
              <a:gd name="T102" fmla="*/ 1054 w 1057"/>
              <a:gd name="T103" fmla="*/ 902 h 493"/>
              <a:gd name="T104" fmla="*/ 1056 w 1057"/>
              <a:gd name="T105" fmla="*/ 879 h 493"/>
              <a:gd name="T106" fmla="*/ 1057 w 1057"/>
              <a:gd name="T107" fmla="*/ 856 h 493"/>
              <a:gd name="T108" fmla="*/ 1056 w 1057"/>
              <a:gd name="T109" fmla="*/ 815 h 493"/>
              <a:gd name="T110" fmla="*/ 1054 w 1057"/>
              <a:gd name="T111" fmla="*/ 786 h 493"/>
              <a:gd name="T112" fmla="*/ 1044 w 1057"/>
              <a:gd name="T113" fmla="*/ 730 h 493"/>
              <a:gd name="T114" fmla="*/ 948 w 1057"/>
              <a:gd name="T115" fmla="*/ 720 h 493"/>
              <a:gd name="T116" fmla="*/ 852 w 1057"/>
              <a:gd name="T117" fmla="*/ 712 h 493"/>
              <a:gd name="T118" fmla="*/ 692 w 1057"/>
              <a:gd name="T119" fmla="*/ 703 h 493"/>
              <a:gd name="T120" fmla="*/ 500 w 1057"/>
              <a:gd name="T121" fmla="*/ 696 h 493"/>
              <a:gd name="T122" fmla="*/ 436 w 1057"/>
              <a:gd name="T123" fmla="*/ 695 h 493"/>
              <a:gd name="T124" fmla="*/ 340 w 1057"/>
              <a:gd name="T125" fmla="*/ 694 h 493"/>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057"/>
              <a:gd name="T190" fmla="*/ 0 h 493"/>
              <a:gd name="T191" fmla="*/ 1057 w 1057"/>
              <a:gd name="T192" fmla="*/ 493 h 493"/>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057" h="493">
                <a:moveTo>
                  <a:pt x="987" y="410"/>
                </a:moveTo>
                <a:lnTo>
                  <a:pt x="264" y="410"/>
                </a:lnTo>
                <a:lnTo>
                  <a:pt x="291" y="412"/>
                </a:lnTo>
                <a:lnTo>
                  <a:pt x="317" y="416"/>
                </a:lnTo>
                <a:lnTo>
                  <a:pt x="331" y="418"/>
                </a:lnTo>
                <a:lnTo>
                  <a:pt x="344" y="421"/>
                </a:lnTo>
                <a:lnTo>
                  <a:pt x="358" y="424"/>
                </a:lnTo>
                <a:lnTo>
                  <a:pt x="371" y="428"/>
                </a:lnTo>
                <a:lnTo>
                  <a:pt x="385" y="432"/>
                </a:lnTo>
                <a:lnTo>
                  <a:pt x="413" y="442"/>
                </a:lnTo>
                <a:lnTo>
                  <a:pt x="441" y="454"/>
                </a:lnTo>
                <a:lnTo>
                  <a:pt x="455" y="461"/>
                </a:lnTo>
                <a:lnTo>
                  <a:pt x="470" y="468"/>
                </a:lnTo>
                <a:lnTo>
                  <a:pt x="484" y="476"/>
                </a:lnTo>
                <a:lnTo>
                  <a:pt x="499" y="485"/>
                </a:lnTo>
                <a:lnTo>
                  <a:pt x="513" y="493"/>
                </a:lnTo>
                <a:lnTo>
                  <a:pt x="535" y="485"/>
                </a:lnTo>
                <a:lnTo>
                  <a:pt x="547" y="482"/>
                </a:lnTo>
                <a:lnTo>
                  <a:pt x="558" y="478"/>
                </a:lnTo>
                <a:lnTo>
                  <a:pt x="606" y="466"/>
                </a:lnTo>
                <a:lnTo>
                  <a:pt x="630" y="462"/>
                </a:lnTo>
                <a:lnTo>
                  <a:pt x="643" y="460"/>
                </a:lnTo>
                <a:lnTo>
                  <a:pt x="655" y="458"/>
                </a:lnTo>
                <a:lnTo>
                  <a:pt x="668" y="456"/>
                </a:lnTo>
                <a:lnTo>
                  <a:pt x="707" y="453"/>
                </a:lnTo>
                <a:lnTo>
                  <a:pt x="960" y="453"/>
                </a:lnTo>
                <a:lnTo>
                  <a:pt x="978" y="426"/>
                </a:lnTo>
                <a:lnTo>
                  <a:pt x="984" y="416"/>
                </a:lnTo>
                <a:lnTo>
                  <a:pt x="987" y="410"/>
                </a:lnTo>
                <a:close/>
                <a:moveTo>
                  <a:pt x="960" y="453"/>
                </a:moveTo>
                <a:lnTo>
                  <a:pt x="775" y="453"/>
                </a:lnTo>
                <a:lnTo>
                  <a:pt x="804" y="455"/>
                </a:lnTo>
                <a:lnTo>
                  <a:pt x="818" y="457"/>
                </a:lnTo>
                <a:lnTo>
                  <a:pt x="833" y="458"/>
                </a:lnTo>
                <a:lnTo>
                  <a:pt x="848" y="460"/>
                </a:lnTo>
                <a:lnTo>
                  <a:pt x="863" y="463"/>
                </a:lnTo>
                <a:lnTo>
                  <a:pt x="878" y="465"/>
                </a:lnTo>
                <a:lnTo>
                  <a:pt x="893" y="468"/>
                </a:lnTo>
                <a:lnTo>
                  <a:pt x="909" y="471"/>
                </a:lnTo>
                <a:lnTo>
                  <a:pt x="924" y="475"/>
                </a:lnTo>
                <a:lnTo>
                  <a:pt x="940" y="479"/>
                </a:lnTo>
                <a:lnTo>
                  <a:pt x="947" y="470"/>
                </a:lnTo>
                <a:lnTo>
                  <a:pt x="953" y="462"/>
                </a:lnTo>
                <a:lnTo>
                  <a:pt x="960" y="453"/>
                </a:lnTo>
                <a:close/>
                <a:moveTo>
                  <a:pt x="340" y="0"/>
                </a:moveTo>
                <a:lnTo>
                  <a:pt x="148" y="3"/>
                </a:lnTo>
                <a:lnTo>
                  <a:pt x="84" y="5"/>
                </a:lnTo>
                <a:lnTo>
                  <a:pt x="20" y="8"/>
                </a:lnTo>
                <a:lnTo>
                  <a:pt x="17" y="16"/>
                </a:lnTo>
                <a:lnTo>
                  <a:pt x="15" y="25"/>
                </a:lnTo>
                <a:lnTo>
                  <a:pt x="13" y="33"/>
                </a:lnTo>
                <a:lnTo>
                  <a:pt x="9" y="51"/>
                </a:lnTo>
                <a:lnTo>
                  <a:pt x="8" y="60"/>
                </a:lnTo>
                <a:lnTo>
                  <a:pt x="6" y="69"/>
                </a:lnTo>
                <a:lnTo>
                  <a:pt x="5" y="78"/>
                </a:lnTo>
                <a:lnTo>
                  <a:pt x="4" y="86"/>
                </a:lnTo>
                <a:lnTo>
                  <a:pt x="2" y="96"/>
                </a:lnTo>
                <a:lnTo>
                  <a:pt x="2" y="105"/>
                </a:lnTo>
                <a:lnTo>
                  <a:pt x="0" y="123"/>
                </a:lnTo>
                <a:lnTo>
                  <a:pt x="0" y="180"/>
                </a:lnTo>
                <a:lnTo>
                  <a:pt x="1" y="190"/>
                </a:lnTo>
                <a:lnTo>
                  <a:pt x="2" y="199"/>
                </a:lnTo>
                <a:lnTo>
                  <a:pt x="4" y="219"/>
                </a:lnTo>
                <a:lnTo>
                  <a:pt x="5" y="228"/>
                </a:lnTo>
                <a:lnTo>
                  <a:pt x="7" y="238"/>
                </a:lnTo>
                <a:lnTo>
                  <a:pt x="8" y="247"/>
                </a:lnTo>
                <a:lnTo>
                  <a:pt x="12" y="265"/>
                </a:lnTo>
                <a:lnTo>
                  <a:pt x="15" y="275"/>
                </a:lnTo>
                <a:lnTo>
                  <a:pt x="19" y="293"/>
                </a:lnTo>
                <a:lnTo>
                  <a:pt x="28" y="320"/>
                </a:lnTo>
                <a:lnTo>
                  <a:pt x="31" y="328"/>
                </a:lnTo>
                <a:lnTo>
                  <a:pt x="34" y="337"/>
                </a:lnTo>
                <a:lnTo>
                  <a:pt x="38" y="346"/>
                </a:lnTo>
                <a:lnTo>
                  <a:pt x="41" y="354"/>
                </a:lnTo>
                <a:lnTo>
                  <a:pt x="45" y="363"/>
                </a:lnTo>
                <a:lnTo>
                  <a:pt x="49" y="371"/>
                </a:lnTo>
                <a:lnTo>
                  <a:pt x="53" y="380"/>
                </a:lnTo>
                <a:lnTo>
                  <a:pt x="57" y="388"/>
                </a:lnTo>
                <a:lnTo>
                  <a:pt x="62" y="396"/>
                </a:lnTo>
                <a:lnTo>
                  <a:pt x="70" y="412"/>
                </a:lnTo>
                <a:lnTo>
                  <a:pt x="85" y="436"/>
                </a:lnTo>
                <a:lnTo>
                  <a:pt x="98" y="432"/>
                </a:lnTo>
                <a:lnTo>
                  <a:pt x="110" y="428"/>
                </a:lnTo>
                <a:lnTo>
                  <a:pt x="136" y="422"/>
                </a:lnTo>
                <a:lnTo>
                  <a:pt x="148" y="420"/>
                </a:lnTo>
                <a:lnTo>
                  <a:pt x="161" y="417"/>
                </a:lnTo>
                <a:lnTo>
                  <a:pt x="187" y="413"/>
                </a:lnTo>
                <a:lnTo>
                  <a:pt x="225" y="410"/>
                </a:lnTo>
                <a:lnTo>
                  <a:pt x="987" y="410"/>
                </a:lnTo>
                <a:lnTo>
                  <a:pt x="989" y="407"/>
                </a:lnTo>
                <a:lnTo>
                  <a:pt x="995" y="397"/>
                </a:lnTo>
                <a:lnTo>
                  <a:pt x="999" y="388"/>
                </a:lnTo>
                <a:lnTo>
                  <a:pt x="1014" y="358"/>
                </a:lnTo>
                <a:lnTo>
                  <a:pt x="1022" y="338"/>
                </a:lnTo>
                <a:lnTo>
                  <a:pt x="1026" y="327"/>
                </a:lnTo>
                <a:lnTo>
                  <a:pt x="1030" y="317"/>
                </a:lnTo>
                <a:lnTo>
                  <a:pt x="1033" y="306"/>
                </a:lnTo>
                <a:lnTo>
                  <a:pt x="1036" y="296"/>
                </a:lnTo>
                <a:lnTo>
                  <a:pt x="1039" y="285"/>
                </a:lnTo>
                <a:lnTo>
                  <a:pt x="1042" y="275"/>
                </a:lnTo>
                <a:lnTo>
                  <a:pt x="1045" y="264"/>
                </a:lnTo>
                <a:lnTo>
                  <a:pt x="1051" y="231"/>
                </a:lnTo>
                <a:lnTo>
                  <a:pt x="1052" y="219"/>
                </a:lnTo>
                <a:lnTo>
                  <a:pt x="1054" y="208"/>
                </a:lnTo>
                <a:lnTo>
                  <a:pt x="1055" y="197"/>
                </a:lnTo>
                <a:lnTo>
                  <a:pt x="1056" y="185"/>
                </a:lnTo>
                <a:lnTo>
                  <a:pt x="1056" y="174"/>
                </a:lnTo>
                <a:lnTo>
                  <a:pt x="1057" y="162"/>
                </a:lnTo>
                <a:lnTo>
                  <a:pt x="1057" y="136"/>
                </a:lnTo>
                <a:lnTo>
                  <a:pt x="1056" y="121"/>
                </a:lnTo>
                <a:lnTo>
                  <a:pt x="1055" y="105"/>
                </a:lnTo>
                <a:lnTo>
                  <a:pt x="1054" y="92"/>
                </a:lnTo>
                <a:lnTo>
                  <a:pt x="1050" y="64"/>
                </a:lnTo>
                <a:lnTo>
                  <a:pt x="1044" y="36"/>
                </a:lnTo>
                <a:lnTo>
                  <a:pt x="1012" y="32"/>
                </a:lnTo>
                <a:lnTo>
                  <a:pt x="948" y="26"/>
                </a:lnTo>
                <a:lnTo>
                  <a:pt x="916" y="24"/>
                </a:lnTo>
                <a:lnTo>
                  <a:pt x="852" y="18"/>
                </a:lnTo>
                <a:lnTo>
                  <a:pt x="724" y="10"/>
                </a:lnTo>
                <a:lnTo>
                  <a:pt x="692" y="9"/>
                </a:lnTo>
                <a:lnTo>
                  <a:pt x="660" y="7"/>
                </a:lnTo>
                <a:lnTo>
                  <a:pt x="500" y="2"/>
                </a:lnTo>
                <a:lnTo>
                  <a:pt x="468" y="2"/>
                </a:lnTo>
                <a:lnTo>
                  <a:pt x="436" y="1"/>
                </a:lnTo>
                <a:lnTo>
                  <a:pt x="404" y="1"/>
                </a:lnTo>
                <a:lnTo>
                  <a:pt x="340" y="0"/>
                </a:lnTo>
                <a:close/>
              </a:path>
            </a:pathLst>
          </a:custGeom>
          <a:solidFill>
            <a:srgbClr val="006CB5"/>
          </a:solidFill>
          <a:ln w="9525">
            <a:noFill/>
            <a:miter lim="800000"/>
            <a:headEnd/>
            <a:tailEnd/>
          </a:ln>
        </xdr:spPr>
      </xdr:sp>
      <xdr:pic>
        <xdr:nvPicPr>
          <xdr:cNvPr id="14" name="Picture 191">
            <a:extLst>
              <a:ext uri="{FF2B5EF4-FFF2-40B4-BE49-F238E27FC236}">
                <a16:creationId xmlns:a16="http://schemas.microsoft.com/office/drawing/2014/main" id="{26E74B93-6A12-C1F5-694C-BAF2DEBEEC16}"/>
              </a:ext>
            </a:extLst>
          </xdr:cNvPr>
          <xdr:cNvPicPr>
            <a:picLocks noChangeAspect="1" noChangeArrowheads="1"/>
          </xdr:cNvPicPr>
        </xdr:nvPicPr>
        <xdr:blipFill>
          <a:blip xmlns:r="http://schemas.openxmlformats.org/officeDocument/2006/relationships" r:embed="rId3"/>
          <a:srcRect/>
          <a:stretch>
            <a:fillRect/>
          </a:stretch>
        </xdr:blipFill>
        <xdr:spPr bwMode="auto">
          <a:xfrm>
            <a:off x="499" y="563"/>
            <a:ext cx="1056" cy="235"/>
          </a:xfrm>
          <a:prstGeom prst="rect">
            <a:avLst/>
          </a:prstGeom>
          <a:noFill/>
          <a:ln w="9525">
            <a:noFill/>
            <a:miter lim="800000"/>
            <a:headEnd/>
            <a:tailEnd/>
          </a:ln>
        </xdr:spPr>
      </xdr:pic>
      <xdr:sp macro="" textlink="">
        <xdr:nvSpPr>
          <xdr:cNvPr id="15" name="Freeform 190">
            <a:extLst>
              <a:ext uri="{FF2B5EF4-FFF2-40B4-BE49-F238E27FC236}">
                <a16:creationId xmlns:a16="http://schemas.microsoft.com/office/drawing/2014/main" id="{7CE06630-0F55-FD2D-EC19-B0A24BFFFAA1}"/>
              </a:ext>
            </a:extLst>
          </xdr:cNvPr>
          <xdr:cNvSpPr>
            <a:spLocks/>
          </xdr:cNvSpPr>
        </xdr:nvSpPr>
        <xdr:spPr bwMode="auto">
          <a:xfrm>
            <a:off x="497" y="434"/>
            <a:ext cx="1057" cy="493"/>
          </a:xfrm>
          <a:custGeom>
            <a:avLst/>
            <a:gdLst>
              <a:gd name="T0" fmla="*/ 953 w 1057"/>
              <a:gd name="T1" fmla="*/ 1156 h 493"/>
              <a:gd name="T2" fmla="*/ 972 w 1057"/>
              <a:gd name="T3" fmla="*/ 1129 h 493"/>
              <a:gd name="T4" fmla="*/ 989 w 1057"/>
              <a:gd name="T5" fmla="*/ 1101 h 493"/>
              <a:gd name="T6" fmla="*/ 1004 w 1057"/>
              <a:gd name="T7" fmla="*/ 1072 h 493"/>
              <a:gd name="T8" fmla="*/ 1018 w 1057"/>
              <a:gd name="T9" fmla="*/ 1042 h 493"/>
              <a:gd name="T10" fmla="*/ 1030 w 1057"/>
              <a:gd name="T11" fmla="*/ 1011 h 493"/>
              <a:gd name="T12" fmla="*/ 1039 w 1057"/>
              <a:gd name="T13" fmla="*/ 979 h 493"/>
              <a:gd name="T14" fmla="*/ 1047 w 1057"/>
              <a:gd name="T15" fmla="*/ 947 h 493"/>
              <a:gd name="T16" fmla="*/ 1052 w 1057"/>
              <a:gd name="T17" fmla="*/ 913 h 493"/>
              <a:gd name="T18" fmla="*/ 1056 w 1057"/>
              <a:gd name="T19" fmla="*/ 879 h 493"/>
              <a:gd name="T20" fmla="*/ 1057 w 1057"/>
              <a:gd name="T21" fmla="*/ 845 h 493"/>
              <a:gd name="T22" fmla="*/ 1055 w 1057"/>
              <a:gd name="T23" fmla="*/ 801 h 493"/>
              <a:gd name="T24" fmla="*/ 1050 w 1057"/>
              <a:gd name="T25" fmla="*/ 758 h 493"/>
              <a:gd name="T26" fmla="*/ 1012 w 1057"/>
              <a:gd name="T27" fmla="*/ 726 h 493"/>
              <a:gd name="T28" fmla="*/ 916 w 1057"/>
              <a:gd name="T29" fmla="*/ 718 h 493"/>
              <a:gd name="T30" fmla="*/ 820 w 1057"/>
              <a:gd name="T31" fmla="*/ 710 h 493"/>
              <a:gd name="T32" fmla="*/ 724 w 1057"/>
              <a:gd name="T33" fmla="*/ 704 h 493"/>
              <a:gd name="T34" fmla="*/ 628 w 1057"/>
              <a:gd name="T35" fmla="*/ 700 h 493"/>
              <a:gd name="T36" fmla="*/ 532 w 1057"/>
              <a:gd name="T37" fmla="*/ 697 h 493"/>
              <a:gd name="T38" fmla="*/ 436 w 1057"/>
              <a:gd name="T39" fmla="*/ 695 h 493"/>
              <a:gd name="T40" fmla="*/ 276 w 1057"/>
              <a:gd name="T41" fmla="*/ 695 h 493"/>
              <a:gd name="T42" fmla="*/ 84 w 1057"/>
              <a:gd name="T43" fmla="*/ 699 h 493"/>
              <a:gd name="T44" fmla="*/ 13 w 1057"/>
              <a:gd name="T45" fmla="*/ 727 h 493"/>
              <a:gd name="T46" fmla="*/ 8 w 1057"/>
              <a:gd name="T47" fmla="*/ 754 h 493"/>
              <a:gd name="T48" fmla="*/ 4 w 1057"/>
              <a:gd name="T49" fmla="*/ 780 h 493"/>
              <a:gd name="T50" fmla="*/ 1 w 1057"/>
              <a:gd name="T51" fmla="*/ 808 h 493"/>
              <a:gd name="T52" fmla="*/ 0 w 1057"/>
              <a:gd name="T53" fmla="*/ 835 h 493"/>
              <a:gd name="T54" fmla="*/ 0 w 1057"/>
              <a:gd name="T55" fmla="*/ 864 h 493"/>
              <a:gd name="T56" fmla="*/ 2 w 1057"/>
              <a:gd name="T57" fmla="*/ 893 h 493"/>
              <a:gd name="T58" fmla="*/ 5 w 1057"/>
              <a:gd name="T59" fmla="*/ 922 h 493"/>
              <a:gd name="T60" fmla="*/ 10 w 1057"/>
              <a:gd name="T61" fmla="*/ 950 h 493"/>
              <a:gd name="T62" fmla="*/ 17 w 1057"/>
              <a:gd name="T63" fmla="*/ 978 h 493"/>
              <a:gd name="T64" fmla="*/ 25 w 1057"/>
              <a:gd name="T65" fmla="*/ 1005 h 493"/>
              <a:gd name="T66" fmla="*/ 34 w 1057"/>
              <a:gd name="T67" fmla="*/ 1031 h 493"/>
              <a:gd name="T68" fmla="*/ 45 w 1057"/>
              <a:gd name="T69" fmla="*/ 1057 h 493"/>
              <a:gd name="T70" fmla="*/ 57 w 1057"/>
              <a:gd name="T71" fmla="*/ 1082 h 493"/>
              <a:gd name="T72" fmla="*/ 70 w 1057"/>
              <a:gd name="T73" fmla="*/ 1106 h 493"/>
              <a:gd name="T74" fmla="*/ 85 w 1057"/>
              <a:gd name="T75" fmla="*/ 1130 h 493"/>
              <a:gd name="T76" fmla="*/ 123 w 1057"/>
              <a:gd name="T77" fmla="*/ 1119 h 493"/>
              <a:gd name="T78" fmla="*/ 161 w 1057"/>
              <a:gd name="T79" fmla="*/ 1111 h 493"/>
              <a:gd name="T80" fmla="*/ 199 w 1057"/>
              <a:gd name="T81" fmla="*/ 1106 h 493"/>
              <a:gd name="T82" fmla="*/ 238 w 1057"/>
              <a:gd name="T83" fmla="*/ 1104 h 493"/>
              <a:gd name="T84" fmla="*/ 277 w 1057"/>
              <a:gd name="T85" fmla="*/ 1105 h 493"/>
              <a:gd name="T86" fmla="*/ 317 w 1057"/>
              <a:gd name="T87" fmla="*/ 1110 h 493"/>
              <a:gd name="T88" fmla="*/ 358 w 1057"/>
              <a:gd name="T89" fmla="*/ 1118 h 493"/>
              <a:gd name="T90" fmla="*/ 399 w 1057"/>
              <a:gd name="T91" fmla="*/ 1131 h 493"/>
              <a:gd name="T92" fmla="*/ 441 w 1057"/>
              <a:gd name="T93" fmla="*/ 1148 h 493"/>
              <a:gd name="T94" fmla="*/ 484 w 1057"/>
              <a:gd name="T95" fmla="*/ 1170 h 493"/>
              <a:gd name="T96" fmla="*/ 524 w 1057"/>
              <a:gd name="T97" fmla="*/ 1183 h 493"/>
              <a:gd name="T98" fmla="*/ 558 w 1057"/>
              <a:gd name="T99" fmla="*/ 1172 h 493"/>
              <a:gd name="T100" fmla="*/ 594 w 1057"/>
              <a:gd name="T101" fmla="*/ 1163 h 493"/>
              <a:gd name="T102" fmla="*/ 630 w 1057"/>
              <a:gd name="T103" fmla="*/ 1156 h 493"/>
              <a:gd name="T104" fmla="*/ 668 w 1057"/>
              <a:gd name="T105" fmla="*/ 1150 h 493"/>
              <a:gd name="T106" fmla="*/ 707 w 1057"/>
              <a:gd name="T107" fmla="*/ 1147 h 493"/>
              <a:gd name="T108" fmla="*/ 748 w 1057"/>
              <a:gd name="T109" fmla="*/ 1146 h 493"/>
              <a:gd name="T110" fmla="*/ 789 w 1057"/>
              <a:gd name="T111" fmla="*/ 1148 h 493"/>
              <a:gd name="T112" fmla="*/ 833 w 1057"/>
              <a:gd name="T113" fmla="*/ 1152 h 493"/>
              <a:gd name="T114" fmla="*/ 878 w 1057"/>
              <a:gd name="T115" fmla="*/ 1159 h 493"/>
              <a:gd name="T116" fmla="*/ 924 w 1057"/>
              <a:gd name="T117" fmla="*/ 1169 h 493"/>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057"/>
              <a:gd name="T178" fmla="*/ 0 h 493"/>
              <a:gd name="T179" fmla="*/ 1057 w 1057"/>
              <a:gd name="T180" fmla="*/ 493 h 493"/>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057" h="493">
                <a:moveTo>
                  <a:pt x="940" y="479"/>
                </a:moveTo>
                <a:lnTo>
                  <a:pt x="947" y="470"/>
                </a:lnTo>
                <a:lnTo>
                  <a:pt x="953" y="462"/>
                </a:lnTo>
                <a:lnTo>
                  <a:pt x="960" y="453"/>
                </a:lnTo>
                <a:lnTo>
                  <a:pt x="966" y="444"/>
                </a:lnTo>
                <a:lnTo>
                  <a:pt x="972" y="435"/>
                </a:lnTo>
                <a:lnTo>
                  <a:pt x="978" y="426"/>
                </a:lnTo>
                <a:lnTo>
                  <a:pt x="984" y="416"/>
                </a:lnTo>
                <a:lnTo>
                  <a:pt x="989" y="407"/>
                </a:lnTo>
                <a:lnTo>
                  <a:pt x="995" y="397"/>
                </a:lnTo>
                <a:lnTo>
                  <a:pt x="999" y="388"/>
                </a:lnTo>
                <a:lnTo>
                  <a:pt x="1004" y="378"/>
                </a:lnTo>
                <a:lnTo>
                  <a:pt x="1009" y="368"/>
                </a:lnTo>
                <a:lnTo>
                  <a:pt x="1014" y="358"/>
                </a:lnTo>
                <a:lnTo>
                  <a:pt x="1018" y="348"/>
                </a:lnTo>
                <a:lnTo>
                  <a:pt x="1022" y="338"/>
                </a:lnTo>
                <a:lnTo>
                  <a:pt x="1026" y="327"/>
                </a:lnTo>
                <a:lnTo>
                  <a:pt x="1030" y="317"/>
                </a:lnTo>
                <a:lnTo>
                  <a:pt x="1033" y="306"/>
                </a:lnTo>
                <a:lnTo>
                  <a:pt x="1036" y="296"/>
                </a:lnTo>
                <a:lnTo>
                  <a:pt x="1039" y="285"/>
                </a:lnTo>
                <a:lnTo>
                  <a:pt x="1042" y="275"/>
                </a:lnTo>
                <a:lnTo>
                  <a:pt x="1045" y="264"/>
                </a:lnTo>
                <a:lnTo>
                  <a:pt x="1047" y="253"/>
                </a:lnTo>
                <a:lnTo>
                  <a:pt x="1049" y="242"/>
                </a:lnTo>
                <a:lnTo>
                  <a:pt x="1051" y="231"/>
                </a:lnTo>
                <a:lnTo>
                  <a:pt x="1052" y="219"/>
                </a:lnTo>
                <a:lnTo>
                  <a:pt x="1054" y="208"/>
                </a:lnTo>
                <a:lnTo>
                  <a:pt x="1055" y="197"/>
                </a:lnTo>
                <a:lnTo>
                  <a:pt x="1056" y="185"/>
                </a:lnTo>
                <a:lnTo>
                  <a:pt x="1056" y="174"/>
                </a:lnTo>
                <a:lnTo>
                  <a:pt x="1057" y="162"/>
                </a:lnTo>
                <a:lnTo>
                  <a:pt x="1057" y="151"/>
                </a:lnTo>
                <a:lnTo>
                  <a:pt x="1057" y="136"/>
                </a:lnTo>
                <a:lnTo>
                  <a:pt x="1056" y="121"/>
                </a:lnTo>
                <a:lnTo>
                  <a:pt x="1055" y="107"/>
                </a:lnTo>
                <a:lnTo>
                  <a:pt x="1054" y="92"/>
                </a:lnTo>
                <a:lnTo>
                  <a:pt x="1052" y="78"/>
                </a:lnTo>
                <a:lnTo>
                  <a:pt x="1050" y="64"/>
                </a:lnTo>
                <a:lnTo>
                  <a:pt x="1047" y="50"/>
                </a:lnTo>
                <a:lnTo>
                  <a:pt x="1044" y="36"/>
                </a:lnTo>
                <a:lnTo>
                  <a:pt x="1012" y="32"/>
                </a:lnTo>
                <a:lnTo>
                  <a:pt x="980" y="29"/>
                </a:lnTo>
                <a:lnTo>
                  <a:pt x="948" y="26"/>
                </a:lnTo>
                <a:lnTo>
                  <a:pt x="916" y="24"/>
                </a:lnTo>
                <a:lnTo>
                  <a:pt x="884" y="21"/>
                </a:lnTo>
                <a:lnTo>
                  <a:pt x="852" y="18"/>
                </a:lnTo>
                <a:lnTo>
                  <a:pt x="820" y="16"/>
                </a:lnTo>
                <a:lnTo>
                  <a:pt x="788" y="14"/>
                </a:lnTo>
                <a:lnTo>
                  <a:pt x="756" y="12"/>
                </a:lnTo>
                <a:lnTo>
                  <a:pt x="724" y="10"/>
                </a:lnTo>
                <a:lnTo>
                  <a:pt x="692" y="9"/>
                </a:lnTo>
                <a:lnTo>
                  <a:pt x="660" y="7"/>
                </a:lnTo>
                <a:lnTo>
                  <a:pt x="628" y="6"/>
                </a:lnTo>
                <a:lnTo>
                  <a:pt x="596" y="5"/>
                </a:lnTo>
                <a:lnTo>
                  <a:pt x="564" y="4"/>
                </a:lnTo>
                <a:lnTo>
                  <a:pt x="532" y="3"/>
                </a:lnTo>
                <a:lnTo>
                  <a:pt x="500" y="2"/>
                </a:lnTo>
                <a:lnTo>
                  <a:pt x="468" y="2"/>
                </a:lnTo>
                <a:lnTo>
                  <a:pt x="436" y="1"/>
                </a:lnTo>
                <a:lnTo>
                  <a:pt x="404" y="1"/>
                </a:lnTo>
                <a:lnTo>
                  <a:pt x="340" y="0"/>
                </a:lnTo>
                <a:lnTo>
                  <a:pt x="276" y="1"/>
                </a:lnTo>
                <a:lnTo>
                  <a:pt x="212" y="2"/>
                </a:lnTo>
                <a:lnTo>
                  <a:pt x="148" y="3"/>
                </a:lnTo>
                <a:lnTo>
                  <a:pt x="84" y="5"/>
                </a:lnTo>
                <a:lnTo>
                  <a:pt x="20" y="8"/>
                </a:lnTo>
                <a:lnTo>
                  <a:pt x="15" y="25"/>
                </a:lnTo>
                <a:lnTo>
                  <a:pt x="13" y="33"/>
                </a:lnTo>
                <a:lnTo>
                  <a:pt x="11" y="42"/>
                </a:lnTo>
                <a:lnTo>
                  <a:pt x="9" y="51"/>
                </a:lnTo>
                <a:lnTo>
                  <a:pt x="8" y="60"/>
                </a:lnTo>
                <a:lnTo>
                  <a:pt x="6" y="69"/>
                </a:lnTo>
                <a:lnTo>
                  <a:pt x="5" y="78"/>
                </a:lnTo>
                <a:lnTo>
                  <a:pt x="4" y="86"/>
                </a:lnTo>
                <a:lnTo>
                  <a:pt x="2" y="96"/>
                </a:lnTo>
                <a:lnTo>
                  <a:pt x="2" y="105"/>
                </a:lnTo>
                <a:lnTo>
                  <a:pt x="1" y="114"/>
                </a:lnTo>
                <a:lnTo>
                  <a:pt x="0" y="123"/>
                </a:lnTo>
                <a:lnTo>
                  <a:pt x="0" y="132"/>
                </a:lnTo>
                <a:lnTo>
                  <a:pt x="0" y="141"/>
                </a:lnTo>
                <a:lnTo>
                  <a:pt x="0" y="151"/>
                </a:lnTo>
                <a:lnTo>
                  <a:pt x="0" y="161"/>
                </a:lnTo>
                <a:lnTo>
                  <a:pt x="0" y="170"/>
                </a:lnTo>
                <a:lnTo>
                  <a:pt x="0" y="180"/>
                </a:lnTo>
                <a:lnTo>
                  <a:pt x="1" y="190"/>
                </a:lnTo>
                <a:lnTo>
                  <a:pt x="2" y="199"/>
                </a:lnTo>
                <a:lnTo>
                  <a:pt x="3" y="209"/>
                </a:lnTo>
                <a:lnTo>
                  <a:pt x="4" y="219"/>
                </a:lnTo>
                <a:lnTo>
                  <a:pt x="5" y="228"/>
                </a:lnTo>
                <a:lnTo>
                  <a:pt x="7" y="238"/>
                </a:lnTo>
                <a:lnTo>
                  <a:pt x="8" y="247"/>
                </a:lnTo>
                <a:lnTo>
                  <a:pt x="10" y="256"/>
                </a:lnTo>
                <a:lnTo>
                  <a:pt x="12" y="265"/>
                </a:lnTo>
                <a:lnTo>
                  <a:pt x="15" y="275"/>
                </a:lnTo>
                <a:lnTo>
                  <a:pt x="17" y="284"/>
                </a:lnTo>
                <a:lnTo>
                  <a:pt x="19" y="293"/>
                </a:lnTo>
                <a:lnTo>
                  <a:pt x="22" y="302"/>
                </a:lnTo>
                <a:lnTo>
                  <a:pt x="25" y="311"/>
                </a:lnTo>
                <a:lnTo>
                  <a:pt x="28" y="320"/>
                </a:lnTo>
                <a:lnTo>
                  <a:pt x="31" y="328"/>
                </a:lnTo>
                <a:lnTo>
                  <a:pt x="34" y="337"/>
                </a:lnTo>
                <a:lnTo>
                  <a:pt x="38" y="346"/>
                </a:lnTo>
                <a:lnTo>
                  <a:pt x="41" y="354"/>
                </a:lnTo>
                <a:lnTo>
                  <a:pt x="45" y="363"/>
                </a:lnTo>
                <a:lnTo>
                  <a:pt x="49" y="371"/>
                </a:lnTo>
                <a:lnTo>
                  <a:pt x="53" y="380"/>
                </a:lnTo>
                <a:lnTo>
                  <a:pt x="57" y="388"/>
                </a:lnTo>
                <a:lnTo>
                  <a:pt x="62" y="396"/>
                </a:lnTo>
                <a:lnTo>
                  <a:pt x="66" y="404"/>
                </a:lnTo>
                <a:lnTo>
                  <a:pt x="70" y="412"/>
                </a:lnTo>
                <a:lnTo>
                  <a:pt x="75" y="420"/>
                </a:lnTo>
                <a:lnTo>
                  <a:pt x="80" y="428"/>
                </a:lnTo>
                <a:lnTo>
                  <a:pt x="85" y="436"/>
                </a:lnTo>
                <a:lnTo>
                  <a:pt x="98" y="432"/>
                </a:lnTo>
                <a:lnTo>
                  <a:pt x="110" y="428"/>
                </a:lnTo>
                <a:lnTo>
                  <a:pt x="123" y="425"/>
                </a:lnTo>
                <a:lnTo>
                  <a:pt x="136" y="422"/>
                </a:lnTo>
                <a:lnTo>
                  <a:pt x="148" y="420"/>
                </a:lnTo>
                <a:lnTo>
                  <a:pt x="161" y="417"/>
                </a:lnTo>
                <a:lnTo>
                  <a:pt x="174" y="415"/>
                </a:lnTo>
                <a:lnTo>
                  <a:pt x="187" y="413"/>
                </a:lnTo>
                <a:lnTo>
                  <a:pt x="199" y="412"/>
                </a:lnTo>
                <a:lnTo>
                  <a:pt x="212" y="411"/>
                </a:lnTo>
                <a:lnTo>
                  <a:pt x="225" y="410"/>
                </a:lnTo>
                <a:lnTo>
                  <a:pt x="238" y="410"/>
                </a:lnTo>
                <a:lnTo>
                  <a:pt x="251" y="410"/>
                </a:lnTo>
                <a:lnTo>
                  <a:pt x="264" y="410"/>
                </a:lnTo>
                <a:lnTo>
                  <a:pt x="277" y="411"/>
                </a:lnTo>
                <a:lnTo>
                  <a:pt x="291" y="412"/>
                </a:lnTo>
                <a:lnTo>
                  <a:pt x="304" y="414"/>
                </a:lnTo>
                <a:lnTo>
                  <a:pt x="317" y="416"/>
                </a:lnTo>
                <a:lnTo>
                  <a:pt x="331" y="418"/>
                </a:lnTo>
                <a:lnTo>
                  <a:pt x="344" y="421"/>
                </a:lnTo>
                <a:lnTo>
                  <a:pt x="358" y="424"/>
                </a:lnTo>
                <a:lnTo>
                  <a:pt x="371" y="428"/>
                </a:lnTo>
                <a:lnTo>
                  <a:pt x="385" y="432"/>
                </a:lnTo>
                <a:lnTo>
                  <a:pt x="399" y="437"/>
                </a:lnTo>
                <a:lnTo>
                  <a:pt x="413" y="442"/>
                </a:lnTo>
                <a:lnTo>
                  <a:pt x="427" y="448"/>
                </a:lnTo>
                <a:lnTo>
                  <a:pt x="441" y="454"/>
                </a:lnTo>
                <a:lnTo>
                  <a:pt x="455" y="461"/>
                </a:lnTo>
                <a:lnTo>
                  <a:pt x="470" y="468"/>
                </a:lnTo>
                <a:lnTo>
                  <a:pt x="484" y="476"/>
                </a:lnTo>
                <a:lnTo>
                  <a:pt x="499" y="485"/>
                </a:lnTo>
                <a:lnTo>
                  <a:pt x="513" y="493"/>
                </a:lnTo>
                <a:lnTo>
                  <a:pt x="524" y="489"/>
                </a:lnTo>
                <a:lnTo>
                  <a:pt x="535" y="485"/>
                </a:lnTo>
                <a:lnTo>
                  <a:pt x="547" y="482"/>
                </a:lnTo>
                <a:lnTo>
                  <a:pt x="558" y="478"/>
                </a:lnTo>
                <a:lnTo>
                  <a:pt x="570" y="475"/>
                </a:lnTo>
                <a:lnTo>
                  <a:pt x="582" y="472"/>
                </a:lnTo>
                <a:lnTo>
                  <a:pt x="594" y="469"/>
                </a:lnTo>
                <a:lnTo>
                  <a:pt x="606" y="466"/>
                </a:lnTo>
                <a:lnTo>
                  <a:pt x="618" y="464"/>
                </a:lnTo>
                <a:lnTo>
                  <a:pt x="630" y="462"/>
                </a:lnTo>
                <a:lnTo>
                  <a:pt x="643" y="460"/>
                </a:lnTo>
                <a:lnTo>
                  <a:pt x="655" y="458"/>
                </a:lnTo>
                <a:lnTo>
                  <a:pt x="668" y="456"/>
                </a:lnTo>
                <a:lnTo>
                  <a:pt x="681" y="455"/>
                </a:lnTo>
                <a:lnTo>
                  <a:pt x="694" y="454"/>
                </a:lnTo>
                <a:lnTo>
                  <a:pt x="707" y="453"/>
                </a:lnTo>
                <a:lnTo>
                  <a:pt x="720" y="453"/>
                </a:lnTo>
                <a:lnTo>
                  <a:pt x="734" y="452"/>
                </a:lnTo>
                <a:lnTo>
                  <a:pt x="748" y="452"/>
                </a:lnTo>
                <a:lnTo>
                  <a:pt x="761" y="453"/>
                </a:lnTo>
                <a:lnTo>
                  <a:pt x="775" y="453"/>
                </a:lnTo>
                <a:lnTo>
                  <a:pt x="789" y="454"/>
                </a:lnTo>
                <a:lnTo>
                  <a:pt x="804" y="455"/>
                </a:lnTo>
                <a:lnTo>
                  <a:pt x="818" y="457"/>
                </a:lnTo>
                <a:lnTo>
                  <a:pt x="833" y="458"/>
                </a:lnTo>
                <a:lnTo>
                  <a:pt x="848" y="460"/>
                </a:lnTo>
                <a:lnTo>
                  <a:pt x="863" y="463"/>
                </a:lnTo>
                <a:lnTo>
                  <a:pt x="878" y="465"/>
                </a:lnTo>
                <a:lnTo>
                  <a:pt x="893" y="468"/>
                </a:lnTo>
                <a:lnTo>
                  <a:pt x="909" y="471"/>
                </a:lnTo>
                <a:lnTo>
                  <a:pt x="924" y="475"/>
                </a:lnTo>
                <a:lnTo>
                  <a:pt x="940" y="479"/>
                </a:lnTo>
                <a:close/>
              </a:path>
            </a:pathLst>
          </a:custGeom>
          <a:noFill/>
          <a:ln w="1778">
            <a:solidFill>
              <a:srgbClr val="373435"/>
            </a:solidFill>
            <a:round/>
            <a:headEnd/>
            <a:tailEnd/>
          </a:ln>
        </xdr:spPr>
      </xdr:sp>
      <xdr:pic>
        <xdr:nvPicPr>
          <xdr:cNvPr id="16" name="Picture 189">
            <a:extLst>
              <a:ext uri="{FF2B5EF4-FFF2-40B4-BE49-F238E27FC236}">
                <a16:creationId xmlns:a16="http://schemas.microsoft.com/office/drawing/2014/main" id="{F12C06B3-3F6F-C5BE-ADDC-78A01D1FB898}"/>
              </a:ext>
            </a:extLst>
          </xdr:cNvPr>
          <xdr:cNvPicPr>
            <a:picLocks noChangeAspect="1" noChangeArrowheads="1"/>
          </xdr:cNvPicPr>
        </xdr:nvPicPr>
        <xdr:blipFill>
          <a:blip xmlns:r="http://schemas.openxmlformats.org/officeDocument/2006/relationships" r:embed="rId3"/>
          <a:srcRect/>
          <a:stretch>
            <a:fillRect/>
          </a:stretch>
        </xdr:blipFill>
        <xdr:spPr bwMode="auto">
          <a:xfrm>
            <a:off x="499" y="563"/>
            <a:ext cx="1056" cy="235"/>
          </a:xfrm>
          <a:prstGeom prst="rect">
            <a:avLst/>
          </a:prstGeom>
          <a:noFill/>
          <a:ln w="9525">
            <a:noFill/>
            <a:miter lim="800000"/>
            <a:headEnd/>
            <a:tailEnd/>
          </a:ln>
        </xdr:spPr>
      </xdr:pic>
      <xdr:sp macro="" textlink="">
        <xdr:nvSpPr>
          <xdr:cNvPr id="17" name="AutoShape 188">
            <a:extLst>
              <a:ext uri="{FF2B5EF4-FFF2-40B4-BE49-F238E27FC236}">
                <a16:creationId xmlns:a16="http://schemas.microsoft.com/office/drawing/2014/main" id="{2ABEDF16-3015-A935-39C1-7E0C4EDF9FAC}"/>
              </a:ext>
            </a:extLst>
          </xdr:cNvPr>
          <xdr:cNvSpPr>
            <a:spLocks/>
          </xdr:cNvSpPr>
        </xdr:nvSpPr>
        <xdr:spPr bwMode="auto">
          <a:xfrm>
            <a:off x="497" y="510"/>
            <a:ext cx="1057" cy="299"/>
          </a:xfrm>
          <a:custGeom>
            <a:avLst/>
            <a:gdLst>
              <a:gd name="T0" fmla="*/ 1034 w 1057"/>
              <a:gd name="T1" fmla="*/ 996 h 299"/>
              <a:gd name="T2" fmla="*/ 451 w 1057"/>
              <a:gd name="T3" fmla="*/ 996 h 299"/>
              <a:gd name="T4" fmla="*/ 482 w 1057"/>
              <a:gd name="T5" fmla="*/ 997 h 299"/>
              <a:gd name="T6" fmla="*/ 512 w 1057"/>
              <a:gd name="T7" fmla="*/ 997 h 299"/>
              <a:gd name="T8" fmla="*/ 542 w 1057"/>
              <a:gd name="T9" fmla="*/ 999 h 299"/>
              <a:gd name="T10" fmla="*/ 573 w 1057"/>
              <a:gd name="T11" fmla="*/ 1000 h 299"/>
              <a:gd name="T12" fmla="*/ 603 w 1057"/>
              <a:gd name="T13" fmla="*/ 1002 h 299"/>
              <a:gd name="T14" fmla="*/ 695 w 1057"/>
              <a:gd name="T15" fmla="*/ 1011 h 299"/>
              <a:gd name="T16" fmla="*/ 756 w 1057"/>
              <a:gd name="T17" fmla="*/ 1019 h 299"/>
              <a:gd name="T18" fmla="*/ 818 w 1057"/>
              <a:gd name="T19" fmla="*/ 1029 h 299"/>
              <a:gd name="T20" fmla="*/ 910 w 1057"/>
              <a:gd name="T21" fmla="*/ 1047 h 299"/>
              <a:gd name="T22" fmla="*/ 973 w 1057"/>
              <a:gd name="T23" fmla="*/ 1061 h 299"/>
              <a:gd name="T24" fmla="*/ 1004 w 1057"/>
              <a:gd name="T25" fmla="*/ 1069 h 299"/>
              <a:gd name="T26" fmla="*/ 1008 w 1057"/>
              <a:gd name="T27" fmla="*/ 1065 h 299"/>
              <a:gd name="T28" fmla="*/ 1023 w 1057"/>
              <a:gd name="T29" fmla="*/ 1029 h 299"/>
              <a:gd name="T30" fmla="*/ 1034 w 1057"/>
              <a:gd name="T31" fmla="*/ 996 h 299"/>
              <a:gd name="T32" fmla="*/ 514 w 1057"/>
              <a:gd name="T33" fmla="*/ 770 h 299"/>
              <a:gd name="T34" fmla="*/ 414 w 1057"/>
              <a:gd name="T35" fmla="*/ 770 h 299"/>
              <a:gd name="T36" fmla="*/ 380 w 1057"/>
              <a:gd name="T37" fmla="*/ 772 h 299"/>
              <a:gd name="T38" fmla="*/ 346 w 1057"/>
              <a:gd name="T39" fmla="*/ 773 h 299"/>
              <a:gd name="T40" fmla="*/ 312 w 1057"/>
              <a:gd name="T41" fmla="*/ 776 h 299"/>
              <a:gd name="T42" fmla="*/ 278 w 1057"/>
              <a:gd name="T43" fmla="*/ 778 h 299"/>
              <a:gd name="T44" fmla="*/ 244 w 1057"/>
              <a:gd name="T45" fmla="*/ 781 h 299"/>
              <a:gd name="T46" fmla="*/ 140 w 1057"/>
              <a:gd name="T47" fmla="*/ 793 h 299"/>
              <a:gd name="T48" fmla="*/ 106 w 1057"/>
              <a:gd name="T49" fmla="*/ 798 h 299"/>
              <a:gd name="T50" fmla="*/ 0 w 1057"/>
              <a:gd name="T51" fmla="*/ 816 h 299"/>
              <a:gd name="T52" fmla="*/ 0 w 1057"/>
              <a:gd name="T53" fmla="*/ 870 h 299"/>
              <a:gd name="T54" fmla="*/ 1 w 1057"/>
              <a:gd name="T55" fmla="*/ 882 h 299"/>
              <a:gd name="T56" fmla="*/ 2 w 1057"/>
              <a:gd name="T57" fmla="*/ 895 h 299"/>
              <a:gd name="T58" fmla="*/ 3 w 1057"/>
              <a:gd name="T59" fmla="*/ 907 h 299"/>
              <a:gd name="T60" fmla="*/ 5 w 1057"/>
              <a:gd name="T61" fmla="*/ 919 h 299"/>
              <a:gd name="T62" fmla="*/ 7 w 1057"/>
              <a:gd name="T63" fmla="*/ 932 h 299"/>
              <a:gd name="T64" fmla="*/ 9 w 1057"/>
              <a:gd name="T65" fmla="*/ 943 h 299"/>
              <a:gd name="T66" fmla="*/ 12 w 1057"/>
              <a:gd name="T67" fmla="*/ 955 h 299"/>
              <a:gd name="T68" fmla="*/ 14 w 1057"/>
              <a:gd name="T69" fmla="*/ 967 h 299"/>
              <a:gd name="T70" fmla="*/ 17 w 1057"/>
              <a:gd name="T71" fmla="*/ 979 h 299"/>
              <a:gd name="T72" fmla="*/ 21 w 1057"/>
              <a:gd name="T73" fmla="*/ 990 h 299"/>
              <a:gd name="T74" fmla="*/ 24 w 1057"/>
              <a:gd name="T75" fmla="*/ 1002 h 299"/>
              <a:gd name="T76" fmla="*/ 28 w 1057"/>
              <a:gd name="T77" fmla="*/ 1013 h 299"/>
              <a:gd name="T78" fmla="*/ 32 w 1057"/>
              <a:gd name="T79" fmla="*/ 1025 h 299"/>
              <a:gd name="T80" fmla="*/ 36 w 1057"/>
              <a:gd name="T81" fmla="*/ 1036 h 299"/>
              <a:gd name="T82" fmla="*/ 65 w 1057"/>
              <a:gd name="T83" fmla="*/ 1030 h 299"/>
              <a:gd name="T84" fmla="*/ 124 w 1057"/>
              <a:gd name="T85" fmla="*/ 1020 h 299"/>
              <a:gd name="T86" fmla="*/ 212 w 1057"/>
              <a:gd name="T87" fmla="*/ 1008 h 299"/>
              <a:gd name="T88" fmla="*/ 242 w 1057"/>
              <a:gd name="T89" fmla="*/ 1005 h 299"/>
              <a:gd name="T90" fmla="*/ 272 w 1057"/>
              <a:gd name="T91" fmla="*/ 1003 h 299"/>
              <a:gd name="T92" fmla="*/ 301 w 1057"/>
              <a:gd name="T93" fmla="*/ 1000 h 299"/>
              <a:gd name="T94" fmla="*/ 421 w 1057"/>
              <a:gd name="T95" fmla="*/ 996 h 299"/>
              <a:gd name="T96" fmla="*/ 1034 w 1057"/>
              <a:gd name="T97" fmla="*/ 996 h 299"/>
              <a:gd name="T98" fmla="*/ 1036 w 1057"/>
              <a:gd name="T99" fmla="*/ 991 h 299"/>
              <a:gd name="T100" fmla="*/ 1046 w 1057"/>
              <a:gd name="T101" fmla="*/ 952 h 299"/>
              <a:gd name="T102" fmla="*/ 1053 w 1057"/>
              <a:gd name="T103" fmla="*/ 912 h 299"/>
              <a:gd name="T104" fmla="*/ 1057 w 1057"/>
              <a:gd name="T105" fmla="*/ 858 h 299"/>
              <a:gd name="T106" fmla="*/ 1054 w 1057"/>
              <a:gd name="T107" fmla="*/ 852 h 299"/>
              <a:gd name="T108" fmla="*/ 993 w 1057"/>
              <a:gd name="T109" fmla="*/ 834 h 299"/>
              <a:gd name="T110" fmla="*/ 962 w 1057"/>
              <a:gd name="T111" fmla="*/ 826 h 299"/>
              <a:gd name="T112" fmla="*/ 900 w 1057"/>
              <a:gd name="T113" fmla="*/ 812 h 299"/>
              <a:gd name="T114" fmla="*/ 837 w 1057"/>
              <a:gd name="T115" fmla="*/ 800 h 299"/>
              <a:gd name="T116" fmla="*/ 774 w 1057"/>
              <a:gd name="T117" fmla="*/ 790 h 299"/>
              <a:gd name="T118" fmla="*/ 709 w 1057"/>
              <a:gd name="T119" fmla="*/ 782 h 299"/>
              <a:gd name="T120" fmla="*/ 645 w 1057"/>
              <a:gd name="T121" fmla="*/ 776 h 299"/>
              <a:gd name="T122" fmla="*/ 579 w 1057"/>
              <a:gd name="T123" fmla="*/ 772 h 299"/>
              <a:gd name="T124" fmla="*/ 514 w 1057"/>
              <a:gd name="T125" fmla="*/ 770 h 29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1057"/>
              <a:gd name="T190" fmla="*/ 0 h 299"/>
              <a:gd name="T191" fmla="*/ 1057 w 1057"/>
              <a:gd name="T192" fmla="*/ 299 h 29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1057" h="299">
                <a:moveTo>
                  <a:pt x="1034" y="226"/>
                </a:moveTo>
                <a:lnTo>
                  <a:pt x="451" y="226"/>
                </a:lnTo>
                <a:lnTo>
                  <a:pt x="482" y="227"/>
                </a:lnTo>
                <a:lnTo>
                  <a:pt x="512" y="227"/>
                </a:lnTo>
                <a:lnTo>
                  <a:pt x="542" y="229"/>
                </a:lnTo>
                <a:lnTo>
                  <a:pt x="573" y="230"/>
                </a:lnTo>
                <a:lnTo>
                  <a:pt x="603" y="232"/>
                </a:lnTo>
                <a:lnTo>
                  <a:pt x="695" y="241"/>
                </a:lnTo>
                <a:lnTo>
                  <a:pt x="756" y="249"/>
                </a:lnTo>
                <a:lnTo>
                  <a:pt x="818" y="259"/>
                </a:lnTo>
                <a:lnTo>
                  <a:pt x="910" y="277"/>
                </a:lnTo>
                <a:lnTo>
                  <a:pt x="973" y="291"/>
                </a:lnTo>
                <a:lnTo>
                  <a:pt x="1004" y="299"/>
                </a:lnTo>
                <a:lnTo>
                  <a:pt x="1008" y="295"/>
                </a:lnTo>
                <a:lnTo>
                  <a:pt x="1023" y="259"/>
                </a:lnTo>
                <a:lnTo>
                  <a:pt x="1034" y="226"/>
                </a:lnTo>
                <a:close/>
                <a:moveTo>
                  <a:pt x="514" y="0"/>
                </a:moveTo>
                <a:lnTo>
                  <a:pt x="414" y="0"/>
                </a:lnTo>
                <a:lnTo>
                  <a:pt x="380" y="2"/>
                </a:lnTo>
                <a:lnTo>
                  <a:pt x="346" y="3"/>
                </a:lnTo>
                <a:lnTo>
                  <a:pt x="312" y="6"/>
                </a:lnTo>
                <a:lnTo>
                  <a:pt x="278" y="8"/>
                </a:lnTo>
                <a:lnTo>
                  <a:pt x="244" y="11"/>
                </a:lnTo>
                <a:lnTo>
                  <a:pt x="140" y="23"/>
                </a:lnTo>
                <a:lnTo>
                  <a:pt x="106" y="28"/>
                </a:lnTo>
                <a:lnTo>
                  <a:pt x="0" y="46"/>
                </a:lnTo>
                <a:lnTo>
                  <a:pt x="0" y="100"/>
                </a:lnTo>
                <a:lnTo>
                  <a:pt x="1" y="112"/>
                </a:lnTo>
                <a:lnTo>
                  <a:pt x="2" y="125"/>
                </a:lnTo>
                <a:lnTo>
                  <a:pt x="3" y="137"/>
                </a:lnTo>
                <a:lnTo>
                  <a:pt x="5" y="149"/>
                </a:lnTo>
                <a:lnTo>
                  <a:pt x="7" y="162"/>
                </a:lnTo>
                <a:lnTo>
                  <a:pt x="9" y="173"/>
                </a:lnTo>
                <a:lnTo>
                  <a:pt x="12" y="185"/>
                </a:lnTo>
                <a:lnTo>
                  <a:pt x="14" y="197"/>
                </a:lnTo>
                <a:lnTo>
                  <a:pt x="17" y="209"/>
                </a:lnTo>
                <a:lnTo>
                  <a:pt x="21" y="220"/>
                </a:lnTo>
                <a:lnTo>
                  <a:pt x="24" y="232"/>
                </a:lnTo>
                <a:lnTo>
                  <a:pt x="28" y="243"/>
                </a:lnTo>
                <a:lnTo>
                  <a:pt x="32" y="255"/>
                </a:lnTo>
                <a:lnTo>
                  <a:pt x="36" y="266"/>
                </a:lnTo>
                <a:lnTo>
                  <a:pt x="65" y="260"/>
                </a:lnTo>
                <a:lnTo>
                  <a:pt x="124" y="250"/>
                </a:lnTo>
                <a:lnTo>
                  <a:pt x="212" y="238"/>
                </a:lnTo>
                <a:lnTo>
                  <a:pt x="242" y="235"/>
                </a:lnTo>
                <a:lnTo>
                  <a:pt x="272" y="233"/>
                </a:lnTo>
                <a:lnTo>
                  <a:pt x="301" y="230"/>
                </a:lnTo>
                <a:lnTo>
                  <a:pt x="421" y="226"/>
                </a:lnTo>
                <a:lnTo>
                  <a:pt x="1034" y="226"/>
                </a:lnTo>
                <a:lnTo>
                  <a:pt x="1036" y="221"/>
                </a:lnTo>
                <a:lnTo>
                  <a:pt x="1046" y="182"/>
                </a:lnTo>
                <a:lnTo>
                  <a:pt x="1053" y="142"/>
                </a:lnTo>
                <a:lnTo>
                  <a:pt x="1057" y="88"/>
                </a:lnTo>
                <a:lnTo>
                  <a:pt x="1054" y="82"/>
                </a:lnTo>
                <a:lnTo>
                  <a:pt x="993" y="64"/>
                </a:lnTo>
                <a:lnTo>
                  <a:pt x="962" y="56"/>
                </a:lnTo>
                <a:lnTo>
                  <a:pt x="900" y="42"/>
                </a:lnTo>
                <a:lnTo>
                  <a:pt x="837" y="30"/>
                </a:lnTo>
                <a:lnTo>
                  <a:pt x="774" y="20"/>
                </a:lnTo>
                <a:lnTo>
                  <a:pt x="709" y="12"/>
                </a:lnTo>
                <a:lnTo>
                  <a:pt x="645" y="6"/>
                </a:lnTo>
                <a:lnTo>
                  <a:pt x="579" y="2"/>
                </a:lnTo>
                <a:lnTo>
                  <a:pt x="514" y="0"/>
                </a:lnTo>
                <a:close/>
              </a:path>
            </a:pathLst>
          </a:custGeom>
          <a:solidFill>
            <a:srgbClr val="FCFCFC"/>
          </a:solidFill>
          <a:ln w="9525">
            <a:noFill/>
            <a:miter lim="800000"/>
            <a:headEnd/>
            <a:tailEnd/>
          </a:ln>
        </xdr:spPr>
      </xdr:sp>
      <xdr:cxnSp macro="">
        <xdr:nvCxnSpPr>
          <xdr:cNvPr id="18" name="Line 187">
            <a:extLst>
              <a:ext uri="{FF2B5EF4-FFF2-40B4-BE49-F238E27FC236}">
                <a16:creationId xmlns:a16="http://schemas.microsoft.com/office/drawing/2014/main" id="{DAB9429F-6596-07B4-EDF4-CAB2993C3E4C}"/>
              </a:ext>
            </a:extLst>
          </xdr:cNvPr>
          <xdr:cNvCxnSpPr>
            <a:cxnSpLocks noChangeShapeType="1"/>
          </xdr:cNvCxnSpPr>
        </xdr:nvCxnSpPr>
        <xdr:spPr bwMode="auto">
          <a:xfrm>
            <a:off x="499" y="660"/>
            <a:ext cx="1056" cy="0"/>
          </a:xfrm>
          <a:prstGeom prst="line">
            <a:avLst/>
          </a:prstGeom>
          <a:noFill/>
          <a:ln w="24130">
            <a:solidFill>
              <a:srgbClr val="000000"/>
            </a:solidFill>
            <a:round/>
            <a:headEnd/>
            <a:tailEnd/>
          </a:ln>
        </xdr:spPr>
      </xdr:cxnSp>
      <xdr:sp macro="" textlink="">
        <xdr:nvSpPr>
          <xdr:cNvPr id="19" name="Freeform 186">
            <a:extLst>
              <a:ext uri="{FF2B5EF4-FFF2-40B4-BE49-F238E27FC236}">
                <a16:creationId xmlns:a16="http://schemas.microsoft.com/office/drawing/2014/main" id="{9D0E91D1-9928-2771-626D-2A30160F7C2C}"/>
              </a:ext>
            </a:extLst>
          </xdr:cNvPr>
          <xdr:cNvSpPr>
            <a:spLocks/>
          </xdr:cNvSpPr>
        </xdr:nvSpPr>
        <xdr:spPr bwMode="auto">
          <a:xfrm>
            <a:off x="497" y="510"/>
            <a:ext cx="1057" cy="299"/>
          </a:xfrm>
          <a:custGeom>
            <a:avLst/>
            <a:gdLst>
              <a:gd name="T0" fmla="*/ 942 w 1057"/>
              <a:gd name="T1" fmla="*/ 1054 h 299"/>
              <a:gd name="T2" fmla="*/ 848 w 1057"/>
              <a:gd name="T3" fmla="*/ 1035 h 299"/>
              <a:gd name="T4" fmla="*/ 787 w 1057"/>
              <a:gd name="T5" fmla="*/ 1024 h 299"/>
              <a:gd name="T6" fmla="*/ 725 w 1057"/>
              <a:gd name="T7" fmla="*/ 1015 h 299"/>
              <a:gd name="T8" fmla="*/ 664 w 1057"/>
              <a:gd name="T9" fmla="*/ 1008 h 299"/>
              <a:gd name="T10" fmla="*/ 603 w 1057"/>
              <a:gd name="T11" fmla="*/ 1002 h 299"/>
              <a:gd name="T12" fmla="*/ 542 w 1057"/>
              <a:gd name="T13" fmla="*/ 999 h 299"/>
              <a:gd name="T14" fmla="*/ 482 w 1057"/>
              <a:gd name="T15" fmla="*/ 997 h 299"/>
              <a:gd name="T16" fmla="*/ 421 w 1057"/>
              <a:gd name="T17" fmla="*/ 996 h 299"/>
              <a:gd name="T18" fmla="*/ 361 w 1057"/>
              <a:gd name="T19" fmla="*/ 998 h 299"/>
              <a:gd name="T20" fmla="*/ 301 w 1057"/>
              <a:gd name="T21" fmla="*/ 1000 h 299"/>
              <a:gd name="T22" fmla="*/ 242 w 1057"/>
              <a:gd name="T23" fmla="*/ 1005 h 299"/>
              <a:gd name="T24" fmla="*/ 183 w 1057"/>
              <a:gd name="T25" fmla="*/ 1012 h 299"/>
              <a:gd name="T26" fmla="*/ 124 w 1057"/>
              <a:gd name="T27" fmla="*/ 1020 h 299"/>
              <a:gd name="T28" fmla="*/ 65 w 1057"/>
              <a:gd name="T29" fmla="*/ 1030 h 299"/>
              <a:gd name="T30" fmla="*/ 32 w 1057"/>
              <a:gd name="T31" fmla="*/ 1025 h 299"/>
              <a:gd name="T32" fmla="*/ 24 w 1057"/>
              <a:gd name="T33" fmla="*/ 1002 h 299"/>
              <a:gd name="T34" fmla="*/ 17 w 1057"/>
              <a:gd name="T35" fmla="*/ 979 h 299"/>
              <a:gd name="T36" fmla="*/ 12 w 1057"/>
              <a:gd name="T37" fmla="*/ 955 h 299"/>
              <a:gd name="T38" fmla="*/ 7 w 1057"/>
              <a:gd name="T39" fmla="*/ 932 h 299"/>
              <a:gd name="T40" fmla="*/ 3 w 1057"/>
              <a:gd name="T41" fmla="*/ 907 h 299"/>
              <a:gd name="T42" fmla="*/ 1 w 1057"/>
              <a:gd name="T43" fmla="*/ 882 h 299"/>
              <a:gd name="T44" fmla="*/ 0 w 1057"/>
              <a:gd name="T45" fmla="*/ 857 h 299"/>
              <a:gd name="T46" fmla="*/ 0 w 1057"/>
              <a:gd name="T47" fmla="*/ 838 h 299"/>
              <a:gd name="T48" fmla="*/ 36 w 1057"/>
              <a:gd name="T49" fmla="*/ 810 h 299"/>
              <a:gd name="T50" fmla="*/ 106 w 1057"/>
              <a:gd name="T51" fmla="*/ 798 h 299"/>
              <a:gd name="T52" fmla="*/ 175 w 1057"/>
              <a:gd name="T53" fmla="*/ 789 h 299"/>
              <a:gd name="T54" fmla="*/ 244 w 1057"/>
              <a:gd name="T55" fmla="*/ 781 h 299"/>
              <a:gd name="T56" fmla="*/ 312 w 1057"/>
              <a:gd name="T57" fmla="*/ 776 h 299"/>
              <a:gd name="T58" fmla="*/ 380 w 1057"/>
              <a:gd name="T59" fmla="*/ 772 h 299"/>
              <a:gd name="T60" fmla="*/ 447 w 1057"/>
              <a:gd name="T61" fmla="*/ 770 h 299"/>
              <a:gd name="T62" fmla="*/ 514 w 1057"/>
              <a:gd name="T63" fmla="*/ 770 h 299"/>
              <a:gd name="T64" fmla="*/ 579 w 1057"/>
              <a:gd name="T65" fmla="*/ 772 h 299"/>
              <a:gd name="T66" fmla="*/ 645 w 1057"/>
              <a:gd name="T67" fmla="*/ 776 h 299"/>
              <a:gd name="T68" fmla="*/ 709 w 1057"/>
              <a:gd name="T69" fmla="*/ 782 h 299"/>
              <a:gd name="T70" fmla="*/ 774 w 1057"/>
              <a:gd name="T71" fmla="*/ 790 h 299"/>
              <a:gd name="T72" fmla="*/ 837 w 1057"/>
              <a:gd name="T73" fmla="*/ 800 h 299"/>
              <a:gd name="T74" fmla="*/ 900 w 1057"/>
              <a:gd name="T75" fmla="*/ 812 h 299"/>
              <a:gd name="T76" fmla="*/ 993 w 1057"/>
              <a:gd name="T77" fmla="*/ 834 h 299"/>
              <a:gd name="T78" fmla="*/ 1055 w 1057"/>
              <a:gd name="T79" fmla="*/ 855 h 299"/>
              <a:gd name="T80" fmla="*/ 1056 w 1057"/>
              <a:gd name="T81" fmla="*/ 872 h 299"/>
              <a:gd name="T82" fmla="*/ 1054 w 1057"/>
              <a:gd name="T83" fmla="*/ 899 h 299"/>
              <a:gd name="T84" fmla="*/ 1051 w 1057"/>
              <a:gd name="T85" fmla="*/ 926 h 299"/>
              <a:gd name="T86" fmla="*/ 1046 w 1057"/>
              <a:gd name="T87" fmla="*/ 952 h 299"/>
              <a:gd name="T88" fmla="*/ 1039 w 1057"/>
              <a:gd name="T89" fmla="*/ 979 h 299"/>
              <a:gd name="T90" fmla="*/ 1032 w 1057"/>
              <a:gd name="T91" fmla="*/ 1004 h 299"/>
              <a:gd name="T92" fmla="*/ 1023 w 1057"/>
              <a:gd name="T93" fmla="*/ 1029 h 299"/>
              <a:gd name="T94" fmla="*/ 1013 w 1057"/>
              <a:gd name="T95" fmla="*/ 1053 h 299"/>
              <a:gd name="T96" fmla="*/ 1006 w 1057"/>
              <a:gd name="T97" fmla="*/ 1067 h 299"/>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w 1057"/>
              <a:gd name="T148" fmla="*/ 0 h 299"/>
              <a:gd name="T149" fmla="*/ 1057 w 1057"/>
              <a:gd name="T150" fmla="*/ 299 h 299"/>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T147" t="T148" r="T149" b="T150"/>
            <a:pathLst>
              <a:path w="1057" h="299">
                <a:moveTo>
                  <a:pt x="1004" y="299"/>
                </a:moveTo>
                <a:lnTo>
                  <a:pt x="942" y="284"/>
                </a:lnTo>
                <a:lnTo>
                  <a:pt x="879" y="271"/>
                </a:lnTo>
                <a:lnTo>
                  <a:pt x="848" y="265"/>
                </a:lnTo>
                <a:lnTo>
                  <a:pt x="818" y="259"/>
                </a:lnTo>
                <a:lnTo>
                  <a:pt x="787" y="254"/>
                </a:lnTo>
                <a:lnTo>
                  <a:pt x="756" y="249"/>
                </a:lnTo>
                <a:lnTo>
                  <a:pt x="725" y="245"/>
                </a:lnTo>
                <a:lnTo>
                  <a:pt x="695" y="241"/>
                </a:lnTo>
                <a:lnTo>
                  <a:pt x="664" y="238"/>
                </a:lnTo>
                <a:lnTo>
                  <a:pt x="633" y="235"/>
                </a:lnTo>
                <a:lnTo>
                  <a:pt x="603" y="232"/>
                </a:lnTo>
                <a:lnTo>
                  <a:pt x="573" y="230"/>
                </a:lnTo>
                <a:lnTo>
                  <a:pt x="542" y="229"/>
                </a:lnTo>
                <a:lnTo>
                  <a:pt x="512" y="227"/>
                </a:lnTo>
                <a:lnTo>
                  <a:pt x="482" y="227"/>
                </a:lnTo>
                <a:lnTo>
                  <a:pt x="451" y="226"/>
                </a:lnTo>
                <a:lnTo>
                  <a:pt x="421" y="226"/>
                </a:lnTo>
                <a:lnTo>
                  <a:pt x="391" y="227"/>
                </a:lnTo>
                <a:lnTo>
                  <a:pt x="361" y="228"/>
                </a:lnTo>
                <a:lnTo>
                  <a:pt x="331" y="229"/>
                </a:lnTo>
                <a:lnTo>
                  <a:pt x="301" y="230"/>
                </a:lnTo>
                <a:lnTo>
                  <a:pt x="272" y="233"/>
                </a:lnTo>
                <a:lnTo>
                  <a:pt x="242" y="235"/>
                </a:lnTo>
                <a:lnTo>
                  <a:pt x="212" y="238"/>
                </a:lnTo>
                <a:lnTo>
                  <a:pt x="183" y="242"/>
                </a:lnTo>
                <a:lnTo>
                  <a:pt x="153" y="246"/>
                </a:lnTo>
                <a:lnTo>
                  <a:pt x="124" y="250"/>
                </a:lnTo>
                <a:lnTo>
                  <a:pt x="95" y="255"/>
                </a:lnTo>
                <a:lnTo>
                  <a:pt x="65" y="260"/>
                </a:lnTo>
                <a:lnTo>
                  <a:pt x="36" y="266"/>
                </a:lnTo>
                <a:lnTo>
                  <a:pt x="32" y="255"/>
                </a:lnTo>
                <a:lnTo>
                  <a:pt x="28" y="243"/>
                </a:lnTo>
                <a:lnTo>
                  <a:pt x="24" y="232"/>
                </a:lnTo>
                <a:lnTo>
                  <a:pt x="21" y="220"/>
                </a:lnTo>
                <a:lnTo>
                  <a:pt x="17" y="209"/>
                </a:lnTo>
                <a:lnTo>
                  <a:pt x="14" y="197"/>
                </a:lnTo>
                <a:lnTo>
                  <a:pt x="12" y="185"/>
                </a:lnTo>
                <a:lnTo>
                  <a:pt x="9" y="173"/>
                </a:lnTo>
                <a:lnTo>
                  <a:pt x="7" y="162"/>
                </a:lnTo>
                <a:lnTo>
                  <a:pt x="5" y="149"/>
                </a:lnTo>
                <a:lnTo>
                  <a:pt x="3" y="137"/>
                </a:lnTo>
                <a:lnTo>
                  <a:pt x="2" y="125"/>
                </a:lnTo>
                <a:lnTo>
                  <a:pt x="1" y="112"/>
                </a:lnTo>
                <a:lnTo>
                  <a:pt x="0" y="100"/>
                </a:lnTo>
                <a:lnTo>
                  <a:pt x="0" y="87"/>
                </a:lnTo>
                <a:lnTo>
                  <a:pt x="0" y="75"/>
                </a:lnTo>
                <a:lnTo>
                  <a:pt x="0" y="68"/>
                </a:lnTo>
                <a:lnTo>
                  <a:pt x="0" y="53"/>
                </a:lnTo>
                <a:lnTo>
                  <a:pt x="36" y="40"/>
                </a:lnTo>
                <a:lnTo>
                  <a:pt x="71" y="34"/>
                </a:lnTo>
                <a:lnTo>
                  <a:pt x="106" y="28"/>
                </a:lnTo>
                <a:lnTo>
                  <a:pt x="140" y="23"/>
                </a:lnTo>
                <a:lnTo>
                  <a:pt x="175" y="19"/>
                </a:lnTo>
                <a:lnTo>
                  <a:pt x="210" y="15"/>
                </a:lnTo>
                <a:lnTo>
                  <a:pt x="244" y="11"/>
                </a:lnTo>
                <a:lnTo>
                  <a:pt x="278" y="8"/>
                </a:lnTo>
                <a:lnTo>
                  <a:pt x="312" y="6"/>
                </a:lnTo>
                <a:lnTo>
                  <a:pt x="346" y="3"/>
                </a:lnTo>
                <a:lnTo>
                  <a:pt x="380" y="2"/>
                </a:lnTo>
                <a:lnTo>
                  <a:pt x="414" y="0"/>
                </a:lnTo>
                <a:lnTo>
                  <a:pt x="447" y="0"/>
                </a:lnTo>
                <a:lnTo>
                  <a:pt x="480" y="0"/>
                </a:lnTo>
                <a:lnTo>
                  <a:pt x="514" y="0"/>
                </a:lnTo>
                <a:lnTo>
                  <a:pt x="547" y="1"/>
                </a:lnTo>
                <a:lnTo>
                  <a:pt x="579" y="2"/>
                </a:lnTo>
                <a:lnTo>
                  <a:pt x="612" y="4"/>
                </a:lnTo>
                <a:lnTo>
                  <a:pt x="645" y="6"/>
                </a:lnTo>
                <a:lnTo>
                  <a:pt x="677" y="9"/>
                </a:lnTo>
                <a:lnTo>
                  <a:pt x="709" y="12"/>
                </a:lnTo>
                <a:lnTo>
                  <a:pt x="742" y="16"/>
                </a:lnTo>
                <a:lnTo>
                  <a:pt x="774" y="20"/>
                </a:lnTo>
                <a:lnTo>
                  <a:pt x="805" y="25"/>
                </a:lnTo>
                <a:lnTo>
                  <a:pt x="837" y="30"/>
                </a:lnTo>
                <a:lnTo>
                  <a:pt x="868" y="36"/>
                </a:lnTo>
                <a:lnTo>
                  <a:pt x="900" y="42"/>
                </a:lnTo>
                <a:lnTo>
                  <a:pt x="931" y="49"/>
                </a:lnTo>
                <a:lnTo>
                  <a:pt x="993" y="64"/>
                </a:lnTo>
                <a:lnTo>
                  <a:pt x="1054" y="82"/>
                </a:lnTo>
                <a:lnTo>
                  <a:pt x="1055" y="85"/>
                </a:lnTo>
                <a:lnTo>
                  <a:pt x="1057" y="88"/>
                </a:lnTo>
                <a:lnTo>
                  <a:pt x="1056" y="102"/>
                </a:lnTo>
                <a:lnTo>
                  <a:pt x="1055" y="115"/>
                </a:lnTo>
                <a:lnTo>
                  <a:pt x="1054" y="129"/>
                </a:lnTo>
                <a:lnTo>
                  <a:pt x="1053" y="142"/>
                </a:lnTo>
                <a:lnTo>
                  <a:pt x="1051" y="156"/>
                </a:lnTo>
                <a:lnTo>
                  <a:pt x="1048" y="169"/>
                </a:lnTo>
                <a:lnTo>
                  <a:pt x="1046" y="182"/>
                </a:lnTo>
                <a:lnTo>
                  <a:pt x="1043" y="195"/>
                </a:lnTo>
                <a:lnTo>
                  <a:pt x="1039" y="209"/>
                </a:lnTo>
                <a:lnTo>
                  <a:pt x="1036" y="221"/>
                </a:lnTo>
                <a:lnTo>
                  <a:pt x="1032" y="234"/>
                </a:lnTo>
                <a:lnTo>
                  <a:pt x="1028" y="246"/>
                </a:lnTo>
                <a:lnTo>
                  <a:pt x="1023" y="259"/>
                </a:lnTo>
                <a:lnTo>
                  <a:pt x="1018" y="271"/>
                </a:lnTo>
                <a:lnTo>
                  <a:pt x="1013" y="283"/>
                </a:lnTo>
                <a:lnTo>
                  <a:pt x="1008" y="295"/>
                </a:lnTo>
                <a:lnTo>
                  <a:pt x="1006" y="297"/>
                </a:lnTo>
                <a:lnTo>
                  <a:pt x="1004" y="299"/>
                </a:lnTo>
                <a:close/>
              </a:path>
            </a:pathLst>
          </a:custGeom>
          <a:noFill/>
          <a:ln w="1778">
            <a:solidFill>
              <a:srgbClr val="373435"/>
            </a:solidFill>
            <a:round/>
            <a:headEnd/>
            <a:tailEnd/>
          </a:ln>
        </xdr:spPr>
      </xdr:sp>
      <xdr:sp macro="" textlink="">
        <xdr:nvSpPr>
          <xdr:cNvPr id="20" name="AutoShape 185">
            <a:extLst>
              <a:ext uri="{FF2B5EF4-FFF2-40B4-BE49-F238E27FC236}">
                <a16:creationId xmlns:a16="http://schemas.microsoft.com/office/drawing/2014/main" id="{57622AB2-DBEA-EF3C-3E21-AEF99A64F8DB}"/>
              </a:ext>
            </a:extLst>
          </xdr:cNvPr>
          <xdr:cNvSpPr>
            <a:spLocks/>
          </xdr:cNvSpPr>
        </xdr:nvSpPr>
        <xdr:spPr bwMode="auto">
          <a:xfrm>
            <a:off x="518" y="61"/>
            <a:ext cx="1025" cy="413"/>
          </a:xfrm>
          <a:custGeom>
            <a:avLst/>
            <a:gdLst>
              <a:gd name="T0" fmla="*/ 1014 w 1025"/>
              <a:gd name="T1" fmla="*/ 695 h 413"/>
              <a:gd name="T2" fmla="*/ 384 w 1025"/>
              <a:gd name="T3" fmla="*/ 695 h 413"/>
              <a:gd name="T4" fmla="*/ 416 w 1025"/>
              <a:gd name="T5" fmla="*/ 696 h 413"/>
              <a:gd name="T6" fmla="*/ 448 w 1025"/>
              <a:gd name="T7" fmla="*/ 696 h 413"/>
              <a:gd name="T8" fmla="*/ 480 w 1025"/>
              <a:gd name="T9" fmla="*/ 697 h 413"/>
              <a:gd name="T10" fmla="*/ 512 w 1025"/>
              <a:gd name="T11" fmla="*/ 697 h 413"/>
              <a:gd name="T12" fmla="*/ 576 w 1025"/>
              <a:gd name="T13" fmla="*/ 699 h 413"/>
              <a:gd name="T14" fmla="*/ 608 w 1025"/>
              <a:gd name="T15" fmla="*/ 701 h 413"/>
              <a:gd name="T16" fmla="*/ 672 w 1025"/>
              <a:gd name="T17" fmla="*/ 703 h 413"/>
              <a:gd name="T18" fmla="*/ 832 w 1025"/>
              <a:gd name="T19" fmla="*/ 713 h 413"/>
              <a:gd name="T20" fmla="*/ 896 w 1025"/>
              <a:gd name="T21" fmla="*/ 719 h 413"/>
              <a:gd name="T22" fmla="*/ 928 w 1025"/>
              <a:gd name="T23" fmla="*/ 721 h 413"/>
              <a:gd name="T24" fmla="*/ 992 w 1025"/>
              <a:gd name="T25" fmla="*/ 727 h 413"/>
              <a:gd name="T26" fmla="*/ 1024 w 1025"/>
              <a:gd name="T27" fmla="*/ 731 h 413"/>
              <a:gd name="T28" fmla="*/ 1025 w 1025"/>
              <a:gd name="T29" fmla="*/ 734 h 413"/>
              <a:gd name="T30" fmla="*/ 1019 w 1025"/>
              <a:gd name="T31" fmla="*/ 712 h 413"/>
              <a:gd name="T32" fmla="*/ 1014 w 1025"/>
              <a:gd name="T33" fmla="*/ 695 h 413"/>
              <a:gd name="T34" fmla="*/ 508 w 1025"/>
              <a:gd name="T35" fmla="*/ 321 h 413"/>
              <a:gd name="T36" fmla="*/ 486 w 1025"/>
              <a:gd name="T37" fmla="*/ 322 h 413"/>
              <a:gd name="T38" fmla="*/ 442 w 1025"/>
              <a:gd name="T39" fmla="*/ 326 h 413"/>
              <a:gd name="T40" fmla="*/ 398 w 1025"/>
              <a:gd name="T41" fmla="*/ 333 h 413"/>
              <a:gd name="T42" fmla="*/ 357 w 1025"/>
              <a:gd name="T43" fmla="*/ 343 h 413"/>
              <a:gd name="T44" fmla="*/ 316 w 1025"/>
              <a:gd name="T45" fmla="*/ 357 h 413"/>
              <a:gd name="T46" fmla="*/ 277 w 1025"/>
              <a:gd name="T47" fmla="*/ 374 h 413"/>
              <a:gd name="T48" fmla="*/ 240 w 1025"/>
              <a:gd name="T49" fmla="*/ 394 h 413"/>
              <a:gd name="T50" fmla="*/ 205 w 1025"/>
              <a:gd name="T51" fmla="*/ 417 h 413"/>
              <a:gd name="T52" fmla="*/ 171 w 1025"/>
              <a:gd name="T53" fmla="*/ 443 h 413"/>
              <a:gd name="T54" fmla="*/ 140 w 1025"/>
              <a:gd name="T55" fmla="*/ 471 h 413"/>
              <a:gd name="T56" fmla="*/ 111 w 1025"/>
              <a:gd name="T57" fmla="*/ 501 h 413"/>
              <a:gd name="T58" fmla="*/ 85 w 1025"/>
              <a:gd name="T59" fmla="*/ 533 h 413"/>
              <a:gd name="T60" fmla="*/ 61 w 1025"/>
              <a:gd name="T61" fmla="*/ 567 h 413"/>
              <a:gd name="T62" fmla="*/ 40 w 1025"/>
              <a:gd name="T63" fmla="*/ 604 h 413"/>
              <a:gd name="T64" fmla="*/ 21 w 1025"/>
              <a:gd name="T65" fmla="*/ 642 h 413"/>
              <a:gd name="T66" fmla="*/ 0 w 1025"/>
              <a:gd name="T67" fmla="*/ 702 h 413"/>
              <a:gd name="T68" fmla="*/ 128 w 1025"/>
              <a:gd name="T69" fmla="*/ 698 h 413"/>
              <a:gd name="T70" fmla="*/ 320 w 1025"/>
              <a:gd name="T71" fmla="*/ 695 h 413"/>
              <a:gd name="T72" fmla="*/ 1014 w 1025"/>
              <a:gd name="T73" fmla="*/ 695 h 413"/>
              <a:gd name="T74" fmla="*/ 1006 w 1025"/>
              <a:gd name="T75" fmla="*/ 670 h 413"/>
              <a:gd name="T76" fmla="*/ 989 w 1025"/>
              <a:gd name="T77" fmla="*/ 628 h 413"/>
              <a:gd name="T78" fmla="*/ 969 w 1025"/>
              <a:gd name="T79" fmla="*/ 589 h 413"/>
              <a:gd name="T80" fmla="*/ 946 w 1025"/>
              <a:gd name="T81" fmla="*/ 552 h 413"/>
              <a:gd name="T82" fmla="*/ 919 w 1025"/>
              <a:gd name="T83" fmla="*/ 517 h 413"/>
              <a:gd name="T84" fmla="*/ 890 w 1025"/>
              <a:gd name="T85" fmla="*/ 484 h 413"/>
              <a:gd name="T86" fmla="*/ 858 w 1025"/>
              <a:gd name="T87" fmla="*/ 454 h 413"/>
              <a:gd name="T88" fmla="*/ 824 w 1025"/>
              <a:gd name="T89" fmla="*/ 426 h 413"/>
              <a:gd name="T90" fmla="*/ 788 w 1025"/>
              <a:gd name="T91" fmla="*/ 401 h 413"/>
              <a:gd name="T92" fmla="*/ 749 w 1025"/>
              <a:gd name="T93" fmla="*/ 379 h 413"/>
              <a:gd name="T94" fmla="*/ 709 w 1025"/>
              <a:gd name="T95" fmla="*/ 361 h 413"/>
              <a:gd name="T96" fmla="*/ 667 w 1025"/>
              <a:gd name="T97" fmla="*/ 345 h 413"/>
              <a:gd name="T98" fmla="*/ 623 w 1025"/>
              <a:gd name="T99" fmla="*/ 334 h 413"/>
              <a:gd name="T100" fmla="*/ 578 w 1025"/>
              <a:gd name="T101" fmla="*/ 326 h 413"/>
              <a:gd name="T102" fmla="*/ 532 w 1025"/>
              <a:gd name="T103" fmla="*/ 322 h 413"/>
              <a:gd name="T104" fmla="*/ 508 w 1025"/>
              <a:gd name="T105" fmla="*/ 321 h 413"/>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w 1025"/>
              <a:gd name="T160" fmla="*/ 0 h 413"/>
              <a:gd name="T161" fmla="*/ 1025 w 1025"/>
              <a:gd name="T162" fmla="*/ 413 h 413"/>
            </a:gdLst>
            <a:ahLst/>
            <a:cxnLst>
              <a:cxn ang="T106">
                <a:pos x="T0" y="T1"/>
              </a:cxn>
              <a:cxn ang="T107">
                <a:pos x="T2" y="T3"/>
              </a:cxn>
              <a:cxn ang="T108">
                <a:pos x="T4" y="T5"/>
              </a:cxn>
              <a:cxn ang="T109">
                <a:pos x="T6" y="T7"/>
              </a:cxn>
              <a:cxn ang="T110">
                <a:pos x="T8" y="T9"/>
              </a:cxn>
              <a:cxn ang="T111">
                <a:pos x="T10" y="T11"/>
              </a:cxn>
              <a:cxn ang="T112">
                <a:pos x="T12" y="T13"/>
              </a:cxn>
              <a:cxn ang="T113">
                <a:pos x="T14" y="T15"/>
              </a:cxn>
              <a:cxn ang="T114">
                <a:pos x="T16" y="T17"/>
              </a:cxn>
              <a:cxn ang="T115">
                <a:pos x="T18" y="T19"/>
              </a:cxn>
              <a:cxn ang="T116">
                <a:pos x="T20" y="T21"/>
              </a:cxn>
              <a:cxn ang="T117">
                <a:pos x="T22" y="T23"/>
              </a:cxn>
              <a:cxn ang="T118">
                <a:pos x="T24" y="T25"/>
              </a:cxn>
              <a:cxn ang="T119">
                <a:pos x="T26" y="T27"/>
              </a:cxn>
              <a:cxn ang="T120">
                <a:pos x="T28" y="T29"/>
              </a:cxn>
              <a:cxn ang="T121">
                <a:pos x="T30" y="T31"/>
              </a:cxn>
              <a:cxn ang="T122">
                <a:pos x="T32" y="T33"/>
              </a:cxn>
              <a:cxn ang="T123">
                <a:pos x="T34" y="T35"/>
              </a:cxn>
              <a:cxn ang="T124">
                <a:pos x="T36" y="T37"/>
              </a:cxn>
              <a:cxn ang="T125">
                <a:pos x="T38" y="T39"/>
              </a:cxn>
              <a:cxn ang="T126">
                <a:pos x="T40" y="T41"/>
              </a:cxn>
              <a:cxn ang="T127">
                <a:pos x="T42" y="T43"/>
              </a:cxn>
              <a:cxn ang="T128">
                <a:pos x="T44" y="T45"/>
              </a:cxn>
              <a:cxn ang="T129">
                <a:pos x="T46" y="T47"/>
              </a:cxn>
              <a:cxn ang="T130">
                <a:pos x="T48" y="T49"/>
              </a:cxn>
              <a:cxn ang="T131">
                <a:pos x="T50" y="T51"/>
              </a:cxn>
              <a:cxn ang="T132">
                <a:pos x="T52" y="T53"/>
              </a:cxn>
              <a:cxn ang="T133">
                <a:pos x="T54" y="T55"/>
              </a:cxn>
              <a:cxn ang="T134">
                <a:pos x="T56" y="T57"/>
              </a:cxn>
              <a:cxn ang="T135">
                <a:pos x="T58" y="T59"/>
              </a:cxn>
              <a:cxn ang="T136">
                <a:pos x="T60" y="T61"/>
              </a:cxn>
              <a:cxn ang="T137">
                <a:pos x="T62" y="T63"/>
              </a:cxn>
              <a:cxn ang="T138">
                <a:pos x="T64" y="T65"/>
              </a:cxn>
              <a:cxn ang="T139">
                <a:pos x="T66" y="T67"/>
              </a:cxn>
              <a:cxn ang="T140">
                <a:pos x="T68" y="T69"/>
              </a:cxn>
              <a:cxn ang="T141">
                <a:pos x="T70" y="T71"/>
              </a:cxn>
              <a:cxn ang="T142">
                <a:pos x="T72" y="T73"/>
              </a:cxn>
              <a:cxn ang="T143">
                <a:pos x="T74" y="T75"/>
              </a:cxn>
              <a:cxn ang="T144">
                <a:pos x="T76" y="T77"/>
              </a:cxn>
              <a:cxn ang="T145">
                <a:pos x="T78" y="T79"/>
              </a:cxn>
              <a:cxn ang="T146">
                <a:pos x="T80" y="T81"/>
              </a:cxn>
              <a:cxn ang="T147">
                <a:pos x="T82" y="T83"/>
              </a:cxn>
              <a:cxn ang="T148">
                <a:pos x="T84" y="T85"/>
              </a:cxn>
              <a:cxn ang="T149">
                <a:pos x="T86" y="T87"/>
              </a:cxn>
              <a:cxn ang="T150">
                <a:pos x="T88" y="T89"/>
              </a:cxn>
              <a:cxn ang="T151">
                <a:pos x="T90" y="T91"/>
              </a:cxn>
              <a:cxn ang="T152">
                <a:pos x="T92" y="T93"/>
              </a:cxn>
              <a:cxn ang="T153">
                <a:pos x="T94" y="T95"/>
              </a:cxn>
              <a:cxn ang="T154">
                <a:pos x="T96" y="T97"/>
              </a:cxn>
              <a:cxn ang="T155">
                <a:pos x="T98" y="T99"/>
              </a:cxn>
              <a:cxn ang="T156">
                <a:pos x="T100" y="T101"/>
              </a:cxn>
              <a:cxn ang="T157">
                <a:pos x="T102" y="T103"/>
              </a:cxn>
              <a:cxn ang="T158">
                <a:pos x="T104" y="T105"/>
              </a:cxn>
            </a:cxnLst>
            <a:rect l="T159" t="T160" r="T161" b="T162"/>
            <a:pathLst>
              <a:path w="1025" h="413">
                <a:moveTo>
                  <a:pt x="1014" y="374"/>
                </a:moveTo>
                <a:lnTo>
                  <a:pt x="384" y="374"/>
                </a:lnTo>
                <a:lnTo>
                  <a:pt x="416" y="375"/>
                </a:lnTo>
                <a:lnTo>
                  <a:pt x="448" y="375"/>
                </a:lnTo>
                <a:lnTo>
                  <a:pt x="480" y="376"/>
                </a:lnTo>
                <a:lnTo>
                  <a:pt x="512" y="376"/>
                </a:lnTo>
                <a:lnTo>
                  <a:pt x="576" y="378"/>
                </a:lnTo>
                <a:lnTo>
                  <a:pt x="608" y="380"/>
                </a:lnTo>
                <a:lnTo>
                  <a:pt x="672" y="382"/>
                </a:lnTo>
                <a:lnTo>
                  <a:pt x="832" y="392"/>
                </a:lnTo>
                <a:lnTo>
                  <a:pt x="896" y="398"/>
                </a:lnTo>
                <a:lnTo>
                  <a:pt x="928" y="400"/>
                </a:lnTo>
                <a:lnTo>
                  <a:pt x="992" y="406"/>
                </a:lnTo>
                <a:lnTo>
                  <a:pt x="1024" y="410"/>
                </a:lnTo>
                <a:lnTo>
                  <a:pt x="1025" y="413"/>
                </a:lnTo>
                <a:lnTo>
                  <a:pt x="1019" y="391"/>
                </a:lnTo>
                <a:lnTo>
                  <a:pt x="1014" y="374"/>
                </a:lnTo>
                <a:close/>
                <a:moveTo>
                  <a:pt x="508" y="0"/>
                </a:moveTo>
                <a:lnTo>
                  <a:pt x="486" y="1"/>
                </a:lnTo>
                <a:lnTo>
                  <a:pt x="442" y="5"/>
                </a:lnTo>
                <a:lnTo>
                  <a:pt x="398" y="12"/>
                </a:lnTo>
                <a:lnTo>
                  <a:pt x="357" y="22"/>
                </a:lnTo>
                <a:lnTo>
                  <a:pt x="316" y="36"/>
                </a:lnTo>
                <a:lnTo>
                  <a:pt x="277" y="53"/>
                </a:lnTo>
                <a:lnTo>
                  <a:pt x="240" y="73"/>
                </a:lnTo>
                <a:lnTo>
                  <a:pt x="205" y="96"/>
                </a:lnTo>
                <a:lnTo>
                  <a:pt x="171" y="122"/>
                </a:lnTo>
                <a:lnTo>
                  <a:pt x="140" y="150"/>
                </a:lnTo>
                <a:lnTo>
                  <a:pt x="111" y="180"/>
                </a:lnTo>
                <a:lnTo>
                  <a:pt x="85" y="212"/>
                </a:lnTo>
                <a:lnTo>
                  <a:pt x="61" y="246"/>
                </a:lnTo>
                <a:lnTo>
                  <a:pt x="40" y="283"/>
                </a:lnTo>
                <a:lnTo>
                  <a:pt x="21" y="321"/>
                </a:lnTo>
                <a:lnTo>
                  <a:pt x="0" y="381"/>
                </a:lnTo>
                <a:lnTo>
                  <a:pt x="128" y="377"/>
                </a:lnTo>
                <a:lnTo>
                  <a:pt x="320" y="374"/>
                </a:lnTo>
                <a:lnTo>
                  <a:pt x="1014" y="374"/>
                </a:lnTo>
                <a:lnTo>
                  <a:pt x="1006" y="349"/>
                </a:lnTo>
                <a:lnTo>
                  <a:pt x="989" y="307"/>
                </a:lnTo>
                <a:lnTo>
                  <a:pt x="969" y="268"/>
                </a:lnTo>
                <a:lnTo>
                  <a:pt x="946" y="231"/>
                </a:lnTo>
                <a:lnTo>
                  <a:pt x="919" y="196"/>
                </a:lnTo>
                <a:lnTo>
                  <a:pt x="890" y="163"/>
                </a:lnTo>
                <a:lnTo>
                  <a:pt x="858" y="133"/>
                </a:lnTo>
                <a:lnTo>
                  <a:pt x="824" y="105"/>
                </a:lnTo>
                <a:lnTo>
                  <a:pt x="788" y="80"/>
                </a:lnTo>
                <a:lnTo>
                  <a:pt x="749" y="58"/>
                </a:lnTo>
                <a:lnTo>
                  <a:pt x="709" y="40"/>
                </a:lnTo>
                <a:lnTo>
                  <a:pt x="667" y="24"/>
                </a:lnTo>
                <a:lnTo>
                  <a:pt x="623" y="13"/>
                </a:lnTo>
                <a:lnTo>
                  <a:pt x="578" y="5"/>
                </a:lnTo>
                <a:lnTo>
                  <a:pt x="532" y="1"/>
                </a:lnTo>
                <a:lnTo>
                  <a:pt x="508" y="0"/>
                </a:lnTo>
                <a:close/>
              </a:path>
            </a:pathLst>
          </a:custGeom>
          <a:solidFill>
            <a:srgbClr val="91D6F7"/>
          </a:solidFill>
          <a:ln w="9525">
            <a:noFill/>
            <a:miter lim="800000"/>
            <a:headEnd/>
            <a:tailEnd/>
          </a:ln>
        </xdr:spPr>
      </xdr:sp>
      <xdr:pic>
        <xdr:nvPicPr>
          <xdr:cNvPr id="21" name="Picture 184">
            <a:extLst>
              <a:ext uri="{FF2B5EF4-FFF2-40B4-BE49-F238E27FC236}">
                <a16:creationId xmlns:a16="http://schemas.microsoft.com/office/drawing/2014/main" id="{98699319-C3D0-7800-A6A6-8F1096F864AC}"/>
              </a:ext>
            </a:extLst>
          </xdr:cNvPr>
          <xdr:cNvPicPr>
            <a:picLocks noChangeAspect="1" noChangeArrowheads="1"/>
          </xdr:cNvPicPr>
        </xdr:nvPicPr>
        <xdr:blipFill>
          <a:blip xmlns:r="http://schemas.openxmlformats.org/officeDocument/2006/relationships" r:embed="rId4"/>
          <a:srcRect/>
          <a:stretch>
            <a:fillRect/>
          </a:stretch>
        </xdr:blipFill>
        <xdr:spPr bwMode="auto">
          <a:xfrm>
            <a:off x="518" y="191"/>
            <a:ext cx="1027" cy="170"/>
          </a:xfrm>
          <a:prstGeom prst="rect">
            <a:avLst/>
          </a:prstGeom>
          <a:noFill/>
          <a:ln w="9525">
            <a:noFill/>
            <a:miter lim="800000"/>
            <a:headEnd/>
            <a:tailEnd/>
          </a:ln>
        </xdr:spPr>
      </xdr:pic>
      <xdr:sp macro="" textlink="">
        <xdr:nvSpPr>
          <xdr:cNvPr id="22" name="AutoShape 183">
            <a:extLst>
              <a:ext uri="{FF2B5EF4-FFF2-40B4-BE49-F238E27FC236}">
                <a16:creationId xmlns:a16="http://schemas.microsoft.com/office/drawing/2014/main" id="{8140D33A-1CCA-BB2C-04E9-AC1D6ACF1599}"/>
              </a:ext>
            </a:extLst>
          </xdr:cNvPr>
          <xdr:cNvSpPr>
            <a:spLocks/>
          </xdr:cNvSpPr>
        </xdr:nvSpPr>
        <xdr:spPr bwMode="auto">
          <a:xfrm>
            <a:off x="517" y="201"/>
            <a:ext cx="564" cy="242"/>
          </a:xfrm>
          <a:custGeom>
            <a:avLst/>
            <a:gdLst>
              <a:gd name="T0" fmla="*/ 320 w 564"/>
              <a:gd name="T1" fmla="*/ 529 h 242"/>
              <a:gd name="T2" fmla="*/ 294 w 564"/>
              <a:gd name="T3" fmla="*/ 581 h 242"/>
              <a:gd name="T4" fmla="*/ 46 w 564"/>
              <a:gd name="T5" fmla="*/ 594 h 242"/>
              <a:gd name="T6" fmla="*/ 41 w 564"/>
              <a:gd name="T7" fmla="*/ 603 h 242"/>
              <a:gd name="T8" fmla="*/ 36 w 564"/>
              <a:gd name="T9" fmla="*/ 613 h 242"/>
              <a:gd name="T10" fmla="*/ 31 w 564"/>
              <a:gd name="T11" fmla="*/ 622 h 242"/>
              <a:gd name="T12" fmla="*/ 26 w 564"/>
              <a:gd name="T13" fmla="*/ 632 h 242"/>
              <a:gd name="T14" fmla="*/ 23 w 564"/>
              <a:gd name="T15" fmla="*/ 641 h 242"/>
              <a:gd name="T16" fmla="*/ 19 w 564"/>
              <a:gd name="T17" fmla="*/ 650 h 242"/>
              <a:gd name="T18" fmla="*/ 15 w 564"/>
              <a:gd name="T19" fmla="*/ 658 h 242"/>
              <a:gd name="T20" fmla="*/ 0 w 564"/>
              <a:gd name="T21" fmla="*/ 703 h 242"/>
              <a:gd name="T22" fmla="*/ 35 w 564"/>
              <a:gd name="T23" fmla="*/ 702 h 242"/>
              <a:gd name="T24" fmla="*/ 71 w 564"/>
              <a:gd name="T25" fmla="*/ 700 h 242"/>
              <a:gd name="T26" fmla="*/ 141 w 564"/>
              <a:gd name="T27" fmla="*/ 698 h 242"/>
              <a:gd name="T28" fmla="*/ 176 w 564"/>
              <a:gd name="T29" fmla="*/ 698 h 242"/>
              <a:gd name="T30" fmla="*/ 247 w 564"/>
              <a:gd name="T31" fmla="*/ 696 h 242"/>
              <a:gd name="T32" fmla="*/ 564 w 564"/>
              <a:gd name="T33" fmla="*/ 696 h 242"/>
              <a:gd name="T34" fmla="*/ 564 w 564"/>
              <a:gd name="T35" fmla="*/ 618 h 242"/>
              <a:gd name="T36" fmla="*/ 456 w 564"/>
              <a:gd name="T37" fmla="*/ 618 h 242"/>
              <a:gd name="T38" fmla="*/ 448 w 564"/>
              <a:gd name="T39" fmla="*/ 538 h 242"/>
              <a:gd name="T40" fmla="*/ 320 w 564"/>
              <a:gd name="T41" fmla="*/ 529 h 242"/>
              <a:gd name="T42" fmla="*/ 564 w 564"/>
              <a:gd name="T43" fmla="*/ 696 h 242"/>
              <a:gd name="T44" fmla="*/ 423 w 564"/>
              <a:gd name="T45" fmla="*/ 696 h 242"/>
              <a:gd name="T46" fmla="*/ 564 w 564"/>
              <a:gd name="T47" fmla="*/ 700 h 242"/>
              <a:gd name="T48" fmla="*/ 564 w 564"/>
              <a:gd name="T49" fmla="*/ 696 h 242"/>
              <a:gd name="T50" fmla="*/ 517 w 564"/>
              <a:gd name="T51" fmla="*/ 461 h 242"/>
              <a:gd name="T52" fmla="*/ 488 w 564"/>
              <a:gd name="T53" fmla="*/ 461 h 242"/>
              <a:gd name="T54" fmla="*/ 471 w 564"/>
              <a:gd name="T55" fmla="*/ 482 h 242"/>
              <a:gd name="T56" fmla="*/ 471 w 564"/>
              <a:gd name="T57" fmla="*/ 618 h 242"/>
              <a:gd name="T58" fmla="*/ 564 w 564"/>
              <a:gd name="T59" fmla="*/ 618 h 242"/>
              <a:gd name="T60" fmla="*/ 564 w 564"/>
              <a:gd name="T61" fmla="*/ 614 h 242"/>
              <a:gd name="T62" fmla="*/ 517 w 564"/>
              <a:gd name="T63" fmla="*/ 614 h 242"/>
              <a:gd name="T64" fmla="*/ 517 w 564"/>
              <a:gd name="T65" fmla="*/ 461 h 242"/>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564"/>
              <a:gd name="T100" fmla="*/ 0 h 242"/>
              <a:gd name="T101" fmla="*/ 564 w 564"/>
              <a:gd name="T102" fmla="*/ 242 h 242"/>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564" h="242">
                <a:moveTo>
                  <a:pt x="320" y="68"/>
                </a:moveTo>
                <a:lnTo>
                  <a:pt x="294" y="120"/>
                </a:lnTo>
                <a:lnTo>
                  <a:pt x="46" y="133"/>
                </a:lnTo>
                <a:lnTo>
                  <a:pt x="41" y="142"/>
                </a:lnTo>
                <a:lnTo>
                  <a:pt x="36" y="152"/>
                </a:lnTo>
                <a:lnTo>
                  <a:pt x="31" y="161"/>
                </a:lnTo>
                <a:lnTo>
                  <a:pt x="26" y="171"/>
                </a:lnTo>
                <a:lnTo>
                  <a:pt x="23" y="180"/>
                </a:lnTo>
                <a:lnTo>
                  <a:pt x="19" y="189"/>
                </a:lnTo>
                <a:lnTo>
                  <a:pt x="15" y="197"/>
                </a:lnTo>
                <a:lnTo>
                  <a:pt x="0" y="242"/>
                </a:lnTo>
                <a:lnTo>
                  <a:pt x="35" y="241"/>
                </a:lnTo>
                <a:lnTo>
                  <a:pt x="71" y="239"/>
                </a:lnTo>
                <a:lnTo>
                  <a:pt x="141" y="237"/>
                </a:lnTo>
                <a:lnTo>
                  <a:pt x="176" y="237"/>
                </a:lnTo>
                <a:lnTo>
                  <a:pt x="247" y="235"/>
                </a:lnTo>
                <a:lnTo>
                  <a:pt x="564" y="235"/>
                </a:lnTo>
                <a:lnTo>
                  <a:pt x="564" y="157"/>
                </a:lnTo>
                <a:lnTo>
                  <a:pt x="456" y="157"/>
                </a:lnTo>
                <a:lnTo>
                  <a:pt x="448" y="77"/>
                </a:lnTo>
                <a:lnTo>
                  <a:pt x="320" y="68"/>
                </a:lnTo>
                <a:close/>
                <a:moveTo>
                  <a:pt x="564" y="235"/>
                </a:moveTo>
                <a:lnTo>
                  <a:pt x="423" y="235"/>
                </a:lnTo>
                <a:lnTo>
                  <a:pt x="564" y="239"/>
                </a:lnTo>
                <a:lnTo>
                  <a:pt x="564" y="235"/>
                </a:lnTo>
                <a:close/>
                <a:moveTo>
                  <a:pt x="517" y="0"/>
                </a:moveTo>
                <a:lnTo>
                  <a:pt x="488" y="0"/>
                </a:lnTo>
                <a:lnTo>
                  <a:pt x="471" y="21"/>
                </a:lnTo>
                <a:lnTo>
                  <a:pt x="471" y="157"/>
                </a:lnTo>
                <a:lnTo>
                  <a:pt x="564" y="157"/>
                </a:lnTo>
                <a:lnTo>
                  <a:pt x="564" y="153"/>
                </a:lnTo>
                <a:lnTo>
                  <a:pt x="517" y="153"/>
                </a:lnTo>
                <a:lnTo>
                  <a:pt x="517" y="0"/>
                </a:lnTo>
                <a:close/>
              </a:path>
            </a:pathLst>
          </a:custGeom>
          <a:solidFill>
            <a:srgbClr val="FCFCFC"/>
          </a:solidFill>
          <a:ln w="9525">
            <a:noFill/>
            <a:miter lim="800000"/>
            <a:headEnd/>
            <a:tailEnd/>
          </a:ln>
        </xdr:spPr>
      </xdr:sp>
      <xdr:pic>
        <xdr:nvPicPr>
          <xdr:cNvPr id="23" name="Picture 182">
            <a:extLst>
              <a:ext uri="{FF2B5EF4-FFF2-40B4-BE49-F238E27FC236}">
                <a16:creationId xmlns:a16="http://schemas.microsoft.com/office/drawing/2014/main" id="{32186410-7C4D-B8AB-1FB1-29870A68B5F0}"/>
              </a:ext>
            </a:extLst>
          </xdr:cNvPr>
          <xdr:cNvPicPr>
            <a:picLocks noChangeAspect="1" noChangeArrowheads="1"/>
          </xdr:cNvPicPr>
        </xdr:nvPicPr>
        <xdr:blipFill>
          <a:blip xmlns:r="http://schemas.openxmlformats.org/officeDocument/2006/relationships" r:embed="rId5"/>
          <a:srcRect/>
          <a:stretch>
            <a:fillRect/>
          </a:stretch>
        </xdr:blipFill>
        <xdr:spPr bwMode="auto">
          <a:xfrm>
            <a:off x="515" y="333"/>
            <a:ext cx="566" cy="2"/>
          </a:xfrm>
          <a:prstGeom prst="rect">
            <a:avLst/>
          </a:prstGeom>
          <a:noFill/>
          <a:ln w="9525">
            <a:noFill/>
            <a:miter lim="800000"/>
            <a:headEnd/>
            <a:tailEnd/>
          </a:ln>
        </xdr:spPr>
      </xdr:pic>
      <xdr:sp macro="" textlink="">
        <xdr:nvSpPr>
          <xdr:cNvPr id="24" name="Freeform 181">
            <a:extLst>
              <a:ext uri="{FF2B5EF4-FFF2-40B4-BE49-F238E27FC236}">
                <a16:creationId xmlns:a16="http://schemas.microsoft.com/office/drawing/2014/main" id="{AE9D2A93-97E0-2D91-A309-951D1EDF0717}"/>
              </a:ext>
            </a:extLst>
          </xdr:cNvPr>
          <xdr:cNvSpPr>
            <a:spLocks/>
          </xdr:cNvSpPr>
        </xdr:nvSpPr>
        <xdr:spPr bwMode="auto">
          <a:xfrm>
            <a:off x="518" y="201"/>
            <a:ext cx="564" cy="242"/>
          </a:xfrm>
          <a:custGeom>
            <a:avLst/>
            <a:gdLst>
              <a:gd name="T0" fmla="*/ 26 w 564"/>
              <a:gd name="T1" fmla="*/ 632 h 242"/>
              <a:gd name="T2" fmla="*/ 23 w 564"/>
              <a:gd name="T3" fmla="*/ 640 h 242"/>
              <a:gd name="T4" fmla="*/ 19 w 564"/>
              <a:gd name="T5" fmla="*/ 649 h 242"/>
              <a:gd name="T6" fmla="*/ 15 w 564"/>
              <a:gd name="T7" fmla="*/ 658 h 242"/>
              <a:gd name="T8" fmla="*/ 12 w 564"/>
              <a:gd name="T9" fmla="*/ 667 h 242"/>
              <a:gd name="T10" fmla="*/ 9 w 564"/>
              <a:gd name="T11" fmla="*/ 675 h 242"/>
              <a:gd name="T12" fmla="*/ 6 w 564"/>
              <a:gd name="T13" fmla="*/ 685 h 242"/>
              <a:gd name="T14" fmla="*/ 3 w 564"/>
              <a:gd name="T15" fmla="*/ 693 h 242"/>
              <a:gd name="T16" fmla="*/ 0 w 564"/>
              <a:gd name="T17" fmla="*/ 703 h 242"/>
              <a:gd name="T18" fmla="*/ 35 w 564"/>
              <a:gd name="T19" fmla="*/ 701 h 242"/>
              <a:gd name="T20" fmla="*/ 71 w 564"/>
              <a:gd name="T21" fmla="*/ 700 h 242"/>
              <a:gd name="T22" fmla="*/ 106 w 564"/>
              <a:gd name="T23" fmla="*/ 699 h 242"/>
              <a:gd name="T24" fmla="*/ 141 w 564"/>
              <a:gd name="T25" fmla="*/ 698 h 242"/>
              <a:gd name="T26" fmla="*/ 176 w 564"/>
              <a:gd name="T27" fmla="*/ 697 h 242"/>
              <a:gd name="T28" fmla="*/ 211 w 564"/>
              <a:gd name="T29" fmla="*/ 697 h 242"/>
              <a:gd name="T30" fmla="*/ 247 w 564"/>
              <a:gd name="T31" fmla="*/ 696 h 242"/>
              <a:gd name="T32" fmla="*/ 282 w 564"/>
              <a:gd name="T33" fmla="*/ 696 h 242"/>
              <a:gd name="T34" fmla="*/ 317 w 564"/>
              <a:gd name="T35" fmla="*/ 696 h 242"/>
              <a:gd name="T36" fmla="*/ 352 w 564"/>
              <a:gd name="T37" fmla="*/ 696 h 242"/>
              <a:gd name="T38" fmla="*/ 388 w 564"/>
              <a:gd name="T39" fmla="*/ 696 h 242"/>
              <a:gd name="T40" fmla="*/ 423 w 564"/>
              <a:gd name="T41" fmla="*/ 696 h 242"/>
              <a:gd name="T42" fmla="*/ 458 w 564"/>
              <a:gd name="T43" fmla="*/ 697 h 242"/>
              <a:gd name="T44" fmla="*/ 493 w 564"/>
              <a:gd name="T45" fmla="*/ 698 h 242"/>
              <a:gd name="T46" fmla="*/ 528 w 564"/>
              <a:gd name="T47" fmla="*/ 698 h 242"/>
              <a:gd name="T48" fmla="*/ 564 w 564"/>
              <a:gd name="T49" fmla="*/ 699 h 242"/>
              <a:gd name="T50" fmla="*/ 564 w 564"/>
              <a:gd name="T51" fmla="*/ 613 h 242"/>
              <a:gd name="T52" fmla="*/ 516 w 564"/>
              <a:gd name="T53" fmla="*/ 613 h 242"/>
              <a:gd name="T54" fmla="*/ 516 w 564"/>
              <a:gd name="T55" fmla="*/ 461 h 242"/>
              <a:gd name="T56" fmla="*/ 487 w 564"/>
              <a:gd name="T57" fmla="*/ 461 h 242"/>
              <a:gd name="T58" fmla="*/ 471 w 564"/>
              <a:gd name="T59" fmla="*/ 482 h 242"/>
              <a:gd name="T60" fmla="*/ 471 w 564"/>
              <a:gd name="T61" fmla="*/ 617 h 242"/>
              <a:gd name="T62" fmla="*/ 26 w 564"/>
              <a:gd name="T63" fmla="*/ 632 h 242"/>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w 564"/>
              <a:gd name="T97" fmla="*/ 0 h 242"/>
              <a:gd name="T98" fmla="*/ 564 w 564"/>
              <a:gd name="T99" fmla="*/ 242 h 242"/>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T96" t="T97" r="T98" b="T99"/>
            <a:pathLst>
              <a:path w="564" h="242">
                <a:moveTo>
                  <a:pt x="26" y="171"/>
                </a:moveTo>
                <a:lnTo>
                  <a:pt x="23" y="179"/>
                </a:lnTo>
                <a:lnTo>
                  <a:pt x="19" y="188"/>
                </a:lnTo>
                <a:lnTo>
                  <a:pt x="15" y="197"/>
                </a:lnTo>
                <a:lnTo>
                  <a:pt x="12" y="206"/>
                </a:lnTo>
                <a:lnTo>
                  <a:pt x="9" y="214"/>
                </a:lnTo>
                <a:lnTo>
                  <a:pt x="6" y="224"/>
                </a:lnTo>
                <a:lnTo>
                  <a:pt x="3" y="232"/>
                </a:lnTo>
                <a:lnTo>
                  <a:pt x="0" y="242"/>
                </a:lnTo>
                <a:lnTo>
                  <a:pt x="35" y="240"/>
                </a:lnTo>
                <a:lnTo>
                  <a:pt x="71" y="239"/>
                </a:lnTo>
                <a:lnTo>
                  <a:pt x="106" y="238"/>
                </a:lnTo>
                <a:lnTo>
                  <a:pt x="141" y="237"/>
                </a:lnTo>
                <a:lnTo>
                  <a:pt x="176" y="236"/>
                </a:lnTo>
                <a:lnTo>
                  <a:pt x="211" y="236"/>
                </a:lnTo>
                <a:lnTo>
                  <a:pt x="247" y="235"/>
                </a:lnTo>
                <a:lnTo>
                  <a:pt x="282" y="235"/>
                </a:lnTo>
                <a:lnTo>
                  <a:pt x="317" y="235"/>
                </a:lnTo>
                <a:lnTo>
                  <a:pt x="352" y="235"/>
                </a:lnTo>
                <a:lnTo>
                  <a:pt x="388" y="235"/>
                </a:lnTo>
                <a:lnTo>
                  <a:pt x="423" y="235"/>
                </a:lnTo>
                <a:lnTo>
                  <a:pt x="458" y="236"/>
                </a:lnTo>
                <a:lnTo>
                  <a:pt x="493" y="237"/>
                </a:lnTo>
                <a:lnTo>
                  <a:pt x="528" y="237"/>
                </a:lnTo>
                <a:lnTo>
                  <a:pt x="564" y="238"/>
                </a:lnTo>
                <a:lnTo>
                  <a:pt x="564" y="152"/>
                </a:lnTo>
                <a:lnTo>
                  <a:pt x="516" y="152"/>
                </a:lnTo>
                <a:lnTo>
                  <a:pt x="516" y="0"/>
                </a:lnTo>
                <a:lnTo>
                  <a:pt x="487" y="0"/>
                </a:lnTo>
                <a:lnTo>
                  <a:pt x="471" y="21"/>
                </a:lnTo>
                <a:lnTo>
                  <a:pt x="471" y="156"/>
                </a:lnTo>
                <a:lnTo>
                  <a:pt x="26" y="171"/>
                </a:lnTo>
                <a:close/>
              </a:path>
            </a:pathLst>
          </a:custGeom>
          <a:noFill/>
          <a:ln w="1778">
            <a:solidFill>
              <a:srgbClr val="373435"/>
            </a:solidFill>
            <a:round/>
            <a:headEnd/>
            <a:tailEnd/>
          </a:ln>
        </xdr:spPr>
      </xdr:sp>
      <xdr:pic>
        <xdr:nvPicPr>
          <xdr:cNvPr id="25" name="Picture 180">
            <a:extLst>
              <a:ext uri="{FF2B5EF4-FFF2-40B4-BE49-F238E27FC236}">
                <a16:creationId xmlns:a16="http://schemas.microsoft.com/office/drawing/2014/main" id="{59FD1BD4-47C7-9292-C31B-65E4E358F179}"/>
              </a:ext>
            </a:extLst>
          </xdr:cNvPr>
          <xdr:cNvPicPr>
            <a:picLocks noChangeAspect="1" noChangeArrowheads="1"/>
          </xdr:cNvPicPr>
        </xdr:nvPicPr>
        <xdr:blipFill>
          <a:blip xmlns:r="http://schemas.openxmlformats.org/officeDocument/2006/relationships" r:embed="rId5"/>
          <a:srcRect/>
          <a:stretch>
            <a:fillRect/>
          </a:stretch>
        </xdr:blipFill>
        <xdr:spPr bwMode="auto">
          <a:xfrm>
            <a:off x="518" y="333"/>
            <a:ext cx="564" cy="2"/>
          </a:xfrm>
          <a:prstGeom prst="rect">
            <a:avLst/>
          </a:prstGeom>
          <a:noFill/>
          <a:ln w="9525">
            <a:noFill/>
            <a:miter lim="800000"/>
            <a:headEnd/>
            <a:tailEnd/>
          </a:ln>
        </xdr:spPr>
      </xdr:pic>
      <xdr:sp macro="" textlink="">
        <xdr:nvSpPr>
          <xdr:cNvPr id="26" name="Freeform 179">
            <a:extLst>
              <a:ext uri="{FF2B5EF4-FFF2-40B4-BE49-F238E27FC236}">
                <a16:creationId xmlns:a16="http://schemas.microsoft.com/office/drawing/2014/main" id="{BE646ACB-5AE5-194A-BF3F-E55AB3B8AE47}"/>
              </a:ext>
            </a:extLst>
          </xdr:cNvPr>
          <xdr:cNvSpPr>
            <a:spLocks/>
          </xdr:cNvSpPr>
        </xdr:nvSpPr>
        <xdr:spPr bwMode="auto">
          <a:xfrm>
            <a:off x="514" y="454"/>
            <a:ext cx="2" cy="2"/>
          </a:xfrm>
          <a:custGeom>
            <a:avLst/>
            <a:gdLst>
              <a:gd name="T0" fmla="*/ 128 w 1"/>
              <a:gd name="T1" fmla="*/ 91392 h 1"/>
              <a:gd name="T2" fmla="*/ 0 w 1"/>
              <a:gd name="T3" fmla="*/ 91520 h 1"/>
              <a:gd name="T4" fmla="*/ 128 w 1"/>
              <a:gd name="T5" fmla="*/ 91392 h 1"/>
              <a:gd name="T6" fmla="*/ 0 60000 65536"/>
              <a:gd name="T7" fmla="*/ 0 60000 65536"/>
              <a:gd name="T8" fmla="*/ 0 60000 65536"/>
              <a:gd name="T9" fmla="*/ 0 w 1"/>
              <a:gd name="T10" fmla="*/ 0 h 1"/>
              <a:gd name="T11" fmla="*/ 1 w 1"/>
              <a:gd name="T12" fmla="*/ 1 h 1"/>
            </a:gdLst>
            <a:ahLst/>
            <a:cxnLst>
              <a:cxn ang="T6">
                <a:pos x="T0" y="T1"/>
              </a:cxn>
              <a:cxn ang="T7">
                <a:pos x="T2" y="T3"/>
              </a:cxn>
              <a:cxn ang="T8">
                <a:pos x="T4" y="T5"/>
              </a:cxn>
            </a:cxnLst>
            <a:rect l="T9" t="T10" r="T11" b="T12"/>
            <a:pathLst>
              <a:path w="1" h="1">
                <a:moveTo>
                  <a:pt x="1" y="0"/>
                </a:moveTo>
                <a:lnTo>
                  <a:pt x="0" y="1"/>
                </a:lnTo>
                <a:lnTo>
                  <a:pt x="1" y="0"/>
                </a:lnTo>
                <a:close/>
              </a:path>
            </a:pathLst>
          </a:custGeom>
          <a:noFill/>
          <a:ln w="1778">
            <a:solidFill>
              <a:srgbClr val="373435"/>
            </a:solidFill>
            <a:round/>
            <a:headEnd/>
            <a:tailEnd/>
          </a:ln>
        </xdr:spPr>
      </xdr:sp>
      <xdr:pic>
        <xdr:nvPicPr>
          <xdr:cNvPr id="27" name="Picture 178">
            <a:extLst>
              <a:ext uri="{FF2B5EF4-FFF2-40B4-BE49-F238E27FC236}">
                <a16:creationId xmlns:a16="http://schemas.microsoft.com/office/drawing/2014/main" id="{51CAA850-B650-FD9B-3D60-ECD5AE33608F}"/>
              </a:ext>
            </a:extLst>
          </xdr:cNvPr>
          <xdr:cNvPicPr>
            <a:picLocks noChangeAspect="1" noChangeArrowheads="1"/>
          </xdr:cNvPicPr>
        </xdr:nvPicPr>
        <xdr:blipFill>
          <a:blip xmlns:r="http://schemas.openxmlformats.org/officeDocument/2006/relationships" r:embed="rId6"/>
          <a:srcRect/>
          <a:stretch>
            <a:fillRect/>
          </a:stretch>
        </xdr:blipFill>
        <xdr:spPr bwMode="auto">
          <a:xfrm>
            <a:off x="499" y="585"/>
            <a:ext cx="1056" cy="94"/>
          </a:xfrm>
          <a:prstGeom prst="rect">
            <a:avLst/>
          </a:prstGeom>
          <a:noFill/>
          <a:ln w="9525">
            <a:noFill/>
            <a:miter lim="800000"/>
            <a:headEnd/>
            <a:tailEnd/>
          </a:ln>
        </xdr:spPr>
      </xdr:pic>
      <xdr:sp macro="" textlink="">
        <xdr:nvSpPr>
          <xdr:cNvPr id="28" name="Freeform 177">
            <a:extLst>
              <a:ext uri="{FF2B5EF4-FFF2-40B4-BE49-F238E27FC236}">
                <a16:creationId xmlns:a16="http://schemas.microsoft.com/office/drawing/2014/main" id="{2CC8172F-A330-833B-7E14-1A64C12966F8}"/>
              </a:ext>
            </a:extLst>
          </xdr:cNvPr>
          <xdr:cNvSpPr>
            <a:spLocks/>
          </xdr:cNvSpPr>
        </xdr:nvSpPr>
        <xdr:spPr bwMode="auto">
          <a:xfrm>
            <a:off x="544" y="269"/>
            <a:ext cx="429" cy="103"/>
          </a:xfrm>
          <a:custGeom>
            <a:avLst/>
            <a:gdLst>
              <a:gd name="T0" fmla="*/ 19 w 429"/>
              <a:gd name="T1" fmla="*/ 593 h 103"/>
              <a:gd name="T2" fmla="*/ 14 w 429"/>
              <a:gd name="T3" fmla="*/ 603 h 103"/>
              <a:gd name="T4" fmla="*/ 9 w 429"/>
              <a:gd name="T5" fmla="*/ 612 h 103"/>
              <a:gd name="T6" fmla="*/ 4 w 429"/>
              <a:gd name="T7" fmla="*/ 622 h 103"/>
              <a:gd name="T8" fmla="*/ 0 w 429"/>
              <a:gd name="T9" fmla="*/ 632 h 103"/>
              <a:gd name="T10" fmla="*/ 429 w 429"/>
              <a:gd name="T11" fmla="*/ 618 h 103"/>
              <a:gd name="T12" fmla="*/ 421 w 429"/>
              <a:gd name="T13" fmla="*/ 538 h 103"/>
              <a:gd name="T14" fmla="*/ 293 w 429"/>
              <a:gd name="T15" fmla="*/ 529 h 103"/>
              <a:gd name="T16" fmla="*/ 267 w 429"/>
              <a:gd name="T17" fmla="*/ 580 h 103"/>
              <a:gd name="T18" fmla="*/ 19 w 429"/>
              <a:gd name="T19" fmla="*/ 593 h 103"/>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429"/>
              <a:gd name="T31" fmla="*/ 0 h 103"/>
              <a:gd name="T32" fmla="*/ 429 w 429"/>
              <a:gd name="T33" fmla="*/ 103 h 103"/>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429" h="103">
                <a:moveTo>
                  <a:pt x="19" y="64"/>
                </a:moveTo>
                <a:lnTo>
                  <a:pt x="14" y="74"/>
                </a:lnTo>
                <a:lnTo>
                  <a:pt x="9" y="83"/>
                </a:lnTo>
                <a:lnTo>
                  <a:pt x="4" y="93"/>
                </a:lnTo>
                <a:lnTo>
                  <a:pt x="0" y="103"/>
                </a:lnTo>
                <a:lnTo>
                  <a:pt x="429" y="89"/>
                </a:lnTo>
                <a:lnTo>
                  <a:pt x="421" y="9"/>
                </a:lnTo>
                <a:lnTo>
                  <a:pt x="293" y="0"/>
                </a:lnTo>
                <a:lnTo>
                  <a:pt x="267" y="51"/>
                </a:lnTo>
                <a:lnTo>
                  <a:pt x="19" y="64"/>
                </a:lnTo>
                <a:close/>
              </a:path>
            </a:pathLst>
          </a:custGeom>
          <a:noFill/>
          <a:ln w="1778">
            <a:solidFill>
              <a:srgbClr val="373435"/>
            </a:solidFill>
            <a:round/>
            <a:headEnd/>
            <a:tailEnd/>
          </a:ln>
        </xdr:spPr>
      </xdr:sp>
      <xdr:pic>
        <xdr:nvPicPr>
          <xdr:cNvPr id="29" name="Picture 176">
            <a:extLst>
              <a:ext uri="{FF2B5EF4-FFF2-40B4-BE49-F238E27FC236}">
                <a16:creationId xmlns:a16="http://schemas.microsoft.com/office/drawing/2014/main" id="{C5EFB3B7-56AE-F914-E13F-2B9B050CD3B0}"/>
              </a:ext>
            </a:extLst>
          </xdr:cNvPr>
          <xdr:cNvPicPr>
            <a:picLocks noChangeAspect="1" noChangeArrowheads="1"/>
          </xdr:cNvPicPr>
        </xdr:nvPicPr>
        <xdr:blipFill>
          <a:blip xmlns:r="http://schemas.openxmlformats.org/officeDocument/2006/relationships" r:embed="rId7"/>
          <a:srcRect/>
          <a:stretch>
            <a:fillRect/>
          </a:stretch>
        </xdr:blipFill>
        <xdr:spPr bwMode="auto">
          <a:xfrm>
            <a:off x="544" y="400"/>
            <a:ext cx="499" cy="2"/>
          </a:xfrm>
          <a:prstGeom prst="rect">
            <a:avLst/>
          </a:prstGeom>
          <a:noFill/>
          <a:ln w="9525">
            <a:noFill/>
            <a:miter lim="800000"/>
            <a:headEnd/>
            <a:tailEnd/>
          </a:ln>
        </xdr:spPr>
      </xdr:pic>
      <xdr:sp macro="" textlink="">
        <xdr:nvSpPr>
          <xdr:cNvPr id="30" name="AutoShape 175">
            <a:extLst>
              <a:ext uri="{FF2B5EF4-FFF2-40B4-BE49-F238E27FC236}">
                <a16:creationId xmlns:a16="http://schemas.microsoft.com/office/drawing/2014/main" id="{49751E13-DD18-9BCB-DDCC-DE802AC6425C}"/>
              </a:ext>
            </a:extLst>
          </xdr:cNvPr>
          <xdr:cNvSpPr>
            <a:spLocks/>
          </xdr:cNvSpPr>
        </xdr:nvSpPr>
        <xdr:spPr bwMode="auto">
          <a:xfrm>
            <a:off x="504" y="621"/>
            <a:ext cx="1036" cy="188"/>
          </a:xfrm>
          <a:custGeom>
            <a:avLst/>
            <a:gdLst>
              <a:gd name="T0" fmla="*/ 1028 w 1036"/>
              <a:gd name="T1" fmla="*/ 996 h 188"/>
              <a:gd name="T2" fmla="*/ 445 w 1036"/>
              <a:gd name="T3" fmla="*/ 996 h 188"/>
              <a:gd name="T4" fmla="*/ 566 w 1036"/>
              <a:gd name="T5" fmla="*/ 1000 h 188"/>
              <a:gd name="T6" fmla="*/ 597 w 1036"/>
              <a:gd name="T7" fmla="*/ 1003 h 188"/>
              <a:gd name="T8" fmla="*/ 627 w 1036"/>
              <a:gd name="T9" fmla="*/ 1005 h 188"/>
              <a:gd name="T10" fmla="*/ 658 w 1036"/>
              <a:gd name="T11" fmla="*/ 1008 h 188"/>
              <a:gd name="T12" fmla="*/ 688 w 1036"/>
              <a:gd name="T13" fmla="*/ 1012 h 188"/>
              <a:gd name="T14" fmla="*/ 719 w 1036"/>
              <a:gd name="T15" fmla="*/ 1015 h 188"/>
              <a:gd name="T16" fmla="*/ 750 w 1036"/>
              <a:gd name="T17" fmla="*/ 1020 h 188"/>
              <a:gd name="T18" fmla="*/ 780 w 1036"/>
              <a:gd name="T19" fmla="*/ 1024 h 188"/>
              <a:gd name="T20" fmla="*/ 811 w 1036"/>
              <a:gd name="T21" fmla="*/ 1029 h 188"/>
              <a:gd name="T22" fmla="*/ 904 w 1036"/>
              <a:gd name="T23" fmla="*/ 1047 h 188"/>
              <a:gd name="T24" fmla="*/ 967 w 1036"/>
              <a:gd name="T25" fmla="*/ 1061 h 188"/>
              <a:gd name="T26" fmla="*/ 998 w 1036"/>
              <a:gd name="T27" fmla="*/ 1069 h 188"/>
              <a:gd name="T28" fmla="*/ 1001 w 1036"/>
              <a:gd name="T29" fmla="*/ 1065 h 188"/>
              <a:gd name="T30" fmla="*/ 1007 w 1036"/>
              <a:gd name="T31" fmla="*/ 1053 h 188"/>
              <a:gd name="T32" fmla="*/ 1017 w 1036"/>
              <a:gd name="T33" fmla="*/ 1029 h 188"/>
              <a:gd name="T34" fmla="*/ 1025 w 1036"/>
              <a:gd name="T35" fmla="*/ 1005 h 188"/>
              <a:gd name="T36" fmla="*/ 1028 w 1036"/>
              <a:gd name="T37" fmla="*/ 996 h 188"/>
              <a:gd name="T38" fmla="*/ 409 w 1036"/>
              <a:gd name="T39" fmla="*/ 881 h 188"/>
              <a:gd name="T40" fmla="*/ 312 w 1036"/>
              <a:gd name="T41" fmla="*/ 884 h 188"/>
              <a:gd name="T42" fmla="*/ 249 w 1036"/>
              <a:gd name="T43" fmla="*/ 888 h 188"/>
              <a:gd name="T44" fmla="*/ 185 w 1036"/>
              <a:gd name="T45" fmla="*/ 894 h 188"/>
              <a:gd name="T46" fmla="*/ 154 w 1036"/>
              <a:gd name="T47" fmla="*/ 898 h 188"/>
              <a:gd name="T48" fmla="*/ 92 w 1036"/>
              <a:gd name="T49" fmla="*/ 908 h 188"/>
              <a:gd name="T50" fmla="*/ 0 w 1036"/>
              <a:gd name="T51" fmla="*/ 926 h 188"/>
              <a:gd name="T52" fmla="*/ 2 w 1036"/>
              <a:gd name="T53" fmla="*/ 941 h 188"/>
              <a:gd name="T54" fmla="*/ 8 w 1036"/>
              <a:gd name="T55" fmla="*/ 969 h 188"/>
              <a:gd name="T56" fmla="*/ 12 w 1036"/>
              <a:gd name="T57" fmla="*/ 982 h 188"/>
              <a:gd name="T58" fmla="*/ 20 w 1036"/>
              <a:gd name="T59" fmla="*/ 1010 h 188"/>
              <a:gd name="T60" fmla="*/ 30 w 1036"/>
              <a:gd name="T61" fmla="*/ 1036 h 188"/>
              <a:gd name="T62" fmla="*/ 59 w 1036"/>
              <a:gd name="T63" fmla="*/ 1030 h 188"/>
              <a:gd name="T64" fmla="*/ 118 w 1036"/>
              <a:gd name="T65" fmla="*/ 1020 h 188"/>
              <a:gd name="T66" fmla="*/ 177 w 1036"/>
              <a:gd name="T67" fmla="*/ 1012 h 188"/>
              <a:gd name="T68" fmla="*/ 266 w 1036"/>
              <a:gd name="T69" fmla="*/ 1003 h 188"/>
              <a:gd name="T70" fmla="*/ 325 w 1036"/>
              <a:gd name="T71" fmla="*/ 999 h 188"/>
              <a:gd name="T72" fmla="*/ 415 w 1036"/>
              <a:gd name="T73" fmla="*/ 996 h 188"/>
              <a:gd name="T74" fmla="*/ 1028 w 1036"/>
              <a:gd name="T75" fmla="*/ 996 h 188"/>
              <a:gd name="T76" fmla="*/ 1033 w 1036"/>
              <a:gd name="T77" fmla="*/ 979 h 188"/>
              <a:gd name="T78" fmla="*/ 1036 w 1036"/>
              <a:gd name="T79" fmla="*/ 967 h 188"/>
              <a:gd name="T80" fmla="*/ 1003 w 1036"/>
              <a:gd name="T81" fmla="*/ 958 h 188"/>
              <a:gd name="T82" fmla="*/ 936 w 1036"/>
              <a:gd name="T83" fmla="*/ 942 h 188"/>
              <a:gd name="T84" fmla="*/ 837 w 1036"/>
              <a:gd name="T85" fmla="*/ 921 h 188"/>
              <a:gd name="T86" fmla="*/ 804 w 1036"/>
              <a:gd name="T87" fmla="*/ 916 h 188"/>
              <a:gd name="T88" fmla="*/ 770 w 1036"/>
              <a:gd name="T89" fmla="*/ 910 h 188"/>
              <a:gd name="T90" fmla="*/ 704 w 1036"/>
              <a:gd name="T91" fmla="*/ 900 h 188"/>
              <a:gd name="T92" fmla="*/ 671 w 1036"/>
              <a:gd name="T93" fmla="*/ 896 h 188"/>
              <a:gd name="T94" fmla="*/ 572 w 1036"/>
              <a:gd name="T95" fmla="*/ 887 h 188"/>
              <a:gd name="T96" fmla="*/ 507 w 1036"/>
              <a:gd name="T97" fmla="*/ 883 h 188"/>
              <a:gd name="T98" fmla="*/ 474 w 1036"/>
              <a:gd name="T99" fmla="*/ 882 h 188"/>
              <a:gd name="T100" fmla="*/ 441 w 1036"/>
              <a:gd name="T101" fmla="*/ 882 h 188"/>
              <a:gd name="T102" fmla="*/ 409 w 1036"/>
              <a:gd name="T103" fmla="*/ 881 h 188"/>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w 1036"/>
              <a:gd name="T157" fmla="*/ 0 h 188"/>
              <a:gd name="T158" fmla="*/ 1036 w 1036"/>
              <a:gd name="T159" fmla="*/ 188 h 188"/>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T156" t="T157" r="T158" b="T159"/>
            <a:pathLst>
              <a:path w="1036" h="188">
                <a:moveTo>
                  <a:pt x="1028" y="115"/>
                </a:moveTo>
                <a:lnTo>
                  <a:pt x="445" y="115"/>
                </a:lnTo>
                <a:lnTo>
                  <a:pt x="566" y="119"/>
                </a:lnTo>
                <a:lnTo>
                  <a:pt x="597" y="122"/>
                </a:lnTo>
                <a:lnTo>
                  <a:pt x="627" y="124"/>
                </a:lnTo>
                <a:lnTo>
                  <a:pt x="658" y="127"/>
                </a:lnTo>
                <a:lnTo>
                  <a:pt x="688" y="131"/>
                </a:lnTo>
                <a:lnTo>
                  <a:pt x="719" y="134"/>
                </a:lnTo>
                <a:lnTo>
                  <a:pt x="750" y="139"/>
                </a:lnTo>
                <a:lnTo>
                  <a:pt x="780" y="143"/>
                </a:lnTo>
                <a:lnTo>
                  <a:pt x="811" y="148"/>
                </a:lnTo>
                <a:lnTo>
                  <a:pt x="904" y="166"/>
                </a:lnTo>
                <a:lnTo>
                  <a:pt x="967" y="180"/>
                </a:lnTo>
                <a:lnTo>
                  <a:pt x="998" y="188"/>
                </a:lnTo>
                <a:lnTo>
                  <a:pt x="1001" y="184"/>
                </a:lnTo>
                <a:lnTo>
                  <a:pt x="1007" y="172"/>
                </a:lnTo>
                <a:lnTo>
                  <a:pt x="1017" y="148"/>
                </a:lnTo>
                <a:lnTo>
                  <a:pt x="1025" y="124"/>
                </a:lnTo>
                <a:lnTo>
                  <a:pt x="1028" y="115"/>
                </a:lnTo>
                <a:close/>
                <a:moveTo>
                  <a:pt x="409" y="0"/>
                </a:moveTo>
                <a:lnTo>
                  <a:pt x="312" y="3"/>
                </a:lnTo>
                <a:lnTo>
                  <a:pt x="249" y="7"/>
                </a:lnTo>
                <a:lnTo>
                  <a:pt x="185" y="13"/>
                </a:lnTo>
                <a:lnTo>
                  <a:pt x="154" y="17"/>
                </a:lnTo>
                <a:lnTo>
                  <a:pt x="92" y="27"/>
                </a:lnTo>
                <a:lnTo>
                  <a:pt x="0" y="45"/>
                </a:lnTo>
                <a:lnTo>
                  <a:pt x="2" y="60"/>
                </a:lnTo>
                <a:lnTo>
                  <a:pt x="8" y="88"/>
                </a:lnTo>
                <a:lnTo>
                  <a:pt x="12" y="101"/>
                </a:lnTo>
                <a:lnTo>
                  <a:pt x="20" y="129"/>
                </a:lnTo>
                <a:lnTo>
                  <a:pt x="30" y="155"/>
                </a:lnTo>
                <a:lnTo>
                  <a:pt x="59" y="149"/>
                </a:lnTo>
                <a:lnTo>
                  <a:pt x="118" y="139"/>
                </a:lnTo>
                <a:lnTo>
                  <a:pt x="177" y="131"/>
                </a:lnTo>
                <a:lnTo>
                  <a:pt x="266" y="122"/>
                </a:lnTo>
                <a:lnTo>
                  <a:pt x="325" y="118"/>
                </a:lnTo>
                <a:lnTo>
                  <a:pt x="415" y="115"/>
                </a:lnTo>
                <a:lnTo>
                  <a:pt x="1028" y="115"/>
                </a:lnTo>
                <a:lnTo>
                  <a:pt x="1033" y="98"/>
                </a:lnTo>
                <a:lnTo>
                  <a:pt x="1036" y="86"/>
                </a:lnTo>
                <a:lnTo>
                  <a:pt x="1003" y="77"/>
                </a:lnTo>
                <a:lnTo>
                  <a:pt x="936" y="61"/>
                </a:lnTo>
                <a:lnTo>
                  <a:pt x="837" y="40"/>
                </a:lnTo>
                <a:lnTo>
                  <a:pt x="804" y="35"/>
                </a:lnTo>
                <a:lnTo>
                  <a:pt x="770" y="29"/>
                </a:lnTo>
                <a:lnTo>
                  <a:pt x="704" y="19"/>
                </a:lnTo>
                <a:lnTo>
                  <a:pt x="671" y="15"/>
                </a:lnTo>
                <a:lnTo>
                  <a:pt x="572" y="6"/>
                </a:lnTo>
                <a:lnTo>
                  <a:pt x="507" y="2"/>
                </a:lnTo>
                <a:lnTo>
                  <a:pt x="474" y="1"/>
                </a:lnTo>
                <a:lnTo>
                  <a:pt x="441" y="1"/>
                </a:lnTo>
                <a:lnTo>
                  <a:pt x="409" y="0"/>
                </a:lnTo>
                <a:close/>
              </a:path>
            </a:pathLst>
          </a:custGeom>
          <a:solidFill>
            <a:srgbClr val="FFF012"/>
          </a:solidFill>
          <a:ln w="9525">
            <a:noFill/>
            <a:miter lim="800000"/>
            <a:headEnd/>
            <a:tailEnd/>
          </a:ln>
        </xdr:spPr>
      </xdr:sp>
      <xdr:pic>
        <xdr:nvPicPr>
          <xdr:cNvPr id="31" name="Picture 174">
            <a:extLst>
              <a:ext uri="{FF2B5EF4-FFF2-40B4-BE49-F238E27FC236}">
                <a16:creationId xmlns:a16="http://schemas.microsoft.com/office/drawing/2014/main" id="{F47310B6-B881-7075-AEF7-55F94DFC5062}"/>
              </a:ext>
            </a:extLst>
          </xdr:cNvPr>
          <xdr:cNvPicPr>
            <a:picLocks noChangeAspect="1" noChangeArrowheads="1"/>
          </xdr:cNvPicPr>
        </xdr:nvPicPr>
        <xdr:blipFill>
          <a:blip xmlns:r="http://schemas.openxmlformats.org/officeDocument/2006/relationships" r:embed="rId8"/>
          <a:srcRect/>
          <a:stretch>
            <a:fillRect/>
          </a:stretch>
        </xdr:blipFill>
        <xdr:spPr bwMode="auto">
          <a:xfrm>
            <a:off x="503" y="753"/>
            <a:ext cx="1037" cy="2"/>
          </a:xfrm>
          <a:prstGeom prst="rect">
            <a:avLst/>
          </a:prstGeom>
          <a:noFill/>
          <a:ln w="9525">
            <a:noFill/>
            <a:miter lim="800000"/>
            <a:headEnd/>
            <a:tailEnd/>
          </a:ln>
        </xdr:spPr>
      </xdr:pic>
      <xdr:sp macro="" textlink="">
        <xdr:nvSpPr>
          <xdr:cNvPr id="32" name="Freeform 173">
            <a:extLst>
              <a:ext uri="{FF2B5EF4-FFF2-40B4-BE49-F238E27FC236}">
                <a16:creationId xmlns:a16="http://schemas.microsoft.com/office/drawing/2014/main" id="{44490633-C6B2-7E4D-D0F0-B437B16FC070}"/>
              </a:ext>
            </a:extLst>
          </xdr:cNvPr>
          <xdr:cNvSpPr>
            <a:spLocks/>
          </xdr:cNvSpPr>
        </xdr:nvSpPr>
        <xdr:spPr bwMode="auto">
          <a:xfrm>
            <a:off x="504" y="621"/>
            <a:ext cx="1036" cy="188"/>
          </a:xfrm>
          <a:custGeom>
            <a:avLst/>
            <a:gdLst>
              <a:gd name="T0" fmla="*/ 967 w 1036"/>
              <a:gd name="T1" fmla="*/ 1061 h 188"/>
              <a:gd name="T2" fmla="*/ 904 w 1036"/>
              <a:gd name="T3" fmla="*/ 1047 h 188"/>
              <a:gd name="T4" fmla="*/ 842 w 1036"/>
              <a:gd name="T5" fmla="*/ 1035 h 188"/>
              <a:gd name="T6" fmla="*/ 780 w 1036"/>
              <a:gd name="T7" fmla="*/ 1024 h 188"/>
              <a:gd name="T8" fmla="*/ 719 w 1036"/>
              <a:gd name="T9" fmla="*/ 1015 h 188"/>
              <a:gd name="T10" fmla="*/ 658 w 1036"/>
              <a:gd name="T11" fmla="*/ 1008 h 188"/>
              <a:gd name="T12" fmla="*/ 597 w 1036"/>
              <a:gd name="T13" fmla="*/ 1003 h 188"/>
              <a:gd name="T14" fmla="*/ 536 w 1036"/>
              <a:gd name="T15" fmla="*/ 999 h 188"/>
              <a:gd name="T16" fmla="*/ 475 w 1036"/>
              <a:gd name="T17" fmla="*/ 997 h 188"/>
              <a:gd name="T18" fmla="*/ 415 w 1036"/>
              <a:gd name="T19" fmla="*/ 996 h 188"/>
              <a:gd name="T20" fmla="*/ 355 w 1036"/>
              <a:gd name="T21" fmla="*/ 998 h 188"/>
              <a:gd name="T22" fmla="*/ 236 w 1036"/>
              <a:gd name="T23" fmla="*/ 1006 h 188"/>
              <a:gd name="T24" fmla="*/ 59 w 1036"/>
              <a:gd name="T25" fmla="*/ 1030 h 188"/>
              <a:gd name="T26" fmla="*/ 25 w 1036"/>
              <a:gd name="T27" fmla="*/ 1023 h 188"/>
              <a:gd name="T28" fmla="*/ 16 w 1036"/>
              <a:gd name="T29" fmla="*/ 996 h 188"/>
              <a:gd name="T30" fmla="*/ 8 w 1036"/>
              <a:gd name="T31" fmla="*/ 969 h 188"/>
              <a:gd name="T32" fmla="*/ 2 w 1036"/>
              <a:gd name="T33" fmla="*/ 941 h 188"/>
              <a:gd name="T34" fmla="*/ 30 w 1036"/>
              <a:gd name="T35" fmla="*/ 920 h 188"/>
              <a:gd name="T36" fmla="*/ 92 w 1036"/>
              <a:gd name="T37" fmla="*/ 908 h 188"/>
              <a:gd name="T38" fmla="*/ 154 w 1036"/>
              <a:gd name="T39" fmla="*/ 898 h 188"/>
              <a:gd name="T40" fmla="*/ 217 w 1036"/>
              <a:gd name="T41" fmla="*/ 891 h 188"/>
              <a:gd name="T42" fmla="*/ 281 w 1036"/>
              <a:gd name="T43" fmla="*/ 886 h 188"/>
              <a:gd name="T44" fmla="*/ 345 w 1036"/>
              <a:gd name="T45" fmla="*/ 883 h 188"/>
              <a:gd name="T46" fmla="*/ 409 w 1036"/>
              <a:gd name="T47" fmla="*/ 881 h 188"/>
              <a:gd name="T48" fmla="*/ 474 w 1036"/>
              <a:gd name="T49" fmla="*/ 882 h 188"/>
              <a:gd name="T50" fmla="*/ 539 w 1036"/>
              <a:gd name="T51" fmla="*/ 885 h 188"/>
              <a:gd name="T52" fmla="*/ 605 w 1036"/>
              <a:gd name="T53" fmla="*/ 890 h 188"/>
              <a:gd name="T54" fmla="*/ 671 w 1036"/>
              <a:gd name="T55" fmla="*/ 896 h 188"/>
              <a:gd name="T56" fmla="*/ 737 w 1036"/>
              <a:gd name="T57" fmla="*/ 905 h 188"/>
              <a:gd name="T58" fmla="*/ 804 w 1036"/>
              <a:gd name="T59" fmla="*/ 916 h 188"/>
              <a:gd name="T60" fmla="*/ 870 w 1036"/>
              <a:gd name="T61" fmla="*/ 928 h 188"/>
              <a:gd name="T62" fmla="*/ 936 w 1036"/>
              <a:gd name="T63" fmla="*/ 942 h 188"/>
              <a:gd name="T64" fmla="*/ 1003 w 1036"/>
              <a:gd name="T65" fmla="*/ 958 h 188"/>
              <a:gd name="T66" fmla="*/ 1033 w 1036"/>
              <a:gd name="T67" fmla="*/ 979 h 188"/>
              <a:gd name="T68" fmla="*/ 1025 w 1036"/>
              <a:gd name="T69" fmla="*/ 1005 h 188"/>
              <a:gd name="T70" fmla="*/ 1017 w 1036"/>
              <a:gd name="T71" fmla="*/ 1029 h 188"/>
              <a:gd name="T72" fmla="*/ 1007 w 1036"/>
              <a:gd name="T73" fmla="*/ 1053 h 188"/>
              <a:gd name="T74" fmla="*/ 1000 w 1036"/>
              <a:gd name="T75" fmla="*/ 1067 h 188"/>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w 1036"/>
              <a:gd name="T115" fmla="*/ 0 h 188"/>
              <a:gd name="T116" fmla="*/ 1036 w 1036"/>
              <a:gd name="T117" fmla="*/ 188 h 188"/>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T114" t="T115" r="T116" b="T117"/>
            <a:pathLst>
              <a:path w="1036" h="188">
                <a:moveTo>
                  <a:pt x="998" y="188"/>
                </a:moveTo>
                <a:lnTo>
                  <a:pt x="967" y="180"/>
                </a:lnTo>
                <a:lnTo>
                  <a:pt x="935" y="173"/>
                </a:lnTo>
                <a:lnTo>
                  <a:pt x="904" y="166"/>
                </a:lnTo>
                <a:lnTo>
                  <a:pt x="873" y="160"/>
                </a:lnTo>
                <a:lnTo>
                  <a:pt x="842" y="154"/>
                </a:lnTo>
                <a:lnTo>
                  <a:pt x="811" y="148"/>
                </a:lnTo>
                <a:lnTo>
                  <a:pt x="780" y="143"/>
                </a:lnTo>
                <a:lnTo>
                  <a:pt x="750" y="139"/>
                </a:lnTo>
                <a:lnTo>
                  <a:pt x="719" y="134"/>
                </a:lnTo>
                <a:lnTo>
                  <a:pt x="688" y="131"/>
                </a:lnTo>
                <a:lnTo>
                  <a:pt x="658" y="127"/>
                </a:lnTo>
                <a:lnTo>
                  <a:pt x="627" y="124"/>
                </a:lnTo>
                <a:lnTo>
                  <a:pt x="597" y="122"/>
                </a:lnTo>
                <a:lnTo>
                  <a:pt x="566" y="119"/>
                </a:lnTo>
                <a:lnTo>
                  <a:pt x="536" y="118"/>
                </a:lnTo>
                <a:lnTo>
                  <a:pt x="505" y="117"/>
                </a:lnTo>
                <a:lnTo>
                  <a:pt x="475" y="116"/>
                </a:lnTo>
                <a:lnTo>
                  <a:pt x="445" y="115"/>
                </a:lnTo>
                <a:lnTo>
                  <a:pt x="415" y="115"/>
                </a:lnTo>
                <a:lnTo>
                  <a:pt x="385" y="116"/>
                </a:lnTo>
                <a:lnTo>
                  <a:pt x="355" y="117"/>
                </a:lnTo>
                <a:lnTo>
                  <a:pt x="325" y="118"/>
                </a:lnTo>
                <a:lnTo>
                  <a:pt x="236" y="125"/>
                </a:lnTo>
                <a:lnTo>
                  <a:pt x="147" y="135"/>
                </a:lnTo>
                <a:lnTo>
                  <a:pt x="59" y="149"/>
                </a:lnTo>
                <a:lnTo>
                  <a:pt x="30" y="155"/>
                </a:lnTo>
                <a:lnTo>
                  <a:pt x="25" y="142"/>
                </a:lnTo>
                <a:lnTo>
                  <a:pt x="20" y="129"/>
                </a:lnTo>
                <a:lnTo>
                  <a:pt x="16" y="115"/>
                </a:lnTo>
                <a:lnTo>
                  <a:pt x="12" y="101"/>
                </a:lnTo>
                <a:lnTo>
                  <a:pt x="8" y="88"/>
                </a:lnTo>
                <a:lnTo>
                  <a:pt x="5" y="74"/>
                </a:lnTo>
                <a:lnTo>
                  <a:pt x="2" y="60"/>
                </a:lnTo>
                <a:lnTo>
                  <a:pt x="0" y="45"/>
                </a:lnTo>
                <a:lnTo>
                  <a:pt x="30" y="39"/>
                </a:lnTo>
                <a:lnTo>
                  <a:pt x="61" y="33"/>
                </a:lnTo>
                <a:lnTo>
                  <a:pt x="92" y="27"/>
                </a:lnTo>
                <a:lnTo>
                  <a:pt x="123" y="22"/>
                </a:lnTo>
                <a:lnTo>
                  <a:pt x="154" y="17"/>
                </a:lnTo>
                <a:lnTo>
                  <a:pt x="185" y="13"/>
                </a:lnTo>
                <a:lnTo>
                  <a:pt x="217" y="10"/>
                </a:lnTo>
                <a:lnTo>
                  <a:pt x="249" y="7"/>
                </a:lnTo>
                <a:lnTo>
                  <a:pt x="281" y="5"/>
                </a:lnTo>
                <a:lnTo>
                  <a:pt x="312" y="3"/>
                </a:lnTo>
                <a:lnTo>
                  <a:pt x="345" y="2"/>
                </a:lnTo>
                <a:lnTo>
                  <a:pt x="377" y="1"/>
                </a:lnTo>
                <a:lnTo>
                  <a:pt x="409" y="0"/>
                </a:lnTo>
                <a:lnTo>
                  <a:pt x="441" y="1"/>
                </a:lnTo>
                <a:lnTo>
                  <a:pt x="474" y="1"/>
                </a:lnTo>
                <a:lnTo>
                  <a:pt x="507" y="2"/>
                </a:lnTo>
                <a:lnTo>
                  <a:pt x="539" y="4"/>
                </a:lnTo>
                <a:lnTo>
                  <a:pt x="572" y="6"/>
                </a:lnTo>
                <a:lnTo>
                  <a:pt x="605" y="9"/>
                </a:lnTo>
                <a:lnTo>
                  <a:pt x="638" y="12"/>
                </a:lnTo>
                <a:lnTo>
                  <a:pt x="671" y="15"/>
                </a:lnTo>
                <a:lnTo>
                  <a:pt x="704" y="19"/>
                </a:lnTo>
                <a:lnTo>
                  <a:pt x="737" y="24"/>
                </a:lnTo>
                <a:lnTo>
                  <a:pt x="770" y="29"/>
                </a:lnTo>
                <a:lnTo>
                  <a:pt x="804" y="35"/>
                </a:lnTo>
                <a:lnTo>
                  <a:pt x="837" y="40"/>
                </a:lnTo>
                <a:lnTo>
                  <a:pt x="870" y="47"/>
                </a:lnTo>
                <a:lnTo>
                  <a:pt x="903" y="54"/>
                </a:lnTo>
                <a:lnTo>
                  <a:pt x="936" y="61"/>
                </a:lnTo>
                <a:lnTo>
                  <a:pt x="970" y="69"/>
                </a:lnTo>
                <a:lnTo>
                  <a:pt x="1003" y="77"/>
                </a:lnTo>
                <a:lnTo>
                  <a:pt x="1036" y="86"/>
                </a:lnTo>
                <a:lnTo>
                  <a:pt x="1033" y="98"/>
                </a:lnTo>
                <a:lnTo>
                  <a:pt x="1029" y="111"/>
                </a:lnTo>
                <a:lnTo>
                  <a:pt x="1025" y="124"/>
                </a:lnTo>
                <a:lnTo>
                  <a:pt x="1021" y="136"/>
                </a:lnTo>
                <a:lnTo>
                  <a:pt x="1017" y="148"/>
                </a:lnTo>
                <a:lnTo>
                  <a:pt x="1012" y="160"/>
                </a:lnTo>
                <a:lnTo>
                  <a:pt x="1007" y="172"/>
                </a:lnTo>
                <a:lnTo>
                  <a:pt x="1001" y="184"/>
                </a:lnTo>
                <a:lnTo>
                  <a:pt x="1000" y="186"/>
                </a:lnTo>
                <a:lnTo>
                  <a:pt x="998" y="188"/>
                </a:lnTo>
                <a:close/>
              </a:path>
            </a:pathLst>
          </a:custGeom>
          <a:noFill/>
          <a:ln w="1778">
            <a:solidFill>
              <a:srgbClr val="373435"/>
            </a:solidFill>
            <a:round/>
            <a:headEnd/>
            <a:tailEnd/>
          </a:ln>
        </xdr:spPr>
      </xdr:sp>
      <xdr:pic>
        <xdr:nvPicPr>
          <xdr:cNvPr id="33" name="Picture 172">
            <a:extLst>
              <a:ext uri="{FF2B5EF4-FFF2-40B4-BE49-F238E27FC236}">
                <a16:creationId xmlns:a16="http://schemas.microsoft.com/office/drawing/2014/main" id="{BB092A0D-9DAE-BDA8-D0BD-EA5689849602}"/>
              </a:ext>
            </a:extLst>
          </xdr:cNvPr>
          <xdr:cNvPicPr>
            <a:picLocks noChangeAspect="1" noChangeArrowheads="1"/>
          </xdr:cNvPicPr>
        </xdr:nvPicPr>
        <xdr:blipFill>
          <a:blip xmlns:r="http://schemas.openxmlformats.org/officeDocument/2006/relationships" r:embed="rId8"/>
          <a:srcRect/>
          <a:stretch>
            <a:fillRect/>
          </a:stretch>
        </xdr:blipFill>
        <xdr:spPr bwMode="auto">
          <a:xfrm>
            <a:off x="503" y="753"/>
            <a:ext cx="1037" cy="2"/>
          </a:xfrm>
          <a:prstGeom prst="rect">
            <a:avLst/>
          </a:prstGeom>
          <a:noFill/>
          <a:ln w="9525">
            <a:noFill/>
            <a:miter lim="800000"/>
            <a:headEnd/>
            <a:tailEnd/>
          </a:ln>
        </xdr:spPr>
      </xdr:pic>
      <xdr:pic>
        <xdr:nvPicPr>
          <xdr:cNvPr id="34" name="Picture 171">
            <a:extLst>
              <a:ext uri="{FF2B5EF4-FFF2-40B4-BE49-F238E27FC236}">
                <a16:creationId xmlns:a16="http://schemas.microsoft.com/office/drawing/2014/main" id="{CA4478A1-67D6-A6BA-35AD-09EC786E4F27}"/>
              </a:ext>
            </a:extLst>
          </xdr:cNvPr>
          <xdr:cNvPicPr>
            <a:picLocks noChangeAspect="1" noChangeArrowheads="1"/>
          </xdr:cNvPicPr>
        </xdr:nvPicPr>
        <xdr:blipFill>
          <a:blip xmlns:r="http://schemas.openxmlformats.org/officeDocument/2006/relationships" r:embed="rId9"/>
          <a:srcRect/>
          <a:stretch>
            <a:fillRect/>
          </a:stretch>
        </xdr:blipFill>
        <xdr:spPr bwMode="auto">
          <a:xfrm>
            <a:off x="716" y="202"/>
            <a:ext cx="352" cy="231"/>
          </a:xfrm>
          <a:prstGeom prst="rect">
            <a:avLst/>
          </a:prstGeom>
          <a:noFill/>
          <a:ln w="9525">
            <a:noFill/>
            <a:miter lim="800000"/>
            <a:headEnd/>
            <a:tailEnd/>
          </a:ln>
        </xdr:spPr>
      </xdr:pic>
      <xdr:pic>
        <xdr:nvPicPr>
          <xdr:cNvPr id="35" name="Picture 170">
            <a:extLst>
              <a:ext uri="{FF2B5EF4-FFF2-40B4-BE49-F238E27FC236}">
                <a16:creationId xmlns:a16="http://schemas.microsoft.com/office/drawing/2014/main" id="{C6F8D865-615D-A350-B4E3-8F08C3DECD35}"/>
              </a:ext>
            </a:extLst>
          </xdr:cNvPr>
          <xdr:cNvPicPr>
            <a:picLocks noChangeAspect="1" noChangeArrowheads="1"/>
          </xdr:cNvPicPr>
        </xdr:nvPicPr>
        <xdr:blipFill>
          <a:blip xmlns:r="http://schemas.openxmlformats.org/officeDocument/2006/relationships" r:embed="rId10"/>
          <a:srcRect/>
          <a:stretch>
            <a:fillRect/>
          </a:stretch>
        </xdr:blipFill>
        <xdr:spPr bwMode="auto">
          <a:xfrm>
            <a:off x="717" y="494"/>
            <a:ext cx="823" cy="14"/>
          </a:xfrm>
          <a:prstGeom prst="rect">
            <a:avLst/>
          </a:prstGeom>
          <a:noFill/>
          <a:ln w="9525">
            <a:noFill/>
            <a:miter lim="800000"/>
            <a:headEnd/>
            <a:tailEnd/>
          </a:ln>
        </xdr:spPr>
      </xdr:pic>
      <xdr:sp macro="" textlink="">
        <xdr:nvSpPr>
          <xdr:cNvPr id="36" name="Rectangle 169">
            <a:extLst>
              <a:ext uri="{FF2B5EF4-FFF2-40B4-BE49-F238E27FC236}">
                <a16:creationId xmlns:a16="http://schemas.microsoft.com/office/drawing/2014/main" id="{0C45D849-78DB-7F6D-B1CD-543F8F73F9E2}"/>
              </a:ext>
            </a:extLst>
          </xdr:cNvPr>
          <xdr:cNvSpPr>
            <a:spLocks noChangeArrowheads="1"/>
          </xdr:cNvSpPr>
        </xdr:nvSpPr>
        <xdr:spPr bwMode="auto">
          <a:xfrm>
            <a:off x="925" y="294"/>
            <a:ext cx="30" cy="26"/>
          </a:xfrm>
          <a:prstGeom prst="rect">
            <a:avLst/>
          </a:prstGeom>
          <a:noFill/>
          <a:ln w="1778">
            <a:solidFill>
              <a:srgbClr val="373435"/>
            </a:solidFill>
            <a:miter lim="800000"/>
            <a:headEnd/>
            <a:tailEnd/>
          </a:ln>
        </xdr:spPr>
      </xdr:sp>
      <xdr:sp macro="" textlink="">
        <xdr:nvSpPr>
          <xdr:cNvPr id="37" name="Rectangle 168">
            <a:extLst>
              <a:ext uri="{FF2B5EF4-FFF2-40B4-BE49-F238E27FC236}">
                <a16:creationId xmlns:a16="http://schemas.microsoft.com/office/drawing/2014/main" id="{7D888F6F-F902-0E9C-27F5-5EFA8F56FFEE}"/>
              </a:ext>
            </a:extLst>
          </xdr:cNvPr>
          <xdr:cNvSpPr>
            <a:spLocks noChangeArrowheads="1"/>
          </xdr:cNvSpPr>
        </xdr:nvSpPr>
        <xdr:spPr bwMode="auto">
          <a:xfrm>
            <a:off x="887" y="290"/>
            <a:ext cx="30" cy="26"/>
          </a:xfrm>
          <a:prstGeom prst="rect">
            <a:avLst/>
          </a:prstGeom>
          <a:noFill/>
          <a:ln w="1778">
            <a:solidFill>
              <a:srgbClr val="373435"/>
            </a:solidFill>
            <a:miter lim="800000"/>
            <a:headEnd/>
            <a:tailEnd/>
          </a:ln>
        </xdr:spPr>
      </xdr:sp>
      <xdr:sp macro="" textlink="">
        <xdr:nvSpPr>
          <xdr:cNvPr id="38" name="Rectangle 167">
            <a:extLst>
              <a:ext uri="{FF2B5EF4-FFF2-40B4-BE49-F238E27FC236}">
                <a16:creationId xmlns:a16="http://schemas.microsoft.com/office/drawing/2014/main" id="{A61C9A9E-3E13-6B74-8E75-1F868ADEDF8B}"/>
              </a:ext>
            </a:extLst>
          </xdr:cNvPr>
          <xdr:cNvSpPr>
            <a:spLocks noChangeArrowheads="1"/>
          </xdr:cNvSpPr>
        </xdr:nvSpPr>
        <xdr:spPr bwMode="auto">
          <a:xfrm>
            <a:off x="842" y="288"/>
            <a:ext cx="30" cy="25"/>
          </a:xfrm>
          <a:prstGeom prst="rect">
            <a:avLst/>
          </a:prstGeom>
          <a:noFill/>
          <a:ln w="1778">
            <a:solidFill>
              <a:srgbClr val="373435"/>
            </a:solidFill>
            <a:miter lim="800000"/>
            <a:headEnd/>
            <a:tailEnd/>
          </a:ln>
        </xdr:spPr>
      </xdr:sp>
      <xdr:pic>
        <xdr:nvPicPr>
          <xdr:cNvPr id="39" name="Picture 166">
            <a:extLst>
              <a:ext uri="{FF2B5EF4-FFF2-40B4-BE49-F238E27FC236}">
                <a16:creationId xmlns:a16="http://schemas.microsoft.com/office/drawing/2014/main" id="{712B6A1D-504E-BA54-1AFF-486E29793E73}"/>
              </a:ext>
            </a:extLst>
          </xdr:cNvPr>
          <xdr:cNvPicPr>
            <a:picLocks noChangeAspect="1" noChangeArrowheads="1"/>
          </xdr:cNvPicPr>
        </xdr:nvPicPr>
        <xdr:blipFill>
          <a:blip xmlns:r="http://schemas.openxmlformats.org/officeDocument/2006/relationships" r:embed="rId11"/>
          <a:srcRect/>
          <a:stretch>
            <a:fillRect/>
          </a:stretch>
        </xdr:blipFill>
        <xdr:spPr bwMode="auto">
          <a:xfrm>
            <a:off x="842" y="417"/>
            <a:ext cx="583" cy="10"/>
          </a:xfrm>
          <a:prstGeom prst="rect">
            <a:avLst/>
          </a:prstGeom>
          <a:noFill/>
          <a:ln w="9525">
            <a:noFill/>
            <a:miter lim="800000"/>
            <a:headEnd/>
            <a:tailEnd/>
          </a:ln>
        </xdr:spPr>
      </xdr:pic>
      <xdr:sp macro="" textlink="">
        <xdr:nvSpPr>
          <xdr:cNvPr id="40" name="AutoShape 165">
            <a:extLst>
              <a:ext uri="{FF2B5EF4-FFF2-40B4-BE49-F238E27FC236}">
                <a16:creationId xmlns:a16="http://schemas.microsoft.com/office/drawing/2014/main" id="{14706A77-C2E6-29A1-0FC1-1773DB47334C}"/>
              </a:ext>
            </a:extLst>
          </xdr:cNvPr>
          <xdr:cNvSpPr>
            <a:spLocks/>
          </xdr:cNvSpPr>
        </xdr:nvSpPr>
        <xdr:spPr bwMode="auto">
          <a:xfrm>
            <a:off x="1114" y="184"/>
            <a:ext cx="163" cy="345"/>
          </a:xfrm>
          <a:custGeom>
            <a:avLst/>
            <a:gdLst>
              <a:gd name="T0" fmla="*/ 9 w 163"/>
              <a:gd name="T1" fmla="*/ 761 h 345"/>
              <a:gd name="T2" fmla="*/ 19 w 163"/>
              <a:gd name="T3" fmla="*/ 776 h 345"/>
              <a:gd name="T4" fmla="*/ 56 w 163"/>
              <a:gd name="T5" fmla="*/ 779 h 345"/>
              <a:gd name="T6" fmla="*/ 111 w 163"/>
              <a:gd name="T7" fmla="*/ 784 h 345"/>
              <a:gd name="T8" fmla="*/ 147 w 163"/>
              <a:gd name="T9" fmla="*/ 789 h 345"/>
              <a:gd name="T10" fmla="*/ 147 w 163"/>
              <a:gd name="T11" fmla="*/ 761 h 345"/>
              <a:gd name="T12" fmla="*/ 32 w 163"/>
              <a:gd name="T13" fmla="*/ 740 h 345"/>
              <a:gd name="T14" fmla="*/ 136 w 163"/>
              <a:gd name="T15" fmla="*/ 761 h 345"/>
              <a:gd name="T16" fmla="*/ 103 w 163"/>
              <a:gd name="T17" fmla="*/ 719 h 345"/>
              <a:gd name="T18" fmla="*/ 38 w 163"/>
              <a:gd name="T19" fmla="*/ 740 h 345"/>
              <a:gd name="T20" fmla="*/ 103 w 163"/>
              <a:gd name="T21" fmla="*/ 719 h 345"/>
              <a:gd name="T22" fmla="*/ 54 w 163"/>
              <a:gd name="T23" fmla="*/ 523 h 345"/>
              <a:gd name="T24" fmla="*/ 91 w 163"/>
              <a:gd name="T25" fmla="*/ 719 h 345"/>
              <a:gd name="T26" fmla="*/ 6 w 163"/>
              <a:gd name="T27" fmla="*/ 483 h 345"/>
              <a:gd name="T28" fmla="*/ 11 w 163"/>
              <a:gd name="T29" fmla="*/ 542 h 345"/>
              <a:gd name="T30" fmla="*/ 27 w 163"/>
              <a:gd name="T31" fmla="*/ 530 h 345"/>
              <a:gd name="T32" fmla="*/ 40 w 163"/>
              <a:gd name="T33" fmla="*/ 525 h 345"/>
              <a:gd name="T34" fmla="*/ 91 w 163"/>
              <a:gd name="T35" fmla="*/ 523 h 345"/>
              <a:gd name="T36" fmla="*/ 148 w 163"/>
              <a:gd name="T37" fmla="*/ 521 h 345"/>
              <a:gd name="T38" fmla="*/ 103 w 163"/>
              <a:gd name="T39" fmla="*/ 501 h 345"/>
              <a:gd name="T40" fmla="*/ 47 w 163"/>
              <a:gd name="T41" fmla="*/ 500 h 345"/>
              <a:gd name="T42" fmla="*/ 27 w 163"/>
              <a:gd name="T43" fmla="*/ 497 h 345"/>
              <a:gd name="T44" fmla="*/ 16 w 163"/>
              <a:gd name="T45" fmla="*/ 492 h 345"/>
              <a:gd name="T46" fmla="*/ 6 w 163"/>
              <a:gd name="T47" fmla="*/ 483 h 345"/>
              <a:gd name="T48" fmla="*/ 106 w 163"/>
              <a:gd name="T49" fmla="*/ 521 h 345"/>
              <a:gd name="T50" fmla="*/ 120 w 163"/>
              <a:gd name="T51" fmla="*/ 524 h 345"/>
              <a:gd name="T52" fmla="*/ 141 w 163"/>
              <a:gd name="T53" fmla="*/ 538 h 345"/>
              <a:gd name="T54" fmla="*/ 148 w 163"/>
              <a:gd name="T55" fmla="*/ 521 h 345"/>
              <a:gd name="T56" fmla="*/ 142 w 163"/>
              <a:gd name="T57" fmla="*/ 491 h 345"/>
              <a:gd name="T58" fmla="*/ 122 w 163"/>
              <a:gd name="T59" fmla="*/ 499 h 345"/>
              <a:gd name="T60" fmla="*/ 111 w 163"/>
              <a:gd name="T61" fmla="*/ 501 h 345"/>
              <a:gd name="T62" fmla="*/ 149 w 163"/>
              <a:gd name="T63" fmla="*/ 488 h 345"/>
              <a:gd name="T64" fmla="*/ 40 w 163"/>
              <a:gd name="T65" fmla="*/ 444 h 345"/>
              <a:gd name="T66" fmla="*/ 48 w 163"/>
              <a:gd name="T67" fmla="*/ 459 h 345"/>
              <a:gd name="T68" fmla="*/ 56 w 163"/>
              <a:gd name="T69" fmla="*/ 480 h 345"/>
              <a:gd name="T70" fmla="*/ 54 w 163"/>
              <a:gd name="T71" fmla="*/ 499 h 345"/>
              <a:gd name="T72" fmla="*/ 95 w 163"/>
              <a:gd name="T73" fmla="*/ 500 h 345"/>
              <a:gd name="T74" fmla="*/ 89 w 163"/>
              <a:gd name="T75" fmla="*/ 492 h 345"/>
              <a:gd name="T76" fmla="*/ 92 w 163"/>
              <a:gd name="T77" fmla="*/ 477 h 345"/>
              <a:gd name="T78" fmla="*/ 103 w 163"/>
              <a:gd name="T79" fmla="*/ 457 h 345"/>
              <a:gd name="T80" fmla="*/ 112 w 163"/>
              <a:gd name="T81" fmla="*/ 444 h 345"/>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w 163"/>
              <a:gd name="T124" fmla="*/ 0 h 345"/>
              <a:gd name="T125" fmla="*/ 163 w 163"/>
              <a:gd name="T126" fmla="*/ 345 h 345"/>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T123" t="T124" r="T125" b="T126"/>
            <a:pathLst>
              <a:path w="163" h="345">
                <a:moveTo>
                  <a:pt x="147" y="317"/>
                </a:moveTo>
                <a:lnTo>
                  <a:pt x="9" y="317"/>
                </a:lnTo>
                <a:lnTo>
                  <a:pt x="0" y="330"/>
                </a:lnTo>
                <a:lnTo>
                  <a:pt x="19" y="332"/>
                </a:lnTo>
                <a:lnTo>
                  <a:pt x="37" y="333"/>
                </a:lnTo>
                <a:lnTo>
                  <a:pt x="56" y="335"/>
                </a:lnTo>
                <a:lnTo>
                  <a:pt x="74" y="336"/>
                </a:lnTo>
                <a:lnTo>
                  <a:pt x="111" y="340"/>
                </a:lnTo>
                <a:lnTo>
                  <a:pt x="129" y="343"/>
                </a:lnTo>
                <a:lnTo>
                  <a:pt x="147" y="345"/>
                </a:lnTo>
                <a:lnTo>
                  <a:pt x="163" y="345"/>
                </a:lnTo>
                <a:lnTo>
                  <a:pt x="147" y="317"/>
                </a:lnTo>
                <a:close/>
                <a:moveTo>
                  <a:pt x="122" y="296"/>
                </a:moveTo>
                <a:lnTo>
                  <a:pt x="32" y="296"/>
                </a:lnTo>
                <a:lnTo>
                  <a:pt x="19" y="317"/>
                </a:lnTo>
                <a:lnTo>
                  <a:pt x="136" y="317"/>
                </a:lnTo>
                <a:lnTo>
                  <a:pt x="122" y="296"/>
                </a:lnTo>
                <a:close/>
                <a:moveTo>
                  <a:pt x="103" y="275"/>
                </a:moveTo>
                <a:lnTo>
                  <a:pt x="46" y="275"/>
                </a:lnTo>
                <a:lnTo>
                  <a:pt x="38" y="296"/>
                </a:lnTo>
                <a:lnTo>
                  <a:pt x="115" y="296"/>
                </a:lnTo>
                <a:lnTo>
                  <a:pt x="103" y="275"/>
                </a:lnTo>
                <a:close/>
                <a:moveTo>
                  <a:pt x="91" y="79"/>
                </a:moveTo>
                <a:lnTo>
                  <a:pt x="54" y="79"/>
                </a:lnTo>
                <a:lnTo>
                  <a:pt x="54" y="275"/>
                </a:lnTo>
                <a:lnTo>
                  <a:pt x="91" y="275"/>
                </a:lnTo>
                <a:lnTo>
                  <a:pt x="91" y="79"/>
                </a:lnTo>
                <a:close/>
                <a:moveTo>
                  <a:pt x="6" y="39"/>
                </a:moveTo>
                <a:lnTo>
                  <a:pt x="6" y="102"/>
                </a:lnTo>
                <a:lnTo>
                  <a:pt x="11" y="98"/>
                </a:lnTo>
                <a:lnTo>
                  <a:pt x="22" y="90"/>
                </a:lnTo>
                <a:lnTo>
                  <a:pt x="27" y="86"/>
                </a:lnTo>
                <a:lnTo>
                  <a:pt x="33" y="84"/>
                </a:lnTo>
                <a:lnTo>
                  <a:pt x="40" y="81"/>
                </a:lnTo>
                <a:lnTo>
                  <a:pt x="54" y="79"/>
                </a:lnTo>
                <a:lnTo>
                  <a:pt x="91" y="79"/>
                </a:lnTo>
                <a:lnTo>
                  <a:pt x="91" y="77"/>
                </a:lnTo>
                <a:lnTo>
                  <a:pt x="148" y="77"/>
                </a:lnTo>
                <a:lnTo>
                  <a:pt x="149" y="57"/>
                </a:lnTo>
                <a:lnTo>
                  <a:pt x="103" y="57"/>
                </a:lnTo>
                <a:lnTo>
                  <a:pt x="99" y="56"/>
                </a:lnTo>
                <a:lnTo>
                  <a:pt x="47" y="56"/>
                </a:lnTo>
                <a:lnTo>
                  <a:pt x="33" y="54"/>
                </a:lnTo>
                <a:lnTo>
                  <a:pt x="27" y="53"/>
                </a:lnTo>
                <a:lnTo>
                  <a:pt x="21" y="51"/>
                </a:lnTo>
                <a:lnTo>
                  <a:pt x="16" y="48"/>
                </a:lnTo>
                <a:lnTo>
                  <a:pt x="11" y="44"/>
                </a:lnTo>
                <a:lnTo>
                  <a:pt x="6" y="39"/>
                </a:lnTo>
                <a:close/>
                <a:moveTo>
                  <a:pt x="148" y="77"/>
                </a:moveTo>
                <a:lnTo>
                  <a:pt x="106" y="77"/>
                </a:lnTo>
                <a:lnTo>
                  <a:pt x="114" y="78"/>
                </a:lnTo>
                <a:lnTo>
                  <a:pt x="120" y="80"/>
                </a:lnTo>
                <a:lnTo>
                  <a:pt x="134" y="88"/>
                </a:lnTo>
                <a:lnTo>
                  <a:pt x="141" y="94"/>
                </a:lnTo>
                <a:lnTo>
                  <a:pt x="148" y="101"/>
                </a:lnTo>
                <a:lnTo>
                  <a:pt x="148" y="77"/>
                </a:lnTo>
                <a:close/>
                <a:moveTo>
                  <a:pt x="149" y="44"/>
                </a:moveTo>
                <a:lnTo>
                  <a:pt x="142" y="47"/>
                </a:lnTo>
                <a:lnTo>
                  <a:pt x="136" y="51"/>
                </a:lnTo>
                <a:lnTo>
                  <a:pt x="122" y="55"/>
                </a:lnTo>
                <a:lnTo>
                  <a:pt x="115" y="56"/>
                </a:lnTo>
                <a:lnTo>
                  <a:pt x="111" y="57"/>
                </a:lnTo>
                <a:lnTo>
                  <a:pt x="149" y="57"/>
                </a:lnTo>
                <a:lnTo>
                  <a:pt x="149" y="44"/>
                </a:lnTo>
                <a:close/>
                <a:moveTo>
                  <a:pt x="112" y="0"/>
                </a:moveTo>
                <a:lnTo>
                  <a:pt x="40" y="0"/>
                </a:lnTo>
                <a:lnTo>
                  <a:pt x="44" y="7"/>
                </a:lnTo>
                <a:lnTo>
                  <a:pt x="48" y="15"/>
                </a:lnTo>
                <a:lnTo>
                  <a:pt x="54" y="29"/>
                </a:lnTo>
                <a:lnTo>
                  <a:pt x="56" y="36"/>
                </a:lnTo>
                <a:lnTo>
                  <a:pt x="56" y="49"/>
                </a:lnTo>
                <a:lnTo>
                  <a:pt x="54" y="55"/>
                </a:lnTo>
                <a:lnTo>
                  <a:pt x="47" y="56"/>
                </a:lnTo>
                <a:lnTo>
                  <a:pt x="95" y="56"/>
                </a:lnTo>
                <a:lnTo>
                  <a:pt x="91" y="55"/>
                </a:lnTo>
                <a:lnTo>
                  <a:pt x="89" y="48"/>
                </a:lnTo>
                <a:lnTo>
                  <a:pt x="90" y="40"/>
                </a:lnTo>
                <a:lnTo>
                  <a:pt x="92" y="33"/>
                </a:lnTo>
                <a:lnTo>
                  <a:pt x="98" y="19"/>
                </a:lnTo>
                <a:lnTo>
                  <a:pt x="103" y="13"/>
                </a:lnTo>
                <a:lnTo>
                  <a:pt x="108" y="6"/>
                </a:lnTo>
                <a:lnTo>
                  <a:pt x="112" y="0"/>
                </a:lnTo>
                <a:close/>
              </a:path>
            </a:pathLst>
          </a:custGeom>
          <a:solidFill>
            <a:srgbClr val="FCFCFC"/>
          </a:solidFill>
          <a:ln w="9525">
            <a:noFill/>
            <a:miter lim="800000"/>
            <a:headEnd/>
            <a:tailEnd/>
          </a:ln>
        </xdr:spPr>
      </xdr:sp>
      <xdr:pic>
        <xdr:nvPicPr>
          <xdr:cNvPr id="41" name="Picture 164">
            <a:extLst>
              <a:ext uri="{FF2B5EF4-FFF2-40B4-BE49-F238E27FC236}">
                <a16:creationId xmlns:a16="http://schemas.microsoft.com/office/drawing/2014/main" id="{8C2D0D5C-3495-C8DC-AAF1-6F6C963866BE}"/>
              </a:ext>
            </a:extLst>
          </xdr:cNvPr>
          <xdr:cNvPicPr>
            <a:picLocks noChangeAspect="1" noChangeArrowheads="1"/>
          </xdr:cNvPicPr>
        </xdr:nvPicPr>
        <xdr:blipFill>
          <a:blip xmlns:r="http://schemas.openxmlformats.org/officeDocument/2006/relationships" r:embed="rId12"/>
          <a:srcRect/>
          <a:stretch>
            <a:fillRect/>
          </a:stretch>
        </xdr:blipFill>
        <xdr:spPr bwMode="auto">
          <a:xfrm>
            <a:off x="1115" y="314"/>
            <a:ext cx="499" cy="84"/>
          </a:xfrm>
          <a:prstGeom prst="rect">
            <a:avLst/>
          </a:prstGeom>
          <a:noFill/>
          <a:ln w="9525">
            <a:noFill/>
            <a:miter lim="800000"/>
            <a:headEnd/>
            <a:tailEnd/>
          </a:ln>
        </xdr:spPr>
      </xdr:pic>
      <xdr:sp macro="" textlink="">
        <xdr:nvSpPr>
          <xdr:cNvPr id="42" name="Freeform 163">
            <a:extLst>
              <a:ext uri="{FF2B5EF4-FFF2-40B4-BE49-F238E27FC236}">
                <a16:creationId xmlns:a16="http://schemas.microsoft.com/office/drawing/2014/main" id="{51A373E8-4059-6A2E-B67E-3D7AFDE989D9}"/>
              </a:ext>
            </a:extLst>
          </xdr:cNvPr>
          <xdr:cNvSpPr>
            <a:spLocks/>
          </xdr:cNvSpPr>
        </xdr:nvSpPr>
        <xdr:spPr bwMode="auto">
          <a:xfrm>
            <a:off x="1120" y="184"/>
            <a:ext cx="141" cy="276"/>
          </a:xfrm>
          <a:custGeom>
            <a:avLst/>
            <a:gdLst>
              <a:gd name="T0" fmla="*/ 33 w 141"/>
              <a:gd name="T1" fmla="*/ 444 h 276"/>
              <a:gd name="T2" fmla="*/ 41 w 141"/>
              <a:gd name="T3" fmla="*/ 459 h 276"/>
              <a:gd name="T4" fmla="*/ 44 w 141"/>
              <a:gd name="T5" fmla="*/ 466 h 276"/>
              <a:gd name="T6" fmla="*/ 47 w 141"/>
              <a:gd name="T7" fmla="*/ 473 h 276"/>
              <a:gd name="T8" fmla="*/ 49 w 141"/>
              <a:gd name="T9" fmla="*/ 480 h 276"/>
              <a:gd name="T10" fmla="*/ 49 w 141"/>
              <a:gd name="T11" fmla="*/ 487 h 276"/>
              <a:gd name="T12" fmla="*/ 49 w 141"/>
              <a:gd name="T13" fmla="*/ 493 h 276"/>
              <a:gd name="T14" fmla="*/ 47 w 141"/>
              <a:gd name="T15" fmla="*/ 499 h 276"/>
              <a:gd name="T16" fmla="*/ 40 w 141"/>
              <a:gd name="T17" fmla="*/ 500 h 276"/>
              <a:gd name="T18" fmla="*/ 33 w 141"/>
              <a:gd name="T19" fmla="*/ 500 h 276"/>
              <a:gd name="T20" fmla="*/ 27 w 141"/>
              <a:gd name="T21" fmla="*/ 499 h 276"/>
              <a:gd name="T22" fmla="*/ 21 w 141"/>
              <a:gd name="T23" fmla="*/ 497 h 276"/>
              <a:gd name="T24" fmla="*/ 15 w 141"/>
              <a:gd name="T25" fmla="*/ 495 h 276"/>
              <a:gd name="T26" fmla="*/ 9 w 141"/>
              <a:gd name="T27" fmla="*/ 492 h 276"/>
              <a:gd name="T28" fmla="*/ 5 w 141"/>
              <a:gd name="T29" fmla="*/ 488 h 276"/>
              <a:gd name="T30" fmla="*/ 0 w 141"/>
              <a:gd name="T31" fmla="*/ 484 h 276"/>
              <a:gd name="T32" fmla="*/ 0 w 141"/>
              <a:gd name="T33" fmla="*/ 499 h 276"/>
              <a:gd name="T34" fmla="*/ 5 w 141"/>
              <a:gd name="T35" fmla="*/ 542 h 276"/>
              <a:gd name="T36" fmla="*/ 15 w 141"/>
              <a:gd name="T37" fmla="*/ 534 h 276"/>
              <a:gd name="T38" fmla="*/ 24 w 141"/>
              <a:gd name="T39" fmla="*/ 529 h 276"/>
              <a:gd name="T40" fmla="*/ 30 w 141"/>
              <a:gd name="T41" fmla="*/ 527 h 276"/>
              <a:gd name="T42" fmla="*/ 37 w 141"/>
              <a:gd name="T43" fmla="*/ 525 h 276"/>
              <a:gd name="T44" fmla="*/ 44 w 141"/>
              <a:gd name="T45" fmla="*/ 524 h 276"/>
              <a:gd name="T46" fmla="*/ 47 w 141"/>
              <a:gd name="T47" fmla="*/ 720 h 276"/>
              <a:gd name="T48" fmla="*/ 83 w 141"/>
              <a:gd name="T49" fmla="*/ 696 h 276"/>
              <a:gd name="T50" fmla="*/ 83 w 141"/>
              <a:gd name="T51" fmla="*/ 522 h 276"/>
              <a:gd name="T52" fmla="*/ 91 w 141"/>
              <a:gd name="T53" fmla="*/ 521 h 276"/>
              <a:gd name="T54" fmla="*/ 99 w 141"/>
              <a:gd name="T55" fmla="*/ 521 h 276"/>
              <a:gd name="T56" fmla="*/ 106 w 141"/>
              <a:gd name="T57" fmla="*/ 522 h 276"/>
              <a:gd name="T58" fmla="*/ 113 w 141"/>
              <a:gd name="T59" fmla="*/ 525 h 276"/>
              <a:gd name="T60" fmla="*/ 120 w 141"/>
              <a:gd name="T61" fmla="*/ 528 h 276"/>
              <a:gd name="T62" fmla="*/ 126 w 141"/>
              <a:gd name="T63" fmla="*/ 533 h 276"/>
              <a:gd name="T64" fmla="*/ 133 w 141"/>
              <a:gd name="T65" fmla="*/ 538 h 276"/>
              <a:gd name="T66" fmla="*/ 140 w 141"/>
              <a:gd name="T67" fmla="*/ 545 h 276"/>
              <a:gd name="T68" fmla="*/ 140 w 141"/>
              <a:gd name="T69" fmla="*/ 531 h 276"/>
              <a:gd name="T70" fmla="*/ 140 w 141"/>
              <a:gd name="T71" fmla="*/ 516 h 276"/>
              <a:gd name="T72" fmla="*/ 141 w 141"/>
              <a:gd name="T73" fmla="*/ 502 h 276"/>
              <a:gd name="T74" fmla="*/ 141 w 141"/>
              <a:gd name="T75" fmla="*/ 488 h 276"/>
              <a:gd name="T76" fmla="*/ 128 w 141"/>
              <a:gd name="T77" fmla="*/ 495 h 276"/>
              <a:gd name="T78" fmla="*/ 121 w 141"/>
              <a:gd name="T79" fmla="*/ 497 h 276"/>
              <a:gd name="T80" fmla="*/ 115 w 141"/>
              <a:gd name="T81" fmla="*/ 499 h 276"/>
              <a:gd name="T82" fmla="*/ 107 w 141"/>
              <a:gd name="T83" fmla="*/ 501 h 276"/>
              <a:gd name="T84" fmla="*/ 100 w 141"/>
              <a:gd name="T85" fmla="*/ 501 h 276"/>
              <a:gd name="T86" fmla="*/ 92 w 141"/>
              <a:gd name="T87" fmla="*/ 501 h 276"/>
              <a:gd name="T88" fmla="*/ 83 w 141"/>
              <a:gd name="T89" fmla="*/ 500 h 276"/>
              <a:gd name="T90" fmla="*/ 82 w 141"/>
              <a:gd name="T91" fmla="*/ 492 h 276"/>
              <a:gd name="T92" fmla="*/ 82 w 141"/>
              <a:gd name="T93" fmla="*/ 485 h 276"/>
              <a:gd name="T94" fmla="*/ 84 w 141"/>
              <a:gd name="T95" fmla="*/ 477 h 276"/>
              <a:gd name="T96" fmla="*/ 87 w 141"/>
              <a:gd name="T97" fmla="*/ 470 h 276"/>
              <a:gd name="T98" fmla="*/ 91 w 141"/>
              <a:gd name="T99" fmla="*/ 463 h 276"/>
              <a:gd name="T100" fmla="*/ 95 w 141"/>
              <a:gd name="T101" fmla="*/ 457 h 276"/>
              <a:gd name="T102" fmla="*/ 105 w 141"/>
              <a:gd name="T103" fmla="*/ 444 h 27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w 141"/>
              <a:gd name="T157" fmla="*/ 0 h 276"/>
              <a:gd name="T158" fmla="*/ 141 w 141"/>
              <a:gd name="T159" fmla="*/ 276 h 276"/>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T156" t="T157" r="T158" b="T159"/>
            <a:pathLst>
              <a:path w="141" h="276">
                <a:moveTo>
                  <a:pt x="105" y="0"/>
                </a:moveTo>
                <a:lnTo>
                  <a:pt x="33" y="0"/>
                </a:lnTo>
                <a:lnTo>
                  <a:pt x="37" y="7"/>
                </a:lnTo>
                <a:lnTo>
                  <a:pt x="41" y="15"/>
                </a:lnTo>
                <a:lnTo>
                  <a:pt x="43" y="19"/>
                </a:lnTo>
                <a:lnTo>
                  <a:pt x="44" y="22"/>
                </a:lnTo>
                <a:lnTo>
                  <a:pt x="46" y="26"/>
                </a:lnTo>
                <a:lnTo>
                  <a:pt x="47" y="29"/>
                </a:lnTo>
                <a:lnTo>
                  <a:pt x="48" y="33"/>
                </a:lnTo>
                <a:lnTo>
                  <a:pt x="49" y="36"/>
                </a:lnTo>
                <a:lnTo>
                  <a:pt x="49" y="39"/>
                </a:lnTo>
                <a:lnTo>
                  <a:pt x="49" y="43"/>
                </a:lnTo>
                <a:lnTo>
                  <a:pt x="49" y="46"/>
                </a:lnTo>
                <a:lnTo>
                  <a:pt x="49" y="49"/>
                </a:lnTo>
                <a:lnTo>
                  <a:pt x="48" y="52"/>
                </a:lnTo>
                <a:lnTo>
                  <a:pt x="47" y="55"/>
                </a:lnTo>
                <a:lnTo>
                  <a:pt x="43" y="56"/>
                </a:lnTo>
                <a:lnTo>
                  <a:pt x="40" y="56"/>
                </a:lnTo>
                <a:lnTo>
                  <a:pt x="36" y="56"/>
                </a:lnTo>
                <a:lnTo>
                  <a:pt x="33" y="56"/>
                </a:lnTo>
                <a:lnTo>
                  <a:pt x="30" y="55"/>
                </a:lnTo>
                <a:lnTo>
                  <a:pt x="27" y="55"/>
                </a:lnTo>
                <a:lnTo>
                  <a:pt x="24" y="54"/>
                </a:lnTo>
                <a:lnTo>
                  <a:pt x="21" y="53"/>
                </a:lnTo>
                <a:lnTo>
                  <a:pt x="18" y="52"/>
                </a:lnTo>
                <a:lnTo>
                  <a:pt x="15" y="51"/>
                </a:lnTo>
                <a:lnTo>
                  <a:pt x="12" y="50"/>
                </a:lnTo>
                <a:lnTo>
                  <a:pt x="9" y="48"/>
                </a:lnTo>
                <a:lnTo>
                  <a:pt x="7" y="46"/>
                </a:lnTo>
                <a:lnTo>
                  <a:pt x="5" y="44"/>
                </a:lnTo>
                <a:lnTo>
                  <a:pt x="2" y="42"/>
                </a:lnTo>
                <a:lnTo>
                  <a:pt x="0" y="40"/>
                </a:lnTo>
                <a:lnTo>
                  <a:pt x="0" y="48"/>
                </a:lnTo>
                <a:lnTo>
                  <a:pt x="0" y="55"/>
                </a:lnTo>
                <a:lnTo>
                  <a:pt x="0" y="102"/>
                </a:lnTo>
                <a:lnTo>
                  <a:pt x="5" y="98"/>
                </a:lnTo>
                <a:lnTo>
                  <a:pt x="9" y="94"/>
                </a:lnTo>
                <a:lnTo>
                  <a:pt x="15" y="90"/>
                </a:lnTo>
                <a:lnTo>
                  <a:pt x="21" y="87"/>
                </a:lnTo>
                <a:lnTo>
                  <a:pt x="24" y="85"/>
                </a:lnTo>
                <a:lnTo>
                  <a:pt x="27" y="84"/>
                </a:lnTo>
                <a:lnTo>
                  <a:pt x="30" y="83"/>
                </a:lnTo>
                <a:lnTo>
                  <a:pt x="33" y="82"/>
                </a:lnTo>
                <a:lnTo>
                  <a:pt x="37" y="81"/>
                </a:lnTo>
                <a:lnTo>
                  <a:pt x="40" y="80"/>
                </a:lnTo>
                <a:lnTo>
                  <a:pt x="44" y="80"/>
                </a:lnTo>
                <a:lnTo>
                  <a:pt x="47" y="79"/>
                </a:lnTo>
                <a:lnTo>
                  <a:pt x="47" y="276"/>
                </a:lnTo>
                <a:lnTo>
                  <a:pt x="83" y="276"/>
                </a:lnTo>
                <a:lnTo>
                  <a:pt x="83" y="252"/>
                </a:lnTo>
                <a:lnTo>
                  <a:pt x="83" y="227"/>
                </a:lnTo>
                <a:lnTo>
                  <a:pt x="83" y="78"/>
                </a:lnTo>
                <a:lnTo>
                  <a:pt x="87" y="77"/>
                </a:lnTo>
                <a:lnTo>
                  <a:pt x="91" y="77"/>
                </a:lnTo>
                <a:lnTo>
                  <a:pt x="95" y="77"/>
                </a:lnTo>
                <a:lnTo>
                  <a:pt x="99" y="77"/>
                </a:lnTo>
                <a:lnTo>
                  <a:pt x="102" y="78"/>
                </a:lnTo>
                <a:lnTo>
                  <a:pt x="106" y="78"/>
                </a:lnTo>
                <a:lnTo>
                  <a:pt x="109" y="79"/>
                </a:lnTo>
                <a:lnTo>
                  <a:pt x="113" y="81"/>
                </a:lnTo>
                <a:lnTo>
                  <a:pt x="116" y="82"/>
                </a:lnTo>
                <a:lnTo>
                  <a:pt x="120" y="84"/>
                </a:lnTo>
                <a:lnTo>
                  <a:pt x="123" y="86"/>
                </a:lnTo>
                <a:lnTo>
                  <a:pt x="126" y="89"/>
                </a:lnTo>
                <a:lnTo>
                  <a:pt x="130" y="92"/>
                </a:lnTo>
                <a:lnTo>
                  <a:pt x="133" y="94"/>
                </a:lnTo>
                <a:lnTo>
                  <a:pt x="137" y="97"/>
                </a:lnTo>
                <a:lnTo>
                  <a:pt x="140" y="101"/>
                </a:lnTo>
                <a:lnTo>
                  <a:pt x="140" y="94"/>
                </a:lnTo>
                <a:lnTo>
                  <a:pt x="140" y="87"/>
                </a:lnTo>
                <a:lnTo>
                  <a:pt x="140" y="80"/>
                </a:lnTo>
                <a:lnTo>
                  <a:pt x="140" y="72"/>
                </a:lnTo>
                <a:lnTo>
                  <a:pt x="140" y="65"/>
                </a:lnTo>
                <a:lnTo>
                  <a:pt x="141" y="58"/>
                </a:lnTo>
                <a:lnTo>
                  <a:pt x="141" y="51"/>
                </a:lnTo>
                <a:lnTo>
                  <a:pt x="141" y="44"/>
                </a:lnTo>
                <a:lnTo>
                  <a:pt x="134" y="48"/>
                </a:lnTo>
                <a:lnTo>
                  <a:pt x="128" y="51"/>
                </a:lnTo>
                <a:lnTo>
                  <a:pt x="125" y="52"/>
                </a:lnTo>
                <a:lnTo>
                  <a:pt x="121" y="53"/>
                </a:lnTo>
                <a:lnTo>
                  <a:pt x="118" y="54"/>
                </a:lnTo>
                <a:lnTo>
                  <a:pt x="115" y="55"/>
                </a:lnTo>
                <a:lnTo>
                  <a:pt x="111" y="56"/>
                </a:lnTo>
                <a:lnTo>
                  <a:pt x="107" y="57"/>
                </a:lnTo>
                <a:lnTo>
                  <a:pt x="104" y="57"/>
                </a:lnTo>
                <a:lnTo>
                  <a:pt x="100" y="57"/>
                </a:lnTo>
                <a:lnTo>
                  <a:pt x="96" y="57"/>
                </a:lnTo>
                <a:lnTo>
                  <a:pt x="92" y="57"/>
                </a:lnTo>
                <a:lnTo>
                  <a:pt x="87" y="56"/>
                </a:lnTo>
                <a:lnTo>
                  <a:pt x="83" y="56"/>
                </a:lnTo>
                <a:lnTo>
                  <a:pt x="82" y="52"/>
                </a:lnTo>
                <a:lnTo>
                  <a:pt x="82" y="48"/>
                </a:lnTo>
                <a:lnTo>
                  <a:pt x="82" y="44"/>
                </a:lnTo>
                <a:lnTo>
                  <a:pt x="82" y="41"/>
                </a:lnTo>
                <a:lnTo>
                  <a:pt x="83" y="37"/>
                </a:lnTo>
                <a:lnTo>
                  <a:pt x="84" y="33"/>
                </a:lnTo>
                <a:lnTo>
                  <a:pt x="86" y="30"/>
                </a:lnTo>
                <a:lnTo>
                  <a:pt x="87" y="26"/>
                </a:lnTo>
                <a:lnTo>
                  <a:pt x="89" y="23"/>
                </a:lnTo>
                <a:lnTo>
                  <a:pt x="91" y="19"/>
                </a:lnTo>
                <a:lnTo>
                  <a:pt x="93" y="16"/>
                </a:lnTo>
                <a:lnTo>
                  <a:pt x="95" y="13"/>
                </a:lnTo>
                <a:lnTo>
                  <a:pt x="100" y="6"/>
                </a:lnTo>
                <a:lnTo>
                  <a:pt x="105" y="0"/>
                </a:lnTo>
                <a:close/>
              </a:path>
            </a:pathLst>
          </a:custGeom>
          <a:noFill/>
          <a:ln w="1778">
            <a:solidFill>
              <a:srgbClr val="373435"/>
            </a:solidFill>
            <a:round/>
            <a:headEnd/>
            <a:tailEnd/>
          </a:ln>
        </xdr:spPr>
      </xdr:sp>
      <xdr:sp macro="" textlink="">
        <xdr:nvSpPr>
          <xdr:cNvPr id="43" name="Freeform 162">
            <a:extLst>
              <a:ext uri="{FF2B5EF4-FFF2-40B4-BE49-F238E27FC236}">
                <a16:creationId xmlns:a16="http://schemas.microsoft.com/office/drawing/2014/main" id="{7B8812D4-095E-68EA-6E34-CA6C7FCEBC66}"/>
              </a:ext>
            </a:extLst>
          </xdr:cNvPr>
          <xdr:cNvSpPr>
            <a:spLocks/>
          </xdr:cNvSpPr>
        </xdr:nvSpPr>
        <xdr:spPr bwMode="auto">
          <a:xfrm>
            <a:off x="1133" y="480"/>
            <a:ext cx="117" cy="20"/>
          </a:xfrm>
          <a:custGeom>
            <a:avLst/>
            <a:gdLst>
              <a:gd name="T0" fmla="*/ 117 w 117"/>
              <a:gd name="T1" fmla="*/ 760 h 20"/>
              <a:gd name="T2" fmla="*/ 103 w 117"/>
              <a:gd name="T3" fmla="*/ 740 h 20"/>
              <a:gd name="T4" fmla="*/ 13 w 117"/>
              <a:gd name="T5" fmla="*/ 740 h 20"/>
              <a:gd name="T6" fmla="*/ 0 w 117"/>
              <a:gd name="T7" fmla="*/ 760 h 20"/>
              <a:gd name="T8" fmla="*/ 117 w 117"/>
              <a:gd name="T9" fmla="*/ 760 h 20"/>
              <a:gd name="T10" fmla="*/ 0 60000 65536"/>
              <a:gd name="T11" fmla="*/ 0 60000 65536"/>
              <a:gd name="T12" fmla="*/ 0 60000 65536"/>
              <a:gd name="T13" fmla="*/ 0 60000 65536"/>
              <a:gd name="T14" fmla="*/ 0 60000 65536"/>
              <a:gd name="T15" fmla="*/ 0 w 117"/>
              <a:gd name="T16" fmla="*/ 0 h 20"/>
              <a:gd name="T17" fmla="*/ 117 w 117"/>
              <a:gd name="T18" fmla="*/ 20 h 20"/>
            </a:gdLst>
            <a:ahLst/>
            <a:cxnLst>
              <a:cxn ang="T10">
                <a:pos x="T0" y="T1"/>
              </a:cxn>
              <a:cxn ang="T11">
                <a:pos x="T2" y="T3"/>
              </a:cxn>
              <a:cxn ang="T12">
                <a:pos x="T4" y="T5"/>
              </a:cxn>
              <a:cxn ang="T13">
                <a:pos x="T6" y="T7"/>
              </a:cxn>
              <a:cxn ang="T14">
                <a:pos x="T8" y="T9"/>
              </a:cxn>
            </a:cxnLst>
            <a:rect l="T15" t="T16" r="T17" b="T18"/>
            <a:pathLst>
              <a:path w="117" h="20">
                <a:moveTo>
                  <a:pt x="117" y="20"/>
                </a:moveTo>
                <a:lnTo>
                  <a:pt x="103" y="0"/>
                </a:lnTo>
                <a:lnTo>
                  <a:pt x="13" y="0"/>
                </a:lnTo>
                <a:lnTo>
                  <a:pt x="0" y="20"/>
                </a:lnTo>
                <a:lnTo>
                  <a:pt x="117" y="20"/>
                </a:lnTo>
                <a:close/>
              </a:path>
            </a:pathLst>
          </a:custGeom>
          <a:noFill/>
          <a:ln w="1778">
            <a:solidFill>
              <a:srgbClr val="373435"/>
            </a:solidFill>
            <a:round/>
            <a:headEnd/>
            <a:tailEnd/>
          </a:ln>
        </xdr:spPr>
      </xdr:sp>
      <xdr:sp macro="" textlink="">
        <xdr:nvSpPr>
          <xdr:cNvPr id="44" name="Freeform 161">
            <a:extLst>
              <a:ext uri="{FF2B5EF4-FFF2-40B4-BE49-F238E27FC236}">
                <a16:creationId xmlns:a16="http://schemas.microsoft.com/office/drawing/2014/main" id="{C8DE97A3-AA00-196F-E76B-58687441D1F9}"/>
              </a:ext>
            </a:extLst>
          </xdr:cNvPr>
          <xdr:cNvSpPr>
            <a:spLocks/>
          </xdr:cNvSpPr>
        </xdr:nvSpPr>
        <xdr:spPr bwMode="auto">
          <a:xfrm>
            <a:off x="1152" y="459"/>
            <a:ext cx="78" cy="20"/>
          </a:xfrm>
          <a:custGeom>
            <a:avLst/>
            <a:gdLst>
              <a:gd name="T0" fmla="*/ 0 w 78"/>
              <a:gd name="T1" fmla="*/ 739 h 20"/>
              <a:gd name="T2" fmla="*/ 8 w 78"/>
              <a:gd name="T3" fmla="*/ 719 h 20"/>
              <a:gd name="T4" fmla="*/ 65 w 78"/>
              <a:gd name="T5" fmla="*/ 719 h 20"/>
              <a:gd name="T6" fmla="*/ 78 w 78"/>
              <a:gd name="T7" fmla="*/ 739 h 20"/>
              <a:gd name="T8" fmla="*/ 0 w 78"/>
              <a:gd name="T9" fmla="*/ 739 h 20"/>
              <a:gd name="T10" fmla="*/ 0 60000 65536"/>
              <a:gd name="T11" fmla="*/ 0 60000 65536"/>
              <a:gd name="T12" fmla="*/ 0 60000 65536"/>
              <a:gd name="T13" fmla="*/ 0 60000 65536"/>
              <a:gd name="T14" fmla="*/ 0 60000 65536"/>
              <a:gd name="T15" fmla="*/ 0 w 78"/>
              <a:gd name="T16" fmla="*/ 0 h 20"/>
              <a:gd name="T17" fmla="*/ 78 w 78"/>
              <a:gd name="T18" fmla="*/ 20 h 20"/>
            </a:gdLst>
            <a:ahLst/>
            <a:cxnLst>
              <a:cxn ang="T10">
                <a:pos x="T0" y="T1"/>
              </a:cxn>
              <a:cxn ang="T11">
                <a:pos x="T2" y="T3"/>
              </a:cxn>
              <a:cxn ang="T12">
                <a:pos x="T4" y="T5"/>
              </a:cxn>
              <a:cxn ang="T13">
                <a:pos x="T6" y="T7"/>
              </a:cxn>
              <a:cxn ang="T14">
                <a:pos x="T8" y="T9"/>
              </a:cxn>
            </a:cxnLst>
            <a:rect l="T15" t="T16" r="T17" b="T18"/>
            <a:pathLst>
              <a:path w="78" h="20">
                <a:moveTo>
                  <a:pt x="0" y="20"/>
                </a:moveTo>
                <a:lnTo>
                  <a:pt x="8" y="0"/>
                </a:lnTo>
                <a:lnTo>
                  <a:pt x="65" y="0"/>
                </a:lnTo>
                <a:lnTo>
                  <a:pt x="78" y="20"/>
                </a:lnTo>
                <a:lnTo>
                  <a:pt x="0" y="20"/>
                </a:lnTo>
                <a:close/>
              </a:path>
            </a:pathLst>
          </a:custGeom>
          <a:noFill/>
          <a:ln w="1778">
            <a:solidFill>
              <a:srgbClr val="373435"/>
            </a:solidFill>
            <a:round/>
            <a:headEnd/>
            <a:tailEnd/>
          </a:ln>
        </xdr:spPr>
      </xdr:sp>
      <xdr:cxnSp macro="">
        <xdr:nvCxnSpPr>
          <xdr:cNvPr id="45" name="Line 160">
            <a:extLst>
              <a:ext uri="{FF2B5EF4-FFF2-40B4-BE49-F238E27FC236}">
                <a16:creationId xmlns:a16="http://schemas.microsoft.com/office/drawing/2014/main" id="{14949FD4-52AC-1F8E-8D11-F3DD9632D8E6}"/>
              </a:ext>
            </a:extLst>
          </xdr:cNvPr>
          <xdr:cNvCxnSpPr>
            <a:cxnSpLocks noChangeShapeType="1"/>
          </xdr:cNvCxnSpPr>
        </xdr:nvCxnSpPr>
        <xdr:spPr bwMode="auto">
          <a:xfrm>
            <a:off x="1135" y="602"/>
            <a:ext cx="516" cy="0"/>
          </a:xfrm>
          <a:prstGeom prst="line">
            <a:avLst/>
          </a:prstGeom>
          <a:noFill/>
          <a:ln w="13970">
            <a:solidFill>
              <a:srgbClr val="000000"/>
            </a:solidFill>
            <a:round/>
            <a:headEnd/>
            <a:tailEnd/>
          </a:ln>
        </xdr:spPr>
      </xdr:cxnSp>
      <xdr:pic>
        <xdr:nvPicPr>
          <xdr:cNvPr id="46" name="Picture 159">
            <a:extLst>
              <a:ext uri="{FF2B5EF4-FFF2-40B4-BE49-F238E27FC236}">
                <a16:creationId xmlns:a16="http://schemas.microsoft.com/office/drawing/2014/main" id="{3CBCE893-573C-4EDE-3EBC-4CBE83BA6EE6}"/>
              </a:ext>
            </a:extLst>
          </xdr:cNvPr>
          <xdr:cNvPicPr>
            <a:picLocks noChangeAspect="1" noChangeArrowheads="1"/>
          </xdr:cNvPicPr>
        </xdr:nvPicPr>
        <xdr:blipFill>
          <a:blip xmlns:r="http://schemas.openxmlformats.org/officeDocument/2006/relationships" r:embed="rId13"/>
          <a:srcRect/>
          <a:stretch>
            <a:fillRect/>
          </a:stretch>
        </xdr:blipFill>
        <xdr:spPr bwMode="auto">
          <a:xfrm>
            <a:off x="1133" y="661"/>
            <a:ext cx="255" cy="123"/>
          </a:xfrm>
          <a:prstGeom prst="rect">
            <a:avLst/>
          </a:prstGeom>
          <a:noFill/>
          <a:ln w="9525">
            <a:noFill/>
            <a:miter lim="800000"/>
            <a:headEnd/>
            <a:tailEnd/>
          </a:ln>
        </xdr:spPr>
      </xdr:pic>
      <xdr:cxnSp macro="">
        <xdr:nvCxnSpPr>
          <xdr:cNvPr id="47" name="Line 158">
            <a:extLst>
              <a:ext uri="{FF2B5EF4-FFF2-40B4-BE49-F238E27FC236}">
                <a16:creationId xmlns:a16="http://schemas.microsoft.com/office/drawing/2014/main" id="{1D1F6F97-716D-3CA4-0917-393D96E65284}"/>
              </a:ext>
            </a:extLst>
          </xdr:cNvPr>
          <xdr:cNvCxnSpPr>
            <a:cxnSpLocks noChangeShapeType="1"/>
          </xdr:cNvCxnSpPr>
        </xdr:nvCxnSpPr>
        <xdr:spPr bwMode="auto">
          <a:xfrm>
            <a:off x="932" y="710"/>
            <a:ext cx="22" cy="0"/>
          </a:xfrm>
          <a:prstGeom prst="line">
            <a:avLst/>
          </a:prstGeom>
          <a:noFill/>
          <a:ln w="19962">
            <a:solidFill>
              <a:srgbClr val="373435"/>
            </a:solidFill>
            <a:round/>
            <a:headEnd/>
            <a:tailEnd/>
          </a:ln>
        </xdr:spPr>
      </xdr:cxnSp>
      <xdr:cxnSp macro="">
        <xdr:nvCxnSpPr>
          <xdr:cNvPr id="48" name="Line 157">
            <a:extLst>
              <a:ext uri="{FF2B5EF4-FFF2-40B4-BE49-F238E27FC236}">
                <a16:creationId xmlns:a16="http://schemas.microsoft.com/office/drawing/2014/main" id="{9BACE10D-C76A-21AF-96F8-A86ECB8D85EA}"/>
              </a:ext>
            </a:extLst>
          </xdr:cNvPr>
          <xdr:cNvCxnSpPr>
            <a:cxnSpLocks noChangeShapeType="1"/>
          </xdr:cNvCxnSpPr>
        </xdr:nvCxnSpPr>
        <xdr:spPr bwMode="auto">
          <a:xfrm>
            <a:off x="889" y="710"/>
            <a:ext cx="23" cy="0"/>
          </a:xfrm>
          <a:prstGeom prst="line">
            <a:avLst/>
          </a:prstGeom>
          <a:noFill/>
          <a:ln w="19962">
            <a:solidFill>
              <a:srgbClr val="373435"/>
            </a:solidFill>
            <a:round/>
            <a:headEnd/>
            <a:tailEnd/>
          </a:ln>
        </xdr:spPr>
      </xdr:cxnSp>
      <xdr:sp macro="" textlink="">
        <xdr:nvSpPr>
          <xdr:cNvPr id="49" name="Freeform 156">
            <a:extLst>
              <a:ext uri="{FF2B5EF4-FFF2-40B4-BE49-F238E27FC236}">
                <a16:creationId xmlns:a16="http://schemas.microsoft.com/office/drawing/2014/main" id="{EFE7236B-BAFA-43C3-62A2-7C501B94EDF7}"/>
              </a:ext>
            </a:extLst>
          </xdr:cNvPr>
          <xdr:cNvSpPr>
            <a:spLocks/>
          </xdr:cNvSpPr>
        </xdr:nvSpPr>
        <xdr:spPr bwMode="auto">
          <a:xfrm>
            <a:off x="839" y="693"/>
            <a:ext cx="31" cy="46"/>
          </a:xfrm>
          <a:custGeom>
            <a:avLst/>
            <a:gdLst>
              <a:gd name="T0" fmla="*/ 31 w 31"/>
              <a:gd name="T1" fmla="*/ 998 h 46"/>
              <a:gd name="T2" fmla="*/ 31 w 31"/>
              <a:gd name="T3" fmla="*/ 953 h 46"/>
              <a:gd name="T4" fmla="*/ 0 w 31"/>
              <a:gd name="T5" fmla="*/ 953 h 46"/>
              <a:gd name="T6" fmla="*/ 0 w 31"/>
              <a:gd name="T7" fmla="*/ 999 h 46"/>
              <a:gd name="T8" fmla="*/ 31 w 31"/>
              <a:gd name="T9" fmla="*/ 998 h 46"/>
              <a:gd name="T10" fmla="*/ 0 60000 65536"/>
              <a:gd name="T11" fmla="*/ 0 60000 65536"/>
              <a:gd name="T12" fmla="*/ 0 60000 65536"/>
              <a:gd name="T13" fmla="*/ 0 60000 65536"/>
              <a:gd name="T14" fmla="*/ 0 60000 65536"/>
              <a:gd name="T15" fmla="*/ 0 w 31"/>
              <a:gd name="T16" fmla="*/ 0 h 46"/>
              <a:gd name="T17" fmla="*/ 31 w 31"/>
              <a:gd name="T18" fmla="*/ 46 h 46"/>
            </a:gdLst>
            <a:ahLst/>
            <a:cxnLst>
              <a:cxn ang="T10">
                <a:pos x="T0" y="T1"/>
              </a:cxn>
              <a:cxn ang="T11">
                <a:pos x="T2" y="T3"/>
              </a:cxn>
              <a:cxn ang="T12">
                <a:pos x="T4" y="T5"/>
              </a:cxn>
              <a:cxn ang="T13">
                <a:pos x="T6" y="T7"/>
              </a:cxn>
              <a:cxn ang="T14">
                <a:pos x="T8" y="T9"/>
              </a:cxn>
            </a:cxnLst>
            <a:rect l="T15" t="T16" r="T17" b="T18"/>
            <a:pathLst>
              <a:path w="31" h="46">
                <a:moveTo>
                  <a:pt x="31" y="45"/>
                </a:moveTo>
                <a:lnTo>
                  <a:pt x="31" y="0"/>
                </a:lnTo>
                <a:lnTo>
                  <a:pt x="0" y="0"/>
                </a:lnTo>
                <a:lnTo>
                  <a:pt x="0" y="46"/>
                </a:lnTo>
                <a:lnTo>
                  <a:pt x="31" y="45"/>
                </a:lnTo>
                <a:close/>
              </a:path>
            </a:pathLst>
          </a:custGeom>
          <a:noFill/>
          <a:ln w="1778">
            <a:solidFill>
              <a:srgbClr val="373435"/>
            </a:solidFill>
            <a:round/>
            <a:headEnd/>
            <a:tailEnd/>
          </a:ln>
        </xdr:spPr>
      </xdr:sp>
      <xdr:sp macro="" textlink="">
        <xdr:nvSpPr>
          <xdr:cNvPr id="50" name="Freeform 155">
            <a:extLst>
              <a:ext uri="{FF2B5EF4-FFF2-40B4-BE49-F238E27FC236}">
                <a16:creationId xmlns:a16="http://schemas.microsoft.com/office/drawing/2014/main" id="{EF15C7BF-CD7C-622A-41AB-F4CAE4203C2C}"/>
              </a:ext>
            </a:extLst>
          </xdr:cNvPr>
          <xdr:cNvSpPr>
            <a:spLocks/>
          </xdr:cNvSpPr>
        </xdr:nvSpPr>
        <xdr:spPr bwMode="auto">
          <a:xfrm>
            <a:off x="853" y="650"/>
            <a:ext cx="134" cy="38"/>
          </a:xfrm>
          <a:custGeom>
            <a:avLst/>
            <a:gdLst>
              <a:gd name="T0" fmla="*/ 0 w 134"/>
              <a:gd name="T1" fmla="*/ 910 h 38"/>
              <a:gd name="T2" fmla="*/ 91 w 134"/>
              <a:gd name="T3" fmla="*/ 910 h 38"/>
              <a:gd name="T4" fmla="*/ 134 w 134"/>
              <a:gd name="T5" fmla="*/ 947 h 38"/>
              <a:gd name="T6" fmla="*/ 43 w 134"/>
              <a:gd name="T7" fmla="*/ 948 h 38"/>
              <a:gd name="T8" fmla="*/ 0 w 134"/>
              <a:gd name="T9" fmla="*/ 910 h 38"/>
              <a:gd name="T10" fmla="*/ 0 60000 65536"/>
              <a:gd name="T11" fmla="*/ 0 60000 65536"/>
              <a:gd name="T12" fmla="*/ 0 60000 65536"/>
              <a:gd name="T13" fmla="*/ 0 60000 65536"/>
              <a:gd name="T14" fmla="*/ 0 60000 65536"/>
              <a:gd name="T15" fmla="*/ 0 w 134"/>
              <a:gd name="T16" fmla="*/ 0 h 38"/>
              <a:gd name="T17" fmla="*/ 134 w 134"/>
              <a:gd name="T18" fmla="*/ 38 h 38"/>
            </a:gdLst>
            <a:ahLst/>
            <a:cxnLst>
              <a:cxn ang="T10">
                <a:pos x="T0" y="T1"/>
              </a:cxn>
              <a:cxn ang="T11">
                <a:pos x="T2" y="T3"/>
              </a:cxn>
              <a:cxn ang="T12">
                <a:pos x="T4" y="T5"/>
              </a:cxn>
              <a:cxn ang="T13">
                <a:pos x="T6" y="T7"/>
              </a:cxn>
              <a:cxn ang="T14">
                <a:pos x="T8" y="T9"/>
              </a:cxn>
            </a:cxnLst>
            <a:rect l="T15" t="T16" r="T17" b="T18"/>
            <a:pathLst>
              <a:path w="134" h="38">
                <a:moveTo>
                  <a:pt x="0" y="0"/>
                </a:moveTo>
                <a:lnTo>
                  <a:pt x="91" y="0"/>
                </a:lnTo>
                <a:lnTo>
                  <a:pt x="134" y="37"/>
                </a:lnTo>
                <a:lnTo>
                  <a:pt x="43" y="38"/>
                </a:lnTo>
                <a:lnTo>
                  <a:pt x="0" y="0"/>
                </a:lnTo>
                <a:close/>
              </a:path>
            </a:pathLst>
          </a:custGeom>
          <a:noFill/>
          <a:ln w="1778">
            <a:solidFill>
              <a:srgbClr val="373435"/>
            </a:solidFill>
            <a:round/>
            <a:headEnd/>
            <a:tailEnd/>
          </a:ln>
        </xdr:spPr>
      </xdr:sp>
      <xdr:sp macro="" textlink="">
        <xdr:nvSpPr>
          <xdr:cNvPr id="51" name="Freeform 154">
            <a:extLst>
              <a:ext uri="{FF2B5EF4-FFF2-40B4-BE49-F238E27FC236}">
                <a16:creationId xmlns:a16="http://schemas.microsoft.com/office/drawing/2014/main" id="{D66E4262-6575-58B5-2E66-79223AA0EB05}"/>
              </a:ext>
            </a:extLst>
          </xdr:cNvPr>
          <xdr:cNvSpPr>
            <a:spLocks/>
          </xdr:cNvSpPr>
        </xdr:nvSpPr>
        <xdr:spPr bwMode="auto">
          <a:xfrm>
            <a:off x="807" y="650"/>
            <a:ext cx="180" cy="90"/>
          </a:xfrm>
          <a:custGeom>
            <a:avLst/>
            <a:gdLst>
              <a:gd name="T0" fmla="*/ 180 w 180"/>
              <a:gd name="T1" fmla="*/ 996 h 90"/>
              <a:gd name="T2" fmla="*/ 178 w 180"/>
              <a:gd name="T3" fmla="*/ 947 h 90"/>
              <a:gd name="T4" fmla="*/ 88 w 180"/>
              <a:gd name="T5" fmla="*/ 947 h 90"/>
              <a:gd name="T6" fmla="*/ 46 w 180"/>
              <a:gd name="T7" fmla="*/ 910 h 90"/>
              <a:gd name="T8" fmla="*/ 0 w 180"/>
              <a:gd name="T9" fmla="*/ 954 h 90"/>
              <a:gd name="T10" fmla="*/ 0 w 180"/>
              <a:gd name="T11" fmla="*/ 1000 h 90"/>
              <a:gd name="T12" fmla="*/ 22 w 180"/>
              <a:gd name="T13" fmla="*/ 998 h 90"/>
              <a:gd name="T14" fmla="*/ 45 w 180"/>
              <a:gd name="T15" fmla="*/ 997 h 90"/>
              <a:gd name="T16" fmla="*/ 67 w 180"/>
              <a:gd name="T17" fmla="*/ 997 h 90"/>
              <a:gd name="T18" fmla="*/ 89 w 180"/>
              <a:gd name="T19" fmla="*/ 996 h 90"/>
              <a:gd name="T20" fmla="*/ 112 w 180"/>
              <a:gd name="T21" fmla="*/ 996 h 90"/>
              <a:gd name="T22" fmla="*/ 135 w 180"/>
              <a:gd name="T23" fmla="*/ 996 h 90"/>
              <a:gd name="T24" fmla="*/ 157 w 180"/>
              <a:gd name="T25" fmla="*/ 996 h 90"/>
              <a:gd name="T26" fmla="*/ 180 w 180"/>
              <a:gd name="T27" fmla="*/ 996 h 90"/>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w 180"/>
              <a:gd name="T43" fmla="*/ 0 h 90"/>
              <a:gd name="T44" fmla="*/ 180 w 180"/>
              <a:gd name="T45" fmla="*/ 90 h 90"/>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T42" t="T43" r="T44" b="T45"/>
            <a:pathLst>
              <a:path w="180" h="90">
                <a:moveTo>
                  <a:pt x="180" y="86"/>
                </a:moveTo>
                <a:lnTo>
                  <a:pt x="178" y="37"/>
                </a:lnTo>
                <a:lnTo>
                  <a:pt x="88" y="37"/>
                </a:lnTo>
                <a:lnTo>
                  <a:pt x="46" y="0"/>
                </a:lnTo>
                <a:lnTo>
                  <a:pt x="0" y="44"/>
                </a:lnTo>
                <a:lnTo>
                  <a:pt x="0" y="90"/>
                </a:lnTo>
                <a:lnTo>
                  <a:pt x="22" y="88"/>
                </a:lnTo>
                <a:lnTo>
                  <a:pt x="45" y="87"/>
                </a:lnTo>
                <a:lnTo>
                  <a:pt x="67" y="87"/>
                </a:lnTo>
                <a:lnTo>
                  <a:pt x="89" y="86"/>
                </a:lnTo>
                <a:lnTo>
                  <a:pt x="112" y="86"/>
                </a:lnTo>
                <a:lnTo>
                  <a:pt x="135" y="86"/>
                </a:lnTo>
                <a:lnTo>
                  <a:pt x="157" y="86"/>
                </a:lnTo>
                <a:lnTo>
                  <a:pt x="180" y="86"/>
                </a:lnTo>
                <a:close/>
              </a:path>
            </a:pathLst>
          </a:custGeom>
          <a:noFill/>
          <a:ln w="1778">
            <a:solidFill>
              <a:srgbClr val="373435"/>
            </a:solidFill>
            <a:round/>
            <a:headEnd/>
            <a:tailEnd/>
          </a:ln>
        </xdr:spPr>
      </xdr:sp>
      <xdr:pic>
        <xdr:nvPicPr>
          <xdr:cNvPr id="52" name="Picture 153">
            <a:extLst>
              <a:ext uri="{FF2B5EF4-FFF2-40B4-BE49-F238E27FC236}">
                <a16:creationId xmlns:a16="http://schemas.microsoft.com/office/drawing/2014/main" id="{D9081F14-0410-63BF-3307-0C32306E1236}"/>
              </a:ext>
            </a:extLst>
          </xdr:cNvPr>
          <xdr:cNvPicPr>
            <a:picLocks noChangeAspect="1" noChangeArrowheads="1"/>
          </xdr:cNvPicPr>
        </xdr:nvPicPr>
        <xdr:blipFill>
          <a:blip xmlns:r="http://schemas.openxmlformats.org/officeDocument/2006/relationships" r:embed="rId14"/>
          <a:srcRect/>
          <a:stretch>
            <a:fillRect/>
          </a:stretch>
        </xdr:blipFill>
        <xdr:spPr bwMode="auto">
          <a:xfrm>
            <a:off x="604" y="657"/>
            <a:ext cx="161" cy="107"/>
          </a:xfrm>
          <a:prstGeom prst="rect">
            <a:avLst/>
          </a:prstGeom>
          <a:noFill/>
          <a:ln w="9525">
            <a:noFill/>
            <a:miter lim="800000"/>
            <a:headEnd/>
            <a:tailEnd/>
          </a:ln>
        </xdr:spPr>
      </xdr:pic>
      <xdr:pic>
        <xdr:nvPicPr>
          <xdr:cNvPr id="53" name="Picture 152">
            <a:extLst>
              <a:ext uri="{FF2B5EF4-FFF2-40B4-BE49-F238E27FC236}">
                <a16:creationId xmlns:a16="http://schemas.microsoft.com/office/drawing/2014/main" id="{04B586B4-21E4-8A09-F841-14D55B30D252}"/>
              </a:ext>
            </a:extLst>
          </xdr:cNvPr>
          <xdr:cNvPicPr>
            <a:picLocks noChangeAspect="1" noChangeArrowheads="1"/>
          </xdr:cNvPicPr>
        </xdr:nvPicPr>
        <xdr:blipFill>
          <a:blip xmlns:r="http://schemas.openxmlformats.org/officeDocument/2006/relationships" r:embed="rId15"/>
          <a:srcRect/>
          <a:stretch>
            <a:fillRect/>
          </a:stretch>
        </xdr:blipFill>
        <xdr:spPr bwMode="auto">
          <a:xfrm>
            <a:off x="607" y="770"/>
            <a:ext cx="1622" cy="110"/>
          </a:xfrm>
          <a:prstGeom prst="rect">
            <a:avLst/>
          </a:prstGeom>
          <a:noFill/>
          <a:ln w="9525">
            <a:noFill/>
            <a:miter lim="800000"/>
            <a:headEnd/>
            <a:tailEnd/>
          </a:ln>
        </xdr:spPr>
      </xdr:pic>
      <xdr:sp macro="" textlink="">
        <xdr:nvSpPr>
          <xdr:cNvPr id="54" name="Freeform 151">
            <a:extLst>
              <a:ext uri="{FF2B5EF4-FFF2-40B4-BE49-F238E27FC236}">
                <a16:creationId xmlns:a16="http://schemas.microsoft.com/office/drawing/2014/main" id="{79DF35D8-5AA1-7B2C-3C0C-B42B434840B0}"/>
              </a:ext>
            </a:extLst>
          </xdr:cNvPr>
          <xdr:cNvSpPr>
            <a:spLocks/>
          </xdr:cNvSpPr>
        </xdr:nvSpPr>
        <xdr:spPr bwMode="auto">
          <a:xfrm>
            <a:off x="1730" y="639"/>
            <a:ext cx="2" cy="2"/>
          </a:xfrm>
          <a:custGeom>
            <a:avLst/>
            <a:gdLst>
              <a:gd name="T0" fmla="*/ 0 w 2"/>
              <a:gd name="T1" fmla="*/ 901 h 2"/>
              <a:gd name="T2" fmla="*/ 1 w 2"/>
              <a:gd name="T3" fmla="*/ 900 h 2"/>
              <a:gd name="T4" fmla="*/ 2 w 2"/>
              <a:gd name="T5" fmla="*/ 899 h 2"/>
              <a:gd name="T6" fmla="*/ 1 w 2"/>
              <a:gd name="T7" fmla="*/ 900 h 2"/>
              <a:gd name="T8" fmla="*/ 0 w 2"/>
              <a:gd name="T9" fmla="*/ 901 h 2"/>
              <a:gd name="T10" fmla="*/ 0 60000 65536"/>
              <a:gd name="T11" fmla="*/ 0 60000 65536"/>
              <a:gd name="T12" fmla="*/ 0 60000 65536"/>
              <a:gd name="T13" fmla="*/ 0 60000 65536"/>
              <a:gd name="T14" fmla="*/ 0 60000 65536"/>
              <a:gd name="T15" fmla="*/ 0 w 2"/>
              <a:gd name="T16" fmla="*/ 0 h 2"/>
              <a:gd name="T17" fmla="*/ 2 w 2"/>
              <a:gd name="T18" fmla="*/ 2 h 2"/>
            </a:gdLst>
            <a:ahLst/>
            <a:cxnLst>
              <a:cxn ang="T10">
                <a:pos x="T0" y="T1"/>
              </a:cxn>
              <a:cxn ang="T11">
                <a:pos x="T2" y="T3"/>
              </a:cxn>
              <a:cxn ang="T12">
                <a:pos x="T4" y="T5"/>
              </a:cxn>
              <a:cxn ang="T13">
                <a:pos x="T6" y="T7"/>
              </a:cxn>
              <a:cxn ang="T14">
                <a:pos x="T8" y="T9"/>
              </a:cxn>
            </a:cxnLst>
            <a:rect l="T15" t="T16" r="T17" b="T18"/>
            <a:pathLst>
              <a:path w="2" h="2">
                <a:moveTo>
                  <a:pt x="0" y="2"/>
                </a:moveTo>
                <a:lnTo>
                  <a:pt x="1" y="1"/>
                </a:lnTo>
                <a:lnTo>
                  <a:pt x="2" y="0"/>
                </a:lnTo>
                <a:lnTo>
                  <a:pt x="1" y="1"/>
                </a:lnTo>
                <a:lnTo>
                  <a:pt x="0" y="2"/>
                </a:lnTo>
                <a:close/>
              </a:path>
            </a:pathLst>
          </a:custGeom>
          <a:noFill/>
          <a:ln w="1778">
            <a:solidFill>
              <a:srgbClr val="373435"/>
            </a:solidFill>
            <a:round/>
            <a:headEnd/>
            <a:tailEnd/>
          </a:ln>
        </xdr:spPr>
      </xdr:sp>
      <xdr:sp macro="" textlink="">
        <xdr:nvSpPr>
          <xdr:cNvPr id="55" name="Freeform 150">
            <a:extLst>
              <a:ext uri="{FF2B5EF4-FFF2-40B4-BE49-F238E27FC236}">
                <a16:creationId xmlns:a16="http://schemas.microsoft.com/office/drawing/2014/main" id="{E5E94508-8CA7-0E77-ABD3-F582C9FD9E64}"/>
              </a:ext>
            </a:extLst>
          </xdr:cNvPr>
          <xdr:cNvSpPr>
            <a:spLocks/>
          </xdr:cNvSpPr>
        </xdr:nvSpPr>
        <xdr:spPr bwMode="auto">
          <a:xfrm>
            <a:off x="1724" y="643"/>
            <a:ext cx="2" cy="3"/>
          </a:xfrm>
          <a:custGeom>
            <a:avLst/>
            <a:gdLst>
              <a:gd name="T0" fmla="*/ 0 w 2"/>
              <a:gd name="T1" fmla="*/ 906 h 3"/>
              <a:gd name="T2" fmla="*/ 1 w 2"/>
              <a:gd name="T3" fmla="*/ 905 h 3"/>
              <a:gd name="T4" fmla="*/ 2 w 2"/>
              <a:gd name="T5" fmla="*/ 903 h 3"/>
              <a:gd name="T6" fmla="*/ 1 w 2"/>
              <a:gd name="T7" fmla="*/ 905 h 3"/>
              <a:gd name="T8" fmla="*/ 0 w 2"/>
              <a:gd name="T9" fmla="*/ 906 h 3"/>
              <a:gd name="T10" fmla="*/ 0 60000 65536"/>
              <a:gd name="T11" fmla="*/ 0 60000 65536"/>
              <a:gd name="T12" fmla="*/ 0 60000 65536"/>
              <a:gd name="T13" fmla="*/ 0 60000 65536"/>
              <a:gd name="T14" fmla="*/ 0 60000 65536"/>
              <a:gd name="T15" fmla="*/ 0 w 2"/>
              <a:gd name="T16" fmla="*/ 0 h 3"/>
              <a:gd name="T17" fmla="*/ 2 w 2"/>
              <a:gd name="T18" fmla="*/ 3 h 3"/>
            </a:gdLst>
            <a:ahLst/>
            <a:cxnLst>
              <a:cxn ang="T10">
                <a:pos x="T0" y="T1"/>
              </a:cxn>
              <a:cxn ang="T11">
                <a:pos x="T2" y="T3"/>
              </a:cxn>
              <a:cxn ang="T12">
                <a:pos x="T4" y="T5"/>
              </a:cxn>
              <a:cxn ang="T13">
                <a:pos x="T6" y="T7"/>
              </a:cxn>
              <a:cxn ang="T14">
                <a:pos x="T8" y="T9"/>
              </a:cxn>
            </a:cxnLst>
            <a:rect l="T15" t="T16" r="T17" b="T18"/>
            <a:pathLst>
              <a:path w="2" h="3">
                <a:moveTo>
                  <a:pt x="0" y="3"/>
                </a:moveTo>
                <a:lnTo>
                  <a:pt x="1" y="2"/>
                </a:lnTo>
                <a:lnTo>
                  <a:pt x="2" y="0"/>
                </a:lnTo>
                <a:lnTo>
                  <a:pt x="1" y="2"/>
                </a:lnTo>
                <a:lnTo>
                  <a:pt x="0" y="3"/>
                </a:lnTo>
                <a:close/>
              </a:path>
            </a:pathLst>
          </a:custGeom>
          <a:solidFill>
            <a:srgbClr val="00A857"/>
          </a:solidFill>
          <a:ln w="9525">
            <a:noFill/>
            <a:miter lim="800000"/>
            <a:headEnd/>
            <a:tailEnd/>
          </a:ln>
        </xdr:spPr>
      </xdr:sp>
      <xdr:sp macro="" textlink="">
        <xdr:nvSpPr>
          <xdr:cNvPr id="56" name="Freeform 149">
            <a:extLst>
              <a:ext uri="{FF2B5EF4-FFF2-40B4-BE49-F238E27FC236}">
                <a16:creationId xmlns:a16="http://schemas.microsoft.com/office/drawing/2014/main" id="{E4E3B04E-68ED-C9B5-5BB0-BAE9D5B5A27E}"/>
              </a:ext>
            </a:extLst>
          </xdr:cNvPr>
          <xdr:cNvSpPr>
            <a:spLocks/>
          </xdr:cNvSpPr>
        </xdr:nvSpPr>
        <xdr:spPr bwMode="auto">
          <a:xfrm>
            <a:off x="1724" y="643"/>
            <a:ext cx="2" cy="3"/>
          </a:xfrm>
          <a:custGeom>
            <a:avLst/>
            <a:gdLst>
              <a:gd name="T0" fmla="*/ 0 w 2"/>
              <a:gd name="T1" fmla="*/ 906 h 3"/>
              <a:gd name="T2" fmla="*/ 1 w 2"/>
              <a:gd name="T3" fmla="*/ 905 h 3"/>
              <a:gd name="T4" fmla="*/ 2 w 2"/>
              <a:gd name="T5" fmla="*/ 903 h 3"/>
              <a:gd name="T6" fmla="*/ 1 w 2"/>
              <a:gd name="T7" fmla="*/ 905 h 3"/>
              <a:gd name="T8" fmla="*/ 0 w 2"/>
              <a:gd name="T9" fmla="*/ 906 h 3"/>
              <a:gd name="T10" fmla="*/ 0 60000 65536"/>
              <a:gd name="T11" fmla="*/ 0 60000 65536"/>
              <a:gd name="T12" fmla="*/ 0 60000 65536"/>
              <a:gd name="T13" fmla="*/ 0 60000 65536"/>
              <a:gd name="T14" fmla="*/ 0 60000 65536"/>
              <a:gd name="T15" fmla="*/ 0 w 2"/>
              <a:gd name="T16" fmla="*/ 0 h 3"/>
              <a:gd name="T17" fmla="*/ 2 w 2"/>
              <a:gd name="T18" fmla="*/ 3 h 3"/>
            </a:gdLst>
            <a:ahLst/>
            <a:cxnLst>
              <a:cxn ang="T10">
                <a:pos x="T0" y="T1"/>
              </a:cxn>
              <a:cxn ang="T11">
                <a:pos x="T2" y="T3"/>
              </a:cxn>
              <a:cxn ang="T12">
                <a:pos x="T4" y="T5"/>
              </a:cxn>
              <a:cxn ang="T13">
                <a:pos x="T6" y="T7"/>
              </a:cxn>
              <a:cxn ang="T14">
                <a:pos x="T8" y="T9"/>
              </a:cxn>
            </a:cxnLst>
            <a:rect l="T15" t="T16" r="T17" b="T18"/>
            <a:pathLst>
              <a:path w="2" h="3">
                <a:moveTo>
                  <a:pt x="0" y="3"/>
                </a:moveTo>
                <a:lnTo>
                  <a:pt x="1" y="2"/>
                </a:lnTo>
                <a:lnTo>
                  <a:pt x="2" y="0"/>
                </a:lnTo>
                <a:lnTo>
                  <a:pt x="1" y="2"/>
                </a:lnTo>
                <a:lnTo>
                  <a:pt x="0" y="3"/>
                </a:lnTo>
                <a:close/>
              </a:path>
            </a:pathLst>
          </a:custGeom>
          <a:noFill/>
          <a:ln w="1778">
            <a:solidFill>
              <a:srgbClr val="373435"/>
            </a:solidFill>
            <a:round/>
            <a:headEnd/>
            <a:tailEnd/>
          </a:ln>
        </xdr:spPr>
      </xdr:sp>
      <xdr:sp macro="" textlink="">
        <xdr:nvSpPr>
          <xdr:cNvPr id="57" name="AutoShape 148">
            <a:extLst>
              <a:ext uri="{FF2B5EF4-FFF2-40B4-BE49-F238E27FC236}">
                <a16:creationId xmlns:a16="http://schemas.microsoft.com/office/drawing/2014/main" id="{A82BA310-DC70-B9A1-6974-EBBA6517D03A}"/>
              </a:ext>
            </a:extLst>
          </xdr:cNvPr>
          <xdr:cNvSpPr>
            <a:spLocks/>
          </xdr:cNvSpPr>
        </xdr:nvSpPr>
        <xdr:spPr bwMode="auto">
          <a:xfrm>
            <a:off x="1550" y="374"/>
            <a:ext cx="315" cy="691"/>
          </a:xfrm>
          <a:custGeom>
            <a:avLst/>
            <a:gdLst>
              <a:gd name="T0" fmla="*/ 121 w 315"/>
              <a:gd name="T1" fmla="*/ 969 h 691"/>
              <a:gd name="T2" fmla="*/ 101 w 315"/>
              <a:gd name="T3" fmla="*/ 1026 h 691"/>
              <a:gd name="T4" fmla="*/ 83 w 315"/>
              <a:gd name="T5" fmla="*/ 1067 h 691"/>
              <a:gd name="T6" fmla="*/ 50 w 315"/>
              <a:gd name="T7" fmla="*/ 1134 h 691"/>
              <a:gd name="T8" fmla="*/ 33 w 315"/>
              <a:gd name="T9" fmla="*/ 1181 h 691"/>
              <a:gd name="T10" fmla="*/ 14 w 315"/>
              <a:gd name="T11" fmla="*/ 1244 h 691"/>
              <a:gd name="T12" fmla="*/ 4 w 315"/>
              <a:gd name="T13" fmla="*/ 1292 h 691"/>
              <a:gd name="T14" fmla="*/ 8 w 315"/>
              <a:gd name="T15" fmla="*/ 1325 h 691"/>
              <a:gd name="T16" fmla="*/ 45 w 315"/>
              <a:gd name="T17" fmla="*/ 1309 h 691"/>
              <a:gd name="T18" fmla="*/ 56 w 315"/>
              <a:gd name="T19" fmla="*/ 1247 h 691"/>
              <a:gd name="T20" fmla="*/ 76 w 315"/>
              <a:gd name="T21" fmla="*/ 1180 h 691"/>
              <a:gd name="T22" fmla="*/ 105 w 315"/>
              <a:gd name="T23" fmla="*/ 1106 h 691"/>
              <a:gd name="T24" fmla="*/ 134 w 315"/>
              <a:gd name="T25" fmla="*/ 1046 h 691"/>
              <a:gd name="T26" fmla="*/ 165 w 315"/>
              <a:gd name="T27" fmla="*/ 974 h 691"/>
              <a:gd name="T28" fmla="*/ 134 w 315"/>
              <a:gd name="T29" fmla="*/ 948 h 691"/>
              <a:gd name="T30" fmla="*/ 261 w 315"/>
              <a:gd name="T31" fmla="*/ 634 h 691"/>
              <a:gd name="T32" fmla="*/ 240 w 315"/>
              <a:gd name="T33" fmla="*/ 656 h 691"/>
              <a:gd name="T34" fmla="*/ 229 w 315"/>
              <a:gd name="T35" fmla="*/ 674 h 691"/>
              <a:gd name="T36" fmla="*/ 218 w 315"/>
              <a:gd name="T37" fmla="*/ 694 h 691"/>
              <a:gd name="T38" fmla="*/ 193 w 315"/>
              <a:gd name="T39" fmla="*/ 750 h 691"/>
              <a:gd name="T40" fmla="*/ 174 w 315"/>
              <a:gd name="T41" fmla="*/ 805 h 691"/>
              <a:gd name="T42" fmla="*/ 155 w 315"/>
              <a:gd name="T43" fmla="*/ 864 h 691"/>
              <a:gd name="T44" fmla="*/ 157 w 315"/>
              <a:gd name="T45" fmla="*/ 898 h 691"/>
              <a:gd name="T46" fmla="*/ 144 w 315"/>
              <a:gd name="T47" fmla="*/ 934 h 691"/>
              <a:gd name="T48" fmla="*/ 133 w 315"/>
              <a:gd name="T49" fmla="*/ 961 h 691"/>
              <a:gd name="T50" fmla="*/ 165 w 315"/>
              <a:gd name="T51" fmla="*/ 966 h 691"/>
              <a:gd name="T52" fmla="*/ 165 w 315"/>
              <a:gd name="T53" fmla="*/ 927 h 691"/>
              <a:gd name="T54" fmla="*/ 160 w 315"/>
              <a:gd name="T55" fmla="*/ 916 h 691"/>
              <a:gd name="T56" fmla="*/ 191 w 315"/>
              <a:gd name="T57" fmla="*/ 867 h 691"/>
              <a:gd name="T58" fmla="*/ 210 w 315"/>
              <a:gd name="T59" fmla="*/ 838 h 691"/>
              <a:gd name="T60" fmla="*/ 227 w 315"/>
              <a:gd name="T61" fmla="*/ 784 h 691"/>
              <a:gd name="T62" fmla="*/ 244 w 315"/>
              <a:gd name="T63" fmla="*/ 733 h 691"/>
              <a:gd name="T64" fmla="*/ 293 w 315"/>
              <a:gd name="T65" fmla="*/ 700 h 691"/>
              <a:gd name="T66" fmla="*/ 281 w 315"/>
              <a:gd name="T67" fmla="*/ 672 h 691"/>
              <a:gd name="T68" fmla="*/ 261 w 315"/>
              <a:gd name="T69" fmla="*/ 634 h 691"/>
              <a:gd name="T70" fmla="*/ 165 w 315"/>
              <a:gd name="T71" fmla="*/ 916 h 691"/>
              <a:gd name="T72" fmla="*/ 257 w 315"/>
              <a:gd name="T73" fmla="*/ 700 h 691"/>
              <a:gd name="T74" fmla="*/ 276 w 315"/>
              <a:gd name="T75" fmla="*/ 738 h 691"/>
              <a:gd name="T76" fmla="*/ 288 w 315"/>
              <a:gd name="T77" fmla="*/ 767 h 691"/>
              <a:gd name="T78" fmla="*/ 304 w 315"/>
              <a:gd name="T79" fmla="*/ 814 h 691"/>
              <a:gd name="T80" fmla="*/ 315 w 315"/>
              <a:gd name="T81" fmla="*/ 820 h 691"/>
              <a:gd name="T82" fmla="*/ 307 w 315"/>
              <a:gd name="T83" fmla="*/ 751 h 691"/>
              <a:gd name="T84" fmla="*/ 296 w 315"/>
              <a:gd name="T85" fmla="*/ 710 h 691"/>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w 315"/>
              <a:gd name="T130" fmla="*/ 0 h 691"/>
              <a:gd name="T131" fmla="*/ 315 w 315"/>
              <a:gd name="T132" fmla="*/ 691 h 691"/>
            </a:gdLst>
            <a:ahLst/>
            <a:cxnLst>
              <a:cxn ang="T86">
                <a:pos x="T0" y="T1"/>
              </a:cxn>
              <a:cxn ang="T87">
                <a:pos x="T2" y="T3"/>
              </a:cxn>
              <a:cxn ang="T88">
                <a:pos x="T4" y="T5"/>
              </a:cxn>
              <a:cxn ang="T89">
                <a:pos x="T6" y="T7"/>
              </a:cxn>
              <a:cxn ang="T90">
                <a:pos x="T8" y="T9"/>
              </a:cxn>
              <a:cxn ang="T91">
                <a:pos x="T10" y="T11"/>
              </a:cxn>
              <a:cxn ang="T92">
                <a:pos x="T12" y="T13"/>
              </a:cxn>
              <a:cxn ang="T93">
                <a:pos x="T14" y="T15"/>
              </a:cxn>
              <a:cxn ang="T94">
                <a:pos x="T16" y="T17"/>
              </a:cxn>
              <a:cxn ang="T95">
                <a:pos x="T18" y="T19"/>
              </a:cxn>
              <a:cxn ang="T96">
                <a:pos x="T20" y="T21"/>
              </a:cxn>
              <a:cxn ang="T97">
                <a:pos x="T22" y="T23"/>
              </a:cxn>
              <a:cxn ang="T98">
                <a:pos x="T24" y="T25"/>
              </a:cxn>
              <a:cxn ang="T99">
                <a:pos x="T26" y="T27"/>
              </a:cxn>
              <a:cxn ang="T100">
                <a:pos x="T28" y="T29"/>
              </a:cxn>
              <a:cxn ang="T101">
                <a:pos x="T30" y="T31"/>
              </a:cxn>
              <a:cxn ang="T102">
                <a:pos x="T32" y="T33"/>
              </a:cxn>
              <a:cxn ang="T103">
                <a:pos x="T34" y="T35"/>
              </a:cxn>
              <a:cxn ang="T104">
                <a:pos x="T36" y="T37"/>
              </a:cxn>
              <a:cxn ang="T105">
                <a:pos x="T38" y="T39"/>
              </a:cxn>
              <a:cxn ang="T106">
                <a:pos x="T40" y="T41"/>
              </a:cxn>
              <a:cxn ang="T107">
                <a:pos x="T42" y="T43"/>
              </a:cxn>
              <a:cxn ang="T108">
                <a:pos x="T44" y="T45"/>
              </a:cxn>
              <a:cxn ang="T109">
                <a:pos x="T46" y="T47"/>
              </a:cxn>
              <a:cxn ang="T110">
                <a:pos x="T48" y="T49"/>
              </a:cxn>
              <a:cxn ang="T111">
                <a:pos x="T50" y="T51"/>
              </a:cxn>
              <a:cxn ang="T112">
                <a:pos x="T52" y="T53"/>
              </a:cxn>
              <a:cxn ang="T113">
                <a:pos x="T54" y="T55"/>
              </a:cxn>
              <a:cxn ang="T114">
                <a:pos x="T56" y="T57"/>
              </a:cxn>
              <a:cxn ang="T115">
                <a:pos x="T58" y="T59"/>
              </a:cxn>
              <a:cxn ang="T116">
                <a:pos x="T60" y="T61"/>
              </a:cxn>
              <a:cxn ang="T117">
                <a:pos x="T62" y="T63"/>
              </a:cxn>
              <a:cxn ang="T118">
                <a:pos x="T64" y="T65"/>
              </a:cxn>
              <a:cxn ang="T119">
                <a:pos x="T66" y="T67"/>
              </a:cxn>
              <a:cxn ang="T120">
                <a:pos x="T68" y="T69"/>
              </a:cxn>
              <a:cxn ang="T121">
                <a:pos x="T70" y="T71"/>
              </a:cxn>
              <a:cxn ang="T122">
                <a:pos x="T72" y="T73"/>
              </a:cxn>
              <a:cxn ang="T123">
                <a:pos x="T74" y="T75"/>
              </a:cxn>
              <a:cxn ang="T124">
                <a:pos x="T76" y="T77"/>
              </a:cxn>
              <a:cxn ang="T125">
                <a:pos x="T78" y="T79"/>
              </a:cxn>
              <a:cxn ang="T126">
                <a:pos x="T80" y="T81"/>
              </a:cxn>
              <a:cxn ang="T127">
                <a:pos x="T82" y="T83"/>
              </a:cxn>
              <a:cxn ang="T128">
                <a:pos x="T84" y="T85"/>
              </a:cxn>
            </a:cxnLst>
            <a:rect l="T129" t="T130" r="T131" b="T132"/>
            <a:pathLst>
              <a:path w="315" h="691">
                <a:moveTo>
                  <a:pt x="135" y="293"/>
                </a:moveTo>
                <a:lnTo>
                  <a:pt x="128" y="315"/>
                </a:lnTo>
                <a:lnTo>
                  <a:pt x="121" y="335"/>
                </a:lnTo>
                <a:lnTo>
                  <a:pt x="115" y="355"/>
                </a:lnTo>
                <a:lnTo>
                  <a:pt x="108" y="374"/>
                </a:lnTo>
                <a:lnTo>
                  <a:pt x="101" y="392"/>
                </a:lnTo>
                <a:lnTo>
                  <a:pt x="94" y="409"/>
                </a:lnTo>
                <a:lnTo>
                  <a:pt x="86" y="425"/>
                </a:lnTo>
                <a:lnTo>
                  <a:pt x="83" y="433"/>
                </a:lnTo>
                <a:lnTo>
                  <a:pt x="79" y="440"/>
                </a:lnTo>
                <a:lnTo>
                  <a:pt x="71" y="455"/>
                </a:lnTo>
                <a:lnTo>
                  <a:pt x="50" y="500"/>
                </a:lnTo>
                <a:lnTo>
                  <a:pt x="44" y="516"/>
                </a:lnTo>
                <a:lnTo>
                  <a:pt x="38" y="531"/>
                </a:lnTo>
                <a:lnTo>
                  <a:pt x="33" y="547"/>
                </a:lnTo>
                <a:lnTo>
                  <a:pt x="27" y="563"/>
                </a:lnTo>
                <a:lnTo>
                  <a:pt x="22" y="578"/>
                </a:lnTo>
                <a:lnTo>
                  <a:pt x="14" y="610"/>
                </a:lnTo>
                <a:lnTo>
                  <a:pt x="11" y="626"/>
                </a:lnTo>
                <a:lnTo>
                  <a:pt x="7" y="642"/>
                </a:lnTo>
                <a:lnTo>
                  <a:pt x="4" y="658"/>
                </a:lnTo>
                <a:lnTo>
                  <a:pt x="2" y="675"/>
                </a:lnTo>
                <a:lnTo>
                  <a:pt x="0" y="691"/>
                </a:lnTo>
                <a:lnTo>
                  <a:pt x="8" y="691"/>
                </a:lnTo>
                <a:lnTo>
                  <a:pt x="16" y="690"/>
                </a:lnTo>
                <a:lnTo>
                  <a:pt x="44" y="690"/>
                </a:lnTo>
                <a:lnTo>
                  <a:pt x="45" y="675"/>
                </a:lnTo>
                <a:lnTo>
                  <a:pt x="47" y="660"/>
                </a:lnTo>
                <a:lnTo>
                  <a:pt x="50" y="645"/>
                </a:lnTo>
                <a:lnTo>
                  <a:pt x="56" y="613"/>
                </a:lnTo>
                <a:lnTo>
                  <a:pt x="60" y="597"/>
                </a:lnTo>
                <a:lnTo>
                  <a:pt x="70" y="563"/>
                </a:lnTo>
                <a:lnTo>
                  <a:pt x="76" y="546"/>
                </a:lnTo>
                <a:lnTo>
                  <a:pt x="82" y="528"/>
                </a:lnTo>
                <a:lnTo>
                  <a:pt x="89" y="510"/>
                </a:lnTo>
                <a:lnTo>
                  <a:pt x="105" y="472"/>
                </a:lnTo>
                <a:lnTo>
                  <a:pt x="114" y="453"/>
                </a:lnTo>
                <a:lnTo>
                  <a:pt x="123" y="433"/>
                </a:lnTo>
                <a:lnTo>
                  <a:pt x="134" y="412"/>
                </a:lnTo>
                <a:lnTo>
                  <a:pt x="138" y="404"/>
                </a:lnTo>
                <a:lnTo>
                  <a:pt x="162" y="350"/>
                </a:lnTo>
                <a:lnTo>
                  <a:pt x="165" y="340"/>
                </a:lnTo>
                <a:lnTo>
                  <a:pt x="165" y="336"/>
                </a:lnTo>
                <a:lnTo>
                  <a:pt x="130" y="336"/>
                </a:lnTo>
                <a:lnTo>
                  <a:pt x="134" y="314"/>
                </a:lnTo>
                <a:lnTo>
                  <a:pt x="135" y="303"/>
                </a:lnTo>
                <a:lnTo>
                  <a:pt x="135" y="293"/>
                </a:lnTo>
                <a:close/>
                <a:moveTo>
                  <a:pt x="261" y="0"/>
                </a:moveTo>
                <a:lnTo>
                  <a:pt x="257" y="3"/>
                </a:lnTo>
                <a:lnTo>
                  <a:pt x="248" y="12"/>
                </a:lnTo>
                <a:lnTo>
                  <a:pt x="240" y="22"/>
                </a:lnTo>
                <a:lnTo>
                  <a:pt x="237" y="28"/>
                </a:lnTo>
                <a:lnTo>
                  <a:pt x="232" y="34"/>
                </a:lnTo>
                <a:lnTo>
                  <a:pt x="229" y="40"/>
                </a:lnTo>
                <a:lnTo>
                  <a:pt x="225" y="46"/>
                </a:lnTo>
                <a:lnTo>
                  <a:pt x="221" y="53"/>
                </a:lnTo>
                <a:lnTo>
                  <a:pt x="218" y="60"/>
                </a:lnTo>
                <a:lnTo>
                  <a:pt x="214" y="67"/>
                </a:lnTo>
                <a:lnTo>
                  <a:pt x="200" y="99"/>
                </a:lnTo>
                <a:lnTo>
                  <a:pt x="193" y="116"/>
                </a:lnTo>
                <a:lnTo>
                  <a:pt x="187" y="134"/>
                </a:lnTo>
                <a:lnTo>
                  <a:pt x="180" y="153"/>
                </a:lnTo>
                <a:lnTo>
                  <a:pt x="174" y="171"/>
                </a:lnTo>
                <a:lnTo>
                  <a:pt x="167" y="191"/>
                </a:lnTo>
                <a:lnTo>
                  <a:pt x="161" y="210"/>
                </a:lnTo>
                <a:lnTo>
                  <a:pt x="155" y="230"/>
                </a:lnTo>
                <a:lnTo>
                  <a:pt x="149" y="249"/>
                </a:lnTo>
                <a:lnTo>
                  <a:pt x="153" y="257"/>
                </a:lnTo>
                <a:lnTo>
                  <a:pt x="157" y="264"/>
                </a:lnTo>
                <a:lnTo>
                  <a:pt x="154" y="273"/>
                </a:lnTo>
                <a:lnTo>
                  <a:pt x="150" y="282"/>
                </a:lnTo>
                <a:lnTo>
                  <a:pt x="144" y="300"/>
                </a:lnTo>
                <a:lnTo>
                  <a:pt x="140" y="309"/>
                </a:lnTo>
                <a:lnTo>
                  <a:pt x="137" y="318"/>
                </a:lnTo>
                <a:lnTo>
                  <a:pt x="133" y="327"/>
                </a:lnTo>
                <a:lnTo>
                  <a:pt x="130" y="336"/>
                </a:lnTo>
                <a:lnTo>
                  <a:pt x="165" y="336"/>
                </a:lnTo>
                <a:lnTo>
                  <a:pt x="165" y="332"/>
                </a:lnTo>
                <a:lnTo>
                  <a:pt x="164" y="324"/>
                </a:lnTo>
                <a:lnTo>
                  <a:pt x="164" y="300"/>
                </a:lnTo>
                <a:lnTo>
                  <a:pt x="165" y="293"/>
                </a:lnTo>
                <a:lnTo>
                  <a:pt x="165" y="285"/>
                </a:lnTo>
                <a:lnTo>
                  <a:pt x="165" y="282"/>
                </a:lnTo>
                <a:lnTo>
                  <a:pt x="160" y="282"/>
                </a:lnTo>
                <a:lnTo>
                  <a:pt x="178" y="252"/>
                </a:lnTo>
                <a:lnTo>
                  <a:pt x="185" y="242"/>
                </a:lnTo>
                <a:lnTo>
                  <a:pt x="191" y="233"/>
                </a:lnTo>
                <a:lnTo>
                  <a:pt x="197" y="223"/>
                </a:lnTo>
                <a:lnTo>
                  <a:pt x="204" y="213"/>
                </a:lnTo>
                <a:lnTo>
                  <a:pt x="210" y="204"/>
                </a:lnTo>
                <a:lnTo>
                  <a:pt x="216" y="186"/>
                </a:lnTo>
                <a:lnTo>
                  <a:pt x="221" y="168"/>
                </a:lnTo>
                <a:lnTo>
                  <a:pt x="227" y="150"/>
                </a:lnTo>
                <a:lnTo>
                  <a:pt x="232" y="133"/>
                </a:lnTo>
                <a:lnTo>
                  <a:pt x="238" y="115"/>
                </a:lnTo>
                <a:lnTo>
                  <a:pt x="244" y="99"/>
                </a:lnTo>
                <a:lnTo>
                  <a:pt x="250" y="82"/>
                </a:lnTo>
                <a:lnTo>
                  <a:pt x="257" y="66"/>
                </a:lnTo>
                <a:lnTo>
                  <a:pt x="293" y="66"/>
                </a:lnTo>
                <a:lnTo>
                  <a:pt x="292" y="63"/>
                </a:lnTo>
                <a:lnTo>
                  <a:pt x="286" y="50"/>
                </a:lnTo>
                <a:lnTo>
                  <a:pt x="281" y="38"/>
                </a:lnTo>
                <a:lnTo>
                  <a:pt x="275" y="25"/>
                </a:lnTo>
                <a:lnTo>
                  <a:pt x="268" y="12"/>
                </a:lnTo>
                <a:lnTo>
                  <a:pt x="261" y="0"/>
                </a:lnTo>
                <a:close/>
                <a:moveTo>
                  <a:pt x="166" y="278"/>
                </a:moveTo>
                <a:lnTo>
                  <a:pt x="160" y="282"/>
                </a:lnTo>
                <a:lnTo>
                  <a:pt x="165" y="282"/>
                </a:lnTo>
                <a:lnTo>
                  <a:pt x="166" y="278"/>
                </a:lnTo>
                <a:close/>
                <a:moveTo>
                  <a:pt x="293" y="66"/>
                </a:moveTo>
                <a:lnTo>
                  <a:pt x="257" y="66"/>
                </a:lnTo>
                <a:lnTo>
                  <a:pt x="262" y="75"/>
                </a:lnTo>
                <a:lnTo>
                  <a:pt x="272" y="95"/>
                </a:lnTo>
                <a:lnTo>
                  <a:pt x="276" y="104"/>
                </a:lnTo>
                <a:lnTo>
                  <a:pt x="280" y="114"/>
                </a:lnTo>
                <a:lnTo>
                  <a:pt x="284" y="123"/>
                </a:lnTo>
                <a:lnTo>
                  <a:pt x="288" y="133"/>
                </a:lnTo>
                <a:lnTo>
                  <a:pt x="291" y="142"/>
                </a:lnTo>
                <a:lnTo>
                  <a:pt x="298" y="161"/>
                </a:lnTo>
                <a:lnTo>
                  <a:pt x="304" y="180"/>
                </a:lnTo>
                <a:lnTo>
                  <a:pt x="309" y="199"/>
                </a:lnTo>
                <a:lnTo>
                  <a:pt x="315" y="218"/>
                </a:lnTo>
                <a:lnTo>
                  <a:pt x="315" y="186"/>
                </a:lnTo>
                <a:lnTo>
                  <a:pt x="314" y="171"/>
                </a:lnTo>
                <a:lnTo>
                  <a:pt x="313" y="159"/>
                </a:lnTo>
                <a:lnTo>
                  <a:pt x="307" y="117"/>
                </a:lnTo>
                <a:lnTo>
                  <a:pt x="304" y="103"/>
                </a:lnTo>
                <a:lnTo>
                  <a:pt x="300" y="90"/>
                </a:lnTo>
                <a:lnTo>
                  <a:pt x="296" y="76"/>
                </a:lnTo>
                <a:lnTo>
                  <a:pt x="293" y="66"/>
                </a:lnTo>
                <a:close/>
              </a:path>
            </a:pathLst>
          </a:custGeom>
          <a:solidFill>
            <a:srgbClr val="00A857"/>
          </a:solidFill>
          <a:ln w="9525">
            <a:noFill/>
            <a:miter lim="800000"/>
            <a:headEnd/>
            <a:tailEnd/>
          </a:ln>
        </xdr:spPr>
      </xdr:sp>
      <xdr:pic>
        <xdr:nvPicPr>
          <xdr:cNvPr id="58" name="Picture 147">
            <a:extLst>
              <a:ext uri="{FF2B5EF4-FFF2-40B4-BE49-F238E27FC236}">
                <a16:creationId xmlns:a16="http://schemas.microsoft.com/office/drawing/2014/main" id="{56416D86-8DB4-90DB-E918-C6173C7B2DF9}"/>
              </a:ext>
            </a:extLst>
          </xdr:cNvPr>
          <xdr:cNvPicPr>
            <a:picLocks noChangeAspect="1" noChangeArrowheads="1"/>
          </xdr:cNvPicPr>
        </xdr:nvPicPr>
        <xdr:blipFill>
          <a:blip xmlns:r="http://schemas.openxmlformats.org/officeDocument/2006/relationships" r:embed="rId16"/>
          <a:srcRect/>
          <a:stretch>
            <a:fillRect/>
          </a:stretch>
        </xdr:blipFill>
        <xdr:spPr bwMode="auto">
          <a:xfrm>
            <a:off x="1550" y="503"/>
            <a:ext cx="499" cy="432"/>
          </a:xfrm>
          <a:prstGeom prst="rect">
            <a:avLst/>
          </a:prstGeom>
          <a:noFill/>
          <a:ln w="9525">
            <a:noFill/>
            <a:miter lim="800000"/>
            <a:headEnd/>
            <a:tailEnd/>
          </a:ln>
        </xdr:spPr>
      </xdr:pic>
      <xdr:sp macro="" textlink="">
        <xdr:nvSpPr>
          <xdr:cNvPr id="59" name="Freeform 146">
            <a:extLst>
              <a:ext uri="{FF2B5EF4-FFF2-40B4-BE49-F238E27FC236}">
                <a16:creationId xmlns:a16="http://schemas.microsoft.com/office/drawing/2014/main" id="{AB11A49F-89C4-D81B-8B14-CD2816678EEF}"/>
              </a:ext>
            </a:extLst>
          </xdr:cNvPr>
          <xdr:cNvSpPr>
            <a:spLocks/>
          </xdr:cNvSpPr>
        </xdr:nvSpPr>
        <xdr:spPr bwMode="auto">
          <a:xfrm>
            <a:off x="1550" y="374"/>
            <a:ext cx="315" cy="691"/>
          </a:xfrm>
          <a:custGeom>
            <a:avLst/>
            <a:gdLst>
              <a:gd name="T0" fmla="*/ 86 w 315"/>
              <a:gd name="T1" fmla="*/ 1059 h 691"/>
              <a:gd name="T2" fmla="*/ 121 w 315"/>
              <a:gd name="T3" fmla="*/ 969 h 691"/>
              <a:gd name="T4" fmla="*/ 135 w 315"/>
              <a:gd name="T5" fmla="*/ 937 h 691"/>
              <a:gd name="T6" fmla="*/ 130 w 315"/>
              <a:gd name="T7" fmla="*/ 970 h 691"/>
              <a:gd name="T8" fmla="*/ 140 w 315"/>
              <a:gd name="T9" fmla="*/ 943 h 691"/>
              <a:gd name="T10" fmla="*/ 150 w 315"/>
              <a:gd name="T11" fmla="*/ 916 h 691"/>
              <a:gd name="T12" fmla="*/ 155 w 315"/>
              <a:gd name="T13" fmla="*/ 894 h 691"/>
              <a:gd name="T14" fmla="*/ 149 w 315"/>
              <a:gd name="T15" fmla="*/ 883 h 691"/>
              <a:gd name="T16" fmla="*/ 167 w 315"/>
              <a:gd name="T17" fmla="*/ 825 h 691"/>
              <a:gd name="T18" fmla="*/ 187 w 315"/>
              <a:gd name="T19" fmla="*/ 768 h 691"/>
              <a:gd name="T20" fmla="*/ 207 w 315"/>
              <a:gd name="T21" fmla="*/ 717 h 691"/>
              <a:gd name="T22" fmla="*/ 221 w 315"/>
              <a:gd name="T23" fmla="*/ 687 h 691"/>
              <a:gd name="T24" fmla="*/ 232 w 315"/>
              <a:gd name="T25" fmla="*/ 668 h 691"/>
              <a:gd name="T26" fmla="*/ 248 w 315"/>
              <a:gd name="T27" fmla="*/ 646 h 691"/>
              <a:gd name="T28" fmla="*/ 268 w 315"/>
              <a:gd name="T29" fmla="*/ 646 h 691"/>
              <a:gd name="T30" fmla="*/ 286 w 315"/>
              <a:gd name="T31" fmla="*/ 684 h 691"/>
              <a:gd name="T32" fmla="*/ 300 w 315"/>
              <a:gd name="T33" fmla="*/ 724 h 691"/>
              <a:gd name="T34" fmla="*/ 309 w 315"/>
              <a:gd name="T35" fmla="*/ 765 h 691"/>
              <a:gd name="T36" fmla="*/ 314 w 315"/>
              <a:gd name="T37" fmla="*/ 807 h 691"/>
              <a:gd name="T38" fmla="*/ 315 w 315"/>
              <a:gd name="T39" fmla="*/ 852 h 691"/>
              <a:gd name="T40" fmla="*/ 298 w 315"/>
              <a:gd name="T41" fmla="*/ 795 h 691"/>
              <a:gd name="T42" fmla="*/ 284 w 315"/>
              <a:gd name="T43" fmla="*/ 757 h 691"/>
              <a:gd name="T44" fmla="*/ 272 w 315"/>
              <a:gd name="T45" fmla="*/ 729 h 691"/>
              <a:gd name="T46" fmla="*/ 257 w 315"/>
              <a:gd name="T47" fmla="*/ 700 h 691"/>
              <a:gd name="T48" fmla="*/ 238 w 315"/>
              <a:gd name="T49" fmla="*/ 749 h 691"/>
              <a:gd name="T50" fmla="*/ 221 w 315"/>
              <a:gd name="T51" fmla="*/ 802 h 691"/>
              <a:gd name="T52" fmla="*/ 204 w 315"/>
              <a:gd name="T53" fmla="*/ 847 h 691"/>
              <a:gd name="T54" fmla="*/ 185 w 315"/>
              <a:gd name="T55" fmla="*/ 876 h 691"/>
              <a:gd name="T56" fmla="*/ 166 w 315"/>
              <a:gd name="T57" fmla="*/ 906 h 691"/>
              <a:gd name="T58" fmla="*/ 166 w 315"/>
              <a:gd name="T59" fmla="*/ 912 h 691"/>
              <a:gd name="T60" fmla="*/ 164 w 315"/>
              <a:gd name="T61" fmla="*/ 934 h 691"/>
              <a:gd name="T62" fmla="*/ 164 w 315"/>
              <a:gd name="T63" fmla="*/ 958 h 691"/>
              <a:gd name="T64" fmla="*/ 162 w 315"/>
              <a:gd name="T65" fmla="*/ 984 h 691"/>
              <a:gd name="T66" fmla="*/ 150 w 315"/>
              <a:gd name="T67" fmla="*/ 1011 h 691"/>
              <a:gd name="T68" fmla="*/ 138 w 315"/>
              <a:gd name="T69" fmla="*/ 1038 h 691"/>
              <a:gd name="T70" fmla="*/ 114 w 315"/>
              <a:gd name="T71" fmla="*/ 1087 h 691"/>
              <a:gd name="T72" fmla="*/ 89 w 315"/>
              <a:gd name="T73" fmla="*/ 1144 h 691"/>
              <a:gd name="T74" fmla="*/ 70 w 315"/>
              <a:gd name="T75" fmla="*/ 1197 h 691"/>
              <a:gd name="T76" fmla="*/ 56 w 315"/>
              <a:gd name="T77" fmla="*/ 1247 h 691"/>
              <a:gd name="T78" fmla="*/ 47 w 315"/>
              <a:gd name="T79" fmla="*/ 1294 h 691"/>
              <a:gd name="T80" fmla="*/ 24 w 315"/>
              <a:gd name="T81" fmla="*/ 1324 h 691"/>
              <a:gd name="T82" fmla="*/ 0 w 315"/>
              <a:gd name="T83" fmla="*/ 1325 h 691"/>
              <a:gd name="T84" fmla="*/ 7 w 315"/>
              <a:gd name="T85" fmla="*/ 1276 h 691"/>
              <a:gd name="T86" fmla="*/ 18 w 315"/>
              <a:gd name="T87" fmla="*/ 1228 h 691"/>
              <a:gd name="T88" fmla="*/ 33 w 315"/>
              <a:gd name="T89" fmla="*/ 1181 h 691"/>
              <a:gd name="T90" fmla="*/ 50 w 315"/>
              <a:gd name="T91" fmla="*/ 1134 h 691"/>
              <a:gd name="T92" fmla="*/ 71 w 315"/>
              <a:gd name="T93" fmla="*/ 1089 h 691"/>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w 315"/>
              <a:gd name="T142" fmla="*/ 0 h 691"/>
              <a:gd name="T143" fmla="*/ 315 w 315"/>
              <a:gd name="T144" fmla="*/ 691 h 691"/>
            </a:gdLst>
            <a:ahLst/>
            <a:cxnLst>
              <a:cxn ang="T94">
                <a:pos x="T0" y="T1"/>
              </a:cxn>
              <a:cxn ang="T95">
                <a:pos x="T2" y="T3"/>
              </a:cxn>
              <a:cxn ang="T96">
                <a:pos x="T4" y="T5"/>
              </a:cxn>
              <a:cxn ang="T97">
                <a:pos x="T6" y="T7"/>
              </a:cxn>
              <a:cxn ang="T98">
                <a:pos x="T8" y="T9"/>
              </a:cxn>
              <a:cxn ang="T99">
                <a:pos x="T10" y="T11"/>
              </a:cxn>
              <a:cxn ang="T100">
                <a:pos x="T12" y="T13"/>
              </a:cxn>
              <a:cxn ang="T101">
                <a:pos x="T14" y="T15"/>
              </a:cxn>
              <a:cxn ang="T102">
                <a:pos x="T16" y="T17"/>
              </a:cxn>
              <a:cxn ang="T103">
                <a:pos x="T18" y="T19"/>
              </a:cxn>
              <a:cxn ang="T104">
                <a:pos x="T20" y="T21"/>
              </a:cxn>
              <a:cxn ang="T105">
                <a:pos x="T22" y="T23"/>
              </a:cxn>
              <a:cxn ang="T106">
                <a:pos x="T24" y="T25"/>
              </a:cxn>
              <a:cxn ang="T107">
                <a:pos x="T26" y="T27"/>
              </a:cxn>
              <a:cxn ang="T108">
                <a:pos x="T28" y="T29"/>
              </a:cxn>
              <a:cxn ang="T109">
                <a:pos x="T30" y="T31"/>
              </a:cxn>
              <a:cxn ang="T110">
                <a:pos x="T32" y="T33"/>
              </a:cxn>
              <a:cxn ang="T111">
                <a:pos x="T34" y="T35"/>
              </a:cxn>
              <a:cxn ang="T112">
                <a:pos x="T36" y="T37"/>
              </a:cxn>
              <a:cxn ang="T113">
                <a:pos x="T38" y="T39"/>
              </a:cxn>
              <a:cxn ang="T114">
                <a:pos x="T40" y="T41"/>
              </a:cxn>
              <a:cxn ang="T115">
                <a:pos x="T42" y="T43"/>
              </a:cxn>
              <a:cxn ang="T116">
                <a:pos x="T44" y="T45"/>
              </a:cxn>
              <a:cxn ang="T117">
                <a:pos x="T46" y="T47"/>
              </a:cxn>
              <a:cxn ang="T118">
                <a:pos x="T48" y="T49"/>
              </a:cxn>
              <a:cxn ang="T119">
                <a:pos x="T50" y="T51"/>
              </a:cxn>
              <a:cxn ang="T120">
                <a:pos x="T52" y="T53"/>
              </a:cxn>
              <a:cxn ang="T121">
                <a:pos x="T54" y="T55"/>
              </a:cxn>
              <a:cxn ang="T122">
                <a:pos x="T56" y="T57"/>
              </a:cxn>
              <a:cxn ang="T123">
                <a:pos x="T58" y="T59"/>
              </a:cxn>
              <a:cxn ang="T124">
                <a:pos x="T60" y="T61"/>
              </a:cxn>
              <a:cxn ang="T125">
                <a:pos x="T62" y="T63"/>
              </a:cxn>
              <a:cxn ang="T126">
                <a:pos x="T64" y="T65"/>
              </a:cxn>
              <a:cxn ang="T127">
                <a:pos x="T66" y="T67"/>
              </a:cxn>
              <a:cxn ang="T128">
                <a:pos x="T68" y="T69"/>
              </a:cxn>
              <a:cxn ang="T129">
                <a:pos x="T70" y="T71"/>
              </a:cxn>
              <a:cxn ang="T130">
                <a:pos x="T72" y="T73"/>
              </a:cxn>
              <a:cxn ang="T131">
                <a:pos x="T74" y="T75"/>
              </a:cxn>
              <a:cxn ang="T132">
                <a:pos x="T76" y="T77"/>
              </a:cxn>
              <a:cxn ang="T133">
                <a:pos x="T78" y="T79"/>
              </a:cxn>
              <a:cxn ang="T134">
                <a:pos x="T80" y="T81"/>
              </a:cxn>
              <a:cxn ang="T135">
                <a:pos x="T82" y="T83"/>
              </a:cxn>
              <a:cxn ang="T136">
                <a:pos x="T84" y="T85"/>
              </a:cxn>
              <a:cxn ang="T137">
                <a:pos x="T86" y="T87"/>
              </a:cxn>
              <a:cxn ang="T138">
                <a:pos x="T88" y="T89"/>
              </a:cxn>
              <a:cxn ang="T139">
                <a:pos x="T90" y="T91"/>
              </a:cxn>
              <a:cxn ang="T140">
                <a:pos x="T92" y="T93"/>
              </a:cxn>
            </a:cxnLst>
            <a:rect l="T141" t="T142" r="T143" b="T144"/>
            <a:pathLst>
              <a:path w="315" h="691">
                <a:moveTo>
                  <a:pt x="79" y="440"/>
                </a:moveTo>
                <a:lnTo>
                  <a:pt x="83" y="433"/>
                </a:lnTo>
                <a:lnTo>
                  <a:pt x="86" y="425"/>
                </a:lnTo>
                <a:lnTo>
                  <a:pt x="90" y="417"/>
                </a:lnTo>
                <a:lnTo>
                  <a:pt x="115" y="355"/>
                </a:lnTo>
                <a:lnTo>
                  <a:pt x="121" y="335"/>
                </a:lnTo>
                <a:lnTo>
                  <a:pt x="128" y="315"/>
                </a:lnTo>
                <a:lnTo>
                  <a:pt x="135" y="293"/>
                </a:lnTo>
                <a:lnTo>
                  <a:pt x="135" y="303"/>
                </a:lnTo>
                <a:lnTo>
                  <a:pt x="134" y="314"/>
                </a:lnTo>
                <a:lnTo>
                  <a:pt x="132" y="325"/>
                </a:lnTo>
                <a:lnTo>
                  <a:pt x="130" y="336"/>
                </a:lnTo>
                <a:lnTo>
                  <a:pt x="133" y="327"/>
                </a:lnTo>
                <a:lnTo>
                  <a:pt x="137" y="318"/>
                </a:lnTo>
                <a:lnTo>
                  <a:pt x="140" y="309"/>
                </a:lnTo>
                <a:lnTo>
                  <a:pt x="144" y="300"/>
                </a:lnTo>
                <a:lnTo>
                  <a:pt x="147" y="291"/>
                </a:lnTo>
                <a:lnTo>
                  <a:pt x="150" y="282"/>
                </a:lnTo>
                <a:lnTo>
                  <a:pt x="154" y="273"/>
                </a:lnTo>
                <a:lnTo>
                  <a:pt x="157" y="264"/>
                </a:lnTo>
                <a:lnTo>
                  <a:pt x="155" y="260"/>
                </a:lnTo>
                <a:lnTo>
                  <a:pt x="153" y="257"/>
                </a:lnTo>
                <a:lnTo>
                  <a:pt x="151" y="253"/>
                </a:lnTo>
                <a:lnTo>
                  <a:pt x="149" y="249"/>
                </a:lnTo>
                <a:lnTo>
                  <a:pt x="155" y="230"/>
                </a:lnTo>
                <a:lnTo>
                  <a:pt x="161" y="210"/>
                </a:lnTo>
                <a:lnTo>
                  <a:pt x="167" y="191"/>
                </a:lnTo>
                <a:lnTo>
                  <a:pt x="174" y="171"/>
                </a:lnTo>
                <a:lnTo>
                  <a:pt x="180" y="153"/>
                </a:lnTo>
                <a:lnTo>
                  <a:pt x="187" y="134"/>
                </a:lnTo>
                <a:lnTo>
                  <a:pt x="193" y="116"/>
                </a:lnTo>
                <a:lnTo>
                  <a:pt x="200" y="99"/>
                </a:lnTo>
                <a:lnTo>
                  <a:pt x="207" y="83"/>
                </a:lnTo>
                <a:lnTo>
                  <a:pt x="214" y="67"/>
                </a:lnTo>
                <a:lnTo>
                  <a:pt x="218" y="60"/>
                </a:lnTo>
                <a:lnTo>
                  <a:pt x="221" y="53"/>
                </a:lnTo>
                <a:lnTo>
                  <a:pt x="225" y="46"/>
                </a:lnTo>
                <a:lnTo>
                  <a:pt x="229" y="40"/>
                </a:lnTo>
                <a:lnTo>
                  <a:pt x="232" y="34"/>
                </a:lnTo>
                <a:lnTo>
                  <a:pt x="237" y="28"/>
                </a:lnTo>
                <a:lnTo>
                  <a:pt x="240" y="22"/>
                </a:lnTo>
                <a:lnTo>
                  <a:pt x="248" y="12"/>
                </a:lnTo>
                <a:lnTo>
                  <a:pt x="257" y="3"/>
                </a:lnTo>
                <a:lnTo>
                  <a:pt x="261" y="0"/>
                </a:lnTo>
                <a:lnTo>
                  <a:pt x="268" y="12"/>
                </a:lnTo>
                <a:lnTo>
                  <a:pt x="275" y="25"/>
                </a:lnTo>
                <a:lnTo>
                  <a:pt x="281" y="38"/>
                </a:lnTo>
                <a:lnTo>
                  <a:pt x="286" y="50"/>
                </a:lnTo>
                <a:lnTo>
                  <a:pt x="292" y="63"/>
                </a:lnTo>
                <a:lnTo>
                  <a:pt x="296" y="76"/>
                </a:lnTo>
                <a:lnTo>
                  <a:pt x="300" y="90"/>
                </a:lnTo>
                <a:lnTo>
                  <a:pt x="304" y="103"/>
                </a:lnTo>
                <a:lnTo>
                  <a:pt x="307" y="117"/>
                </a:lnTo>
                <a:lnTo>
                  <a:pt x="309" y="131"/>
                </a:lnTo>
                <a:lnTo>
                  <a:pt x="311" y="145"/>
                </a:lnTo>
                <a:lnTo>
                  <a:pt x="313" y="159"/>
                </a:lnTo>
                <a:lnTo>
                  <a:pt x="314" y="173"/>
                </a:lnTo>
                <a:lnTo>
                  <a:pt x="315" y="188"/>
                </a:lnTo>
                <a:lnTo>
                  <a:pt x="315" y="203"/>
                </a:lnTo>
                <a:lnTo>
                  <a:pt x="315" y="218"/>
                </a:lnTo>
                <a:lnTo>
                  <a:pt x="309" y="199"/>
                </a:lnTo>
                <a:lnTo>
                  <a:pt x="304" y="180"/>
                </a:lnTo>
                <a:lnTo>
                  <a:pt x="298" y="161"/>
                </a:lnTo>
                <a:lnTo>
                  <a:pt x="291" y="142"/>
                </a:lnTo>
                <a:lnTo>
                  <a:pt x="288" y="133"/>
                </a:lnTo>
                <a:lnTo>
                  <a:pt x="284" y="123"/>
                </a:lnTo>
                <a:lnTo>
                  <a:pt x="280" y="114"/>
                </a:lnTo>
                <a:lnTo>
                  <a:pt x="276" y="104"/>
                </a:lnTo>
                <a:lnTo>
                  <a:pt x="272" y="95"/>
                </a:lnTo>
                <a:lnTo>
                  <a:pt x="267" y="85"/>
                </a:lnTo>
                <a:lnTo>
                  <a:pt x="262" y="75"/>
                </a:lnTo>
                <a:lnTo>
                  <a:pt x="257" y="66"/>
                </a:lnTo>
                <a:lnTo>
                  <a:pt x="250" y="82"/>
                </a:lnTo>
                <a:lnTo>
                  <a:pt x="244" y="99"/>
                </a:lnTo>
                <a:lnTo>
                  <a:pt x="238" y="115"/>
                </a:lnTo>
                <a:lnTo>
                  <a:pt x="232" y="133"/>
                </a:lnTo>
                <a:lnTo>
                  <a:pt x="227" y="150"/>
                </a:lnTo>
                <a:lnTo>
                  <a:pt x="221" y="168"/>
                </a:lnTo>
                <a:lnTo>
                  <a:pt x="216" y="186"/>
                </a:lnTo>
                <a:lnTo>
                  <a:pt x="210" y="204"/>
                </a:lnTo>
                <a:lnTo>
                  <a:pt x="204" y="213"/>
                </a:lnTo>
                <a:lnTo>
                  <a:pt x="197" y="223"/>
                </a:lnTo>
                <a:lnTo>
                  <a:pt x="191" y="233"/>
                </a:lnTo>
                <a:lnTo>
                  <a:pt x="185" y="242"/>
                </a:lnTo>
                <a:lnTo>
                  <a:pt x="178" y="252"/>
                </a:lnTo>
                <a:lnTo>
                  <a:pt x="172" y="262"/>
                </a:lnTo>
                <a:lnTo>
                  <a:pt x="166" y="272"/>
                </a:lnTo>
                <a:lnTo>
                  <a:pt x="160" y="282"/>
                </a:lnTo>
                <a:lnTo>
                  <a:pt x="163" y="280"/>
                </a:lnTo>
                <a:lnTo>
                  <a:pt x="166" y="278"/>
                </a:lnTo>
                <a:lnTo>
                  <a:pt x="165" y="285"/>
                </a:lnTo>
                <a:lnTo>
                  <a:pt x="165" y="293"/>
                </a:lnTo>
                <a:lnTo>
                  <a:pt x="164" y="300"/>
                </a:lnTo>
                <a:lnTo>
                  <a:pt x="164" y="308"/>
                </a:lnTo>
                <a:lnTo>
                  <a:pt x="164" y="316"/>
                </a:lnTo>
                <a:lnTo>
                  <a:pt x="164" y="324"/>
                </a:lnTo>
                <a:lnTo>
                  <a:pt x="165" y="332"/>
                </a:lnTo>
                <a:lnTo>
                  <a:pt x="165" y="340"/>
                </a:lnTo>
                <a:lnTo>
                  <a:pt x="162" y="350"/>
                </a:lnTo>
                <a:lnTo>
                  <a:pt x="158" y="359"/>
                </a:lnTo>
                <a:lnTo>
                  <a:pt x="154" y="368"/>
                </a:lnTo>
                <a:lnTo>
                  <a:pt x="150" y="377"/>
                </a:lnTo>
                <a:lnTo>
                  <a:pt x="146" y="386"/>
                </a:lnTo>
                <a:lnTo>
                  <a:pt x="142" y="395"/>
                </a:lnTo>
                <a:lnTo>
                  <a:pt x="138" y="404"/>
                </a:lnTo>
                <a:lnTo>
                  <a:pt x="134" y="412"/>
                </a:lnTo>
                <a:lnTo>
                  <a:pt x="123" y="433"/>
                </a:lnTo>
                <a:lnTo>
                  <a:pt x="114" y="453"/>
                </a:lnTo>
                <a:lnTo>
                  <a:pt x="105" y="472"/>
                </a:lnTo>
                <a:lnTo>
                  <a:pt x="97" y="491"/>
                </a:lnTo>
                <a:lnTo>
                  <a:pt x="89" y="510"/>
                </a:lnTo>
                <a:lnTo>
                  <a:pt x="82" y="528"/>
                </a:lnTo>
                <a:lnTo>
                  <a:pt x="76" y="546"/>
                </a:lnTo>
                <a:lnTo>
                  <a:pt x="70" y="563"/>
                </a:lnTo>
                <a:lnTo>
                  <a:pt x="65" y="580"/>
                </a:lnTo>
                <a:lnTo>
                  <a:pt x="60" y="597"/>
                </a:lnTo>
                <a:lnTo>
                  <a:pt x="56" y="613"/>
                </a:lnTo>
                <a:lnTo>
                  <a:pt x="53" y="629"/>
                </a:lnTo>
                <a:lnTo>
                  <a:pt x="50" y="645"/>
                </a:lnTo>
                <a:lnTo>
                  <a:pt x="47" y="660"/>
                </a:lnTo>
                <a:lnTo>
                  <a:pt x="45" y="675"/>
                </a:lnTo>
                <a:lnTo>
                  <a:pt x="44" y="690"/>
                </a:lnTo>
                <a:lnTo>
                  <a:pt x="24" y="690"/>
                </a:lnTo>
                <a:lnTo>
                  <a:pt x="16" y="690"/>
                </a:lnTo>
                <a:lnTo>
                  <a:pt x="8" y="691"/>
                </a:lnTo>
                <a:lnTo>
                  <a:pt x="0" y="691"/>
                </a:lnTo>
                <a:lnTo>
                  <a:pt x="2" y="675"/>
                </a:lnTo>
                <a:lnTo>
                  <a:pt x="4" y="658"/>
                </a:lnTo>
                <a:lnTo>
                  <a:pt x="7" y="642"/>
                </a:lnTo>
                <a:lnTo>
                  <a:pt x="11" y="626"/>
                </a:lnTo>
                <a:lnTo>
                  <a:pt x="14" y="610"/>
                </a:lnTo>
                <a:lnTo>
                  <a:pt x="18" y="594"/>
                </a:lnTo>
                <a:lnTo>
                  <a:pt x="22" y="578"/>
                </a:lnTo>
                <a:lnTo>
                  <a:pt x="27" y="563"/>
                </a:lnTo>
                <a:lnTo>
                  <a:pt x="33" y="547"/>
                </a:lnTo>
                <a:lnTo>
                  <a:pt x="38" y="531"/>
                </a:lnTo>
                <a:lnTo>
                  <a:pt x="44" y="516"/>
                </a:lnTo>
                <a:lnTo>
                  <a:pt x="50" y="500"/>
                </a:lnTo>
                <a:lnTo>
                  <a:pt x="57" y="485"/>
                </a:lnTo>
                <a:lnTo>
                  <a:pt x="64" y="470"/>
                </a:lnTo>
                <a:lnTo>
                  <a:pt x="71" y="455"/>
                </a:lnTo>
                <a:lnTo>
                  <a:pt x="79" y="440"/>
                </a:lnTo>
                <a:close/>
              </a:path>
            </a:pathLst>
          </a:custGeom>
          <a:noFill/>
          <a:ln w="1778">
            <a:solidFill>
              <a:srgbClr val="373435"/>
            </a:solidFill>
            <a:round/>
            <a:headEnd/>
            <a:tailEnd/>
          </a:ln>
        </xdr:spPr>
      </xdr:sp>
      <xdr:pic>
        <xdr:nvPicPr>
          <xdr:cNvPr id="60" name="Picture 145">
            <a:extLst>
              <a:ext uri="{FF2B5EF4-FFF2-40B4-BE49-F238E27FC236}">
                <a16:creationId xmlns:a16="http://schemas.microsoft.com/office/drawing/2014/main" id="{AE762D66-DAE3-DDEB-501C-02FE41745C99}"/>
              </a:ext>
            </a:extLst>
          </xdr:cNvPr>
          <xdr:cNvPicPr>
            <a:picLocks noChangeAspect="1" noChangeArrowheads="1"/>
          </xdr:cNvPicPr>
        </xdr:nvPicPr>
        <xdr:blipFill>
          <a:blip xmlns:r="http://schemas.openxmlformats.org/officeDocument/2006/relationships" r:embed="rId16"/>
          <a:srcRect/>
          <a:stretch>
            <a:fillRect/>
          </a:stretch>
        </xdr:blipFill>
        <xdr:spPr bwMode="auto">
          <a:xfrm>
            <a:off x="1550" y="503"/>
            <a:ext cx="499" cy="432"/>
          </a:xfrm>
          <a:prstGeom prst="rect">
            <a:avLst/>
          </a:prstGeom>
          <a:noFill/>
          <a:ln w="9525">
            <a:noFill/>
            <a:miter lim="800000"/>
            <a:headEnd/>
            <a:tailEnd/>
          </a:ln>
        </xdr:spPr>
      </xdr:pic>
      <xdr:sp macro="" textlink="">
        <xdr:nvSpPr>
          <xdr:cNvPr id="61" name="Freeform 144">
            <a:extLst>
              <a:ext uri="{FF2B5EF4-FFF2-40B4-BE49-F238E27FC236}">
                <a16:creationId xmlns:a16="http://schemas.microsoft.com/office/drawing/2014/main" id="{EA90D57C-7E03-809B-9B1B-94CDE61480F8}"/>
              </a:ext>
            </a:extLst>
          </xdr:cNvPr>
          <xdr:cNvSpPr>
            <a:spLocks/>
          </xdr:cNvSpPr>
        </xdr:nvSpPr>
        <xdr:spPr bwMode="auto">
          <a:xfrm>
            <a:off x="1689" y="760"/>
            <a:ext cx="51" cy="214"/>
          </a:xfrm>
          <a:custGeom>
            <a:avLst/>
            <a:gdLst>
              <a:gd name="T0" fmla="*/ 46 w 51"/>
              <a:gd name="T1" fmla="*/ 1020 h 214"/>
              <a:gd name="T2" fmla="*/ 40 w 51"/>
              <a:gd name="T3" fmla="*/ 1024 h 214"/>
              <a:gd name="T4" fmla="*/ 34 w 51"/>
              <a:gd name="T5" fmla="*/ 1027 h 214"/>
              <a:gd name="T6" fmla="*/ 28 w 51"/>
              <a:gd name="T7" fmla="*/ 1031 h 214"/>
              <a:gd name="T8" fmla="*/ 23 w 51"/>
              <a:gd name="T9" fmla="*/ 1034 h 214"/>
              <a:gd name="T10" fmla="*/ 17 w 51"/>
              <a:gd name="T11" fmla="*/ 1037 h 214"/>
              <a:gd name="T12" fmla="*/ 11 w 51"/>
              <a:gd name="T13" fmla="*/ 1041 h 214"/>
              <a:gd name="T14" fmla="*/ 5 w 51"/>
              <a:gd name="T15" fmla="*/ 1044 h 214"/>
              <a:gd name="T16" fmla="*/ 0 w 51"/>
              <a:gd name="T17" fmla="*/ 1048 h 214"/>
              <a:gd name="T18" fmla="*/ 4 w 51"/>
              <a:gd name="T19" fmla="*/ 1100 h 214"/>
              <a:gd name="T20" fmla="*/ 6 w 51"/>
              <a:gd name="T21" fmla="*/ 1122 h 214"/>
              <a:gd name="T22" fmla="*/ 7 w 51"/>
              <a:gd name="T23" fmla="*/ 1139 h 214"/>
              <a:gd name="T24" fmla="*/ 7 w 51"/>
              <a:gd name="T25" fmla="*/ 1193 h 214"/>
              <a:gd name="T26" fmla="*/ 6 w 51"/>
              <a:gd name="T27" fmla="*/ 1213 h 214"/>
              <a:gd name="T28" fmla="*/ 5 w 51"/>
              <a:gd name="T29" fmla="*/ 1234 h 214"/>
              <a:gd name="T30" fmla="*/ 15 w 51"/>
              <a:gd name="T31" fmla="*/ 1206 h 214"/>
              <a:gd name="T32" fmla="*/ 20 w 51"/>
              <a:gd name="T33" fmla="*/ 1193 h 214"/>
              <a:gd name="T34" fmla="*/ 24 w 51"/>
              <a:gd name="T35" fmla="*/ 1179 h 214"/>
              <a:gd name="T36" fmla="*/ 28 w 51"/>
              <a:gd name="T37" fmla="*/ 1166 h 214"/>
              <a:gd name="T38" fmla="*/ 32 w 51"/>
              <a:gd name="T39" fmla="*/ 1152 h 214"/>
              <a:gd name="T40" fmla="*/ 35 w 51"/>
              <a:gd name="T41" fmla="*/ 1139 h 214"/>
              <a:gd name="T42" fmla="*/ 39 w 51"/>
              <a:gd name="T43" fmla="*/ 1126 h 214"/>
              <a:gd name="T44" fmla="*/ 41 w 51"/>
              <a:gd name="T45" fmla="*/ 1113 h 214"/>
              <a:gd name="T46" fmla="*/ 44 w 51"/>
              <a:gd name="T47" fmla="*/ 1100 h 214"/>
              <a:gd name="T48" fmla="*/ 46 w 51"/>
              <a:gd name="T49" fmla="*/ 1087 h 214"/>
              <a:gd name="T50" fmla="*/ 48 w 51"/>
              <a:gd name="T51" fmla="*/ 1075 h 214"/>
              <a:gd name="T52" fmla="*/ 49 w 51"/>
              <a:gd name="T53" fmla="*/ 1063 h 214"/>
              <a:gd name="T54" fmla="*/ 50 w 51"/>
              <a:gd name="T55" fmla="*/ 1050 h 214"/>
              <a:gd name="T56" fmla="*/ 51 w 51"/>
              <a:gd name="T57" fmla="*/ 1041 h 214"/>
              <a:gd name="T58" fmla="*/ 51 w 51"/>
              <a:gd name="T59" fmla="*/ 1027 h 214"/>
              <a:gd name="T60" fmla="*/ 46 w 51"/>
              <a:gd name="T61" fmla="*/ 1020 h 214"/>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w 51"/>
              <a:gd name="T94" fmla="*/ 0 h 214"/>
              <a:gd name="T95" fmla="*/ 51 w 51"/>
              <a:gd name="T96" fmla="*/ 214 h 214"/>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T93" t="T94" r="T95" b="T96"/>
            <a:pathLst>
              <a:path w="51" h="214">
                <a:moveTo>
                  <a:pt x="46" y="0"/>
                </a:moveTo>
                <a:lnTo>
                  <a:pt x="40" y="4"/>
                </a:lnTo>
                <a:lnTo>
                  <a:pt x="34" y="7"/>
                </a:lnTo>
                <a:lnTo>
                  <a:pt x="28" y="11"/>
                </a:lnTo>
                <a:lnTo>
                  <a:pt x="23" y="14"/>
                </a:lnTo>
                <a:lnTo>
                  <a:pt x="17" y="17"/>
                </a:lnTo>
                <a:lnTo>
                  <a:pt x="11" y="21"/>
                </a:lnTo>
                <a:lnTo>
                  <a:pt x="5" y="24"/>
                </a:lnTo>
                <a:lnTo>
                  <a:pt x="0" y="28"/>
                </a:lnTo>
                <a:lnTo>
                  <a:pt x="4" y="80"/>
                </a:lnTo>
                <a:lnTo>
                  <a:pt x="6" y="102"/>
                </a:lnTo>
                <a:lnTo>
                  <a:pt x="7" y="119"/>
                </a:lnTo>
                <a:lnTo>
                  <a:pt x="7" y="173"/>
                </a:lnTo>
                <a:lnTo>
                  <a:pt x="6" y="193"/>
                </a:lnTo>
                <a:lnTo>
                  <a:pt x="5" y="214"/>
                </a:lnTo>
                <a:lnTo>
                  <a:pt x="15" y="186"/>
                </a:lnTo>
                <a:lnTo>
                  <a:pt x="20" y="173"/>
                </a:lnTo>
                <a:lnTo>
                  <a:pt x="24" y="159"/>
                </a:lnTo>
                <a:lnTo>
                  <a:pt x="28" y="146"/>
                </a:lnTo>
                <a:lnTo>
                  <a:pt x="32" y="132"/>
                </a:lnTo>
                <a:lnTo>
                  <a:pt x="35" y="119"/>
                </a:lnTo>
                <a:lnTo>
                  <a:pt x="39" y="106"/>
                </a:lnTo>
                <a:lnTo>
                  <a:pt x="41" y="93"/>
                </a:lnTo>
                <a:lnTo>
                  <a:pt x="44" y="80"/>
                </a:lnTo>
                <a:lnTo>
                  <a:pt x="46" y="67"/>
                </a:lnTo>
                <a:lnTo>
                  <a:pt x="48" y="55"/>
                </a:lnTo>
                <a:lnTo>
                  <a:pt x="49" y="43"/>
                </a:lnTo>
                <a:lnTo>
                  <a:pt x="50" y="30"/>
                </a:lnTo>
                <a:lnTo>
                  <a:pt x="51" y="21"/>
                </a:lnTo>
                <a:lnTo>
                  <a:pt x="51" y="7"/>
                </a:lnTo>
                <a:lnTo>
                  <a:pt x="46" y="0"/>
                </a:lnTo>
                <a:close/>
              </a:path>
            </a:pathLst>
          </a:custGeom>
          <a:solidFill>
            <a:srgbClr val="00A857"/>
          </a:solidFill>
          <a:ln w="9525">
            <a:noFill/>
            <a:miter lim="800000"/>
            <a:headEnd/>
            <a:tailEnd/>
          </a:ln>
        </xdr:spPr>
      </xdr:sp>
      <xdr:pic>
        <xdr:nvPicPr>
          <xdr:cNvPr id="62" name="Picture 143">
            <a:extLst>
              <a:ext uri="{FF2B5EF4-FFF2-40B4-BE49-F238E27FC236}">
                <a16:creationId xmlns:a16="http://schemas.microsoft.com/office/drawing/2014/main" id="{E7DD8174-3934-F027-AE25-F1853173ADEC}"/>
              </a:ext>
            </a:extLst>
          </xdr:cNvPr>
          <xdr:cNvPicPr>
            <a:picLocks noChangeAspect="1" noChangeArrowheads="1"/>
          </xdr:cNvPicPr>
        </xdr:nvPicPr>
        <xdr:blipFill>
          <a:blip xmlns:r="http://schemas.openxmlformats.org/officeDocument/2006/relationships" r:embed="rId7"/>
          <a:srcRect/>
          <a:stretch>
            <a:fillRect/>
          </a:stretch>
        </xdr:blipFill>
        <xdr:spPr bwMode="auto">
          <a:xfrm>
            <a:off x="1689" y="890"/>
            <a:ext cx="499" cy="2"/>
          </a:xfrm>
          <a:prstGeom prst="rect">
            <a:avLst/>
          </a:prstGeom>
          <a:noFill/>
          <a:ln w="9525">
            <a:noFill/>
            <a:miter lim="800000"/>
            <a:headEnd/>
            <a:tailEnd/>
          </a:ln>
        </xdr:spPr>
      </xdr:pic>
      <xdr:sp macro="" textlink="">
        <xdr:nvSpPr>
          <xdr:cNvPr id="63" name="Freeform 142">
            <a:extLst>
              <a:ext uri="{FF2B5EF4-FFF2-40B4-BE49-F238E27FC236}">
                <a16:creationId xmlns:a16="http://schemas.microsoft.com/office/drawing/2014/main" id="{76E3E140-0A24-AE8F-D9BF-29969D32C1CE}"/>
              </a:ext>
            </a:extLst>
          </xdr:cNvPr>
          <xdr:cNvSpPr>
            <a:spLocks/>
          </xdr:cNvSpPr>
        </xdr:nvSpPr>
        <xdr:spPr bwMode="auto">
          <a:xfrm>
            <a:off x="1689" y="760"/>
            <a:ext cx="51" cy="214"/>
          </a:xfrm>
          <a:custGeom>
            <a:avLst/>
            <a:gdLst>
              <a:gd name="T0" fmla="*/ 46 w 51"/>
              <a:gd name="T1" fmla="*/ 1020 h 214"/>
              <a:gd name="T2" fmla="*/ 40 w 51"/>
              <a:gd name="T3" fmla="*/ 1024 h 214"/>
              <a:gd name="T4" fmla="*/ 34 w 51"/>
              <a:gd name="T5" fmla="*/ 1027 h 214"/>
              <a:gd name="T6" fmla="*/ 28 w 51"/>
              <a:gd name="T7" fmla="*/ 1031 h 214"/>
              <a:gd name="T8" fmla="*/ 23 w 51"/>
              <a:gd name="T9" fmla="*/ 1034 h 214"/>
              <a:gd name="T10" fmla="*/ 17 w 51"/>
              <a:gd name="T11" fmla="*/ 1037 h 214"/>
              <a:gd name="T12" fmla="*/ 11 w 51"/>
              <a:gd name="T13" fmla="*/ 1041 h 214"/>
              <a:gd name="T14" fmla="*/ 5 w 51"/>
              <a:gd name="T15" fmla="*/ 1044 h 214"/>
              <a:gd name="T16" fmla="*/ 0 w 51"/>
              <a:gd name="T17" fmla="*/ 1048 h 214"/>
              <a:gd name="T18" fmla="*/ 2 w 51"/>
              <a:gd name="T19" fmla="*/ 1073 h 214"/>
              <a:gd name="T20" fmla="*/ 4 w 51"/>
              <a:gd name="T21" fmla="*/ 1098 h 214"/>
              <a:gd name="T22" fmla="*/ 6 w 51"/>
              <a:gd name="T23" fmla="*/ 1122 h 214"/>
              <a:gd name="T24" fmla="*/ 7 w 51"/>
              <a:gd name="T25" fmla="*/ 1145 h 214"/>
              <a:gd name="T26" fmla="*/ 7 w 51"/>
              <a:gd name="T27" fmla="*/ 1168 h 214"/>
              <a:gd name="T28" fmla="*/ 7 w 51"/>
              <a:gd name="T29" fmla="*/ 1191 h 214"/>
              <a:gd name="T30" fmla="*/ 6 w 51"/>
              <a:gd name="T31" fmla="*/ 1213 h 214"/>
              <a:gd name="T32" fmla="*/ 5 w 51"/>
              <a:gd name="T33" fmla="*/ 1234 h 214"/>
              <a:gd name="T34" fmla="*/ 10 w 51"/>
              <a:gd name="T35" fmla="*/ 1220 h 214"/>
              <a:gd name="T36" fmla="*/ 15 w 51"/>
              <a:gd name="T37" fmla="*/ 1206 h 214"/>
              <a:gd name="T38" fmla="*/ 20 w 51"/>
              <a:gd name="T39" fmla="*/ 1193 h 214"/>
              <a:gd name="T40" fmla="*/ 24 w 51"/>
              <a:gd name="T41" fmla="*/ 1179 h 214"/>
              <a:gd name="T42" fmla="*/ 28 w 51"/>
              <a:gd name="T43" fmla="*/ 1166 h 214"/>
              <a:gd name="T44" fmla="*/ 32 w 51"/>
              <a:gd name="T45" fmla="*/ 1152 h 214"/>
              <a:gd name="T46" fmla="*/ 35 w 51"/>
              <a:gd name="T47" fmla="*/ 1139 h 214"/>
              <a:gd name="T48" fmla="*/ 39 w 51"/>
              <a:gd name="T49" fmla="*/ 1126 h 214"/>
              <a:gd name="T50" fmla="*/ 41 w 51"/>
              <a:gd name="T51" fmla="*/ 1113 h 214"/>
              <a:gd name="T52" fmla="*/ 44 w 51"/>
              <a:gd name="T53" fmla="*/ 1100 h 214"/>
              <a:gd name="T54" fmla="*/ 46 w 51"/>
              <a:gd name="T55" fmla="*/ 1087 h 214"/>
              <a:gd name="T56" fmla="*/ 48 w 51"/>
              <a:gd name="T57" fmla="*/ 1075 h 214"/>
              <a:gd name="T58" fmla="*/ 49 w 51"/>
              <a:gd name="T59" fmla="*/ 1063 h 214"/>
              <a:gd name="T60" fmla="*/ 50 w 51"/>
              <a:gd name="T61" fmla="*/ 1050 h 214"/>
              <a:gd name="T62" fmla="*/ 51 w 51"/>
              <a:gd name="T63" fmla="*/ 1039 h 214"/>
              <a:gd name="T64" fmla="*/ 51 w 51"/>
              <a:gd name="T65" fmla="*/ 1027 h 214"/>
              <a:gd name="T66" fmla="*/ 49 w 51"/>
              <a:gd name="T67" fmla="*/ 1023 h 214"/>
              <a:gd name="T68" fmla="*/ 46 w 51"/>
              <a:gd name="T69" fmla="*/ 1020 h 214"/>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w 51"/>
              <a:gd name="T106" fmla="*/ 0 h 214"/>
              <a:gd name="T107" fmla="*/ 51 w 51"/>
              <a:gd name="T108" fmla="*/ 214 h 214"/>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T105" t="T106" r="T107" b="T108"/>
            <a:pathLst>
              <a:path w="51" h="214">
                <a:moveTo>
                  <a:pt x="46" y="0"/>
                </a:moveTo>
                <a:lnTo>
                  <a:pt x="40" y="4"/>
                </a:lnTo>
                <a:lnTo>
                  <a:pt x="34" y="7"/>
                </a:lnTo>
                <a:lnTo>
                  <a:pt x="28" y="11"/>
                </a:lnTo>
                <a:lnTo>
                  <a:pt x="23" y="14"/>
                </a:lnTo>
                <a:lnTo>
                  <a:pt x="17" y="17"/>
                </a:lnTo>
                <a:lnTo>
                  <a:pt x="11" y="21"/>
                </a:lnTo>
                <a:lnTo>
                  <a:pt x="5" y="24"/>
                </a:lnTo>
                <a:lnTo>
                  <a:pt x="0" y="28"/>
                </a:lnTo>
                <a:lnTo>
                  <a:pt x="2" y="53"/>
                </a:lnTo>
                <a:lnTo>
                  <a:pt x="4" y="78"/>
                </a:lnTo>
                <a:lnTo>
                  <a:pt x="6" y="102"/>
                </a:lnTo>
                <a:lnTo>
                  <a:pt x="7" y="125"/>
                </a:lnTo>
                <a:lnTo>
                  <a:pt x="7" y="148"/>
                </a:lnTo>
                <a:lnTo>
                  <a:pt x="7" y="171"/>
                </a:lnTo>
                <a:lnTo>
                  <a:pt x="6" y="193"/>
                </a:lnTo>
                <a:lnTo>
                  <a:pt x="5" y="214"/>
                </a:lnTo>
                <a:lnTo>
                  <a:pt x="10" y="200"/>
                </a:lnTo>
                <a:lnTo>
                  <a:pt x="15" y="186"/>
                </a:lnTo>
                <a:lnTo>
                  <a:pt x="20" y="173"/>
                </a:lnTo>
                <a:lnTo>
                  <a:pt x="24" y="159"/>
                </a:lnTo>
                <a:lnTo>
                  <a:pt x="28" y="146"/>
                </a:lnTo>
                <a:lnTo>
                  <a:pt x="32" y="132"/>
                </a:lnTo>
                <a:lnTo>
                  <a:pt x="35" y="119"/>
                </a:lnTo>
                <a:lnTo>
                  <a:pt x="39" y="106"/>
                </a:lnTo>
                <a:lnTo>
                  <a:pt x="41" y="93"/>
                </a:lnTo>
                <a:lnTo>
                  <a:pt x="44" y="80"/>
                </a:lnTo>
                <a:lnTo>
                  <a:pt x="46" y="67"/>
                </a:lnTo>
                <a:lnTo>
                  <a:pt x="48" y="55"/>
                </a:lnTo>
                <a:lnTo>
                  <a:pt x="49" y="43"/>
                </a:lnTo>
                <a:lnTo>
                  <a:pt x="50" y="30"/>
                </a:lnTo>
                <a:lnTo>
                  <a:pt x="51" y="19"/>
                </a:lnTo>
                <a:lnTo>
                  <a:pt x="51" y="7"/>
                </a:lnTo>
                <a:lnTo>
                  <a:pt x="49" y="3"/>
                </a:lnTo>
                <a:lnTo>
                  <a:pt x="46" y="0"/>
                </a:lnTo>
                <a:close/>
              </a:path>
            </a:pathLst>
          </a:custGeom>
          <a:noFill/>
          <a:ln w="1778">
            <a:solidFill>
              <a:srgbClr val="373435"/>
            </a:solidFill>
            <a:round/>
            <a:headEnd/>
            <a:tailEnd/>
          </a:ln>
        </xdr:spPr>
      </xdr:sp>
      <xdr:pic>
        <xdr:nvPicPr>
          <xdr:cNvPr id="64" name="Picture 141">
            <a:extLst>
              <a:ext uri="{FF2B5EF4-FFF2-40B4-BE49-F238E27FC236}">
                <a16:creationId xmlns:a16="http://schemas.microsoft.com/office/drawing/2014/main" id="{00FB3520-25DA-FBC5-9526-EFA2326847C1}"/>
              </a:ext>
            </a:extLst>
          </xdr:cNvPr>
          <xdr:cNvPicPr>
            <a:picLocks noChangeAspect="1" noChangeArrowheads="1"/>
          </xdr:cNvPicPr>
        </xdr:nvPicPr>
        <xdr:blipFill>
          <a:blip xmlns:r="http://schemas.openxmlformats.org/officeDocument/2006/relationships" r:embed="rId7"/>
          <a:srcRect/>
          <a:stretch>
            <a:fillRect/>
          </a:stretch>
        </xdr:blipFill>
        <xdr:spPr bwMode="auto">
          <a:xfrm>
            <a:off x="1689" y="890"/>
            <a:ext cx="499" cy="2"/>
          </a:xfrm>
          <a:prstGeom prst="rect">
            <a:avLst/>
          </a:prstGeom>
          <a:noFill/>
          <a:ln w="9525">
            <a:noFill/>
            <a:miter lim="800000"/>
            <a:headEnd/>
            <a:tailEnd/>
          </a:ln>
        </xdr:spPr>
      </xdr:pic>
      <xdr:pic>
        <xdr:nvPicPr>
          <xdr:cNvPr id="65" name="Picture 140">
            <a:extLst>
              <a:ext uri="{FF2B5EF4-FFF2-40B4-BE49-F238E27FC236}">
                <a16:creationId xmlns:a16="http://schemas.microsoft.com/office/drawing/2014/main" id="{81BFABE9-CDA5-2CD9-9768-3F237D677CD8}"/>
              </a:ext>
            </a:extLst>
          </xdr:cNvPr>
          <xdr:cNvPicPr>
            <a:picLocks noChangeAspect="1" noChangeArrowheads="1"/>
          </xdr:cNvPicPr>
        </xdr:nvPicPr>
        <xdr:blipFill>
          <a:blip xmlns:r="http://schemas.openxmlformats.org/officeDocument/2006/relationships" r:embed="rId17"/>
          <a:srcRect/>
          <a:stretch>
            <a:fillRect/>
          </a:stretch>
        </xdr:blipFill>
        <xdr:spPr bwMode="auto">
          <a:xfrm>
            <a:off x="1563" y="0"/>
            <a:ext cx="106" cy="175"/>
          </a:xfrm>
          <a:prstGeom prst="rect">
            <a:avLst/>
          </a:prstGeom>
          <a:noFill/>
          <a:ln w="9525">
            <a:noFill/>
            <a:miter lim="800000"/>
            <a:headEnd/>
            <a:tailEnd/>
          </a:ln>
        </xdr:spPr>
      </xdr:pic>
      <xdr:pic>
        <xdr:nvPicPr>
          <xdr:cNvPr id="66" name="Picture 139">
            <a:extLst>
              <a:ext uri="{FF2B5EF4-FFF2-40B4-BE49-F238E27FC236}">
                <a16:creationId xmlns:a16="http://schemas.microsoft.com/office/drawing/2014/main" id="{FA5B02CD-ADE5-454E-9C4B-D29461DEBCFF}"/>
              </a:ext>
            </a:extLst>
          </xdr:cNvPr>
          <xdr:cNvPicPr>
            <a:picLocks noChangeAspect="1" noChangeArrowheads="1"/>
          </xdr:cNvPicPr>
        </xdr:nvPicPr>
        <xdr:blipFill>
          <a:blip xmlns:r="http://schemas.openxmlformats.org/officeDocument/2006/relationships" r:embed="rId7"/>
          <a:srcRect/>
          <a:stretch>
            <a:fillRect/>
          </a:stretch>
        </xdr:blipFill>
        <xdr:spPr bwMode="auto">
          <a:xfrm>
            <a:off x="1564" y="129"/>
            <a:ext cx="499" cy="2"/>
          </a:xfrm>
          <a:prstGeom prst="rect">
            <a:avLst/>
          </a:prstGeom>
          <a:noFill/>
          <a:ln w="9525">
            <a:noFill/>
            <a:miter lim="800000"/>
            <a:headEnd/>
            <a:tailEnd/>
          </a:ln>
        </xdr:spPr>
      </xdr:pic>
      <xdr:sp macro="" textlink="">
        <xdr:nvSpPr>
          <xdr:cNvPr id="67" name="Freeform 138">
            <a:extLst>
              <a:ext uri="{FF2B5EF4-FFF2-40B4-BE49-F238E27FC236}">
                <a16:creationId xmlns:a16="http://schemas.microsoft.com/office/drawing/2014/main" id="{DC0B40EA-4075-D89D-688A-952F40DA4494}"/>
              </a:ext>
            </a:extLst>
          </xdr:cNvPr>
          <xdr:cNvSpPr>
            <a:spLocks/>
          </xdr:cNvSpPr>
        </xdr:nvSpPr>
        <xdr:spPr bwMode="auto">
          <a:xfrm>
            <a:off x="1563" y="0"/>
            <a:ext cx="106" cy="175"/>
          </a:xfrm>
          <a:custGeom>
            <a:avLst/>
            <a:gdLst>
              <a:gd name="T0" fmla="*/ 106 w 106"/>
              <a:gd name="T1" fmla="*/ 385 h 175"/>
              <a:gd name="T2" fmla="*/ 99 w 106"/>
              <a:gd name="T3" fmla="*/ 378 h 175"/>
              <a:gd name="T4" fmla="*/ 92 w 106"/>
              <a:gd name="T5" fmla="*/ 371 h 175"/>
              <a:gd name="T6" fmla="*/ 85 w 106"/>
              <a:gd name="T7" fmla="*/ 364 h 175"/>
              <a:gd name="T8" fmla="*/ 78 w 106"/>
              <a:gd name="T9" fmla="*/ 356 h 175"/>
              <a:gd name="T10" fmla="*/ 64 w 106"/>
              <a:gd name="T11" fmla="*/ 340 h 175"/>
              <a:gd name="T12" fmla="*/ 51 w 106"/>
              <a:gd name="T13" fmla="*/ 324 h 175"/>
              <a:gd name="T14" fmla="*/ 38 w 106"/>
              <a:gd name="T15" fmla="*/ 308 h 175"/>
              <a:gd name="T16" fmla="*/ 25 w 106"/>
              <a:gd name="T17" fmla="*/ 292 h 175"/>
              <a:gd name="T18" fmla="*/ 12 w 106"/>
              <a:gd name="T19" fmla="*/ 276 h 175"/>
              <a:gd name="T20" fmla="*/ 0 w 106"/>
              <a:gd name="T21" fmla="*/ 260 h 175"/>
              <a:gd name="T22" fmla="*/ 4 w 106"/>
              <a:gd name="T23" fmla="*/ 272 h 175"/>
              <a:gd name="T24" fmla="*/ 8 w 106"/>
              <a:gd name="T25" fmla="*/ 284 h 175"/>
              <a:gd name="T26" fmla="*/ 13 w 106"/>
              <a:gd name="T27" fmla="*/ 296 h 175"/>
              <a:gd name="T28" fmla="*/ 18 w 106"/>
              <a:gd name="T29" fmla="*/ 307 h 175"/>
              <a:gd name="T30" fmla="*/ 23 w 106"/>
              <a:gd name="T31" fmla="*/ 319 h 175"/>
              <a:gd name="T32" fmla="*/ 28 w 106"/>
              <a:gd name="T33" fmla="*/ 330 h 175"/>
              <a:gd name="T34" fmla="*/ 34 w 106"/>
              <a:gd name="T35" fmla="*/ 342 h 175"/>
              <a:gd name="T36" fmla="*/ 40 w 106"/>
              <a:gd name="T37" fmla="*/ 352 h 175"/>
              <a:gd name="T38" fmla="*/ 46 w 106"/>
              <a:gd name="T39" fmla="*/ 364 h 175"/>
              <a:gd name="T40" fmla="*/ 53 w 106"/>
              <a:gd name="T41" fmla="*/ 374 h 175"/>
              <a:gd name="T42" fmla="*/ 60 w 106"/>
              <a:gd name="T43" fmla="*/ 385 h 175"/>
              <a:gd name="T44" fmla="*/ 67 w 106"/>
              <a:gd name="T45" fmla="*/ 395 h 175"/>
              <a:gd name="T46" fmla="*/ 75 w 106"/>
              <a:gd name="T47" fmla="*/ 405 h 175"/>
              <a:gd name="T48" fmla="*/ 83 w 106"/>
              <a:gd name="T49" fmla="*/ 415 h 175"/>
              <a:gd name="T50" fmla="*/ 91 w 106"/>
              <a:gd name="T51" fmla="*/ 425 h 175"/>
              <a:gd name="T52" fmla="*/ 100 w 106"/>
              <a:gd name="T53" fmla="*/ 435 h 175"/>
              <a:gd name="T54" fmla="*/ 100 w 106"/>
              <a:gd name="T55" fmla="*/ 428 h 175"/>
              <a:gd name="T56" fmla="*/ 101 w 106"/>
              <a:gd name="T57" fmla="*/ 421 h 175"/>
              <a:gd name="T58" fmla="*/ 102 w 106"/>
              <a:gd name="T59" fmla="*/ 415 h 175"/>
              <a:gd name="T60" fmla="*/ 103 w 106"/>
              <a:gd name="T61" fmla="*/ 409 h 175"/>
              <a:gd name="T62" fmla="*/ 103 w 106"/>
              <a:gd name="T63" fmla="*/ 403 h 175"/>
              <a:gd name="T64" fmla="*/ 104 w 106"/>
              <a:gd name="T65" fmla="*/ 397 h 175"/>
              <a:gd name="T66" fmla="*/ 105 w 106"/>
              <a:gd name="T67" fmla="*/ 391 h 175"/>
              <a:gd name="T68" fmla="*/ 106 w 106"/>
              <a:gd name="T69" fmla="*/ 385 h 175"/>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w 106"/>
              <a:gd name="T106" fmla="*/ 0 h 175"/>
              <a:gd name="T107" fmla="*/ 106 w 106"/>
              <a:gd name="T108" fmla="*/ 175 h 175"/>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T105" t="T106" r="T107" b="T108"/>
            <a:pathLst>
              <a:path w="106" h="175">
                <a:moveTo>
                  <a:pt x="106" y="125"/>
                </a:moveTo>
                <a:lnTo>
                  <a:pt x="99" y="118"/>
                </a:lnTo>
                <a:lnTo>
                  <a:pt x="92" y="111"/>
                </a:lnTo>
                <a:lnTo>
                  <a:pt x="85" y="104"/>
                </a:lnTo>
                <a:lnTo>
                  <a:pt x="78" y="96"/>
                </a:lnTo>
                <a:lnTo>
                  <a:pt x="64" y="80"/>
                </a:lnTo>
                <a:lnTo>
                  <a:pt x="51" y="64"/>
                </a:lnTo>
                <a:lnTo>
                  <a:pt x="38" y="48"/>
                </a:lnTo>
                <a:lnTo>
                  <a:pt x="25" y="32"/>
                </a:lnTo>
                <a:lnTo>
                  <a:pt x="12" y="16"/>
                </a:lnTo>
                <a:lnTo>
                  <a:pt x="0" y="0"/>
                </a:lnTo>
                <a:lnTo>
                  <a:pt x="4" y="12"/>
                </a:lnTo>
                <a:lnTo>
                  <a:pt x="8" y="24"/>
                </a:lnTo>
                <a:lnTo>
                  <a:pt x="13" y="36"/>
                </a:lnTo>
                <a:lnTo>
                  <a:pt x="18" y="47"/>
                </a:lnTo>
                <a:lnTo>
                  <a:pt x="23" y="59"/>
                </a:lnTo>
                <a:lnTo>
                  <a:pt x="28" y="70"/>
                </a:lnTo>
                <a:lnTo>
                  <a:pt x="34" y="82"/>
                </a:lnTo>
                <a:lnTo>
                  <a:pt x="40" y="92"/>
                </a:lnTo>
                <a:lnTo>
                  <a:pt x="46" y="104"/>
                </a:lnTo>
                <a:lnTo>
                  <a:pt x="53" y="114"/>
                </a:lnTo>
                <a:lnTo>
                  <a:pt x="60" y="125"/>
                </a:lnTo>
                <a:lnTo>
                  <a:pt x="67" y="135"/>
                </a:lnTo>
                <a:lnTo>
                  <a:pt x="75" y="145"/>
                </a:lnTo>
                <a:lnTo>
                  <a:pt x="83" y="155"/>
                </a:lnTo>
                <a:lnTo>
                  <a:pt x="91" y="165"/>
                </a:lnTo>
                <a:lnTo>
                  <a:pt x="100" y="175"/>
                </a:lnTo>
                <a:lnTo>
                  <a:pt x="100" y="168"/>
                </a:lnTo>
                <a:lnTo>
                  <a:pt x="101" y="161"/>
                </a:lnTo>
                <a:lnTo>
                  <a:pt x="102" y="155"/>
                </a:lnTo>
                <a:lnTo>
                  <a:pt x="103" y="149"/>
                </a:lnTo>
                <a:lnTo>
                  <a:pt x="103" y="143"/>
                </a:lnTo>
                <a:lnTo>
                  <a:pt x="104" y="137"/>
                </a:lnTo>
                <a:lnTo>
                  <a:pt x="105" y="131"/>
                </a:lnTo>
                <a:lnTo>
                  <a:pt x="106" y="125"/>
                </a:lnTo>
                <a:close/>
              </a:path>
            </a:pathLst>
          </a:custGeom>
          <a:noFill/>
          <a:ln w="1778">
            <a:solidFill>
              <a:srgbClr val="373435"/>
            </a:solidFill>
            <a:round/>
            <a:headEnd/>
            <a:tailEnd/>
          </a:ln>
        </xdr:spPr>
      </xdr:sp>
      <xdr:pic>
        <xdr:nvPicPr>
          <xdr:cNvPr id="68" name="Picture 137">
            <a:extLst>
              <a:ext uri="{FF2B5EF4-FFF2-40B4-BE49-F238E27FC236}">
                <a16:creationId xmlns:a16="http://schemas.microsoft.com/office/drawing/2014/main" id="{7EB6D390-DEFC-1660-C32F-67AA9AFF8DAF}"/>
              </a:ext>
            </a:extLst>
          </xdr:cNvPr>
          <xdr:cNvPicPr>
            <a:picLocks noChangeAspect="1" noChangeArrowheads="1"/>
          </xdr:cNvPicPr>
        </xdr:nvPicPr>
        <xdr:blipFill>
          <a:blip xmlns:r="http://schemas.openxmlformats.org/officeDocument/2006/relationships" r:embed="rId7"/>
          <a:srcRect/>
          <a:stretch>
            <a:fillRect/>
          </a:stretch>
        </xdr:blipFill>
        <xdr:spPr bwMode="auto">
          <a:xfrm>
            <a:off x="1564" y="129"/>
            <a:ext cx="499" cy="2"/>
          </a:xfrm>
          <a:prstGeom prst="rect">
            <a:avLst/>
          </a:prstGeom>
          <a:noFill/>
          <a:ln w="9525">
            <a:noFill/>
            <a:miter lim="800000"/>
            <a:headEnd/>
            <a:tailEnd/>
          </a:ln>
        </xdr:spPr>
      </xdr:pic>
      <xdr:sp macro="" textlink="">
        <xdr:nvSpPr>
          <xdr:cNvPr id="69" name="AutoShape 136">
            <a:extLst>
              <a:ext uri="{FF2B5EF4-FFF2-40B4-BE49-F238E27FC236}">
                <a16:creationId xmlns:a16="http://schemas.microsoft.com/office/drawing/2014/main" id="{2553C7E0-B849-4FC4-9017-128BF51378A9}"/>
              </a:ext>
            </a:extLst>
          </xdr:cNvPr>
          <xdr:cNvSpPr>
            <a:spLocks/>
          </xdr:cNvSpPr>
        </xdr:nvSpPr>
        <xdr:spPr bwMode="auto">
          <a:xfrm>
            <a:off x="1546" y="142"/>
            <a:ext cx="151" cy="146"/>
          </a:xfrm>
          <a:custGeom>
            <a:avLst/>
            <a:gdLst>
              <a:gd name="T0" fmla="*/ 114 w 151"/>
              <a:gd name="T1" fmla="*/ 456 h 146"/>
              <a:gd name="T2" fmla="*/ 71 w 151"/>
              <a:gd name="T3" fmla="*/ 456 h 146"/>
              <a:gd name="T4" fmla="*/ 80 w 151"/>
              <a:gd name="T5" fmla="*/ 467 h 146"/>
              <a:gd name="T6" fmla="*/ 90 w 151"/>
              <a:gd name="T7" fmla="*/ 477 h 146"/>
              <a:gd name="T8" fmla="*/ 94 w 151"/>
              <a:gd name="T9" fmla="*/ 482 h 146"/>
              <a:gd name="T10" fmla="*/ 99 w 151"/>
              <a:gd name="T11" fmla="*/ 488 h 146"/>
              <a:gd name="T12" fmla="*/ 103 w 151"/>
              <a:gd name="T13" fmla="*/ 493 h 146"/>
              <a:gd name="T14" fmla="*/ 115 w 151"/>
              <a:gd name="T15" fmla="*/ 511 h 146"/>
              <a:gd name="T16" fmla="*/ 119 w 151"/>
              <a:gd name="T17" fmla="*/ 516 h 146"/>
              <a:gd name="T18" fmla="*/ 123 w 151"/>
              <a:gd name="T19" fmla="*/ 522 h 146"/>
              <a:gd name="T20" fmla="*/ 126 w 151"/>
              <a:gd name="T21" fmla="*/ 529 h 146"/>
              <a:gd name="T22" fmla="*/ 129 w 151"/>
              <a:gd name="T23" fmla="*/ 535 h 146"/>
              <a:gd name="T24" fmla="*/ 133 w 151"/>
              <a:gd name="T25" fmla="*/ 542 h 146"/>
              <a:gd name="T26" fmla="*/ 135 w 151"/>
              <a:gd name="T27" fmla="*/ 548 h 146"/>
              <a:gd name="T28" fmla="*/ 147 w 151"/>
              <a:gd name="T29" fmla="*/ 524 h 146"/>
              <a:gd name="T30" fmla="*/ 151 w 151"/>
              <a:gd name="T31" fmla="*/ 517 h 146"/>
              <a:gd name="T32" fmla="*/ 139 w 151"/>
              <a:gd name="T33" fmla="*/ 493 h 146"/>
              <a:gd name="T34" fmla="*/ 135 w 151"/>
              <a:gd name="T35" fmla="*/ 486 h 146"/>
              <a:gd name="T36" fmla="*/ 130 w 151"/>
              <a:gd name="T37" fmla="*/ 478 h 146"/>
              <a:gd name="T38" fmla="*/ 114 w 151"/>
              <a:gd name="T39" fmla="*/ 456 h 146"/>
              <a:gd name="T40" fmla="*/ 70 w 151"/>
              <a:gd name="T41" fmla="*/ 402 h 146"/>
              <a:gd name="T42" fmla="*/ 60 w 151"/>
              <a:gd name="T43" fmla="*/ 412 h 146"/>
              <a:gd name="T44" fmla="*/ 55 w 151"/>
              <a:gd name="T45" fmla="*/ 418 h 146"/>
              <a:gd name="T46" fmla="*/ 49 w 151"/>
              <a:gd name="T47" fmla="*/ 424 h 146"/>
              <a:gd name="T48" fmla="*/ 44 w 151"/>
              <a:gd name="T49" fmla="*/ 430 h 146"/>
              <a:gd name="T50" fmla="*/ 40 w 151"/>
              <a:gd name="T51" fmla="*/ 437 h 146"/>
              <a:gd name="T52" fmla="*/ 34 w 151"/>
              <a:gd name="T53" fmla="*/ 444 h 146"/>
              <a:gd name="T54" fmla="*/ 30 w 151"/>
              <a:gd name="T55" fmla="*/ 452 h 146"/>
              <a:gd name="T56" fmla="*/ 25 w 151"/>
              <a:gd name="T57" fmla="*/ 460 h 146"/>
              <a:gd name="T58" fmla="*/ 21 w 151"/>
              <a:gd name="T59" fmla="*/ 468 h 146"/>
              <a:gd name="T60" fmla="*/ 9 w 151"/>
              <a:gd name="T61" fmla="*/ 495 h 146"/>
              <a:gd name="T62" fmla="*/ 3 w 151"/>
              <a:gd name="T63" fmla="*/ 515 h 146"/>
              <a:gd name="T64" fmla="*/ 0 w 151"/>
              <a:gd name="T65" fmla="*/ 526 h 146"/>
              <a:gd name="T66" fmla="*/ 9 w 151"/>
              <a:gd name="T67" fmla="*/ 516 h 146"/>
              <a:gd name="T68" fmla="*/ 18 w 151"/>
              <a:gd name="T69" fmla="*/ 507 h 146"/>
              <a:gd name="T70" fmla="*/ 26 w 151"/>
              <a:gd name="T71" fmla="*/ 497 h 146"/>
              <a:gd name="T72" fmla="*/ 34 w 151"/>
              <a:gd name="T73" fmla="*/ 488 h 146"/>
              <a:gd name="T74" fmla="*/ 43 w 151"/>
              <a:gd name="T75" fmla="*/ 480 h 146"/>
              <a:gd name="T76" fmla="*/ 52 w 151"/>
              <a:gd name="T77" fmla="*/ 471 h 146"/>
              <a:gd name="T78" fmla="*/ 57 w 151"/>
              <a:gd name="T79" fmla="*/ 468 h 146"/>
              <a:gd name="T80" fmla="*/ 61 w 151"/>
              <a:gd name="T81" fmla="*/ 464 h 146"/>
              <a:gd name="T82" fmla="*/ 71 w 151"/>
              <a:gd name="T83" fmla="*/ 456 h 146"/>
              <a:gd name="T84" fmla="*/ 114 w 151"/>
              <a:gd name="T85" fmla="*/ 456 h 146"/>
              <a:gd name="T86" fmla="*/ 105 w 151"/>
              <a:gd name="T87" fmla="*/ 443 h 146"/>
              <a:gd name="T88" fmla="*/ 93 w 151"/>
              <a:gd name="T89" fmla="*/ 429 h 146"/>
              <a:gd name="T90" fmla="*/ 82 w 151"/>
              <a:gd name="T91" fmla="*/ 415 h 146"/>
              <a:gd name="T92" fmla="*/ 70 w 151"/>
              <a:gd name="T93" fmla="*/ 402 h 14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w 151"/>
              <a:gd name="T142" fmla="*/ 0 h 146"/>
              <a:gd name="T143" fmla="*/ 151 w 151"/>
              <a:gd name="T144" fmla="*/ 146 h 146"/>
            </a:gdLst>
            <a:ahLst/>
            <a:cxnLst>
              <a:cxn ang="T94">
                <a:pos x="T0" y="T1"/>
              </a:cxn>
              <a:cxn ang="T95">
                <a:pos x="T2" y="T3"/>
              </a:cxn>
              <a:cxn ang="T96">
                <a:pos x="T4" y="T5"/>
              </a:cxn>
              <a:cxn ang="T97">
                <a:pos x="T6" y="T7"/>
              </a:cxn>
              <a:cxn ang="T98">
                <a:pos x="T8" y="T9"/>
              </a:cxn>
              <a:cxn ang="T99">
                <a:pos x="T10" y="T11"/>
              </a:cxn>
              <a:cxn ang="T100">
                <a:pos x="T12" y="T13"/>
              </a:cxn>
              <a:cxn ang="T101">
                <a:pos x="T14" y="T15"/>
              </a:cxn>
              <a:cxn ang="T102">
                <a:pos x="T16" y="T17"/>
              </a:cxn>
              <a:cxn ang="T103">
                <a:pos x="T18" y="T19"/>
              </a:cxn>
              <a:cxn ang="T104">
                <a:pos x="T20" y="T21"/>
              </a:cxn>
              <a:cxn ang="T105">
                <a:pos x="T22" y="T23"/>
              </a:cxn>
              <a:cxn ang="T106">
                <a:pos x="T24" y="T25"/>
              </a:cxn>
              <a:cxn ang="T107">
                <a:pos x="T26" y="T27"/>
              </a:cxn>
              <a:cxn ang="T108">
                <a:pos x="T28" y="T29"/>
              </a:cxn>
              <a:cxn ang="T109">
                <a:pos x="T30" y="T31"/>
              </a:cxn>
              <a:cxn ang="T110">
                <a:pos x="T32" y="T33"/>
              </a:cxn>
              <a:cxn ang="T111">
                <a:pos x="T34" y="T35"/>
              </a:cxn>
              <a:cxn ang="T112">
                <a:pos x="T36" y="T37"/>
              </a:cxn>
              <a:cxn ang="T113">
                <a:pos x="T38" y="T39"/>
              </a:cxn>
              <a:cxn ang="T114">
                <a:pos x="T40" y="T41"/>
              </a:cxn>
              <a:cxn ang="T115">
                <a:pos x="T42" y="T43"/>
              </a:cxn>
              <a:cxn ang="T116">
                <a:pos x="T44" y="T45"/>
              </a:cxn>
              <a:cxn ang="T117">
                <a:pos x="T46" y="T47"/>
              </a:cxn>
              <a:cxn ang="T118">
                <a:pos x="T48" y="T49"/>
              </a:cxn>
              <a:cxn ang="T119">
                <a:pos x="T50" y="T51"/>
              </a:cxn>
              <a:cxn ang="T120">
                <a:pos x="T52" y="T53"/>
              </a:cxn>
              <a:cxn ang="T121">
                <a:pos x="T54" y="T55"/>
              </a:cxn>
              <a:cxn ang="T122">
                <a:pos x="T56" y="T57"/>
              </a:cxn>
              <a:cxn ang="T123">
                <a:pos x="T58" y="T59"/>
              </a:cxn>
              <a:cxn ang="T124">
                <a:pos x="T60" y="T61"/>
              </a:cxn>
              <a:cxn ang="T125">
                <a:pos x="T62" y="T63"/>
              </a:cxn>
              <a:cxn ang="T126">
                <a:pos x="T64" y="T65"/>
              </a:cxn>
              <a:cxn ang="T127">
                <a:pos x="T66" y="T67"/>
              </a:cxn>
              <a:cxn ang="T128">
                <a:pos x="T68" y="T69"/>
              </a:cxn>
              <a:cxn ang="T129">
                <a:pos x="T70" y="T71"/>
              </a:cxn>
              <a:cxn ang="T130">
                <a:pos x="T72" y="T73"/>
              </a:cxn>
              <a:cxn ang="T131">
                <a:pos x="T74" y="T75"/>
              </a:cxn>
              <a:cxn ang="T132">
                <a:pos x="T76" y="T77"/>
              </a:cxn>
              <a:cxn ang="T133">
                <a:pos x="T78" y="T79"/>
              </a:cxn>
              <a:cxn ang="T134">
                <a:pos x="T80" y="T81"/>
              </a:cxn>
              <a:cxn ang="T135">
                <a:pos x="T82" y="T83"/>
              </a:cxn>
              <a:cxn ang="T136">
                <a:pos x="T84" y="T85"/>
              </a:cxn>
              <a:cxn ang="T137">
                <a:pos x="T86" y="T87"/>
              </a:cxn>
              <a:cxn ang="T138">
                <a:pos x="T88" y="T89"/>
              </a:cxn>
              <a:cxn ang="T139">
                <a:pos x="T90" y="T91"/>
              </a:cxn>
              <a:cxn ang="T140">
                <a:pos x="T92" y="T93"/>
              </a:cxn>
            </a:cxnLst>
            <a:rect l="T141" t="T142" r="T143" b="T144"/>
            <a:pathLst>
              <a:path w="151" h="146">
                <a:moveTo>
                  <a:pt x="114" y="54"/>
                </a:moveTo>
                <a:lnTo>
                  <a:pt x="71" y="54"/>
                </a:lnTo>
                <a:lnTo>
                  <a:pt x="80" y="65"/>
                </a:lnTo>
                <a:lnTo>
                  <a:pt x="90" y="75"/>
                </a:lnTo>
                <a:lnTo>
                  <a:pt x="94" y="80"/>
                </a:lnTo>
                <a:lnTo>
                  <a:pt x="99" y="86"/>
                </a:lnTo>
                <a:lnTo>
                  <a:pt x="103" y="91"/>
                </a:lnTo>
                <a:lnTo>
                  <a:pt x="115" y="109"/>
                </a:lnTo>
                <a:lnTo>
                  <a:pt x="119" y="114"/>
                </a:lnTo>
                <a:lnTo>
                  <a:pt x="123" y="120"/>
                </a:lnTo>
                <a:lnTo>
                  <a:pt x="126" y="127"/>
                </a:lnTo>
                <a:lnTo>
                  <a:pt x="129" y="133"/>
                </a:lnTo>
                <a:lnTo>
                  <a:pt x="133" y="140"/>
                </a:lnTo>
                <a:lnTo>
                  <a:pt x="135" y="146"/>
                </a:lnTo>
                <a:lnTo>
                  <a:pt x="147" y="122"/>
                </a:lnTo>
                <a:lnTo>
                  <a:pt x="151" y="115"/>
                </a:lnTo>
                <a:lnTo>
                  <a:pt x="139" y="91"/>
                </a:lnTo>
                <a:lnTo>
                  <a:pt x="135" y="84"/>
                </a:lnTo>
                <a:lnTo>
                  <a:pt x="130" y="76"/>
                </a:lnTo>
                <a:lnTo>
                  <a:pt x="114" y="54"/>
                </a:lnTo>
                <a:close/>
                <a:moveTo>
                  <a:pt x="70" y="0"/>
                </a:moveTo>
                <a:lnTo>
                  <a:pt x="60" y="10"/>
                </a:lnTo>
                <a:lnTo>
                  <a:pt x="55" y="16"/>
                </a:lnTo>
                <a:lnTo>
                  <a:pt x="49" y="22"/>
                </a:lnTo>
                <a:lnTo>
                  <a:pt x="44" y="28"/>
                </a:lnTo>
                <a:lnTo>
                  <a:pt x="40" y="35"/>
                </a:lnTo>
                <a:lnTo>
                  <a:pt x="34" y="42"/>
                </a:lnTo>
                <a:lnTo>
                  <a:pt x="30" y="50"/>
                </a:lnTo>
                <a:lnTo>
                  <a:pt x="25" y="58"/>
                </a:lnTo>
                <a:lnTo>
                  <a:pt x="21" y="66"/>
                </a:lnTo>
                <a:lnTo>
                  <a:pt x="9" y="93"/>
                </a:lnTo>
                <a:lnTo>
                  <a:pt x="3" y="113"/>
                </a:lnTo>
                <a:lnTo>
                  <a:pt x="0" y="124"/>
                </a:lnTo>
                <a:lnTo>
                  <a:pt x="9" y="114"/>
                </a:lnTo>
                <a:lnTo>
                  <a:pt x="18" y="105"/>
                </a:lnTo>
                <a:lnTo>
                  <a:pt x="26" y="95"/>
                </a:lnTo>
                <a:lnTo>
                  <a:pt x="34" y="86"/>
                </a:lnTo>
                <a:lnTo>
                  <a:pt x="43" y="78"/>
                </a:lnTo>
                <a:lnTo>
                  <a:pt x="52" y="69"/>
                </a:lnTo>
                <a:lnTo>
                  <a:pt x="57" y="66"/>
                </a:lnTo>
                <a:lnTo>
                  <a:pt x="61" y="62"/>
                </a:lnTo>
                <a:lnTo>
                  <a:pt x="71" y="54"/>
                </a:lnTo>
                <a:lnTo>
                  <a:pt x="114" y="54"/>
                </a:lnTo>
                <a:lnTo>
                  <a:pt x="105" y="41"/>
                </a:lnTo>
                <a:lnTo>
                  <a:pt x="93" y="27"/>
                </a:lnTo>
                <a:lnTo>
                  <a:pt x="82" y="13"/>
                </a:lnTo>
                <a:lnTo>
                  <a:pt x="70" y="0"/>
                </a:lnTo>
                <a:close/>
              </a:path>
            </a:pathLst>
          </a:custGeom>
          <a:solidFill>
            <a:srgbClr val="00A857"/>
          </a:solidFill>
          <a:ln w="9525">
            <a:noFill/>
            <a:miter lim="800000"/>
            <a:headEnd/>
            <a:tailEnd/>
          </a:ln>
        </xdr:spPr>
      </xdr:sp>
      <xdr:pic>
        <xdr:nvPicPr>
          <xdr:cNvPr id="70" name="Picture 135">
            <a:extLst>
              <a:ext uri="{FF2B5EF4-FFF2-40B4-BE49-F238E27FC236}">
                <a16:creationId xmlns:a16="http://schemas.microsoft.com/office/drawing/2014/main" id="{0434933D-162C-FA58-6224-83F35D855F83}"/>
              </a:ext>
            </a:extLst>
          </xdr:cNvPr>
          <xdr:cNvPicPr>
            <a:picLocks noChangeAspect="1" noChangeArrowheads="1"/>
          </xdr:cNvPicPr>
        </xdr:nvPicPr>
        <xdr:blipFill>
          <a:blip xmlns:r="http://schemas.openxmlformats.org/officeDocument/2006/relationships" r:embed="rId18"/>
          <a:srcRect/>
          <a:stretch>
            <a:fillRect/>
          </a:stretch>
        </xdr:blipFill>
        <xdr:spPr bwMode="auto">
          <a:xfrm>
            <a:off x="1120" y="273"/>
            <a:ext cx="926" cy="58"/>
          </a:xfrm>
          <a:prstGeom prst="rect">
            <a:avLst/>
          </a:prstGeom>
          <a:noFill/>
          <a:ln w="9525">
            <a:noFill/>
            <a:miter lim="800000"/>
            <a:headEnd/>
            <a:tailEnd/>
          </a:ln>
        </xdr:spPr>
      </xdr:pic>
      <xdr:sp macro="" textlink="">
        <xdr:nvSpPr>
          <xdr:cNvPr id="71" name="Freeform 134">
            <a:extLst>
              <a:ext uri="{FF2B5EF4-FFF2-40B4-BE49-F238E27FC236}">
                <a16:creationId xmlns:a16="http://schemas.microsoft.com/office/drawing/2014/main" id="{090709CB-4564-87BF-61A2-1683F0779CB5}"/>
              </a:ext>
            </a:extLst>
          </xdr:cNvPr>
          <xdr:cNvSpPr>
            <a:spLocks/>
          </xdr:cNvSpPr>
        </xdr:nvSpPr>
        <xdr:spPr bwMode="auto">
          <a:xfrm>
            <a:off x="1546" y="142"/>
            <a:ext cx="151" cy="146"/>
          </a:xfrm>
          <a:custGeom>
            <a:avLst/>
            <a:gdLst>
              <a:gd name="T0" fmla="*/ 151 w 151"/>
              <a:gd name="T1" fmla="*/ 517 h 146"/>
              <a:gd name="T2" fmla="*/ 147 w 151"/>
              <a:gd name="T3" fmla="*/ 509 h 146"/>
              <a:gd name="T4" fmla="*/ 143 w 151"/>
              <a:gd name="T5" fmla="*/ 501 h 146"/>
              <a:gd name="T6" fmla="*/ 139 w 151"/>
              <a:gd name="T7" fmla="*/ 493 h 146"/>
              <a:gd name="T8" fmla="*/ 135 w 151"/>
              <a:gd name="T9" fmla="*/ 486 h 146"/>
              <a:gd name="T10" fmla="*/ 130 w 151"/>
              <a:gd name="T11" fmla="*/ 478 h 146"/>
              <a:gd name="T12" fmla="*/ 125 w 151"/>
              <a:gd name="T13" fmla="*/ 471 h 146"/>
              <a:gd name="T14" fmla="*/ 120 w 151"/>
              <a:gd name="T15" fmla="*/ 464 h 146"/>
              <a:gd name="T16" fmla="*/ 115 w 151"/>
              <a:gd name="T17" fmla="*/ 457 h 146"/>
              <a:gd name="T18" fmla="*/ 110 w 151"/>
              <a:gd name="T19" fmla="*/ 450 h 146"/>
              <a:gd name="T20" fmla="*/ 105 w 151"/>
              <a:gd name="T21" fmla="*/ 443 h 146"/>
              <a:gd name="T22" fmla="*/ 99 w 151"/>
              <a:gd name="T23" fmla="*/ 436 h 146"/>
              <a:gd name="T24" fmla="*/ 93 w 151"/>
              <a:gd name="T25" fmla="*/ 429 h 146"/>
              <a:gd name="T26" fmla="*/ 82 w 151"/>
              <a:gd name="T27" fmla="*/ 415 h 146"/>
              <a:gd name="T28" fmla="*/ 70 w 151"/>
              <a:gd name="T29" fmla="*/ 402 h 146"/>
              <a:gd name="T30" fmla="*/ 65 w 151"/>
              <a:gd name="T31" fmla="*/ 407 h 146"/>
              <a:gd name="T32" fmla="*/ 60 w 151"/>
              <a:gd name="T33" fmla="*/ 412 h 146"/>
              <a:gd name="T34" fmla="*/ 55 w 151"/>
              <a:gd name="T35" fmla="*/ 418 h 146"/>
              <a:gd name="T36" fmla="*/ 49 w 151"/>
              <a:gd name="T37" fmla="*/ 424 h 146"/>
              <a:gd name="T38" fmla="*/ 44 w 151"/>
              <a:gd name="T39" fmla="*/ 430 h 146"/>
              <a:gd name="T40" fmla="*/ 40 w 151"/>
              <a:gd name="T41" fmla="*/ 437 h 146"/>
              <a:gd name="T42" fmla="*/ 34 w 151"/>
              <a:gd name="T43" fmla="*/ 444 h 146"/>
              <a:gd name="T44" fmla="*/ 30 w 151"/>
              <a:gd name="T45" fmla="*/ 452 h 146"/>
              <a:gd name="T46" fmla="*/ 25 w 151"/>
              <a:gd name="T47" fmla="*/ 460 h 146"/>
              <a:gd name="T48" fmla="*/ 21 w 151"/>
              <a:gd name="T49" fmla="*/ 468 h 146"/>
              <a:gd name="T50" fmla="*/ 17 w 151"/>
              <a:gd name="T51" fmla="*/ 477 h 146"/>
              <a:gd name="T52" fmla="*/ 13 w 151"/>
              <a:gd name="T53" fmla="*/ 486 h 146"/>
              <a:gd name="T54" fmla="*/ 9 w 151"/>
              <a:gd name="T55" fmla="*/ 495 h 146"/>
              <a:gd name="T56" fmla="*/ 6 w 151"/>
              <a:gd name="T57" fmla="*/ 505 h 146"/>
              <a:gd name="T58" fmla="*/ 3 w 151"/>
              <a:gd name="T59" fmla="*/ 515 h 146"/>
              <a:gd name="T60" fmla="*/ 0 w 151"/>
              <a:gd name="T61" fmla="*/ 526 h 146"/>
              <a:gd name="T62" fmla="*/ 9 w 151"/>
              <a:gd name="T63" fmla="*/ 516 h 146"/>
              <a:gd name="T64" fmla="*/ 18 w 151"/>
              <a:gd name="T65" fmla="*/ 507 h 146"/>
              <a:gd name="T66" fmla="*/ 26 w 151"/>
              <a:gd name="T67" fmla="*/ 497 h 146"/>
              <a:gd name="T68" fmla="*/ 34 w 151"/>
              <a:gd name="T69" fmla="*/ 488 h 146"/>
              <a:gd name="T70" fmla="*/ 43 w 151"/>
              <a:gd name="T71" fmla="*/ 480 h 146"/>
              <a:gd name="T72" fmla="*/ 52 w 151"/>
              <a:gd name="T73" fmla="*/ 471 h 146"/>
              <a:gd name="T74" fmla="*/ 57 w 151"/>
              <a:gd name="T75" fmla="*/ 468 h 146"/>
              <a:gd name="T76" fmla="*/ 61 w 151"/>
              <a:gd name="T77" fmla="*/ 464 h 146"/>
              <a:gd name="T78" fmla="*/ 66 w 151"/>
              <a:gd name="T79" fmla="*/ 460 h 146"/>
              <a:gd name="T80" fmla="*/ 71 w 151"/>
              <a:gd name="T81" fmla="*/ 456 h 146"/>
              <a:gd name="T82" fmla="*/ 80 w 151"/>
              <a:gd name="T83" fmla="*/ 467 h 146"/>
              <a:gd name="T84" fmla="*/ 90 w 151"/>
              <a:gd name="T85" fmla="*/ 477 h 146"/>
              <a:gd name="T86" fmla="*/ 94 w 151"/>
              <a:gd name="T87" fmla="*/ 482 h 146"/>
              <a:gd name="T88" fmla="*/ 99 w 151"/>
              <a:gd name="T89" fmla="*/ 488 h 146"/>
              <a:gd name="T90" fmla="*/ 103 w 151"/>
              <a:gd name="T91" fmla="*/ 493 h 146"/>
              <a:gd name="T92" fmla="*/ 107 w 151"/>
              <a:gd name="T93" fmla="*/ 499 h 146"/>
              <a:gd name="T94" fmla="*/ 111 w 151"/>
              <a:gd name="T95" fmla="*/ 505 h 146"/>
              <a:gd name="T96" fmla="*/ 115 w 151"/>
              <a:gd name="T97" fmla="*/ 511 h 146"/>
              <a:gd name="T98" fmla="*/ 119 w 151"/>
              <a:gd name="T99" fmla="*/ 516 h 146"/>
              <a:gd name="T100" fmla="*/ 123 w 151"/>
              <a:gd name="T101" fmla="*/ 522 h 146"/>
              <a:gd name="T102" fmla="*/ 126 w 151"/>
              <a:gd name="T103" fmla="*/ 529 h 146"/>
              <a:gd name="T104" fmla="*/ 129 w 151"/>
              <a:gd name="T105" fmla="*/ 535 h 146"/>
              <a:gd name="T106" fmla="*/ 133 w 151"/>
              <a:gd name="T107" fmla="*/ 542 h 146"/>
              <a:gd name="T108" fmla="*/ 135 w 151"/>
              <a:gd name="T109" fmla="*/ 548 h 146"/>
              <a:gd name="T110" fmla="*/ 139 w 151"/>
              <a:gd name="T111" fmla="*/ 540 h 146"/>
              <a:gd name="T112" fmla="*/ 143 w 151"/>
              <a:gd name="T113" fmla="*/ 532 h 146"/>
              <a:gd name="T114" fmla="*/ 147 w 151"/>
              <a:gd name="T115" fmla="*/ 524 h 146"/>
              <a:gd name="T116" fmla="*/ 151 w 151"/>
              <a:gd name="T117" fmla="*/ 517 h 14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51"/>
              <a:gd name="T178" fmla="*/ 0 h 146"/>
              <a:gd name="T179" fmla="*/ 151 w 151"/>
              <a:gd name="T180" fmla="*/ 146 h 14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51" h="146">
                <a:moveTo>
                  <a:pt x="151" y="115"/>
                </a:moveTo>
                <a:lnTo>
                  <a:pt x="147" y="107"/>
                </a:lnTo>
                <a:lnTo>
                  <a:pt x="143" y="99"/>
                </a:lnTo>
                <a:lnTo>
                  <a:pt x="139" y="91"/>
                </a:lnTo>
                <a:lnTo>
                  <a:pt x="135" y="84"/>
                </a:lnTo>
                <a:lnTo>
                  <a:pt x="130" y="76"/>
                </a:lnTo>
                <a:lnTo>
                  <a:pt x="125" y="69"/>
                </a:lnTo>
                <a:lnTo>
                  <a:pt x="120" y="62"/>
                </a:lnTo>
                <a:lnTo>
                  <a:pt x="115" y="55"/>
                </a:lnTo>
                <a:lnTo>
                  <a:pt x="110" y="48"/>
                </a:lnTo>
                <a:lnTo>
                  <a:pt x="105" y="41"/>
                </a:lnTo>
                <a:lnTo>
                  <a:pt x="99" y="34"/>
                </a:lnTo>
                <a:lnTo>
                  <a:pt x="93" y="27"/>
                </a:lnTo>
                <a:lnTo>
                  <a:pt x="82" y="13"/>
                </a:lnTo>
                <a:lnTo>
                  <a:pt x="70" y="0"/>
                </a:lnTo>
                <a:lnTo>
                  <a:pt x="65" y="5"/>
                </a:lnTo>
                <a:lnTo>
                  <a:pt x="60" y="10"/>
                </a:lnTo>
                <a:lnTo>
                  <a:pt x="55" y="16"/>
                </a:lnTo>
                <a:lnTo>
                  <a:pt x="49" y="22"/>
                </a:lnTo>
                <a:lnTo>
                  <a:pt x="44" y="28"/>
                </a:lnTo>
                <a:lnTo>
                  <a:pt x="40" y="35"/>
                </a:lnTo>
                <a:lnTo>
                  <a:pt x="34" y="42"/>
                </a:lnTo>
                <a:lnTo>
                  <a:pt x="30" y="50"/>
                </a:lnTo>
                <a:lnTo>
                  <a:pt x="25" y="58"/>
                </a:lnTo>
                <a:lnTo>
                  <a:pt x="21" y="66"/>
                </a:lnTo>
                <a:lnTo>
                  <a:pt x="17" y="75"/>
                </a:lnTo>
                <a:lnTo>
                  <a:pt x="13" y="84"/>
                </a:lnTo>
                <a:lnTo>
                  <a:pt x="9" y="93"/>
                </a:lnTo>
                <a:lnTo>
                  <a:pt x="6" y="103"/>
                </a:lnTo>
                <a:lnTo>
                  <a:pt x="3" y="113"/>
                </a:lnTo>
                <a:lnTo>
                  <a:pt x="0" y="124"/>
                </a:lnTo>
                <a:lnTo>
                  <a:pt x="9" y="114"/>
                </a:lnTo>
                <a:lnTo>
                  <a:pt x="18" y="105"/>
                </a:lnTo>
                <a:lnTo>
                  <a:pt x="26" y="95"/>
                </a:lnTo>
                <a:lnTo>
                  <a:pt x="34" y="86"/>
                </a:lnTo>
                <a:lnTo>
                  <a:pt x="43" y="78"/>
                </a:lnTo>
                <a:lnTo>
                  <a:pt x="52" y="69"/>
                </a:lnTo>
                <a:lnTo>
                  <a:pt x="57" y="66"/>
                </a:lnTo>
                <a:lnTo>
                  <a:pt x="61" y="62"/>
                </a:lnTo>
                <a:lnTo>
                  <a:pt x="66" y="58"/>
                </a:lnTo>
                <a:lnTo>
                  <a:pt x="71" y="54"/>
                </a:lnTo>
                <a:lnTo>
                  <a:pt x="80" y="65"/>
                </a:lnTo>
                <a:lnTo>
                  <a:pt x="90" y="75"/>
                </a:lnTo>
                <a:lnTo>
                  <a:pt x="94" y="80"/>
                </a:lnTo>
                <a:lnTo>
                  <a:pt x="99" y="86"/>
                </a:lnTo>
                <a:lnTo>
                  <a:pt x="103" y="91"/>
                </a:lnTo>
                <a:lnTo>
                  <a:pt x="107" y="97"/>
                </a:lnTo>
                <a:lnTo>
                  <a:pt x="111" y="103"/>
                </a:lnTo>
                <a:lnTo>
                  <a:pt x="115" y="109"/>
                </a:lnTo>
                <a:lnTo>
                  <a:pt x="119" y="114"/>
                </a:lnTo>
                <a:lnTo>
                  <a:pt x="123" y="120"/>
                </a:lnTo>
                <a:lnTo>
                  <a:pt x="126" y="127"/>
                </a:lnTo>
                <a:lnTo>
                  <a:pt x="129" y="133"/>
                </a:lnTo>
                <a:lnTo>
                  <a:pt x="133" y="140"/>
                </a:lnTo>
                <a:lnTo>
                  <a:pt x="135" y="146"/>
                </a:lnTo>
                <a:lnTo>
                  <a:pt x="139" y="138"/>
                </a:lnTo>
                <a:lnTo>
                  <a:pt x="143" y="130"/>
                </a:lnTo>
                <a:lnTo>
                  <a:pt x="147" y="122"/>
                </a:lnTo>
                <a:lnTo>
                  <a:pt x="151" y="115"/>
                </a:lnTo>
                <a:close/>
              </a:path>
            </a:pathLst>
          </a:custGeom>
          <a:noFill/>
          <a:ln w="1778">
            <a:solidFill>
              <a:srgbClr val="373435"/>
            </a:solidFill>
            <a:round/>
            <a:headEnd/>
            <a:tailEnd/>
          </a:ln>
        </xdr:spPr>
      </xdr:sp>
      <xdr:pic>
        <xdr:nvPicPr>
          <xdr:cNvPr id="72" name="Picture 133">
            <a:extLst>
              <a:ext uri="{FF2B5EF4-FFF2-40B4-BE49-F238E27FC236}">
                <a16:creationId xmlns:a16="http://schemas.microsoft.com/office/drawing/2014/main" id="{8E9DD413-CF87-B570-727D-6B97F22C999B}"/>
              </a:ext>
            </a:extLst>
          </xdr:cNvPr>
          <xdr:cNvPicPr>
            <a:picLocks noChangeAspect="1" noChangeArrowheads="1"/>
          </xdr:cNvPicPr>
        </xdr:nvPicPr>
        <xdr:blipFill>
          <a:blip xmlns:r="http://schemas.openxmlformats.org/officeDocument/2006/relationships" r:embed="rId7"/>
          <a:srcRect/>
          <a:stretch>
            <a:fillRect/>
          </a:stretch>
        </xdr:blipFill>
        <xdr:spPr bwMode="auto">
          <a:xfrm>
            <a:off x="1547" y="273"/>
            <a:ext cx="499" cy="2"/>
          </a:xfrm>
          <a:prstGeom prst="rect">
            <a:avLst/>
          </a:prstGeom>
          <a:noFill/>
          <a:ln w="9525">
            <a:noFill/>
            <a:miter lim="800000"/>
            <a:headEnd/>
            <a:tailEnd/>
          </a:ln>
        </xdr:spPr>
      </xdr:pic>
      <xdr:sp macro="" textlink="">
        <xdr:nvSpPr>
          <xdr:cNvPr id="73" name="Freeform 132">
            <a:extLst>
              <a:ext uri="{FF2B5EF4-FFF2-40B4-BE49-F238E27FC236}">
                <a16:creationId xmlns:a16="http://schemas.microsoft.com/office/drawing/2014/main" id="{5804DACB-3A25-40E5-F649-0A9480C20444}"/>
              </a:ext>
            </a:extLst>
          </xdr:cNvPr>
          <xdr:cNvSpPr>
            <a:spLocks/>
          </xdr:cNvSpPr>
        </xdr:nvSpPr>
        <xdr:spPr bwMode="auto">
          <a:xfrm>
            <a:off x="1661" y="5"/>
            <a:ext cx="65" cy="253"/>
          </a:xfrm>
          <a:custGeom>
            <a:avLst/>
            <a:gdLst>
              <a:gd name="T0" fmla="*/ 65 w 65"/>
              <a:gd name="T1" fmla="*/ 265 h 253"/>
              <a:gd name="T2" fmla="*/ 59 w 65"/>
              <a:gd name="T3" fmla="*/ 272 h 253"/>
              <a:gd name="T4" fmla="*/ 47 w 65"/>
              <a:gd name="T5" fmla="*/ 288 h 253"/>
              <a:gd name="T6" fmla="*/ 37 w 65"/>
              <a:gd name="T7" fmla="*/ 306 h 253"/>
              <a:gd name="T8" fmla="*/ 31 w 65"/>
              <a:gd name="T9" fmla="*/ 315 h 253"/>
              <a:gd name="T10" fmla="*/ 27 w 65"/>
              <a:gd name="T11" fmla="*/ 326 h 253"/>
              <a:gd name="T12" fmla="*/ 22 w 65"/>
              <a:gd name="T13" fmla="*/ 337 h 253"/>
              <a:gd name="T14" fmla="*/ 14 w 65"/>
              <a:gd name="T15" fmla="*/ 361 h 253"/>
              <a:gd name="T16" fmla="*/ 12 w 65"/>
              <a:gd name="T17" fmla="*/ 368 h 253"/>
              <a:gd name="T18" fmla="*/ 10 w 65"/>
              <a:gd name="T19" fmla="*/ 374 h 253"/>
              <a:gd name="T20" fmla="*/ 9 w 65"/>
              <a:gd name="T21" fmla="*/ 382 h 253"/>
              <a:gd name="T22" fmla="*/ 7 w 65"/>
              <a:gd name="T23" fmla="*/ 389 h 253"/>
              <a:gd name="T24" fmla="*/ 6 w 65"/>
              <a:gd name="T25" fmla="*/ 397 h 253"/>
              <a:gd name="T26" fmla="*/ 4 w 65"/>
              <a:gd name="T27" fmla="*/ 405 h 253"/>
              <a:gd name="T28" fmla="*/ 2 w 65"/>
              <a:gd name="T29" fmla="*/ 421 h 253"/>
              <a:gd name="T30" fmla="*/ 2 w 65"/>
              <a:gd name="T31" fmla="*/ 430 h 253"/>
              <a:gd name="T32" fmla="*/ 1 w 65"/>
              <a:gd name="T33" fmla="*/ 439 h 253"/>
              <a:gd name="T34" fmla="*/ 0 w 65"/>
              <a:gd name="T35" fmla="*/ 449 h 253"/>
              <a:gd name="T36" fmla="*/ 0 w 65"/>
              <a:gd name="T37" fmla="*/ 458 h 253"/>
              <a:gd name="T38" fmla="*/ 10 w 65"/>
              <a:gd name="T39" fmla="*/ 472 h 253"/>
              <a:gd name="T40" fmla="*/ 15 w 65"/>
              <a:gd name="T41" fmla="*/ 480 h 253"/>
              <a:gd name="T42" fmla="*/ 19 w 65"/>
              <a:gd name="T43" fmla="*/ 487 h 253"/>
              <a:gd name="T44" fmla="*/ 24 w 65"/>
              <a:gd name="T45" fmla="*/ 495 h 253"/>
              <a:gd name="T46" fmla="*/ 28 w 65"/>
              <a:gd name="T47" fmla="*/ 502 h 253"/>
              <a:gd name="T48" fmla="*/ 36 w 65"/>
              <a:gd name="T49" fmla="*/ 518 h 253"/>
              <a:gd name="T50" fmla="*/ 42 w 65"/>
              <a:gd name="T51" fmla="*/ 507 h 253"/>
              <a:gd name="T52" fmla="*/ 47 w 65"/>
              <a:gd name="T53" fmla="*/ 496 h 253"/>
              <a:gd name="T54" fmla="*/ 59 w 65"/>
              <a:gd name="T55" fmla="*/ 476 h 253"/>
              <a:gd name="T56" fmla="*/ 58 w 65"/>
              <a:gd name="T57" fmla="*/ 468 h 253"/>
              <a:gd name="T58" fmla="*/ 56 w 65"/>
              <a:gd name="T59" fmla="*/ 460 h 253"/>
              <a:gd name="T60" fmla="*/ 55 w 65"/>
              <a:gd name="T61" fmla="*/ 452 h 253"/>
              <a:gd name="T62" fmla="*/ 53 w 65"/>
              <a:gd name="T63" fmla="*/ 445 h 253"/>
              <a:gd name="T64" fmla="*/ 51 w 65"/>
              <a:gd name="T65" fmla="*/ 430 h 253"/>
              <a:gd name="T66" fmla="*/ 50 w 65"/>
              <a:gd name="T67" fmla="*/ 415 h 253"/>
              <a:gd name="T68" fmla="*/ 49 w 65"/>
              <a:gd name="T69" fmla="*/ 401 h 253"/>
              <a:gd name="T70" fmla="*/ 49 w 65"/>
              <a:gd name="T71" fmla="*/ 374 h 253"/>
              <a:gd name="T72" fmla="*/ 50 w 65"/>
              <a:gd name="T73" fmla="*/ 361 h 253"/>
              <a:gd name="T74" fmla="*/ 51 w 65"/>
              <a:gd name="T75" fmla="*/ 349 h 253"/>
              <a:gd name="T76" fmla="*/ 52 w 65"/>
              <a:gd name="T77" fmla="*/ 336 h 253"/>
              <a:gd name="T78" fmla="*/ 60 w 65"/>
              <a:gd name="T79" fmla="*/ 288 h 253"/>
              <a:gd name="T80" fmla="*/ 63 w 65"/>
              <a:gd name="T81" fmla="*/ 276 h 253"/>
              <a:gd name="T82" fmla="*/ 65 w 65"/>
              <a:gd name="T83" fmla="*/ 265 h 253"/>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65"/>
              <a:gd name="T127" fmla="*/ 0 h 253"/>
              <a:gd name="T128" fmla="*/ 65 w 65"/>
              <a:gd name="T129" fmla="*/ 253 h 253"/>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65" h="253">
                <a:moveTo>
                  <a:pt x="65" y="0"/>
                </a:moveTo>
                <a:lnTo>
                  <a:pt x="59" y="7"/>
                </a:lnTo>
                <a:lnTo>
                  <a:pt x="47" y="23"/>
                </a:lnTo>
                <a:lnTo>
                  <a:pt x="37" y="41"/>
                </a:lnTo>
                <a:lnTo>
                  <a:pt x="31" y="50"/>
                </a:lnTo>
                <a:lnTo>
                  <a:pt x="27" y="61"/>
                </a:lnTo>
                <a:lnTo>
                  <a:pt x="22" y="72"/>
                </a:lnTo>
                <a:lnTo>
                  <a:pt x="14" y="96"/>
                </a:lnTo>
                <a:lnTo>
                  <a:pt x="12" y="103"/>
                </a:lnTo>
                <a:lnTo>
                  <a:pt x="10" y="109"/>
                </a:lnTo>
                <a:lnTo>
                  <a:pt x="9" y="117"/>
                </a:lnTo>
                <a:lnTo>
                  <a:pt x="7" y="124"/>
                </a:lnTo>
                <a:lnTo>
                  <a:pt x="6" y="132"/>
                </a:lnTo>
                <a:lnTo>
                  <a:pt x="4" y="140"/>
                </a:lnTo>
                <a:lnTo>
                  <a:pt x="2" y="156"/>
                </a:lnTo>
                <a:lnTo>
                  <a:pt x="2" y="165"/>
                </a:lnTo>
                <a:lnTo>
                  <a:pt x="1" y="174"/>
                </a:lnTo>
                <a:lnTo>
                  <a:pt x="0" y="184"/>
                </a:lnTo>
                <a:lnTo>
                  <a:pt x="0" y="193"/>
                </a:lnTo>
                <a:lnTo>
                  <a:pt x="10" y="207"/>
                </a:lnTo>
                <a:lnTo>
                  <a:pt x="15" y="215"/>
                </a:lnTo>
                <a:lnTo>
                  <a:pt x="19" y="222"/>
                </a:lnTo>
                <a:lnTo>
                  <a:pt x="24" y="230"/>
                </a:lnTo>
                <a:lnTo>
                  <a:pt x="28" y="237"/>
                </a:lnTo>
                <a:lnTo>
                  <a:pt x="36" y="253"/>
                </a:lnTo>
                <a:lnTo>
                  <a:pt x="42" y="242"/>
                </a:lnTo>
                <a:lnTo>
                  <a:pt x="47" y="231"/>
                </a:lnTo>
                <a:lnTo>
                  <a:pt x="59" y="211"/>
                </a:lnTo>
                <a:lnTo>
                  <a:pt x="58" y="203"/>
                </a:lnTo>
                <a:lnTo>
                  <a:pt x="56" y="195"/>
                </a:lnTo>
                <a:lnTo>
                  <a:pt x="55" y="187"/>
                </a:lnTo>
                <a:lnTo>
                  <a:pt x="53" y="180"/>
                </a:lnTo>
                <a:lnTo>
                  <a:pt x="51" y="165"/>
                </a:lnTo>
                <a:lnTo>
                  <a:pt x="50" y="150"/>
                </a:lnTo>
                <a:lnTo>
                  <a:pt x="49" y="136"/>
                </a:lnTo>
                <a:lnTo>
                  <a:pt x="49" y="109"/>
                </a:lnTo>
                <a:lnTo>
                  <a:pt x="50" y="96"/>
                </a:lnTo>
                <a:lnTo>
                  <a:pt x="51" y="84"/>
                </a:lnTo>
                <a:lnTo>
                  <a:pt x="52" y="71"/>
                </a:lnTo>
                <a:lnTo>
                  <a:pt x="60" y="23"/>
                </a:lnTo>
                <a:lnTo>
                  <a:pt x="63" y="11"/>
                </a:lnTo>
                <a:lnTo>
                  <a:pt x="65" y="0"/>
                </a:lnTo>
                <a:close/>
              </a:path>
            </a:pathLst>
          </a:custGeom>
          <a:solidFill>
            <a:srgbClr val="00A857"/>
          </a:solidFill>
          <a:ln w="9525">
            <a:noFill/>
            <a:miter lim="800000"/>
            <a:headEnd/>
            <a:tailEnd/>
          </a:ln>
        </xdr:spPr>
      </xdr:sp>
      <xdr:pic>
        <xdr:nvPicPr>
          <xdr:cNvPr id="74" name="Picture 131">
            <a:extLst>
              <a:ext uri="{FF2B5EF4-FFF2-40B4-BE49-F238E27FC236}">
                <a16:creationId xmlns:a16="http://schemas.microsoft.com/office/drawing/2014/main" id="{AAF077CA-387A-A7B1-8FCD-1256377B54AF}"/>
              </a:ext>
            </a:extLst>
          </xdr:cNvPr>
          <xdr:cNvPicPr>
            <a:picLocks noChangeAspect="1" noChangeArrowheads="1"/>
          </xdr:cNvPicPr>
        </xdr:nvPicPr>
        <xdr:blipFill>
          <a:blip xmlns:r="http://schemas.openxmlformats.org/officeDocument/2006/relationships" r:embed="rId7"/>
          <a:srcRect/>
          <a:stretch>
            <a:fillRect/>
          </a:stretch>
        </xdr:blipFill>
        <xdr:spPr bwMode="auto">
          <a:xfrm>
            <a:off x="1663" y="134"/>
            <a:ext cx="499" cy="2"/>
          </a:xfrm>
          <a:prstGeom prst="rect">
            <a:avLst/>
          </a:prstGeom>
          <a:noFill/>
          <a:ln w="9525">
            <a:noFill/>
            <a:miter lim="800000"/>
            <a:headEnd/>
            <a:tailEnd/>
          </a:ln>
        </xdr:spPr>
      </xdr:pic>
      <xdr:sp macro="" textlink="">
        <xdr:nvSpPr>
          <xdr:cNvPr id="75" name="Freeform 130">
            <a:extLst>
              <a:ext uri="{FF2B5EF4-FFF2-40B4-BE49-F238E27FC236}">
                <a16:creationId xmlns:a16="http://schemas.microsoft.com/office/drawing/2014/main" id="{13CBB501-4D2E-430F-4EC9-7D3633099F66}"/>
              </a:ext>
            </a:extLst>
          </xdr:cNvPr>
          <xdr:cNvSpPr>
            <a:spLocks/>
          </xdr:cNvSpPr>
        </xdr:nvSpPr>
        <xdr:spPr bwMode="auto">
          <a:xfrm>
            <a:off x="1661" y="5"/>
            <a:ext cx="65" cy="253"/>
          </a:xfrm>
          <a:custGeom>
            <a:avLst/>
            <a:gdLst>
              <a:gd name="T0" fmla="*/ 0 w 65"/>
              <a:gd name="T1" fmla="*/ 458 h 253"/>
              <a:gd name="T2" fmla="*/ 0 w 65"/>
              <a:gd name="T3" fmla="*/ 449 h 253"/>
              <a:gd name="T4" fmla="*/ 1 w 65"/>
              <a:gd name="T5" fmla="*/ 439 h 253"/>
              <a:gd name="T6" fmla="*/ 2 w 65"/>
              <a:gd name="T7" fmla="*/ 430 h 253"/>
              <a:gd name="T8" fmla="*/ 2 w 65"/>
              <a:gd name="T9" fmla="*/ 421 h 253"/>
              <a:gd name="T10" fmla="*/ 3 w 65"/>
              <a:gd name="T11" fmla="*/ 413 h 253"/>
              <a:gd name="T12" fmla="*/ 4 w 65"/>
              <a:gd name="T13" fmla="*/ 405 h 253"/>
              <a:gd name="T14" fmla="*/ 6 w 65"/>
              <a:gd name="T15" fmla="*/ 397 h 253"/>
              <a:gd name="T16" fmla="*/ 7 w 65"/>
              <a:gd name="T17" fmla="*/ 389 h 253"/>
              <a:gd name="T18" fmla="*/ 9 w 65"/>
              <a:gd name="T19" fmla="*/ 382 h 253"/>
              <a:gd name="T20" fmla="*/ 10 w 65"/>
              <a:gd name="T21" fmla="*/ 374 h 253"/>
              <a:gd name="T22" fmla="*/ 12 w 65"/>
              <a:gd name="T23" fmla="*/ 368 h 253"/>
              <a:gd name="T24" fmla="*/ 14 w 65"/>
              <a:gd name="T25" fmla="*/ 361 h 253"/>
              <a:gd name="T26" fmla="*/ 16 w 65"/>
              <a:gd name="T27" fmla="*/ 355 h 253"/>
              <a:gd name="T28" fmla="*/ 18 w 65"/>
              <a:gd name="T29" fmla="*/ 349 h 253"/>
              <a:gd name="T30" fmla="*/ 20 w 65"/>
              <a:gd name="T31" fmla="*/ 343 h 253"/>
              <a:gd name="T32" fmla="*/ 22 w 65"/>
              <a:gd name="T33" fmla="*/ 337 h 253"/>
              <a:gd name="T34" fmla="*/ 27 w 65"/>
              <a:gd name="T35" fmla="*/ 326 h 253"/>
              <a:gd name="T36" fmla="*/ 31 w 65"/>
              <a:gd name="T37" fmla="*/ 315 h 253"/>
              <a:gd name="T38" fmla="*/ 37 w 65"/>
              <a:gd name="T39" fmla="*/ 306 h 253"/>
              <a:gd name="T40" fmla="*/ 42 w 65"/>
              <a:gd name="T41" fmla="*/ 297 h 253"/>
              <a:gd name="T42" fmla="*/ 47 w 65"/>
              <a:gd name="T43" fmla="*/ 288 h 253"/>
              <a:gd name="T44" fmla="*/ 53 w 65"/>
              <a:gd name="T45" fmla="*/ 280 h 253"/>
              <a:gd name="T46" fmla="*/ 59 w 65"/>
              <a:gd name="T47" fmla="*/ 272 h 253"/>
              <a:gd name="T48" fmla="*/ 65 w 65"/>
              <a:gd name="T49" fmla="*/ 265 h 253"/>
              <a:gd name="T50" fmla="*/ 63 w 65"/>
              <a:gd name="T51" fmla="*/ 276 h 253"/>
              <a:gd name="T52" fmla="*/ 60 w 65"/>
              <a:gd name="T53" fmla="*/ 288 h 253"/>
              <a:gd name="T54" fmla="*/ 58 w 65"/>
              <a:gd name="T55" fmla="*/ 300 h 253"/>
              <a:gd name="T56" fmla="*/ 56 w 65"/>
              <a:gd name="T57" fmla="*/ 312 h 253"/>
              <a:gd name="T58" fmla="*/ 54 w 65"/>
              <a:gd name="T59" fmla="*/ 324 h 253"/>
              <a:gd name="T60" fmla="*/ 52 w 65"/>
              <a:gd name="T61" fmla="*/ 336 h 253"/>
              <a:gd name="T62" fmla="*/ 51 w 65"/>
              <a:gd name="T63" fmla="*/ 349 h 253"/>
              <a:gd name="T64" fmla="*/ 50 w 65"/>
              <a:gd name="T65" fmla="*/ 361 h 253"/>
              <a:gd name="T66" fmla="*/ 49 w 65"/>
              <a:gd name="T67" fmla="*/ 374 h 253"/>
              <a:gd name="T68" fmla="*/ 49 w 65"/>
              <a:gd name="T69" fmla="*/ 388 h 253"/>
              <a:gd name="T70" fmla="*/ 49 w 65"/>
              <a:gd name="T71" fmla="*/ 401 h 253"/>
              <a:gd name="T72" fmla="*/ 50 w 65"/>
              <a:gd name="T73" fmla="*/ 415 h 253"/>
              <a:gd name="T74" fmla="*/ 51 w 65"/>
              <a:gd name="T75" fmla="*/ 430 h 253"/>
              <a:gd name="T76" fmla="*/ 53 w 65"/>
              <a:gd name="T77" fmla="*/ 445 h 253"/>
              <a:gd name="T78" fmla="*/ 55 w 65"/>
              <a:gd name="T79" fmla="*/ 452 h 253"/>
              <a:gd name="T80" fmla="*/ 56 w 65"/>
              <a:gd name="T81" fmla="*/ 460 h 253"/>
              <a:gd name="T82" fmla="*/ 58 w 65"/>
              <a:gd name="T83" fmla="*/ 468 h 253"/>
              <a:gd name="T84" fmla="*/ 59 w 65"/>
              <a:gd name="T85" fmla="*/ 476 h 253"/>
              <a:gd name="T86" fmla="*/ 53 w 65"/>
              <a:gd name="T87" fmla="*/ 486 h 253"/>
              <a:gd name="T88" fmla="*/ 47 w 65"/>
              <a:gd name="T89" fmla="*/ 496 h 253"/>
              <a:gd name="T90" fmla="*/ 42 w 65"/>
              <a:gd name="T91" fmla="*/ 507 h 253"/>
              <a:gd name="T92" fmla="*/ 36 w 65"/>
              <a:gd name="T93" fmla="*/ 518 h 253"/>
              <a:gd name="T94" fmla="*/ 32 w 65"/>
              <a:gd name="T95" fmla="*/ 510 h 253"/>
              <a:gd name="T96" fmla="*/ 28 w 65"/>
              <a:gd name="T97" fmla="*/ 502 h 253"/>
              <a:gd name="T98" fmla="*/ 24 w 65"/>
              <a:gd name="T99" fmla="*/ 495 h 253"/>
              <a:gd name="T100" fmla="*/ 19 w 65"/>
              <a:gd name="T101" fmla="*/ 487 h 253"/>
              <a:gd name="T102" fmla="*/ 15 w 65"/>
              <a:gd name="T103" fmla="*/ 480 h 253"/>
              <a:gd name="T104" fmla="*/ 10 w 65"/>
              <a:gd name="T105" fmla="*/ 472 h 253"/>
              <a:gd name="T106" fmla="*/ 5 w 65"/>
              <a:gd name="T107" fmla="*/ 465 h 253"/>
              <a:gd name="T108" fmla="*/ 0 w 65"/>
              <a:gd name="T109" fmla="*/ 458 h 253"/>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w 65"/>
              <a:gd name="T166" fmla="*/ 0 h 253"/>
              <a:gd name="T167" fmla="*/ 65 w 65"/>
              <a:gd name="T168" fmla="*/ 253 h 253"/>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T165" t="T166" r="T167" b="T168"/>
            <a:pathLst>
              <a:path w="65" h="253">
                <a:moveTo>
                  <a:pt x="0" y="193"/>
                </a:moveTo>
                <a:lnTo>
                  <a:pt x="0" y="184"/>
                </a:lnTo>
                <a:lnTo>
                  <a:pt x="1" y="174"/>
                </a:lnTo>
                <a:lnTo>
                  <a:pt x="2" y="165"/>
                </a:lnTo>
                <a:lnTo>
                  <a:pt x="2" y="156"/>
                </a:lnTo>
                <a:lnTo>
                  <a:pt x="3" y="148"/>
                </a:lnTo>
                <a:lnTo>
                  <a:pt x="4" y="140"/>
                </a:lnTo>
                <a:lnTo>
                  <a:pt x="6" y="132"/>
                </a:lnTo>
                <a:lnTo>
                  <a:pt x="7" y="124"/>
                </a:lnTo>
                <a:lnTo>
                  <a:pt x="9" y="117"/>
                </a:lnTo>
                <a:lnTo>
                  <a:pt x="10" y="109"/>
                </a:lnTo>
                <a:lnTo>
                  <a:pt x="12" y="103"/>
                </a:lnTo>
                <a:lnTo>
                  <a:pt x="14" y="96"/>
                </a:lnTo>
                <a:lnTo>
                  <a:pt x="16" y="90"/>
                </a:lnTo>
                <a:lnTo>
                  <a:pt x="18" y="84"/>
                </a:lnTo>
                <a:lnTo>
                  <a:pt x="20" y="78"/>
                </a:lnTo>
                <a:lnTo>
                  <a:pt x="22" y="72"/>
                </a:lnTo>
                <a:lnTo>
                  <a:pt x="27" y="61"/>
                </a:lnTo>
                <a:lnTo>
                  <a:pt x="31" y="50"/>
                </a:lnTo>
                <a:lnTo>
                  <a:pt x="37" y="41"/>
                </a:lnTo>
                <a:lnTo>
                  <a:pt x="42" y="32"/>
                </a:lnTo>
                <a:lnTo>
                  <a:pt x="47" y="23"/>
                </a:lnTo>
                <a:lnTo>
                  <a:pt x="53" y="15"/>
                </a:lnTo>
                <a:lnTo>
                  <a:pt x="59" y="7"/>
                </a:lnTo>
                <a:lnTo>
                  <a:pt x="65" y="0"/>
                </a:lnTo>
                <a:lnTo>
                  <a:pt x="63" y="11"/>
                </a:lnTo>
                <a:lnTo>
                  <a:pt x="60" y="23"/>
                </a:lnTo>
                <a:lnTo>
                  <a:pt x="58" y="35"/>
                </a:lnTo>
                <a:lnTo>
                  <a:pt x="56" y="47"/>
                </a:lnTo>
                <a:lnTo>
                  <a:pt x="54" y="59"/>
                </a:lnTo>
                <a:lnTo>
                  <a:pt x="52" y="71"/>
                </a:lnTo>
                <a:lnTo>
                  <a:pt x="51" y="84"/>
                </a:lnTo>
                <a:lnTo>
                  <a:pt x="50" y="96"/>
                </a:lnTo>
                <a:lnTo>
                  <a:pt x="49" y="109"/>
                </a:lnTo>
                <a:lnTo>
                  <a:pt x="49" y="123"/>
                </a:lnTo>
                <a:lnTo>
                  <a:pt x="49" y="136"/>
                </a:lnTo>
                <a:lnTo>
                  <a:pt x="50" y="150"/>
                </a:lnTo>
                <a:lnTo>
                  <a:pt x="51" y="165"/>
                </a:lnTo>
                <a:lnTo>
                  <a:pt x="53" y="180"/>
                </a:lnTo>
                <a:lnTo>
                  <a:pt x="55" y="187"/>
                </a:lnTo>
                <a:lnTo>
                  <a:pt x="56" y="195"/>
                </a:lnTo>
                <a:lnTo>
                  <a:pt x="58" y="203"/>
                </a:lnTo>
                <a:lnTo>
                  <a:pt x="59" y="211"/>
                </a:lnTo>
                <a:lnTo>
                  <a:pt x="53" y="221"/>
                </a:lnTo>
                <a:lnTo>
                  <a:pt x="47" y="231"/>
                </a:lnTo>
                <a:lnTo>
                  <a:pt x="42" y="242"/>
                </a:lnTo>
                <a:lnTo>
                  <a:pt x="36" y="253"/>
                </a:lnTo>
                <a:lnTo>
                  <a:pt x="32" y="245"/>
                </a:lnTo>
                <a:lnTo>
                  <a:pt x="28" y="237"/>
                </a:lnTo>
                <a:lnTo>
                  <a:pt x="24" y="230"/>
                </a:lnTo>
                <a:lnTo>
                  <a:pt x="19" y="222"/>
                </a:lnTo>
                <a:lnTo>
                  <a:pt x="15" y="215"/>
                </a:lnTo>
                <a:lnTo>
                  <a:pt x="10" y="207"/>
                </a:lnTo>
                <a:lnTo>
                  <a:pt x="5" y="200"/>
                </a:lnTo>
                <a:lnTo>
                  <a:pt x="0" y="193"/>
                </a:lnTo>
                <a:close/>
              </a:path>
            </a:pathLst>
          </a:custGeom>
          <a:noFill/>
          <a:ln w="1778">
            <a:solidFill>
              <a:srgbClr val="373435"/>
            </a:solidFill>
            <a:round/>
            <a:headEnd/>
            <a:tailEnd/>
          </a:ln>
        </xdr:spPr>
      </xdr:sp>
      <xdr:pic>
        <xdr:nvPicPr>
          <xdr:cNvPr id="76" name="Picture 129">
            <a:extLst>
              <a:ext uri="{FF2B5EF4-FFF2-40B4-BE49-F238E27FC236}">
                <a16:creationId xmlns:a16="http://schemas.microsoft.com/office/drawing/2014/main" id="{4C74CC04-C73E-2ED5-0F45-CF120FDB5D32}"/>
              </a:ext>
            </a:extLst>
          </xdr:cNvPr>
          <xdr:cNvPicPr>
            <a:picLocks noChangeAspect="1" noChangeArrowheads="1"/>
          </xdr:cNvPicPr>
        </xdr:nvPicPr>
        <xdr:blipFill>
          <a:blip xmlns:r="http://schemas.openxmlformats.org/officeDocument/2006/relationships" r:embed="rId7"/>
          <a:srcRect/>
          <a:stretch>
            <a:fillRect/>
          </a:stretch>
        </xdr:blipFill>
        <xdr:spPr bwMode="auto">
          <a:xfrm>
            <a:off x="1663" y="134"/>
            <a:ext cx="499" cy="2"/>
          </a:xfrm>
          <a:prstGeom prst="rect">
            <a:avLst/>
          </a:prstGeom>
          <a:noFill/>
          <a:ln w="9525">
            <a:noFill/>
            <a:miter lim="800000"/>
            <a:headEnd/>
            <a:tailEnd/>
          </a:ln>
        </xdr:spPr>
      </xdr:pic>
      <xdr:sp macro="" textlink="">
        <xdr:nvSpPr>
          <xdr:cNvPr id="77" name="AutoShape 128">
            <a:extLst>
              <a:ext uri="{FF2B5EF4-FFF2-40B4-BE49-F238E27FC236}">
                <a16:creationId xmlns:a16="http://schemas.microsoft.com/office/drawing/2014/main" id="{CDA321F7-D46F-7717-3BB5-2F6CB4F25E1B}"/>
              </a:ext>
            </a:extLst>
          </xdr:cNvPr>
          <xdr:cNvSpPr>
            <a:spLocks/>
          </xdr:cNvSpPr>
        </xdr:nvSpPr>
        <xdr:spPr bwMode="auto">
          <a:xfrm>
            <a:off x="1579" y="250"/>
            <a:ext cx="131" cy="174"/>
          </a:xfrm>
          <a:custGeom>
            <a:avLst/>
            <a:gdLst>
              <a:gd name="T0" fmla="*/ 41 w 131"/>
              <a:gd name="T1" fmla="*/ 510 h 174"/>
              <a:gd name="T2" fmla="*/ 31 w 131"/>
              <a:gd name="T3" fmla="*/ 528 h 174"/>
              <a:gd name="T4" fmla="*/ 26 w 131"/>
              <a:gd name="T5" fmla="*/ 538 h 174"/>
              <a:gd name="T6" fmla="*/ 18 w 131"/>
              <a:gd name="T7" fmla="*/ 558 h 174"/>
              <a:gd name="T8" fmla="*/ 15 w 131"/>
              <a:gd name="T9" fmla="*/ 569 h 174"/>
              <a:gd name="T10" fmla="*/ 12 w 131"/>
              <a:gd name="T11" fmla="*/ 579 h 174"/>
              <a:gd name="T12" fmla="*/ 6 w 131"/>
              <a:gd name="T13" fmla="*/ 601 h 174"/>
              <a:gd name="T14" fmla="*/ 2 w 131"/>
              <a:gd name="T15" fmla="*/ 623 h 174"/>
              <a:gd name="T16" fmla="*/ 0 w 131"/>
              <a:gd name="T17" fmla="*/ 647 h 174"/>
              <a:gd name="T18" fmla="*/ 0 w 131"/>
              <a:gd name="T19" fmla="*/ 684 h 174"/>
              <a:gd name="T20" fmla="*/ 4 w 131"/>
              <a:gd name="T21" fmla="*/ 671 h 174"/>
              <a:gd name="T22" fmla="*/ 9 w 131"/>
              <a:gd name="T23" fmla="*/ 658 h 174"/>
              <a:gd name="T24" fmla="*/ 13 w 131"/>
              <a:gd name="T25" fmla="*/ 644 h 174"/>
              <a:gd name="T26" fmla="*/ 18 w 131"/>
              <a:gd name="T27" fmla="*/ 631 h 174"/>
              <a:gd name="T28" fmla="*/ 24 w 131"/>
              <a:gd name="T29" fmla="*/ 618 h 174"/>
              <a:gd name="T30" fmla="*/ 29 w 131"/>
              <a:gd name="T31" fmla="*/ 605 h 174"/>
              <a:gd name="T32" fmla="*/ 32 w 131"/>
              <a:gd name="T33" fmla="*/ 599 h 174"/>
              <a:gd name="T34" fmla="*/ 35 w 131"/>
              <a:gd name="T35" fmla="*/ 592 h 174"/>
              <a:gd name="T36" fmla="*/ 39 w 131"/>
              <a:gd name="T37" fmla="*/ 586 h 174"/>
              <a:gd name="T38" fmla="*/ 42 w 131"/>
              <a:gd name="T39" fmla="*/ 580 h 174"/>
              <a:gd name="T40" fmla="*/ 100 w 131"/>
              <a:gd name="T41" fmla="*/ 580 h 174"/>
              <a:gd name="T42" fmla="*/ 99 w 131"/>
              <a:gd name="T43" fmla="*/ 578 h 174"/>
              <a:gd name="T44" fmla="*/ 87 w 131"/>
              <a:gd name="T45" fmla="*/ 561 h 174"/>
              <a:gd name="T46" fmla="*/ 82 w 131"/>
              <a:gd name="T47" fmla="*/ 553 h 174"/>
              <a:gd name="T48" fmla="*/ 76 w 131"/>
              <a:gd name="T49" fmla="*/ 546 h 174"/>
              <a:gd name="T50" fmla="*/ 71 w 131"/>
              <a:gd name="T51" fmla="*/ 539 h 174"/>
              <a:gd name="T52" fmla="*/ 65 w 131"/>
              <a:gd name="T53" fmla="*/ 532 h 174"/>
              <a:gd name="T54" fmla="*/ 47 w 131"/>
              <a:gd name="T55" fmla="*/ 514 h 174"/>
              <a:gd name="T56" fmla="*/ 41 w 131"/>
              <a:gd name="T57" fmla="*/ 510 h 174"/>
              <a:gd name="T58" fmla="*/ 100 w 131"/>
              <a:gd name="T59" fmla="*/ 580 h 174"/>
              <a:gd name="T60" fmla="*/ 42 w 131"/>
              <a:gd name="T61" fmla="*/ 580 h 174"/>
              <a:gd name="T62" fmla="*/ 49 w 131"/>
              <a:gd name="T63" fmla="*/ 584 h 174"/>
              <a:gd name="T64" fmla="*/ 54 w 131"/>
              <a:gd name="T65" fmla="*/ 588 h 174"/>
              <a:gd name="T66" fmla="*/ 60 w 131"/>
              <a:gd name="T67" fmla="*/ 592 h 174"/>
              <a:gd name="T68" fmla="*/ 66 w 131"/>
              <a:gd name="T69" fmla="*/ 597 h 174"/>
              <a:gd name="T70" fmla="*/ 72 w 131"/>
              <a:gd name="T71" fmla="*/ 601 h 174"/>
              <a:gd name="T72" fmla="*/ 77 w 131"/>
              <a:gd name="T73" fmla="*/ 606 h 174"/>
              <a:gd name="T74" fmla="*/ 82 w 131"/>
              <a:gd name="T75" fmla="*/ 612 h 174"/>
              <a:gd name="T76" fmla="*/ 92 w 131"/>
              <a:gd name="T77" fmla="*/ 622 h 174"/>
              <a:gd name="T78" fmla="*/ 107 w 131"/>
              <a:gd name="T79" fmla="*/ 640 h 174"/>
              <a:gd name="T80" fmla="*/ 116 w 131"/>
              <a:gd name="T81" fmla="*/ 652 h 174"/>
              <a:gd name="T82" fmla="*/ 125 w 131"/>
              <a:gd name="T83" fmla="*/ 665 h 174"/>
              <a:gd name="T84" fmla="*/ 127 w 131"/>
              <a:gd name="T85" fmla="*/ 657 h 174"/>
              <a:gd name="T86" fmla="*/ 128 w 131"/>
              <a:gd name="T87" fmla="*/ 648 h 174"/>
              <a:gd name="T88" fmla="*/ 130 w 131"/>
              <a:gd name="T89" fmla="*/ 640 h 174"/>
              <a:gd name="T90" fmla="*/ 131 w 131"/>
              <a:gd name="T91" fmla="*/ 632 h 174"/>
              <a:gd name="T92" fmla="*/ 120 w 131"/>
              <a:gd name="T93" fmla="*/ 613 h 174"/>
              <a:gd name="T94" fmla="*/ 109 w 131"/>
              <a:gd name="T95" fmla="*/ 595 h 174"/>
              <a:gd name="T96" fmla="*/ 100 w 131"/>
              <a:gd name="T97" fmla="*/ 580 h 174"/>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w 131"/>
              <a:gd name="T148" fmla="*/ 0 h 174"/>
              <a:gd name="T149" fmla="*/ 131 w 131"/>
              <a:gd name="T150" fmla="*/ 174 h 174"/>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T147" t="T148" r="T149" b="T150"/>
            <a:pathLst>
              <a:path w="131" h="174">
                <a:moveTo>
                  <a:pt x="41" y="0"/>
                </a:moveTo>
                <a:lnTo>
                  <a:pt x="31" y="18"/>
                </a:lnTo>
                <a:lnTo>
                  <a:pt x="26" y="28"/>
                </a:lnTo>
                <a:lnTo>
                  <a:pt x="18" y="48"/>
                </a:lnTo>
                <a:lnTo>
                  <a:pt x="15" y="59"/>
                </a:lnTo>
                <a:lnTo>
                  <a:pt x="12" y="69"/>
                </a:lnTo>
                <a:lnTo>
                  <a:pt x="6" y="91"/>
                </a:lnTo>
                <a:lnTo>
                  <a:pt x="2" y="113"/>
                </a:lnTo>
                <a:lnTo>
                  <a:pt x="0" y="137"/>
                </a:lnTo>
                <a:lnTo>
                  <a:pt x="0" y="174"/>
                </a:lnTo>
                <a:lnTo>
                  <a:pt x="4" y="161"/>
                </a:lnTo>
                <a:lnTo>
                  <a:pt x="9" y="148"/>
                </a:lnTo>
                <a:lnTo>
                  <a:pt x="13" y="134"/>
                </a:lnTo>
                <a:lnTo>
                  <a:pt x="18" y="121"/>
                </a:lnTo>
                <a:lnTo>
                  <a:pt x="24" y="108"/>
                </a:lnTo>
                <a:lnTo>
                  <a:pt x="29" y="95"/>
                </a:lnTo>
                <a:lnTo>
                  <a:pt x="32" y="89"/>
                </a:lnTo>
                <a:lnTo>
                  <a:pt x="35" y="82"/>
                </a:lnTo>
                <a:lnTo>
                  <a:pt x="39" y="76"/>
                </a:lnTo>
                <a:lnTo>
                  <a:pt x="42" y="70"/>
                </a:lnTo>
                <a:lnTo>
                  <a:pt x="100" y="70"/>
                </a:lnTo>
                <a:lnTo>
                  <a:pt x="99" y="68"/>
                </a:lnTo>
                <a:lnTo>
                  <a:pt x="87" y="51"/>
                </a:lnTo>
                <a:lnTo>
                  <a:pt x="82" y="43"/>
                </a:lnTo>
                <a:lnTo>
                  <a:pt x="76" y="36"/>
                </a:lnTo>
                <a:lnTo>
                  <a:pt x="71" y="29"/>
                </a:lnTo>
                <a:lnTo>
                  <a:pt x="65" y="22"/>
                </a:lnTo>
                <a:lnTo>
                  <a:pt x="47" y="4"/>
                </a:lnTo>
                <a:lnTo>
                  <a:pt x="41" y="0"/>
                </a:lnTo>
                <a:close/>
                <a:moveTo>
                  <a:pt x="100" y="70"/>
                </a:moveTo>
                <a:lnTo>
                  <a:pt x="42" y="70"/>
                </a:lnTo>
                <a:lnTo>
                  <a:pt x="49" y="74"/>
                </a:lnTo>
                <a:lnTo>
                  <a:pt x="54" y="78"/>
                </a:lnTo>
                <a:lnTo>
                  <a:pt x="60" y="82"/>
                </a:lnTo>
                <a:lnTo>
                  <a:pt x="66" y="87"/>
                </a:lnTo>
                <a:lnTo>
                  <a:pt x="72" y="91"/>
                </a:lnTo>
                <a:lnTo>
                  <a:pt x="77" y="96"/>
                </a:lnTo>
                <a:lnTo>
                  <a:pt x="82" y="102"/>
                </a:lnTo>
                <a:lnTo>
                  <a:pt x="92" y="112"/>
                </a:lnTo>
                <a:lnTo>
                  <a:pt x="107" y="130"/>
                </a:lnTo>
                <a:lnTo>
                  <a:pt x="116" y="142"/>
                </a:lnTo>
                <a:lnTo>
                  <a:pt x="125" y="155"/>
                </a:lnTo>
                <a:lnTo>
                  <a:pt x="127" y="147"/>
                </a:lnTo>
                <a:lnTo>
                  <a:pt x="128" y="138"/>
                </a:lnTo>
                <a:lnTo>
                  <a:pt x="130" y="130"/>
                </a:lnTo>
                <a:lnTo>
                  <a:pt x="131" y="122"/>
                </a:lnTo>
                <a:lnTo>
                  <a:pt x="120" y="103"/>
                </a:lnTo>
                <a:lnTo>
                  <a:pt x="109" y="85"/>
                </a:lnTo>
                <a:lnTo>
                  <a:pt x="100" y="70"/>
                </a:lnTo>
                <a:close/>
              </a:path>
            </a:pathLst>
          </a:custGeom>
          <a:solidFill>
            <a:srgbClr val="00A857"/>
          </a:solidFill>
          <a:ln w="9525">
            <a:noFill/>
            <a:miter lim="800000"/>
            <a:headEnd/>
            <a:tailEnd/>
          </a:ln>
        </xdr:spPr>
      </xdr:sp>
      <xdr:pic>
        <xdr:nvPicPr>
          <xdr:cNvPr id="78" name="Picture 127">
            <a:extLst>
              <a:ext uri="{FF2B5EF4-FFF2-40B4-BE49-F238E27FC236}">
                <a16:creationId xmlns:a16="http://schemas.microsoft.com/office/drawing/2014/main" id="{83E5D810-A0D8-236C-FF17-9FACC88C522D}"/>
              </a:ext>
            </a:extLst>
          </xdr:cNvPr>
          <xdr:cNvPicPr>
            <a:picLocks noChangeAspect="1" noChangeArrowheads="1"/>
          </xdr:cNvPicPr>
        </xdr:nvPicPr>
        <xdr:blipFill>
          <a:blip xmlns:r="http://schemas.openxmlformats.org/officeDocument/2006/relationships" r:embed="rId7"/>
          <a:srcRect/>
          <a:stretch>
            <a:fillRect/>
          </a:stretch>
        </xdr:blipFill>
        <xdr:spPr bwMode="auto">
          <a:xfrm>
            <a:off x="1579" y="381"/>
            <a:ext cx="499" cy="2"/>
          </a:xfrm>
          <a:prstGeom prst="rect">
            <a:avLst/>
          </a:prstGeom>
          <a:noFill/>
          <a:ln w="9525">
            <a:noFill/>
            <a:miter lim="800000"/>
            <a:headEnd/>
            <a:tailEnd/>
          </a:ln>
        </xdr:spPr>
      </xdr:pic>
      <xdr:sp macro="" textlink="">
        <xdr:nvSpPr>
          <xdr:cNvPr id="79" name="Freeform 126">
            <a:extLst>
              <a:ext uri="{FF2B5EF4-FFF2-40B4-BE49-F238E27FC236}">
                <a16:creationId xmlns:a16="http://schemas.microsoft.com/office/drawing/2014/main" id="{3B145F54-CC64-8D98-0487-5F42E4556C8B}"/>
              </a:ext>
            </a:extLst>
          </xdr:cNvPr>
          <xdr:cNvSpPr>
            <a:spLocks/>
          </xdr:cNvSpPr>
        </xdr:nvSpPr>
        <xdr:spPr bwMode="auto">
          <a:xfrm>
            <a:off x="1579" y="250"/>
            <a:ext cx="131" cy="174"/>
          </a:xfrm>
          <a:custGeom>
            <a:avLst/>
            <a:gdLst>
              <a:gd name="T0" fmla="*/ 125 w 131"/>
              <a:gd name="T1" fmla="*/ 665 h 174"/>
              <a:gd name="T2" fmla="*/ 116 w 131"/>
              <a:gd name="T3" fmla="*/ 652 h 174"/>
              <a:gd name="T4" fmla="*/ 107 w 131"/>
              <a:gd name="T5" fmla="*/ 640 h 174"/>
              <a:gd name="T6" fmla="*/ 102 w 131"/>
              <a:gd name="T7" fmla="*/ 634 h 174"/>
              <a:gd name="T8" fmla="*/ 97 w 131"/>
              <a:gd name="T9" fmla="*/ 628 h 174"/>
              <a:gd name="T10" fmla="*/ 92 w 131"/>
              <a:gd name="T11" fmla="*/ 622 h 174"/>
              <a:gd name="T12" fmla="*/ 87 w 131"/>
              <a:gd name="T13" fmla="*/ 617 h 174"/>
              <a:gd name="T14" fmla="*/ 82 w 131"/>
              <a:gd name="T15" fmla="*/ 612 h 174"/>
              <a:gd name="T16" fmla="*/ 77 w 131"/>
              <a:gd name="T17" fmla="*/ 606 h 174"/>
              <a:gd name="T18" fmla="*/ 72 w 131"/>
              <a:gd name="T19" fmla="*/ 601 h 174"/>
              <a:gd name="T20" fmla="*/ 66 w 131"/>
              <a:gd name="T21" fmla="*/ 597 h 174"/>
              <a:gd name="T22" fmla="*/ 60 w 131"/>
              <a:gd name="T23" fmla="*/ 592 h 174"/>
              <a:gd name="T24" fmla="*/ 54 w 131"/>
              <a:gd name="T25" fmla="*/ 588 h 174"/>
              <a:gd name="T26" fmla="*/ 49 w 131"/>
              <a:gd name="T27" fmla="*/ 584 h 174"/>
              <a:gd name="T28" fmla="*/ 42 w 131"/>
              <a:gd name="T29" fmla="*/ 580 h 174"/>
              <a:gd name="T30" fmla="*/ 39 w 131"/>
              <a:gd name="T31" fmla="*/ 586 h 174"/>
              <a:gd name="T32" fmla="*/ 35 w 131"/>
              <a:gd name="T33" fmla="*/ 592 h 174"/>
              <a:gd name="T34" fmla="*/ 32 w 131"/>
              <a:gd name="T35" fmla="*/ 599 h 174"/>
              <a:gd name="T36" fmla="*/ 29 w 131"/>
              <a:gd name="T37" fmla="*/ 605 h 174"/>
              <a:gd name="T38" fmla="*/ 24 w 131"/>
              <a:gd name="T39" fmla="*/ 618 h 174"/>
              <a:gd name="T40" fmla="*/ 18 w 131"/>
              <a:gd name="T41" fmla="*/ 631 h 174"/>
              <a:gd name="T42" fmla="*/ 13 w 131"/>
              <a:gd name="T43" fmla="*/ 644 h 174"/>
              <a:gd name="T44" fmla="*/ 9 w 131"/>
              <a:gd name="T45" fmla="*/ 658 h 174"/>
              <a:gd name="T46" fmla="*/ 4 w 131"/>
              <a:gd name="T47" fmla="*/ 671 h 174"/>
              <a:gd name="T48" fmla="*/ 0 w 131"/>
              <a:gd name="T49" fmla="*/ 684 h 174"/>
              <a:gd name="T50" fmla="*/ 0 w 131"/>
              <a:gd name="T51" fmla="*/ 672 h 174"/>
              <a:gd name="T52" fmla="*/ 0 w 131"/>
              <a:gd name="T53" fmla="*/ 659 h 174"/>
              <a:gd name="T54" fmla="*/ 0 w 131"/>
              <a:gd name="T55" fmla="*/ 647 h 174"/>
              <a:gd name="T56" fmla="*/ 1 w 131"/>
              <a:gd name="T57" fmla="*/ 635 h 174"/>
              <a:gd name="T58" fmla="*/ 2 w 131"/>
              <a:gd name="T59" fmla="*/ 623 h 174"/>
              <a:gd name="T60" fmla="*/ 15 w 131"/>
              <a:gd name="T61" fmla="*/ 569 h 174"/>
              <a:gd name="T62" fmla="*/ 18 w 131"/>
              <a:gd name="T63" fmla="*/ 558 h 174"/>
              <a:gd name="T64" fmla="*/ 22 w 131"/>
              <a:gd name="T65" fmla="*/ 548 h 174"/>
              <a:gd name="T66" fmla="*/ 26 w 131"/>
              <a:gd name="T67" fmla="*/ 538 h 174"/>
              <a:gd name="T68" fmla="*/ 31 w 131"/>
              <a:gd name="T69" fmla="*/ 528 h 174"/>
              <a:gd name="T70" fmla="*/ 36 w 131"/>
              <a:gd name="T71" fmla="*/ 519 h 174"/>
              <a:gd name="T72" fmla="*/ 41 w 131"/>
              <a:gd name="T73" fmla="*/ 510 h 174"/>
              <a:gd name="T74" fmla="*/ 47 w 131"/>
              <a:gd name="T75" fmla="*/ 514 h 174"/>
              <a:gd name="T76" fmla="*/ 76 w 131"/>
              <a:gd name="T77" fmla="*/ 546 h 174"/>
              <a:gd name="T78" fmla="*/ 82 w 131"/>
              <a:gd name="T79" fmla="*/ 553 h 174"/>
              <a:gd name="T80" fmla="*/ 87 w 131"/>
              <a:gd name="T81" fmla="*/ 561 h 174"/>
              <a:gd name="T82" fmla="*/ 99 w 131"/>
              <a:gd name="T83" fmla="*/ 578 h 174"/>
              <a:gd name="T84" fmla="*/ 109 w 131"/>
              <a:gd name="T85" fmla="*/ 595 h 174"/>
              <a:gd name="T86" fmla="*/ 120 w 131"/>
              <a:gd name="T87" fmla="*/ 613 h 174"/>
              <a:gd name="T88" fmla="*/ 131 w 131"/>
              <a:gd name="T89" fmla="*/ 632 h 174"/>
              <a:gd name="T90" fmla="*/ 130 w 131"/>
              <a:gd name="T91" fmla="*/ 640 h 174"/>
              <a:gd name="T92" fmla="*/ 128 w 131"/>
              <a:gd name="T93" fmla="*/ 648 h 174"/>
              <a:gd name="T94" fmla="*/ 127 w 131"/>
              <a:gd name="T95" fmla="*/ 657 h 174"/>
              <a:gd name="T96" fmla="*/ 125 w 131"/>
              <a:gd name="T97" fmla="*/ 665 h 174"/>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w 131"/>
              <a:gd name="T148" fmla="*/ 0 h 174"/>
              <a:gd name="T149" fmla="*/ 131 w 131"/>
              <a:gd name="T150" fmla="*/ 174 h 174"/>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T147" t="T148" r="T149" b="T150"/>
            <a:pathLst>
              <a:path w="131" h="174">
                <a:moveTo>
                  <a:pt x="125" y="155"/>
                </a:moveTo>
                <a:lnTo>
                  <a:pt x="116" y="142"/>
                </a:lnTo>
                <a:lnTo>
                  <a:pt x="107" y="130"/>
                </a:lnTo>
                <a:lnTo>
                  <a:pt x="102" y="124"/>
                </a:lnTo>
                <a:lnTo>
                  <a:pt x="97" y="118"/>
                </a:lnTo>
                <a:lnTo>
                  <a:pt x="92" y="112"/>
                </a:lnTo>
                <a:lnTo>
                  <a:pt x="87" y="107"/>
                </a:lnTo>
                <a:lnTo>
                  <a:pt x="82" y="102"/>
                </a:lnTo>
                <a:lnTo>
                  <a:pt x="77" y="96"/>
                </a:lnTo>
                <a:lnTo>
                  <a:pt x="72" y="91"/>
                </a:lnTo>
                <a:lnTo>
                  <a:pt x="66" y="87"/>
                </a:lnTo>
                <a:lnTo>
                  <a:pt x="60" y="82"/>
                </a:lnTo>
                <a:lnTo>
                  <a:pt x="54" y="78"/>
                </a:lnTo>
                <a:lnTo>
                  <a:pt x="49" y="74"/>
                </a:lnTo>
                <a:lnTo>
                  <a:pt x="42" y="70"/>
                </a:lnTo>
                <a:lnTo>
                  <a:pt x="39" y="76"/>
                </a:lnTo>
                <a:lnTo>
                  <a:pt x="35" y="82"/>
                </a:lnTo>
                <a:lnTo>
                  <a:pt x="32" y="89"/>
                </a:lnTo>
                <a:lnTo>
                  <a:pt x="29" y="95"/>
                </a:lnTo>
                <a:lnTo>
                  <a:pt x="24" y="108"/>
                </a:lnTo>
                <a:lnTo>
                  <a:pt x="18" y="121"/>
                </a:lnTo>
                <a:lnTo>
                  <a:pt x="13" y="134"/>
                </a:lnTo>
                <a:lnTo>
                  <a:pt x="9" y="148"/>
                </a:lnTo>
                <a:lnTo>
                  <a:pt x="4" y="161"/>
                </a:lnTo>
                <a:lnTo>
                  <a:pt x="0" y="174"/>
                </a:lnTo>
                <a:lnTo>
                  <a:pt x="0" y="162"/>
                </a:lnTo>
                <a:lnTo>
                  <a:pt x="0" y="149"/>
                </a:lnTo>
                <a:lnTo>
                  <a:pt x="0" y="137"/>
                </a:lnTo>
                <a:lnTo>
                  <a:pt x="1" y="125"/>
                </a:lnTo>
                <a:lnTo>
                  <a:pt x="2" y="113"/>
                </a:lnTo>
                <a:lnTo>
                  <a:pt x="15" y="59"/>
                </a:lnTo>
                <a:lnTo>
                  <a:pt x="18" y="48"/>
                </a:lnTo>
                <a:lnTo>
                  <a:pt x="22" y="38"/>
                </a:lnTo>
                <a:lnTo>
                  <a:pt x="26" y="28"/>
                </a:lnTo>
                <a:lnTo>
                  <a:pt x="31" y="18"/>
                </a:lnTo>
                <a:lnTo>
                  <a:pt x="36" y="9"/>
                </a:lnTo>
                <a:lnTo>
                  <a:pt x="41" y="0"/>
                </a:lnTo>
                <a:lnTo>
                  <a:pt x="47" y="4"/>
                </a:lnTo>
                <a:lnTo>
                  <a:pt x="76" y="36"/>
                </a:lnTo>
                <a:lnTo>
                  <a:pt x="82" y="43"/>
                </a:lnTo>
                <a:lnTo>
                  <a:pt x="87" y="51"/>
                </a:lnTo>
                <a:lnTo>
                  <a:pt x="99" y="68"/>
                </a:lnTo>
                <a:lnTo>
                  <a:pt x="109" y="85"/>
                </a:lnTo>
                <a:lnTo>
                  <a:pt x="120" y="103"/>
                </a:lnTo>
                <a:lnTo>
                  <a:pt x="131" y="122"/>
                </a:lnTo>
                <a:lnTo>
                  <a:pt x="130" y="130"/>
                </a:lnTo>
                <a:lnTo>
                  <a:pt x="128" y="138"/>
                </a:lnTo>
                <a:lnTo>
                  <a:pt x="127" y="147"/>
                </a:lnTo>
                <a:lnTo>
                  <a:pt x="125" y="155"/>
                </a:lnTo>
                <a:close/>
              </a:path>
            </a:pathLst>
          </a:custGeom>
          <a:noFill/>
          <a:ln w="1778">
            <a:solidFill>
              <a:srgbClr val="373435"/>
            </a:solidFill>
            <a:round/>
            <a:headEnd/>
            <a:tailEnd/>
          </a:ln>
        </xdr:spPr>
      </xdr:sp>
      <xdr:pic>
        <xdr:nvPicPr>
          <xdr:cNvPr id="80" name="Picture 125">
            <a:extLst>
              <a:ext uri="{FF2B5EF4-FFF2-40B4-BE49-F238E27FC236}">
                <a16:creationId xmlns:a16="http://schemas.microsoft.com/office/drawing/2014/main" id="{86BDB123-A340-FBD8-E22D-C07258C5F175}"/>
              </a:ext>
            </a:extLst>
          </xdr:cNvPr>
          <xdr:cNvPicPr>
            <a:picLocks noChangeAspect="1" noChangeArrowheads="1"/>
          </xdr:cNvPicPr>
        </xdr:nvPicPr>
        <xdr:blipFill>
          <a:blip xmlns:r="http://schemas.openxmlformats.org/officeDocument/2006/relationships" r:embed="rId7"/>
          <a:srcRect/>
          <a:stretch>
            <a:fillRect/>
          </a:stretch>
        </xdr:blipFill>
        <xdr:spPr bwMode="auto">
          <a:xfrm>
            <a:off x="1579" y="381"/>
            <a:ext cx="499" cy="2"/>
          </a:xfrm>
          <a:prstGeom prst="rect">
            <a:avLst/>
          </a:prstGeom>
          <a:noFill/>
          <a:ln w="9525">
            <a:noFill/>
            <a:miter lim="800000"/>
            <a:headEnd/>
            <a:tailEnd/>
          </a:ln>
        </xdr:spPr>
      </xdr:pic>
      <xdr:sp macro="" textlink="">
        <xdr:nvSpPr>
          <xdr:cNvPr id="81" name="AutoShape 124">
            <a:extLst>
              <a:ext uri="{FF2B5EF4-FFF2-40B4-BE49-F238E27FC236}">
                <a16:creationId xmlns:a16="http://schemas.microsoft.com/office/drawing/2014/main" id="{58B7523F-7BFD-4A25-A276-B33C1786C3C2}"/>
              </a:ext>
            </a:extLst>
          </xdr:cNvPr>
          <xdr:cNvSpPr>
            <a:spLocks/>
          </xdr:cNvSpPr>
        </xdr:nvSpPr>
        <xdr:spPr bwMode="auto">
          <a:xfrm>
            <a:off x="1671" y="148"/>
            <a:ext cx="174" cy="222"/>
          </a:xfrm>
          <a:custGeom>
            <a:avLst/>
            <a:gdLst>
              <a:gd name="T0" fmla="*/ 96 w 174"/>
              <a:gd name="T1" fmla="*/ 408 h 222"/>
              <a:gd name="T2" fmla="*/ 90 w 174"/>
              <a:gd name="T3" fmla="*/ 414 h 222"/>
              <a:gd name="T4" fmla="*/ 84 w 174"/>
              <a:gd name="T5" fmla="*/ 421 h 222"/>
              <a:gd name="T6" fmla="*/ 78 w 174"/>
              <a:gd name="T7" fmla="*/ 429 h 222"/>
              <a:gd name="T8" fmla="*/ 72 w 174"/>
              <a:gd name="T9" fmla="*/ 438 h 222"/>
              <a:gd name="T10" fmla="*/ 66 w 174"/>
              <a:gd name="T11" fmla="*/ 446 h 222"/>
              <a:gd name="T12" fmla="*/ 60 w 174"/>
              <a:gd name="T13" fmla="*/ 455 h 222"/>
              <a:gd name="T14" fmla="*/ 42 w 174"/>
              <a:gd name="T15" fmla="*/ 485 h 222"/>
              <a:gd name="T16" fmla="*/ 24 w 174"/>
              <a:gd name="T17" fmla="*/ 518 h 222"/>
              <a:gd name="T18" fmla="*/ 12 w 174"/>
              <a:gd name="T19" fmla="*/ 542 h 222"/>
              <a:gd name="T20" fmla="*/ 0 w 174"/>
              <a:gd name="T21" fmla="*/ 568 h 222"/>
              <a:gd name="T22" fmla="*/ 5 w 174"/>
              <a:gd name="T23" fmla="*/ 575 h 222"/>
              <a:gd name="T24" fmla="*/ 9 w 174"/>
              <a:gd name="T25" fmla="*/ 582 h 222"/>
              <a:gd name="T26" fmla="*/ 14 w 174"/>
              <a:gd name="T27" fmla="*/ 589 h 222"/>
              <a:gd name="T28" fmla="*/ 19 w 174"/>
              <a:gd name="T29" fmla="*/ 597 h 222"/>
              <a:gd name="T30" fmla="*/ 23 w 174"/>
              <a:gd name="T31" fmla="*/ 605 h 222"/>
              <a:gd name="T32" fmla="*/ 28 w 174"/>
              <a:gd name="T33" fmla="*/ 612 h 222"/>
              <a:gd name="T34" fmla="*/ 38 w 174"/>
              <a:gd name="T35" fmla="*/ 628 h 222"/>
              <a:gd name="T36" fmla="*/ 39 w 174"/>
              <a:gd name="T37" fmla="*/ 630 h 222"/>
              <a:gd name="T38" fmla="*/ 44 w 174"/>
              <a:gd name="T39" fmla="*/ 611 h 222"/>
              <a:gd name="T40" fmla="*/ 48 w 174"/>
              <a:gd name="T41" fmla="*/ 596 h 222"/>
              <a:gd name="T42" fmla="*/ 50 w 174"/>
              <a:gd name="T43" fmla="*/ 589 h 222"/>
              <a:gd name="T44" fmla="*/ 51 w 174"/>
              <a:gd name="T45" fmla="*/ 583 h 222"/>
              <a:gd name="T46" fmla="*/ 55 w 174"/>
              <a:gd name="T47" fmla="*/ 569 h 222"/>
              <a:gd name="T48" fmla="*/ 58 w 174"/>
              <a:gd name="T49" fmla="*/ 562 h 222"/>
              <a:gd name="T50" fmla="*/ 61 w 174"/>
              <a:gd name="T51" fmla="*/ 554 h 222"/>
              <a:gd name="T52" fmla="*/ 70 w 174"/>
              <a:gd name="T53" fmla="*/ 536 h 222"/>
              <a:gd name="T54" fmla="*/ 76 w 174"/>
              <a:gd name="T55" fmla="*/ 525 h 222"/>
              <a:gd name="T56" fmla="*/ 82 w 174"/>
              <a:gd name="T57" fmla="*/ 513 h 222"/>
              <a:gd name="T58" fmla="*/ 90 w 174"/>
              <a:gd name="T59" fmla="*/ 500 h 222"/>
              <a:gd name="T60" fmla="*/ 99 w 174"/>
              <a:gd name="T61" fmla="*/ 484 h 222"/>
              <a:gd name="T62" fmla="*/ 142 w 174"/>
              <a:gd name="T63" fmla="*/ 484 h 222"/>
              <a:gd name="T64" fmla="*/ 138 w 174"/>
              <a:gd name="T65" fmla="*/ 472 h 222"/>
              <a:gd name="T66" fmla="*/ 133 w 174"/>
              <a:gd name="T67" fmla="*/ 459 h 222"/>
              <a:gd name="T68" fmla="*/ 128 w 174"/>
              <a:gd name="T69" fmla="*/ 448 h 222"/>
              <a:gd name="T70" fmla="*/ 124 w 174"/>
              <a:gd name="T71" fmla="*/ 438 h 222"/>
              <a:gd name="T72" fmla="*/ 119 w 174"/>
              <a:gd name="T73" fmla="*/ 430 h 222"/>
              <a:gd name="T74" fmla="*/ 111 w 174"/>
              <a:gd name="T75" fmla="*/ 418 h 222"/>
              <a:gd name="T76" fmla="*/ 107 w 174"/>
              <a:gd name="T77" fmla="*/ 414 h 222"/>
              <a:gd name="T78" fmla="*/ 101 w 174"/>
              <a:gd name="T79" fmla="*/ 410 h 222"/>
              <a:gd name="T80" fmla="*/ 96 w 174"/>
              <a:gd name="T81" fmla="*/ 408 h 222"/>
              <a:gd name="T82" fmla="*/ 142 w 174"/>
              <a:gd name="T83" fmla="*/ 484 h 222"/>
              <a:gd name="T84" fmla="*/ 99 w 174"/>
              <a:gd name="T85" fmla="*/ 484 h 222"/>
              <a:gd name="T86" fmla="*/ 108 w 174"/>
              <a:gd name="T87" fmla="*/ 497 h 222"/>
              <a:gd name="T88" fmla="*/ 118 w 174"/>
              <a:gd name="T89" fmla="*/ 510 h 222"/>
              <a:gd name="T90" fmla="*/ 127 w 174"/>
              <a:gd name="T91" fmla="*/ 523 h 222"/>
              <a:gd name="T92" fmla="*/ 137 w 174"/>
              <a:gd name="T93" fmla="*/ 536 h 222"/>
              <a:gd name="T94" fmla="*/ 155 w 174"/>
              <a:gd name="T95" fmla="*/ 564 h 222"/>
              <a:gd name="T96" fmla="*/ 165 w 174"/>
              <a:gd name="T97" fmla="*/ 578 h 222"/>
              <a:gd name="T98" fmla="*/ 174 w 174"/>
              <a:gd name="T99" fmla="*/ 594 h 222"/>
              <a:gd name="T100" fmla="*/ 167 w 174"/>
              <a:gd name="T101" fmla="*/ 568 h 222"/>
              <a:gd name="T102" fmla="*/ 161 w 174"/>
              <a:gd name="T103" fmla="*/ 544 h 222"/>
              <a:gd name="T104" fmla="*/ 154 w 174"/>
              <a:gd name="T105" fmla="*/ 523 h 222"/>
              <a:gd name="T106" fmla="*/ 148 w 174"/>
              <a:gd name="T107" fmla="*/ 504 h 222"/>
              <a:gd name="T108" fmla="*/ 143 w 174"/>
              <a:gd name="T109" fmla="*/ 487 h 222"/>
              <a:gd name="T110" fmla="*/ 142 w 174"/>
              <a:gd name="T111" fmla="*/ 484 h 222"/>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174"/>
              <a:gd name="T169" fmla="*/ 0 h 222"/>
              <a:gd name="T170" fmla="*/ 174 w 174"/>
              <a:gd name="T171" fmla="*/ 222 h 222"/>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174" h="222">
                <a:moveTo>
                  <a:pt x="96" y="0"/>
                </a:moveTo>
                <a:lnTo>
                  <a:pt x="90" y="6"/>
                </a:lnTo>
                <a:lnTo>
                  <a:pt x="84" y="13"/>
                </a:lnTo>
                <a:lnTo>
                  <a:pt x="78" y="21"/>
                </a:lnTo>
                <a:lnTo>
                  <a:pt x="72" y="30"/>
                </a:lnTo>
                <a:lnTo>
                  <a:pt x="66" y="38"/>
                </a:lnTo>
                <a:lnTo>
                  <a:pt x="60" y="47"/>
                </a:lnTo>
                <a:lnTo>
                  <a:pt x="42" y="77"/>
                </a:lnTo>
                <a:lnTo>
                  <a:pt x="24" y="110"/>
                </a:lnTo>
                <a:lnTo>
                  <a:pt x="12" y="134"/>
                </a:lnTo>
                <a:lnTo>
                  <a:pt x="0" y="160"/>
                </a:lnTo>
                <a:lnTo>
                  <a:pt x="5" y="167"/>
                </a:lnTo>
                <a:lnTo>
                  <a:pt x="9" y="174"/>
                </a:lnTo>
                <a:lnTo>
                  <a:pt x="14" y="181"/>
                </a:lnTo>
                <a:lnTo>
                  <a:pt x="19" y="189"/>
                </a:lnTo>
                <a:lnTo>
                  <a:pt x="23" y="197"/>
                </a:lnTo>
                <a:lnTo>
                  <a:pt x="28" y="204"/>
                </a:lnTo>
                <a:lnTo>
                  <a:pt x="38" y="220"/>
                </a:lnTo>
                <a:lnTo>
                  <a:pt x="39" y="222"/>
                </a:lnTo>
                <a:lnTo>
                  <a:pt x="44" y="203"/>
                </a:lnTo>
                <a:lnTo>
                  <a:pt x="48" y="188"/>
                </a:lnTo>
                <a:lnTo>
                  <a:pt x="50" y="181"/>
                </a:lnTo>
                <a:lnTo>
                  <a:pt x="51" y="175"/>
                </a:lnTo>
                <a:lnTo>
                  <a:pt x="55" y="161"/>
                </a:lnTo>
                <a:lnTo>
                  <a:pt x="58" y="154"/>
                </a:lnTo>
                <a:lnTo>
                  <a:pt x="61" y="146"/>
                </a:lnTo>
                <a:lnTo>
                  <a:pt x="70" y="128"/>
                </a:lnTo>
                <a:lnTo>
                  <a:pt x="76" y="117"/>
                </a:lnTo>
                <a:lnTo>
                  <a:pt x="82" y="105"/>
                </a:lnTo>
                <a:lnTo>
                  <a:pt x="90" y="92"/>
                </a:lnTo>
                <a:lnTo>
                  <a:pt x="99" y="76"/>
                </a:lnTo>
                <a:lnTo>
                  <a:pt x="142" y="76"/>
                </a:lnTo>
                <a:lnTo>
                  <a:pt x="138" y="64"/>
                </a:lnTo>
                <a:lnTo>
                  <a:pt x="133" y="51"/>
                </a:lnTo>
                <a:lnTo>
                  <a:pt x="128" y="40"/>
                </a:lnTo>
                <a:lnTo>
                  <a:pt x="124" y="30"/>
                </a:lnTo>
                <a:lnTo>
                  <a:pt x="119" y="22"/>
                </a:lnTo>
                <a:lnTo>
                  <a:pt x="111" y="10"/>
                </a:lnTo>
                <a:lnTo>
                  <a:pt x="107" y="6"/>
                </a:lnTo>
                <a:lnTo>
                  <a:pt x="101" y="2"/>
                </a:lnTo>
                <a:lnTo>
                  <a:pt x="96" y="0"/>
                </a:lnTo>
                <a:close/>
                <a:moveTo>
                  <a:pt x="142" y="76"/>
                </a:moveTo>
                <a:lnTo>
                  <a:pt x="99" y="76"/>
                </a:lnTo>
                <a:lnTo>
                  <a:pt x="108" y="89"/>
                </a:lnTo>
                <a:lnTo>
                  <a:pt x="118" y="102"/>
                </a:lnTo>
                <a:lnTo>
                  <a:pt x="127" y="115"/>
                </a:lnTo>
                <a:lnTo>
                  <a:pt x="137" y="128"/>
                </a:lnTo>
                <a:lnTo>
                  <a:pt x="155" y="156"/>
                </a:lnTo>
                <a:lnTo>
                  <a:pt x="165" y="170"/>
                </a:lnTo>
                <a:lnTo>
                  <a:pt x="174" y="186"/>
                </a:lnTo>
                <a:lnTo>
                  <a:pt x="167" y="160"/>
                </a:lnTo>
                <a:lnTo>
                  <a:pt x="161" y="136"/>
                </a:lnTo>
                <a:lnTo>
                  <a:pt x="154" y="115"/>
                </a:lnTo>
                <a:lnTo>
                  <a:pt x="148" y="96"/>
                </a:lnTo>
                <a:lnTo>
                  <a:pt x="143" y="79"/>
                </a:lnTo>
                <a:lnTo>
                  <a:pt x="142" y="76"/>
                </a:lnTo>
                <a:close/>
              </a:path>
            </a:pathLst>
          </a:custGeom>
          <a:solidFill>
            <a:srgbClr val="00A857"/>
          </a:solidFill>
          <a:ln w="9525">
            <a:noFill/>
            <a:miter lim="800000"/>
            <a:headEnd/>
            <a:tailEnd/>
          </a:ln>
        </xdr:spPr>
      </xdr:sp>
      <xdr:pic>
        <xdr:nvPicPr>
          <xdr:cNvPr id="82" name="Picture 123">
            <a:extLst>
              <a:ext uri="{FF2B5EF4-FFF2-40B4-BE49-F238E27FC236}">
                <a16:creationId xmlns:a16="http://schemas.microsoft.com/office/drawing/2014/main" id="{A3C0BBD2-0A8B-0AD0-B84B-6A1AE9903EF0}"/>
              </a:ext>
            </a:extLst>
          </xdr:cNvPr>
          <xdr:cNvPicPr>
            <a:picLocks noChangeAspect="1" noChangeArrowheads="1"/>
          </xdr:cNvPicPr>
        </xdr:nvPicPr>
        <xdr:blipFill>
          <a:blip xmlns:r="http://schemas.openxmlformats.org/officeDocument/2006/relationships" r:embed="rId7"/>
          <a:srcRect/>
          <a:stretch>
            <a:fillRect/>
          </a:stretch>
        </xdr:blipFill>
        <xdr:spPr bwMode="auto">
          <a:xfrm>
            <a:off x="1672" y="278"/>
            <a:ext cx="499" cy="2"/>
          </a:xfrm>
          <a:prstGeom prst="rect">
            <a:avLst/>
          </a:prstGeom>
          <a:noFill/>
          <a:ln w="9525">
            <a:noFill/>
            <a:miter lim="800000"/>
            <a:headEnd/>
            <a:tailEnd/>
          </a:ln>
        </xdr:spPr>
      </xdr:pic>
      <xdr:sp macro="" textlink="">
        <xdr:nvSpPr>
          <xdr:cNvPr id="83" name="Freeform 122">
            <a:extLst>
              <a:ext uri="{FF2B5EF4-FFF2-40B4-BE49-F238E27FC236}">
                <a16:creationId xmlns:a16="http://schemas.microsoft.com/office/drawing/2014/main" id="{D3C5C082-0DB0-1DF1-2B14-C1926C068FB8}"/>
              </a:ext>
            </a:extLst>
          </xdr:cNvPr>
          <xdr:cNvSpPr>
            <a:spLocks/>
          </xdr:cNvSpPr>
        </xdr:nvSpPr>
        <xdr:spPr bwMode="auto">
          <a:xfrm>
            <a:off x="1671" y="148"/>
            <a:ext cx="174" cy="222"/>
          </a:xfrm>
          <a:custGeom>
            <a:avLst/>
            <a:gdLst>
              <a:gd name="T0" fmla="*/ 12 w 174"/>
              <a:gd name="T1" fmla="*/ 542 h 222"/>
              <a:gd name="T2" fmla="*/ 30 w 174"/>
              <a:gd name="T3" fmla="*/ 507 h 222"/>
              <a:gd name="T4" fmla="*/ 42 w 174"/>
              <a:gd name="T5" fmla="*/ 485 h 222"/>
              <a:gd name="T6" fmla="*/ 54 w 174"/>
              <a:gd name="T7" fmla="*/ 465 h 222"/>
              <a:gd name="T8" fmla="*/ 66 w 174"/>
              <a:gd name="T9" fmla="*/ 446 h 222"/>
              <a:gd name="T10" fmla="*/ 78 w 174"/>
              <a:gd name="T11" fmla="*/ 429 h 222"/>
              <a:gd name="T12" fmla="*/ 90 w 174"/>
              <a:gd name="T13" fmla="*/ 414 h 222"/>
              <a:gd name="T14" fmla="*/ 97 w 174"/>
              <a:gd name="T15" fmla="*/ 408 h 222"/>
              <a:gd name="T16" fmla="*/ 101 w 174"/>
              <a:gd name="T17" fmla="*/ 410 h 222"/>
              <a:gd name="T18" fmla="*/ 105 w 174"/>
              <a:gd name="T19" fmla="*/ 412 h 222"/>
              <a:gd name="T20" fmla="*/ 109 w 174"/>
              <a:gd name="T21" fmla="*/ 416 h 222"/>
              <a:gd name="T22" fmla="*/ 113 w 174"/>
              <a:gd name="T23" fmla="*/ 421 h 222"/>
              <a:gd name="T24" fmla="*/ 117 w 174"/>
              <a:gd name="T25" fmla="*/ 427 h 222"/>
              <a:gd name="T26" fmla="*/ 124 w 174"/>
              <a:gd name="T27" fmla="*/ 438 h 222"/>
              <a:gd name="T28" fmla="*/ 133 w 174"/>
              <a:gd name="T29" fmla="*/ 459 h 222"/>
              <a:gd name="T30" fmla="*/ 143 w 174"/>
              <a:gd name="T31" fmla="*/ 487 h 222"/>
              <a:gd name="T32" fmla="*/ 154 w 174"/>
              <a:gd name="T33" fmla="*/ 523 h 222"/>
              <a:gd name="T34" fmla="*/ 167 w 174"/>
              <a:gd name="T35" fmla="*/ 568 h 222"/>
              <a:gd name="T36" fmla="*/ 165 w 174"/>
              <a:gd name="T37" fmla="*/ 578 h 222"/>
              <a:gd name="T38" fmla="*/ 146 w 174"/>
              <a:gd name="T39" fmla="*/ 550 h 222"/>
              <a:gd name="T40" fmla="*/ 127 w 174"/>
              <a:gd name="T41" fmla="*/ 523 h 222"/>
              <a:gd name="T42" fmla="*/ 108 w 174"/>
              <a:gd name="T43" fmla="*/ 497 h 222"/>
              <a:gd name="T44" fmla="*/ 90 w 174"/>
              <a:gd name="T45" fmla="*/ 500 h 222"/>
              <a:gd name="T46" fmla="*/ 76 w 174"/>
              <a:gd name="T47" fmla="*/ 525 h 222"/>
              <a:gd name="T48" fmla="*/ 65 w 174"/>
              <a:gd name="T49" fmla="*/ 546 h 222"/>
              <a:gd name="T50" fmla="*/ 58 w 174"/>
              <a:gd name="T51" fmla="*/ 562 h 222"/>
              <a:gd name="T52" fmla="*/ 53 w 174"/>
              <a:gd name="T53" fmla="*/ 576 h 222"/>
              <a:gd name="T54" fmla="*/ 50 w 174"/>
              <a:gd name="T55" fmla="*/ 589 h 222"/>
              <a:gd name="T56" fmla="*/ 44 w 174"/>
              <a:gd name="T57" fmla="*/ 611 h 222"/>
              <a:gd name="T58" fmla="*/ 38 w 174"/>
              <a:gd name="T59" fmla="*/ 629 h 222"/>
              <a:gd name="T60" fmla="*/ 33 w 174"/>
              <a:gd name="T61" fmla="*/ 620 h 222"/>
              <a:gd name="T62" fmla="*/ 23 w 174"/>
              <a:gd name="T63" fmla="*/ 605 h 222"/>
              <a:gd name="T64" fmla="*/ 14 w 174"/>
              <a:gd name="T65" fmla="*/ 589 h 222"/>
              <a:gd name="T66" fmla="*/ 5 w 174"/>
              <a:gd name="T67" fmla="*/ 575 h 222"/>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w 174"/>
              <a:gd name="T103" fmla="*/ 0 h 222"/>
              <a:gd name="T104" fmla="*/ 174 w 174"/>
              <a:gd name="T105" fmla="*/ 222 h 222"/>
            </a:gdLst>
            <a:ahLst/>
            <a:cxnLst>
              <a:cxn ang="T68">
                <a:pos x="T0" y="T1"/>
              </a:cxn>
              <a:cxn ang="T69">
                <a:pos x="T2" y="T3"/>
              </a:cxn>
              <a:cxn ang="T70">
                <a:pos x="T4" y="T5"/>
              </a:cxn>
              <a:cxn ang="T71">
                <a:pos x="T6" y="T7"/>
              </a:cxn>
              <a:cxn ang="T72">
                <a:pos x="T8" y="T9"/>
              </a:cxn>
              <a:cxn ang="T73">
                <a:pos x="T10" y="T11"/>
              </a:cxn>
              <a:cxn ang="T74">
                <a:pos x="T12" y="T13"/>
              </a:cxn>
              <a:cxn ang="T75">
                <a:pos x="T14" y="T15"/>
              </a:cxn>
              <a:cxn ang="T76">
                <a:pos x="T16" y="T17"/>
              </a:cxn>
              <a:cxn ang="T77">
                <a:pos x="T18" y="T19"/>
              </a:cxn>
              <a:cxn ang="T78">
                <a:pos x="T20" y="T21"/>
              </a:cxn>
              <a:cxn ang="T79">
                <a:pos x="T22" y="T23"/>
              </a:cxn>
              <a:cxn ang="T80">
                <a:pos x="T24" y="T25"/>
              </a:cxn>
              <a:cxn ang="T81">
                <a:pos x="T26" y="T27"/>
              </a:cxn>
              <a:cxn ang="T82">
                <a:pos x="T28" y="T29"/>
              </a:cxn>
              <a:cxn ang="T83">
                <a:pos x="T30" y="T31"/>
              </a:cxn>
              <a:cxn ang="T84">
                <a:pos x="T32" y="T33"/>
              </a:cxn>
              <a:cxn ang="T85">
                <a:pos x="T34" y="T35"/>
              </a:cxn>
              <a:cxn ang="T86">
                <a:pos x="T36" y="T37"/>
              </a:cxn>
              <a:cxn ang="T87">
                <a:pos x="T38" y="T39"/>
              </a:cxn>
              <a:cxn ang="T88">
                <a:pos x="T40" y="T41"/>
              </a:cxn>
              <a:cxn ang="T89">
                <a:pos x="T42" y="T43"/>
              </a:cxn>
              <a:cxn ang="T90">
                <a:pos x="T44" y="T45"/>
              </a:cxn>
              <a:cxn ang="T91">
                <a:pos x="T46" y="T47"/>
              </a:cxn>
              <a:cxn ang="T92">
                <a:pos x="T48" y="T49"/>
              </a:cxn>
              <a:cxn ang="T93">
                <a:pos x="T50" y="T51"/>
              </a:cxn>
              <a:cxn ang="T94">
                <a:pos x="T52" y="T53"/>
              </a:cxn>
              <a:cxn ang="T95">
                <a:pos x="T54" y="T55"/>
              </a:cxn>
              <a:cxn ang="T96">
                <a:pos x="T56" y="T57"/>
              </a:cxn>
              <a:cxn ang="T97">
                <a:pos x="T58" y="T59"/>
              </a:cxn>
              <a:cxn ang="T98">
                <a:pos x="T60" y="T61"/>
              </a:cxn>
              <a:cxn ang="T99">
                <a:pos x="T62" y="T63"/>
              </a:cxn>
              <a:cxn ang="T100">
                <a:pos x="T64" y="T65"/>
              </a:cxn>
              <a:cxn ang="T101">
                <a:pos x="T66" y="T67"/>
              </a:cxn>
            </a:cxnLst>
            <a:rect l="T102" t="T103" r="T104" b="T105"/>
            <a:pathLst>
              <a:path w="174" h="222">
                <a:moveTo>
                  <a:pt x="0" y="160"/>
                </a:moveTo>
                <a:lnTo>
                  <a:pt x="12" y="134"/>
                </a:lnTo>
                <a:lnTo>
                  <a:pt x="24" y="110"/>
                </a:lnTo>
                <a:lnTo>
                  <a:pt x="30" y="99"/>
                </a:lnTo>
                <a:lnTo>
                  <a:pt x="36" y="88"/>
                </a:lnTo>
                <a:lnTo>
                  <a:pt x="42" y="77"/>
                </a:lnTo>
                <a:lnTo>
                  <a:pt x="48" y="67"/>
                </a:lnTo>
                <a:lnTo>
                  <a:pt x="54" y="57"/>
                </a:lnTo>
                <a:lnTo>
                  <a:pt x="60" y="47"/>
                </a:lnTo>
                <a:lnTo>
                  <a:pt x="66" y="38"/>
                </a:lnTo>
                <a:lnTo>
                  <a:pt x="72" y="30"/>
                </a:lnTo>
                <a:lnTo>
                  <a:pt x="78" y="21"/>
                </a:lnTo>
                <a:lnTo>
                  <a:pt x="84" y="13"/>
                </a:lnTo>
                <a:lnTo>
                  <a:pt x="90" y="6"/>
                </a:lnTo>
                <a:lnTo>
                  <a:pt x="96" y="0"/>
                </a:lnTo>
                <a:lnTo>
                  <a:pt x="97" y="0"/>
                </a:lnTo>
                <a:lnTo>
                  <a:pt x="99" y="1"/>
                </a:lnTo>
                <a:lnTo>
                  <a:pt x="101" y="2"/>
                </a:lnTo>
                <a:lnTo>
                  <a:pt x="103" y="3"/>
                </a:lnTo>
                <a:lnTo>
                  <a:pt x="105" y="4"/>
                </a:lnTo>
                <a:lnTo>
                  <a:pt x="107" y="6"/>
                </a:lnTo>
                <a:lnTo>
                  <a:pt x="109" y="8"/>
                </a:lnTo>
                <a:lnTo>
                  <a:pt x="111" y="10"/>
                </a:lnTo>
                <a:lnTo>
                  <a:pt x="113" y="13"/>
                </a:lnTo>
                <a:lnTo>
                  <a:pt x="115" y="16"/>
                </a:lnTo>
                <a:lnTo>
                  <a:pt x="117" y="19"/>
                </a:lnTo>
                <a:lnTo>
                  <a:pt x="119" y="22"/>
                </a:lnTo>
                <a:lnTo>
                  <a:pt x="124" y="30"/>
                </a:lnTo>
                <a:lnTo>
                  <a:pt x="128" y="40"/>
                </a:lnTo>
                <a:lnTo>
                  <a:pt x="133" y="51"/>
                </a:lnTo>
                <a:lnTo>
                  <a:pt x="138" y="64"/>
                </a:lnTo>
                <a:lnTo>
                  <a:pt x="143" y="79"/>
                </a:lnTo>
                <a:lnTo>
                  <a:pt x="148" y="96"/>
                </a:lnTo>
                <a:lnTo>
                  <a:pt x="154" y="115"/>
                </a:lnTo>
                <a:lnTo>
                  <a:pt x="161" y="136"/>
                </a:lnTo>
                <a:lnTo>
                  <a:pt x="167" y="160"/>
                </a:lnTo>
                <a:lnTo>
                  <a:pt x="174" y="186"/>
                </a:lnTo>
                <a:lnTo>
                  <a:pt x="165" y="170"/>
                </a:lnTo>
                <a:lnTo>
                  <a:pt x="155" y="156"/>
                </a:lnTo>
                <a:lnTo>
                  <a:pt x="146" y="142"/>
                </a:lnTo>
                <a:lnTo>
                  <a:pt x="137" y="128"/>
                </a:lnTo>
                <a:lnTo>
                  <a:pt x="127" y="115"/>
                </a:lnTo>
                <a:lnTo>
                  <a:pt x="118" y="102"/>
                </a:lnTo>
                <a:lnTo>
                  <a:pt x="108" y="89"/>
                </a:lnTo>
                <a:lnTo>
                  <a:pt x="99" y="76"/>
                </a:lnTo>
                <a:lnTo>
                  <a:pt x="90" y="92"/>
                </a:lnTo>
                <a:lnTo>
                  <a:pt x="82" y="105"/>
                </a:lnTo>
                <a:lnTo>
                  <a:pt x="76" y="117"/>
                </a:lnTo>
                <a:lnTo>
                  <a:pt x="70" y="128"/>
                </a:lnTo>
                <a:lnTo>
                  <a:pt x="65" y="138"/>
                </a:lnTo>
                <a:lnTo>
                  <a:pt x="61" y="146"/>
                </a:lnTo>
                <a:lnTo>
                  <a:pt x="58" y="154"/>
                </a:lnTo>
                <a:lnTo>
                  <a:pt x="55" y="161"/>
                </a:lnTo>
                <a:lnTo>
                  <a:pt x="53" y="168"/>
                </a:lnTo>
                <a:lnTo>
                  <a:pt x="51" y="175"/>
                </a:lnTo>
                <a:lnTo>
                  <a:pt x="50" y="181"/>
                </a:lnTo>
                <a:lnTo>
                  <a:pt x="48" y="188"/>
                </a:lnTo>
                <a:lnTo>
                  <a:pt x="44" y="203"/>
                </a:lnTo>
                <a:lnTo>
                  <a:pt x="39" y="222"/>
                </a:lnTo>
                <a:lnTo>
                  <a:pt x="38" y="221"/>
                </a:lnTo>
                <a:lnTo>
                  <a:pt x="38" y="220"/>
                </a:lnTo>
                <a:lnTo>
                  <a:pt x="33" y="212"/>
                </a:lnTo>
                <a:lnTo>
                  <a:pt x="28" y="204"/>
                </a:lnTo>
                <a:lnTo>
                  <a:pt x="23" y="197"/>
                </a:lnTo>
                <a:lnTo>
                  <a:pt x="19" y="189"/>
                </a:lnTo>
                <a:lnTo>
                  <a:pt x="14" y="181"/>
                </a:lnTo>
                <a:lnTo>
                  <a:pt x="9" y="174"/>
                </a:lnTo>
                <a:lnTo>
                  <a:pt x="5" y="167"/>
                </a:lnTo>
                <a:lnTo>
                  <a:pt x="0" y="160"/>
                </a:lnTo>
                <a:close/>
              </a:path>
            </a:pathLst>
          </a:custGeom>
          <a:noFill/>
          <a:ln w="1778">
            <a:solidFill>
              <a:srgbClr val="373435"/>
            </a:solidFill>
            <a:round/>
            <a:headEnd/>
            <a:tailEnd/>
          </a:ln>
        </xdr:spPr>
      </xdr:sp>
      <xdr:pic>
        <xdr:nvPicPr>
          <xdr:cNvPr id="84" name="Picture 121">
            <a:extLst>
              <a:ext uri="{FF2B5EF4-FFF2-40B4-BE49-F238E27FC236}">
                <a16:creationId xmlns:a16="http://schemas.microsoft.com/office/drawing/2014/main" id="{CBCC9635-2F0D-58A9-DE77-16E0590CCE3F}"/>
              </a:ext>
            </a:extLst>
          </xdr:cNvPr>
          <xdr:cNvPicPr>
            <a:picLocks noChangeAspect="1" noChangeArrowheads="1"/>
          </xdr:cNvPicPr>
        </xdr:nvPicPr>
        <xdr:blipFill>
          <a:blip xmlns:r="http://schemas.openxmlformats.org/officeDocument/2006/relationships" r:embed="rId7"/>
          <a:srcRect/>
          <a:stretch>
            <a:fillRect/>
          </a:stretch>
        </xdr:blipFill>
        <xdr:spPr bwMode="auto">
          <a:xfrm>
            <a:off x="1672" y="278"/>
            <a:ext cx="499" cy="2"/>
          </a:xfrm>
          <a:prstGeom prst="rect">
            <a:avLst/>
          </a:prstGeom>
          <a:noFill/>
          <a:ln w="9525">
            <a:noFill/>
            <a:miter lim="800000"/>
            <a:headEnd/>
            <a:tailEnd/>
          </a:ln>
        </xdr:spPr>
      </xdr:pic>
      <xdr:sp macro="" textlink="">
        <xdr:nvSpPr>
          <xdr:cNvPr id="85" name="Freeform 120">
            <a:extLst>
              <a:ext uri="{FF2B5EF4-FFF2-40B4-BE49-F238E27FC236}">
                <a16:creationId xmlns:a16="http://schemas.microsoft.com/office/drawing/2014/main" id="{330752AF-3B15-D28D-8C30-E3161CA00B89}"/>
              </a:ext>
            </a:extLst>
          </xdr:cNvPr>
          <xdr:cNvSpPr>
            <a:spLocks/>
          </xdr:cNvSpPr>
        </xdr:nvSpPr>
        <xdr:spPr bwMode="auto">
          <a:xfrm>
            <a:off x="1702" y="357"/>
            <a:ext cx="2" cy="2"/>
          </a:xfrm>
          <a:custGeom>
            <a:avLst/>
            <a:gdLst>
              <a:gd name="T0" fmla="*/ 128 w 1"/>
              <a:gd name="T1" fmla="*/ 619 h 2"/>
              <a:gd name="T2" fmla="*/ 0 w 1"/>
              <a:gd name="T3" fmla="*/ 618 h 2"/>
              <a:gd name="T4" fmla="*/ 0 w 1"/>
              <a:gd name="T5" fmla="*/ 617 h 2"/>
              <a:gd name="T6" fmla="*/ 0 w 1"/>
              <a:gd name="T7" fmla="*/ 618 h 2"/>
              <a:gd name="T8" fmla="*/ 128 w 1"/>
              <a:gd name="T9" fmla="*/ 619 h 2"/>
              <a:gd name="T10" fmla="*/ 0 60000 65536"/>
              <a:gd name="T11" fmla="*/ 0 60000 65536"/>
              <a:gd name="T12" fmla="*/ 0 60000 65536"/>
              <a:gd name="T13" fmla="*/ 0 60000 65536"/>
              <a:gd name="T14" fmla="*/ 0 60000 65536"/>
              <a:gd name="T15" fmla="*/ 0 w 1"/>
              <a:gd name="T16" fmla="*/ 0 h 2"/>
              <a:gd name="T17" fmla="*/ 1 w 1"/>
              <a:gd name="T18" fmla="*/ 2 h 2"/>
            </a:gdLst>
            <a:ahLst/>
            <a:cxnLst>
              <a:cxn ang="T10">
                <a:pos x="T0" y="T1"/>
              </a:cxn>
              <a:cxn ang="T11">
                <a:pos x="T2" y="T3"/>
              </a:cxn>
              <a:cxn ang="T12">
                <a:pos x="T4" y="T5"/>
              </a:cxn>
              <a:cxn ang="T13">
                <a:pos x="T6" y="T7"/>
              </a:cxn>
              <a:cxn ang="T14">
                <a:pos x="T8" y="T9"/>
              </a:cxn>
            </a:cxnLst>
            <a:rect l="T15" t="T16" r="T17" b="T18"/>
            <a:pathLst>
              <a:path w="1" h="2">
                <a:moveTo>
                  <a:pt x="1" y="2"/>
                </a:moveTo>
                <a:lnTo>
                  <a:pt x="0" y="1"/>
                </a:lnTo>
                <a:lnTo>
                  <a:pt x="0" y="0"/>
                </a:lnTo>
                <a:lnTo>
                  <a:pt x="0" y="1"/>
                </a:lnTo>
                <a:lnTo>
                  <a:pt x="1" y="2"/>
                </a:lnTo>
                <a:close/>
              </a:path>
            </a:pathLst>
          </a:custGeom>
          <a:solidFill>
            <a:srgbClr val="00A857"/>
          </a:solidFill>
          <a:ln w="9525">
            <a:noFill/>
            <a:miter lim="800000"/>
            <a:headEnd/>
            <a:tailEnd/>
          </a:ln>
        </xdr:spPr>
      </xdr:sp>
      <xdr:sp macro="" textlink="">
        <xdr:nvSpPr>
          <xdr:cNvPr id="86" name="Freeform 119">
            <a:extLst>
              <a:ext uri="{FF2B5EF4-FFF2-40B4-BE49-F238E27FC236}">
                <a16:creationId xmlns:a16="http://schemas.microsoft.com/office/drawing/2014/main" id="{D335E080-E12B-2069-0678-DD71179396C0}"/>
              </a:ext>
            </a:extLst>
          </xdr:cNvPr>
          <xdr:cNvSpPr>
            <a:spLocks/>
          </xdr:cNvSpPr>
        </xdr:nvSpPr>
        <xdr:spPr bwMode="auto">
          <a:xfrm>
            <a:off x="1702" y="357"/>
            <a:ext cx="2" cy="2"/>
          </a:xfrm>
          <a:custGeom>
            <a:avLst/>
            <a:gdLst>
              <a:gd name="T0" fmla="*/ 128 w 1"/>
              <a:gd name="T1" fmla="*/ 619 h 2"/>
              <a:gd name="T2" fmla="*/ 0 w 1"/>
              <a:gd name="T3" fmla="*/ 618 h 2"/>
              <a:gd name="T4" fmla="*/ 0 w 1"/>
              <a:gd name="T5" fmla="*/ 617 h 2"/>
              <a:gd name="T6" fmla="*/ 0 w 1"/>
              <a:gd name="T7" fmla="*/ 618 h 2"/>
              <a:gd name="T8" fmla="*/ 128 w 1"/>
              <a:gd name="T9" fmla="*/ 619 h 2"/>
              <a:gd name="T10" fmla="*/ 0 60000 65536"/>
              <a:gd name="T11" fmla="*/ 0 60000 65536"/>
              <a:gd name="T12" fmla="*/ 0 60000 65536"/>
              <a:gd name="T13" fmla="*/ 0 60000 65536"/>
              <a:gd name="T14" fmla="*/ 0 60000 65536"/>
              <a:gd name="T15" fmla="*/ 0 w 1"/>
              <a:gd name="T16" fmla="*/ 0 h 2"/>
              <a:gd name="T17" fmla="*/ 1 w 1"/>
              <a:gd name="T18" fmla="*/ 2 h 2"/>
            </a:gdLst>
            <a:ahLst/>
            <a:cxnLst>
              <a:cxn ang="T10">
                <a:pos x="T0" y="T1"/>
              </a:cxn>
              <a:cxn ang="T11">
                <a:pos x="T2" y="T3"/>
              </a:cxn>
              <a:cxn ang="T12">
                <a:pos x="T4" y="T5"/>
              </a:cxn>
              <a:cxn ang="T13">
                <a:pos x="T6" y="T7"/>
              </a:cxn>
              <a:cxn ang="T14">
                <a:pos x="T8" y="T9"/>
              </a:cxn>
            </a:cxnLst>
            <a:rect l="T15" t="T16" r="T17" b="T18"/>
            <a:pathLst>
              <a:path w="1" h="2">
                <a:moveTo>
                  <a:pt x="1" y="2"/>
                </a:moveTo>
                <a:lnTo>
                  <a:pt x="0" y="1"/>
                </a:lnTo>
                <a:lnTo>
                  <a:pt x="0" y="0"/>
                </a:lnTo>
                <a:lnTo>
                  <a:pt x="0" y="1"/>
                </a:lnTo>
                <a:lnTo>
                  <a:pt x="1" y="2"/>
                </a:lnTo>
                <a:close/>
              </a:path>
            </a:pathLst>
          </a:custGeom>
          <a:noFill/>
          <a:ln w="1778">
            <a:solidFill>
              <a:srgbClr val="373435"/>
            </a:solidFill>
            <a:round/>
            <a:headEnd/>
            <a:tailEnd/>
          </a:ln>
        </xdr:spPr>
      </xdr:sp>
      <xdr:sp macro="" textlink="">
        <xdr:nvSpPr>
          <xdr:cNvPr id="87" name="Freeform 118">
            <a:extLst>
              <a:ext uri="{FF2B5EF4-FFF2-40B4-BE49-F238E27FC236}">
                <a16:creationId xmlns:a16="http://schemas.microsoft.com/office/drawing/2014/main" id="{63425C3D-4621-62F7-64AB-F7B7E8B75F0D}"/>
              </a:ext>
            </a:extLst>
          </xdr:cNvPr>
          <xdr:cNvSpPr>
            <a:spLocks/>
          </xdr:cNvSpPr>
        </xdr:nvSpPr>
        <xdr:spPr bwMode="auto">
          <a:xfrm>
            <a:off x="1703" y="361"/>
            <a:ext cx="3" cy="3"/>
          </a:xfrm>
          <a:custGeom>
            <a:avLst/>
            <a:gdLst>
              <a:gd name="T0" fmla="*/ 3 w 3"/>
              <a:gd name="T1" fmla="*/ 624 h 3"/>
              <a:gd name="T2" fmla="*/ 2 w 3"/>
              <a:gd name="T3" fmla="*/ 622 h 3"/>
              <a:gd name="T4" fmla="*/ 0 w 3"/>
              <a:gd name="T5" fmla="*/ 621 h 3"/>
              <a:gd name="T6" fmla="*/ 0 60000 65536"/>
              <a:gd name="T7" fmla="*/ 0 60000 65536"/>
              <a:gd name="T8" fmla="*/ 0 60000 65536"/>
              <a:gd name="T9" fmla="*/ 0 w 3"/>
              <a:gd name="T10" fmla="*/ 0 h 3"/>
              <a:gd name="T11" fmla="*/ 3 w 3"/>
              <a:gd name="T12" fmla="*/ 3 h 3"/>
            </a:gdLst>
            <a:ahLst/>
            <a:cxnLst>
              <a:cxn ang="T6">
                <a:pos x="T0" y="T1"/>
              </a:cxn>
              <a:cxn ang="T7">
                <a:pos x="T2" y="T3"/>
              </a:cxn>
              <a:cxn ang="T8">
                <a:pos x="T4" y="T5"/>
              </a:cxn>
            </a:cxnLst>
            <a:rect l="T9" t="T10" r="T11" b="T12"/>
            <a:pathLst>
              <a:path w="3" h="3">
                <a:moveTo>
                  <a:pt x="3" y="3"/>
                </a:moveTo>
                <a:lnTo>
                  <a:pt x="2" y="1"/>
                </a:lnTo>
                <a:lnTo>
                  <a:pt x="0" y="0"/>
                </a:lnTo>
              </a:path>
            </a:pathLst>
          </a:custGeom>
          <a:noFill/>
          <a:ln w="1778">
            <a:solidFill>
              <a:srgbClr val="373435"/>
            </a:solidFill>
            <a:round/>
            <a:headEnd/>
            <a:tailEnd/>
          </a:ln>
        </xdr:spPr>
      </xdr:sp>
      <xdr:pic>
        <xdr:nvPicPr>
          <xdr:cNvPr id="88" name="Picture 117">
            <a:extLst>
              <a:ext uri="{FF2B5EF4-FFF2-40B4-BE49-F238E27FC236}">
                <a16:creationId xmlns:a16="http://schemas.microsoft.com/office/drawing/2014/main" id="{E4B4DCE9-8A76-C790-3FA3-A851A2A081E8}"/>
              </a:ext>
            </a:extLst>
          </xdr:cNvPr>
          <xdr:cNvPicPr>
            <a:picLocks noChangeAspect="1" noChangeArrowheads="1"/>
          </xdr:cNvPicPr>
        </xdr:nvPicPr>
        <xdr:blipFill>
          <a:blip xmlns:r="http://schemas.openxmlformats.org/officeDocument/2006/relationships" r:embed="rId7"/>
          <a:srcRect/>
          <a:stretch>
            <a:fillRect/>
          </a:stretch>
        </xdr:blipFill>
        <xdr:spPr bwMode="auto">
          <a:xfrm>
            <a:off x="1703" y="486"/>
            <a:ext cx="499" cy="7"/>
          </a:xfrm>
          <a:prstGeom prst="rect">
            <a:avLst/>
          </a:prstGeom>
          <a:noFill/>
          <a:ln w="9525">
            <a:noFill/>
            <a:miter lim="800000"/>
            <a:headEnd/>
            <a:tailEnd/>
          </a:ln>
        </xdr:spPr>
      </xdr:pic>
      <xdr:sp macro="" textlink="">
        <xdr:nvSpPr>
          <xdr:cNvPr id="89" name="Freeform 116">
            <a:extLst>
              <a:ext uri="{FF2B5EF4-FFF2-40B4-BE49-F238E27FC236}">
                <a16:creationId xmlns:a16="http://schemas.microsoft.com/office/drawing/2014/main" id="{02DBD76B-1D86-2371-6204-1A70BD26A41D}"/>
              </a:ext>
            </a:extLst>
          </xdr:cNvPr>
          <xdr:cNvSpPr>
            <a:spLocks/>
          </xdr:cNvSpPr>
        </xdr:nvSpPr>
        <xdr:spPr bwMode="auto">
          <a:xfrm>
            <a:off x="1722" y="531"/>
            <a:ext cx="5" cy="18"/>
          </a:xfrm>
          <a:custGeom>
            <a:avLst/>
            <a:gdLst>
              <a:gd name="T0" fmla="*/ 5 w 5"/>
              <a:gd name="T1" fmla="*/ 791 h 18"/>
              <a:gd name="T2" fmla="*/ 2 w 5"/>
              <a:gd name="T3" fmla="*/ 799 h 18"/>
              <a:gd name="T4" fmla="*/ 0 w 5"/>
              <a:gd name="T5" fmla="*/ 807 h 18"/>
              <a:gd name="T6" fmla="*/ 0 w 5"/>
              <a:gd name="T7" fmla="*/ 809 h 18"/>
              <a:gd name="T8" fmla="*/ 1 w 5"/>
              <a:gd name="T9" fmla="*/ 805 h 18"/>
              <a:gd name="T10" fmla="*/ 3 w 5"/>
              <a:gd name="T11" fmla="*/ 800 h 18"/>
              <a:gd name="T12" fmla="*/ 4 w 5"/>
              <a:gd name="T13" fmla="*/ 796 h 18"/>
              <a:gd name="T14" fmla="*/ 5 w 5"/>
              <a:gd name="T15" fmla="*/ 791 h 18"/>
              <a:gd name="T16" fmla="*/ 0 60000 65536"/>
              <a:gd name="T17" fmla="*/ 0 60000 65536"/>
              <a:gd name="T18" fmla="*/ 0 60000 65536"/>
              <a:gd name="T19" fmla="*/ 0 60000 65536"/>
              <a:gd name="T20" fmla="*/ 0 60000 65536"/>
              <a:gd name="T21" fmla="*/ 0 60000 65536"/>
              <a:gd name="T22" fmla="*/ 0 60000 65536"/>
              <a:gd name="T23" fmla="*/ 0 60000 65536"/>
              <a:gd name="T24" fmla="*/ 0 w 5"/>
              <a:gd name="T25" fmla="*/ 0 h 18"/>
              <a:gd name="T26" fmla="*/ 5 w 5"/>
              <a:gd name="T27" fmla="*/ 18 h 18"/>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5" h="18">
                <a:moveTo>
                  <a:pt x="5" y="0"/>
                </a:moveTo>
                <a:lnTo>
                  <a:pt x="2" y="8"/>
                </a:lnTo>
                <a:lnTo>
                  <a:pt x="0" y="16"/>
                </a:lnTo>
                <a:lnTo>
                  <a:pt x="0" y="18"/>
                </a:lnTo>
                <a:lnTo>
                  <a:pt x="1" y="14"/>
                </a:lnTo>
                <a:lnTo>
                  <a:pt x="3" y="9"/>
                </a:lnTo>
                <a:lnTo>
                  <a:pt x="4" y="5"/>
                </a:lnTo>
                <a:lnTo>
                  <a:pt x="5" y="0"/>
                </a:lnTo>
                <a:close/>
              </a:path>
            </a:pathLst>
          </a:custGeom>
          <a:solidFill>
            <a:srgbClr val="00A857"/>
          </a:solidFill>
          <a:ln w="9525">
            <a:noFill/>
            <a:miter lim="800000"/>
            <a:headEnd/>
            <a:tailEnd/>
          </a:ln>
        </xdr:spPr>
      </xdr:sp>
      <xdr:sp macro="" textlink="">
        <xdr:nvSpPr>
          <xdr:cNvPr id="90" name="Freeform 115">
            <a:extLst>
              <a:ext uri="{FF2B5EF4-FFF2-40B4-BE49-F238E27FC236}">
                <a16:creationId xmlns:a16="http://schemas.microsoft.com/office/drawing/2014/main" id="{E32F26D6-7FB2-123C-A148-1E6F38C5BA3D}"/>
              </a:ext>
            </a:extLst>
          </xdr:cNvPr>
          <xdr:cNvSpPr>
            <a:spLocks/>
          </xdr:cNvSpPr>
        </xdr:nvSpPr>
        <xdr:spPr bwMode="auto">
          <a:xfrm>
            <a:off x="1722" y="531"/>
            <a:ext cx="5" cy="18"/>
          </a:xfrm>
          <a:custGeom>
            <a:avLst/>
            <a:gdLst>
              <a:gd name="T0" fmla="*/ 5 w 5"/>
              <a:gd name="T1" fmla="*/ 791 h 18"/>
              <a:gd name="T2" fmla="*/ 4 w 5"/>
              <a:gd name="T3" fmla="*/ 795 h 18"/>
              <a:gd name="T4" fmla="*/ 2 w 5"/>
              <a:gd name="T5" fmla="*/ 799 h 18"/>
              <a:gd name="T6" fmla="*/ 1 w 5"/>
              <a:gd name="T7" fmla="*/ 803 h 18"/>
              <a:gd name="T8" fmla="*/ 0 w 5"/>
              <a:gd name="T9" fmla="*/ 806 h 18"/>
              <a:gd name="T10" fmla="*/ 0 w 5"/>
              <a:gd name="T11" fmla="*/ 807 h 18"/>
              <a:gd name="T12" fmla="*/ 0 w 5"/>
              <a:gd name="T13" fmla="*/ 809 h 18"/>
              <a:gd name="T14" fmla="*/ 1 w 5"/>
              <a:gd name="T15" fmla="*/ 805 h 18"/>
              <a:gd name="T16" fmla="*/ 3 w 5"/>
              <a:gd name="T17" fmla="*/ 800 h 18"/>
              <a:gd name="T18" fmla="*/ 4 w 5"/>
              <a:gd name="T19" fmla="*/ 796 h 18"/>
              <a:gd name="T20" fmla="*/ 5 w 5"/>
              <a:gd name="T21" fmla="*/ 791 h 18"/>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5"/>
              <a:gd name="T34" fmla="*/ 0 h 18"/>
              <a:gd name="T35" fmla="*/ 5 w 5"/>
              <a:gd name="T36" fmla="*/ 18 h 18"/>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5" h="18">
                <a:moveTo>
                  <a:pt x="5" y="0"/>
                </a:moveTo>
                <a:lnTo>
                  <a:pt x="4" y="4"/>
                </a:lnTo>
                <a:lnTo>
                  <a:pt x="2" y="8"/>
                </a:lnTo>
                <a:lnTo>
                  <a:pt x="1" y="12"/>
                </a:lnTo>
                <a:lnTo>
                  <a:pt x="0" y="15"/>
                </a:lnTo>
                <a:lnTo>
                  <a:pt x="0" y="16"/>
                </a:lnTo>
                <a:lnTo>
                  <a:pt x="0" y="18"/>
                </a:lnTo>
                <a:lnTo>
                  <a:pt x="1" y="14"/>
                </a:lnTo>
                <a:lnTo>
                  <a:pt x="3" y="9"/>
                </a:lnTo>
                <a:lnTo>
                  <a:pt x="4" y="5"/>
                </a:lnTo>
                <a:lnTo>
                  <a:pt x="5" y="0"/>
                </a:lnTo>
                <a:close/>
              </a:path>
            </a:pathLst>
          </a:custGeom>
          <a:noFill/>
          <a:ln w="1778">
            <a:solidFill>
              <a:srgbClr val="373435"/>
            </a:solidFill>
            <a:round/>
            <a:headEnd/>
            <a:tailEnd/>
          </a:ln>
        </xdr:spPr>
      </xdr:sp>
      <xdr:sp macro="" textlink="">
        <xdr:nvSpPr>
          <xdr:cNvPr id="91" name="AutoShape 114">
            <a:extLst>
              <a:ext uri="{FF2B5EF4-FFF2-40B4-BE49-F238E27FC236}">
                <a16:creationId xmlns:a16="http://schemas.microsoft.com/office/drawing/2014/main" id="{8E62A6B1-0717-35C1-2CBD-75F253A801AF}"/>
              </a:ext>
            </a:extLst>
          </xdr:cNvPr>
          <xdr:cNvSpPr>
            <a:spLocks/>
          </xdr:cNvSpPr>
        </xdr:nvSpPr>
        <xdr:spPr bwMode="auto">
          <a:xfrm>
            <a:off x="1678" y="285"/>
            <a:ext cx="69" cy="219"/>
          </a:xfrm>
          <a:custGeom>
            <a:avLst/>
            <a:gdLst>
              <a:gd name="T0" fmla="*/ 0 w 69"/>
              <a:gd name="T1" fmla="*/ 629 h 219"/>
              <a:gd name="T2" fmla="*/ 1 w 69"/>
              <a:gd name="T3" fmla="*/ 634 h 219"/>
              <a:gd name="T4" fmla="*/ 2 w 69"/>
              <a:gd name="T5" fmla="*/ 640 h 219"/>
              <a:gd name="T6" fmla="*/ 4 w 69"/>
              <a:gd name="T7" fmla="*/ 645 h 219"/>
              <a:gd name="T8" fmla="*/ 5 w 69"/>
              <a:gd name="T9" fmla="*/ 651 h 219"/>
              <a:gd name="T10" fmla="*/ 15 w 69"/>
              <a:gd name="T11" fmla="*/ 666 h 219"/>
              <a:gd name="T12" fmla="*/ 24 w 69"/>
              <a:gd name="T13" fmla="*/ 681 h 219"/>
              <a:gd name="T14" fmla="*/ 28 w 69"/>
              <a:gd name="T15" fmla="*/ 689 h 219"/>
              <a:gd name="T16" fmla="*/ 33 w 69"/>
              <a:gd name="T17" fmla="*/ 696 h 219"/>
              <a:gd name="T18" fmla="*/ 36 w 69"/>
              <a:gd name="T19" fmla="*/ 703 h 219"/>
              <a:gd name="T20" fmla="*/ 40 w 69"/>
              <a:gd name="T21" fmla="*/ 710 h 219"/>
              <a:gd name="T22" fmla="*/ 52 w 69"/>
              <a:gd name="T23" fmla="*/ 738 h 219"/>
              <a:gd name="T24" fmla="*/ 54 w 69"/>
              <a:gd name="T25" fmla="*/ 744 h 219"/>
              <a:gd name="T26" fmla="*/ 58 w 69"/>
              <a:gd name="T27" fmla="*/ 758 h 219"/>
              <a:gd name="T28" fmla="*/ 60 w 69"/>
              <a:gd name="T29" fmla="*/ 764 h 219"/>
              <a:gd name="T30" fmla="*/ 66 w 69"/>
              <a:gd name="T31" fmla="*/ 746 h 219"/>
              <a:gd name="T32" fmla="*/ 69 w 69"/>
              <a:gd name="T33" fmla="*/ 740 h 219"/>
              <a:gd name="T34" fmla="*/ 65 w 69"/>
              <a:gd name="T35" fmla="*/ 726 h 219"/>
              <a:gd name="T36" fmla="*/ 63 w 69"/>
              <a:gd name="T37" fmla="*/ 712 h 219"/>
              <a:gd name="T38" fmla="*/ 60 w 69"/>
              <a:gd name="T39" fmla="*/ 698 h 219"/>
              <a:gd name="T40" fmla="*/ 59 w 69"/>
              <a:gd name="T41" fmla="*/ 684 h 219"/>
              <a:gd name="T42" fmla="*/ 57 w 69"/>
              <a:gd name="T43" fmla="*/ 670 h 219"/>
              <a:gd name="T44" fmla="*/ 57 w 69"/>
              <a:gd name="T45" fmla="*/ 664 h 219"/>
              <a:gd name="T46" fmla="*/ 26 w 69"/>
              <a:gd name="T47" fmla="*/ 664 h 219"/>
              <a:gd name="T48" fmla="*/ 14 w 69"/>
              <a:gd name="T49" fmla="*/ 646 h 219"/>
              <a:gd name="T50" fmla="*/ 7 w 69"/>
              <a:gd name="T51" fmla="*/ 638 h 219"/>
              <a:gd name="T52" fmla="*/ 0 w 69"/>
              <a:gd name="T53" fmla="*/ 629 h 219"/>
              <a:gd name="T54" fmla="*/ 58 w 69"/>
              <a:gd name="T55" fmla="*/ 545 h 219"/>
              <a:gd name="T56" fmla="*/ 53 w 69"/>
              <a:gd name="T57" fmla="*/ 557 h 219"/>
              <a:gd name="T58" fmla="*/ 49 w 69"/>
              <a:gd name="T59" fmla="*/ 567 h 219"/>
              <a:gd name="T60" fmla="*/ 46 w 69"/>
              <a:gd name="T61" fmla="*/ 577 h 219"/>
              <a:gd name="T62" fmla="*/ 43 w 69"/>
              <a:gd name="T63" fmla="*/ 586 h 219"/>
              <a:gd name="T64" fmla="*/ 41 w 69"/>
              <a:gd name="T65" fmla="*/ 595 h 219"/>
              <a:gd name="T66" fmla="*/ 39 w 69"/>
              <a:gd name="T67" fmla="*/ 606 h 219"/>
              <a:gd name="T68" fmla="*/ 36 w 69"/>
              <a:gd name="T69" fmla="*/ 617 h 219"/>
              <a:gd name="T70" fmla="*/ 32 w 69"/>
              <a:gd name="T71" fmla="*/ 630 h 219"/>
              <a:gd name="T72" fmla="*/ 32 w 69"/>
              <a:gd name="T73" fmla="*/ 631 h 219"/>
              <a:gd name="T74" fmla="*/ 31 w 69"/>
              <a:gd name="T75" fmla="*/ 640 h 219"/>
              <a:gd name="T76" fmla="*/ 29 w 69"/>
              <a:gd name="T77" fmla="*/ 648 h 219"/>
              <a:gd name="T78" fmla="*/ 28 w 69"/>
              <a:gd name="T79" fmla="*/ 656 h 219"/>
              <a:gd name="T80" fmla="*/ 26 w 69"/>
              <a:gd name="T81" fmla="*/ 664 h 219"/>
              <a:gd name="T82" fmla="*/ 57 w 69"/>
              <a:gd name="T83" fmla="*/ 664 h 219"/>
              <a:gd name="T84" fmla="*/ 56 w 69"/>
              <a:gd name="T85" fmla="*/ 656 h 219"/>
              <a:gd name="T86" fmla="*/ 56 w 69"/>
              <a:gd name="T87" fmla="*/ 640 h 219"/>
              <a:gd name="T88" fmla="*/ 55 w 69"/>
              <a:gd name="T89" fmla="*/ 629 h 219"/>
              <a:gd name="T90" fmla="*/ 57 w 69"/>
              <a:gd name="T91" fmla="*/ 622 h 219"/>
              <a:gd name="T92" fmla="*/ 59 w 69"/>
              <a:gd name="T93" fmla="*/ 616 h 219"/>
              <a:gd name="T94" fmla="*/ 61 w 69"/>
              <a:gd name="T95" fmla="*/ 609 h 219"/>
              <a:gd name="T96" fmla="*/ 62 w 69"/>
              <a:gd name="T97" fmla="*/ 604 h 219"/>
              <a:gd name="T98" fmla="*/ 63 w 69"/>
              <a:gd name="T99" fmla="*/ 598 h 219"/>
              <a:gd name="T100" fmla="*/ 63 w 69"/>
              <a:gd name="T101" fmla="*/ 567 h 219"/>
              <a:gd name="T102" fmla="*/ 62 w 69"/>
              <a:gd name="T103" fmla="*/ 563 h 219"/>
              <a:gd name="T104" fmla="*/ 60 w 69"/>
              <a:gd name="T105" fmla="*/ 553 h 219"/>
              <a:gd name="T106" fmla="*/ 58 w 69"/>
              <a:gd name="T107" fmla="*/ 545 h 219"/>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w 69"/>
              <a:gd name="T163" fmla="*/ 0 h 219"/>
              <a:gd name="T164" fmla="*/ 69 w 69"/>
              <a:gd name="T165" fmla="*/ 219 h 219"/>
            </a:gdLst>
            <a:ahLst/>
            <a:cxnLst>
              <a:cxn ang="T108">
                <a:pos x="T0" y="T1"/>
              </a:cxn>
              <a:cxn ang="T109">
                <a:pos x="T2" y="T3"/>
              </a:cxn>
              <a:cxn ang="T110">
                <a:pos x="T4" y="T5"/>
              </a:cxn>
              <a:cxn ang="T111">
                <a:pos x="T6" y="T7"/>
              </a:cxn>
              <a:cxn ang="T112">
                <a:pos x="T8" y="T9"/>
              </a:cxn>
              <a:cxn ang="T113">
                <a:pos x="T10" y="T11"/>
              </a:cxn>
              <a:cxn ang="T114">
                <a:pos x="T12" y="T13"/>
              </a:cxn>
              <a:cxn ang="T115">
                <a:pos x="T14" y="T15"/>
              </a:cxn>
              <a:cxn ang="T116">
                <a:pos x="T16" y="T17"/>
              </a:cxn>
              <a:cxn ang="T117">
                <a:pos x="T18" y="T19"/>
              </a:cxn>
              <a:cxn ang="T118">
                <a:pos x="T20" y="T21"/>
              </a:cxn>
              <a:cxn ang="T119">
                <a:pos x="T22" y="T23"/>
              </a:cxn>
              <a:cxn ang="T120">
                <a:pos x="T24" y="T25"/>
              </a:cxn>
              <a:cxn ang="T121">
                <a:pos x="T26" y="T27"/>
              </a:cxn>
              <a:cxn ang="T122">
                <a:pos x="T28" y="T29"/>
              </a:cxn>
              <a:cxn ang="T123">
                <a:pos x="T30" y="T31"/>
              </a:cxn>
              <a:cxn ang="T124">
                <a:pos x="T32" y="T33"/>
              </a:cxn>
              <a:cxn ang="T125">
                <a:pos x="T34" y="T35"/>
              </a:cxn>
              <a:cxn ang="T126">
                <a:pos x="T36" y="T37"/>
              </a:cxn>
              <a:cxn ang="T127">
                <a:pos x="T38" y="T39"/>
              </a:cxn>
              <a:cxn ang="T128">
                <a:pos x="T40" y="T41"/>
              </a:cxn>
              <a:cxn ang="T129">
                <a:pos x="T42" y="T43"/>
              </a:cxn>
              <a:cxn ang="T130">
                <a:pos x="T44" y="T45"/>
              </a:cxn>
              <a:cxn ang="T131">
                <a:pos x="T46" y="T47"/>
              </a:cxn>
              <a:cxn ang="T132">
                <a:pos x="T48" y="T49"/>
              </a:cxn>
              <a:cxn ang="T133">
                <a:pos x="T50" y="T51"/>
              </a:cxn>
              <a:cxn ang="T134">
                <a:pos x="T52" y="T53"/>
              </a:cxn>
              <a:cxn ang="T135">
                <a:pos x="T54" y="T55"/>
              </a:cxn>
              <a:cxn ang="T136">
                <a:pos x="T56" y="T57"/>
              </a:cxn>
              <a:cxn ang="T137">
                <a:pos x="T58" y="T59"/>
              </a:cxn>
              <a:cxn ang="T138">
                <a:pos x="T60" y="T61"/>
              </a:cxn>
              <a:cxn ang="T139">
                <a:pos x="T62" y="T63"/>
              </a:cxn>
              <a:cxn ang="T140">
                <a:pos x="T64" y="T65"/>
              </a:cxn>
              <a:cxn ang="T141">
                <a:pos x="T66" y="T67"/>
              </a:cxn>
              <a:cxn ang="T142">
                <a:pos x="T68" y="T69"/>
              </a:cxn>
              <a:cxn ang="T143">
                <a:pos x="T70" y="T71"/>
              </a:cxn>
              <a:cxn ang="T144">
                <a:pos x="T72" y="T73"/>
              </a:cxn>
              <a:cxn ang="T145">
                <a:pos x="T74" y="T75"/>
              </a:cxn>
              <a:cxn ang="T146">
                <a:pos x="T76" y="T77"/>
              </a:cxn>
              <a:cxn ang="T147">
                <a:pos x="T78" y="T79"/>
              </a:cxn>
              <a:cxn ang="T148">
                <a:pos x="T80" y="T81"/>
              </a:cxn>
              <a:cxn ang="T149">
                <a:pos x="T82" y="T83"/>
              </a:cxn>
              <a:cxn ang="T150">
                <a:pos x="T84" y="T85"/>
              </a:cxn>
              <a:cxn ang="T151">
                <a:pos x="T86" y="T87"/>
              </a:cxn>
              <a:cxn ang="T152">
                <a:pos x="T88" y="T89"/>
              </a:cxn>
              <a:cxn ang="T153">
                <a:pos x="T90" y="T91"/>
              </a:cxn>
              <a:cxn ang="T154">
                <a:pos x="T92" y="T93"/>
              </a:cxn>
              <a:cxn ang="T155">
                <a:pos x="T94" y="T95"/>
              </a:cxn>
              <a:cxn ang="T156">
                <a:pos x="T96" y="T97"/>
              </a:cxn>
              <a:cxn ang="T157">
                <a:pos x="T98" y="T99"/>
              </a:cxn>
              <a:cxn ang="T158">
                <a:pos x="T100" y="T101"/>
              </a:cxn>
              <a:cxn ang="T159">
                <a:pos x="T102" y="T103"/>
              </a:cxn>
              <a:cxn ang="T160">
                <a:pos x="T104" y="T105"/>
              </a:cxn>
              <a:cxn ang="T161">
                <a:pos x="T106" y="T107"/>
              </a:cxn>
            </a:cxnLst>
            <a:rect l="T162" t="T163" r="T164" b="T165"/>
            <a:pathLst>
              <a:path w="69" h="219">
                <a:moveTo>
                  <a:pt x="0" y="84"/>
                </a:moveTo>
                <a:lnTo>
                  <a:pt x="1" y="89"/>
                </a:lnTo>
                <a:lnTo>
                  <a:pt x="2" y="95"/>
                </a:lnTo>
                <a:lnTo>
                  <a:pt x="4" y="100"/>
                </a:lnTo>
                <a:lnTo>
                  <a:pt x="5" y="106"/>
                </a:lnTo>
                <a:lnTo>
                  <a:pt x="15" y="121"/>
                </a:lnTo>
                <a:lnTo>
                  <a:pt x="24" y="136"/>
                </a:lnTo>
                <a:lnTo>
                  <a:pt x="28" y="144"/>
                </a:lnTo>
                <a:lnTo>
                  <a:pt x="33" y="151"/>
                </a:lnTo>
                <a:lnTo>
                  <a:pt x="36" y="158"/>
                </a:lnTo>
                <a:lnTo>
                  <a:pt x="40" y="165"/>
                </a:lnTo>
                <a:lnTo>
                  <a:pt x="52" y="193"/>
                </a:lnTo>
                <a:lnTo>
                  <a:pt x="54" y="199"/>
                </a:lnTo>
                <a:lnTo>
                  <a:pt x="58" y="213"/>
                </a:lnTo>
                <a:lnTo>
                  <a:pt x="60" y="219"/>
                </a:lnTo>
                <a:lnTo>
                  <a:pt x="66" y="201"/>
                </a:lnTo>
                <a:lnTo>
                  <a:pt x="69" y="195"/>
                </a:lnTo>
                <a:lnTo>
                  <a:pt x="65" y="181"/>
                </a:lnTo>
                <a:lnTo>
                  <a:pt x="63" y="167"/>
                </a:lnTo>
                <a:lnTo>
                  <a:pt x="60" y="153"/>
                </a:lnTo>
                <a:lnTo>
                  <a:pt x="59" y="139"/>
                </a:lnTo>
                <a:lnTo>
                  <a:pt x="57" y="125"/>
                </a:lnTo>
                <a:lnTo>
                  <a:pt x="57" y="119"/>
                </a:lnTo>
                <a:lnTo>
                  <a:pt x="26" y="119"/>
                </a:lnTo>
                <a:lnTo>
                  <a:pt x="14" y="101"/>
                </a:lnTo>
                <a:lnTo>
                  <a:pt x="7" y="93"/>
                </a:lnTo>
                <a:lnTo>
                  <a:pt x="0" y="84"/>
                </a:lnTo>
                <a:close/>
                <a:moveTo>
                  <a:pt x="58" y="0"/>
                </a:moveTo>
                <a:lnTo>
                  <a:pt x="53" y="12"/>
                </a:lnTo>
                <a:lnTo>
                  <a:pt x="49" y="22"/>
                </a:lnTo>
                <a:lnTo>
                  <a:pt x="46" y="32"/>
                </a:lnTo>
                <a:lnTo>
                  <a:pt x="43" y="41"/>
                </a:lnTo>
                <a:lnTo>
                  <a:pt x="41" y="50"/>
                </a:lnTo>
                <a:lnTo>
                  <a:pt x="39" y="61"/>
                </a:lnTo>
                <a:lnTo>
                  <a:pt x="36" y="72"/>
                </a:lnTo>
                <a:lnTo>
                  <a:pt x="32" y="85"/>
                </a:lnTo>
                <a:lnTo>
                  <a:pt x="32" y="86"/>
                </a:lnTo>
                <a:lnTo>
                  <a:pt x="31" y="95"/>
                </a:lnTo>
                <a:lnTo>
                  <a:pt x="29" y="103"/>
                </a:lnTo>
                <a:lnTo>
                  <a:pt x="28" y="111"/>
                </a:lnTo>
                <a:lnTo>
                  <a:pt x="26" y="119"/>
                </a:lnTo>
                <a:lnTo>
                  <a:pt x="57" y="119"/>
                </a:lnTo>
                <a:lnTo>
                  <a:pt x="56" y="111"/>
                </a:lnTo>
                <a:lnTo>
                  <a:pt x="56" y="95"/>
                </a:lnTo>
                <a:lnTo>
                  <a:pt x="55" y="84"/>
                </a:lnTo>
                <a:lnTo>
                  <a:pt x="57" y="77"/>
                </a:lnTo>
                <a:lnTo>
                  <a:pt x="59" y="71"/>
                </a:lnTo>
                <a:lnTo>
                  <a:pt x="61" y="64"/>
                </a:lnTo>
                <a:lnTo>
                  <a:pt x="62" y="59"/>
                </a:lnTo>
                <a:lnTo>
                  <a:pt x="63" y="53"/>
                </a:lnTo>
                <a:lnTo>
                  <a:pt x="63" y="22"/>
                </a:lnTo>
                <a:lnTo>
                  <a:pt x="62" y="18"/>
                </a:lnTo>
                <a:lnTo>
                  <a:pt x="60" y="8"/>
                </a:lnTo>
                <a:lnTo>
                  <a:pt x="58" y="0"/>
                </a:lnTo>
                <a:close/>
              </a:path>
            </a:pathLst>
          </a:custGeom>
          <a:solidFill>
            <a:srgbClr val="00A857"/>
          </a:solidFill>
          <a:ln w="9525">
            <a:noFill/>
            <a:miter lim="800000"/>
            <a:headEnd/>
            <a:tailEnd/>
          </a:ln>
        </xdr:spPr>
      </xdr:sp>
      <xdr:pic>
        <xdr:nvPicPr>
          <xdr:cNvPr id="92" name="Picture 113">
            <a:extLst>
              <a:ext uri="{FF2B5EF4-FFF2-40B4-BE49-F238E27FC236}">
                <a16:creationId xmlns:a16="http://schemas.microsoft.com/office/drawing/2014/main" id="{FB4EC47F-A871-BCF7-4D14-15AAFF46FA56}"/>
              </a:ext>
            </a:extLst>
          </xdr:cNvPr>
          <xdr:cNvPicPr>
            <a:picLocks noChangeAspect="1" noChangeArrowheads="1"/>
          </xdr:cNvPicPr>
        </xdr:nvPicPr>
        <xdr:blipFill>
          <a:blip xmlns:r="http://schemas.openxmlformats.org/officeDocument/2006/relationships" r:embed="rId7"/>
          <a:srcRect/>
          <a:stretch>
            <a:fillRect/>
          </a:stretch>
        </xdr:blipFill>
        <xdr:spPr bwMode="auto">
          <a:xfrm>
            <a:off x="1679" y="414"/>
            <a:ext cx="499" cy="2"/>
          </a:xfrm>
          <a:prstGeom prst="rect">
            <a:avLst/>
          </a:prstGeom>
          <a:noFill/>
          <a:ln w="9525">
            <a:noFill/>
            <a:miter lim="800000"/>
            <a:headEnd/>
            <a:tailEnd/>
          </a:ln>
        </xdr:spPr>
      </xdr:pic>
      <xdr:sp macro="" textlink="">
        <xdr:nvSpPr>
          <xdr:cNvPr id="93" name="Freeform 112">
            <a:extLst>
              <a:ext uri="{FF2B5EF4-FFF2-40B4-BE49-F238E27FC236}">
                <a16:creationId xmlns:a16="http://schemas.microsoft.com/office/drawing/2014/main" id="{3747EEA0-551E-1177-0433-BFD09B45DFC3}"/>
              </a:ext>
            </a:extLst>
          </xdr:cNvPr>
          <xdr:cNvSpPr>
            <a:spLocks/>
          </xdr:cNvSpPr>
        </xdr:nvSpPr>
        <xdr:spPr bwMode="auto">
          <a:xfrm>
            <a:off x="1678" y="285"/>
            <a:ext cx="69" cy="219"/>
          </a:xfrm>
          <a:custGeom>
            <a:avLst/>
            <a:gdLst>
              <a:gd name="T0" fmla="*/ 69 w 69"/>
              <a:gd name="T1" fmla="*/ 740 h 219"/>
              <a:gd name="T2" fmla="*/ 65 w 69"/>
              <a:gd name="T3" fmla="*/ 726 h 219"/>
              <a:gd name="T4" fmla="*/ 63 w 69"/>
              <a:gd name="T5" fmla="*/ 712 h 219"/>
              <a:gd name="T6" fmla="*/ 60 w 69"/>
              <a:gd name="T7" fmla="*/ 698 h 219"/>
              <a:gd name="T8" fmla="*/ 59 w 69"/>
              <a:gd name="T9" fmla="*/ 684 h 219"/>
              <a:gd name="T10" fmla="*/ 57 w 69"/>
              <a:gd name="T11" fmla="*/ 670 h 219"/>
              <a:gd name="T12" fmla="*/ 56 w 69"/>
              <a:gd name="T13" fmla="*/ 656 h 219"/>
              <a:gd name="T14" fmla="*/ 56 w 69"/>
              <a:gd name="T15" fmla="*/ 642 h 219"/>
              <a:gd name="T16" fmla="*/ 55 w 69"/>
              <a:gd name="T17" fmla="*/ 629 h 219"/>
              <a:gd name="T18" fmla="*/ 57 w 69"/>
              <a:gd name="T19" fmla="*/ 622 h 219"/>
              <a:gd name="T20" fmla="*/ 59 w 69"/>
              <a:gd name="T21" fmla="*/ 616 h 219"/>
              <a:gd name="T22" fmla="*/ 61 w 69"/>
              <a:gd name="T23" fmla="*/ 609 h 219"/>
              <a:gd name="T24" fmla="*/ 62 w 69"/>
              <a:gd name="T25" fmla="*/ 604 h 219"/>
              <a:gd name="T26" fmla="*/ 63 w 69"/>
              <a:gd name="T27" fmla="*/ 598 h 219"/>
              <a:gd name="T28" fmla="*/ 63 w 69"/>
              <a:gd name="T29" fmla="*/ 592 h 219"/>
              <a:gd name="T30" fmla="*/ 64 w 69"/>
              <a:gd name="T31" fmla="*/ 587 h 219"/>
              <a:gd name="T32" fmla="*/ 64 w 69"/>
              <a:gd name="T33" fmla="*/ 582 h 219"/>
              <a:gd name="T34" fmla="*/ 63 w 69"/>
              <a:gd name="T35" fmla="*/ 577 h 219"/>
              <a:gd name="T36" fmla="*/ 63 w 69"/>
              <a:gd name="T37" fmla="*/ 572 h 219"/>
              <a:gd name="T38" fmla="*/ 63 w 69"/>
              <a:gd name="T39" fmla="*/ 567 h 219"/>
              <a:gd name="T40" fmla="*/ 62 w 69"/>
              <a:gd name="T41" fmla="*/ 563 h 219"/>
              <a:gd name="T42" fmla="*/ 60 w 69"/>
              <a:gd name="T43" fmla="*/ 553 h 219"/>
              <a:gd name="T44" fmla="*/ 58 w 69"/>
              <a:gd name="T45" fmla="*/ 545 h 219"/>
              <a:gd name="T46" fmla="*/ 53 w 69"/>
              <a:gd name="T47" fmla="*/ 557 h 219"/>
              <a:gd name="T48" fmla="*/ 49 w 69"/>
              <a:gd name="T49" fmla="*/ 567 h 219"/>
              <a:gd name="T50" fmla="*/ 46 w 69"/>
              <a:gd name="T51" fmla="*/ 577 h 219"/>
              <a:gd name="T52" fmla="*/ 43 w 69"/>
              <a:gd name="T53" fmla="*/ 586 h 219"/>
              <a:gd name="T54" fmla="*/ 41 w 69"/>
              <a:gd name="T55" fmla="*/ 595 h 219"/>
              <a:gd name="T56" fmla="*/ 39 w 69"/>
              <a:gd name="T57" fmla="*/ 606 h 219"/>
              <a:gd name="T58" fmla="*/ 36 w 69"/>
              <a:gd name="T59" fmla="*/ 617 h 219"/>
              <a:gd name="T60" fmla="*/ 32 w 69"/>
              <a:gd name="T61" fmla="*/ 630 h 219"/>
              <a:gd name="T62" fmla="*/ 31 w 69"/>
              <a:gd name="T63" fmla="*/ 629 h 219"/>
              <a:gd name="T64" fmla="*/ 32 w 69"/>
              <a:gd name="T65" fmla="*/ 631 h 219"/>
              <a:gd name="T66" fmla="*/ 31 w 69"/>
              <a:gd name="T67" fmla="*/ 640 h 219"/>
              <a:gd name="T68" fmla="*/ 29 w 69"/>
              <a:gd name="T69" fmla="*/ 648 h 219"/>
              <a:gd name="T70" fmla="*/ 28 w 69"/>
              <a:gd name="T71" fmla="*/ 656 h 219"/>
              <a:gd name="T72" fmla="*/ 26 w 69"/>
              <a:gd name="T73" fmla="*/ 664 h 219"/>
              <a:gd name="T74" fmla="*/ 20 w 69"/>
              <a:gd name="T75" fmla="*/ 655 h 219"/>
              <a:gd name="T76" fmla="*/ 14 w 69"/>
              <a:gd name="T77" fmla="*/ 646 h 219"/>
              <a:gd name="T78" fmla="*/ 7 w 69"/>
              <a:gd name="T79" fmla="*/ 638 h 219"/>
              <a:gd name="T80" fmla="*/ 0 w 69"/>
              <a:gd name="T81" fmla="*/ 629 h 219"/>
              <a:gd name="T82" fmla="*/ 1 w 69"/>
              <a:gd name="T83" fmla="*/ 634 h 219"/>
              <a:gd name="T84" fmla="*/ 2 w 69"/>
              <a:gd name="T85" fmla="*/ 640 h 219"/>
              <a:gd name="T86" fmla="*/ 4 w 69"/>
              <a:gd name="T87" fmla="*/ 645 h 219"/>
              <a:gd name="T88" fmla="*/ 5 w 69"/>
              <a:gd name="T89" fmla="*/ 651 h 219"/>
              <a:gd name="T90" fmla="*/ 15 w 69"/>
              <a:gd name="T91" fmla="*/ 666 h 219"/>
              <a:gd name="T92" fmla="*/ 24 w 69"/>
              <a:gd name="T93" fmla="*/ 681 h 219"/>
              <a:gd name="T94" fmla="*/ 28 w 69"/>
              <a:gd name="T95" fmla="*/ 689 h 219"/>
              <a:gd name="T96" fmla="*/ 33 w 69"/>
              <a:gd name="T97" fmla="*/ 696 h 219"/>
              <a:gd name="T98" fmla="*/ 36 w 69"/>
              <a:gd name="T99" fmla="*/ 703 h 219"/>
              <a:gd name="T100" fmla="*/ 40 w 69"/>
              <a:gd name="T101" fmla="*/ 710 h 219"/>
              <a:gd name="T102" fmla="*/ 43 w 69"/>
              <a:gd name="T103" fmla="*/ 717 h 219"/>
              <a:gd name="T104" fmla="*/ 46 w 69"/>
              <a:gd name="T105" fmla="*/ 724 h 219"/>
              <a:gd name="T106" fmla="*/ 49 w 69"/>
              <a:gd name="T107" fmla="*/ 731 h 219"/>
              <a:gd name="T108" fmla="*/ 52 w 69"/>
              <a:gd name="T109" fmla="*/ 738 h 219"/>
              <a:gd name="T110" fmla="*/ 54 w 69"/>
              <a:gd name="T111" fmla="*/ 744 h 219"/>
              <a:gd name="T112" fmla="*/ 56 w 69"/>
              <a:gd name="T113" fmla="*/ 751 h 219"/>
              <a:gd name="T114" fmla="*/ 58 w 69"/>
              <a:gd name="T115" fmla="*/ 758 h 219"/>
              <a:gd name="T116" fmla="*/ 60 w 69"/>
              <a:gd name="T117" fmla="*/ 764 h 219"/>
              <a:gd name="T118" fmla="*/ 62 w 69"/>
              <a:gd name="T119" fmla="*/ 758 h 219"/>
              <a:gd name="T120" fmla="*/ 64 w 69"/>
              <a:gd name="T121" fmla="*/ 752 h 219"/>
              <a:gd name="T122" fmla="*/ 66 w 69"/>
              <a:gd name="T123" fmla="*/ 746 h 219"/>
              <a:gd name="T124" fmla="*/ 69 w 69"/>
              <a:gd name="T125" fmla="*/ 740 h 21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69"/>
              <a:gd name="T190" fmla="*/ 0 h 219"/>
              <a:gd name="T191" fmla="*/ 69 w 69"/>
              <a:gd name="T192" fmla="*/ 219 h 21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69" h="219">
                <a:moveTo>
                  <a:pt x="69" y="195"/>
                </a:moveTo>
                <a:lnTo>
                  <a:pt x="65" y="181"/>
                </a:lnTo>
                <a:lnTo>
                  <a:pt x="63" y="167"/>
                </a:lnTo>
                <a:lnTo>
                  <a:pt x="60" y="153"/>
                </a:lnTo>
                <a:lnTo>
                  <a:pt x="59" y="139"/>
                </a:lnTo>
                <a:lnTo>
                  <a:pt x="57" y="125"/>
                </a:lnTo>
                <a:lnTo>
                  <a:pt x="56" y="111"/>
                </a:lnTo>
                <a:lnTo>
                  <a:pt x="56" y="97"/>
                </a:lnTo>
                <a:lnTo>
                  <a:pt x="55" y="84"/>
                </a:lnTo>
                <a:lnTo>
                  <a:pt x="57" y="77"/>
                </a:lnTo>
                <a:lnTo>
                  <a:pt x="59" y="71"/>
                </a:lnTo>
                <a:lnTo>
                  <a:pt x="61" y="64"/>
                </a:lnTo>
                <a:lnTo>
                  <a:pt x="62" y="59"/>
                </a:lnTo>
                <a:lnTo>
                  <a:pt x="63" y="53"/>
                </a:lnTo>
                <a:lnTo>
                  <a:pt x="63" y="47"/>
                </a:lnTo>
                <a:lnTo>
                  <a:pt x="64" y="42"/>
                </a:lnTo>
                <a:lnTo>
                  <a:pt x="64" y="37"/>
                </a:lnTo>
                <a:lnTo>
                  <a:pt x="63" y="32"/>
                </a:lnTo>
                <a:lnTo>
                  <a:pt x="63" y="27"/>
                </a:lnTo>
                <a:lnTo>
                  <a:pt x="63" y="22"/>
                </a:lnTo>
                <a:lnTo>
                  <a:pt x="62" y="18"/>
                </a:lnTo>
                <a:lnTo>
                  <a:pt x="60" y="8"/>
                </a:lnTo>
                <a:lnTo>
                  <a:pt x="58" y="0"/>
                </a:lnTo>
                <a:lnTo>
                  <a:pt x="53" y="12"/>
                </a:lnTo>
                <a:lnTo>
                  <a:pt x="49" y="22"/>
                </a:lnTo>
                <a:lnTo>
                  <a:pt x="46" y="32"/>
                </a:lnTo>
                <a:lnTo>
                  <a:pt x="43" y="41"/>
                </a:lnTo>
                <a:lnTo>
                  <a:pt x="41" y="50"/>
                </a:lnTo>
                <a:lnTo>
                  <a:pt x="39" y="61"/>
                </a:lnTo>
                <a:lnTo>
                  <a:pt x="36" y="72"/>
                </a:lnTo>
                <a:lnTo>
                  <a:pt x="32" y="85"/>
                </a:lnTo>
                <a:lnTo>
                  <a:pt x="31" y="84"/>
                </a:lnTo>
                <a:lnTo>
                  <a:pt x="32" y="86"/>
                </a:lnTo>
                <a:lnTo>
                  <a:pt x="31" y="95"/>
                </a:lnTo>
                <a:lnTo>
                  <a:pt x="29" y="103"/>
                </a:lnTo>
                <a:lnTo>
                  <a:pt x="28" y="111"/>
                </a:lnTo>
                <a:lnTo>
                  <a:pt x="26" y="119"/>
                </a:lnTo>
                <a:lnTo>
                  <a:pt x="20" y="110"/>
                </a:lnTo>
                <a:lnTo>
                  <a:pt x="14" y="101"/>
                </a:lnTo>
                <a:lnTo>
                  <a:pt x="7" y="93"/>
                </a:lnTo>
                <a:lnTo>
                  <a:pt x="0" y="84"/>
                </a:lnTo>
                <a:lnTo>
                  <a:pt x="1" y="89"/>
                </a:lnTo>
                <a:lnTo>
                  <a:pt x="2" y="95"/>
                </a:lnTo>
                <a:lnTo>
                  <a:pt x="4" y="100"/>
                </a:lnTo>
                <a:lnTo>
                  <a:pt x="5" y="106"/>
                </a:lnTo>
                <a:lnTo>
                  <a:pt x="15" y="121"/>
                </a:lnTo>
                <a:lnTo>
                  <a:pt x="24" y="136"/>
                </a:lnTo>
                <a:lnTo>
                  <a:pt x="28" y="144"/>
                </a:lnTo>
                <a:lnTo>
                  <a:pt x="33" y="151"/>
                </a:lnTo>
                <a:lnTo>
                  <a:pt x="36" y="158"/>
                </a:lnTo>
                <a:lnTo>
                  <a:pt x="40" y="165"/>
                </a:lnTo>
                <a:lnTo>
                  <a:pt x="43" y="172"/>
                </a:lnTo>
                <a:lnTo>
                  <a:pt x="46" y="179"/>
                </a:lnTo>
                <a:lnTo>
                  <a:pt x="49" y="186"/>
                </a:lnTo>
                <a:lnTo>
                  <a:pt x="52" y="193"/>
                </a:lnTo>
                <a:lnTo>
                  <a:pt x="54" y="199"/>
                </a:lnTo>
                <a:lnTo>
                  <a:pt x="56" y="206"/>
                </a:lnTo>
                <a:lnTo>
                  <a:pt x="58" y="213"/>
                </a:lnTo>
                <a:lnTo>
                  <a:pt x="60" y="219"/>
                </a:lnTo>
                <a:lnTo>
                  <a:pt x="62" y="213"/>
                </a:lnTo>
                <a:lnTo>
                  <a:pt x="64" y="207"/>
                </a:lnTo>
                <a:lnTo>
                  <a:pt x="66" y="201"/>
                </a:lnTo>
                <a:lnTo>
                  <a:pt x="69" y="195"/>
                </a:lnTo>
                <a:close/>
              </a:path>
            </a:pathLst>
          </a:custGeom>
          <a:noFill/>
          <a:ln w="1778">
            <a:solidFill>
              <a:srgbClr val="373435"/>
            </a:solidFill>
            <a:round/>
            <a:headEnd/>
            <a:tailEnd/>
          </a:ln>
        </xdr:spPr>
      </xdr:sp>
      <xdr:pic>
        <xdr:nvPicPr>
          <xdr:cNvPr id="94" name="Picture 111">
            <a:extLst>
              <a:ext uri="{FF2B5EF4-FFF2-40B4-BE49-F238E27FC236}">
                <a16:creationId xmlns:a16="http://schemas.microsoft.com/office/drawing/2014/main" id="{34B27420-19CA-C94B-7C88-7F123A1D2921}"/>
              </a:ext>
            </a:extLst>
          </xdr:cNvPr>
          <xdr:cNvPicPr>
            <a:picLocks noChangeAspect="1" noChangeArrowheads="1"/>
          </xdr:cNvPicPr>
        </xdr:nvPicPr>
        <xdr:blipFill>
          <a:blip xmlns:r="http://schemas.openxmlformats.org/officeDocument/2006/relationships" r:embed="rId7"/>
          <a:srcRect/>
          <a:stretch>
            <a:fillRect/>
          </a:stretch>
        </xdr:blipFill>
        <xdr:spPr bwMode="auto">
          <a:xfrm>
            <a:off x="1679" y="414"/>
            <a:ext cx="499" cy="2"/>
          </a:xfrm>
          <a:prstGeom prst="rect">
            <a:avLst/>
          </a:prstGeom>
          <a:noFill/>
          <a:ln w="9525">
            <a:noFill/>
            <a:miter lim="800000"/>
            <a:headEnd/>
            <a:tailEnd/>
          </a:ln>
        </xdr:spPr>
      </xdr:pic>
      <xdr:sp macro="" textlink="">
        <xdr:nvSpPr>
          <xdr:cNvPr id="95" name="AutoShape 110">
            <a:extLst>
              <a:ext uri="{FF2B5EF4-FFF2-40B4-BE49-F238E27FC236}">
                <a16:creationId xmlns:a16="http://schemas.microsoft.com/office/drawing/2014/main" id="{4C2C0F92-D6CF-6B31-0E5D-9CE2326EEFC7}"/>
              </a:ext>
            </a:extLst>
          </xdr:cNvPr>
          <xdr:cNvSpPr>
            <a:spLocks/>
          </xdr:cNvSpPr>
        </xdr:nvSpPr>
        <xdr:spPr bwMode="auto">
          <a:xfrm>
            <a:off x="1602" y="370"/>
            <a:ext cx="137" cy="201"/>
          </a:xfrm>
          <a:custGeom>
            <a:avLst/>
            <a:gdLst>
              <a:gd name="T0" fmla="*/ 118 w 137"/>
              <a:gd name="T1" fmla="*/ 713 h 201"/>
              <a:gd name="T2" fmla="*/ 66 w 137"/>
              <a:gd name="T3" fmla="*/ 713 h 201"/>
              <a:gd name="T4" fmla="*/ 69 w 137"/>
              <a:gd name="T5" fmla="*/ 718 h 201"/>
              <a:gd name="T6" fmla="*/ 73 w 137"/>
              <a:gd name="T7" fmla="*/ 723 h 201"/>
              <a:gd name="T8" fmla="*/ 76 w 137"/>
              <a:gd name="T9" fmla="*/ 728 h 201"/>
              <a:gd name="T10" fmla="*/ 82 w 137"/>
              <a:gd name="T11" fmla="*/ 740 h 201"/>
              <a:gd name="T12" fmla="*/ 85 w 137"/>
              <a:gd name="T13" fmla="*/ 747 h 201"/>
              <a:gd name="T14" fmla="*/ 88 w 137"/>
              <a:gd name="T15" fmla="*/ 753 h 201"/>
              <a:gd name="T16" fmla="*/ 91 w 137"/>
              <a:gd name="T17" fmla="*/ 761 h 201"/>
              <a:gd name="T18" fmla="*/ 93 w 137"/>
              <a:gd name="T19" fmla="*/ 769 h 201"/>
              <a:gd name="T20" fmla="*/ 96 w 137"/>
              <a:gd name="T21" fmla="*/ 777 h 201"/>
              <a:gd name="T22" fmla="*/ 98 w 137"/>
              <a:gd name="T23" fmla="*/ 785 h 201"/>
              <a:gd name="T24" fmla="*/ 101 w 137"/>
              <a:gd name="T25" fmla="*/ 794 h 201"/>
              <a:gd name="T26" fmla="*/ 105 w 137"/>
              <a:gd name="T27" fmla="*/ 812 h 201"/>
              <a:gd name="T28" fmla="*/ 109 w 137"/>
              <a:gd name="T29" fmla="*/ 831 h 201"/>
              <a:gd name="T30" fmla="*/ 113 w 137"/>
              <a:gd name="T31" fmla="*/ 823 h 201"/>
              <a:gd name="T32" fmla="*/ 116 w 137"/>
              <a:gd name="T33" fmla="*/ 815 h 201"/>
              <a:gd name="T34" fmla="*/ 120 w 137"/>
              <a:gd name="T35" fmla="*/ 807 h 201"/>
              <a:gd name="T36" fmla="*/ 123 w 137"/>
              <a:gd name="T37" fmla="*/ 798 h 201"/>
              <a:gd name="T38" fmla="*/ 127 w 137"/>
              <a:gd name="T39" fmla="*/ 790 h 201"/>
              <a:gd name="T40" fmla="*/ 130 w 137"/>
              <a:gd name="T41" fmla="*/ 782 h 201"/>
              <a:gd name="T42" fmla="*/ 134 w 137"/>
              <a:gd name="T43" fmla="*/ 774 h 201"/>
              <a:gd name="T44" fmla="*/ 137 w 137"/>
              <a:gd name="T45" fmla="*/ 766 h 201"/>
              <a:gd name="T46" fmla="*/ 135 w 137"/>
              <a:gd name="T47" fmla="*/ 758 h 201"/>
              <a:gd name="T48" fmla="*/ 133 w 137"/>
              <a:gd name="T49" fmla="*/ 751 h 201"/>
              <a:gd name="T50" fmla="*/ 131 w 137"/>
              <a:gd name="T51" fmla="*/ 743 h 201"/>
              <a:gd name="T52" fmla="*/ 125 w 137"/>
              <a:gd name="T53" fmla="*/ 727 h 201"/>
              <a:gd name="T54" fmla="*/ 121 w 137"/>
              <a:gd name="T55" fmla="*/ 719 h 201"/>
              <a:gd name="T56" fmla="*/ 118 w 137"/>
              <a:gd name="T57" fmla="*/ 713 h 201"/>
              <a:gd name="T58" fmla="*/ 68 w 137"/>
              <a:gd name="T59" fmla="*/ 630 h 201"/>
              <a:gd name="T60" fmla="*/ 64 w 137"/>
              <a:gd name="T61" fmla="*/ 636 h 201"/>
              <a:gd name="T62" fmla="*/ 60 w 137"/>
              <a:gd name="T63" fmla="*/ 643 h 201"/>
              <a:gd name="T64" fmla="*/ 56 w 137"/>
              <a:gd name="T65" fmla="*/ 651 h 201"/>
              <a:gd name="T66" fmla="*/ 52 w 137"/>
              <a:gd name="T67" fmla="*/ 660 h 201"/>
              <a:gd name="T68" fmla="*/ 44 w 137"/>
              <a:gd name="T69" fmla="*/ 680 h 201"/>
              <a:gd name="T70" fmla="*/ 36 w 137"/>
              <a:gd name="T71" fmla="*/ 704 h 201"/>
              <a:gd name="T72" fmla="*/ 28 w 137"/>
              <a:gd name="T73" fmla="*/ 730 h 201"/>
              <a:gd name="T74" fmla="*/ 19 w 137"/>
              <a:gd name="T75" fmla="*/ 759 h 201"/>
              <a:gd name="T76" fmla="*/ 10 w 137"/>
              <a:gd name="T77" fmla="*/ 789 h 201"/>
              <a:gd name="T78" fmla="*/ 0 w 137"/>
              <a:gd name="T79" fmla="*/ 820 h 201"/>
              <a:gd name="T80" fmla="*/ 10 w 137"/>
              <a:gd name="T81" fmla="*/ 808 h 201"/>
              <a:gd name="T82" fmla="*/ 14 w 137"/>
              <a:gd name="T83" fmla="*/ 801 h 201"/>
              <a:gd name="T84" fmla="*/ 19 w 137"/>
              <a:gd name="T85" fmla="*/ 795 h 201"/>
              <a:gd name="T86" fmla="*/ 24 w 137"/>
              <a:gd name="T87" fmla="*/ 788 h 201"/>
              <a:gd name="T88" fmla="*/ 28 w 137"/>
              <a:gd name="T89" fmla="*/ 782 h 201"/>
              <a:gd name="T90" fmla="*/ 32 w 137"/>
              <a:gd name="T91" fmla="*/ 775 h 201"/>
              <a:gd name="T92" fmla="*/ 36 w 137"/>
              <a:gd name="T93" fmla="*/ 769 h 201"/>
              <a:gd name="T94" fmla="*/ 44 w 137"/>
              <a:gd name="T95" fmla="*/ 755 h 201"/>
              <a:gd name="T96" fmla="*/ 52 w 137"/>
              <a:gd name="T97" fmla="*/ 742 h 201"/>
              <a:gd name="T98" fmla="*/ 59 w 137"/>
              <a:gd name="T99" fmla="*/ 728 h 201"/>
              <a:gd name="T100" fmla="*/ 66 w 137"/>
              <a:gd name="T101" fmla="*/ 713 h 201"/>
              <a:gd name="T102" fmla="*/ 118 w 137"/>
              <a:gd name="T103" fmla="*/ 713 h 201"/>
              <a:gd name="T104" fmla="*/ 117 w 137"/>
              <a:gd name="T105" fmla="*/ 710 h 201"/>
              <a:gd name="T106" fmla="*/ 113 w 137"/>
              <a:gd name="T107" fmla="*/ 702 h 201"/>
              <a:gd name="T108" fmla="*/ 108 w 137"/>
              <a:gd name="T109" fmla="*/ 693 h 201"/>
              <a:gd name="T110" fmla="*/ 104 w 137"/>
              <a:gd name="T111" fmla="*/ 685 h 201"/>
              <a:gd name="T112" fmla="*/ 98 w 137"/>
              <a:gd name="T113" fmla="*/ 676 h 201"/>
              <a:gd name="T114" fmla="*/ 93 w 137"/>
              <a:gd name="T115" fmla="*/ 667 h 201"/>
              <a:gd name="T116" fmla="*/ 81 w 137"/>
              <a:gd name="T117" fmla="*/ 649 h 201"/>
              <a:gd name="T118" fmla="*/ 75 w 137"/>
              <a:gd name="T119" fmla="*/ 639 h 201"/>
              <a:gd name="T120" fmla="*/ 68 w 137"/>
              <a:gd name="T121" fmla="*/ 630 h 201"/>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w 137"/>
              <a:gd name="T184" fmla="*/ 0 h 201"/>
              <a:gd name="T185" fmla="*/ 137 w 137"/>
              <a:gd name="T186" fmla="*/ 201 h 201"/>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T183" t="T184" r="T185" b="T186"/>
            <a:pathLst>
              <a:path w="137" h="201">
                <a:moveTo>
                  <a:pt x="118" y="83"/>
                </a:moveTo>
                <a:lnTo>
                  <a:pt x="66" y="83"/>
                </a:lnTo>
                <a:lnTo>
                  <a:pt x="69" y="88"/>
                </a:lnTo>
                <a:lnTo>
                  <a:pt x="73" y="93"/>
                </a:lnTo>
                <a:lnTo>
                  <a:pt x="76" y="98"/>
                </a:lnTo>
                <a:lnTo>
                  <a:pt x="82" y="110"/>
                </a:lnTo>
                <a:lnTo>
                  <a:pt x="85" y="117"/>
                </a:lnTo>
                <a:lnTo>
                  <a:pt x="88" y="123"/>
                </a:lnTo>
                <a:lnTo>
                  <a:pt x="91" y="131"/>
                </a:lnTo>
                <a:lnTo>
                  <a:pt x="93" y="139"/>
                </a:lnTo>
                <a:lnTo>
                  <a:pt x="96" y="147"/>
                </a:lnTo>
                <a:lnTo>
                  <a:pt x="98" y="155"/>
                </a:lnTo>
                <a:lnTo>
                  <a:pt x="101" y="164"/>
                </a:lnTo>
                <a:lnTo>
                  <a:pt x="105" y="182"/>
                </a:lnTo>
                <a:lnTo>
                  <a:pt x="109" y="201"/>
                </a:lnTo>
                <a:lnTo>
                  <a:pt x="113" y="193"/>
                </a:lnTo>
                <a:lnTo>
                  <a:pt x="116" y="185"/>
                </a:lnTo>
                <a:lnTo>
                  <a:pt x="120" y="177"/>
                </a:lnTo>
                <a:lnTo>
                  <a:pt x="123" y="168"/>
                </a:lnTo>
                <a:lnTo>
                  <a:pt x="127" y="160"/>
                </a:lnTo>
                <a:lnTo>
                  <a:pt x="130" y="152"/>
                </a:lnTo>
                <a:lnTo>
                  <a:pt x="134" y="144"/>
                </a:lnTo>
                <a:lnTo>
                  <a:pt x="137" y="136"/>
                </a:lnTo>
                <a:lnTo>
                  <a:pt x="135" y="128"/>
                </a:lnTo>
                <a:lnTo>
                  <a:pt x="133" y="121"/>
                </a:lnTo>
                <a:lnTo>
                  <a:pt x="131" y="113"/>
                </a:lnTo>
                <a:lnTo>
                  <a:pt x="125" y="97"/>
                </a:lnTo>
                <a:lnTo>
                  <a:pt x="121" y="89"/>
                </a:lnTo>
                <a:lnTo>
                  <a:pt x="118" y="83"/>
                </a:lnTo>
                <a:close/>
                <a:moveTo>
                  <a:pt x="68" y="0"/>
                </a:moveTo>
                <a:lnTo>
                  <a:pt x="64" y="6"/>
                </a:lnTo>
                <a:lnTo>
                  <a:pt x="60" y="13"/>
                </a:lnTo>
                <a:lnTo>
                  <a:pt x="56" y="21"/>
                </a:lnTo>
                <a:lnTo>
                  <a:pt x="52" y="30"/>
                </a:lnTo>
                <a:lnTo>
                  <a:pt x="44" y="50"/>
                </a:lnTo>
                <a:lnTo>
                  <a:pt x="36" y="74"/>
                </a:lnTo>
                <a:lnTo>
                  <a:pt x="28" y="100"/>
                </a:lnTo>
                <a:lnTo>
                  <a:pt x="19" y="129"/>
                </a:lnTo>
                <a:lnTo>
                  <a:pt x="10" y="159"/>
                </a:lnTo>
                <a:lnTo>
                  <a:pt x="0" y="190"/>
                </a:lnTo>
                <a:lnTo>
                  <a:pt x="10" y="178"/>
                </a:lnTo>
                <a:lnTo>
                  <a:pt x="14" y="171"/>
                </a:lnTo>
                <a:lnTo>
                  <a:pt x="19" y="165"/>
                </a:lnTo>
                <a:lnTo>
                  <a:pt x="24" y="158"/>
                </a:lnTo>
                <a:lnTo>
                  <a:pt x="28" y="152"/>
                </a:lnTo>
                <a:lnTo>
                  <a:pt x="32" y="145"/>
                </a:lnTo>
                <a:lnTo>
                  <a:pt x="36" y="139"/>
                </a:lnTo>
                <a:lnTo>
                  <a:pt x="44" y="125"/>
                </a:lnTo>
                <a:lnTo>
                  <a:pt x="52" y="112"/>
                </a:lnTo>
                <a:lnTo>
                  <a:pt x="59" y="98"/>
                </a:lnTo>
                <a:lnTo>
                  <a:pt x="66" y="83"/>
                </a:lnTo>
                <a:lnTo>
                  <a:pt x="118" y="83"/>
                </a:lnTo>
                <a:lnTo>
                  <a:pt x="117" y="80"/>
                </a:lnTo>
                <a:lnTo>
                  <a:pt x="113" y="72"/>
                </a:lnTo>
                <a:lnTo>
                  <a:pt x="108" y="63"/>
                </a:lnTo>
                <a:lnTo>
                  <a:pt x="104" y="55"/>
                </a:lnTo>
                <a:lnTo>
                  <a:pt x="98" y="46"/>
                </a:lnTo>
                <a:lnTo>
                  <a:pt x="93" y="37"/>
                </a:lnTo>
                <a:lnTo>
                  <a:pt x="81" y="19"/>
                </a:lnTo>
                <a:lnTo>
                  <a:pt x="75" y="9"/>
                </a:lnTo>
                <a:lnTo>
                  <a:pt x="68" y="0"/>
                </a:lnTo>
                <a:close/>
              </a:path>
            </a:pathLst>
          </a:custGeom>
          <a:solidFill>
            <a:srgbClr val="00A857"/>
          </a:solidFill>
          <a:ln w="9525">
            <a:noFill/>
            <a:miter lim="800000"/>
            <a:headEnd/>
            <a:tailEnd/>
          </a:ln>
        </xdr:spPr>
      </xdr:sp>
      <xdr:pic>
        <xdr:nvPicPr>
          <xdr:cNvPr id="96" name="Picture 109">
            <a:extLst>
              <a:ext uri="{FF2B5EF4-FFF2-40B4-BE49-F238E27FC236}">
                <a16:creationId xmlns:a16="http://schemas.microsoft.com/office/drawing/2014/main" id="{0765C519-CB6B-B04F-778B-3558F598D4BB}"/>
              </a:ext>
            </a:extLst>
          </xdr:cNvPr>
          <xdr:cNvPicPr>
            <a:picLocks noChangeAspect="1" noChangeArrowheads="1"/>
          </xdr:cNvPicPr>
        </xdr:nvPicPr>
        <xdr:blipFill>
          <a:blip xmlns:r="http://schemas.openxmlformats.org/officeDocument/2006/relationships" r:embed="rId7"/>
          <a:srcRect/>
          <a:stretch>
            <a:fillRect/>
          </a:stretch>
        </xdr:blipFill>
        <xdr:spPr bwMode="auto">
          <a:xfrm>
            <a:off x="1603" y="501"/>
            <a:ext cx="499" cy="2"/>
          </a:xfrm>
          <a:prstGeom prst="rect">
            <a:avLst/>
          </a:prstGeom>
          <a:noFill/>
          <a:ln w="9525">
            <a:noFill/>
            <a:miter lim="800000"/>
            <a:headEnd/>
            <a:tailEnd/>
          </a:ln>
        </xdr:spPr>
      </xdr:pic>
      <xdr:sp macro="" textlink="">
        <xdr:nvSpPr>
          <xdr:cNvPr id="97" name="Freeform 108">
            <a:extLst>
              <a:ext uri="{FF2B5EF4-FFF2-40B4-BE49-F238E27FC236}">
                <a16:creationId xmlns:a16="http://schemas.microsoft.com/office/drawing/2014/main" id="{8429766C-6475-B5EB-95C2-ECC746F7741E}"/>
              </a:ext>
            </a:extLst>
          </xdr:cNvPr>
          <xdr:cNvSpPr>
            <a:spLocks/>
          </xdr:cNvSpPr>
        </xdr:nvSpPr>
        <xdr:spPr bwMode="auto">
          <a:xfrm>
            <a:off x="1602" y="370"/>
            <a:ext cx="137" cy="201"/>
          </a:xfrm>
          <a:custGeom>
            <a:avLst/>
            <a:gdLst>
              <a:gd name="T0" fmla="*/ 135 w 137"/>
              <a:gd name="T1" fmla="*/ 758 h 201"/>
              <a:gd name="T2" fmla="*/ 131 w 137"/>
              <a:gd name="T3" fmla="*/ 743 h 201"/>
              <a:gd name="T4" fmla="*/ 125 w 137"/>
              <a:gd name="T5" fmla="*/ 727 h 201"/>
              <a:gd name="T6" fmla="*/ 117 w 137"/>
              <a:gd name="T7" fmla="*/ 710 h 201"/>
              <a:gd name="T8" fmla="*/ 108 w 137"/>
              <a:gd name="T9" fmla="*/ 693 h 201"/>
              <a:gd name="T10" fmla="*/ 98 w 137"/>
              <a:gd name="T11" fmla="*/ 676 h 201"/>
              <a:gd name="T12" fmla="*/ 87 w 137"/>
              <a:gd name="T13" fmla="*/ 658 h 201"/>
              <a:gd name="T14" fmla="*/ 75 w 137"/>
              <a:gd name="T15" fmla="*/ 639 h 201"/>
              <a:gd name="T16" fmla="*/ 66 w 137"/>
              <a:gd name="T17" fmla="*/ 633 h 201"/>
              <a:gd name="T18" fmla="*/ 60 w 137"/>
              <a:gd name="T19" fmla="*/ 643 h 201"/>
              <a:gd name="T20" fmla="*/ 52 w 137"/>
              <a:gd name="T21" fmla="*/ 660 h 201"/>
              <a:gd name="T22" fmla="*/ 44 w 137"/>
              <a:gd name="T23" fmla="*/ 680 h 201"/>
              <a:gd name="T24" fmla="*/ 36 w 137"/>
              <a:gd name="T25" fmla="*/ 704 h 201"/>
              <a:gd name="T26" fmla="*/ 19 w 137"/>
              <a:gd name="T27" fmla="*/ 759 h 201"/>
              <a:gd name="T28" fmla="*/ 0 w 137"/>
              <a:gd name="T29" fmla="*/ 820 h 201"/>
              <a:gd name="T30" fmla="*/ 10 w 137"/>
              <a:gd name="T31" fmla="*/ 808 h 201"/>
              <a:gd name="T32" fmla="*/ 19 w 137"/>
              <a:gd name="T33" fmla="*/ 795 h 201"/>
              <a:gd name="T34" fmla="*/ 28 w 137"/>
              <a:gd name="T35" fmla="*/ 782 h 201"/>
              <a:gd name="T36" fmla="*/ 36 w 137"/>
              <a:gd name="T37" fmla="*/ 769 h 201"/>
              <a:gd name="T38" fmla="*/ 52 w 137"/>
              <a:gd name="T39" fmla="*/ 742 h 201"/>
              <a:gd name="T40" fmla="*/ 66 w 137"/>
              <a:gd name="T41" fmla="*/ 713 h 201"/>
              <a:gd name="T42" fmla="*/ 73 w 137"/>
              <a:gd name="T43" fmla="*/ 723 h 201"/>
              <a:gd name="T44" fmla="*/ 79 w 137"/>
              <a:gd name="T45" fmla="*/ 734 h 201"/>
              <a:gd name="T46" fmla="*/ 85 w 137"/>
              <a:gd name="T47" fmla="*/ 747 h 201"/>
              <a:gd name="T48" fmla="*/ 91 w 137"/>
              <a:gd name="T49" fmla="*/ 761 h 201"/>
              <a:gd name="T50" fmla="*/ 96 w 137"/>
              <a:gd name="T51" fmla="*/ 777 h 201"/>
              <a:gd name="T52" fmla="*/ 101 w 137"/>
              <a:gd name="T53" fmla="*/ 794 h 201"/>
              <a:gd name="T54" fmla="*/ 109 w 137"/>
              <a:gd name="T55" fmla="*/ 831 h 201"/>
              <a:gd name="T56" fmla="*/ 116 w 137"/>
              <a:gd name="T57" fmla="*/ 815 h 201"/>
              <a:gd name="T58" fmla="*/ 123 w 137"/>
              <a:gd name="T59" fmla="*/ 798 h 201"/>
              <a:gd name="T60" fmla="*/ 130 w 137"/>
              <a:gd name="T61" fmla="*/ 782 h 201"/>
              <a:gd name="T62" fmla="*/ 137 w 137"/>
              <a:gd name="T63" fmla="*/ 766 h 201"/>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w 137"/>
              <a:gd name="T97" fmla="*/ 0 h 201"/>
              <a:gd name="T98" fmla="*/ 137 w 137"/>
              <a:gd name="T99" fmla="*/ 201 h 201"/>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T96" t="T97" r="T98" b="T99"/>
            <a:pathLst>
              <a:path w="137" h="201">
                <a:moveTo>
                  <a:pt x="137" y="136"/>
                </a:moveTo>
                <a:lnTo>
                  <a:pt x="135" y="128"/>
                </a:lnTo>
                <a:lnTo>
                  <a:pt x="133" y="121"/>
                </a:lnTo>
                <a:lnTo>
                  <a:pt x="131" y="113"/>
                </a:lnTo>
                <a:lnTo>
                  <a:pt x="128" y="105"/>
                </a:lnTo>
                <a:lnTo>
                  <a:pt x="125" y="97"/>
                </a:lnTo>
                <a:lnTo>
                  <a:pt x="121" y="89"/>
                </a:lnTo>
                <a:lnTo>
                  <a:pt x="117" y="80"/>
                </a:lnTo>
                <a:lnTo>
                  <a:pt x="113" y="72"/>
                </a:lnTo>
                <a:lnTo>
                  <a:pt x="108" y="63"/>
                </a:lnTo>
                <a:lnTo>
                  <a:pt x="104" y="55"/>
                </a:lnTo>
                <a:lnTo>
                  <a:pt x="98" y="46"/>
                </a:lnTo>
                <a:lnTo>
                  <a:pt x="93" y="37"/>
                </a:lnTo>
                <a:lnTo>
                  <a:pt x="87" y="28"/>
                </a:lnTo>
                <a:lnTo>
                  <a:pt x="81" y="19"/>
                </a:lnTo>
                <a:lnTo>
                  <a:pt x="75" y="9"/>
                </a:lnTo>
                <a:lnTo>
                  <a:pt x="68" y="0"/>
                </a:lnTo>
                <a:lnTo>
                  <a:pt x="66" y="3"/>
                </a:lnTo>
                <a:lnTo>
                  <a:pt x="62" y="9"/>
                </a:lnTo>
                <a:lnTo>
                  <a:pt x="60" y="13"/>
                </a:lnTo>
                <a:lnTo>
                  <a:pt x="56" y="21"/>
                </a:lnTo>
                <a:lnTo>
                  <a:pt x="52" y="30"/>
                </a:lnTo>
                <a:lnTo>
                  <a:pt x="48" y="40"/>
                </a:lnTo>
                <a:lnTo>
                  <a:pt x="44" y="50"/>
                </a:lnTo>
                <a:lnTo>
                  <a:pt x="40" y="62"/>
                </a:lnTo>
                <a:lnTo>
                  <a:pt x="36" y="74"/>
                </a:lnTo>
                <a:lnTo>
                  <a:pt x="28" y="100"/>
                </a:lnTo>
                <a:lnTo>
                  <a:pt x="19" y="129"/>
                </a:lnTo>
                <a:lnTo>
                  <a:pt x="10" y="159"/>
                </a:lnTo>
                <a:lnTo>
                  <a:pt x="0" y="190"/>
                </a:lnTo>
                <a:lnTo>
                  <a:pt x="5" y="184"/>
                </a:lnTo>
                <a:lnTo>
                  <a:pt x="10" y="178"/>
                </a:lnTo>
                <a:lnTo>
                  <a:pt x="14" y="171"/>
                </a:lnTo>
                <a:lnTo>
                  <a:pt x="19" y="165"/>
                </a:lnTo>
                <a:lnTo>
                  <a:pt x="24" y="158"/>
                </a:lnTo>
                <a:lnTo>
                  <a:pt x="28" y="152"/>
                </a:lnTo>
                <a:lnTo>
                  <a:pt x="32" y="145"/>
                </a:lnTo>
                <a:lnTo>
                  <a:pt x="36" y="139"/>
                </a:lnTo>
                <a:lnTo>
                  <a:pt x="44" y="125"/>
                </a:lnTo>
                <a:lnTo>
                  <a:pt x="52" y="112"/>
                </a:lnTo>
                <a:lnTo>
                  <a:pt x="59" y="98"/>
                </a:lnTo>
                <a:lnTo>
                  <a:pt x="66" y="83"/>
                </a:lnTo>
                <a:lnTo>
                  <a:pt x="69" y="88"/>
                </a:lnTo>
                <a:lnTo>
                  <a:pt x="73" y="93"/>
                </a:lnTo>
                <a:lnTo>
                  <a:pt x="76" y="98"/>
                </a:lnTo>
                <a:lnTo>
                  <a:pt x="79" y="104"/>
                </a:lnTo>
                <a:lnTo>
                  <a:pt x="82" y="110"/>
                </a:lnTo>
                <a:lnTo>
                  <a:pt x="85" y="117"/>
                </a:lnTo>
                <a:lnTo>
                  <a:pt x="88" y="123"/>
                </a:lnTo>
                <a:lnTo>
                  <a:pt x="91" y="131"/>
                </a:lnTo>
                <a:lnTo>
                  <a:pt x="93" y="139"/>
                </a:lnTo>
                <a:lnTo>
                  <a:pt x="96" y="147"/>
                </a:lnTo>
                <a:lnTo>
                  <a:pt x="98" y="155"/>
                </a:lnTo>
                <a:lnTo>
                  <a:pt x="101" y="164"/>
                </a:lnTo>
                <a:lnTo>
                  <a:pt x="105" y="182"/>
                </a:lnTo>
                <a:lnTo>
                  <a:pt x="109" y="201"/>
                </a:lnTo>
                <a:lnTo>
                  <a:pt x="113" y="193"/>
                </a:lnTo>
                <a:lnTo>
                  <a:pt x="116" y="185"/>
                </a:lnTo>
                <a:lnTo>
                  <a:pt x="120" y="177"/>
                </a:lnTo>
                <a:lnTo>
                  <a:pt x="123" y="168"/>
                </a:lnTo>
                <a:lnTo>
                  <a:pt x="127" y="160"/>
                </a:lnTo>
                <a:lnTo>
                  <a:pt x="130" y="152"/>
                </a:lnTo>
                <a:lnTo>
                  <a:pt x="134" y="144"/>
                </a:lnTo>
                <a:lnTo>
                  <a:pt x="137" y="136"/>
                </a:lnTo>
                <a:close/>
              </a:path>
            </a:pathLst>
          </a:custGeom>
          <a:noFill/>
          <a:ln w="1778">
            <a:solidFill>
              <a:srgbClr val="373435"/>
            </a:solidFill>
            <a:round/>
            <a:headEnd/>
            <a:tailEnd/>
          </a:ln>
        </xdr:spPr>
      </xdr:sp>
      <xdr:pic>
        <xdr:nvPicPr>
          <xdr:cNvPr id="98" name="Picture 107">
            <a:extLst>
              <a:ext uri="{FF2B5EF4-FFF2-40B4-BE49-F238E27FC236}">
                <a16:creationId xmlns:a16="http://schemas.microsoft.com/office/drawing/2014/main" id="{8B260D64-F17B-94FF-AA8A-4D552B02D29C}"/>
              </a:ext>
            </a:extLst>
          </xdr:cNvPr>
          <xdr:cNvPicPr>
            <a:picLocks noChangeAspect="1" noChangeArrowheads="1"/>
          </xdr:cNvPicPr>
        </xdr:nvPicPr>
        <xdr:blipFill>
          <a:blip xmlns:r="http://schemas.openxmlformats.org/officeDocument/2006/relationships" r:embed="rId7"/>
          <a:srcRect/>
          <a:stretch>
            <a:fillRect/>
          </a:stretch>
        </xdr:blipFill>
        <xdr:spPr bwMode="auto">
          <a:xfrm>
            <a:off x="1603" y="501"/>
            <a:ext cx="499" cy="2"/>
          </a:xfrm>
          <a:prstGeom prst="rect">
            <a:avLst/>
          </a:prstGeom>
          <a:noFill/>
          <a:ln w="9525">
            <a:noFill/>
            <a:miter lim="800000"/>
            <a:headEnd/>
            <a:tailEnd/>
          </a:ln>
        </xdr:spPr>
      </xdr:pic>
      <xdr:sp macro="" textlink="">
        <xdr:nvSpPr>
          <xdr:cNvPr id="99" name="AutoShape 106">
            <a:extLst>
              <a:ext uri="{FF2B5EF4-FFF2-40B4-BE49-F238E27FC236}">
                <a16:creationId xmlns:a16="http://schemas.microsoft.com/office/drawing/2014/main" id="{B4E4BF31-9641-BB78-8F7D-97A2A95EE50E}"/>
              </a:ext>
            </a:extLst>
          </xdr:cNvPr>
          <xdr:cNvSpPr>
            <a:spLocks/>
          </xdr:cNvSpPr>
        </xdr:nvSpPr>
        <xdr:spPr bwMode="auto">
          <a:xfrm>
            <a:off x="1563" y="531"/>
            <a:ext cx="143" cy="188"/>
          </a:xfrm>
          <a:custGeom>
            <a:avLst/>
            <a:gdLst>
              <a:gd name="T0" fmla="*/ 108 w 143"/>
              <a:gd name="T1" fmla="*/ 791 h 188"/>
              <a:gd name="T2" fmla="*/ 94 w 143"/>
              <a:gd name="T3" fmla="*/ 816 h 188"/>
              <a:gd name="T4" fmla="*/ 81 w 143"/>
              <a:gd name="T5" fmla="*/ 842 h 188"/>
              <a:gd name="T6" fmla="*/ 55 w 143"/>
              <a:gd name="T7" fmla="*/ 890 h 188"/>
              <a:gd name="T8" fmla="*/ 27 w 143"/>
              <a:gd name="T9" fmla="*/ 936 h 188"/>
              <a:gd name="T10" fmla="*/ 14 w 143"/>
              <a:gd name="T11" fmla="*/ 958 h 188"/>
              <a:gd name="T12" fmla="*/ 0 w 143"/>
              <a:gd name="T13" fmla="*/ 979 h 188"/>
              <a:gd name="T14" fmla="*/ 8 w 143"/>
              <a:gd name="T15" fmla="*/ 975 h 188"/>
              <a:gd name="T16" fmla="*/ 15 w 143"/>
              <a:gd name="T17" fmla="*/ 972 h 188"/>
              <a:gd name="T18" fmla="*/ 23 w 143"/>
              <a:gd name="T19" fmla="*/ 967 h 188"/>
              <a:gd name="T20" fmla="*/ 31 w 143"/>
              <a:gd name="T21" fmla="*/ 963 h 188"/>
              <a:gd name="T22" fmla="*/ 45 w 143"/>
              <a:gd name="T23" fmla="*/ 953 h 188"/>
              <a:gd name="T24" fmla="*/ 59 w 143"/>
              <a:gd name="T25" fmla="*/ 941 h 188"/>
              <a:gd name="T26" fmla="*/ 66 w 143"/>
              <a:gd name="T27" fmla="*/ 934 h 188"/>
              <a:gd name="T28" fmla="*/ 78 w 143"/>
              <a:gd name="T29" fmla="*/ 920 h 188"/>
              <a:gd name="T30" fmla="*/ 90 w 143"/>
              <a:gd name="T31" fmla="*/ 904 h 188"/>
              <a:gd name="T32" fmla="*/ 96 w 143"/>
              <a:gd name="T33" fmla="*/ 895 h 188"/>
              <a:gd name="T34" fmla="*/ 102 w 143"/>
              <a:gd name="T35" fmla="*/ 885 h 188"/>
              <a:gd name="T36" fmla="*/ 107 w 143"/>
              <a:gd name="T37" fmla="*/ 875 h 188"/>
              <a:gd name="T38" fmla="*/ 132 w 143"/>
              <a:gd name="T39" fmla="*/ 875 h 188"/>
              <a:gd name="T40" fmla="*/ 129 w 143"/>
              <a:gd name="T41" fmla="*/ 870 h 188"/>
              <a:gd name="T42" fmla="*/ 125 w 143"/>
              <a:gd name="T43" fmla="*/ 858 h 188"/>
              <a:gd name="T44" fmla="*/ 122 w 143"/>
              <a:gd name="T45" fmla="*/ 851 h 188"/>
              <a:gd name="T46" fmla="*/ 118 w 143"/>
              <a:gd name="T47" fmla="*/ 837 h 188"/>
              <a:gd name="T48" fmla="*/ 115 w 143"/>
              <a:gd name="T49" fmla="*/ 821 h 188"/>
              <a:gd name="T50" fmla="*/ 111 w 143"/>
              <a:gd name="T51" fmla="*/ 806 h 188"/>
              <a:gd name="T52" fmla="*/ 108 w 143"/>
              <a:gd name="T53" fmla="*/ 791 h 188"/>
              <a:gd name="T54" fmla="*/ 132 w 143"/>
              <a:gd name="T55" fmla="*/ 875 h 188"/>
              <a:gd name="T56" fmla="*/ 107 w 143"/>
              <a:gd name="T57" fmla="*/ 875 h 188"/>
              <a:gd name="T58" fmla="*/ 113 w 143"/>
              <a:gd name="T59" fmla="*/ 883 h 188"/>
              <a:gd name="T60" fmla="*/ 115 w 143"/>
              <a:gd name="T61" fmla="*/ 888 h 188"/>
              <a:gd name="T62" fmla="*/ 117 w 143"/>
              <a:gd name="T63" fmla="*/ 892 h 188"/>
              <a:gd name="T64" fmla="*/ 118 w 143"/>
              <a:gd name="T65" fmla="*/ 898 h 188"/>
              <a:gd name="T66" fmla="*/ 120 w 143"/>
              <a:gd name="T67" fmla="*/ 908 h 188"/>
              <a:gd name="T68" fmla="*/ 121 w 143"/>
              <a:gd name="T69" fmla="*/ 914 h 188"/>
              <a:gd name="T70" fmla="*/ 121 w 143"/>
              <a:gd name="T71" fmla="*/ 941 h 188"/>
              <a:gd name="T72" fmla="*/ 120 w 143"/>
              <a:gd name="T73" fmla="*/ 947 h 188"/>
              <a:gd name="T74" fmla="*/ 119 w 143"/>
              <a:gd name="T75" fmla="*/ 955 h 188"/>
              <a:gd name="T76" fmla="*/ 118 w 143"/>
              <a:gd name="T77" fmla="*/ 962 h 188"/>
              <a:gd name="T78" fmla="*/ 116 w 143"/>
              <a:gd name="T79" fmla="*/ 970 h 188"/>
              <a:gd name="T80" fmla="*/ 120 w 143"/>
              <a:gd name="T81" fmla="*/ 961 h 188"/>
              <a:gd name="T82" fmla="*/ 123 w 143"/>
              <a:gd name="T83" fmla="*/ 952 h 188"/>
              <a:gd name="T84" fmla="*/ 127 w 143"/>
              <a:gd name="T85" fmla="*/ 943 h 188"/>
              <a:gd name="T86" fmla="*/ 130 w 143"/>
              <a:gd name="T87" fmla="*/ 934 h 188"/>
              <a:gd name="T88" fmla="*/ 133 w 143"/>
              <a:gd name="T89" fmla="*/ 924 h 188"/>
              <a:gd name="T90" fmla="*/ 137 w 143"/>
              <a:gd name="T91" fmla="*/ 916 h 188"/>
              <a:gd name="T92" fmla="*/ 140 w 143"/>
              <a:gd name="T93" fmla="*/ 906 h 188"/>
              <a:gd name="T94" fmla="*/ 143 w 143"/>
              <a:gd name="T95" fmla="*/ 897 h 188"/>
              <a:gd name="T96" fmla="*/ 137 w 143"/>
              <a:gd name="T97" fmla="*/ 887 h 188"/>
              <a:gd name="T98" fmla="*/ 135 w 143"/>
              <a:gd name="T99" fmla="*/ 882 h 188"/>
              <a:gd name="T100" fmla="*/ 132 w 143"/>
              <a:gd name="T101" fmla="*/ 875 h 188"/>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w 143"/>
              <a:gd name="T154" fmla="*/ 0 h 188"/>
              <a:gd name="T155" fmla="*/ 143 w 143"/>
              <a:gd name="T156" fmla="*/ 188 h 188"/>
            </a:gdLst>
            <a:ahLst/>
            <a:cxnLst>
              <a:cxn ang="T102">
                <a:pos x="T0" y="T1"/>
              </a:cxn>
              <a:cxn ang="T103">
                <a:pos x="T2" y="T3"/>
              </a:cxn>
              <a:cxn ang="T104">
                <a:pos x="T4" y="T5"/>
              </a:cxn>
              <a:cxn ang="T105">
                <a:pos x="T6" y="T7"/>
              </a:cxn>
              <a:cxn ang="T106">
                <a:pos x="T8" y="T9"/>
              </a:cxn>
              <a:cxn ang="T107">
                <a:pos x="T10" y="T11"/>
              </a:cxn>
              <a:cxn ang="T108">
                <a:pos x="T12" y="T13"/>
              </a:cxn>
              <a:cxn ang="T109">
                <a:pos x="T14" y="T15"/>
              </a:cxn>
              <a:cxn ang="T110">
                <a:pos x="T16" y="T17"/>
              </a:cxn>
              <a:cxn ang="T111">
                <a:pos x="T18" y="T19"/>
              </a:cxn>
              <a:cxn ang="T112">
                <a:pos x="T20" y="T21"/>
              </a:cxn>
              <a:cxn ang="T113">
                <a:pos x="T22" y="T23"/>
              </a:cxn>
              <a:cxn ang="T114">
                <a:pos x="T24" y="T25"/>
              </a:cxn>
              <a:cxn ang="T115">
                <a:pos x="T26" y="T27"/>
              </a:cxn>
              <a:cxn ang="T116">
                <a:pos x="T28" y="T29"/>
              </a:cxn>
              <a:cxn ang="T117">
                <a:pos x="T30" y="T31"/>
              </a:cxn>
              <a:cxn ang="T118">
                <a:pos x="T32" y="T33"/>
              </a:cxn>
              <a:cxn ang="T119">
                <a:pos x="T34" y="T35"/>
              </a:cxn>
              <a:cxn ang="T120">
                <a:pos x="T36" y="T37"/>
              </a:cxn>
              <a:cxn ang="T121">
                <a:pos x="T38" y="T39"/>
              </a:cxn>
              <a:cxn ang="T122">
                <a:pos x="T40" y="T41"/>
              </a:cxn>
              <a:cxn ang="T123">
                <a:pos x="T42" y="T43"/>
              </a:cxn>
              <a:cxn ang="T124">
                <a:pos x="T44" y="T45"/>
              </a:cxn>
              <a:cxn ang="T125">
                <a:pos x="T46" y="T47"/>
              </a:cxn>
              <a:cxn ang="T126">
                <a:pos x="T48" y="T49"/>
              </a:cxn>
              <a:cxn ang="T127">
                <a:pos x="T50" y="T51"/>
              </a:cxn>
              <a:cxn ang="T128">
                <a:pos x="T52" y="T53"/>
              </a:cxn>
              <a:cxn ang="T129">
                <a:pos x="T54" y="T55"/>
              </a:cxn>
              <a:cxn ang="T130">
                <a:pos x="T56" y="T57"/>
              </a:cxn>
              <a:cxn ang="T131">
                <a:pos x="T58" y="T59"/>
              </a:cxn>
              <a:cxn ang="T132">
                <a:pos x="T60" y="T61"/>
              </a:cxn>
              <a:cxn ang="T133">
                <a:pos x="T62" y="T63"/>
              </a:cxn>
              <a:cxn ang="T134">
                <a:pos x="T64" y="T65"/>
              </a:cxn>
              <a:cxn ang="T135">
                <a:pos x="T66" y="T67"/>
              </a:cxn>
              <a:cxn ang="T136">
                <a:pos x="T68" y="T69"/>
              </a:cxn>
              <a:cxn ang="T137">
                <a:pos x="T70" y="T71"/>
              </a:cxn>
              <a:cxn ang="T138">
                <a:pos x="T72" y="T73"/>
              </a:cxn>
              <a:cxn ang="T139">
                <a:pos x="T74" y="T75"/>
              </a:cxn>
              <a:cxn ang="T140">
                <a:pos x="T76" y="T77"/>
              </a:cxn>
              <a:cxn ang="T141">
                <a:pos x="T78" y="T79"/>
              </a:cxn>
              <a:cxn ang="T142">
                <a:pos x="T80" y="T81"/>
              </a:cxn>
              <a:cxn ang="T143">
                <a:pos x="T82" y="T83"/>
              </a:cxn>
              <a:cxn ang="T144">
                <a:pos x="T84" y="T85"/>
              </a:cxn>
              <a:cxn ang="T145">
                <a:pos x="T86" y="T87"/>
              </a:cxn>
              <a:cxn ang="T146">
                <a:pos x="T88" y="T89"/>
              </a:cxn>
              <a:cxn ang="T147">
                <a:pos x="T90" y="T91"/>
              </a:cxn>
              <a:cxn ang="T148">
                <a:pos x="T92" y="T93"/>
              </a:cxn>
              <a:cxn ang="T149">
                <a:pos x="T94" y="T95"/>
              </a:cxn>
              <a:cxn ang="T150">
                <a:pos x="T96" y="T97"/>
              </a:cxn>
              <a:cxn ang="T151">
                <a:pos x="T98" y="T99"/>
              </a:cxn>
              <a:cxn ang="T152">
                <a:pos x="T100" y="T101"/>
              </a:cxn>
            </a:cxnLst>
            <a:rect l="T153" t="T154" r="T155" b="T156"/>
            <a:pathLst>
              <a:path w="143" h="188">
                <a:moveTo>
                  <a:pt x="108" y="0"/>
                </a:moveTo>
                <a:lnTo>
                  <a:pt x="94" y="25"/>
                </a:lnTo>
                <a:lnTo>
                  <a:pt x="81" y="51"/>
                </a:lnTo>
                <a:lnTo>
                  <a:pt x="55" y="99"/>
                </a:lnTo>
                <a:lnTo>
                  <a:pt x="27" y="145"/>
                </a:lnTo>
                <a:lnTo>
                  <a:pt x="14" y="167"/>
                </a:lnTo>
                <a:lnTo>
                  <a:pt x="0" y="188"/>
                </a:lnTo>
                <a:lnTo>
                  <a:pt x="8" y="184"/>
                </a:lnTo>
                <a:lnTo>
                  <a:pt x="15" y="181"/>
                </a:lnTo>
                <a:lnTo>
                  <a:pt x="23" y="176"/>
                </a:lnTo>
                <a:lnTo>
                  <a:pt x="31" y="172"/>
                </a:lnTo>
                <a:lnTo>
                  <a:pt x="45" y="162"/>
                </a:lnTo>
                <a:lnTo>
                  <a:pt x="59" y="150"/>
                </a:lnTo>
                <a:lnTo>
                  <a:pt x="66" y="143"/>
                </a:lnTo>
                <a:lnTo>
                  <a:pt x="78" y="129"/>
                </a:lnTo>
                <a:lnTo>
                  <a:pt x="90" y="113"/>
                </a:lnTo>
                <a:lnTo>
                  <a:pt x="96" y="104"/>
                </a:lnTo>
                <a:lnTo>
                  <a:pt x="102" y="94"/>
                </a:lnTo>
                <a:lnTo>
                  <a:pt x="107" y="84"/>
                </a:lnTo>
                <a:lnTo>
                  <a:pt x="132" y="84"/>
                </a:lnTo>
                <a:lnTo>
                  <a:pt x="129" y="79"/>
                </a:lnTo>
                <a:lnTo>
                  <a:pt x="125" y="67"/>
                </a:lnTo>
                <a:lnTo>
                  <a:pt x="122" y="60"/>
                </a:lnTo>
                <a:lnTo>
                  <a:pt x="118" y="46"/>
                </a:lnTo>
                <a:lnTo>
                  <a:pt x="115" y="30"/>
                </a:lnTo>
                <a:lnTo>
                  <a:pt x="111" y="15"/>
                </a:lnTo>
                <a:lnTo>
                  <a:pt x="108" y="0"/>
                </a:lnTo>
                <a:close/>
                <a:moveTo>
                  <a:pt x="132" y="84"/>
                </a:moveTo>
                <a:lnTo>
                  <a:pt x="107" y="84"/>
                </a:lnTo>
                <a:lnTo>
                  <a:pt x="113" y="92"/>
                </a:lnTo>
                <a:lnTo>
                  <a:pt x="115" y="97"/>
                </a:lnTo>
                <a:lnTo>
                  <a:pt x="117" y="101"/>
                </a:lnTo>
                <a:lnTo>
                  <a:pt x="118" y="107"/>
                </a:lnTo>
                <a:lnTo>
                  <a:pt x="120" y="117"/>
                </a:lnTo>
                <a:lnTo>
                  <a:pt x="121" y="123"/>
                </a:lnTo>
                <a:lnTo>
                  <a:pt x="121" y="150"/>
                </a:lnTo>
                <a:lnTo>
                  <a:pt x="120" y="156"/>
                </a:lnTo>
                <a:lnTo>
                  <a:pt x="119" y="164"/>
                </a:lnTo>
                <a:lnTo>
                  <a:pt x="118" y="171"/>
                </a:lnTo>
                <a:lnTo>
                  <a:pt x="116" y="179"/>
                </a:lnTo>
                <a:lnTo>
                  <a:pt x="120" y="170"/>
                </a:lnTo>
                <a:lnTo>
                  <a:pt x="123" y="161"/>
                </a:lnTo>
                <a:lnTo>
                  <a:pt x="127" y="152"/>
                </a:lnTo>
                <a:lnTo>
                  <a:pt x="130" y="143"/>
                </a:lnTo>
                <a:lnTo>
                  <a:pt x="133" y="133"/>
                </a:lnTo>
                <a:lnTo>
                  <a:pt x="137" y="125"/>
                </a:lnTo>
                <a:lnTo>
                  <a:pt x="140" y="115"/>
                </a:lnTo>
                <a:lnTo>
                  <a:pt x="143" y="106"/>
                </a:lnTo>
                <a:lnTo>
                  <a:pt x="137" y="96"/>
                </a:lnTo>
                <a:lnTo>
                  <a:pt x="135" y="91"/>
                </a:lnTo>
                <a:lnTo>
                  <a:pt x="132" y="84"/>
                </a:lnTo>
                <a:close/>
              </a:path>
            </a:pathLst>
          </a:custGeom>
          <a:solidFill>
            <a:srgbClr val="00A857"/>
          </a:solidFill>
          <a:ln w="9525">
            <a:noFill/>
            <a:miter lim="800000"/>
            <a:headEnd/>
            <a:tailEnd/>
          </a:ln>
        </xdr:spPr>
      </xdr:sp>
      <xdr:pic>
        <xdr:nvPicPr>
          <xdr:cNvPr id="100" name="Picture 105">
            <a:extLst>
              <a:ext uri="{FF2B5EF4-FFF2-40B4-BE49-F238E27FC236}">
                <a16:creationId xmlns:a16="http://schemas.microsoft.com/office/drawing/2014/main" id="{397A38B2-D31D-C8A4-522C-F7A82F29E248}"/>
              </a:ext>
            </a:extLst>
          </xdr:cNvPr>
          <xdr:cNvPicPr>
            <a:picLocks noChangeAspect="1" noChangeArrowheads="1"/>
          </xdr:cNvPicPr>
        </xdr:nvPicPr>
        <xdr:blipFill>
          <a:blip xmlns:r="http://schemas.openxmlformats.org/officeDocument/2006/relationships" r:embed="rId19"/>
          <a:srcRect/>
          <a:stretch>
            <a:fillRect/>
          </a:stretch>
        </xdr:blipFill>
        <xdr:spPr bwMode="auto">
          <a:xfrm>
            <a:off x="1564" y="662"/>
            <a:ext cx="658" cy="2"/>
          </a:xfrm>
          <a:prstGeom prst="rect">
            <a:avLst/>
          </a:prstGeom>
          <a:noFill/>
          <a:ln w="9525">
            <a:noFill/>
            <a:miter lim="800000"/>
            <a:headEnd/>
            <a:tailEnd/>
          </a:ln>
        </xdr:spPr>
      </xdr:pic>
      <xdr:pic>
        <xdr:nvPicPr>
          <xdr:cNvPr id="101" name="Picture 104">
            <a:extLst>
              <a:ext uri="{FF2B5EF4-FFF2-40B4-BE49-F238E27FC236}">
                <a16:creationId xmlns:a16="http://schemas.microsoft.com/office/drawing/2014/main" id="{321678A9-F6D2-F00C-7609-2CEA7FCE2E21}"/>
              </a:ext>
            </a:extLst>
          </xdr:cNvPr>
          <xdr:cNvPicPr>
            <a:picLocks noChangeAspect="1" noChangeArrowheads="1"/>
          </xdr:cNvPicPr>
        </xdr:nvPicPr>
        <xdr:blipFill>
          <a:blip xmlns:r="http://schemas.openxmlformats.org/officeDocument/2006/relationships" r:embed="rId20"/>
          <a:srcRect/>
          <a:stretch>
            <a:fillRect/>
          </a:stretch>
        </xdr:blipFill>
        <xdr:spPr bwMode="auto">
          <a:xfrm>
            <a:off x="1561" y="530"/>
            <a:ext cx="146" cy="191"/>
          </a:xfrm>
          <a:prstGeom prst="rect">
            <a:avLst/>
          </a:prstGeom>
          <a:noFill/>
          <a:ln w="9525">
            <a:noFill/>
            <a:miter lim="800000"/>
            <a:headEnd/>
            <a:tailEnd/>
          </a:ln>
        </xdr:spPr>
      </xdr:pic>
      <xdr:pic>
        <xdr:nvPicPr>
          <xdr:cNvPr id="102" name="Picture 103">
            <a:extLst>
              <a:ext uri="{FF2B5EF4-FFF2-40B4-BE49-F238E27FC236}">
                <a16:creationId xmlns:a16="http://schemas.microsoft.com/office/drawing/2014/main" id="{9143CCA9-1103-CCCB-F7CC-689CBC0D67DA}"/>
              </a:ext>
            </a:extLst>
          </xdr:cNvPr>
          <xdr:cNvPicPr>
            <a:picLocks noChangeAspect="1" noChangeArrowheads="1"/>
          </xdr:cNvPicPr>
        </xdr:nvPicPr>
        <xdr:blipFill>
          <a:blip xmlns:r="http://schemas.openxmlformats.org/officeDocument/2006/relationships" r:embed="rId7"/>
          <a:srcRect/>
          <a:stretch>
            <a:fillRect/>
          </a:stretch>
        </xdr:blipFill>
        <xdr:spPr bwMode="auto">
          <a:xfrm>
            <a:off x="1564" y="662"/>
            <a:ext cx="499" cy="2"/>
          </a:xfrm>
          <a:prstGeom prst="rect">
            <a:avLst/>
          </a:prstGeom>
          <a:noFill/>
          <a:ln w="9525">
            <a:noFill/>
            <a:miter lim="800000"/>
            <a:headEnd/>
            <a:tailEnd/>
          </a:ln>
        </xdr:spPr>
      </xdr:pic>
      <xdr:sp macro="" textlink="">
        <xdr:nvSpPr>
          <xdr:cNvPr id="103" name="AutoShape 102">
            <a:extLst>
              <a:ext uri="{FF2B5EF4-FFF2-40B4-BE49-F238E27FC236}">
                <a16:creationId xmlns:a16="http://schemas.microsoft.com/office/drawing/2014/main" id="{B989A558-8A15-9E7E-7278-129569F649F8}"/>
              </a:ext>
            </a:extLst>
          </xdr:cNvPr>
          <xdr:cNvSpPr>
            <a:spLocks/>
          </xdr:cNvSpPr>
        </xdr:nvSpPr>
        <xdr:spPr bwMode="auto">
          <a:xfrm>
            <a:off x="1710" y="532"/>
            <a:ext cx="97" cy="239"/>
          </a:xfrm>
          <a:custGeom>
            <a:avLst/>
            <a:gdLst>
              <a:gd name="T0" fmla="*/ 97 w 97"/>
              <a:gd name="T1" fmla="*/ 879 h 239"/>
              <a:gd name="T2" fmla="*/ 56 w 97"/>
              <a:gd name="T3" fmla="*/ 879 h 239"/>
              <a:gd name="T4" fmla="*/ 56 w 97"/>
              <a:gd name="T5" fmla="*/ 900 h 239"/>
              <a:gd name="T6" fmla="*/ 57 w 97"/>
              <a:gd name="T7" fmla="*/ 908 h 239"/>
              <a:gd name="T8" fmla="*/ 57 w 97"/>
              <a:gd name="T9" fmla="*/ 918 h 239"/>
              <a:gd name="T10" fmla="*/ 58 w 97"/>
              <a:gd name="T11" fmla="*/ 927 h 239"/>
              <a:gd name="T12" fmla="*/ 60 w 97"/>
              <a:gd name="T13" fmla="*/ 937 h 239"/>
              <a:gd name="T14" fmla="*/ 61 w 97"/>
              <a:gd name="T15" fmla="*/ 947 h 239"/>
              <a:gd name="T16" fmla="*/ 63 w 97"/>
              <a:gd name="T17" fmla="*/ 956 h 239"/>
              <a:gd name="T18" fmla="*/ 65 w 97"/>
              <a:gd name="T19" fmla="*/ 966 h 239"/>
              <a:gd name="T20" fmla="*/ 67 w 97"/>
              <a:gd name="T21" fmla="*/ 975 h 239"/>
              <a:gd name="T22" fmla="*/ 69 w 97"/>
              <a:gd name="T23" fmla="*/ 985 h 239"/>
              <a:gd name="T24" fmla="*/ 72 w 97"/>
              <a:gd name="T25" fmla="*/ 994 h 239"/>
              <a:gd name="T26" fmla="*/ 74 w 97"/>
              <a:gd name="T27" fmla="*/ 1004 h 239"/>
              <a:gd name="T28" fmla="*/ 77 w 97"/>
              <a:gd name="T29" fmla="*/ 1013 h 239"/>
              <a:gd name="T30" fmla="*/ 81 w 97"/>
              <a:gd name="T31" fmla="*/ 1022 h 239"/>
              <a:gd name="T32" fmla="*/ 84 w 97"/>
              <a:gd name="T33" fmla="*/ 1031 h 239"/>
              <a:gd name="T34" fmla="*/ 87 w 97"/>
              <a:gd name="T35" fmla="*/ 1017 h 239"/>
              <a:gd name="T36" fmla="*/ 89 w 97"/>
              <a:gd name="T37" fmla="*/ 1003 h 239"/>
              <a:gd name="T38" fmla="*/ 93 w 97"/>
              <a:gd name="T39" fmla="*/ 973 h 239"/>
              <a:gd name="T40" fmla="*/ 95 w 97"/>
              <a:gd name="T41" fmla="*/ 959 h 239"/>
              <a:gd name="T42" fmla="*/ 97 w 97"/>
              <a:gd name="T43" fmla="*/ 929 h 239"/>
              <a:gd name="T44" fmla="*/ 97 w 97"/>
              <a:gd name="T45" fmla="*/ 882 h 239"/>
              <a:gd name="T46" fmla="*/ 97 w 97"/>
              <a:gd name="T47" fmla="*/ 879 h 239"/>
              <a:gd name="T48" fmla="*/ 88 w 97"/>
              <a:gd name="T49" fmla="*/ 792 h 239"/>
              <a:gd name="T50" fmla="*/ 76 w 97"/>
              <a:gd name="T51" fmla="*/ 806 h 239"/>
              <a:gd name="T52" fmla="*/ 69 w 97"/>
              <a:gd name="T53" fmla="*/ 813 h 239"/>
              <a:gd name="T54" fmla="*/ 64 w 97"/>
              <a:gd name="T55" fmla="*/ 821 h 239"/>
              <a:gd name="T56" fmla="*/ 57 w 97"/>
              <a:gd name="T57" fmla="*/ 828 h 239"/>
              <a:gd name="T58" fmla="*/ 52 w 97"/>
              <a:gd name="T59" fmla="*/ 836 h 239"/>
              <a:gd name="T60" fmla="*/ 46 w 97"/>
              <a:gd name="T61" fmla="*/ 843 h 239"/>
              <a:gd name="T62" fmla="*/ 41 w 97"/>
              <a:gd name="T63" fmla="*/ 851 h 239"/>
              <a:gd name="T64" fmla="*/ 30 w 97"/>
              <a:gd name="T65" fmla="*/ 867 h 239"/>
              <a:gd name="T66" fmla="*/ 10 w 97"/>
              <a:gd name="T67" fmla="*/ 899 h 239"/>
              <a:gd name="T68" fmla="*/ 0 w 97"/>
              <a:gd name="T69" fmla="*/ 916 h 239"/>
              <a:gd name="T70" fmla="*/ 7 w 97"/>
              <a:gd name="T71" fmla="*/ 910 h 239"/>
              <a:gd name="T72" fmla="*/ 13 w 97"/>
              <a:gd name="T73" fmla="*/ 905 h 239"/>
              <a:gd name="T74" fmla="*/ 21 w 97"/>
              <a:gd name="T75" fmla="*/ 900 h 239"/>
              <a:gd name="T76" fmla="*/ 27 w 97"/>
              <a:gd name="T77" fmla="*/ 895 h 239"/>
              <a:gd name="T78" fmla="*/ 34 w 97"/>
              <a:gd name="T79" fmla="*/ 890 h 239"/>
              <a:gd name="T80" fmla="*/ 48 w 97"/>
              <a:gd name="T81" fmla="*/ 882 h 239"/>
              <a:gd name="T82" fmla="*/ 56 w 97"/>
              <a:gd name="T83" fmla="*/ 879 h 239"/>
              <a:gd name="T84" fmla="*/ 97 w 97"/>
              <a:gd name="T85" fmla="*/ 879 h 239"/>
              <a:gd name="T86" fmla="*/ 94 w 97"/>
              <a:gd name="T87" fmla="*/ 836 h 239"/>
              <a:gd name="T88" fmla="*/ 93 w 97"/>
              <a:gd name="T89" fmla="*/ 823 h 239"/>
              <a:gd name="T90" fmla="*/ 91 w 97"/>
              <a:gd name="T91" fmla="*/ 808 h 239"/>
              <a:gd name="T92" fmla="*/ 88 w 97"/>
              <a:gd name="T93" fmla="*/ 792 h 239"/>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w 97"/>
              <a:gd name="T142" fmla="*/ 0 h 239"/>
              <a:gd name="T143" fmla="*/ 97 w 97"/>
              <a:gd name="T144" fmla="*/ 239 h 239"/>
            </a:gdLst>
            <a:ahLst/>
            <a:cxnLst>
              <a:cxn ang="T94">
                <a:pos x="T0" y="T1"/>
              </a:cxn>
              <a:cxn ang="T95">
                <a:pos x="T2" y="T3"/>
              </a:cxn>
              <a:cxn ang="T96">
                <a:pos x="T4" y="T5"/>
              </a:cxn>
              <a:cxn ang="T97">
                <a:pos x="T6" y="T7"/>
              </a:cxn>
              <a:cxn ang="T98">
                <a:pos x="T8" y="T9"/>
              </a:cxn>
              <a:cxn ang="T99">
                <a:pos x="T10" y="T11"/>
              </a:cxn>
              <a:cxn ang="T100">
                <a:pos x="T12" y="T13"/>
              </a:cxn>
              <a:cxn ang="T101">
                <a:pos x="T14" y="T15"/>
              </a:cxn>
              <a:cxn ang="T102">
                <a:pos x="T16" y="T17"/>
              </a:cxn>
              <a:cxn ang="T103">
                <a:pos x="T18" y="T19"/>
              </a:cxn>
              <a:cxn ang="T104">
                <a:pos x="T20" y="T21"/>
              </a:cxn>
              <a:cxn ang="T105">
                <a:pos x="T22" y="T23"/>
              </a:cxn>
              <a:cxn ang="T106">
                <a:pos x="T24" y="T25"/>
              </a:cxn>
              <a:cxn ang="T107">
                <a:pos x="T26" y="T27"/>
              </a:cxn>
              <a:cxn ang="T108">
                <a:pos x="T28" y="T29"/>
              </a:cxn>
              <a:cxn ang="T109">
                <a:pos x="T30" y="T31"/>
              </a:cxn>
              <a:cxn ang="T110">
                <a:pos x="T32" y="T33"/>
              </a:cxn>
              <a:cxn ang="T111">
                <a:pos x="T34" y="T35"/>
              </a:cxn>
              <a:cxn ang="T112">
                <a:pos x="T36" y="T37"/>
              </a:cxn>
              <a:cxn ang="T113">
                <a:pos x="T38" y="T39"/>
              </a:cxn>
              <a:cxn ang="T114">
                <a:pos x="T40" y="T41"/>
              </a:cxn>
              <a:cxn ang="T115">
                <a:pos x="T42" y="T43"/>
              </a:cxn>
              <a:cxn ang="T116">
                <a:pos x="T44" y="T45"/>
              </a:cxn>
              <a:cxn ang="T117">
                <a:pos x="T46" y="T47"/>
              </a:cxn>
              <a:cxn ang="T118">
                <a:pos x="T48" y="T49"/>
              </a:cxn>
              <a:cxn ang="T119">
                <a:pos x="T50" y="T51"/>
              </a:cxn>
              <a:cxn ang="T120">
                <a:pos x="T52" y="T53"/>
              </a:cxn>
              <a:cxn ang="T121">
                <a:pos x="T54" y="T55"/>
              </a:cxn>
              <a:cxn ang="T122">
                <a:pos x="T56" y="T57"/>
              </a:cxn>
              <a:cxn ang="T123">
                <a:pos x="T58" y="T59"/>
              </a:cxn>
              <a:cxn ang="T124">
                <a:pos x="T60" y="T61"/>
              </a:cxn>
              <a:cxn ang="T125">
                <a:pos x="T62" y="T63"/>
              </a:cxn>
              <a:cxn ang="T126">
                <a:pos x="T64" y="T65"/>
              </a:cxn>
              <a:cxn ang="T127">
                <a:pos x="T66" y="T67"/>
              </a:cxn>
              <a:cxn ang="T128">
                <a:pos x="T68" y="T69"/>
              </a:cxn>
              <a:cxn ang="T129">
                <a:pos x="T70" y="T71"/>
              </a:cxn>
              <a:cxn ang="T130">
                <a:pos x="T72" y="T73"/>
              </a:cxn>
              <a:cxn ang="T131">
                <a:pos x="T74" y="T75"/>
              </a:cxn>
              <a:cxn ang="T132">
                <a:pos x="T76" y="T77"/>
              </a:cxn>
              <a:cxn ang="T133">
                <a:pos x="T78" y="T79"/>
              </a:cxn>
              <a:cxn ang="T134">
                <a:pos x="T80" y="T81"/>
              </a:cxn>
              <a:cxn ang="T135">
                <a:pos x="T82" y="T83"/>
              </a:cxn>
              <a:cxn ang="T136">
                <a:pos x="T84" y="T85"/>
              </a:cxn>
              <a:cxn ang="T137">
                <a:pos x="T86" y="T87"/>
              </a:cxn>
              <a:cxn ang="T138">
                <a:pos x="T88" y="T89"/>
              </a:cxn>
              <a:cxn ang="T139">
                <a:pos x="T90" y="T91"/>
              </a:cxn>
              <a:cxn ang="T140">
                <a:pos x="T92" y="T93"/>
              </a:cxn>
            </a:cxnLst>
            <a:rect l="T141" t="T142" r="T143" b="T144"/>
            <a:pathLst>
              <a:path w="97" h="239">
                <a:moveTo>
                  <a:pt x="97" y="87"/>
                </a:moveTo>
                <a:lnTo>
                  <a:pt x="56" y="87"/>
                </a:lnTo>
                <a:lnTo>
                  <a:pt x="56" y="108"/>
                </a:lnTo>
                <a:lnTo>
                  <a:pt x="57" y="116"/>
                </a:lnTo>
                <a:lnTo>
                  <a:pt x="57" y="126"/>
                </a:lnTo>
                <a:lnTo>
                  <a:pt x="58" y="135"/>
                </a:lnTo>
                <a:lnTo>
                  <a:pt x="60" y="145"/>
                </a:lnTo>
                <a:lnTo>
                  <a:pt x="61" y="155"/>
                </a:lnTo>
                <a:lnTo>
                  <a:pt x="63" y="164"/>
                </a:lnTo>
                <a:lnTo>
                  <a:pt x="65" y="174"/>
                </a:lnTo>
                <a:lnTo>
                  <a:pt x="67" y="183"/>
                </a:lnTo>
                <a:lnTo>
                  <a:pt x="69" y="193"/>
                </a:lnTo>
                <a:lnTo>
                  <a:pt x="72" y="202"/>
                </a:lnTo>
                <a:lnTo>
                  <a:pt x="74" y="212"/>
                </a:lnTo>
                <a:lnTo>
                  <a:pt x="77" y="221"/>
                </a:lnTo>
                <a:lnTo>
                  <a:pt x="81" y="230"/>
                </a:lnTo>
                <a:lnTo>
                  <a:pt x="84" y="239"/>
                </a:lnTo>
                <a:lnTo>
                  <a:pt x="87" y="225"/>
                </a:lnTo>
                <a:lnTo>
                  <a:pt x="89" y="211"/>
                </a:lnTo>
                <a:lnTo>
                  <a:pt x="93" y="181"/>
                </a:lnTo>
                <a:lnTo>
                  <a:pt x="95" y="167"/>
                </a:lnTo>
                <a:lnTo>
                  <a:pt x="97" y="137"/>
                </a:lnTo>
                <a:lnTo>
                  <a:pt x="97" y="90"/>
                </a:lnTo>
                <a:lnTo>
                  <a:pt x="97" y="87"/>
                </a:lnTo>
                <a:close/>
                <a:moveTo>
                  <a:pt x="88" y="0"/>
                </a:moveTo>
                <a:lnTo>
                  <a:pt x="76" y="14"/>
                </a:lnTo>
                <a:lnTo>
                  <a:pt x="69" y="21"/>
                </a:lnTo>
                <a:lnTo>
                  <a:pt x="64" y="29"/>
                </a:lnTo>
                <a:lnTo>
                  <a:pt x="57" y="36"/>
                </a:lnTo>
                <a:lnTo>
                  <a:pt x="52" y="44"/>
                </a:lnTo>
                <a:lnTo>
                  <a:pt x="46" y="51"/>
                </a:lnTo>
                <a:lnTo>
                  <a:pt x="41" y="59"/>
                </a:lnTo>
                <a:lnTo>
                  <a:pt x="30" y="75"/>
                </a:lnTo>
                <a:lnTo>
                  <a:pt x="10" y="107"/>
                </a:lnTo>
                <a:lnTo>
                  <a:pt x="0" y="124"/>
                </a:lnTo>
                <a:lnTo>
                  <a:pt x="7" y="118"/>
                </a:lnTo>
                <a:lnTo>
                  <a:pt x="13" y="113"/>
                </a:lnTo>
                <a:lnTo>
                  <a:pt x="21" y="108"/>
                </a:lnTo>
                <a:lnTo>
                  <a:pt x="27" y="103"/>
                </a:lnTo>
                <a:lnTo>
                  <a:pt x="34" y="98"/>
                </a:lnTo>
                <a:lnTo>
                  <a:pt x="48" y="90"/>
                </a:lnTo>
                <a:lnTo>
                  <a:pt x="56" y="87"/>
                </a:lnTo>
                <a:lnTo>
                  <a:pt x="97" y="87"/>
                </a:lnTo>
                <a:lnTo>
                  <a:pt x="94" y="44"/>
                </a:lnTo>
                <a:lnTo>
                  <a:pt x="93" y="31"/>
                </a:lnTo>
                <a:lnTo>
                  <a:pt x="91" y="16"/>
                </a:lnTo>
                <a:lnTo>
                  <a:pt x="88" y="0"/>
                </a:lnTo>
                <a:close/>
              </a:path>
            </a:pathLst>
          </a:custGeom>
          <a:solidFill>
            <a:srgbClr val="00A857"/>
          </a:solidFill>
          <a:ln w="9525">
            <a:noFill/>
            <a:miter lim="800000"/>
            <a:headEnd/>
            <a:tailEnd/>
          </a:ln>
        </xdr:spPr>
      </xdr:sp>
      <xdr:pic>
        <xdr:nvPicPr>
          <xdr:cNvPr id="104" name="Picture 101">
            <a:extLst>
              <a:ext uri="{FF2B5EF4-FFF2-40B4-BE49-F238E27FC236}">
                <a16:creationId xmlns:a16="http://schemas.microsoft.com/office/drawing/2014/main" id="{FE2C0316-B301-9880-623A-F415F570F8C3}"/>
              </a:ext>
            </a:extLst>
          </xdr:cNvPr>
          <xdr:cNvPicPr>
            <a:picLocks noChangeAspect="1" noChangeArrowheads="1"/>
          </xdr:cNvPicPr>
        </xdr:nvPicPr>
        <xdr:blipFill>
          <a:blip xmlns:r="http://schemas.openxmlformats.org/officeDocument/2006/relationships" r:embed="rId7"/>
          <a:srcRect/>
          <a:stretch>
            <a:fillRect/>
          </a:stretch>
        </xdr:blipFill>
        <xdr:spPr bwMode="auto">
          <a:xfrm>
            <a:off x="1711" y="662"/>
            <a:ext cx="499" cy="2"/>
          </a:xfrm>
          <a:prstGeom prst="rect">
            <a:avLst/>
          </a:prstGeom>
          <a:noFill/>
          <a:ln w="9525">
            <a:noFill/>
            <a:miter lim="800000"/>
            <a:headEnd/>
            <a:tailEnd/>
          </a:ln>
        </xdr:spPr>
      </xdr:pic>
      <xdr:sp macro="" textlink="">
        <xdr:nvSpPr>
          <xdr:cNvPr id="105" name="Freeform 100">
            <a:extLst>
              <a:ext uri="{FF2B5EF4-FFF2-40B4-BE49-F238E27FC236}">
                <a16:creationId xmlns:a16="http://schemas.microsoft.com/office/drawing/2014/main" id="{807C400F-C48B-4794-0DCD-A3D1528C1FE3}"/>
              </a:ext>
            </a:extLst>
          </xdr:cNvPr>
          <xdr:cNvSpPr>
            <a:spLocks/>
          </xdr:cNvSpPr>
        </xdr:nvSpPr>
        <xdr:spPr bwMode="auto">
          <a:xfrm>
            <a:off x="1710" y="532"/>
            <a:ext cx="97" cy="239"/>
          </a:xfrm>
          <a:custGeom>
            <a:avLst/>
            <a:gdLst>
              <a:gd name="T0" fmla="*/ 0 w 97"/>
              <a:gd name="T1" fmla="*/ 916 h 239"/>
              <a:gd name="T2" fmla="*/ 10 w 97"/>
              <a:gd name="T3" fmla="*/ 899 h 239"/>
              <a:gd name="T4" fmla="*/ 20 w 97"/>
              <a:gd name="T5" fmla="*/ 883 h 239"/>
              <a:gd name="T6" fmla="*/ 30 w 97"/>
              <a:gd name="T7" fmla="*/ 867 h 239"/>
              <a:gd name="T8" fmla="*/ 41 w 97"/>
              <a:gd name="T9" fmla="*/ 851 h 239"/>
              <a:gd name="T10" fmla="*/ 46 w 97"/>
              <a:gd name="T11" fmla="*/ 843 h 239"/>
              <a:gd name="T12" fmla="*/ 52 w 97"/>
              <a:gd name="T13" fmla="*/ 836 h 239"/>
              <a:gd name="T14" fmla="*/ 57 w 97"/>
              <a:gd name="T15" fmla="*/ 828 h 239"/>
              <a:gd name="T16" fmla="*/ 64 w 97"/>
              <a:gd name="T17" fmla="*/ 821 h 239"/>
              <a:gd name="T18" fmla="*/ 69 w 97"/>
              <a:gd name="T19" fmla="*/ 813 h 239"/>
              <a:gd name="T20" fmla="*/ 76 w 97"/>
              <a:gd name="T21" fmla="*/ 806 h 239"/>
              <a:gd name="T22" fmla="*/ 82 w 97"/>
              <a:gd name="T23" fmla="*/ 799 h 239"/>
              <a:gd name="T24" fmla="*/ 88 w 97"/>
              <a:gd name="T25" fmla="*/ 792 h 239"/>
              <a:gd name="T26" fmla="*/ 91 w 97"/>
              <a:gd name="T27" fmla="*/ 808 h 239"/>
              <a:gd name="T28" fmla="*/ 93 w 97"/>
              <a:gd name="T29" fmla="*/ 823 h 239"/>
              <a:gd name="T30" fmla="*/ 94 w 97"/>
              <a:gd name="T31" fmla="*/ 839 h 239"/>
              <a:gd name="T32" fmla="*/ 95 w 97"/>
              <a:gd name="T33" fmla="*/ 854 h 239"/>
              <a:gd name="T34" fmla="*/ 96 w 97"/>
              <a:gd name="T35" fmla="*/ 869 h 239"/>
              <a:gd name="T36" fmla="*/ 97 w 97"/>
              <a:gd name="T37" fmla="*/ 884 h 239"/>
              <a:gd name="T38" fmla="*/ 97 w 97"/>
              <a:gd name="T39" fmla="*/ 899 h 239"/>
              <a:gd name="T40" fmla="*/ 97 w 97"/>
              <a:gd name="T41" fmla="*/ 914 h 239"/>
              <a:gd name="T42" fmla="*/ 97 w 97"/>
              <a:gd name="T43" fmla="*/ 929 h 239"/>
              <a:gd name="T44" fmla="*/ 96 w 97"/>
              <a:gd name="T45" fmla="*/ 944 h 239"/>
              <a:gd name="T46" fmla="*/ 95 w 97"/>
              <a:gd name="T47" fmla="*/ 959 h 239"/>
              <a:gd name="T48" fmla="*/ 93 w 97"/>
              <a:gd name="T49" fmla="*/ 973 h 239"/>
              <a:gd name="T50" fmla="*/ 91 w 97"/>
              <a:gd name="T51" fmla="*/ 988 h 239"/>
              <a:gd name="T52" fmla="*/ 89 w 97"/>
              <a:gd name="T53" fmla="*/ 1003 h 239"/>
              <a:gd name="T54" fmla="*/ 87 w 97"/>
              <a:gd name="T55" fmla="*/ 1017 h 239"/>
              <a:gd name="T56" fmla="*/ 84 w 97"/>
              <a:gd name="T57" fmla="*/ 1031 h 239"/>
              <a:gd name="T58" fmla="*/ 81 w 97"/>
              <a:gd name="T59" fmla="*/ 1022 h 239"/>
              <a:gd name="T60" fmla="*/ 77 w 97"/>
              <a:gd name="T61" fmla="*/ 1013 h 239"/>
              <a:gd name="T62" fmla="*/ 74 w 97"/>
              <a:gd name="T63" fmla="*/ 1004 h 239"/>
              <a:gd name="T64" fmla="*/ 72 w 97"/>
              <a:gd name="T65" fmla="*/ 994 h 239"/>
              <a:gd name="T66" fmla="*/ 69 w 97"/>
              <a:gd name="T67" fmla="*/ 985 h 239"/>
              <a:gd name="T68" fmla="*/ 67 w 97"/>
              <a:gd name="T69" fmla="*/ 975 h 239"/>
              <a:gd name="T70" fmla="*/ 65 w 97"/>
              <a:gd name="T71" fmla="*/ 966 h 239"/>
              <a:gd name="T72" fmla="*/ 63 w 97"/>
              <a:gd name="T73" fmla="*/ 956 h 239"/>
              <a:gd name="T74" fmla="*/ 61 w 97"/>
              <a:gd name="T75" fmla="*/ 947 h 239"/>
              <a:gd name="T76" fmla="*/ 60 w 97"/>
              <a:gd name="T77" fmla="*/ 937 h 239"/>
              <a:gd name="T78" fmla="*/ 58 w 97"/>
              <a:gd name="T79" fmla="*/ 927 h 239"/>
              <a:gd name="T80" fmla="*/ 57 w 97"/>
              <a:gd name="T81" fmla="*/ 918 h 239"/>
              <a:gd name="T82" fmla="*/ 57 w 97"/>
              <a:gd name="T83" fmla="*/ 908 h 239"/>
              <a:gd name="T84" fmla="*/ 56 w 97"/>
              <a:gd name="T85" fmla="*/ 898 h 239"/>
              <a:gd name="T86" fmla="*/ 56 w 97"/>
              <a:gd name="T87" fmla="*/ 888 h 239"/>
              <a:gd name="T88" fmla="*/ 56 w 97"/>
              <a:gd name="T89" fmla="*/ 879 h 239"/>
              <a:gd name="T90" fmla="*/ 48 w 97"/>
              <a:gd name="T91" fmla="*/ 882 h 239"/>
              <a:gd name="T92" fmla="*/ 41 w 97"/>
              <a:gd name="T93" fmla="*/ 886 h 239"/>
              <a:gd name="T94" fmla="*/ 34 w 97"/>
              <a:gd name="T95" fmla="*/ 890 h 239"/>
              <a:gd name="T96" fmla="*/ 27 w 97"/>
              <a:gd name="T97" fmla="*/ 895 h 239"/>
              <a:gd name="T98" fmla="*/ 21 w 97"/>
              <a:gd name="T99" fmla="*/ 900 h 239"/>
              <a:gd name="T100" fmla="*/ 13 w 97"/>
              <a:gd name="T101" fmla="*/ 905 h 239"/>
              <a:gd name="T102" fmla="*/ 7 w 97"/>
              <a:gd name="T103" fmla="*/ 910 h 239"/>
              <a:gd name="T104" fmla="*/ 0 w 97"/>
              <a:gd name="T105" fmla="*/ 916 h 239"/>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w 97"/>
              <a:gd name="T160" fmla="*/ 0 h 239"/>
              <a:gd name="T161" fmla="*/ 97 w 97"/>
              <a:gd name="T162" fmla="*/ 239 h 239"/>
            </a:gdLst>
            <a:ahLst/>
            <a:cxnLst>
              <a:cxn ang="T106">
                <a:pos x="T0" y="T1"/>
              </a:cxn>
              <a:cxn ang="T107">
                <a:pos x="T2" y="T3"/>
              </a:cxn>
              <a:cxn ang="T108">
                <a:pos x="T4" y="T5"/>
              </a:cxn>
              <a:cxn ang="T109">
                <a:pos x="T6" y="T7"/>
              </a:cxn>
              <a:cxn ang="T110">
                <a:pos x="T8" y="T9"/>
              </a:cxn>
              <a:cxn ang="T111">
                <a:pos x="T10" y="T11"/>
              </a:cxn>
              <a:cxn ang="T112">
                <a:pos x="T12" y="T13"/>
              </a:cxn>
              <a:cxn ang="T113">
                <a:pos x="T14" y="T15"/>
              </a:cxn>
              <a:cxn ang="T114">
                <a:pos x="T16" y="T17"/>
              </a:cxn>
              <a:cxn ang="T115">
                <a:pos x="T18" y="T19"/>
              </a:cxn>
              <a:cxn ang="T116">
                <a:pos x="T20" y="T21"/>
              </a:cxn>
              <a:cxn ang="T117">
                <a:pos x="T22" y="T23"/>
              </a:cxn>
              <a:cxn ang="T118">
                <a:pos x="T24" y="T25"/>
              </a:cxn>
              <a:cxn ang="T119">
                <a:pos x="T26" y="T27"/>
              </a:cxn>
              <a:cxn ang="T120">
                <a:pos x="T28" y="T29"/>
              </a:cxn>
              <a:cxn ang="T121">
                <a:pos x="T30" y="T31"/>
              </a:cxn>
              <a:cxn ang="T122">
                <a:pos x="T32" y="T33"/>
              </a:cxn>
              <a:cxn ang="T123">
                <a:pos x="T34" y="T35"/>
              </a:cxn>
              <a:cxn ang="T124">
                <a:pos x="T36" y="T37"/>
              </a:cxn>
              <a:cxn ang="T125">
                <a:pos x="T38" y="T39"/>
              </a:cxn>
              <a:cxn ang="T126">
                <a:pos x="T40" y="T41"/>
              </a:cxn>
              <a:cxn ang="T127">
                <a:pos x="T42" y="T43"/>
              </a:cxn>
              <a:cxn ang="T128">
                <a:pos x="T44" y="T45"/>
              </a:cxn>
              <a:cxn ang="T129">
                <a:pos x="T46" y="T47"/>
              </a:cxn>
              <a:cxn ang="T130">
                <a:pos x="T48" y="T49"/>
              </a:cxn>
              <a:cxn ang="T131">
                <a:pos x="T50" y="T51"/>
              </a:cxn>
              <a:cxn ang="T132">
                <a:pos x="T52" y="T53"/>
              </a:cxn>
              <a:cxn ang="T133">
                <a:pos x="T54" y="T55"/>
              </a:cxn>
              <a:cxn ang="T134">
                <a:pos x="T56" y="T57"/>
              </a:cxn>
              <a:cxn ang="T135">
                <a:pos x="T58" y="T59"/>
              </a:cxn>
              <a:cxn ang="T136">
                <a:pos x="T60" y="T61"/>
              </a:cxn>
              <a:cxn ang="T137">
                <a:pos x="T62" y="T63"/>
              </a:cxn>
              <a:cxn ang="T138">
                <a:pos x="T64" y="T65"/>
              </a:cxn>
              <a:cxn ang="T139">
                <a:pos x="T66" y="T67"/>
              </a:cxn>
              <a:cxn ang="T140">
                <a:pos x="T68" y="T69"/>
              </a:cxn>
              <a:cxn ang="T141">
                <a:pos x="T70" y="T71"/>
              </a:cxn>
              <a:cxn ang="T142">
                <a:pos x="T72" y="T73"/>
              </a:cxn>
              <a:cxn ang="T143">
                <a:pos x="T74" y="T75"/>
              </a:cxn>
              <a:cxn ang="T144">
                <a:pos x="T76" y="T77"/>
              </a:cxn>
              <a:cxn ang="T145">
                <a:pos x="T78" y="T79"/>
              </a:cxn>
              <a:cxn ang="T146">
                <a:pos x="T80" y="T81"/>
              </a:cxn>
              <a:cxn ang="T147">
                <a:pos x="T82" y="T83"/>
              </a:cxn>
              <a:cxn ang="T148">
                <a:pos x="T84" y="T85"/>
              </a:cxn>
              <a:cxn ang="T149">
                <a:pos x="T86" y="T87"/>
              </a:cxn>
              <a:cxn ang="T150">
                <a:pos x="T88" y="T89"/>
              </a:cxn>
              <a:cxn ang="T151">
                <a:pos x="T90" y="T91"/>
              </a:cxn>
              <a:cxn ang="T152">
                <a:pos x="T92" y="T93"/>
              </a:cxn>
              <a:cxn ang="T153">
                <a:pos x="T94" y="T95"/>
              </a:cxn>
              <a:cxn ang="T154">
                <a:pos x="T96" y="T97"/>
              </a:cxn>
              <a:cxn ang="T155">
                <a:pos x="T98" y="T99"/>
              </a:cxn>
              <a:cxn ang="T156">
                <a:pos x="T100" y="T101"/>
              </a:cxn>
              <a:cxn ang="T157">
                <a:pos x="T102" y="T103"/>
              </a:cxn>
              <a:cxn ang="T158">
                <a:pos x="T104" y="T105"/>
              </a:cxn>
            </a:cxnLst>
            <a:rect l="T159" t="T160" r="T161" b="T162"/>
            <a:pathLst>
              <a:path w="97" h="239">
                <a:moveTo>
                  <a:pt x="0" y="124"/>
                </a:moveTo>
                <a:lnTo>
                  <a:pt x="10" y="107"/>
                </a:lnTo>
                <a:lnTo>
                  <a:pt x="20" y="91"/>
                </a:lnTo>
                <a:lnTo>
                  <a:pt x="30" y="75"/>
                </a:lnTo>
                <a:lnTo>
                  <a:pt x="41" y="59"/>
                </a:lnTo>
                <a:lnTo>
                  <a:pt x="46" y="51"/>
                </a:lnTo>
                <a:lnTo>
                  <a:pt x="52" y="44"/>
                </a:lnTo>
                <a:lnTo>
                  <a:pt x="57" y="36"/>
                </a:lnTo>
                <a:lnTo>
                  <a:pt x="64" y="29"/>
                </a:lnTo>
                <a:lnTo>
                  <a:pt x="69" y="21"/>
                </a:lnTo>
                <a:lnTo>
                  <a:pt x="76" y="14"/>
                </a:lnTo>
                <a:lnTo>
                  <a:pt x="82" y="7"/>
                </a:lnTo>
                <a:lnTo>
                  <a:pt x="88" y="0"/>
                </a:lnTo>
                <a:lnTo>
                  <a:pt x="91" y="16"/>
                </a:lnTo>
                <a:lnTo>
                  <a:pt x="93" y="31"/>
                </a:lnTo>
                <a:lnTo>
                  <a:pt x="94" y="47"/>
                </a:lnTo>
                <a:lnTo>
                  <a:pt x="95" y="62"/>
                </a:lnTo>
                <a:lnTo>
                  <a:pt x="96" y="77"/>
                </a:lnTo>
                <a:lnTo>
                  <a:pt x="97" y="92"/>
                </a:lnTo>
                <a:lnTo>
                  <a:pt x="97" y="107"/>
                </a:lnTo>
                <a:lnTo>
                  <a:pt x="97" y="122"/>
                </a:lnTo>
                <a:lnTo>
                  <a:pt x="97" y="137"/>
                </a:lnTo>
                <a:lnTo>
                  <a:pt x="96" y="152"/>
                </a:lnTo>
                <a:lnTo>
                  <a:pt x="95" y="167"/>
                </a:lnTo>
                <a:lnTo>
                  <a:pt x="93" y="181"/>
                </a:lnTo>
                <a:lnTo>
                  <a:pt x="91" y="196"/>
                </a:lnTo>
                <a:lnTo>
                  <a:pt x="89" y="211"/>
                </a:lnTo>
                <a:lnTo>
                  <a:pt x="87" y="225"/>
                </a:lnTo>
                <a:lnTo>
                  <a:pt x="84" y="239"/>
                </a:lnTo>
                <a:lnTo>
                  <a:pt x="81" y="230"/>
                </a:lnTo>
                <a:lnTo>
                  <a:pt x="77" y="221"/>
                </a:lnTo>
                <a:lnTo>
                  <a:pt x="74" y="212"/>
                </a:lnTo>
                <a:lnTo>
                  <a:pt x="72" y="202"/>
                </a:lnTo>
                <a:lnTo>
                  <a:pt x="69" y="193"/>
                </a:lnTo>
                <a:lnTo>
                  <a:pt x="67" y="183"/>
                </a:lnTo>
                <a:lnTo>
                  <a:pt x="65" y="174"/>
                </a:lnTo>
                <a:lnTo>
                  <a:pt x="63" y="164"/>
                </a:lnTo>
                <a:lnTo>
                  <a:pt x="61" y="155"/>
                </a:lnTo>
                <a:lnTo>
                  <a:pt x="60" y="145"/>
                </a:lnTo>
                <a:lnTo>
                  <a:pt x="58" y="135"/>
                </a:lnTo>
                <a:lnTo>
                  <a:pt x="57" y="126"/>
                </a:lnTo>
                <a:lnTo>
                  <a:pt x="57" y="116"/>
                </a:lnTo>
                <a:lnTo>
                  <a:pt x="56" y="106"/>
                </a:lnTo>
                <a:lnTo>
                  <a:pt x="56" y="96"/>
                </a:lnTo>
                <a:lnTo>
                  <a:pt x="56" y="87"/>
                </a:lnTo>
                <a:lnTo>
                  <a:pt x="48" y="90"/>
                </a:lnTo>
                <a:lnTo>
                  <a:pt x="41" y="94"/>
                </a:lnTo>
                <a:lnTo>
                  <a:pt x="34" y="98"/>
                </a:lnTo>
                <a:lnTo>
                  <a:pt x="27" y="103"/>
                </a:lnTo>
                <a:lnTo>
                  <a:pt x="21" y="108"/>
                </a:lnTo>
                <a:lnTo>
                  <a:pt x="13" y="113"/>
                </a:lnTo>
                <a:lnTo>
                  <a:pt x="7" y="118"/>
                </a:lnTo>
                <a:lnTo>
                  <a:pt x="0" y="124"/>
                </a:lnTo>
                <a:close/>
              </a:path>
            </a:pathLst>
          </a:custGeom>
          <a:noFill/>
          <a:ln w="1778">
            <a:solidFill>
              <a:srgbClr val="373435"/>
            </a:solidFill>
            <a:round/>
            <a:headEnd/>
            <a:tailEnd/>
          </a:ln>
        </xdr:spPr>
      </xdr:sp>
      <xdr:pic>
        <xdr:nvPicPr>
          <xdr:cNvPr id="106" name="Picture 99">
            <a:extLst>
              <a:ext uri="{FF2B5EF4-FFF2-40B4-BE49-F238E27FC236}">
                <a16:creationId xmlns:a16="http://schemas.microsoft.com/office/drawing/2014/main" id="{26D305EB-608C-8FAB-6B4B-3356FE567F47}"/>
              </a:ext>
            </a:extLst>
          </xdr:cNvPr>
          <xdr:cNvPicPr>
            <a:picLocks noChangeAspect="1" noChangeArrowheads="1"/>
          </xdr:cNvPicPr>
        </xdr:nvPicPr>
        <xdr:blipFill>
          <a:blip xmlns:r="http://schemas.openxmlformats.org/officeDocument/2006/relationships" r:embed="rId7"/>
          <a:srcRect/>
          <a:stretch>
            <a:fillRect/>
          </a:stretch>
        </xdr:blipFill>
        <xdr:spPr bwMode="auto">
          <a:xfrm>
            <a:off x="1711" y="662"/>
            <a:ext cx="499" cy="2"/>
          </a:xfrm>
          <a:prstGeom prst="rect">
            <a:avLst/>
          </a:prstGeom>
          <a:noFill/>
          <a:ln w="9525">
            <a:noFill/>
            <a:miter lim="800000"/>
            <a:headEnd/>
            <a:tailEnd/>
          </a:ln>
        </xdr:spPr>
      </xdr:pic>
      <xdr:sp macro="" textlink="">
        <xdr:nvSpPr>
          <xdr:cNvPr id="107" name="Freeform 98">
            <a:extLst>
              <a:ext uri="{FF2B5EF4-FFF2-40B4-BE49-F238E27FC236}">
                <a16:creationId xmlns:a16="http://schemas.microsoft.com/office/drawing/2014/main" id="{85E0586B-1896-A25C-FD1B-87BEF8B18F03}"/>
              </a:ext>
            </a:extLst>
          </xdr:cNvPr>
          <xdr:cNvSpPr>
            <a:spLocks/>
          </xdr:cNvSpPr>
        </xdr:nvSpPr>
        <xdr:spPr bwMode="auto">
          <a:xfrm>
            <a:off x="1714" y="618"/>
            <a:ext cx="52" cy="137"/>
          </a:xfrm>
          <a:custGeom>
            <a:avLst/>
            <a:gdLst>
              <a:gd name="T0" fmla="*/ 51 w 52"/>
              <a:gd name="T1" fmla="*/ 878 h 137"/>
              <a:gd name="T2" fmla="*/ 45 w 52"/>
              <a:gd name="T3" fmla="*/ 881 h 137"/>
              <a:gd name="T4" fmla="*/ 38 w 52"/>
              <a:gd name="T5" fmla="*/ 885 h 137"/>
              <a:gd name="T6" fmla="*/ 20 w 52"/>
              <a:gd name="T7" fmla="*/ 897 h 137"/>
              <a:gd name="T8" fmla="*/ 14 w 52"/>
              <a:gd name="T9" fmla="*/ 902 h 137"/>
              <a:gd name="T10" fmla="*/ 7 w 52"/>
              <a:gd name="T11" fmla="*/ 906 h 137"/>
              <a:gd name="T12" fmla="*/ 1 w 52"/>
              <a:gd name="T13" fmla="*/ 911 h 137"/>
              <a:gd name="T14" fmla="*/ 0 w 52"/>
              <a:gd name="T15" fmla="*/ 923 h 137"/>
              <a:gd name="T16" fmla="*/ 0 w 52"/>
              <a:gd name="T17" fmla="*/ 962 h 137"/>
              <a:gd name="T18" fmla="*/ 3 w 52"/>
              <a:gd name="T19" fmla="*/ 1001 h 137"/>
              <a:gd name="T20" fmla="*/ 5 w 52"/>
              <a:gd name="T21" fmla="*/ 1015 h 137"/>
              <a:gd name="T22" fmla="*/ 10 w 52"/>
              <a:gd name="T23" fmla="*/ 1000 h 137"/>
              <a:gd name="T24" fmla="*/ 16 w 52"/>
              <a:gd name="T25" fmla="*/ 985 h 137"/>
              <a:gd name="T26" fmla="*/ 34 w 52"/>
              <a:gd name="T27" fmla="*/ 943 h 137"/>
              <a:gd name="T28" fmla="*/ 40 w 52"/>
              <a:gd name="T29" fmla="*/ 930 h 137"/>
              <a:gd name="T30" fmla="*/ 52 w 52"/>
              <a:gd name="T31" fmla="*/ 906 h 137"/>
              <a:gd name="T32" fmla="*/ 52 w 52"/>
              <a:gd name="T33" fmla="*/ 899 h 137"/>
              <a:gd name="T34" fmla="*/ 51 w 52"/>
              <a:gd name="T35" fmla="*/ 892 h 137"/>
              <a:gd name="T36" fmla="*/ 51 w 52"/>
              <a:gd name="T37" fmla="*/ 878 h 137"/>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w 52"/>
              <a:gd name="T58" fmla="*/ 0 h 137"/>
              <a:gd name="T59" fmla="*/ 52 w 52"/>
              <a:gd name="T60" fmla="*/ 137 h 137"/>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T57" t="T58" r="T59" b="T60"/>
            <a:pathLst>
              <a:path w="52" h="137">
                <a:moveTo>
                  <a:pt x="51" y="0"/>
                </a:moveTo>
                <a:lnTo>
                  <a:pt x="45" y="3"/>
                </a:lnTo>
                <a:lnTo>
                  <a:pt x="38" y="7"/>
                </a:lnTo>
                <a:lnTo>
                  <a:pt x="20" y="19"/>
                </a:lnTo>
                <a:lnTo>
                  <a:pt x="14" y="24"/>
                </a:lnTo>
                <a:lnTo>
                  <a:pt x="7" y="28"/>
                </a:lnTo>
                <a:lnTo>
                  <a:pt x="1" y="33"/>
                </a:lnTo>
                <a:lnTo>
                  <a:pt x="0" y="45"/>
                </a:lnTo>
                <a:lnTo>
                  <a:pt x="0" y="84"/>
                </a:lnTo>
                <a:lnTo>
                  <a:pt x="3" y="123"/>
                </a:lnTo>
                <a:lnTo>
                  <a:pt x="5" y="137"/>
                </a:lnTo>
                <a:lnTo>
                  <a:pt x="10" y="122"/>
                </a:lnTo>
                <a:lnTo>
                  <a:pt x="16" y="107"/>
                </a:lnTo>
                <a:lnTo>
                  <a:pt x="34" y="65"/>
                </a:lnTo>
                <a:lnTo>
                  <a:pt x="40" y="52"/>
                </a:lnTo>
                <a:lnTo>
                  <a:pt x="52" y="28"/>
                </a:lnTo>
                <a:lnTo>
                  <a:pt x="52" y="21"/>
                </a:lnTo>
                <a:lnTo>
                  <a:pt x="51" y="14"/>
                </a:lnTo>
                <a:lnTo>
                  <a:pt x="51" y="0"/>
                </a:lnTo>
                <a:close/>
              </a:path>
            </a:pathLst>
          </a:custGeom>
          <a:solidFill>
            <a:srgbClr val="00A857"/>
          </a:solidFill>
          <a:ln w="9525">
            <a:noFill/>
            <a:miter lim="800000"/>
            <a:headEnd/>
            <a:tailEnd/>
          </a:ln>
        </xdr:spPr>
      </xdr:sp>
      <xdr:pic>
        <xdr:nvPicPr>
          <xdr:cNvPr id="108" name="Picture 97">
            <a:extLst>
              <a:ext uri="{FF2B5EF4-FFF2-40B4-BE49-F238E27FC236}">
                <a16:creationId xmlns:a16="http://schemas.microsoft.com/office/drawing/2014/main" id="{17A213EB-DF08-5ECB-134C-05949FE162C7}"/>
              </a:ext>
            </a:extLst>
          </xdr:cNvPr>
          <xdr:cNvPicPr>
            <a:picLocks noChangeAspect="1" noChangeArrowheads="1"/>
          </xdr:cNvPicPr>
        </xdr:nvPicPr>
        <xdr:blipFill>
          <a:blip xmlns:r="http://schemas.openxmlformats.org/officeDocument/2006/relationships" r:embed="rId7"/>
          <a:srcRect/>
          <a:stretch>
            <a:fillRect/>
          </a:stretch>
        </xdr:blipFill>
        <xdr:spPr bwMode="auto">
          <a:xfrm>
            <a:off x="1715" y="748"/>
            <a:ext cx="499" cy="2"/>
          </a:xfrm>
          <a:prstGeom prst="rect">
            <a:avLst/>
          </a:prstGeom>
          <a:noFill/>
          <a:ln w="9525">
            <a:noFill/>
            <a:miter lim="800000"/>
            <a:headEnd/>
            <a:tailEnd/>
          </a:ln>
        </xdr:spPr>
      </xdr:pic>
      <xdr:sp macro="" textlink="">
        <xdr:nvSpPr>
          <xdr:cNvPr id="109" name="Freeform 96">
            <a:extLst>
              <a:ext uri="{FF2B5EF4-FFF2-40B4-BE49-F238E27FC236}">
                <a16:creationId xmlns:a16="http://schemas.microsoft.com/office/drawing/2014/main" id="{639506C2-7CB2-1817-9DBE-371FD29EAD1B}"/>
              </a:ext>
            </a:extLst>
          </xdr:cNvPr>
          <xdr:cNvSpPr>
            <a:spLocks/>
          </xdr:cNvSpPr>
        </xdr:nvSpPr>
        <xdr:spPr bwMode="auto">
          <a:xfrm>
            <a:off x="1714" y="618"/>
            <a:ext cx="52" cy="137"/>
          </a:xfrm>
          <a:custGeom>
            <a:avLst/>
            <a:gdLst>
              <a:gd name="T0" fmla="*/ 52 w 52"/>
              <a:gd name="T1" fmla="*/ 906 h 137"/>
              <a:gd name="T2" fmla="*/ 46 w 52"/>
              <a:gd name="T3" fmla="*/ 918 h 137"/>
              <a:gd name="T4" fmla="*/ 40 w 52"/>
              <a:gd name="T5" fmla="*/ 930 h 137"/>
              <a:gd name="T6" fmla="*/ 34 w 52"/>
              <a:gd name="T7" fmla="*/ 943 h 137"/>
              <a:gd name="T8" fmla="*/ 28 w 52"/>
              <a:gd name="T9" fmla="*/ 957 h 137"/>
              <a:gd name="T10" fmla="*/ 22 w 52"/>
              <a:gd name="T11" fmla="*/ 971 h 137"/>
              <a:gd name="T12" fmla="*/ 16 w 52"/>
              <a:gd name="T13" fmla="*/ 985 h 137"/>
              <a:gd name="T14" fmla="*/ 10 w 52"/>
              <a:gd name="T15" fmla="*/ 1000 h 137"/>
              <a:gd name="T16" fmla="*/ 5 w 52"/>
              <a:gd name="T17" fmla="*/ 1015 h 137"/>
              <a:gd name="T18" fmla="*/ 3 w 52"/>
              <a:gd name="T19" fmla="*/ 1001 h 137"/>
              <a:gd name="T20" fmla="*/ 2 w 52"/>
              <a:gd name="T21" fmla="*/ 988 h 137"/>
              <a:gd name="T22" fmla="*/ 1 w 52"/>
              <a:gd name="T23" fmla="*/ 975 h 137"/>
              <a:gd name="T24" fmla="*/ 0 w 52"/>
              <a:gd name="T25" fmla="*/ 962 h 137"/>
              <a:gd name="T26" fmla="*/ 0 w 52"/>
              <a:gd name="T27" fmla="*/ 949 h 137"/>
              <a:gd name="T28" fmla="*/ 0 w 52"/>
              <a:gd name="T29" fmla="*/ 936 h 137"/>
              <a:gd name="T30" fmla="*/ 0 w 52"/>
              <a:gd name="T31" fmla="*/ 923 h 137"/>
              <a:gd name="T32" fmla="*/ 1 w 52"/>
              <a:gd name="T33" fmla="*/ 911 h 137"/>
              <a:gd name="T34" fmla="*/ 7 w 52"/>
              <a:gd name="T35" fmla="*/ 906 h 137"/>
              <a:gd name="T36" fmla="*/ 14 w 52"/>
              <a:gd name="T37" fmla="*/ 902 h 137"/>
              <a:gd name="T38" fmla="*/ 20 w 52"/>
              <a:gd name="T39" fmla="*/ 897 h 137"/>
              <a:gd name="T40" fmla="*/ 26 w 52"/>
              <a:gd name="T41" fmla="*/ 893 h 137"/>
              <a:gd name="T42" fmla="*/ 32 w 52"/>
              <a:gd name="T43" fmla="*/ 889 h 137"/>
              <a:gd name="T44" fmla="*/ 38 w 52"/>
              <a:gd name="T45" fmla="*/ 885 h 137"/>
              <a:gd name="T46" fmla="*/ 45 w 52"/>
              <a:gd name="T47" fmla="*/ 881 h 137"/>
              <a:gd name="T48" fmla="*/ 51 w 52"/>
              <a:gd name="T49" fmla="*/ 878 h 137"/>
              <a:gd name="T50" fmla="*/ 51 w 52"/>
              <a:gd name="T51" fmla="*/ 885 h 137"/>
              <a:gd name="T52" fmla="*/ 51 w 52"/>
              <a:gd name="T53" fmla="*/ 892 h 137"/>
              <a:gd name="T54" fmla="*/ 52 w 52"/>
              <a:gd name="T55" fmla="*/ 899 h 137"/>
              <a:gd name="T56" fmla="*/ 52 w 52"/>
              <a:gd name="T57" fmla="*/ 906 h 137"/>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w 52"/>
              <a:gd name="T88" fmla="*/ 0 h 137"/>
              <a:gd name="T89" fmla="*/ 52 w 52"/>
              <a:gd name="T90" fmla="*/ 137 h 137"/>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T87" t="T88" r="T89" b="T90"/>
            <a:pathLst>
              <a:path w="52" h="137">
                <a:moveTo>
                  <a:pt x="52" y="28"/>
                </a:moveTo>
                <a:lnTo>
                  <a:pt x="46" y="40"/>
                </a:lnTo>
                <a:lnTo>
                  <a:pt x="40" y="52"/>
                </a:lnTo>
                <a:lnTo>
                  <a:pt x="34" y="65"/>
                </a:lnTo>
                <a:lnTo>
                  <a:pt x="28" y="79"/>
                </a:lnTo>
                <a:lnTo>
                  <a:pt x="22" y="93"/>
                </a:lnTo>
                <a:lnTo>
                  <a:pt x="16" y="107"/>
                </a:lnTo>
                <a:lnTo>
                  <a:pt x="10" y="122"/>
                </a:lnTo>
                <a:lnTo>
                  <a:pt x="5" y="137"/>
                </a:lnTo>
                <a:lnTo>
                  <a:pt x="3" y="123"/>
                </a:lnTo>
                <a:lnTo>
                  <a:pt x="2" y="110"/>
                </a:lnTo>
                <a:lnTo>
                  <a:pt x="1" y="97"/>
                </a:lnTo>
                <a:lnTo>
                  <a:pt x="0" y="84"/>
                </a:lnTo>
                <a:lnTo>
                  <a:pt x="0" y="71"/>
                </a:lnTo>
                <a:lnTo>
                  <a:pt x="0" y="58"/>
                </a:lnTo>
                <a:lnTo>
                  <a:pt x="0" y="45"/>
                </a:lnTo>
                <a:lnTo>
                  <a:pt x="1" y="33"/>
                </a:lnTo>
                <a:lnTo>
                  <a:pt x="7" y="28"/>
                </a:lnTo>
                <a:lnTo>
                  <a:pt x="14" y="24"/>
                </a:lnTo>
                <a:lnTo>
                  <a:pt x="20" y="19"/>
                </a:lnTo>
                <a:lnTo>
                  <a:pt x="26" y="15"/>
                </a:lnTo>
                <a:lnTo>
                  <a:pt x="32" y="11"/>
                </a:lnTo>
                <a:lnTo>
                  <a:pt x="38" y="7"/>
                </a:lnTo>
                <a:lnTo>
                  <a:pt x="45" y="3"/>
                </a:lnTo>
                <a:lnTo>
                  <a:pt x="51" y="0"/>
                </a:lnTo>
                <a:lnTo>
                  <a:pt x="51" y="7"/>
                </a:lnTo>
                <a:lnTo>
                  <a:pt x="51" y="14"/>
                </a:lnTo>
                <a:lnTo>
                  <a:pt x="52" y="21"/>
                </a:lnTo>
                <a:lnTo>
                  <a:pt x="52" y="28"/>
                </a:lnTo>
                <a:close/>
              </a:path>
            </a:pathLst>
          </a:custGeom>
          <a:noFill/>
          <a:ln w="1778">
            <a:solidFill>
              <a:srgbClr val="373435"/>
            </a:solidFill>
            <a:round/>
            <a:headEnd/>
            <a:tailEnd/>
          </a:ln>
        </xdr:spPr>
      </xdr:sp>
      <xdr:pic>
        <xdr:nvPicPr>
          <xdr:cNvPr id="110" name="Picture 95">
            <a:extLst>
              <a:ext uri="{FF2B5EF4-FFF2-40B4-BE49-F238E27FC236}">
                <a16:creationId xmlns:a16="http://schemas.microsoft.com/office/drawing/2014/main" id="{9E943155-D542-51BC-6FDC-76C537F8023E}"/>
              </a:ext>
            </a:extLst>
          </xdr:cNvPr>
          <xdr:cNvPicPr>
            <a:picLocks noChangeAspect="1" noChangeArrowheads="1"/>
          </xdr:cNvPicPr>
        </xdr:nvPicPr>
        <xdr:blipFill>
          <a:blip xmlns:r="http://schemas.openxmlformats.org/officeDocument/2006/relationships" r:embed="rId7"/>
          <a:srcRect/>
          <a:stretch>
            <a:fillRect/>
          </a:stretch>
        </xdr:blipFill>
        <xdr:spPr bwMode="auto">
          <a:xfrm>
            <a:off x="1715" y="748"/>
            <a:ext cx="499" cy="2"/>
          </a:xfrm>
          <a:prstGeom prst="rect">
            <a:avLst/>
          </a:prstGeom>
          <a:noFill/>
          <a:ln w="9525">
            <a:noFill/>
            <a:miter lim="800000"/>
            <a:headEnd/>
            <a:tailEnd/>
          </a:ln>
        </xdr:spPr>
      </xdr:pic>
      <xdr:sp macro="" textlink="">
        <xdr:nvSpPr>
          <xdr:cNvPr id="111" name="Freeform 94">
            <a:extLst>
              <a:ext uri="{FF2B5EF4-FFF2-40B4-BE49-F238E27FC236}">
                <a16:creationId xmlns:a16="http://schemas.microsoft.com/office/drawing/2014/main" id="{E1335742-01CB-0957-168E-FAD513D54421}"/>
              </a:ext>
            </a:extLst>
          </xdr:cNvPr>
          <xdr:cNvSpPr>
            <a:spLocks/>
          </xdr:cNvSpPr>
        </xdr:nvSpPr>
        <xdr:spPr bwMode="auto">
          <a:xfrm>
            <a:off x="1735" y="732"/>
            <a:ext cx="52" cy="194"/>
          </a:xfrm>
          <a:custGeom>
            <a:avLst/>
            <a:gdLst>
              <a:gd name="T0" fmla="*/ 45 w 52"/>
              <a:gd name="T1" fmla="*/ 992 h 194"/>
              <a:gd name="T2" fmla="*/ 39 w 52"/>
              <a:gd name="T3" fmla="*/ 996 h 194"/>
              <a:gd name="T4" fmla="*/ 34 w 52"/>
              <a:gd name="T5" fmla="*/ 999 h 194"/>
              <a:gd name="T6" fmla="*/ 28 w 52"/>
              <a:gd name="T7" fmla="*/ 1003 h 194"/>
              <a:gd name="T8" fmla="*/ 22 w 52"/>
              <a:gd name="T9" fmla="*/ 1006 h 194"/>
              <a:gd name="T10" fmla="*/ 17 w 52"/>
              <a:gd name="T11" fmla="*/ 1010 h 194"/>
              <a:gd name="T12" fmla="*/ 5 w 52"/>
              <a:gd name="T13" fmla="*/ 1016 h 194"/>
              <a:gd name="T14" fmla="*/ 0 w 52"/>
              <a:gd name="T15" fmla="*/ 1020 h 194"/>
              <a:gd name="T16" fmla="*/ 5 w 52"/>
              <a:gd name="T17" fmla="*/ 1026 h 194"/>
              <a:gd name="T18" fmla="*/ 8 w 52"/>
              <a:gd name="T19" fmla="*/ 1030 h 194"/>
              <a:gd name="T20" fmla="*/ 10 w 52"/>
              <a:gd name="T21" fmla="*/ 1034 h 194"/>
              <a:gd name="T22" fmla="*/ 12 w 52"/>
              <a:gd name="T23" fmla="*/ 1039 h 194"/>
              <a:gd name="T24" fmla="*/ 13 w 52"/>
              <a:gd name="T25" fmla="*/ 1043 h 194"/>
              <a:gd name="T26" fmla="*/ 15 w 52"/>
              <a:gd name="T27" fmla="*/ 1048 h 194"/>
              <a:gd name="T28" fmla="*/ 16 w 52"/>
              <a:gd name="T29" fmla="*/ 1053 h 194"/>
              <a:gd name="T30" fmla="*/ 17 w 52"/>
              <a:gd name="T31" fmla="*/ 1059 h 194"/>
              <a:gd name="T32" fmla="*/ 18 w 52"/>
              <a:gd name="T33" fmla="*/ 1064 h 194"/>
              <a:gd name="T34" fmla="*/ 18 w 52"/>
              <a:gd name="T35" fmla="*/ 1095 h 194"/>
              <a:gd name="T36" fmla="*/ 17 w 52"/>
              <a:gd name="T37" fmla="*/ 1102 h 194"/>
              <a:gd name="T38" fmla="*/ 15 w 52"/>
              <a:gd name="T39" fmla="*/ 1123 h 194"/>
              <a:gd name="T40" fmla="*/ 15 w 52"/>
              <a:gd name="T41" fmla="*/ 1155 h 194"/>
              <a:gd name="T42" fmla="*/ 16 w 52"/>
              <a:gd name="T43" fmla="*/ 1165 h 194"/>
              <a:gd name="T44" fmla="*/ 18 w 52"/>
              <a:gd name="T45" fmla="*/ 1176 h 194"/>
              <a:gd name="T46" fmla="*/ 19 w 52"/>
              <a:gd name="T47" fmla="*/ 1186 h 194"/>
              <a:gd name="T48" fmla="*/ 22 w 52"/>
              <a:gd name="T49" fmla="*/ 1175 h 194"/>
              <a:gd name="T50" fmla="*/ 26 w 52"/>
              <a:gd name="T51" fmla="*/ 1165 h 194"/>
              <a:gd name="T52" fmla="*/ 29 w 52"/>
              <a:gd name="T53" fmla="*/ 1154 h 194"/>
              <a:gd name="T54" fmla="*/ 31 w 52"/>
              <a:gd name="T55" fmla="*/ 1144 h 194"/>
              <a:gd name="T56" fmla="*/ 34 w 52"/>
              <a:gd name="T57" fmla="*/ 1133 h 194"/>
              <a:gd name="T58" fmla="*/ 36 w 52"/>
              <a:gd name="T59" fmla="*/ 1123 h 194"/>
              <a:gd name="T60" fmla="*/ 38 w 52"/>
              <a:gd name="T61" fmla="*/ 1112 h 194"/>
              <a:gd name="T62" fmla="*/ 41 w 52"/>
              <a:gd name="T63" fmla="*/ 1102 h 194"/>
              <a:gd name="T64" fmla="*/ 43 w 52"/>
              <a:gd name="T65" fmla="*/ 1091 h 194"/>
              <a:gd name="T66" fmla="*/ 44 w 52"/>
              <a:gd name="T67" fmla="*/ 1080 h 194"/>
              <a:gd name="T68" fmla="*/ 46 w 52"/>
              <a:gd name="T69" fmla="*/ 1070 h 194"/>
              <a:gd name="T70" fmla="*/ 47 w 52"/>
              <a:gd name="T71" fmla="*/ 1059 h 194"/>
              <a:gd name="T72" fmla="*/ 50 w 52"/>
              <a:gd name="T73" fmla="*/ 1037 h 194"/>
              <a:gd name="T74" fmla="*/ 52 w 52"/>
              <a:gd name="T75" fmla="*/ 1016 h 194"/>
              <a:gd name="T76" fmla="*/ 48 w 52"/>
              <a:gd name="T77" fmla="*/ 1004 h 194"/>
              <a:gd name="T78" fmla="*/ 47 w 52"/>
              <a:gd name="T79" fmla="*/ 998 h 194"/>
              <a:gd name="T80" fmla="*/ 45 w 52"/>
              <a:gd name="T81" fmla="*/ 992 h 194"/>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w 52"/>
              <a:gd name="T124" fmla="*/ 0 h 194"/>
              <a:gd name="T125" fmla="*/ 52 w 52"/>
              <a:gd name="T126" fmla="*/ 194 h 194"/>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T123" t="T124" r="T125" b="T126"/>
            <a:pathLst>
              <a:path w="52" h="194">
                <a:moveTo>
                  <a:pt x="45" y="0"/>
                </a:moveTo>
                <a:lnTo>
                  <a:pt x="39" y="4"/>
                </a:lnTo>
                <a:lnTo>
                  <a:pt x="34" y="7"/>
                </a:lnTo>
                <a:lnTo>
                  <a:pt x="28" y="11"/>
                </a:lnTo>
                <a:lnTo>
                  <a:pt x="22" y="14"/>
                </a:lnTo>
                <a:lnTo>
                  <a:pt x="17" y="18"/>
                </a:lnTo>
                <a:lnTo>
                  <a:pt x="5" y="24"/>
                </a:lnTo>
                <a:lnTo>
                  <a:pt x="0" y="28"/>
                </a:lnTo>
                <a:lnTo>
                  <a:pt x="5" y="34"/>
                </a:lnTo>
                <a:lnTo>
                  <a:pt x="8" y="38"/>
                </a:lnTo>
                <a:lnTo>
                  <a:pt x="10" y="42"/>
                </a:lnTo>
                <a:lnTo>
                  <a:pt x="12" y="47"/>
                </a:lnTo>
                <a:lnTo>
                  <a:pt x="13" y="51"/>
                </a:lnTo>
                <a:lnTo>
                  <a:pt x="15" y="56"/>
                </a:lnTo>
                <a:lnTo>
                  <a:pt x="16" y="61"/>
                </a:lnTo>
                <a:lnTo>
                  <a:pt x="17" y="67"/>
                </a:lnTo>
                <a:lnTo>
                  <a:pt x="18" y="72"/>
                </a:lnTo>
                <a:lnTo>
                  <a:pt x="18" y="103"/>
                </a:lnTo>
                <a:lnTo>
                  <a:pt x="17" y="110"/>
                </a:lnTo>
                <a:lnTo>
                  <a:pt x="15" y="131"/>
                </a:lnTo>
                <a:lnTo>
                  <a:pt x="15" y="163"/>
                </a:lnTo>
                <a:lnTo>
                  <a:pt x="16" y="173"/>
                </a:lnTo>
                <a:lnTo>
                  <a:pt x="18" y="184"/>
                </a:lnTo>
                <a:lnTo>
                  <a:pt x="19" y="194"/>
                </a:lnTo>
                <a:lnTo>
                  <a:pt x="22" y="183"/>
                </a:lnTo>
                <a:lnTo>
                  <a:pt x="26" y="173"/>
                </a:lnTo>
                <a:lnTo>
                  <a:pt x="29" y="162"/>
                </a:lnTo>
                <a:lnTo>
                  <a:pt x="31" y="152"/>
                </a:lnTo>
                <a:lnTo>
                  <a:pt x="34" y="141"/>
                </a:lnTo>
                <a:lnTo>
                  <a:pt x="36" y="131"/>
                </a:lnTo>
                <a:lnTo>
                  <a:pt x="38" y="120"/>
                </a:lnTo>
                <a:lnTo>
                  <a:pt x="41" y="110"/>
                </a:lnTo>
                <a:lnTo>
                  <a:pt x="43" y="99"/>
                </a:lnTo>
                <a:lnTo>
                  <a:pt x="44" y="88"/>
                </a:lnTo>
                <a:lnTo>
                  <a:pt x="46" y="78"/>
                </a:lnTo>
                <a:lnTo>
                  <a:pt x="47" y="67"/>
                </a:lnTo>
                <a:lnTo>
                  <a:pt x="50" y="45"/>
                </a:lnTo>
                <a:lnTo>
                  <a:pt x="52" y="24"/>
                </a:lnTo>
                <a:lnTo>
                  <a:pt x="48" y="12"/>
                </a:lnTo>
                <a:lnTo>
                  <a:pt x="47" y="6"/>
                </a:lnTo>
                <a:lnTo>
                  <a:pt x="45" y="0"/>
                </a:lnTo>
                <a:close/>
              </a:path>
            </a:pathLst>
          </a:custGeom>
          <a:solidFill>
            <a:srgbClr val="00A857"/>
          </a:solidFill>
          <a:ln w="9525">
            <a:noFill/>
            <a:miter lim="800000"/>
            <a:headEnd/>
            <a:tailEnd/>
          </a:ln>
        </xdr:spPr>
      </xdr:sp>
      <xdr:pic>
        <xdr:nvPicPr>
          <xdr:cNvPr id="112" name="Picture 93">
            <a:extLst>
              <a:ext uri="{FF2B5EF4-FFF2-40B4-BE49-F238E27FC236}">
                <a16:creationId xmlns:a16="http://schemas.microsoft.com/office/drawing/2014/main" id="{91263BB2-8DEA-8ADC-B073-285F0A79F2E1}"/>
              </a:ext>
            </a:extLst>
          </xdr:cNvPr>
          <xdr:cNvPicPr>
            <a:picLocks noChangeAspect="1" noChangeArrowheads="1"/>
          </xdr:cNvPicPr>
        </xdr:nvPicPr>
        <xdr:blipFill>
          <a:blip xmlns:r="http://schemas.openxmlformats.org/officeDocument/2006/relationships" r:embed="rId7"/>
          <a:srcRect/>
          <a:stretch>
            <a:fillRect/>
          </a:stretch>
        </xdr:blipFill>
        <xdr:spPr bwMode="auto">
          <a:xfrm>
            <a:off x="1735" y="863"/>
            <a:ext cx="499" cy="2"/>
          </a:xfrm>
          <a:prstGeom prst="rect">
            <a:avLst/>
          </a:prstGeom>
          <a:noFill/>
          <a:ln w="9525">
            <a:noFill/>
            <a:miter lim="800000"/>
            <a:headEnd/>
            <a:tailEnd/>
          </a:ln>
        </xdr:spPr>
      </xdr:pic>
      <xdr:sp macro="" textlink="">
        <xdr:nvSpPr>
          <xdr:cNvPr id="113" name="Freeform 92">
            <a:extLst>
              <a:ext uri="{FF2B5EF4-FFF2-40B4-BE49-F238E27FC236}">
                <a16:creationId xmlns:a16="http://schemas.microsoft.com/office/drawing/2014/main" id="{749D7F3D-CF05-7AFC-58B9-8B976860CB5A}"/>
              </a:ext>
            </a:extLst>
          </xdr:cNvPr>
          <xdr:cNvSpPr>
            <a:spLocks/>
          </xdr:cNvSpPr>
        </xdr:nvSpPr>
        <xdr:spPr bwMode="auto">
          <a:xfrm>
            <a:off x="1735" y="732"/>
            <a:ext cx="52" cy="194"/>
          </a:xfrm>
          <a:custGeom>
            <a:avLst/>
            <a:gdLst>
              <a:gd name="T0" fmla="*/ 0 w 52"/>
              <a:gd name="T1" fmla="*/ 1020 h 194"/>
              <a:gd name="T2" fmla="*/ 3 w 52"/>
              <a:gd name="T3" fmla="*/ 1023 h 194"/>
              <a:gd name="T4" fmla="*/ 5 w 52"/>
              <a:gd name="T5" fmla="*/ 1026 h 194"/>
              <a:gd name="T6" fmla="*/ 8 w 52"/>
              <a:gd name="T7" fmla="*/ 1030 h 194"/>
              <a:gd name="T8" fmla="*/ 10 w 52"/>
              <a:gd name="T9" fmla="*/ 1034 h 194"/>
              <a:gd name="T10" fmla="*/ 12 w 52"/>
              <a:gd name="T11" fmla="*/ 1039 h 194"/>
              <a:gd name="T12" fmla="*/ 13 w 52"/>
              <a:gd name="T13" fmla="*/ 1043 h 194"/>
              <a:gd name="T14" fmla="*/ 15 w 52"/>
              <a:gd name="T15" fmla="*/ 1048 h 194"/>
              <a:gd name="T16" fmla="*/ 16 w 52"/>
              <a:gd name="T17" fmla="*/ 1053 h 194"/>
              <a:gd name="T18" fmla="*/ 17 w 52"/>
              <a:gd name="T19" fmla="*/ 1059 h 194"/>
              <a:gd name="T20" fmla="*/ 18 w 52"/>
              <a:gd name="T21" fmla="*/ 1064 h 194"/>
              <a:gd name="T22" fmla="*/ 18 w 52"/>
              <a:gd name="T23" fmla="*/ 1095 h 194"/>
              <a:gd name="T24" fmla="*/ 17 w 52"/>
              <a:gd name="T25" fmla="*/ 1102 h 194"/>
              <a:gd name="T26" fmla="*/ 16 w 52"/>
              <a:gd name="T27" fmla="*/ 1113 h 194"/>
              <a:gd name="T28" fmla="*/ 15 w 52"/>
              <a:gd name="T29" fmla="*/ 1124 h 194"/>
              <a:gd name="T30" fmla="*/ 15 w 52"/>
              <a:gd name="T31" fmla="*/ 1134 h 194"/>
              <a:gd name="T32" fmla="*/ 15 w 52"/>
              <a:gd name="T33" fmla="*/ 1145 h 194"/>
              <a:gd name="T34" fmla="*/ 15 w 52"/>
              <a:gd name="T35" fmla="*/ 1155 h 194"/>
              <a:gd name="T36" fmla="*/ 16 w 52"/>
              <a:gd name="T37" fmla="*/ 1165 h 194"/>
              <a:gd name="T38" fmla="*/ 18 w 52"/>
              <a:gd name="T39" fmla="*/ 1176 h 194"/>
              <a:gd name="T40" fmla="*/ 19 w 52"/>
              <a:gd name="T41" fmla="*/ 1186 h 194"/>
              <a:gd name="T42" fmla="*/ 22 w 52"/>
              <a:gd name="T43" fmla="*/ 1175 h 194"/>
              <a:gd name="T44" fmla="*/ 26 w 52"/>
              <a:gd name="T45" fmla="*/ 1165 h 194"/>
              <a:gd name="T46" fmla="*/ 29 w 52"/>
              <a:gd name="T47" fmla="*/ 1154 h 194"/>
              <a:gd name="T48" fmla="*/ 31 w 52"/>
              <a:gd name="T49" fmla="*/ 1144 h 194"/>
              <a:gd name="T50" fmla="*/ 34 w 52"/>
              <a:gd name="T51" fmla="*/ 1133 h 194"/>
              <a:gd name="T52" fmla="*/ 36 w 52"/>
              <a:gd name="T53" fmla="*/ 1123 h 194"/>
              <a:gd name="T54" fmla="*/ 38 w 52"/>
              <a:gd name="T55" fmla="*/ 1112 h 194"/>
              <a:gd name="T56" fmla="*/ 41 w 52"/>
              <a:gd name="T57" fmla="*/ 1102 h 194"/>
              <a:gd name="T58" fmla="*/ 43 w 52"/>
              <a:gd name="T59" fmla="*/ 1091 h 194"/>
              <a:gd name="T60" fmla="*/ 44 w 52"/>
              <a:gd name="T61" fmla="*/ 1080 h 194"/>
              <a:gd name="T62" fmla="*/ 46 w 52"/>
              <a:gd name="T63" fmla="*/ 1070 h 194"/>
              <a:gd name="T64" fmla="*/ 47 w 52"/>
              <a:gd name="T65" fmla="*/ 1059 h 194"/>
              <a:gd name="T66" fmla="*/ 50 w 52"/>
              <a:gd name="T67" fmla="*/ 1037 h 194"/>
              <a:gd name="T68" fmla="*/ 52 w 52"/>
              <a:gd name="T69" fmla="*/ 1016 h 194"/>
              <a:gd name="T70" fmla="*/ 50 w 52"/>
              <a:gd name="T71" fmla="*/ 1010 h 194"/>
              <a:gd name="T72" fmla="*/ 48 w 52"/>
              <a:gd name="T73" fmla="*/ 1004 h 194"/>
              <a:gd name="T74" fmla="*/ 47 w 52"/>
              <a:gd name="T75" fmla="*/ 998 h 194"/>
              <a:gd name="T76" fmla="*/ 45 w 52"/>
              <a:gd name="T77" fmla="*/ 992 h 194"/>
              <a:gd name="T78" fmla="*/ 39 w 52"/>
              <a:gd name="T79" fmla="*/ 996 h 194"/>
              <a:gd name="T80" fmla="*/ 34 w 52"/>
              <a:gd name="T81" fmla="*/ 999 h 194"/>
              <a:gd name="T82" fmla="*/ 28 w 52"/>
              <a:gd name="T83" fmla="*/ 1003 h 194"/>
              <a:gd name="T84" fmla="*/ 22 w 52"/>
              <a:gd name="T85" fmla="*/ 1006 h 194"/>
              <a:gd name="T86" fmla="*/ 17 w 52"/>
              <a:gd name="T87" fmla="*/ 1010 h 194"/>
              <a:gd name="T88" fmla="*/ 11 w 52"/>
              <a:gd name="T89" fmla="*/ 1013 h 194"/>
              <a:gd name="T90" fmla="*/ 5 w 52"/>
              <a:gd name="T91" fmla="*/ 1016 h 194"/>
              <a:gd name="T92" fmla="*/ 0 w 52"/>
              <a:gd name="T93" fmla="*/ 1020 h 194"/>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w 52"/>
              <a:gd name="T142" fmla="*/ 0 h 194"/>
              <a:gd name="T143" fmla="*/ 52 w 52"/>
              <a:gd name="T144" fmla="*/ 194 h 194"/>
            </a:gdLst>
            <a:ahLst/>
            <a:cxnLst>
              <a:cxn ang="T94">
                <a:pos x="T0" y="T1"/>
              </a:cxn>
              <a:cxn ang="T95">
                <a:pos x="T2" y="T3"/>
              </a:cxn>
              <a:cxn ang="T96">
                <a:pos x="T4" y="T5"/>
              </a:cxn>
              <a:cxn ang="T97">
                <a:pos x="T6" y="T7"/>
              </a:cxn>
              <a:cxn ang="T98">
                <a:pos x="T8" y="T9"/>
              </a:cxn>
              <a:cxn ang="T99">
                <a:pos x="T10" y="T11"/>
              </a:cxn>
              <a:cxn ang="T100">
                <a:pos x="T12" y="T13"/>
              </a:cxn>
              <a:cxn ang="T101">
                <a:pos x="T14" y="T15"/>
              </a:cxn>
              <a:cxn ang="T102">
                <a:pos x="T16" y="T17"/>
              </a:cxn>
              <a:cxn ang="T103">
                <a:pos x="T18" y="T19"/>
              </a:cxn>
              <a:cxn ang="T104">
                <a:pos x="T20" y="T21"/>
              </a:cxn>
              <a:cxn ang="T105">
                <a:pos x="T22" y="T23"/>
              </a:cxn>
              <a:cxn ang="T106">
                <a:pos x="T24" y="T25"/>
              </a:cxn>
              <a:cxn ang="T107">
                <a:pos x="T26" y="T27"/>
              </a:cxn>
              <a:cxn ang="T108">
                <a:pos x="T28" y="T29"/>
              </a:cxn>
              <a:cxn ang="T109">
                <a:pos x="T30" y="T31"/>
              </a:cxn>
              <a:cxn ang="T110">
                <a:pos x="T32" y="T33"/>
              </a:cxn>
              <a:cxn ang="T111">
                <a:pos x="T34" y="T35"/>
              </a:cxn>
              <a:cxn ang="T112">
                <a:pos x="T36" y="T37"/>
              </a:cxn>
              <a:cxn ang="T113">
                <a:pos x="T38" y="T39"/>
              </a:cxn>
              <a:cxn ang="T114">
                <a:pos x="T40" y="T41"/>
              </a:cxn>
              <a:cxn ang="T115">
                <a:pos x="T42" y="T43"/>
              </a:cxn>
              <a:cxn ang="T116">
                <a:pos x="T44" y="T45"/>
              </a:cxn>
              <a:cxn ang="T117">
                <a:pos x="T46" y="T47"/>
              </a:cxn>
              <a:cxn ang="T118">
                <a:pos x="T48" y="T49"/>
              </a:cxn>
              <a:cxn ang="T119">
                <a:pos x="T50" y="T51"/>
              </a:cxn>
              <a:cxn ang="T120">
                <a:pos x="T52" y="T53"/>
              </a:cxn>
              <a:cxn ang="T121">
                <a:pos x="T54" y="T55"/>
              </a:cxn>
              <a:cxn ang="T122">
                <a:pos x="T56" y="T57"/>
              </a:cxn>
              <a:cxn ang="T123">
                <a:pos x="T58" y="T59"/>
              </a:cxn>
              <a:cxn ang="T124">
                <a:pos x="T60" y="T61"/>
              </a:cxn>
              <a:cxn ang="T125">
                <a:pos x="T62" y="T63"/>
              </a:cxn>
              <a:cxn ang="T126">
                <a:pos x="T64" y="T65"/>
              </a:cxn>
              <a:cxn ang="T127">
                <a:pos x="T66" y="T67"/>
              </a:cxn>
              <a:cxn ang="T128">
                <a:pos x="T68" y="T69"/>
              </a:cxn>
              <a:cxn ang="T129">
                <a:pos x="T70" y="T71"/>
              </a:cxn>
              <a:cxn ang="T130">
                <a:pos x="T72" y="T73"/>
              </a:cxn>
              <a:cxn ang="T131">
                <a:pos x="T74" y="T75"/>
              </a:cxn>
              <a:cxn ang="T132">
                <a:pos x="T76" y="T77"/>
              </a:cxn>
              <a:cxn ang="T133">
                <a:pos x="T78" y="T79"/>
              </a:cxn>
              <a:cxn ang="T134">
                <a:pos x="T80" y="T81"/>
              </a:cxn>
              <a:cxn ang="T135">
                <a:pos x="T82" y="T83"/>
              </a:cxn>
              <a:cxn ang="T136">
                <a:pos x="T84" y="T85"/>
              </a:cxn>
              <a:cxn ang="T137">
                <a:pos x="T86" y="T87"/>
              </a:cxn>
              <a:cxn ang="T138">
                <a:pos x="T88" y="T89"/>
              </a:cxn>
              <a:cxn ang="T139">
                <a:pos x="T90" y="T91"/>
              </a:cxn>
              <a:cxn ang="T140">
                <a:pos x="T92" y="T93"/>
              </a:cxn>
            </a:cxnLst>
            <a:rect l="T141" t="T142" r="T143" b="T144"/>
            <a:pathLst>
              <a:path w="52" h="194">
                <a:moveTo>
                  <a:pt x="0" y="28"/>
                </a:moveTo>
                <a:lnTo>
                  <a:pt x="3" y="31"/>
                </a:lnTo>
                <a:lnTo>
                  <a:pt x="5" y="34"/>
                </a:lnTo>
                <a:lnTo>
                  <a:pt x="8" y="38"/>
                </a:lnTo>
                <a:lnTo>
                  <a:pt x="10" y="42"/>
                </a:lnTo>
                <a:lnTo>
                  <a:pt x="12" y="47"/>
                </a:lnTo>
                <a:lnTo>
                  <a:pt x="13" y="51"/>
                </a:lnTo>
                <a:lnTo>
                  <a:pt x="15" y="56"/>
                </a:lnTo>
                <a:lnTo>
                  <a:pt x="16" y="61"/>
                </a:lnTo>
                <a:lnTo>
                  <a:pt x="17" y="67"/>
                </a:lnTo>
                <a:lnTo>
                  <a:pt x="18" y="72"/>
                </a:lnTo>
                <a:lnTo>
                  <a:pt x="18" y="103"/>
                </a:lnTo>
                <a:lnTo>
                  <a:pt x="17" y="110"/>
                </a:lnTo>
                <a:lnTo>
                  <a:pt x="16" y="121"/>
                </a:lnTo>
                <a:lnTo>
                  <a:pt x="15" y="132"/>
                </a:lnTo>
                <a:lnTo>
                  <a:pt x="15" y="142"/>
                </a:lnTo>
                <a:lnTo>
                  <a:pt x="15" y="153"/>
                </a:lnTo>
                <a:lnTo>
                  <a:pt x="15" y="163"/>
                </a:lnTo>
                <a:lnTo>
                  <a:pt x="16" y="173"/>
                </a:lnTo>
                <a:lnTo>
                  <a:pt x="18" y="184"/>
                </a:lnTo>
                <a:lnTo>
                  <a:pt x="19" y="194"/>
                </a:lnTo>
                <a:lnTo>
                  <a:pt x="22" y="183"/>
                </a:lnTo>
                <a:lnTo>
                  <a:pt x="26" y="173"/>
                </a:lnTo>
                <a:lnTo>
                  <a:pt x="29" y="162"/>
                </a:lnTo>
                <a:lnTo>
                  <a:pt x="31" y="152"/>
                </a:lnTo>
                <a:lnTo>
                  <a:pt x="34" y="141"/>
                </a:lnTo>
                <a:lnTo>
                  <a:pt x="36" y="131"/>
                </a:lnTo>
                <a:lnTo>
                  <a:pt x="38" y="120"/>
                </a:lnTo>
                <a:lnTo>
                  <a:pt x="41" y="110"/>
                </a:lnTo>
                <a:lnTo>
                  <a:pt x="43" y="99"/>
                </a:lnTo>
                <a:lnTo>
                  <a:pt x="44" y="88"/>
                </a:lnTo>
                <a:lnTo>
                  <a:pt x="46" y="78"/>
                </a:lnTo>
                <a:lnTo>
                  <a:pt x="47" y="67"/>
                </a:lnTo>
                <a:lnTo>
                  <a:pt x="50" y="45"/>
                </a:lnTo>
                <a:lnTo>
                  <a:pt x="52" y="24"/>
                </a:lnTo>
                <a:lnTo>
                  <a:pt x="50" y="18"/>
                </a:lnTo>
                <a:lnTo>
                  <a:pt x="48" y="12"/>
                </a:lnTo>
                <a:lnTo>
                  <a:pt x="47" y="6"/>
                </a:lnTo>
                <a:lnTo>
                  <a:pt x="45" y="0"/>
                </a:lnTo>
                <a:lnTo>
                  <a:pt x="39" y="4"/>
                </a:lnTo>
                <a:lnTo>
                  <a:pt x="34" y="7"/>
                </a:lnTo>
                <a:lnTo>
                  <a:pt x="28" y="11"/>
                </a:lnTo>
                <a:lnTo>
                  <a:pt x="22" y="14"/>
                </a:lnTo>
                <a:lnTo>
                  <a:pt x="17" y="18"/>
                </a:lnTo>
                <a:lnTo>
                  <a:pt x="11" y="21"/>
                </a:lnTo>
                <a:lnTo>
                  <a:pt x="5" y="24"/>
                </a:lnTo>
                <a:lnTo>
                  <a:pt x="0" y="28"/>
                </a:lnTo>
                <a:close/>
              </a:path>
            </a:pathLst>
          </a:custGeom>
          <a:noFill/>
          <a:ln w="1778">
            <a:solidFill>
              <a:srgbClr val="373435"/>
            </a:solidFill>
            <a:round/>
            <a:headEnd/>
            <a:tailEnd/>
          </a:ln>
        </xdr:spPr>
      </xdr:sp>
      <xdr:pic>
        <xdr:nvPicPr>
          <xdr:cNvPr id="114" name="Picture 91">
            <a:extLst>
              <a:ext uri="{FF2B5EF4-FFF2-40B4-BE49-F238E27FC236}">
                <a16:creationId xmlns:a16="http://schemas.microsoft.com/office/drawing/2014/main" id="{1F959044-D725-9D1D-BA0C-C4D224DD2282}"/>
              </a:ext>
            </a:extLst>
          </xdr:cNvPr>
          <xdr:cNvPicPr>
            <a:picLocks noChangeAspect="1" noChangeArrowheads="1"/>
          </xdr:cNvPicPr>
        </xdr:nvPicPr>
        <xdr:blipFill>
          <a:blip xmlns:r="http://schemas.openxmlformats.org/officeDocument/2006/relationships" r:embed="rId7"/>
          <a:srcRect/>
          <a:stretch>
            <a:fillRect/>
          </a:stretch>
        </xdr:blipFill>
        <xdr:spPr bwMode="auto">
          <a:xfrm>
            <a:off x="1735" y="863"/>
            <a:ext cx="499" cy="2"/>
          </a:xfrm>
          <a:prstGeom prst="rect">
            <a:avLst/>
          </a:prstGeom>
          <a:noFill/>
          <a:ln w="9525">
            <a:noFill/>
            <a:miter lim="800000"/>
            <a:headEnd/>
            <a:tailEnd/>
          </a:ln>
        </xdr:spPr>
      </xdr:pic>
      <xdr:pic>
        <xdr:nvPicPr>
          <xdr:cNvPr id="115" name="Picture 90">
            <a:extLst>
              <a:ext uri="{FF2B5EF4-FFF2-40B4-BE49-F238E27FC236}">
                <a16:creationId xmlns:a16="http://schemas.microsoft.com/office/drawing/2014/main" id="{A480CBCB-3CDB-4A0B-80C3-B10CE5DB769F}"/>
              </a:ext>
            </a:extLst>
          </xdr:cNvPr>
          <xdr:cNvPicPr>
            <a:picLocks noChangeAspect="1" noChangeArrowheads="1"/>
          </xdr:cNvPicPr>
        </xdr:nvPicPr>
        <xdr:blipFill>
          <a:blip xmlns:r="http://schemas.openxmlformats.org/officeDocument/2006/relationships" r:embed="rId21"/>
          <a:srcRect/>
          <a:stretch>
            <a:fillRect/>
          </a:stretch>
        </xdr:blipFill>
        <xdr:spPr bwMode="auto">
          <a:xfrm>
            <a:off x="203" y="324"/>
            <a:ext cx="572" cy="198"/>
          </a:xfrm>
          <a:prstGeom prst="rect">
            <a:avLst/>
          </a:prstGeom>
          <a:noFill/>
          <a:ln w="9525">
            <a:noFill/>
            <a:miter lim="800000"/>
            <a:headEnd/>
            <a:tailEnd/>
          </a:ln>
        </xdr:spPr>
      </xdr:pic>
      <xdr:sp macro="" textlink="">
        <xdr:nvSpPr>
          <xdr:cNvPr id="116" name="Freeform 89">
            <a:extLst>
              <a:ext uri="{FF2B5EF4-FFF2-40B4-BE49-F238E27FC236}">
                <a16:creationId xmlns:a16="http://schemas.microsoft.com/office/drawing/2014/main" id="{0FF5FB30-A300-8355-0F00-AA2219BEA8DC}"/>
              </a:ext>
            </a:extLst>
          </xdr:cNvPr>
          <xdr:cNvSpPr>
            <a:spLocks/>
          </xdr:cNvSpPr>
        </xdr:nvSpPr>
        <xdr:spPr bwMode="auto">
          <a:xfrm>
            <a:off x="226" y="421"/>
            <a:ext cx="43" cy="42"/>
          </a:xfrm>
          <a:custGeom>
            <a:avLst/>
            <a:gdLst>
              <a:gd name="T0" fmla="*/ 26 w 43"/>
              <a:gd name="T1" fmla="*/ 681 h 42"/>
              <a:gd name="T2" fmla="*/ 17 w 43"/>
              <a:gd name="T3" fmla="*/ 681 h 42"/>
              <a:gd name="T4" fmla="*/ 13 w 43"/>
              <a:gd name="T5" fmla="*/ 682 h 42"/>
              <a:gd name="T6" fmla="*/ 3 w 43"/>
              <a:gd name="T7" fmla="*/ 690 h 42"/>
              <a:gd name="T8" fmla="*/ 1 w 43"/>
              <a:gd name="T9" fmla="*/ 696 h 42"/>
              <a:gd name="T10" fmla="*/ 0 w 43"/>
              <a:gd name="T11" fmla="*/ 700 h 42"/>
              <a:gd name="T12" fmla="*/ 0 w 43"/>
              <a:gd name="T13" fmla="*/ 704 h 42"/>
              <a:gd name="T14" fmla="*/ 1 w 43"/>
              <a:gd name="T15" fmla="*/ 708 h 42"/>
              <a:gd name="T16" fmla="*/ 3 w 43"/>
              <a:gd name="T17" fmla="*/ 714 h 42"/>
              <a:gd name="T18" fmla="*/ 13 w 43"/>
              <a:gd name="T19" fmla="*/ 722 h 42"/>
              <a:gd name="T20" fmla="*/ 17 w 43"/>
              <a:gd name="T21" fmla="*/ 723 h 42"/>
              <a:gd name="T22" fmla="*/ 26 w 43"/>
              <a:gd name="T23" fmla="*/ 723 h 42"/>
              <a:gd name="T24" fmla="*/ 30 w 43"/>
              <a:gd name="T25" fmla="*/ 722 h 42"/>
              <a:gd name="T26" fmla="*/ 40 w 43"/>
              <a:gd name="T27" fmla="*/ 714 h 42"/>
              <a:gd name="T28" fmla="*/ 43 w 43"/>
              <a:gd name="T29" fmla="*/ 708 h 42"/>
              <a:gd name="T30" fmla="*/ 43 w 43"/>
              <a:gd name="T31" fmla="*/ 696 h 42"/>
              <a:gd name="T32" fmla="*/ 41 w 43"/>
              <a:gd name="T33" fmla="*/ 692 h 42"/>
              <a:gd name="T34" fmla="*/ 37 w 43"/>
              <a:gd name="T35" fmla="*/ 687 h 42"/>
              <a:gd name="T36" fmla="*/ 32 w 43"/>
              <a:gd name="T37" fmla="*/ 683 h 42"/>
              <a:gd name="T38" fmla="*/ 26 w 43"/>
              <a:gd name="T39" fmla="*/ 681 h 4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w 43"/>
              <a:gd name="T61" fmla="*/ 0 h 42"/>
              <a:gd name="T62" fmla="*/ 43 w 43"/>
              <a:gd name="T63" fmla="*/ 42 h 42"/>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T60" t="T61" r="T62" b="T63"/>
            <a:pathLst>
              <a:path w="43" h="42">
                <a:moveTo>
                  <a:pt x="26" y="0"/>
                </a:moveTo>
                <a:lnTo>
                  <a:pt x="17" y="0"/>
                </a:lnTo>
                <a:lnTo>
                  <a:pt x="13" y="1"/>
                </a:lnTo>
                <a:lnTo>
                  <a:pt x="3" y="9"/>
                </a:lnTo>
                <a:lnTo>
                  <a:pt x="1" y="15"/>
                </a:lnTo>
                <a:lnTo>
                  <a:pt x="0" y="19"/>
                </a:lnTo>
                <a:lnTo>
                  <a:pt x="0" y="23"/>
                </a:lnTo>
                <a:lnTo>
                  <a:pt x="1" y="27"/>
                </a:lnTo>
                <a:lnTo>
                  <a:pt x="3" y="33"/>
                </a:lnTo>
                <a:lnTo>
                  <a:pt x="13" y="41"/>
                </a:lnTo>
                <a:lnTo>
                  <a:pt x="17" y="42"/>
                </a:lnTo>
                <a:lnTo>
                  <a:pt x="26" y="42"/>
                </a:lnTo>
                <a:lnTo>
                  <a:pt x="30" y="41"/>
                </a:lnTo>
                <a:lnTo>
                  <a:pt x="40" y="33"/>
                </a:lnTo>
                <a:lnTo>
                  <a:pt x="43" y="27"/>
                </a:lnTo>
                <a:lnTo>
                  <a:pt x="43" y="15"/>
                </a:lnTo>
                <a:lnTo>
                  <a:pt x="41" y="11"/>
                </a:lnTo>
                <a:lnTo>
                  <a:pt x="37" y="6"/>
                </a:lnTo>
                <a:lnTo>
                  <a:pt x="32" y="2"/>
                </a:lnTo>
                <a:lnTo>
                  <a:pt x="26" y="0"/>
                </a:lnTo>
                <a:close/>
              </a:path>
            </a:pathLst>
          </a:custGeom>
          <a:solidFill>
            <a:srgbClr val="00A857"/>
          </a:solidFill>
          <a:ln w="9525">
            <a:noFill/>
            <a:miter lim="800000"/>
            <a:headEnd/>
            <a:tailEnd/>
          </a:ln>
        </xdr:spPr>
      </xdr:sp>
      <xdr:sp macro="" textlink="">
        <xdr:nvSpPr>
          <xdr:cNvPr id="117" name="Freeform 88">
            <a:extLst>
              <a:ext uri="{FF2B5EF4-FFF2-40B4-BE49-F238E27FC236}">
                <a16:creationId xmlns:a16="http://schemas.microsoft.com/office/drawing/2014/main" id="{08D62A4A-8612-565D-5FD6-3AAE3237C395}"/>
              </a:ext>
            </a:extLst>
          </xdr:cNvPr>
          <xdr:cNvSpPr>
            <a:spLocks/>
          </xdr:cNvSpPr>
        </xdr:nvSpPr>
        <xdr:spPr bwMode="auto">
          <a:xfrm>
            <a:off x="226" y="421"/>
            <a:ext cx="43" cy="42"/>
          </a:xfrm>
          <a:custGeom>
            <a:avLst/>
            <a:gdLst>
              <a:gd name="T0" fmla="*/ 21 w 43"/>
              <a:gd name="T1" fmla="*/ 723 h 42"/>
              <a:gd name="T2" fmla="*/ 24 w 43"/>
              <a:gd name="T3" fmla="*/ 723 h 42"/>
              <a:gd name="T4" fmla="*/ 26 w 43"/>
              <a:gd name="T5" fmla="*/ 723 h 42"/>
              <a:gd name="T6" fmla="*/ 28 w 43"/>
              <a:gd name="T7" fmla="*/ 722 h 42"/>
              <a:gd name="T8" fmla="*/ 30 w 43"/>
              <a:gd name="T9" fmla="*/ 722 h 42"/>
              <a:gd name="T10" fmla="*/ 32 w 43"/>
              <a:gd name="T11" fmla="*/ 721 h 42"/>
              <a:gd name="T12" fmla="*/ 34 w 43"/>
              <a:gd name="T13" fmla="*/ 720 h 42"/>
              <a:gd name="T14" fmla="*/ 35 w 43"/>
              <a:gd name="T15" fmla="*/ 718 h 42"/>
              <a:gd name="T16" fmla="*/ 37 w 43"/>
              <a:gd name="T17" fmla="*/ 717 h 42"/>
              <a:gd name="T18" fmla="*/ 38 w 43"/>
              <a:gd name="T19" fmla="*/ 716 h 42"/>
              <a:gd name="T20" fmla="*/ 40 w 43"/>
              <a:gd name="T21" fmla="*/ 714 h 42"/>
              <a:gd name="T22" fmla="*/ 41 w 43"/>
              <a:gd name="T23" fmla="*/ 712 h 42"/>
              <a:gd name="T24" fmla="*/ 42 w 43"/>
              <a:gd name="T25" fmla="*/ 710 h 42"/>
              <a:gd name="T26" fmla="*/ 43 w 43"/>
              <a:gd name="T27" fmla="*/ 708 h 42"/>
              <a:gd name="T28" fmla="*/ 43 w 43"/>
              <a:gd name="T29" fmla="*/ 696 h 42"/>
              <a:gd name="T30" fmla="*/ 42 w 43"/>
              <a:gd name="T31" fmla="*/ 694 h 42"/>
              <a:gd name="T32" fmla="*/ 35 w 43"/>
              <a:gd name="T33" fmla="*/ 686 h 42"/>
              <a:gd name="T34" fmla="*/ 34 w 43"/>
              <a:gd name="T35" fmla="*/ 684 h 42"/>
              <a:gd name="T36" fmla="*/ 32 w 43"/>
              <a:gd name="T37" fmla="*/ 683 h 42"/>
              <a:gd name="T38" fmla="*/ 30 w 43"/>
              <a:gd name="T39" fmla="*/ 682 h 42"/>
              <a:gd name="T40" fmla="*/ 28 w 43"/>
              <a:gd name="T41" fmla="*/ 682 h 42"/>
              <a:gd name="T42" fmla="*/ 26 w 43"/>
              <a:gd name="T43" fmla="*/ 681 h 42"/>
              <a:gd name="T44" fmla="*/ 24 w 43"/>
              <a:gd name="T45" fmla="*/ 681 h 42"/>
              <a:gd name="T46" fmla="*/ 21 w 43"/>
              <a:gd name="T47" fmla="*/ 681 h 42"/>
              <a:gd name="T48" fmla="*/ 19 w 43"/>
              <a:gd name="T49" fmla="*/ 681 h 42"/>
              <a:gd name="T50" fmla="*/ 17 w 43"/>
              <a:gd name="T51" fmla="*/ 681 h 42"/>
              <a:gd name="T52" fmla="*/ 15 w 43"/>
              <a:gd name="T53" fmla="*/ 682 h 42"/>
              <a:gd name="T54" fmla="*/ 13 w 43"/>
              <a:gd name="T55" fmla="*/ 682 h 42"/>
              <a:gd name="T56" fmla="*/ 11 w 43"/>
              <a:gd name="T57" fmla="*/ 683 h 42"/>
              <a:gd name="T58" fmla="*/ 9 w 43"/>
              <a:gd name="T59" fmla="*/ 684 h 42"/>
              <a:gd name="T60" fmla="*/ 8 w 43"/>
              <a:gd name="T61" fmla="*/ 686 h 42"/>
              <a:gd name="T62" fmla="*/ 6 w 43"/>
              <a:gd name="T63" fmla="*/ 687 h 42"/>
              <a:gd name="T64" fmla="*/ 5 w 43"/>
              <a:gd name="T65" fmla="*/ 688 h 42"/>
              <a:gd name="T66" fmla="*/ 3 w 43"/>
              <a:gd name="T67" fmla="*/ 690 h 42"/>
              <a:gd name="T68" fmla="*/ 2 w 43"/>
              <a:gd name="T69" fmla="*/ 692 h 42"/>
              <a:gd name="T70" fmla="*/ 1 w 43"/>
              <a:gd name="T71" fmla="*/ 694 h 42"/>
              <a:gd name="T72" fmla="*/ 1 w 43"/>
              <a:gd name="T73" fmla="*/ 696 h 42"/>
              <a:gd name="T74" fmla="*/ 0 w 43"/>
              <a:gd name="T75" fmla="*/ 698 h 42"/>
              <a:gd name="T76" fmla="*/ 0 w 43"/>
              <a:gd name="T77" fmla="*/ 700 h 42"/>
              <a:gd name="T78" fmla="*/ 0 w 43"/>
              <a:gd name="T79" fmla="*/ 702 h 42"/>
              <a:gd name="T80" fmla="*/ 0 w 43"/>
              <a:gd name="T81" fmla="*/ 704 h 42"/>
              <a:gd name="T82" fmla="*/ 0 w 43"/>
              <a:gd name="T83" fmla="*/ 706 h 42"/>
              <a:gd name="T84" fmla="*/ 1 w 43"/>
              <a:gd name="T85" fmla="*/ 708 h 42"/>
              <a:gd name="T86" fmla="*/ 1 w 43"/>
              <a:gd name="T87" fmla="*/ 710 h 42"/>
              <a:gd name="T88" fmla="*/ 2 w 43"/>
              <a:gd name="T89" fmla="*/ 712 h 42"/>
              <a:gd name="T90" fmla="*/ 3 w 43"/>
              <a:gd name="T91" fmla="*/ 714 h 42"/>
              <a:gd name="T92" fmla="*/ 5 w 43"/>
              <a:gd name="T93" fmla="*/ 716 h 42"/>
              <a:gd name="T94" fmla="*/ 6 w 43"/>
              <a:gd name="T95" fmla="*/ 717 h 42"/>
              <a:gd name="T96" fmla="*/ 8 w 43"/>
              <a:gd name="T97" fmla="*/ 718 h 42"/>
              <a:gd name="T98" fmla="*/ 9 w 43"/>
              <a:gd name="T99" fmla="*/ 720 h 42"/>
              <a:gd name="T100" fmla="*/ 11 w 43"/>
              <a:gd name="T101" fmla="*/ 721 h 42"/>
              <a:gd name="T102" fmla="*/ 13 w 43"/>
              <a:gd name="T103" fmla="*/ 722 h 42"/>
              <a:gd name="T104" fmla="*/ 15 w 43"/>
              <a:gd name="T105" fmla="*/ 722 h 42"/>
              <a:gd name="T106" fmla="*/ 17 w 43"/>
              <a:gd name="T107" fmla="*/ 723 h 42"/>
              <a:gd name="T108" fmla="*/ 19 w 43"/>
              <a:gd name="T109" fmla="*/ 723 h 42"/>
              <a:gd name="T110" fmla="*/ 21 w 43"/>
              <a:gd name="T111" fmla="*/ 723 h 42"/>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43"/>
              <a:gd name="T169" fmla="*/ 0 h 42"/>
              <a:gd name="T170" fmla="*/ 43 w 43"/>
              <a:gd name="T171" fmla="*/ 42 h 42"/>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43" h="42">
                <a:moveTo>
                  <a:pt x="21" y="42"/>
                </a:moveTo>
                <a:lnTo>
                  <a:pt x="24" y="42"/>
                </a:lnTo>
                <a:lnTo>
                  <a:pt x="26" y="42"/>
                </a:lnTo>
                <a:lnTo>
                  <a:pt x="28" y="41"/>
                </a:lnTo>
                <a:lnTo>
                  <a:pt x="30" y="41"/>
                </a:lnTo>
                <a:lnTo>
                  <a:pt x="32" y="40"/>
                </a:lnTo>
                <a:lnTo>
                  <a:pt x="34" y="39"/>
                </a:lnTo>
                <a:lnTo>
                  <a:pt x="35" y="37"/>
                </a:lnTo>
                <a:lnTo>
                  <a:pt x="37" y="36"/>
                </a:lnTo>
                <a:lnTo>
                  <a:pt x="38" y="35"/>
                </a:lnTo>
                <a:lnTo>
                  <a:pt x="40" y="33"/>
                </a:lnTo>
                <a:lnTo>
                  <a:pt x="41" y="31"/>
                </a:lnTo>
                <a:lnTo>
                  <a:pt x="42" y="29"/>
                </a:lnTo>
                <a:lnTo>
                  <a:pt x="43" y="27"/>
                </a:lnTo>
                <a:lnTo>
                  <a:pt x="43" y="15"/>
                </a:lnTo>
                <a:lnTo>
                  <a:pt x="42" y="13"/>
                </a:lnTo>
                <a:lnTo>
                  <a:pt x="35" y="5"/>
                </a:lnTo>
                <a:lnTo>
                  <a:pt x="34" y="3"/>
                </a:lnTo>
                <a:lnTo>
                  <a:pt x="32" y="2"/>
                </a:lnTo>
                <a:lnTo>
                  <a:pt x="30" y="1"/>
                </a:lnTo>
                <a:lnTo>
                  <a:pt x="28" y="1"/>
                </a:lnTo>
                <a:lnTo>
                  <a:pt x="26" y="0"/>
                </a:lnTo>
                <a:lnTo>
                  <a:pt x="24" y="0"/>
                </a:lnTo>
                <a:lnTo>
                  <a:pt x="21" y="0"/>
                </a:lnTo>
                <a:lnTo>
                  <a:pt x="19" y="0"/>
                </a:lnTo>
                <a:lnTo>
                  <a:pt x="17" y="0"/>
                </a:lnTo>
                <a:lnTo>
                  <a:pt x="15" y="1"/>
                </a:lnTo>
                <a:lnTo>
                  <a:pt x="13" y="1"/>
                </a:lnTo>
                <a:lnTo>
                  <a:pt x="11" y="2"/>
                </a:lnTo>
                <a:lnTo>
                  <a:pt x="9" y="3"/>
                </a:lnTo>
                <a:lnTo>
                  <a:pt x="8" y="5"/>
                </a:lnTo>
                <a:lnTo>
                  <a:pt x="6" y="6"/>
                </a:lnTo>
                <a:lnTo>
                  <a:pt x="5" y="7"/>
                </a:lnTo>
                <a:lnTo>
                  <a:pt x="3" y="9"/>
                </a:lnTo>
                <a:lnTo>
                  <a:pt x="2" y="11"/>
                </a:lnTo>
                <a:lnTo>
                  <a:pt x="1" y="13"/>
                </a:lnTo>
                <a:lnTo>
                  <a:pt x="1" y="15"/>
                </a:lnTo>
                <a:lnTo>
                  <a:pt x="0" y="17"/>
                </a:lnTo>
                <a:lnTo>
                  <a:pt x="0" y="19"/>
                </a:lnTo>
                <a:lnTo>
                  <a:pt x="0" y="21"/>
                </a:lnTo>
                <a:lnTo>
                  <a:pt x="0" y="23"/>
                </a:lnTo>
                <a:lnTo>
                  <a:pt x="0" y="25"/>
                </a:lnTo>
                <a:lnTo>
                  <a:pt x="1" y="27"/>
                </a:lnTo>
                <a:lnTo>
                  <a:pt x="1" y="29"/>
                </a:lnTo>
                <a:lnTo>
                  <a:pt x="2" y="31"/>
                </a:lnTo>
                <a:lnTo>
                  <a:pt x="3" y="33"/>
                </a:lnTo>
                <a:lnTo>
                  <a:pt x="5" y="35"/>
                </a:lnTo>
                <a:lnTo>
                  <a:pt x="6" y="36"/>
                </a:lnTo>
                <a:lnTo>
                  <a:pt x="8" y="37"/>
                </a:lnTo>
                <a:lnTo>
                  <a:pt x="9" y="39"/>
                </a:lnTo>
                <a:lnTo>
                  <a:pt x="11" y="40"/>
                </a:lnTo>
                <a:lnTo>
                  <a:pt x="13" y="41"/>
                </a:lnTo>
                <a:lnTo>
                  <a:pt x="15" y="41"/>
                </a:lnTo>
                <a:lnTo>
                  <a:pt x="17" y="42"/>
                </a:lnTo>
                <a:lnTo>
                  <a:pt x="19" y="42"/>
                </a:lnTo>
                <a:lnTo>
                  <a:pt x="21" y="42"/>
                </a:lnTo>
                <a:close/>
              </a:path>
            </a:pathLst>
          </a:custGeom>
          <a:noFill/>
          <a:ln w="1778">
            <a:solidFill>
              <a:srgbClr val="373435"/>
            </a:solidFill>
            <a:round/>
            <a:headEnd/>
            <a:tailEnd/>
          </a:ln>
        </xdr:spPr>
      </xdr:sp>
      <xdr:sp macro="" textlink="">
        <xdr:nvSpPr>
          <xdr:cNvPr id="118" name="Freeform 87">
            <a:extLst>
              <a:ext uri="{FF2B5EF4-FFF2-40B4-BE49-F238E27FC236}">
                <a16:creationId xmlns:a16="http://schemas.microsoft.com/office/drawing/2014/main" id="{45B63829-2922-3265-EB0E-FDC6DC3F9BA6}"/>
              </a:ext>
            </a:extLst>
          </xdr:cNvPr>
          <xdr:cNvSpPr>
            <a:spLocks/>
          </xdr:cNvSpPr>
        </xdr:nvSpPr>
        <xdr:spPr bwMode="auto">
          <a:xfrm>
            <a:off x="261" y="431"/>
            <a:ext cx="39" cy="41"/>
          </a:xfrm>
          <a:custGeom>
            <a:avLst/>
            <a:gdLst>
              <a:gd name="T0" fmla="*/ 29 w 39"/>
              <a:gd name="T1" fmla="*/ 691 h 41"/>
              <a:gd name="T2" fmla="*/ 23 w 39"/>
              <a:gd name="T3" fmla="*/ 691 h 41"/>
              <a:gd name="T4" fmla="*/ 17 w 39"/>
              <a:gd name="T5" fmla="*/ 693 h 41"/>
              <a:gd name="T6" fmla="*/ 9 w 39"/>
              <a:gd name="T7" fmla="*/ 693 h 41"/>
              <a:gd name="T8" fmla="*/ 8 w 39"/>
              <a:gd name="T9" fmla="*/ 699 h 41"/>
              <a:gd name="T10" fmla="*/ 8 w 39"/>
              <a:gd name="T11" fmla="*/ 706 h 41"/>
              <a:gd name="T12" fmla="*/ 7 w 39"/>
              <a:gd name="T13" fmla="*/ 710 h 41"/>
              <a:gd name="T14" fmla="*/ 4 w 39"/>
              <a:gd name="T15" fmla="*/ 715 h 41"/>
              <a:gd name="T16" fmla="*/ 0 w 39"/>
              <a:gd name="T17" fmla="*/ 719 h 41"/>
              <a:gd name="T18" fmla="*/ 0 w 39"/>
              <a:gd name="T19" fmla="*/ 723 h 41"/>
              <a:gd name="T20" fmla="*/ 6 w 39"/>
              <a:gd name="T21" fmla="*/ 729 h 41"/>
              <a:gd name="T22" fmla="*/ 12 w 39"/>
              <a:gd name="T23" fmla="*/ 731 h 41"/>
              <a:gd name="T24" fmla="*/ 17 w 39"/>
              <a:gd name="T25" fmla="*/ 732 h 41"/>
              <a:gd name="T26" fmla="*/ 22 w 39"/>
              <a:gd name="T27" fmla="*/ 731 h 41"/>
              <a:gd name="T28" fmla="*/ 39 w 39"/>
              <a:gd name="T29" fmla="*/ 712 h 41"/>
              <a:gd name="T30" fmla="*/ 39 w 39"/>
              <a:gd name="T31" fmla="*/ 706 h 41"/>
              <a:gd name="T32" fmla="*/ 37 w 39"/>
              <a:gd name="T33" fmla="*/ 700 h 41"/>
              <a:gd name="T34" fmla="*/ 34 w 39"/>
              <a:gd name="T35" fmla="*/ 695 h 41"/>
              <a:gd name="T36" fmla="*/ 29 w 39"/>
              <a:gd name="T37" fmla="*/ 691 h 41"/>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w 39"/>
              <a:gd name="T58" fmla="*/ 0 h 41"/>
              <a:gd name="T59" fmla="*/ 39 w 39"/>
              <a:gd name="T60" fmla="*/ 41 h 41"/>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T57" t="T58" r="T59" b="T60"/>
            <a:pathLst>
              <a:path w="39" h="41">
                <a:moveTo>
                  <a:pt x="29" y="0"/>
                </a:moveTo>
                <a:lnTo>
                  <a:pt x="23" y="0"/>
                </a:lnTo>
                <a:lnTo>
                  <a:pt x="17" y="2"/>
                </a:lnTo>
                <a:lnTo>
                  <a:pt x="9" y="2"/>
                </a:lnTo>
                <a:lnTo>
                  <a:pt x="8" y="8"/>
                </a:lnTo>
                <a:lnTo>
                  <a:pt x="8" y="15"/>
                </a:lnTo>
                <a:lnTo>
                  <a:pt x="7" y="19"/>
                </a:lnTo>
                <a:lnTo>
                  <a:pt x="4" y="24"/>
                </a:lnTo>
                <a:lnTo>
                  <a:pt x="0" y="28"/>
                </a:lnTo>
                <a:lnTo>
                  <a:pt x="0" y="32"/>
                </a:lnTo>
                <a:lnTo>
                  <a:pt x="6" y="38"/>
                </a:lnTo>
                <a:lnTo>
                  <a:pt x="12" y="40"/>
                </a:lnTo>
                <a:lnTo>
                  <a:pt x="17" y="41"/>
                </a:lnTo>
                <a:lnTo>
                  <a:pt x="22" y="40"/>
                </a:lnTo>
                <a:lnTo>
                  <a:pt x="39" y="21"/>
                </a:lnTo>
                <a:lnTo>
                  <a:pt x="39" y="15"/>
                </a:lnTo>
                <a:lnTo>
                  <a:pt x="37" y="9"/>
                </a:lnTo>
                <a:lnTo>
                  <a:pt x="34" y="4"/>
                </a:lnTo>
                <a:lnTo>
                  <a:pt x="29" y="0"/>
                </a:lnTo>
                <a:close/>
              </a:path>
            </a:pathLst>
          </a:custGeom>
          <a:solidFill>
            <a:srgbClr val="00A857"/>
          </a:solidFill>
          <a:ln w="9525">
            <a:noFill/>
            <a:miter lim="800000"/>
            <a:headEnd/>
            <a:tailEnd/>
          </a:ln>
        </xdr:spPr>
      </xdr:sp>
      <xdr:sp macro="" textlink="">
        <xdr:nvSpPr>
          <xdr:cNvPr id="119" name="Freeform 86">
            <a:extLst>
              <a:ext uri="{FF2B5EF4-FFF2-40B4-BE49-F238E27FC236}">
                <a16:creationId xmlns:a16="http://schemas.microsoft.com/office/drawing/2014/main" id="{20035362-5CB6-8042-6BFB-ADCBFEE26E56}"/>
              </a:ext>
            </a:extLst>
          </xdr:cNvPr>
          <xdr:cNvSpPr>
            <a:spLocks/>
          </xdr:cNvSpPr>
        </xdr:nvSpPr>
        <xdr:spPr bwMode="auto">
          <a:xfrm>
            <a:off x="259" y="429"/>
            <a:ext cx="41" cy="43"/>
          </a:xfrm>
          <a:custGeom>
            <a:avLst/>
            <a:gdLst>
              <a:gd name="T0" fmla="*/ 19 w 41"/>
              <a:gd name="T1" fmla="*/ 732 h 43"/>
              <a:gd name="T2" fmla="*/ 22 w 41"/>
              <a:gd name="T3" fmla="*/ 732 h 43"/>
              <a:gd name="T4" fmla="*/ 24 w 41"/>
              <a:gd name="T5" fmla="*/ 731 h 43"/>
              <a:gd name="T6" fmla="*/ 26 w 41"/>
              <a:gd name="T7" fmla="*/ 731 h 43"/>
              <a:gd name="T8" fmla="*/ 35 w 41"/>
              <a:gd name="T9" fmla="*/ 725 h 43"/>
              <a:gd name="T10" fmla="*/ 36 w 41"/>
              <a:gd name="T11" fmla="*/ 724 h 43"/>
              <a:gd name="T12" fmla="*/ 38 w 41"/>
              <a:gd name="T13" fmla="*/ 722 h 43"/>
              <a:gd name="T14" fmla="*/ 39 w 41"/>
              <a:gd name="T15" fmla="*/ 720 h 43"/>
              <a:gd name="T16" fmla="*/ 40 w 41"/>
              <a:gd name="T17" fmla="*/ 718 h 43"/>
              <a:gd name="T18" fmla="*/ 40 w 41"/>
              <a:gd name="T19" fmla="*/ 716 h 43"/>
              <a:gd name="T20" fmla="*/ 41 w 41"/>
              <a:gd name="T21" fmla="*/ 714 h 43"/>
              <a:gd name="T22" fmla="*/ 41 w 41"/>
              <a:gd name="T23" fmla="*/ 712 h 43"/>
              <a:gd name="T24" fmla="*/ 41 w 41"/>
              <a:gd name="T25" fmla="*/ 710 h 43"/>
              <a:gd name="T26" fmla="*/ 41 w 41"/>
              <a:gd name="T27" fmla="*/ 706 h 43"/>
              <a:gd name="T28" fmla="*/ 40 w 41"/>
              <a:gd name="T29" fmla="*/ 703 h 43"/>
              <a:gd name="T30" fmla="*/ 39 w 41"/>
              <a:gd name="T31" fmla="*/ 700 h 43"/>
              <a:gd name="T32" fmla="*/ 38 w 41"/>
              <a:gd name="T33" fmla="*/ 697 h 43"/>
              <a:gd name="T34" fmla="*/ 36 w 41"/>
              <a:gd name="T35" fmla="*/ 695 h 43"/>
              <a:gd name="T36" fmla="*/ 34 w 41"/>
              <a:gd name="T37" fmla="*/ 693 h 43"/>
              <a:gd name="T38" fmla="*/ 31 w 41"/>
              <a:gd name="T39" fmla="*/ 691 h 43"/>
              <a:gd name="T40" fmla="*/ 28 w 41"/>
              <a:gd name="T41" fmla="*/ 689 h 43"/>
              <a:gd name="T42" fmla="*/ 25 w 41"/>
              <a:gd name="T43" fmla="*/ 691 h 43"/>
              <a:gd name="T44" fmla="*/ 22 w 41"/>
              <a:gd name="T45" fmla="*/ 692 h 43"/>
              <a:gd name="T46" fmla="*/ 19 w 41"/>
              <a:gd name="T47" fmla="*/ 693 h 43"/>
              <a:gd name="T48" fmla="*/ 15 w 41"/>
              <a:gd name="T49" fmla="*/ 694 h 43"/>
              <a:gd name="T50" fmla="*/ 11 w 41"/>
              <a:gd name="T51" fmla="*/ 693 h 43"/>
              <a:gd name="T52" fmla="*/ 8 w 41"/>
              <a:gd name="T53" fmla="*/ 692 h 43"/>
              <a:gd name="T54" fmla="*/ 9 w 41"/>
              <a:gd name="T55" fmla="*/ 695 h 43"/>
              <a:gd name="T56" fmla="*/ 10 w 41"/>
              <a:gd name="T57" fmla="*/ 697 h 43"/>
              <a:gd name="T58" fmla="*/ 10 w 41"/>
              <a:gd name="T59" fmla="*/ 699 h 43"/>
              <a:gd name="T60" fmla="*/ 10 w 41"/>
              <a:gd name="T61" fmla="*/ 702 h 43"/>
              <a:gd name="T62" fmla="*/ 10 w 41"/>
              <a:gd name="T63" fmla="*/ 705 h 43"/>
              <a:gd name="T64" fmla="*/ 10 w 41"/>
              <a:gd name="T65" fmla="*/ 708 h 43"/>
              <a:gd name="T66" fmla="*/ 9 w 41"/>
              <a:gd name="T67" fmla="*/ 710 h 43"/>
              <a:gd name="T68" fmla="*/ 7 w 41"/>
              <a:gd name="T69" fmla="*/ 713 h 43"/>
              <a:gd name="T70" fmla="*/ 6 w 41"/>
              <a:gd name="T71" fmla="*/ 715 h 43"/>
              <a:gd name="T72" fmla="*/ 4 w 41"/>
              <a:gd name="T73" fmla="*/ 717 h 43"/>
              <a:gd name="T74" fmla="*/ 2 w 41"/>
              <a:gd name="T75" fmla="*/ 719 h 43"/>
              <a:gd name="T76" fmla="*/ 0 w 41"/>
              <a:gd name="T77" fmla="*/ 721 h 43"/>
              <a:gd name="T78" fmla="*/ 2 w 41"/>
              <a:gd name="T79" fmla="*/ 723 h 43"/>
              <a:gd name="T80" fmla="*/ 4 w 41"/>
              <a:gd name="T81" fmla="*/ 725 h 43"/>
              <a:gd name="T82" fmla="*/ 6 w 41"/>
              <a:gd name="T83" fmla="*/ 727 h 43"/>
              <a:gd name="T84" fmla="*/ 8 w 41"/>
              <a:gd name="T85" fmla="*/ 729 h 43"/>
              <a:gd name="T86" fmla="*/ 11 w 41"/>
              <a:gd name="T87" fmla="*/ 730 h 43"/>
              <a:gd name="T88" fmla="*/ 14 w 41"/>
              <a:gd name="T89" fmla="*/ 731 h 43"/>
              <a:gd name="T90" fmla="*/ 16 w 41"/>
              <a:gd name="T91" fmla="*/ 732 h 43"/>
              <a:gd name="T92" fmla="*/ 19 w 41"/>
              <a:gd name="T93" fmla="*/ 732 h 43"/>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w 41"/>
              <a:gd name="T142" fmla="*/ 0 h 43"/>
              <a:gd name="T143" fmla="*/ 41 w 41"/>
              <a:gd name="T144" fmla="*/ 43 h 43"/>
            </a:gdLst>
            <a:ahLst/>
            <a:cxnLst>
              <a:cxn ang="T94">
                <a:pos x="T0" y="T1"/>
              </a:cxn>
              <a:cxn ang="T95">
                <a:pos x="T2" y="T3"/>
              </a:cxn>
              <a:cxn ang="T96">
                <a:pos x="T4" y="T5"/>
              </a:cxn>
              <a:cxn ang="T97">
                <a:pos x="T6" y="T7"/>
              </a:cxn>
              <a:cxn ang="T98">
                <a:pos x="T8" y="T9"/>
              </a:cxn>
              <a:cxn ang="T99">
                <a:pos x="T10" y="T11"/>
              </a:cxn>
              <a:cxn ang="T100">
                <a:pos x="T12" y="T13"/>
              </a:cxn>
              <a:cxn ang="T101">
                <a:pos x="T14" y="T15"/>
              </a:cxn>
              <a:cxn ang="T102">
                <a:pos x="T16" y="T17"/>
              </a:cxn>
              <a:cxn ang="T103">
                <a:pos x="T18" y="T19"/>
              </a:cxn>
              <a:cxn ang="T104">
                <a:pos x="T20" y="T21"/>
              </a:cxn>
              <a:cxn ang="T105">
                <a:pos x="T22" y="T23"/>
              </a:cxn>
              <a:cxn ang="T106">
                <a:pos x="T24" y="T25"/>
              </a:cxn>
              <a:cxn ang="T107">
                <a:pos x="T26" y="T27"/>
              </a:cxn>
              <a:cxn ang="T108">
                <a:pos x="T28" y="T29"/>
              </a:cxn>
              <a:cxn ang="T109">
                <a:pos x="T30" y="T31"/>
              </a:cxn>
              <a:cxn ang="T110">
                <a:pos x="T32" y="T33"/>
              </a:cxn>
              <a:cxn ang="T111">
                <a:pos x="T34" y="T35"/>
              </a:cxn>
              <a:cxn ang="T112">
                <a:pos x="T36" y="T37"/>
              </a:cxn>
              <a:cxn ang="T113">
                <a:pos x="T38" y="T39"/>
              </a:cxn>
              <a:cxn ang="T114">
                <a:pos x="T40" y="T41"/>
              </a:cxn>
              <a:cxn ang="T115">
                <a:pos x="T42" y="T43"/>
              </a:cxn>
              <a:cxn ang="T116">
                <a:pos x="T44" y="T45"/>
              </a:cxn>
              <a:cxn ang="T117">
                <a:pos x="T46" y="T47"/>
              </a:cxn>
              <a:cxn ang="T118">
                <a:pos x="T48" y="T49"/>
              </a:cxn>
              <a:cxn ang="T119">
                <a:pos x="T50" y="T51"/>
              </a:cxn>
              <a:cxn ang="T120">
                <a:pos x="T52" y="T53"/>
              </a:cxn>
              <a:cxn ang="T121">
                <a:pos x="T54" y="T55"/>
              </a:cxn>
              <a:cxn ang="T122">
                <a:pos x="T56" y="T57"/>
              </a:cxn>
              <a:cxn ang="T123">
                <a:pos x="T58" y="T59"/>
              </a:cxn>
              <a:cxn ang="T124">
                <a:pos x="T60" y="T61"/>
              </a:cxn>
              <a:cxn ang="T125">
                <a:pos x="T62" y="T63"/>
              </a:cxn>
              <a:cxn ang="T126">
                <a:pos x="T64" y="T65"/>
              </a:cxn>
              <a:cxn ang="T127">
                <a:pos x="T66" y="T67"/>
              </a:cxn>
              <a:cxn ang="T128">
                <a:pos x="T68" y="T69"/>
              </a:cxn>
              <a:cxn ang="T129">
                <a:pos x="T70" y="T71"/>
              </a:cxn>
              <a:cxn ang="T130">
                <a:pos x="T72" y="T73"/>
              </a:cxn>
              <a:cxn ang="T131">
                <a:pos x="T74" y="T75"/>
              </a:cxn>
              <a:cxn ang="T132">
                <a:pos x="T76" y="T77"/>
              </a:cxn>
              <a:cxn ang="T133">
                <a:pos x="T78" y="T79"/>
              </a:cxn>
              <a:cxn ang="T134">
                <a:pos x="T80" y="T81"/>
              </a:cxn>
              <a:cxn ang="T135">
                <a:pos x="T82" y="T83"/>
              </a:cxn>
              <a:cxn ang="T136">
                <a:pos x="T84" y="T85"/>
              </a:cxn>
              <a:cxn ang="T137">
                <a:pos x="T86" y="T87"/>
              </a:cxn>
              <a:cxn ang="T138">
                <a:pos x="T88" y="T89"/>
              </a:cxn>
              <a:cxn ang="T139">
                <a:pos x="T90" y="T91"/>
              </a:cxn>
              <a:cxn ang="T140">
                <a:pos x="T92" y="T93"/>
              </a:cxn>
            </a:cxnLst>
            <a:rect l="T141" t="T142" r="T143" b="T144"/>
            <a:pathLst>
              <a:path w="41" h="43">
                <a:moveTo>
                  <a:pt x="19" y="43"/>
                </a:moveTo>
                <a:lnTo>
                  <a:pt x="22" y="43"/>
                </a:lnTo>
                <a:lnTo>
                  <a:pt x="24" y="42"/>
                </a:lnTo>
                <a:lnTo>
                  <a:pt x="26" y="42"/>
                </a:lnTo>
                <a:lnTo>
                  <a:pt x="35" y="36"/>
                </a:lnTo>
                <a:lnTo>
                  <a:pt x="36" y="35"/>
                </a:lnTo>
                <a:lnTo>
                  <a:pt x="38" y="33"/>
                </a:lnTo>
                <a:lnTo>
                  <a:pt x="39" y="31"/>
                </a:lnTo>
                <a:lnTo>
                  <a:pt x="40" y="29"/>
                </a:lnTo>
                <a:lnTo>
                  <a:pt x="40" y="27"/>
                </a:lnTo>
                <a:lnTo>
                  <a:pt x="41" y="25"/>
                </a:lnTo>
                <a:lnTo>
                  <a:pt x="41" y="23"/>
                </a:lnTo>
                <a:lnTo>
                  <a:pt x="41" y="21"/>
                </a:lnTo>
                <a:lnTo>
                  <a:pt x="41" y="17"/>
                </a:lnTo>
                <a:lnTo>
                  <a:pt x="40" y="14"/>
                </a:lnTo>
                <a:lnTo>
                  <a:pt x="39" y="11"/>
                </a:lnTo>
                <a:lnTo>
                  <a:pt x="38" y="8"/>
                </a:lnTo>
                <a:lnTo>
                  <a:pt x="36" y="6"/>
                </a:lnTo>
                <a:lnTo>
                  <a:pt x="34" y="4"/>
                </a:lnTo>
                <a:lnTo>
                  <a:pt x="31" y="2"/>
                </a:lnTo>
                <a:lnTo>
                  <a:pt x="28" y="0"/>
                </a:lnTo>
                <a:lnTo>
                  <a:pt x="25" y="2"/>
                </a:lnTo>
                <a:lnTo>
                  <a:pt x="22" y="3"/>
                </a:lnTo>
                <a:lnTo>
                  <a:pt x="19" y="4"/>
                </a:lnTo>
                <a:lnTo>
                  <a:pt x="15" y="5"/>
                </a:lnTo>
                <a:lnTo>
                  <a:pt x="11" y="4"/>
                </a:lnTo>
                <a:lnTo>
                  <a:pt x="8" y="3"/>
                </a:lnTo>
                <a:lnTo>
                  <a:pt x="9" y="6"/>
                </a:lnTo>
                <a:lnTo>
                  <a:pt x="10" y="8"/>
                </a:lnTo>
                <a:lnTo>
                  <a:pt x="10" y="10"/>
                </a:lnTo>
                <a:lnTo>
                  <a:pt x="10" y="13"/>
                </a:lnTo>
                <a:lnTo>
                  <a:pt x="10" y="16"/>
                </a:lnTo>
                <a:lnTo>
                  <a:pt x="10" y="19"/>
                </a:lnTo>
                <a:lnTo>
                  <a:pt x="9" y="21"/>
                </a:lnTo>
                <a:lnTo>
                  <a:pt x="7" y="24"/>
                </a:lnTo>
                <a:lnTo>
                  <a:pt x="6" y="26"/>
                </a:lnTo>
                <a:lnTo>
                  <a:pt x="4" y="28"/>
                </a:lnTo>
                <a:lnTo>
                  <a:pt x="2" y="30"/>
                </a:lnTo>
                <a:lnTo>
                  <a:pt x="0" y="32"/>
                </a:lnTo>
                <a:lnTo>
                  <a:pt x="2" y="34"/>
                </a:lnTo>
                <a:lnTo>
                  <a:pt x="4" y="36"/>
                </a:lnTo>
                <a:lnTo>
                  <a:pt x="6" y="38"/>
                </a:lnTo>
                <a:lnTo>
                  <a:pt x="8" y="40"/>
                </a:lnTo>
                <a:lnTo>
                  <a:pt x="11" y="41"/>
                </a:lnTo>
                <a:lnTo>
                  <a:pt x="14" y="42"/>
                </a:lnTo>
                <a:lnTo>
                  <a:pt x="16" y="43"/>
                </a:lnTo>
                <a:lnTo>
                  <a:pt x="19" y="43"/>
                </a:lnTo>
                <a:close/>
              </a:path>
            </a:pathLst>
          </a:custGeom>
          <a:noFill/>
          <a:ln w="1778">
            <a:solidFill>
              <a:srgbClr val="373435"/>
            </a:solidFill>
            <a:round/>
            <a:headEnd/>
            <a:tailEnd/>
          </a:ln>
        </xdr:spPr>
      </xdr:sp>
      <xdr:pic>
        <xdr:nvPicPr>
          <xdr:cNvPr id="120" name="Picture 85">
            <a:extLst>
              <a:ext uri="{FF2B5EF4-FFF2-40B4-BE49-F238E27FC236}">
                <a16:creationId xmlns:a16="http://schemas.microsoft.com/office/drawing/2014/main" id="{FA246B97-5F2B-FD80-3ED5-C85FE280E2E3}"/>
              </a:ext>
            </a:extLst>
          </xdr:cNvPr>
          <xdr:cNvPicPr>
            <a:picLocks noChangeAspect="1" noChangeArrowheads="1"/>
          </xdr:cNvPicPr>
        </xdr:nvPicPr>
        <xdr:blipFill>
          <a:blip xmlns:r="http://schemas.openxmlformats.org/officeDocument/2006/relationships" r:embed="rId22"/>
          <a:srcRect/>
          <a:stretch>
            <a:fillRect/>
          </a:stretch>
        </xdr:blipFill>
        <xdr:spPr bwMode="auto">
          <a:xfrm>
            <a:off x="227" y="551"/>
            <a:ext cx="530" cy="10"/>
          </a:xfrm>
          <a:prstGeom prst="rect">
            <a:avLst/>
          </a:prstGeom>
          <a:noFill/>
          <a:ln w="9525">
            <a:noFill/>
            <a:miter lim="800000"/>
            <a:headEnd/>
            <a:tailEnd/>
          </a:ln>
        </xdr:spPr>
      </xdr:pic>
      <xdr:pic>
        <xdr:nvPicPr>
          <xdr:cNvPr id="121" name="Picture 84">
            <a:extLst>
              <a:ext uri="{FF2B5EF4-FFF2-40B4-BE49-F238E27FC236}">
                <a16:creationId xmlns:a16="http://schemas.microsoft.com/office/drawing/2014/main" id="{90A97ED9-1C0B-7849-840A-19FB4594D120}"/>
              </a:ext>
            </a:extLst>
          </xdr:cNvPr>
          <xdr:cNvPicPr>
            <a:picLocks noChangeAspect="1" noChangeArrowheads="1"/>
          </xdr:cNvPicPr>
        </xdr:nvPicPr>
        <xdr:blipFill>
          <a:blip xmlns:r="http://schemas.openxmlformats.org/officeDocument/2006/relationships" r:embed="rId23"/>
          <a:srcRect/>
          <a:stretch>
            <a:fillRect/>
          </a:stretch>
        </xdr:blipFill>
        <xdr:spPr bwMode="auto">
          <a:xfrm>
            <a:off x="0" y="424"/>
            <a:ext cx="204" cy="306"/>
          </a:xfrm>
          <a:prstGeom prst="rect">
            <a:avLst/>
          </a:prstGeom>
          <a:noFill/>
          <a:ln w="9525">
            <a:noFill/>
            <a:miter lim="800000"/>
            <a:headEnd/>
            <a:tailEnd/>
          </a:ln>
        </xdr:spPr>
      </xdr:pic>
      <xdr:pic>
        <xdr:nvPicPr>
          <xdr:cNvPr id="122" name="Picture 83">
            <a:extLst>
              <a:ext uri="{FF2B5EF4-FFF2-40B4-BE49-F238E27FC236}">
                <a16:creationId xmlns:a16="http://schemas.microsoft.com/office/drawing/2014/main" id="{9917D9B5-AC94-D3FF-51A2-DAD81EEF1264}"/>
              </a:ext>
            </a:extLst>
          </xdr:cNvPr>
          <xdr:cNvPicPr>
            <a:picLocks noChangeAspect="1" noChangeArrowheads="1"/>
          </xdr:cNvPicPr>
        </xdr:nvPicPr>
        <xdr:blipFill>
          <a:blip xmlns:r="http://schemas.openxmlformats.org/officeDocument/2006/relationships" r:embed="rId24"/>
          <a:srcRect/>
          <a:stretch>
            <a:fillRect/>
          </a:stretch>
        </xdr:blipFill>
        <xdr:spPr bwMode="auto">
          <a:xfrm>
            <a:off x="2" y="136"/>
            <a:ext cx="569" cy="463"/>
          </a:xfrm>
          <a:prstGeom prst="rect">
            <a:avLst/>
          </a:prstGeom>
          <a:noFill/>
          <a:ln w="9525">
            <a:noFill/>
            <a:miter lim="800000"/>
            <a:headEnd/>
            <a:tailEnd/>
          </a:ln>
        </xdr:spPr>
      </xdr:pic>
      <xdr:pic>
        <xdr:nvPicPr>
          <xdr:cNvPr id="123" name="Picture 82">
            <a:extLst>
              <a:ext uri="{FF2B5EF4-FFF2-40B4-BE49-F238E27FC236}">
                <a16:creationId xmlns:a16="http://schemas.microsoft.com/office/drawing/2014/main" id="{2363C9C9-CCA9-81B6-64B9-7C2AEBDF7EA7}"/>
              </a:ext>
            </a:extLst>
          </xdr:cNvPr>
          <xdr:cNvPicPr>
            <a:picLocks noChangeAspect="1" noChangeArrowheads="1"/>
          </xdr:cNvPicPr>
        </xdr:nvPicPr>
        <xdr:blipFill>
          <a:blip xmlns:r="http://schemas.openxmlformats.org/officeDocument/2006/relationships" r:embed="rId25"/>
          <a:srcRect/>
          <a:stretch>
            <a:fillRect/>
          </a:stretch>
        </xdr:blipFill>
        <xdr:spPr bwMode="auto">
          <a:xfrm>
            <a:off x="0" y="5"/>
            <a:ext cx="572" cy="725"/>
          </a:xfrm>
          <a:prstGeom prst="rect">
            <a:avLst/>
          </a:prstGeom>
          <a:noFill/>
          <a:ln w="9525">
            <a:noFill/>
            <a:miter lim="800000"/>
            <a:headEnd/>
            <a:tailEnd/>
          </a:ln>
        </xdr:spPr>
      </xdr:pic>
      <xdr:pic>
        <xdr:nvPicPr>
          <xdr:cNvPr id="124" name="Picture 81">
            <a:extLst>
              <a:ext uri="{FF2B5EF4-FFF2-40B4-BE49-F238E27FC236}">
                <a16:creationId xmlns:a16="http://schemas.microsoft.com/office/drawing/2014/main" id="{D4FF9F5E-2347-2353-8919-2CD991326C9D}"/>
              </a:ext>
            </a:extLst>
          </xdr:cNvPr>
          <xdr:cNvPicPr>
            <a:picLocks noChangeAspect="1" noChangeArrowheads="1"/>
          </xdr:cNvPicPr>
        </xdr:nvPicPr>
        <xdr:blipFill>
          <a:blip xmlns:r="http://schemas.openxmlformats.org/officeDocument/2006/relationships" r:embed="rId24"/>
          <a:srcRect/>
          <a:stretch>
            <a:fillRect/>
          </a:stretch>
        </xdr:blipFill>
        <xdr:spPr bwMode="auto">
          <a:xfrm>
            <a:off x="2" y="136"/>
            <a:ext cx="569" cy="463"/>
          </a:xfrm>
          <a:prstGeom prst="rect">
            <a:avLst/>
          </a:prstGeom>
          <a:noFill/>
          <a:ln w="9525">
            <a:noFill/>
            <a:miter lim="800000"/>
            <a:headEnd/>
            <a:tailEnd/>
          </a:ln>
        </xdr:spPr>
      </xdr:pic>
      <xdr:sp macro="" textlink="">
        <xdr:nvSpPr>
          <xdr:cNvPr id="125" name="AutoShape 80">
            <a:extLst>
              <a:ext uri="{FF2B5EF4-FFF2-40B4-BE49-F238E27FC236}">
                <a16:creationId xmlns:a16="http://schemas.microsoft.com/office/drawing/2014/main" id="{F3505459-6089-FC63-430B-D8C90A1B84D0}"/>
              </a:ext>
            </a:extLst>
          </xdr:cNvPr>
          <xdr:cNvSpPr>
            <a:spLocks/>
          </xdr:cNvSpPr>
        </xdr:nvSpPr>
        <xdr:spPr bwMode="auto">
          <a:xfrm>
            <a:off x="225" y="460"/>
            <a:ext cx="125" cy="604"/>
          </a:xfrm>
          <a:custGeom>
            <a:avLst/>
            <a:gdLst>
              <a:gd name="T0" fmla="*/ 30 w 125"/>
              <a:gd name="T1" fmla="*/ 722 h 604"/>
              <a:gd name="T2" fmla="*/ 22 w 125"/>
              <a:gd name="T3" fmla="*/ 723 h 604"/>
              <a:gd name="T4" fmla="*/ 14 w 125"/>
              <a:gd name="T5" fmla="*/ 777 h 604"/>
              <a:gd name="T6" fmla="*/ 4 w 125"/>
              <a:gd name="T7" fmla="*/ 866 h 604"/>
              <a:gd name="T8" fmla="*/ 1 w 125"/>
              <a:gd name="T9" fmla="*/ 921 h 604"/>
              <a:gd name="T10" fmla="*/ 0 w 125"/>
              <a:gd name="T11" fmla="*/ 957 h 604"/>
              <a:gd name="T12" fmla="*/ 2 w 125"/>
              <a:gd name="T13" fmla="*/ 1032 h 604"/>
              <a:gd name="T14" fmla="*/ 5 w 125"/>
              <a:gd name="T15" fmla="*/ 1069 h 604"/>
              <a:gd name="T16" fmla="*/ 9 w 125"/>
              <a:gd name="T17" fmla="*/ 1107 h 604"/>
              <a:gd name="T18" fmla="*/ 14 w 125"/>
              <a:gd name="T19" fmla="*/ 1146 h 604"/>
              <a:gd name="T20" fmla="*/ 21 w 125"/>
              <a:gd name="T21" fmla="*/ 1184 h 604"/>
              <a:gd name="T22" fmla="*/ 30 w 125"/>
              <a:gd name="T23" fmla="*/ 1224 h 604"/>
              <a:gd name="T24" fmla="*/ 52 w 125"/>
              <a:gd name="T25" fmla="*/ 1304 h 604"/>
              <a:gd name="T26" fmla="*/ 67 w 125"/>
              <a:gd name="T27" fmla="*/ 1324 h 604"/>
              <a:gd name="T28" fmla="*/ 125 w 125"/>
              <a:gd name="T29" fmla="*/ 1323 h 604"/>
              <a:gd name="T30" fmla="*/ 113 w 125"/>
              <a:gd name="T31" fmla="*/ 1291 h 604"/>
              <a:gd name="T32" fmla="*/ 102 w 125"/>
              <a:gd name="T33" fmla="*/ 1256 h 604"/>
              <a:gd name="T34" fmla="*/ 93 w 125"/>
              <a:gd name="T35" fmla="*/ 1222 h 604"/>
              <a:gd name="T36" fmla="*/ 84 w 125"/>
              <a:gd name="T37" fmla="*/ 1186 h 604"/>
              <a:gd name="T38" fmla="*/ 77 w 125"/>
              <a:gd name="T39" fmla="*/ 1151 h 604"/>
              <a:gd name="T40" fmla="*/ 70 w 125"/>
              <a:gd name="T41" fmla="*/ 1115 h 604"/>
              <a:gd name="T42" fmla="*/ 63 w 125"/>
              <a:gd name="T43" fmla="*/ 1060 h 604"/>
              <a:gd name="T44" fmla="*/ 57 w 125"/>
              <a:gd name="T45" fmla="*/ 1004 h 604"/>
              <a:gd name="T46" fmla="*/ 54 w 125"/>
              <a:gd name="T47" fmla="*/ 966 h 604"/>
              <a:gd name="T48" fmla="*/ 53 w 125"/>
              <a:gd name="T49" fmla="*/ 928 h 604"/>
              <a:gd name="T50" fmla="*/ 52 w 125"/>
              <a:gd name="T51" fmla="*/ 850 h 604"/>
              <a:gd name="T52" fmla="*/ 53 w 125"/>
              <a:gd name="T53" fmla="*/ 811 h 604"/>
              <a:gd name="T54" fmla="*/ 58 w 125"/>
              <a:gd name="T55" fmla="*/ 731 h 604"/>
              <a:gd name="T56" fmla="*/ 47 w 125"/>
              <a:gd name="T57" fmla="*/ 730 h 604"/>
              <a:gd name="T58" fmla="*/ 38 w 125"/>
              <a:gd name="T59" fmla="*/ 725 h 604"/>
              <a:gd name="T60" fmla="*/ 125 w 125"/>
              <a:gd name="T61" fmla="*/ 1323 h 604"/>
              <a:gd name="T62" fmla="*/ 117 w 125"/>
              <a:gd name="T63" fmla="*/ 1324 h 604"/>
              <a:gd name="T64" fmla="*/ 125 w 125"/>
              <a:gd name="T65" fmla="*/ 1323 h 604"/>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125"/>
              <a:gd name="T100" fmla="*/ 0 h 604"/>
              <a:gd name="T101" fmla="*/ 125 w 125"/>
              <a:gd name="T102" fmla="*/ 604 h 604"/>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125" h="604">
                <a:moveTo>
                  <a:pt x="34" y="0"/>
                </a:moveTo>
                <a:lnTo>
                  <a:pt x="30" y="2"/>
                </a:lnTo>
                <a:lnTo>
                  <a:pt x="24" y="3"/>
                </a:lnTo>
                <a:lnTo>
                  <a:pt x="22" y="3"/>
                </a:lnTo>
                <a:lnTo>
                  <a:pt x="16" y="39"/>
                </a:lnTo>
                <a:lnTo>
                  <a:pt x="14" y="57"/>
                </a:lnTo>
                <a:lnTo>
                  <a:pt x="12" y="74"/>
                </a:lnTo>
                <a:lnTo>
                  <a:pt x="4" y="146"/>
                </a:lnTo>
                <a:lnTo>
                  <a:pt x="2" y="182"/>
                </a:lnTo>
                <a:lnTo>
                  <a:pt x="1" y="201"/>
                </a:lnTo>
                <a:lnTo>
                  <a:pt x="1" y="219"/>
                </a:lnTo>
                <a:lnTo>
                  <a:pt x="0" y="237"/>
                </a:lnTo>
                <a:lnTo>
                  <a:pt x="0" y="274"/>
                </a:lnTo>
                <a:lnTo>
                  <a:pt x="2" y="312"/>
                </a:lnTo>
                <a:lnTo>
                  <a:pt x="3" y="330"/>
                </a:lnTo>
                <a:lnTo>
                  <a:pt x="5" y="349"/>
                </a:lnTo>
                <a:lnTo>
                  <a:pt x="6" y="368"/>
                </a:lnTo>
                <a:lnTo>
                  <a:pt x="9" y="387"/>
                </a:lnTo>
                <a:lnTo>
                  <a:pt x="11" y="406"/>
                </a:lnTo>
                <a:lnTo>
                  <a:pt x="14" y="426"/>
                </a:lnTo>
                <a:lnTo>
                  <a:pt x="18" y="445"/>
                </a:lnTo>
                <a:lnTo>
                  <a:pt x="21" y="464"/>
                </a:lnTo>
                <a:lnTo>
                  <a:pt x="26" y="484"/>
                </a:lnTo>
                <a:lnTo>
                  <a:pt x="30" y="504"/>
                </a:lnTo>
                <a:lnTo>
                  <a:pt x="40" y="544"/>
                </a:lnTo>
                <a:lnTo>
                  <a:pt x="52" y="584"/>
                </a:lnTo>
                <a:lnTo>
                  <a:pt x="59" y="604"/>
                </a:lnTo>
                <a:lnTo>
                  <a:pt x="67" y="604"/>
                </a:lnTo>
                <a:lnTo>
                  <a:pt x="75" y="603"/>
                </a:lnTo>
                <a:lnTo>
                  <a:pt x="125" y="603"/>
                </a:lnTo>
                <a:lnTo>
                  <a:pt x="119" y="588"/>
                </a:lnTo>
                <a:lnTo>
                  <a:pt x="113" y="571"/>
                </a:lnTo>
                <a:lnTo>
                  <a:pt x="108" y="554"/>
                </a:lnTo>
                <a:lnTo>
                  <a:pt x="102" y="536"/>
                </a:lnTo>
                <a:lnTo>
                  <a:pt x="98" y="519"/>
                </a:lnTo>
                <a:lnTo>
                  <a:pt x="93" y="502"/>
                </a:lnTo>
                <a:lnTo>
                  <a:pt x="88" y="484"/>
                </a:lnTo>
                <a:lnTo>
                  <a:pt x="84" y="466"/>
                </a:lnTo>
                <a:lnTo>
                  <a:pt x="80" y="449"/>
                </a:lnTo>
                <a:lnTo>
                  <a:pt x="77" y="431"/>
                </a:lnTo>
                <a:lnTo>
                  <a:pt x="73" y="413"/>
                </a:lnTo>
                <a:lnTo>
                  <a:pt x="70" y="395"/>
                </a:lnTo>
                <a:lnTo>
                  <a:pt x="67" y="376"/>
                </a:lnTo>
                <a:lnTo>
                  <a:pt x="63" y="340"/>
                </a:lnTo>
                <a:lnTo>
                  <a:pt x="59" y="302"/>
                </a:lnTo>
                <a:lnTo>
                  <a:pt x="57" y="284"/>
                </a:lnTo>
                <a:lnTo>
                  <a:pt x="56" y="265"/>
                </a:lnTo>
                <a:lnTo>
                  <a:pt x="54" y="246"/>
                </a:lnTo>
                <a:lnTo>
                  <a:pt x="53" y="227"/>
                </a:lnTo>
                <a:lnTo>
                  <a:pt x="53" y="208"/>
                </a:lnTo>
                <a:lnTo>
                  <a:pt x="52" y="188"/>
                </a:lnTo>
                <a:lnTo>
                  <a:pt x="52" y="130"/>
                </a:lnTo>
                <a:lnTo>
                  <a:pt x="53" y="110"/>
                </a:lnTo>
                <a:lnTo>
                  <a:pt x="53" y="91"/>
                </a:lnTo>
                <a:lnTo>
                  <a:pt x="56" y="31"/>
                </a:lnTo>
                <a:lnTo>
                  <a:pt x="58" y="11"/>
                </a:lnTo>
                <a:lnTo>
                  <a:pt x="53" y="11"/>
                </a:lnTo>
                <a:lnTo>
                  <a:pt x="47" y="10"/>
                </a:lnTo>
                <a:lnTo>
                  <a:pt x="42" y="8"/>
                </a:lnTo>
                <a:lnTo>
                  <a:pt x="38" y="5"/>
                </a:lnTo>
                <a:lnTo>
                  <a:pt x="34" y="0"/>
                </a:lnTo>
                <a:close/>
                <a:moveTo>
                  <a:pt x="125" y="603"/>
                </a:moveTo>
                <a:lnTo>
                  <a:pt x="109" y="603"/>
                </a:lnTo>
                <a:lnTo>
                  <a:pt x="117" y="604"/>
                </a:lnTo>
                <a:lnTo>
                  <a:pt x="125" y="604"/>
                </a:lnTo>
                <a:lnTo>
                  <a:pt x="125" y="603"/>
                </a:lnTo>
                <a:close/>
              </a:path>
            </a:pathLst>
          </a:custGeom>
          <a:solidFill>
            <a:srgbClr val="00A857"/>
          </a:solidFill>
          <a:ln w="9525">
            <a:noFill/>
            <a:miter lim="800000"/>
            <a:headEnd/>
            <a:tailEnd/>
          </a:ln>
        </xdr:spPr>
      </xdr:sp>
      <xdr:pic>
        <xdr:nvPicPr>
          <xdr:cNvPr id="126" name="Picture 79">
            <a:extLst>
              <a:ext uri="{FF2B5EF4-FFF2-40B4-BE49-F238E27FC236}">
                <a16:creationId xmlns:a16="http://schemas.microsoft.com/office/drawing/2014/main" id="{A29AE2E2-011D-9168-FE64-2D2660813460}"/>
              </a:ext>
            </a:extLst>
          </xdr:cNvPr>
          <xdr:cNvPicPr>
            <a:picLocks noChangeAspect="1" noChangeArrowheads="1"/>
          </xdr:cNvPicPr>
        </xdr:nvPicPr>
        <xdr:blipFill>
          <a:blip xmlns:r="http://schemas.openxmlformats.org/officeDocument/2006/relationships" r:embed="rId26"/>
          <a:srcRect/>
          <a:stretch>
            <a:fillRect/>
          </a:stretch>
        </xdr:blipFill>
        <xdr:spPr bwMode="auto">
          <a:xfrm>
            <a:off x="225" y="590"/>
            <a:ext cx="499" cy="346"/>
          </a:xfrm>
          <a:prstGeom prst="rect">
            <a:avLst/>
          </a:prstGeom>
          <a:noFill/>
          <a:ln w="9525">
            <a:noFill/>
            <a:miter lim="800000"/>
            <a:headEnd/>
            <a:tailEnd/>
          </a:ln>
        </xdr:spPr>
      </xdr:pic>
      <xdr:sp macro="" textlink="">
        <xdr:nvSpPr>
          <xdr:cNvPr id="127" name="Freeform 78">
            <a:extLst>
              <a:ext uri="{FF2B5EF4-FFF2-40B4-BE49-F238E27FC236}">
                <a16:creationId xmlns:a16="http://schemas.microsoft.com/office/drawing/2014/main" id="{E57ABDE3-F873-76ED-7784-CF4075ABECE1}"/>
              </a:ext>
            </a:extLst>
          </xdr:cNvPr>
          <xdr:cNvSpPr>
            <a:spLocks/>
          </xdr:cNvSpPr>
        </xdr:nvSpPr>
        <xdr:spPr bwMode="auto">
          <a:xfrm>
            <a:off x="225" y="459"/>
            <a:ext cx="125" cy="605"/>
          </a:xfrm>
          <a:custGeom>
            <a:avLst/>
            <a:gdLst>
              <a:gd name="T0" fmla="*/ 19 w 125"/>
              <a:gd name="T1" fmla="*/ 741 h 605"/>
              <a:gd name="T2" fmla="*/ 14 w 125"/>
              <a:gd name="T3" fmla="*/ 777 h 605"/>
              <a:gd name="T4" fmla="*/ 10 w 125"/>
              <a:gd name="T5" fmla="*/ 812 h 605"/>
              <a:gd name="T6" fmla="*/ 6 w 125"/>
              <a:gd name="T7" fmla="*/ 848 h 605"/>
              <a:gd name="T8" fmla="*/ 3 w 125"/>
              <a:gd name="T9" fmla="*/ 884 h 605"/>
              <a:gd name="T10" fmla="*/ 1 w 125"/>
              <a:gd name="T11" fmla="*/ 921 h 605"/>
              <a:gd name="T12" fmla="*/ 0 w 125"/>
              <a:gd name="T13" fmla="*/ 957 h 605"/>
              <a:gd name="T14" fmla="*/ 0 w 125"/>
              <a:gd name="T15" fmla="*/ 994 h 605"/>
              <a:gd name="T16" fmla="*/ 2 w 125"/>
              <a:gd name="T17" fmla="*/ 1032 h 605"/>
              <a:gd name="T18" fmla="*/ 5 w 125"/>
              <a:gd name="T19" fmla="*/ 1069 h 605"/>
              <a:gd name="T20" fmla="*/ 9 w 125"/>
              <a:gd name="T21" fmla="*/ 1107 h 605"/>
              <a:gd name="T22" fmla="*/ 14 w 125"/>
              <a:gd name="T23" fmla="*/ 1146 h 605"/>
              <a:gd name="T24" fmla="*/ 21 w 125"/>
              <a:gd name="T25" fmla="*/ 1184 h 605"/>
              <a:gd name="T26" fmla="*/ 30 w 125"/>
              <a:gd name="T27" fmla="*/ 1224 h 605"/>
              <a:gd name="T28" fmla="*/ 40 w 125"/>
              <a:gd name="T29" fmla="*/ 1264 h 605"/>
              <a:gd name="T30" fmla="*/ 52 w 125"/>
              <a:gd name="T31" fmla="*/ 1304 h 605"/>
              <a:gd name="T32" fmla="*/ 67 w 125"/>
              <a:gd name="T33" fmla="*/ 1324 h 605"/>
              <a:gd name="T34" fmla="*/ 84 w 125"/>
              <a:gd name="T35" fmla="*/ 1323 h 605"/>
              <a:gd name="T36" fmla="*/ 101 w 125"/>
              <a:gd name="T37" fmla="*/ 1323 h 605"/>
              <a:gd name="T38" fmla="*/ 117 w 125"/>
              <a:gd name="T39" fmla="*/ 1324 h 605"/>
              <a:gd name="T40" fmla="*/ 119 w 125"/>
              <a:gd name="T41" fmla="*/ 1308 h 605"/>
              <a:gd name="T42" fmla="*/ 108 w 125"/>
              <a:gd name="T43" fmla="*/ 1274 h 605"/>
              <a:gd name="T44" fmla="*/ 98 w 125"/>
              <a:gd name="T45" fmla="*/ 1239 h 605"/>
              <a:gd name="T46" fmla="*/ 88 w 125"/>
              <a:gd name="T47" fmla="*/ 1204 h 605"/>
              <a:gd name="T48" fmla="*/ 80 w 125"/>
              <a:gd name="T49" fmla="*/ 1169 h 605"/>
              <a:gd name="T50" fmla="*/ 73 w 125"/>
              <a:gd name="T51" fmla="*/ 1133 h 605"/>
              <a:gd name="T52" fmla="*/ 67 w 125"/>
              <a:gd name="T53" fmla="*/ 1096 h 605"/>
              <a:gd name="T54" fmla="*/ 63 w 125"/>
              <a:gd name="T55" fmla="*/ 1060 h 605"/>
              <a:gd name="T56" fmla="*/ 59 w 125"/>
              <a:gd name="T57" fmla="*/ 1022 h 605"/>
              <a:gd name="T58" fmla="*/ 56 w 125"/>
              <a:gd name="T59" fmla="*/ 985 h 605"/>
              <a:gd name="T60" fmla="*/ 53 w 125"/>
              <a:gd name="T61" fmla="*/ 947 h 605"/>
              <a:gd name="T62" fmla="*/ 52 w 125"/>
              <a:gd name="T63" fmla="*/ 908 h 605"/>
              <a:gd name="T64" fmla="*/ 52 w 125"/>
              <a:gd name="T65" fmla="*/ 869 h 605"/>
              <a:gd name="T66" fmla="*/ 53 w 125"/>
              <a:gd name="T67" fmla="*/ 830 h 605"/>
              <a:gd name="T68" fmla="*/ 54 w 125"/>
              <a:gd name="T69" fmla="*/ 791 h 605"/>
              <a:gd name="T70" fmla="*/ 56 w 125"/>
              <a:gd name="T71" fmla="*/ 751 h 605"/>
              <a:gd name="T72" fmla="*/ 55 w 125"/>
              <a:gd name="T73" fmla="*/ 731 h 605"/>
              <a:gd name="T74" fmla="*/ 50 w 125"/>
              <a:gd name="T75" fmla="*/ 731 h 605"/>
              <a:gd name="T76" fmla="*/ 45 w 125"/>
              <a:gd name="T77" fmla="*/ 729 h 605"/>
              <a:gd name="T78" fmla="*/ 40 w 125"/>
              <a:gd name="T79" fmla="*/ 726 h 605"/>
              <a:gd name="T80" fmla="*/ 36 w 125"/>
              <a:gd name="T81" fmla="*/ 722 h 605"/>
              <a:gd name="T82" fmla="*/ 35 w 125"/>
              <a:gd name="T83" fmla="*/ 720 h 605"/>
              <a:gd name="T84" fmla="*/ 33 w 125"/>
              <a:gd name="T85" fmla="*/ 721 h 605"/>
              <a:gd name="T86" fmla="*/ 28 w 125"/>
              <a:gd name="T87" fmla="*/ 723 h 605"/>
              <a:gd name="T88" fmla="*/ 24 w 125"/>
              <a:gd name="T89" fmla="*/ 723 h 605"/>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w 125"/>
              <a:gd name="T136" fmla="*/ 0 h 605"/>
              <a:gd name="T137" fmla="*/ 125 w 125"/>
              <a:gd name="T138" fmla="*/ 605 h 605"/>
            </a:gdLst>
            <a:ahLst/>
            <a:cxnLst>
              <a:cxn ang="T90">
                <a:pos x="T0" y="T1"/>
              </a:cxn>
              <a:cxn ang="T91">
                <a:pos x="T2" y="T3"/>
              </a:cxn>
              <a:cxn ang="T92">
                <a:pos x="T4" y="T5"/>
              </a:cxn>
              <a:cxn ang="T93">
                <a:pos x="T6" y="T7"/>
              </a:cxn>
              <a:cxn ang="T94">
                <a:pos x="T8" y="T9"/>
              </a:cxn>
              <a:cxn ang="T95">
                <a:pos x="T10" y="T11"/>
              </a:cxn>
              <a:cxn ang="T96">
                <a:pos x="T12" y="T13"/>
              </a:cxn>
              <a:cxn ang="T97">
                <a:pos x="T14" y="T15"/>
              </a:cxn>
              <a:cxn ang="T98">
                <a:pos x="T16" y="T17"/>
              </a:cxn>
              <a:cxn ang="T99">
                <a:pos x="T18" y="T19"/>
              </a:cxn>
              <a:cxn ang="T100">
                <a:pos x="T20" y="T21"/>
              </a:cxn>
              <a:cxn ang="T101">
                <a:pos x="T22" y="T23"/>
              </a:cxn>
              <a:cxn ang="T102">
                <a:pos x="T24" y="T25"/>
              </a:cxn>
              <a:cxn ang="T103">
                <a:pos x="T26" y="T27"/>
              </a:cxn>
              <a:cxn ang="T104">
                <a:pos x="T28" y="T29"/>
              </a:cxn>
              <a:cxn ang="T105">
                <a:pos x="T30" y="T31"/>
              </a:cxn>
              <a:cxn ang="T106">
                <a:pos x="T32" y="T33"/>
              </a:cxn>
              <a:cxn ang="T107">
                <a:pos x="T34" y="T35"/>
              </a:cxn>
              <a:cxn ang="T108">
                <a:pos x="T36" y="T37"/>
              </a:cxn>
              <a:cxn ang="T109">
                <a:pos x="T38" y="T39"/>
              </a:cxn>
              <a:cxn ang="T110">
                <a:pos x="T40" y="T41"/>
              </a:cxn>
              <a:cxn ang="T111">
                <a:pos x="T42" y="T43"/>
              </a:cxn>
              <a:cxn ang="T112">
                <a:pos x="T44" y="T45"/>
              </a:cxn>
              <a:cxn ang="T113">
                <a:pos x="T46" y="T47"/>
              </a:cxn>
              <a:cxn ang="T114">
                <a:pos x="T48" y="T49"/>
              </a:cxn>
              <a:cxn ang="T115">
                <a:pos x="T50" y="T51"/>
              </a:cxn>
              <a:cxn ang="T116">
                <a:pos x="T52" y="T53"/>
              </a:cxn>
              <a:cxn ang="T117">
                <a:pos x="T54" y="T55"/>
              </a:cxn>
              <a:cxn ang="T118">
                <a:pos x="T56" y="T57"/>
              </a:cxn>
              <a:cxn ang="T119">
                <a:pos x="T58" y="T59"/>
              </a:cxn>
              <a:cxn ang="T120">
                <a:pos x="T60" y="T61"/>
              </a:cxn>
              <a:cxn ang="T121">
                <a:pos x="T62" y="T63"/>
              </a:cxn>
              <a:cxn ang="T122">
                <a:pos x="T64" y="T65"/>
              </a:cxn>
              <a:cxn ang="T123">
                <a:pos x="T66" y="T67"/>
              </a:cxn>
              <a:cxn ang="T124">
                <a:pos x="T68" y="T69"/>
              </a:cxn>
              <a:cxn ang="T125">
                <a:pos x="T70" y="T71"/>
              </a:cxn>
              <a:cxn ang="T126">
                <a:pos x="T72" y="T73"/>
              </a:cxn>
              <a:cxn ang="T127">
                <a:pos x="T74" y="T75"/>
              </a:cxn>
              <a:cxn ang="T128">
                <a:pos x="T76" y="T77"/>
              </a:cxn>
              <a:cxn ang="T129">
                <a:pos x="T78" y="T79"/>
              </a:cxn>
              <a:cxn ang="T130">
                <a:pos x="T80" y="T81"/>
              </a:cxn>
              <a:cxn ang="T131">
                <a:pos x="T82" y="T83"/>
              </a:cxn>
              <a:cxn ang="T132">
                <a:pos x="T84" y="T85"/>
              </a:cxn>
              <a:cxn ang="T133">
                <a:pos x="T86" y="T87"/>
              </a:cxn>
              <a:cxn ang="T134">
                <a:pos x="T88" y="T89"/>
              </a:cxn>
            </a:cxnLst>
            <a:rect l="T135" t="T136" r="T137" b="T138"/>
            <a:pathLst>
              <a:path w="125" h="605">
                <a:moveTo>
                  <a:pt x="22" y="4"/>
                </a:moveTo>
                <a:lnTo>
                  <a:pt x="19" y="22"/>
                </a:lnTo>
                <a:lnTo>
                  <a:pt x="16" y="40"/>
                </a:lnTo>
                <a:lnTo>
                  <a:pt x="14" y="58"/>
                </a:lnTo>
                <a:lnTo>
                  <a:pt x="12" y="75"/>
                </a:lnTo>
                <a:lnTo>
                  <a:pt x="10" y="93"/>
                </a:lnTo>
                <a:lnTo>
                  <a:pt x="8" y="111"/>
                </a:lnTo>
                <a:lnTo>
                  <a:pt x="6" y="129"/>
                </a:lnTo>
                <a:lnTo>
                  <a:pt x="4" y="147"/>
                </a:lnTo>
                <a:lnTo>
                  <a:pt x="3" y="165"/>
                </a:lnTo>
                <a:lnTo>
                  <a:pt x="2" y="183"/>
                </a:lnTo>
                <a:lnTo>
                  <a:pt x="1" y="202"/>
                </a:lnTo>
                <a:lnTo>
                  <a:pt x="1" y="220"/>
                </a:lnTo>
                <a:lnTo>
                  <a:pt x="0" y="238"/>
                </a:lnTo>
                <a:lnTo>
                  <a:pt x="0" y="256"/>
                </a:lnTo>
                <a:lnTo>
                  <a:pt x="0" y="275"/>
                </a:lnTo>
                <a:lnTo>
                  <a:pt x="1" y="294"/>
                </a:lnTo>
                <a:lnTo>
                  <a:pt x="2" y="313"/>
                </a:lnTo>
                <a:lnTo>
                  <a:pt x="3" y="331"/>
                </a:lnTo>
                <a:lnTo>
                  <a:pt x="5" y="350"/>
                </a:lnTo>
                <a:lnTo>
                  <a:pt x="6" y="369"/>
                </a:lnTo>
                <a:lnTo>
                  <a:pt x="9" y="388"/>
                </a:lnTo>
                <a:lnTo>
                  <a:pt x="11" y="407"/>
                </a:lnTo>
                <a:lnTo>
                  <a:pt x="14" y="427"/>
                </a:lnTo>
                <a:lnTo>
                  <a:pt x="18" y="446"/>
                </a:lnTo>
                <a:lnTo>
                  <a:pt x="21" y="465"/>
                </a:lnTo>
                <a:lnTo>
                  <a:pt x="26" y="485"/>
                </a:lnTo>
                <a:lnTo>
                  <a:pt x="30" y="505"/>
                </a:lnTo>
                <a:lnTo>
                  <a:pt x="35" y="525"/>
                </a:lnTo>
                <a:lnTo>
                  <a:pt x="40" y="545"/>
                </a:lnTo>
                <a:lnTo>
                  <a:pt x="46" y="565"/>
                </a:lnTo>
                <a:lnTo>
                  <a:pt x="52" y="585"/>
                </a:lnTo>
                <a:lnTo>
                  <a:pt x="59" y="605"/>
                </a:lnTo>
                <a:lnTo>
                  <a:pt x="67" y="605"/>
                </a:lnTo>
                <a:lnTo>
                  <a:pt x="75" y="604"/>
                </a:lnTo>
                <a:lnTo>
                  <a:pt x="84" y="604"/>
                </a:lnTo>
                <a:lnTo>
                  <a:pt x="92" y="604"/>
                </a:lnTo>
                <a:lnTo>
                  <a:pt x="101" y="604"/>
                </a:lnTo>
                <a:lnTo>
                  <a:pt x="109" y="604"/>
                </a:lnTo>
                <a:lnTo>
                  <a:pt x="117" y="605"/>
                </a:lnTo>
                <a:lnTo>
                  <a:pt x="125" y="605"/>
                </a:lnTo>
                <a:lnTo>
                  <a:pt x="119" y="589"/>
                </a:lnTo>
                <a:lnTo>
                  <a:pt x="113" y="572"/>
                </a:lnTo>
                <a:lnTo>
                  <a:pt x="108" y="555"/>
                </a:lnTo>
                <a:lnTo>
                  <a:pt x="102" y="537"/>
                </a:lnTo>
                <a:lnTo>
                  <a:pt x="98" y="520"/>
                </a:lnTo>
                <a:lnTo>
                  <a:pt x="93" y="503"/>
                </a:lnTo>
                <a:lnTo>
                  <a:pt x="88" y="485"/>
                </a:lnTo>
                <a:lnTo>
                  <a:pt x="84" y="467"/>
                </a:lnTo>
                <a:lnTo>
                  <a:pt x="80" y="450"/>
                </a:lnTo>
                <a:lnTo>
                  <a:pt x="77" y="432"/>
                </a:lnTo>
                <a:lnTo>
                  <a:pt x="73" y="414"/>
                </a:lnTo>
                <a:lnTo>
                  <a:pt x="70" y="396"/>
                </a:lnTo>
                <a:lnTo>
                  <a:pt x="67" y="377"/>
                </a:lnTo>
                <a:lnTo>
                  <a:pt x="65" y="359"/>
                </a:lnTo>
                <a:lnTo>
                  <a:pt x="63" y="341"/>
                </a:lnTo>
                <a:lnTo>
                  <a:pt x="61" y="322"/>
                </a:lnTo>
                <a:lnTo>
                  <a:pt x="59" y="303"/>
                </a:lnTo>
                <a:lnTo>
                  <a:pt x="57" y="285"/>
                </a:lnTo>
                <a:lnTo>
                  <a:pt x="56" y="266"/>
                </a:lnTo>
                <a:lnTo>
                  <a:pt x="54" y="247"/>
                </a:lnTo>
                <a:lnTo>
                  <a:pt x="53" y="228"/>
                </a:lnTo>
                <a:lnTo>
                  <a:pt x="53" y="209"/>
                </a:lnTo>
                <a:lnTo>
                  <a:pt x="52" y="189"/>
                </a:lnTo>
                <a:lnTo>
                  <a:pt x="52" y="170"/>
                </a:lnTo>
                <a:lnTo>
                  <a:pt x="52" y="150"/>
                </a:lnTo>
                <a:lnTo>
                  <a:pt x="52" y="131"/>
                </a:lnTo>
                <a:lnTo>
                  <a:pt x="53" y="111"/>
                </a:lnTo>
                <a:lnTo>
                  <a:pt x="53" y="92"/>
                </a:lnTo>
                <a:lnTo>
                  <a:pt x="54" y="72"/>
                </a:lnTo>
                <a:lnTo>
                  <a:pt x="55" y="52"/>
                </a:lnTo>
                <a:lnTo>
                  <a:pt x="56" y="32"/>
                </a:lnTo>
                <a:lnTo>
                  <a:pt x="58" y="12"/>
                </a:lnTo>
                <a:lnTo>
                  <a:pt x="55" y="12"/>
                </a:lnTo>
                <a:lnTo>
                  <a:pt x="53" y="12"/>
                </a:lnTo>
                <a:lnTo>
                  <a:pt x="50" y="12"/>
                </a:lnTo>
                <a:lnTo>
                  <a:pt x="47" y="11"/>
                </a:lnTo>
                <a:lnTo>
                  <a:pt x="45" y="10"/>
                </a:lnTo>
                <a:lnTo>
                  <a:pt x="42" y="9"/>
                </a:lnTo>
                <a:lnTo>
                  <a:pt x="40" y="7"/>
                </a:lnTo>
                <a:lnTo>
                  <a:pt x="38" y="6"/>
                </a:lnTo>
                <a:lnTo>
                  <a:pt x="36" y="3"/>
                </a:lnTo>
                <a:lnTo>
                  <a:pt x="34" y="1"/>
                </a:lnTo>
                <a:lnTo>
                  <a:pt x="35" y="1"/>
                </a:lnTo>
                <a:lnTo>
                  <a:pt x="36" y="0"/>
                </a:lnTo>
                <a:lnTo>
                  <a:pt x="33" y="2"/>
                </a:lnTo>
                <a:lnTo>
                  <a:pt x="30" y="3"/>
                </a:lnTo>
                <a:lnTo>
                  <a:pt x="28" y="4"/>
                </a:lnTo>
                <a:lnTo>
                  <a:pt x="26" y="4"/>
                </a:lnTo>
                <a:lnTo>
                  <a:pt x="24" y="4"/>
                </a:lnTo>
                <a:lnTo>
                  <a:pt x="22" y="4"/>
                </a:lnTo>
                <a:close/>
              </a:path>
            </a:pathLst>
          </a:custGeom>
          <a:noFill/>
          <a:ln w="1778">
            <a:solidFill>
              <a:srgbClr val="373435"/>
            </a:solidFill>
            <a:round/>
            <a:headEnd/>
            <a:tailEnd/>
          </a:ln>
        </xdr:spPr>
      </xdr:sp>
      <xdr:pic>
        <xdr:nvPicPr>
          <xdr:cNvPr id="128" name="Picture 77">
            <a:extLst>
              <a:ext uri="{FF2B5EF4-FFF2-40B4-BE49-F238E27FC236}">
                <a16:creationId xmlns:a16="http://schemas.microsoft.com/office/drawing/2014/main" id="{A4DA2FE9-41AA-5941-DCCD-67D0C3E9E793}"/>
              </a:ext>
            </a:extLst>
          </xdr:cNvPr>
          <xdr:cNvPicPr>
            <a:picLocks noChangeAspect="1" noChangeArrowheads="1"/>
          </xdr:cNvPicPr>
        </xdr:nvPicPr>
        <xdr:blipFill>
          <a:blip xmlns:r="http://schemas.openxmlformats.org/officeDocument/2006/relationships" r:embed="rId26"/>
          <a:srcRect/>
          <a:stretch>
            <a:fillRect/>
          </a:stretch>
        </xdr:blipFill>
        <xdr:spPr bwMode="auto">
          <a:xfrm>
            <a:off x="225" y="590"/>
            <a:ext cx="499" cy="346"/>
          </a:xfrm>
          <a:prstGeom prst="rect">
            <a:avLst/>
          </a:prstGeom>
          <a:noFill/>
          <a:ln w="9525">
            <a:noFill/>
            <a:miter lim="800000"/>
            <a:headEnd/>
            <a:tailEnd/>
          </a:ln>
        </xdr:spPr>
      </xdr:pic>
      <xdr:sp macro="" textlink="">
        <xdr:nvSpPr>
          <xdr:cNvPr id="129" name="AutoShape 76">
            <a:extLst>
              <a:ext uri="{FF2B5EF4-FFF2-40B4-BE49-F238E27FC236}">
                <a16:creationId xmlns:a16="http://schemas.microsoft.com/office/drawing/2014/main" id="{FDDAF9AC-5146-7556-2EDC-B4C0092CFD45}"/>
              </a:ext>
            </a:extLst>
          </xdr:cNvPr>
          <xdr:cNvSpPr>
            <a:spLocks/>
          </xdr:cNvSpPr>
        </xdr:nvSpPr>
        <xdr:spPr bwMode="auto">
          <a:xfrm>
            <a:off x="1310" y="578"/>
            <a:ext cx="63" cy="75"/>
          </a:xfrm>
          <a:custGeom>
            <a:avLst/>
            <a:gdLst>
              <a:gd name="T0" fmla="*/ 52 w 63"/>
              <a:gd name="T1" fmla="*/ 851 h 75"/>
              <a:gd name="T2" fmla="*/ 41 w 63"/>
              <a:gd name="T3" fmla="*/ 851 h 75"/>
              <a:gd name="T4" fmla="*/ 46 w 63"/>
              <a:gd name="T5" fmla="*/ 882 h 75"/>
              <a:gd name="T6" fmla="*/ 47 w 63"/>
              <a:gd name="T7" fmla="*/ 892 h 75"/>
              <a:gd name="T8" fmla="*/ 50 w 63"/>
              <a:gd name="T9" fmla="*/ 911 h 75"/>
              <a:gd name="T10" fmla="*/ 63 w 63"/>
              <a:gd name="T11" fmla="*/ 913 h 75"/>
              <a:gd name="T12" fmla="*/ 52 w 63"/>
              <a:gd name="T13" fmla="*/ 851 h 75"/>
              <a:gd name="T14" fmla="*/ 37 w 63"/>
              <a:gd name="T15" fmla="*/ 838 h 75"/>
              <a:gd name="T16" fmla="*/ 0 w 63"/>
              <a:gd name="T17" fmla="*/ 901 h 75"/>
              <a:gd name="T18" fmla="*/ 12 w 63"/>
              <a:gd name="T19" fmla="*/ 904 h 75"/>
              <a:gd name="T20" fmla="*/ 21 w 63"/>
              <a:gd name="T21" fmla="*/ 887 h 75"/>
              <a:gd name="T22" fmla="*/ 41 w 63"/>
              <a:gd name="T23" fmla="*/ 851 h 75"/>
              <a:gd name="T24" fmla="*/ 52 w 63"/>
              <a:gd name="T25" fmla="*/ 851 h 75"/>
              <a:gd name="T26" fmla="*/ 50 w 63"/>
              <a:gd name="T27" fmla="*/ 841 h 75"/>
              <a:gd name="T28" fmla="*/ 37 w 63"/>
              <a:gd name="T29" fmla="*/ 838 h 75"/>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w 63"/>
              <a:gd name="T46" fmla="*/ 0 h 75"/>
              <a:gd name="T47" fmla="*/ 63 w 63"/>
              <a:gd name="T48" fmla="*/ 75 h 75"/>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T45" t="T46" r="T47" b="T48"/>
            <a:pathLst>
              <a:path w="63" h="75">
                <a:moveTo>
                  <a:pt x="52" y="13"/>
                </a:moveTo>
                <a:lnTo>
                  <a:pt x="41" y="13"/>
                </a:lnTo>
                <a:lnTo>
                  <a:pt x="46" y="44"/>
                </a:lnTo>
                <a:lnTo>
                  <a:pt x="47" y="54"/>
                </a:lnTo>
                <a:lnTo>
                  <a:pt x="50" y="73"/>
                </a:lnTo>
                <a:lnTo>
                  <a:pt x="63" y="75"/>
                </a:lnTo>
                <a:lnTo>
                  <a:pt x="52" y="13"/>
                </a:lnTo>
                <a:close/>
                <a:moveTo>
                  <a:pt x="37" y="0"/>
                </a:moveTo>
                <a:lnTo>
                  <a:pt x="0" y="63"/>
                </a:lnTo>
                <a:lnTo>
                  <a:pt x="12" y="66"/>
                </a:lnTo>
                <a:lnTo>
                  <a:pt x="21" y="49"/>
                </a:lnTo>
                <a:lnTo>
                  <a:pt x="41" y="13"/>
                </a:lnTo>
                <a:lnTo>
                  <a:pt x="52" y="13"/>
                </a:lnTo>
                <a:lnTo>
                  <a:pt x="50" y="3"/>
                </a:lnTo>
                <a:lnTo>
                  <a:pt x="37" y="0"/>
                </a:lnTo>
                <a:close/>
              </a:path>
            </a:pathLst>
          </a:custGeom>
          <a:solidFill>
            <a:srgbClr val="373435"/>
          </a:solidFill>
          <a:ln w="9525">
            <a:noFill/>
            <a:miter lim="800000"/>
            <a:headEnd/>
            <a:tailEnd/>
          </a:ln>
        </xdr:spPr>
      </xdr:sp>
      <xdr:sp macro="" textlink="">
        <xdr:nvSpPr>
          <xdr:cNvPr id="130" name="Freeform 75">
            <a:extLst>
              <a:ext uri="{FF2B5EF4-FFF2-40B4-BE49-F238E27FC236}">
                <a16:creationId xmlns:a16="http://schemas.microsoft.com/office/drawing/2014/main" id="{CB9401EB-5E04-E5A5-6614-7A2814A1481E}"/>
              </a:ext>
            </a:extLst>
          </xdr:cNvPr>
          <xdr:cNvSpPr>
            <a:spLocks/>
          </xdr:cNvSpPr>
        </xdr:nvSpPr>
        <xdr:spPr bwMode="auto">
          <a:xfrm>
            <a:off x="1331" y="618"/>
            <a:ext cx="26" cy="14"/>
          </a:xfrm>
          <a:custGeom>
            <a:avLst/>
            <a:gdLst>
              <a:gd name="T0" fmla="*/ 5 w 26"/>
              <a:gd name="T1" fmla="*/ 878 h 14"/>
              <a:gd name="T2" fmla="*/ 0 w 26"/>
              <a:gd name="T3" fmla="*/ 887 h 14"/>
              <a:gd name="T4" fmla="*/ 26 w 26"/>
              <a:gd name="T5" fmla="*/ 892 h 14"/>
              <a:gd name="T6" fmla="*/ 25 w 26"/>
              <a:gd name="T7" fmla="*/ 882 h 14"/>
              <a:gd name="T8" fmla="*/ 5 w 26"/>
              <a:gd name="T9" fmla="*/ 878 h 14"/>
              <a:gd name="T10" fmla="*/ 0 60000 65536"/>
              <a:gd name="T11" fmla="*/ 0 60000 65536"/>
              <a:gd name="T12" fmla="*/ 0 60000 65536"/>
              <a:gd name="T13" fmla="*/ 0 60000 65536"/>
              <a:gd name="T14" fmla="*/ 0 60000 65536"/>
              <a:gd name="T15" fmla="*/ 0 w 26"/>
              <a:gd name="T16" fmla="*/ 0 h 14"/>
              <a:gd name="T17" fmla="*/ 26 w 26"/>
              <a:gd name="T18" fmla="*/ 14 h 14"/>
            </a:gdLst>
            <a:ahLst/>
            <a:cxnLst>
              <a:cxn ang="T10">
                <a:pos x="T0" y="T1"/>
              </a:cxn>
              <a:cxn ang="T11">
                <a:pos x="T2" y="T3"/>
              </a:cxn>
              <a:cxn ang="T12">
                <a:pos x="T4" y="T5"/>
              </a:cxn>
              <a:cxn ang="T13">
                <a:pos x="T6" y="T7"/>
              </a:cxn>
              <a:cxn ang="T14">
                <a:pos x="T8" y="T9"/>
              </a:cxn>
            </a:cxnLst>
            <a:rect l="T15" t="T16" r="T17" b="T18"/>
            <a:pathLst>
              <a:path w="26" h="14">
                <a:moveTo>
                  <a:pt x="5" y="0"/>
                </a:moveTo>
                <a:lnTo>
                  <a:pt x="0" y="9"/>
                </a:lnTo>
                <a:lnTo>
                  <a:pt x="26" y="14"/>
                </a:lnTo>
                <a:lnTo>
                  <a:pt x="25" y="4"/>
                </a:lnTo>
                <a:lnTo>
                  <a:pt x="5" y="0"/>
                </a:lnTo>
                <a:close/>
              </a:path>
            </a:pathLst>
          </a:custGeom>
          <a:solidFill>
            <a:srgbClr val="373435"/>
          </a:solidFill>
          <a:ln w="9525">
            <a:noFill/>
            <a:miter lim="800000"/>
            <a:headEnd/>
            <a:tailEnd/>
          </a:ln>
        </xdr:spPr>
      </xdr:sp>
      <xdr:sp macro="" textlink="">
        <xdr:nvSpPr>
          <xdr:cNvPr id="131" name="AutoShape 74">
            <a:extLst>
              <a:ext uri="{FF2B5EF4-FFF2-40B4-BE49-F238E27FC236}">
                <a16:creationId xmlns:a16="http://schemas.microsoft.com/office/drawing/2014/main" id="{18C55020-6BB3-30D5-3E20-1DAE23DA3D2E}"/>
              </a:ext>
            </a:extLst>
          </xdr:cNvPr>
          <xdr:cNvSpPr>
            <a:spLocks/>
          </xdr:cNvSpPr>
        </xdr:nvSpPr>
        <xdr:spPr bwMode="auto">
          <a:xfrm>
            <a:off x="1341" y="560"/>
            <a:ext cx="31" cy="10"/>
          </a:xfrm>
          <a:custGeom>
            <a:avLst/>
            <a:gdLst>
              <a:gd name="T0" fmla="*/ 27 w 31"/>
              <a:gd name="T1" fmla="*/ 827 h 10"/>
              <a:gd name="T2" fmla="*/ 12 w 31"/>
              <a:gd name="T3" fmla="*/ 827 h 10"/>
              <a:gd name="T4" fmla="*/ 19 w 31"/>
              <a:gd name="T5" fmla="*/ 830 h 10"/>
              <a:gd name="T6" fmla="*/ 24 w 31"/>
              <a:gd name="T7" fmla="*/ 830 h 10"/>
              <a:gd name="T8" fmla="*/ 27 w 31"/>
              <a:gd name="T9" fmla="*/ 827 h 10"/>
              <a:gd name="T10" fmla="*/ 12 w 31"/>
              <a:gd name="T11" fmla="*/ 820 h 10"/>
              <a:gd name="T12" fmla="*/ 8 w 31"/>
              <a:gd name="T13" fmla="*/ 820 h 10"/>
              <a:gd name="T14" fmla="*/ 2 w 31"/>
              <a:gd name="T15" fmla="*/ 824 h 10"/>
              <a:gd name="T16" fmla="*/ 0 w 31"/>
              <a:gd name="T17" fmla="*/ 828 h 10"/>
              <a:gd name="T18" fmla="*/ 5 w 31"/>
              <a:gd name="T19" fmla="*/ 829 h 10"/>
              <a:gd name="T20" fmla="*/ 8 w 31"/>
              <a:gd name="T21" fmla="*/ 827 h 10"/>
              <a:gd name="T22" fmla="*/ 27 w 31"/>
              <a:gd name="T23" fmla="*/ 827 h 10"/>
              <a:gd name="T24" fmla="*/ 28 w 31"/>
              <a:gd name="T25" fmla="*/ 826 h 10"/>
              <a:gd name="T26" fmla="*/ 30 w 31"/>
              <a:gd name="T27" fmla="*/ 823 h 10"/>
              <a:gd name="T28" fmla="*/ 19 w 31"/>
              <a:gd name="T29" fmla="*/ 823 h 10"/>
              <a:gd name="T30" fmla="*/ 14 w 31"/>
              <a:gd name="T31" fmla="*/ 821 h 10"/>
              <a:gd name="T32" fmla="*/ 12 w 31"/>
              <a:gd name="T33" fmla="*/ 820 h 10"/>
              <a:gd name="T34" fmla="*/ 26 w 31"/>
              <a:gd name="T35" fmla="*/ 821 h 10"/>
              <a:gd name="T36" fmla="*/ 24 w 31"/>
              <a:gd name="T37" fmla="*/ 823 h 10"/>
              <a:gd name="T38" fmla="*/ 30 w 31"/>
              <a:gd name="T39" fmla="*/ 823 h 10"/>
              <a:gd name="T40" fmla="*/ 31 w 31"/>
              <a:gd name="T41" fmla="*/ 822 h 10"/>
              <a:gd name="T42" fmla="*/ 26 w 31"/>
              <a:gd name="T43" fmla="*/ 821 h 10"/>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w 31"/>
              <a:gd name="T67" fmla="*/ 0 h 10"/>
              <a:gd name="T68" fmla="*/ 31 w 31"/>
              <a:gd name="T69" fmla="*/ 10 h 10"/>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T66" t="T67" r="T68" b="T69"/>
            <a:pathLst>
              <a:path w="31" h="10">
                <a:moveTo>
                  <a:pt x="27" y="7"/>
                </a:moveTo>
                <a:lnTo>
                  <a:pt x="12" y="7"/>
                </a:lnTo>
                <a:lnTo>
                  <a:pt x="19" y="10"/>
                </a:lnTo>
                <a:lnTo>
                  <a:pt x="24" y="10"/>
                </a:lnTo>
                <a:lnTo>
                  <a:pt x="27" y="7"/>
                </a:lnTo>
                <a:close/>
                <a:moveTo>
                  <a:pt x="12" y="0"/>
                </a:moveTo>
                <a:lnTo>
                  <a:pt x="8" y="0"/>
                </a:lnTo>
                <a:lnTo>
                  <a:pt x="2" y="4"/>
                </a:lnTo>
                <a:lnTo>
                  <a:pt x="0" y="8"/>
                </a:lnTo>
                <a:lnTo>
                  <a:pt x="5" y="9"/>
                </a:lnTo>
                <a:lnTo>
                  <a:pt x="8" y="7"/>
                </a:lnTo>
                <a:lnTo>
                  <a:pt x="27" y="7"/>
                </a:lnTo>
                <a:lnTo>
                  <a:pt x="28" y="6"/>
                </a:lnTo>
                <a:lnTo>
                  <a:pt x="30" y="3"/>
                </a:lnTo>
                <a:lnTo>
                  <a:pt x="19" y="3"/>
                </a:lnTo>
                <a:lnTo>
                  <a:pt x="14" y="1"/>
                </a:lnTo>
                <a:lnTo>
                  <a:pt x="12" y="0"/>
                </a:lnTo>
                <a:close/>
                <a:moveTo>
                  <a:pt x="26" y="1"/>
                </a:moveTo>
                <a:lnTo>
                  <a:pt x="24" y="3"/>
                </a:lnTo>
                <a:lnTo>
                  <a:pt x="30" y="3"/>
                </a:lnTo>
                <a:lnTo>
                  <a:pt x="31" y="2"/>
                </a:lnTo>
                <a:lnTo>
                  <a:pt x="26" y="1"/>
                </a:lnTo>
                <a:close/>
              </a:path>
            </a:pathLst>
          </a:custGeom>
          <a:solidFill>
            <a:srgbClr val="373435"/>
          </a:solidFill>
          <a:ln w="9525">
            <a:noFill/>
            <a:miter lim="800000"/>
            <a:headEnd/>
            <a:tailEnd/>
          </a:ln>
        </xdr:spPr>
      </xdr:sp>
      <xdr:sp macro="" textlink="">
        <xdr:nvSpPr>
          <xdr:cNvPr id="132" name="Freeform 73">
            <a:extLst>
              <a:ext uri="{FF2B5EF4-FFF2-40B4-BE49-F238E27FC236}">
                <a16:creationId xmlns:a16="http://schemas.microsoft.com/office/drawing/2014/main" id="{2F5F3FBC-D42B-D1C9-1884-8CF5F99CEAD2}"/>
              </a:ext>
            </a:extLst>
          </xdr:cNvPr>
          <xdr:cNvSpPr>
            <a:spLocks/>
          </xdr:cNvSpPr>
        </xdr:nvSpPr>
        <xdr:spPr bwMode="auto">
          <a:xfrm>
            <a:off x="1403" y="644"/>
            <a:ext cx="19" cy="21"/>
          </a:xfrm>
          <a:custGeom>
            <a:avLst/>
            <a:gdLst>
              <a:gd name="T0" fmla="*/ 0 w 19"/>
              <a:gd name="T1" fmla="*/ 904 h 21"/>
              <a:gd name="T2" fmla="*/ 5 w 19"/>
              <a:gd name="T3" fmla="*/ 922 h 21"/>
              <a:gd name="T4" fmla="*/ 12 w 19"/>
              <a:gd name="T5" fmla="*/ 924 h 21"/>
              <a:gd name="T6" fmla="*/ 19 w 19"/>
              <a:gd name="T7" fmla="*/ 925 h 21"/>
              <a:gd name="T8" fmla="*/ 14 w 19"/>
              <a:gd name="T9" fmla="*/ 914 h 21"/>
              <a:gd name="T10" fmla="*/ 10 w 19"/>
              <a:gd name="T11" fmla="*/ 913 h 21"/>
              <a:gd name="T12" fmla="*/ 4 w 19"/>
              <a:gd name="T13" fmla="*/ 909 h 21"/>
              <a:gd name="T14" fmla="*/ 0 w 19"/>
              <a:gd name="T15" fmla="*/ 904 h 21"/>
              <a:gd name="T16" fmla="*/ 0 60000 65536"/>
              <a:gd name="T17" fmla="*/ 0 60000 65536"/>
              <a:gd name="T18" fmla="*/ 0 60000 65536"/>
              <a:gd name="T19" fmla="*/ 0 60000 65536"/>
              <a:gd name="T20" fmla="*/ 0 60000 65536"/>
              <a:gd name="T21" fmla="*/ 0 60000 65536"/>
              <a:gd name="T22" fmla="*/ 0 60000 65536"/>
              <a:gd name="T23" fmla="*/ 0 60000 65536"/>
              <a:gd name="T24" fmla="*/ 0 w 19"/>
              <a:gd name="T25" fmla="*/ 0 h 21"/>
              <a:gd name="T26" fmla="*/ 19 w 19"/>
              <a:gd name="T27" fmla="*/ 21 h 21"/>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19" h="21">
                <a:moveTo>
                  <a:pt x="0" y="0"/>
                </a:moveTo>
                <a:lnTo>
                  <a:pt x="5" y="18"/>
                </a:lnTo>
                <a:lnTo>
                  <a:pt x="12" y="20"/>
                </a:lnTo>
                <a:lnTo>
                  <a:pt x="19" y="21"/>
                </a:lnTo>
                <a:lnTo>
                  <a:pt x="14" y="10"/>
                </a:lnTo>
                <a:lnTo>
                  <a:pt x="10" y="9"/>
                </a:lnTo>
                <a:lnTo>
                  <a:pt x="4" y="5"/>
                </a:lnTo>
                <a:lnTo>
                  <a:pt x="0" y="0"/>
                </a:lnTo>
                <a:close/>
              </a:path>
            </a:pathLst>
          </a:custGeom>
          <a:solidFill>
            <a:srgbClr val="373435"/>
          </a:solidFill>
          <a:ln w="9525">
            <a:noFill/>
            <a:miter lim="800000"/>
            <a:headEnd/>
            <a:tailEnd/>
          </a:ln>
        </xdr:spPr>
      </xdr:sp>
      <xdr:sp macro="" textlink="">
        <xdr:nvSpPr>
          <xdr:cNvPr id="133" name="AutoShape 72">
            <a:extLst>
              <a:ext uri="{FF2B5EF4-FFF2-40B4-BE49-F238E27FC236}">
                <a16:creationId xmlns:a16="http://schemas.microsoft.com/office/drawing/2014/main" id="{632E7CC2-6B0F-35AA-9F3B-FD9197FC2D62}"/>
              </a:ext>
            </a:extLst>
          </xdr:cNvPr>
          <xdr:cNvSpPr>
            <a:spLocks/>
          </xdr:cNvSpPr>
        </xdr:nvSpPr>
        <xdr:spPr bwMode="auto">
          <a:xfrm>
            <a:off x="1389" y="592"/>
            <a:ext cx="67" cy="73"/>
          </a:xfrm>
          <a:custGeom>
            <a:avLst/>
            <a:gdLst>
              <a:gd name="T0" fmla="*/ 28 w 67"/>
              <a:gd name="T1" fmla="*/ 914 h 73"/>
              <a:gd name="T2" fmla="*/ 33 w 67"/>
              <a:gd name="T3" fmla="*/ 925 h 73"/>
              <a:gd name="T4" fmla="*/ 40 w 67"/>
              <a:gd name="T5" fmla="*/ 925 h 73"/>
              <a:gd name="T6" fmla="*/ 46 w 67"/>
              <a:gd name="T7" fmla="*/ 923 h 73"/>
              <a:gd name="T8" fmla="*/ 52 w 67"/>
              <a:gd name="T9" fmla="*/ 920 h 73"/>
              <a:gd name="T10" fmla="*/ 57 w 67"/>
              <a:gd name="T11" fmla="*/ 915 h 73"/>
              <a:gd name="T12" fmla="*/ 33 w 67"/>
              <a:gd name="T13" fmla="*/ 915 h 73"/>
              <a:gd name="T14" fmla="*/ 28 w 67"/>
              <a:gd name="T15" fmla="*/ 914 h 73"/>
              <a:gd name="T16" fmla="*/ 38 w 67"/>
              <a:gd name="T17" fmla="*/ 852 h 73"/>
              <a:gd name="T18" fmla="*/ 31 w 67"/>
              <a:gd name="T19" fmla="*/ 852 h 73"/>
              <a:gd name="T20" fmla="*/ 24 w 67"/>
              <a:gd name="T21" fmla="*/ 853 h 73"/>
              <a:gd name="T22" fmla="*/ 19 w 67"/>
              <a:gd name="T23" fmla="*/ 856 h 73"/>
              <a:gd name="T24" fmla="*/ 13 w 67"/>
              <a:gd name="T25" fmla="*/ 859 h 73"/>
              <a:gd name="T26" fmla="*/ 9 w 67"/>
              <a:gd name="T27" fmla="*/ 864 h 73"/>
              <a:gd name="T28" fmla="*/ 5 w 67"/>
              <a:gd name="T29" fmla="*/ 870 h 73"/>
              <a:gd name="T30" fmla="*/ 2 w 67"/>
              <a:gd name="T31" fmla="*/ 877 h 73"/>
              <a:gd name="T32" fmla="*/ 0 w 67"/>
              <a:gd name="T33" fmla="*/ 885 h 73"/>
              <a:gd name="T34" fmla="*/ 0 w 67"/>
              <a:gd name="T35" fmla="*/ 897 h 73"/>
              <a:gd name="T36" fmla="*/ 1 w 67"/>
              <a:gd name="T37" fmla="*/ 903 h 73"/>
              <a:gd name="T38" fmla="*/ 4 w 67"/>
              <a:gd name="T39" fmla="*/ 909 h 73"/>
              <a:gd name="T40" fmla="*/ 8 w 67"/>
              <a:gd name="T41" fmla="*/ 914 h 73"/>
              <a:gd name="T42" fmla="*/ 13 w 67"/>
              <a:gd name="T43" fmla="*/ 919 h 73"/>
              <a:gd name="T44" fmla="*/ 19 w 67"/>
              <a:gd name="T45" fmla="*/ 922 h 73"/>
              <a:gd name="T46" fmla="*/ 14 w 67"/>
              <a:gd name="T47" fmla="*/ 904 h 73"/>
              <a:gd name="T48" fmla="*/ 13 w 67"/>
              <a:gd name="T49" fmla="*/ 900 h 73"/>
              <a:gd name="T50" fmla="*/ 12 w 67"/>
              <a:gd name="T51" fmla="*/ 896 h 73"/>
              <a:gd name="T52" fmla="*/ 12 w 67"/>
              <a:gd name="T53" fmla="*/ 888 h 73"/>
              <a:gd name="T54" fmla="*/ 14 w 67"/>
              <a:gd name="T55" fmla="*/ 878 h 73"/>
              <a:gd name="T56" fmla="*/ 17 w 67"/>
              <a:gd name="T57" fmla="*/ 874 h 73"/>
              <a:gd name="T58" fmla="*/ 19 w 67"/>
              <a:gd name="T59" fmla="*/ 870 h 73"/>
              <a:gd name="T60" fmla="*/ 24 w 67"/>
              <a:gd name="T61" fmla="*/ 865 h 73"/>
              <a:gd name="T62" fmla="*/ 30 w 67"/>
              <a:gd name="T63" fmla="*/ 863 h 73"/>
              <a:gd name="T64" fmla="*/ 35 w 67"/>
              <a:gd name="T65" fmla="*/ 862 h 73"/>
              <a:gd name="T66" fmla="*/ 58 w 67"/>
              <a:gd name="T67" fmla="*/ 862 h 73"/>
              <a:gd name="T68" fmla="*/ 55 w 67"/>
              <a:gd name="T69" fmla="*/ 858 h 73"/>
              <a:gd name="T70" fmla="*/ 49 w 67"/>
              <a:gd name="T71" fmla="*/ 855 h 73"/>
              <a:gd name="T72" fmla="*/ 42 w 67"/>
              <a:gd name="T73" fmla="*/ 853 h 73"/>
              <a:gd name="T74" fmla="*/ 38 w 67"/>
              <a:gd name="T75" fmla="*/ 852 h 73"/>
              <a:gd name="T76" fmla="*/ 58 w 67"/>
              <a:gd name="T77" fmla="*/ 862 h 73"/>
              <a:gd name="T78" fmla="*/ 35 w 67"/>
              <a:gd name="T79" fmla="*/ 862 h 73"/>
              <a:gd name="T80" fmla="*/ 40 w 67"/>
              <a:gd name="T81" fmla="*/ 863 h 73"/>
              <a:gd name="T82" fmla="*/ 46 w 67"/>
              <a:gd name="T83" fmla="*/ 865 h 73"/>
              <a:gd name="T84" fmla="*/ 51 w 67"/>
              <a:gd name="T85" fmla="*/ 870 h 73"/>
              <a:gd name="T86" fmla="*/ 54 w 67"/>
              <a:gd name="T87" fmla="*/ 875 h 73"/>
              <a:gd name="T88" fmla="*/ 56 w 67"/>
              <a:gd name="T89" fmla="*/ 885 h 73"/>
              <a:gd name="T90" fmla="*/ 55 w 67"/>
              <a:gd name="T91" fmla="*/ 890 h 73"/>
              <a:gd name="T92" fmla="*/ 54 w 67"/>
              <a:gd name="T93" fmla="*/ 896 h 73"/>
              <a:gd name="T94" fmla="*/ 52 w 67"/>
              <a:gd name="T95" fmla="*/ 901 h 73"/>
              <a:gd name="T96" fmla="*/ 48 w 67"/>
              <a:gd name="T97" fmla="*/ 908 h 73"/>
              <a:gd name="T98" fmla="*/ 43 w 67"/>
              <a:gd name="T99" fmla="*/ 912 h 73"/>
              <a:gd name="T100" fmla="*/ 37 w 67"/>
              <a:gd name="T101" fmla="*/ 914 h 73"/>
              <a:gd name="T102" fmla="*/ 33 w 67"/>
              <a:gd name="T103" fmla="*/ 915 h 73"/>
              <a:gd name="T104" fmla="*/ 57 w 67"/>
              <a:gd name="T105" fmla="*/ 915 h 73"/>
              <a:gd name="T106" fmla="*/ 61 w 67"/>
              <a:gd name="T107" fmla="*/ 910 h 73"/>
              <a:gd name="T108" fmla="*/ 64 w 67"/>
              <a:gd name="T109" fmla="*/ 903 h 73"/>
              <a:gd name="T110" fmla="*/ 66 w 67"/>
              <a:gd name="T111" fmla="*/ 896 h 73"/>
              <a:gd name="T112" fmla="*/ 67 w 67"/>
              <a:gd name="T113" fmla="*/ 889 h 73"/>
              <a:gd name="T114" fmla="*/ 67 w 67"/>
              <a:gd name="T115" fmla="*/ 881 h 73"/>
              <a:gd name="T116" fmla="*/ 66 w 67"/>
              <a:gd name="T117" fmla="*/ 874 h 73"/>
              <a:gd name="T118" fmla="*/ 63 w 67"/>
              <a:gd name="T119" fmla="*/ 868 h 73"/>
              <a:gd name="T120" fmla="*/ 58 w 67"/>
              <a:gd name="T121" fmla="*/ 862 h 73"/>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w 67"/>
              <a:gd name="T184" fmla="*/ 0 h 73"/>
              <a:gd name="T185" fmla="*/ 67 w 67"/>
              <a:gd name="T186" fmla="*/ 73 h 73"/>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T183" t="T184" r="T185" b="T186"/>
            <a:pathLst>
              <a:path w="67" h="73">
                <a:moveTo>
                  <a:pt x="28" y="62"/>
                </a:moveTo>
                <a:lnTo>
                  <a:pt x="33" y="73"/>
                </a:lnTo>
                <a:lnTo>
                  <a:pt x="40" y="73"/>
                </a:lnTo>
                <a:lnTo>
                  <a:pt x="46" y="71"/>
                </a:lnTo>
                <a:lnTo>
                  <a:pt x="52" y="68"/>
                </a:lnTo>
                <a:lnTo>
                  <a:pt x="57" y="63"/>
                </a:lnTo>
                <a:lnTo>
                  <a:pt x="33" y="63"/>
                </a:lnTo>
                <a:lnTo>
                  <a:pt x="28" y="62"/>
                </a:lnTo>
                <a:close/>
                <a:moveTo>
                  <a:pt x="38" y="0"/>
                </a:moveTo>
                <a:lnTo>
                  <a:pt x="31" y="0"/>
                </a:lnTo>
                <a:lnTo>
                  <a:pt x="24" y="1"/>
                </a:lnTo>
                <a:lnTo>
                  <a:pt x="19" y="4"/>
                </a:lnTo>
                <a:lnTo>
                  <a:pt x="13" y="7"/>
                </a:lnTo>
                <a:lnTo>
                  <a:pt x="9" y="12"/>
                </a:lnTo>
                <a:lnTo>
                  <a:pt x="5" y="18"/>
                </a:lnTo>
                <a:lnTo>
                  <a:pt x="2" y="25"/>
                </a:lnTo>
                <a:lnTo>
                  <a:pt x="0" y="33"/>
                </a:lnTo>
                <a:lnTo>
                  <a:pt x="0" y="45"/>
                </a:lnTo>
                <a:lnTo>
                  <a:pt x="1" y="51"/>
                </a:lnTo>
                <a:lnTo>
                  <a:pt x="4" y="57"/>
                </a:lnTo>
                <a:lnTo>
                  <a:pt x="8" y="62"/>
                </a:lnTo>
                <a:lnTo>
                  <a:pt x="13" y="67"/>
                </a:lnTo>
                <a:lnTo>
                  <a:pt x="19" y="70"/>
                </a:lnTo>
                <a:lnTo>
                  <a:pt x="14" y="52"/>
                </a:lnTo>
                <a:lnTo>
                  <a:pt x="13" y="48"/>
                </a:lnTo>
                <a:lnTo>
                  <a:pt x="12" y="44"/>
                </a:lnTo>
                <a:lnTo>
                  <a:pt x="12" y="36"/>
                </a:lnTo>
                <a:lnTo>
                  <a:pt x="14" y="26"/>
                </a:lnTo>
                <a:lnTo>
                  <a:pt x="17" y="22"/>
                </a:lnTo>
                <a:lnTo>
                  <a:pt x="19" y="18"/>
                </a:lnTo>
                <a:lnTo>
                  <a:pt x="24" y="13"/>
                </a:lnTo>
                <a:lnTo>
                  <a:pt x="30" y="11"/>
                </a:lnTo>
                <a:lnTo>
                  <a:pt x="35" y="10"/>
                </a:lnTo>
                <a:lnTo>
                  <a:pt x="58" y="10"/>
                </a:lnTo>
                <a:lnTo>
                  <a:pt x="55" y="6"/>
                </a:lnTo>
                <a:lnTo>
                  <a:pt x="49" y="3"/>
                </a:lnTo>
                <a:lnTo>
                  <a:pt x="42" y="1"/>
                </a:lnTo>
                <a:lnTo>
                  <a:pt x="38" y="0"/>
                </a:lnTo>
                <a:close/>
                <a:moveTo>
                  <a:pt x="58" y="10"/>
                </a:moveTo>
                <a:lnTo>
                  <a:pt x="35" y="10"/>
                </a:lnTo>
                <a:lnTo>
                  <a:pt x="40" y="11"/>
                </a:lnTo>
                <a:lnTo>
                  <a:pt x="46" y="13"/>
                </a:lnTo>
                <a:lnTo>
                  <a:pt x="51" y="18"/>
                </a:lnTo>
                <a:lnTo>
                  <a:pt x="54" y="23"/>
                </a:lnTo>
                <a:lnTo>
                  <a:pt x="56" y="33"/>
                </a:lnTo>
                <a:lnTo>
                  <a:pt x="55" y="38"/>
                </a:lnTo>
                <a:lnTo>
                  <a:pt x="54" y="44"/>
                </a:lnTo>
                <a:lnTo>
                  <a:pt x="52" y="49"/>
                </a:lnTo>
                <a:lnTo>
                  <a:pt x="48" y="56"/>
                </a:lnTo>
                <a:lnTo>
                  <a:pt x="43" y="60"/>
                </a:lnTo>
                <a:lnTo>
                  <a:pt x="37" y="62"/>
                </a:lnTo>
                <a:lnTo>
                  <a:pt x="33" y="63"/>
                </a:lnTo>
                <a:lnTo>
                  <a:pt x="57" y="63"/>
                </a:lnTo>
                <a:lnTo>
                  <a:pt x="61" y="58"/>
                </a:lnTo>
                <a:lnTo>
                  <a:pt x="64" y="51"/>
                </a:lnTo>
                <a:lnTo>
                  <a:pt x="66" y="44"/>
                </a:lnTo>
                <a:lnTo>
                  <a:pt x="67" y="37"/>
                </a:lnTo>
                <a:lnTo>
                  <a:pt x="67" y="29"/>
                </a:lnTo>
                <a:lnTo>
                  <a:pt x="66" y="22"/>
                </a:lnTo>
                <a:lnTo>
                  <a:pt x="63" y="16"/>
                </a:lnTo>
                <a:lnTo>
                  <a:pt x="58" y="10"/>
                </a:lnTo>
                <a:close/>
              </a:path>
            </a:pathLst>
          </a:custGeom>
          <a:solidFill>
            <a:srgbClr val="373435"/>
          </a:solidFill>
          <a:ln w="9525">
            <a:noFill/>
            <a:miter lim="800000"/>
            <a:headEnd/>
            <a:tailEnd/>
          </a:ln>
        </xdr:spPr>
      </xdr:sp>
      <xdr:sp macro="" textlink="">
        <xdr:nvSpPr>
          <xdr:cNvPr id="134" name="AutoShape 71">
            <a:extLst>
              <a:ext uri="{FF2B5EF4-FFF2-40B4-BE49-F238E27FC236}">
                <a16:creationId xmlns:a16="http://schemas.microsoft.com/office/drawing/2014/main" id="{112E7E9A-24FC-3E47-1168-0E74A1334217}"/>
              </a:ext>
            </a:extLst>
          </xdr:cNvPr>
          <xdr:cNvSpPr>
            <a:spLocks/>
          </xdr:cNvSpPr>
        </xdr:nvSpPr>
        <xdr:spPr bwMode="auto">
          <a:xfrm>
            <a:off x="660" y="551"/>
            <a:ext cx="63" cy="72"/>
          </a:xfrm>
          <a:custGeom>
            <a:avLst/>
            <a:gdLst>
              <a:gd name="T0" fmla="*/ 30 w 63"/>
              <a:gd name="T1" fmla="*/ 811 h 72"/>
              <a:gd name="T2" fmla="*/ 17 w 63"/>
              <a:gd name="T3" fmla="*/ 812 h 72"/>
              <a:gd name="T4" fmla="*/ 0 w 63"/>
              <a:gd name="T5" fmla="*/ 883 h 72"/>
              <a:gd name="T6" fmla="*/ 12 w 63"/>
              <a:gd name="T7" fmla="*/ 882 h 72"/>
              <a:gd name="T8" fmla="*/ 16 w 63"/>
              <a:gd name="T9" fmla="*/ 864 h 72"/>
              <a:gd name="T10" fmla="*/ 18 w 63"/>
              <a:gd name="T11" fmla="*/ 854 h 72"/>
              <a:gd name="T12" fmla="*/ 25 w 63"/>
              <a:gd name="T13" fmla="*/ 823 h 72"/>
              <a:gd name="T14" fmla="*/ 36 w 63"/>
              <a:gd name="T15" fmla="*/ 823 h 72"/>
              <a:gd name="T16" fmla="*/ 30 w 63"/>
              <a:gd name="T17" fmla="*/ 811 h 72"/>
              <a:gd name="T18" fmla="*/ 36 w 63"/>
              <a:gd name="T19" fmla="*/ 823 h 72"/>
              <a:gd name="T20" fmla="*/ 25 w 63"/>
              <a:gd name="T21" fmla="*/ 823 h 72"/>
              <a:gd name="T22" fmla="*/ 38 w 63"/>
              <a:gd name="T23" fmla="*/ 852 h 72"/>
              <a:gd name="T24" fmla="*/ 43 w 63"/>
              <a:gd name="T25" fmla="*/ 861 h 72"/>
              <a:gd name="T26" fmla="*/ 51 w 63"/>
              <a:gd name="T27" fmla="*/ 878 h 72"/>
              <a:gd name="T28" fmla="*/ 63 w 63"/>
              <a:gd name="T29" fmla="*/ 876 h 72"/>
              <a:gd name="T30" fmla="*/ 36 w 63"/>
              <a:gd name="T31" fmla="*/ 823 h 72"/>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63"/>
              <a:gd name="T49" fmla="*/ 0 h 72"/>
              <a:gd name="T50" fmla="*/ 63 w 63"/>
              <a:gd name="T51" fmla="*/ 72 h 72"/>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63" h="72">
                <a:moveTo>
                  <a:pt x="30" y="0"/>
                </a:moveTo>
                <a:lnTo>
                  <a:pt x="17" y="1"/>
                </a:lnTo>
                <a:lnTo>
                  <a:pt x="0" y="72"/>
                </a:lnTo>
                <a:lnTo>
                  <a:pt x="12" y="71"/>
                </a:lnTo>
                <a:lnTo>
                  <a:pt x="16" y="53"/>
                </a:lnTo>
                <a:lnTo>
                  <a:pt x="18" y="43"/>
                </a:lnTo>
                <a:lnTo>
                  <a:pt x="25" y="12"/>
                </a:lnTo>
                <a:lnTo>
                  <a:pt x="36" y="12"/>
                </a:lnTo>
                <a:lnTo>
                  <a:pt x="30" y="0"/>
                </a:lnTo>
                <a:close/>
                <a:moveTo>
                  <a:pt x="36" y="12"/>
                </a:moveTo>
                <a:lnTo>
                  <a:pt x="25" y="12"/>
                </a:lnTo>
                <a:lnTo>
                  <a:pt x="38" y="41"/>
                </a:lnTo>
                <a:lnTo>
                  <a:pt x="43" y="50"/>
                </a:lnTo>
                <a:lnTo>
                  <a:pt x="51" y="67"/>
                </a:lnTo>
                <a:lnTo>
                  <a:pt x="63" y="65"/>
                </a:lnTo>
                <a:lnTo>
                  <a:pt x="36" y="12"/>
                </a:lnTo>
                <a:close/>
              </a:path>
            </a:pathLst>
          </a:custGeom>
          <a:solidFill>
            <a:srgbClr val="373435"/>
          </a:solidFill>
          <a:ln w="9525">
            <a:noFill/>
            <a:miter lim="800000"/>
            <a:headEnd/>
            <a:tailEnd/>
          </a:ln>
        </xdr:spPr>
      </xdr:sp>
      <xdr:sp macro="" textlink="">
        <xdr:nvSpPr>
          <xdr:cNvPr id="135" name="Freeform 70">
            <a:extLst>
              <a:ext uri="{FF2B5EF4-FFF2-40B4-BE49-F238E27FC236}">
                <a16:creationId xmlns:a16="http://schemas.microsoft.com/office/drawing/2014/main" id="{5FE7B5F8-94E3-0334-BA8C-BCB6F272E0D5}"/>
              </a:ext>
            </a:extLst>
          </xdr:cNvPr>
          <xdr:cNvSpPr>
            <a:spLocks/>
          </xdr:cNvSpPr>
        </xdr:nvSpPr>
        <xdr:spPr bwMode="auto">
          <a:xfrm>
            <a:off x="676" y="592"/>
            <a:ext cx="27" cy="12"/>
          </a:xfrm>
          <a:custGeom>
            <a:avLst/>
            <a:gdLst>
              <a:gd name="T0" fmla="*/ 22 w 27"/>
              <a:gd name="T1" fmla="*/ 852 h 12"/>
              <a:gd name="T2" fmla="*/ 2 w 27"/>
              <a:gd name="T3" fmla="*/ 854 h 12"/>
              <a:gd name="T4" fmla="*/ 0 w 27"/>
              <a:gd name="T5" fmla="*/ 864 h 12"/>
              <a:gd name="T6" fmla="*/ 27 w 27"/>
              <a:gd name="T7" fmla="*/ 861 h 12"/>
              <a:gd name="T8" fmla="*/ 22 w 27"/>
              <a:gd name="T9" fmla="*/ 852 h 12"/>
              <a:gd name="T10" fmla="*/ 0 60000 65536"/>
              <a:gd name="T11" fmla="*/ 0 60000 65536"/>
              <a:gd name="T12" fmla="*/ 0 60000 65536"/>
              <a:gd name="T13" fmla="*/ 0 60000 65536"/>
              <a:gd name="T14" fmla="*/ 0 60000 65536"/>
              <a:gd name="T15" fmla="*/ 0 w 27"/>
              <a:gd name="T16" fmla="*/ 0 h 12"/>
              <a:gd name="T17" fmla="*/ 27 w 27"/>
              <a:gd name="T18" fmla="*/ 12 h 12"/>
            </a:gdLst>
            <a:ahLst/>
            <a:cxnLst>
              <a:cxn ang="T10">
                <a:pos x="T0" y="T1"/>
              </a:cxn>
              <a:cxn ang="T11">
                <a:pos x="T2" y="T3"/>
              </a:cxn>
              <a:cxn ang="T12">
                <a:pos x="T4" y="T5"/>
              </a:cxn>
              <a:cxn ang="T13">
                <a:pos x="T6" y="T7"/>
              </a:cxn>
              <a:cxn ang="T14">
                <a:pos x="T8" y="T9"/>
              </a:cxn>
            </a:cxnLst>
            <a:rect l="T15" t="T16" r="T17" b="T18"/>
            <a:pathLst>
              <a:path w="27" h="12">
                <a:moveTo>
                  <a:pt x="22" y="0"/>
                </a:moveTo>
                <a:lnTo>
                  <a:pt x="2" y="2"/>
                </a:lnTo>
                <a:lnTo>
                  <a:pt x="0" y="12"/>
                </a:lnTo>
                <a:lnTo>
                  <a:pt x="27" y="9"/>
                </a:lnTo>
                <a:lnTo>
                  <a:pt x="22" y="0"/>
                </a:lnTo>
                <a:close/>
              </a:path>
            </a:pathLst>
          </a:custGeom>
          <a:solidFill>
            <a:srgbClr val="373435"/>
          </a:solidFill>
          <a:ln w="9525">
            <a:noFill/>
            <a:miter lim="800000"/>
            <a:headEnd/>
            <a:tailEnd/>
          </a:ln>
        </xdr:spPr>
      </xdr:sp>
      <xdr:sp macro="" textlink="">
        <xdr:nvSpPr>
          <xdr:cNvPr id="136" name="AutoShape 69">
            <a:extLst>
              <a:ext uri="{FF2B5EF4-FFF2-40B4-BE49-F238E27FC236}">
                <a16:creationId xmlns:a16="http://schemas.microsoft.com/office/drawing/2014/main" id="{10FB09F9-7F10-E408-2ABA-DFD18226FD6B}"/>
              </a:ext>
            </a:extLst>
          </xdr:cNvPr>
          <xdr:cNvSpPr>
            <a:spLocks/>
          </xdr:cNvSpPr>
        </xdr:nvSpPr>
        <xdr:spPr bwMode="auto">
          <a:xfrm>
            <a:off x="731" y="541"/>
            <a:ext cx="72" cy="74"/>
          </a:xfrm>
          <a:custGeom>
            <a:avLst/>
            <a:gdLst>
              <a:gd name="T0" fmla="*/ 17 w 72"/>
              <a:gd name="T1" fmla="*/ 805 h 74"/>
              <a:gd name="T2" fmla="*/ 0 w 72"/>
              <a:gd name="T3" fmla="*/ 807 h 74"/>
              <a:gd name="T4" fmla="*/ 5 w 72"/>
              <a:gd name="T5" fmla="*/ 875 h 74"/>
              <a:gd name="T6" fmla="*/ 16 w 72"/>
              <a:gd name="T7" fmla="*/ 874 h 74"/>
              <a:gd name="T8" fmla="*/ 11 w 72"/>
              <a:gd name="T9" fmla="*/ 817 h 74"/>
              <a:gd name="T10" fmla="*/ 21 w 72"/>
              <a:gd name="T11" fmla="*/ 817 h 74"/>
              <a:gd name="T12" fmla="*/ 17 w 72"/>
              <a:gd name="T13" fmla="*/ 805 h 74"/>
              <a:gd name="T14" fmla="*/ 21 w 72"/>
              <a:gd name="T15" fmla="*/ 817 h 74"/>
              <a:gd name="T16" fmla="*/ 11 w 72"/>
              <a:gd name="T17" fmla="*/ 817 h 74"/>
              <a:gd name="T18" fmla="*/ 33 w 72"/>
              <a:gd name="T19" fmla="*/ 873 h 74"/>
              <a:gd name="T20" fmla="*/ 44 w 72"/>
              <a:gd name="T21" fmla="*/ 872 h 74"/>
              <a:gd name="T22" fmla="*/ 47 w 72"/>
              <a:gd name="T23" fmla="*/ 859 h 74"/>
              <a:gd name="T24" fmla="*/ 37 w 72"/>
              <a:gd name="T25" fmla="*/ 859 h 74"/>
              <a:gd name="T26" fmla="*/ 21 w 72"/>
              <a:gd name="T27" fmla="*/ 817 h 74"/>
              <a:gd name="T28" fmla="*/ 67 w 72"/>
              <a:gd name="T29" fmla="*/ 814 h 74"/>
              <a:gd name="T30" fmla="*/ 56 w 72"/>
              <a:gd name="T31" fmla="*/ 814 h 74"/>
              <a:gd name="T32" fmla="*/ 61 w 72"/>
              <a:gd name="T33" fmla="*/ 871 h 74"/>
              <a:gd name="T34" fmla="*/ 72 w 72"/>
              <a:gd name="T35" fmla="*/ 870 h 74"/>
              <a:gd name="T36" fmla="*/ 67 w 72"/>
              <a:gd name="T37" fmla="*/ 814 h 74"/>
              <a:gd name="T38" fmla="*/ 66 w 72"/>
              <a:gd name="T39" fmla="*/ 801 h 74"/>
              <a:gd name="T40" fmla="*/ 50 w 72"/>
              <a:gd name="T41" fmla="*/ 803 h 74"/>
              <a:gd name="T42" fmla="*/ 37 w 72"/>
              <a:gd name="T43" fmla="*/ 859 h 74"/>
              <a:gd name="T44" fmla="*/ 47 w 72"/>
              <a:gd name="T45" fmla="*/ 859 h 74"/>
              <a:gd name="T46" fmla="*/ 56 w 72"/>
              <a:gd name="T47" fmla="*/ 814 h 74"/>
              <a:gd name="T48" fmla="*/ 67 w 72"/>
              <a:gd name="T49" fmla="*/ 814 h 74"/>
              <a:gd name="T50" fmla="*/ 66 w 72"/>
              <a:gd name="T51" fmla="*/ 801 h 74"/>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w 72"/>
              <a:gd name="T79" fmla="*/ 0 h 74"/>
              <a:gd name="T80" fmla="*/ 72 w 72"/>
              <a:gd name="T81" fmla="*/ 74 h 74"/>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T78" t="T79" r="T80" b="T81"/>
            <a:pathLst>
              <a:path w="72" h="74">
                <a:moveTo>
                  <a:pt x="17" y="4"/>
                </a:moveTo>
                <a:lnTo>
                  <a:pt x="0" y="6"/>
                </a:lnTo>
                <a:lnTo>
                  <a:pt x="5" y="74"/>
                </a:lnTo>
                <a:lnTo>
                  <a:pt x="16" y="73"/>
                </a:lnTo>
                <a:lnTo>
                  <a:pt x="11" y="16"/>
                </a:lnTo>
                <a:lnTo>
                  <a:pt x="21" y="16"/>
                </a:lnTo>
                <a:lnTo>
                  <a:pt x="17" y="4"/>
                </a:lnTo>
                <a:close/>
                <a:moveTo>
                  <a:pt x="21" y="16"/>
                </a:moveTo>
                <a:lnTo>
                  <a:pt x="11" y="16"/>
                </a:lnTo>
                <a:lnTo>
                  <a:pt x="33" y="72"/>
                </a:lnTo>
                <a:lnTo>
                  <a:pt x="44" y="71"/>
                </a:lnTo>
                <a:lnTo>
                  <a:pt x="47" y="58"/>
                </a:lnTo>
                <a:lnTo>
                  <a:pt x="37" y="58"/>
                </a:lnTo>
                <a:lnTo>
                  <a:pt x="21" y="16"/>
                </a:lnTo>
                <a:close/>
                <a:moveTo>
                  <a:pt x="67" y="13"/>
                </a:moveTo>
                <a:lnTo>
                  <a:pt x="56" y="13"/>
                </a:lnTo>
                <a:lnTo>
                  <a:pt x="61" y="70"/>
                </a:lnTo>
                <a:lnTo>
                  <a:pt x="72" y="69"/>
                </a:lnTo>
                <a:lnTo>
                  <a:pt x="67" y="13"/>
                </a:lnTo>
                <a:close/>
                <a:moveTo>
                  <a:pt x="66" y="0"/>
                </a:moveTo>
                <a:lnTo>
                  <a:pt x="50" y="2"/>
                </a:lnTo>
                <a:lnTo>
                  <a:pt x="37" y="58"/>
                </a:lnTo>
                <a:lnTo>
                  <a:pt x="47" y="58"/>
                </a:lnTo>
                <a:lnTo>
                  <a:pt x="56" y="13"/>
                </a:lnTo>
                <a:lnTo>
                  <a:pt x="67" y="13"/>
                </a:lnTo>
                <a:lnTo>
                  <a:pt x="66" y="0"/>
                </a:lnTo>
                <a:close/>
              </a:path>
            </a:pathLst>
          </a:custGeom>
          <a:solidFill>
            <a:srgbClr val="373435"/>
          </a:solidFill>
          <a:ln w="9525">
            <a:noFill/>
            <a:miter lim="800000"/>
            <a:headEnd/>
            <a:tailEnd/>
          </a:ln>
        </xdr:spPr>
      </xdr:sp>
      <xdr:sp macro="" textlink="">
        <xdr:nvSpPr>
          <xdr:cNvPr id="137" name="Freeform 68">
            <a:extLst>
              <a:ext uri="{FF2B5EF4-FFF2-40B4-BE49-F238E27FC236}">
                <a16:creationId xmlns:a16="http://schemas.microsoft.com/office/drawing/2014/main" id="{DAE8296D-B842-B8D8-6EA6-F2DA628CE8E2}"/>
              </a:ext>
            </a:extLst>
          </xdr:cNvPr>
          <xdr:cNvSpPr>
            <a:spLocks/>
          </xdr:cNvSpPr>
        </xdr:nvSpPr>
        <xdr:spPr bwMode="auto">
          <a:xfrm>
            <a:off x="835" y="590"/>
            <a:ext cx="15" cy="20"/>
          </a:xfrm>
          <a:custGeom>
            <a:avLst/>
            <a:gdLst>
              <a:gd name="T0" fmla="*/ 0 w 15"/>
              <a:gd name="T1" fmla="*/ 850 h 20"/>
              <a:gd name="T2" fmla="*/ 2 w 15"/>
              <a:gd name="T3" fmla="*/ 867 h 20"/>
              <a:gd name="T4" fmla="*/ 8 w 15"/>
              <a:gd name="T5" fmla="*/ 869 h 20"/>
              <a:gd name="T6" fmla="*/ 15 w 15"/>
              <a:gd name="T7" fmla="*/ 870 h 20"/>
              <a:gd name="T8" fmla="*/ 9 w 15"/>
              <a:gd name="T9" fmla="*/ 858 h 20"/>
              <a:gd name="T10" fmla="*/ 4 w 15"/>
              <a:gd name="T11" fmla="*/ 855 h 20"/>
              <a:gd name="T12" fmla="*/ 0 w 15"/>
              <a:gd name="T13" fmla="*/ 850 h 20"/>
              <a:gd name="T14" fmla="*/ 0 60000 65536"/>
              <a:gd name="T15" fmla="*/ 0 60000 65536"/>
              <a:gd name="T16" fmla="*/ 0 60000 65536"/>
              <a:gd name="T17" fmla="*/ 0 60000 65536"/>
              <a:gd name="T18" fmla="*/ 0 60000 65536"/>
              <a:gd name="T19" fmla="*/ 0 60000 65536"/>
              <a:gd name="T20" fmla="*/ 0 60000 65536"/>
              <a:gd name="T21" fmla="*/ 0 w 15"/>
              <a:gd name="T22" fmla="*/ 0 h 20"/>
              <a:gd name="T23" fmla="*/ 15 w 15"/>
              <a:gd name="T24" fmla="*/ 20 h 20"/>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15" h="20">
                <a:moveTo>
                  <a:pt x="0" y="0"/>
                </a:moveTo>
                <a:lnTo>
                  <a:pt x="2" y="17"/>
                </a:lnTo>
                <a:lnTo>
                  <a:pt x="8" y="19"/>
                </a:lnTo>
                <a:lnTo>
                  <a:pt x="15" y="20"/>
                </a:lnTo>
                <a:lnTo>
                  <a:pt x="9" y="8"/>
                </a:lnTo>
                <a:lnTo>
                  <a:pt x="4" y="5"/>
                </a:lnTo>
                <a:lnTo>
                  <a:pt x="0" y="0"/>
                </a:lnTo>
                <a:close/>
              </a:path>
            </a:pathLst>
          </a:custGeom>
          <a:solidFill>
            <a:srgbClr val="373435"/>
          </a:solidFill>
          <a:ln w="9525">
            <a:noFill/>
            <a:miter lim="800000"/>
            <a:headEnd/>
            <a:tailEnd/>
          </a:ln>
        </xdr:spPr>
      </xdr:sp>
      <xdr:sp macro="" textlink="">
        <xdr:nvSpPr>
          <xdr:cNvPr id="138" name="AutoShape 67">
            <a:extLst>
              <a:ext uri="{FF2B5EF4-FFF2-40B4-BE49-F238E27FC236}">
                <a16:creationId xmlns:a16="http://schemas.microsoft.com/office/drawing/2014/main" id="{9A53611F-90A0-61CB-203C-A57B02C46E47}"/>
              </a:ext>
            </a:extLst>
          </xdr:cNvPr>
          <xdr:cNvSpPr>
            <a:spLocks/>
          </xdr:cNvSpPr>
        </xdr:nvSpPr>
        <xdr:spPr bwMode="auto">
          <a:xfrm>
            <a:off x="820" y="537"/>
            <a:ext cx="66" cy="73"/>
          </a:xfrm>
          <a:custGeom>
            <a:avLst/>
            <a:gdLst>
              <a:gd name="T0" fmla="*/ 24 w 66"/>
              <a:gd name="T1" fmla="*/ 858 h 73"/>
              <a:gd name="T2" fmla="*/ 30 w 66"/>
              <a:gd name="T3" fmla="*/ 870 h 73"/>
              <a:gd name="T4" fmla="*/ 38 w 66"/>
              <a:gd name="T5" fmla="*/ 870 h 73"/>
              <a:gd name="T6" fmla="*/ 50 w 66"/>
              <a:gd name="T7" fmla="*/ 866 h 73"/>
              <a:gd name="T8" fmla="*/ 55 w 66"/>
              <a:gd name="T9" fmla="*/ 862 h 73"/>
              <a:gd name="T10" fmla="*/ 57 w 66"/>
              <a:gd name="T11" fmla="*/ 860 h 73"/>
              <a:gd name="T12" fmla="*/ 29 w 66"/>
              <a:gd name="T13" fmla="*/ 860 h 73"/>
              <a:gd name="T14" fmla="*/ 24 w 66"/>
              <a:gd name="T15" fmla="*/ 858 h 73"/>
              <a:gd name="T16" fmla="*/ 32 w 66"/>
              <a:gd name="T17" fmla="*/ 797 h 73"/>
              <a:gd name="T18" fmla="*/ 28 w 66"/>
              <a:gd name="T19" fmla="*/ 797 h 73"/>
              <a:gd name="T20" fmla="*/ 21 w 66"/>
              <a:gd name="T21" fmla="*/ 799 h 73"/>
              <a:gd name="T22" fmla="*/ 15 w 66"/>
              <a:gd name="T23" fmla="*/ 801 h 73"/>
              <a:gd name="T24" fmla="*/ 10 w 66"/>
              <a:gd name="T25" fmla="*/ 805 h 73"/>
              <a:gd name="T26" fmla="*/ 6 w 66"/>
              <a:gd name="T27" fmla="*/ 810 h 73"/>
              <a:gd name="T28" fmla="*/ 3 w 66"/>
              <a:gd name="T29" fmla="*/ 816 h 73"/>
              <a:gd name="T30" fmla="*/ 1 w 66"/>
              <a:gd name="T31" fmla="*/ 823 h 73"/>
              <a:gd name="T32" fmla="*/ 0 w 66"/>
              <a:gd name="T33" fmla="*/ 828 h 73"/>
              <a:gd name="T34" fmla="*/ 0 w 66"/>
              <a:gd name="T35" fmla="*/ 840 h 73"/>
              <a:gd name="T36" fmla="*/ 1 w 66"/>
              <a:gd name="T37" fmla="*/ 846 h 73"/>
              <a:gd name="T38" fmla="*/ 4 w 66"/>
              <a:gd name="T39" fmla="*/ 853 h 73"/>
              <a:gd name="T40" fmla="*/ 7 w 66"/>
              <a:gd name="T41" fmla="*/ 858 h 73"/>
              <a:gd name="T42" fmla="*/ 12 w 66"/>
              <a:gd name="T43" fmla="*/ 863 h 73"/>
              <a:gd name="T44" fmla="*/ 17 w 66"/>
              <a:gd name="T45" fmla="*/ 867 h 73"/>
              <a:gd name="T46" fmla="*/ 15 w 66"/>
              <a:gd name="T47" fmla="*/ 850 h 73"/>
              <a:gd name="T48" fmla="*/ 13 w 66"/>
              <a:gd name="T49" fmla="*/ 845 h 73"/>
              <a:gd name="T50" fmla="*/ 12 w 66"/>
              <a:gd name="T51" fmla="*/ 840 h 73"/>
              <a:gd name="T52" fmla="*/ 11 w 66"/>
              <a:gd name="T53" fmla="*/ 834 h 73"/>
              <a:gd name="T54" fmla="*/ 12 w 66"/>
              <a:gd name="T55" fmla="*/ 829 h 73"/>
              <a:gd name="T56" fmla="*/ 12 w 66"/>
              <a:gd name="T57" fmla="*/ 823 h 73"/>
              <a:gd name="T58" fmla="*/ 14 w 66"/>
              <a:gd name="T59" fmla="*/ 819 h 73"/>
              <a:gd name="T60" fmla="*/ 18 w 66"/>
              <a:gd name="T61" fmla="*/ 813 h 73"/>
              <a:gd name="T62" fmla="*/ 23 w 66"/>
              <a:gd name="T63" fmla="*/ 809 h 73"/>
              <a:gd name="T64" fmla="*/ 27 w 66"/>
              <a:gd name="T65" fmla="*/ 808 h 73"/>
              <a:gd name="T66" fmla="*/ 32 w 66"/>
              <a:gd name="T67" fmla="*/ 807 h 73"/>
              <a:gd name="T68" fmla="*/ 57 w 66"/>
              <a:gd name="T69" fmla="*/ 807 h 73"/>
              <a:gd name="T70" fmla="*/ 56 w 66"/>
              <a:gd name="T71" fmla="*/ 806 h 73"/>
              <a:gd name="T72" fmla="*/ 51 w 66"/>
              <a:gd name="T73" fmla="*/ 802 h 73"/>
              <a:gd name="T74" fmla="*/ 46 w 66"/>
              <a:gd name="T75" fmla="*/ 799 h 73"/>
              <a:gd name="T76" fmla="*/ 32 w 66"/>
              <a:gd name="T77" fmla="*/ 797 h 73"/>
              <a:gd name="T78" fmla="*/ 57 w 66"/>
              <a:gd name="T79" fmla="*/ 807 h 73"/>
              <a:gd name="T80" fmla="*/ 37 w 66"/>
              <a:gd name="T81" fmla="*/ 807 h 73"/>
              <a:gd name="T82" fmla="*/ 47 w 66"/>
              <a:gd name="T83" fmla="*/ 812 h 73"/>
              <a:gd name="T84" fmla="*/ 51 w 66"/>
              <a:gd name="T85" fmla="*/ 817 h 73"/>
              <a:gd name="T86" fmla="*/ 53 w 66"/>
              <a:gd name="T87" fmla="*/ 822 h 73"/>
              <a:gd name="T88" fmla="*/ 54 w 66"/>
              <a:gd name="T89" fmla="*/ 825 h 73"/>
              <a:gd name="T90" fmla="*/ 54 w 66"/>
              <a:gd name="T91" fmla="*/ 840 h 73"/>
              <a:gd name="T92" fmla="*/ 53 w 66"/>
              <a:gd name="T93" fmla="*/ 844 h 73"/>
              <a:gd name="T94" fmla="*/ 51 w 66"/>
              <a:gd name="T95" fmla="*/ 849 h 73"/>
              <a:gd name="T96" fmla="*/ 48 w 66"/>
              <a:gd name="T97" fmla="*/ 854 h 73"/>
              <a:gd name="T98" fmla="*/ 43 w 66"/>
              <a:gd name="T99" fmla="*/ 858 h 73"/>
              <a:gd name="T100" fmla="*/ 38 w 66"/>
              <a:gd name="T101" fmla="*/ 860 h 73"/>
              <a:gd name="T102" fmla="*/ 57 w 66"/>
              <a:gd name="T103" fmla="*/ 860 h 73"/>
              <a:gd name="T104" fmla="*/ 60 w 66"/>
              <a:gd name="T105" fmla="*/ 857 h 73"/>
              <a:gd name="T106" fmla="*/ 63 w 66"/>
              <a:gd name="T107" fmla="*/ 851 h 73"/>
              <a:gd name="T108" fmla="*/ 65 w 66"/>
              <a:gd name="T109" fmla="*/ 844 h 73"/>
              <a:gd name="T110" fmla="*/ 66 w 66"/>
              <a:gd name="T111" fmla="*/ 837 h 73"/>
              <a:gd name="T112" fmla="*/ 66 w 66"/>
              <a:gd name="T113" fmla="*/ 829 h 73"/>
              <a:gd name="T114" fmla="*/ 65 w 66"/>
              <a:gd name="T115" fmla="*/ 825 h 73"/>
              <a:gd name="T116" fmla="*/ 63 w 66"/>
              <a:gd name="T117" fmla="*/ 818 h 73"/>
              <a:gd name="T118" fmla="*/ 60 w 66"/>
              <a:gd name="T119" fmla="*/ 811 h 73"/>
              <a:gd name="T120" fmla="*/ 57 w 66"/>
              <a:gd name="T121" fmla="*/ 807 h 73"/>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w 66"/>
              <a:gd name="T184" fmla="*/ 0 h 73"/>
              <a:gd name="T185" fmla="*/ 66 w 66"/>
              <a:gd name="T186" fmla="*/ 73 h 73"/>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T183" t="T184" r="T185" b="T186"/>
            <a:pathLst>
              <a:path w="66" h="73">
                <a:moveTo>
                  <a:pt x="24" y="61"/>
                </a:moveTo>
                <a:lnTo>
                  <a:pt x="30" y="73"/>
                </a:lnTo>
                <a:lnTo>
                  <a:pt x="38" y="73"/>
                </a:lnTo>
                <a:lnTo>
                  <a:pt x="50" y="69"/>
                </a:lnTo>
                <a:lnTo>
                  <a:pt x="55" y="65"/>
                </a:lnTo>
                <a:lnTo>
                  <a:pt x="57" y="63"/>
                </a:lnTo>
                <a:lnTo>
                  <a:pt x="29" y="63"/>
                </a:lnTo>
                <a:lnTo>
                  <a:pt x="24" y="61"/>
                </a:lnTo>
                <a:close/>
                <a:moveTo>
                  <a:pt x="32" y="0"/>
                </a:moveTo>
                <a:lnTo>
                  <a:pt x="28" y="0"/>
                </a:lnTo>
                <a:lnTo>
                  <a:pt x="21" y="2"/>
                </a:lnTo>
                <a:lnTo>
                  <a:pt x="15" y="4"/>
                </a:lnTo>
                <a:lnTo>
                  <a:pt x="10" y="8"/>
                </a:lnTo>
                <a:lnTo>
                  <a:pt x="6" y="13"/>
                </a:lnTo>
                <a:lnTo>
                  <a:pt x="3" y="19"/>
                </a:lnTo>
                <a:lnTo>
                  <a:pt x="1" y="26"/>
                </a:lnTo>
                <a:lnTo>
                  <a:pt x="0" y="31"/>
                </a:lnTo>
                <a:lnTo>
                  <a:pt x="0" y="43"/>
                </a:lnTo>
                <a:lnTo>
                  <a:pt x="1" y="49"/>
                </a:lnTo>
                <a:lnTo>
                  <a:pt x="4" y="56"/>
                </a:lnTo>
                <a:lnTo>
                  <a:pt x="7" y="61"/>
                </a:lnTo>
                <a:lnTo>
                  <a:pt x="12" y="66"/>
                </a:lnTo>
                <a:lnTo>
                  <a:pt x="17" y="70"/>
                </a:lnTo>
                <a:lnTo>
                  <a:pt x="15" y="53"/>
                </a:lnTo>
                <a:lnTo>
                  <a:pt x="13" y="48"/>
                </a:lnTo>
                <a:lnTo>
                  <a:pt x="12" y="43"/>
                </a:lnTo>
                <a:lnTo>
                  <a:pt x="11" y="37"/>
                </a:lnTo>
                <a:lnTo>
                  <a:pt x="12" y="32"/>
                </a:lnTo>
                <a:lnTo>
                  <a:pt x="12" y="26"/>
                </a:lnTo>
                <a:lnTo>
                  <a:pt x="14" y="22"/>
                </a:lnTo>
                <a:lnTo>
                  <a:pt x="18" y="16"/>
                </a:lnTo>
                <a:lnTo>
                  <a:pt x="23" y="12"/>
                </a:lnTo>
                <a:lnTo>
                  <a:pt x="27" y="11"/>
                </a:lnTo>
                <a:lnTo>
                  <a:pt x="32" y="10"/>
                </a:lnTo>
                <a:lnTo>
                  <a:pt x="57" y="10"/>
                </a:lnTo>
                <a:lnTo>
                  <a:pt x="56" y="9"/>
                </a:lnTo>
                <a:lnTo>
                  <a:pt x="51" y="5"/>
                </a:lnTo>
                <a:lnTo>
                  <a:pt x="46" y="2"/>
                </a:lnTo>
                <a:lnTo>
                  <a:pt x="32" y="0"/>
                </a:lnTo>
                <a:close/>
                <a:moveTo>
                  <a:pt x="57" y="10"/>
                </a:moveTo>
                <a:lnTo>
                  <a:pt x="37" y="10"/>
                </a:lnTo>
                <a:lnTo>
                  <a:pt x="47" y="15"/>
                </a:lnTo>
                <a:lnTo>
                  <a:pt x="51" y="20"/>
                </a:lnTo>
                <a:lnTo>
                  <a:pt x="53" y="25"/>
                </a:lnTo>
                <a:lnTo>
                  <a:pt x="54" y="28"/>
                </a:lnTo>
                <a:lnTo>
                  <a:pt x="54" y="43"/>
                </a:lnTo>
                <a:lnTo>
                  <a:pt x="53" y="47"/>
                </a:lnTo>
                <a:lnTo>
                  <a:pt x="51" y="52"/>
                </a:lnTo>
                <a:lnTo>
                  <a:pt x="48" y="57"/>
                </a:lnTo>
                <a:lnTo>
                  <a:pt x="43" y="61"/>
                </a:lnTo>
                <a:lnTo>
                  <a:pt x="38" y="63"/>
                </a:lnTo>
                <a:lnTo>
                  <a:pt x="57" y="63"/>
                </a:lnTo>
                <a:lnTo>
                  <a:pt x="60" y="60"/>
                </a:lnTo>
                <a:lnTo>
                  <a:pt x="63" y="54"/>
                </a:lnTo>
                <a:lnTo>
                  <a:pt x="65" y="47"/>
                </a:lnTo>
                <a:lnTo>
                  <a:pt x="66" y="40"/>
                </a:lnTo>
                <a:lnTo>
                  <a:pt x="66" y="32"/>
                </a:lnTo>
                <a:lnTo>
                  <a:pt x="65" y="28"/>
                </a:lnTo>
                <a:lnTo>
                  <a:pt x="63" y="21"/>
                </a:lnTo>
                <a:lnTo>
                  <a:pt x="60" y="14"/>
                </a:lnTo>
                <a:lnTo>
                  <a:pt x="57" y="10"/>
                </a:lnTo>
                <a:close/>
              </a:path>
            </a:pathLst>
          </a:custGeom>
          <a:solidFill>
            <a:srgbClr val="373435"/>
          </a:solidFill>
          <a:ln w="9525">
            <a:noFill/>
            <a:miter lim="800000"/>
            <a:headEnd/>
            <a:tailEnd/>
          </a:ln>
        </xdr:spPr>
      </xdr:sp>
      <xdr:sp macro="" textlink="">
        <xdr:nvSpPr>
          <xdr:cNvPr id="139" name="Freeform 66">
            <a:extLst>
              <a:ext uri="{FF2B5EF4-FFF2-40B4-BE49-F238E27FC236}">
                <a16:creationId xmlns:a16="http://schemas.microsoft.com/office/drawing/2014/main" id="{D96A7E01-B03A-EC43-110B-0D896DFA6338}"/>
              </a:ext>
            </a:extLst>
          </xdr:cNvPr>
          <xdr:cNvSpPr>
            <a:spLocks/>
          </xdr:cNvSpPr>
        </xdr:nvSpPr>
        <xdr:spPr bwMode="auto">
          <a:xfrm>
            <a:off x="904" y="538"/>
            <a:ext cx="31" cy="69"/>
          </a:xfrm>
          <a:custGeom>
            <a:avLst/>
            <a:gdLst>
              <a:gd name="T0" fmla="*/ 31 w 31"/>
              <a:gd name="T1" fmla="*/ 798 h 69"/>
              <a:gd name="T2" fmla="*/ 1 w 31"/>
              <a:gd name="T3" fmla="*/ 798 h 69"/>
              <a:gd name="T4" fmla="*/ 0 w 31"/>
              <a:gd name="T5" fmla="*/ 867 h 69"/>
              <a:gd name="T6" fmla="*/ 12 w 31"/>
              <a:gd name="T7" fmla="*/ 867 h 69"/>
              <a:gd name="T8" fmla="*/ 12 w 31"/>
              <a:gd name="T9" fmla="*/ 839 h 69"/>
              <a:gd name="T10" fmla="*/ 29 w 31"/>
              <a:gd name="T11" fmla="*/ 829 h 69"/>
              <a:gd name="T12" fmla="*/ 12 w 31"/>
              <a:gd name="T13" fmla="*/ 829 h 69"/>
              <a:gd name="T14" fmla="*/ 12 w 31"/>
              <a:gd name="T15" fmla="*/ 808 h 69"/>
              <a:gd name="T16" fmla="*/ 31 w 31"/>
              <a:gd name="T17" fmla="*/ 798 h 69"/>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 name="T27" fmla="*/ 0 w 31"/>
              <a:gd name="T28" fmla="*/ 0 h 69"/>
              <a:gd name="T29" fmla="*/ 31 w 31"/>
              <a:gd name="T30" fmla="*/ 69 h 69"/>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T27" t="T28" r="T29" b="T30"/>
            <a:pathLst>
              <a:path w="31" h="69">
                <a:moveTo>
                  <a:pt x="31" y="0"/>
                </a:moveTo>
                <a:lnTo>
                  <a:pt x="1" y="0"/>
                </a:lnTo>
                <a:lnTo>
                  <a:pt x="0" y="69"/>
                </a:lnTo>
                <a:lnTo>
                  <a:pt x="12" y="69"/>
                </a:lnTo>
                <a:lnTo>
                  <a:pt x="12" y="41"/>
                </a:lnTo>
                <a:lnTo>
                  <a:pt x="29" y="31"/>
                </a:lnTo>
                <a:lnTo>
                  <a:pt x="12" y="31"/>
                </a:lnTo>
                <a:lnTo>
                  <a:pt x="12" y="10"/>
                </a:lnTo>
                <a:lnTo>
                  <a:pt x="31" y="0"/>
                </a:lnTo>
                <a:close/>
              </a:path>
            </a:pathLst>
          </a:custGeom>
          <a:solidFill>
            <a:srgbClr val="373435"/>
          </a:solidFill>
          <a:ln w="9525">
            <a:noFill/>
            <a:miter lim="800000"/>
            <a:headEnd/>
            <a:tailEnd/>
          </a:ln>
        </xdr:spPr>
      </xdr:sp>
      <xdr:sp macro="" textlink="">
        <xdr:nvSpPr>
          <xdr:cNvPr id="140" name="Freeform 65">
            <a:extLst>
              <a:ext uri="{FF2B5EF4-FFF2-40B4-BE49-F238E27FC236}">
                <a16:creationId xmlns:a16="http://schemas.microsoft.com/office/drawing/2014/main" id="{17996DE1-017E-50C7-3FAC-35DD310137B5}"/>
              </a:ext>
            </a:extLst>
          </xdr:cNvPr>
          <xdr:cNvSpPr>
            <a:spLocks/>
          </xdr:cNvSpPr>
        </xdr:nvSpPr>
        <xdr:spPr bwMode="auto">
          <a:xfrm>
            <a:off x="916" y="538"/>
            <a:ext cx="44" cy="69"/>
          </a:xfrm>
          <a:custGeom>
            <a:avLst/>
            <a:gdLst>
              <a:gd name="T0" fmla="*/ 25 w 44"/>
              <a:gd name="T1" fmla="*/ 798 h 69"/>
              <a:gd name="T2" fmla="*/ 19 w 44"/>
              <a:gd name="T3" fmla="*/ 798 h 69"/>
              <a:gd name="T4" fmla="*/ 0 w 44"/>
              <a:gd name="T5" fmla="*/ 808 h 69"/>
              <a:gd name="T6" fmla="*/ 20 w 44"/>
              <a:gd name="T7" fmla="*/ 808 h 69"/>
              <a:gd name="T8" fmla="*/ 25 w 44"/>
              <a:gd name="T9" fmla="*/ 809 h 69"/>
              <a:gd name="T10" fmla="*/ 29 w 44"/>
              <a:gd name="T11" fmla="*/ 813 h 69"/>
              <a:gd name="T12" fmla="*/ 30 w 44"/>
              <a:gd name="T13" fmla="*/ 818 h 69"/>
              <a:gd name="T14" fmla="*/ 28 w 44"/>
              <a:gd name="T15" fmla="*/ 825 h 69"/>
              <a:gd name="T16" fmla="*/ 23 w 44"/>
              <a:gd name="T17" fmla="*/ 828 h 69"/>
              <a:gd name="T18" fmla="*/ 17 w 44"/>
              <a:gd name="T19" fmla="*/ 829 h 69"/>
              <a:gd name="T20" fmla="*/ 0 w 44"/>
              <a:gd name="T21" fmla="*/ 839 h 69"/>
              <a:gd name="T22" fmla="*/ 17 w 44"/>
              <a:gd name="T23" fmla="*/ 839 h 69"/>
              <a:gd name="T24" fmla="*/ 24 w 44"/>
              <a:gd name="T25" fmla="*/ 840 h 69"/>
              <a:gd name="T26" fmla="*/ 27 w 44"/>
              <a:gd name="T27" fmla="*/ 844 h 69"/>
              <a:gd name="T28" fmla="*/ 28 w 44"/>
              <a:gd name="T29" fmla="*/ 850 h 69"/>
              <a:gd name="T30" fmla="*/ 29 w 44"/>
              <a:gd name="T31" fmla="*/ 857 h 69"/>
              <a:gd name="T32" fmla="*/ 29 w 44"/>
              <a:gd name="T33" fmla="*/ 862 h 69"/>
              <a:gd name="T34" fmla="*/ 30 w 44"/>
              <a:gd name="T35" fmla="*/ 867 h 69"/>
              <a:gd name="T36" fmla="*/ 44 w 44"/>
              <a:gd name="T37" fmla="*/ 867 h 69"/>
              <a:gd name="T38" fmla="*/ 42 w 44"/>
              <a:gd name="T39" fmla="*/ 862 h 69"/>
              <a:gd name="T40" fmla="*/ 41 w 44"/>
              <a:gd name="T41" fmla="*/ 857 h 69"/>
              <a:gd name="T42" fmla="*/ 40 w 44"/>
              <a:gd name="T43" fmla="*/ 847 h 69"/>
              <a:gd name="T44" fmla="*/ 39 w 44"/>
              <a:gd name="T45" fmla="*/ 841 h 69"/>
              <a:gd name="T46" fmla="*/ 37 w 44"/>
              <a:gd name="T47" fmla="*/ 836 h 69"/>
              <a:gd name="T48" fmla="*/ 34 w 44"/>
              <a:gd name="T49" fmla="*/ 832 h 69"/>
              <a:gd name="T50" fmla="*/ 39 w 44"/>
              <a:gd name="T51" fmla="*/ 827 h 69"/>
              <a:gd name="T52" fmla="*/ 41 w 44"/>
              <a:gd name="T53" fmla="*/ 823 h 69"/>
              <a:gd name="T54" fmla="*/ 42 w 44"/>
              <a:gd name="T55" fmla="*/ 817 h 69"/>
              <a:gd name="T56" fmla="*/ 41 w 44"/>
              <a:gd name="T57" fmla="*/ 811 h 69"/>
              <a:gd name="T58" fmla="*/ 39 w 44"/>
              <a:gd name="T59" fmla="*/ 806 h 69"/>
              <a:gd name="T60" fmla="*/ 35 w 44"/>
              <a:gd name="T61" fmla="*/ 802 h 69"/>
              <a:gd name="T62" fmla="*/ 30 w 44"/>
              <a:gd name="T63" fmla="*/ 799 h 69"/>
              <a:gd name="T64" fmla="*/ 25 w 44"/>
              <a:gd name="T65" fmla="*/ 798 h 69"/>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44"/>
              <a:gd name="T100" fmla="*/ 0 h 69"/>
              <a:gd name="T101" fmla="*/ 44 w 44"/>
              <a:gd name="T102" fmla="*/ 69 h 69"/>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44" h="69">
                <a:moveTo>
                  <a:pt x="25" y="0"/>
                </a:moveTo>
                <a:lnTo>
                  <a:pt x="19" y="0"/>
                </a:lnTo>
                <a:lnTo>
                  <a:pt x="0" y="10"/>
                </a:lnTo>
                <a:lnTo>
                  <a:pt x="20" y="10"/>
                </a:lnTo>
                <a:lnTo>
                  <a:pt x="25" y="11"/>
                </a:lnTo>
                <a:lnTo>
                  <a:pt x="29" y="15"/>
                </a:lnTo>
                <a:lnTo>
                  <a:pt x="30" y="20"/>
                </a:lnTo>
                <a:lnTo>
                  <a:pt x="28" y="27"/>
                </a:lnTo>
                <a:lnTo>
                  <a:pt x="23" y="30"/>
                </a:lnTo>
                <a:lnTo>
                  <a:pt x="17" y="31"/>
                </a:lnTo>
                <a:lnTo>
                  <a:pt x="0" y="41"/>
                </a:lnTo>
                <a:lnTo>
                  <a:pt x="17" y="41"/>
                </a:lnTo>
                <a:lnTo>
                  <a:pt x="24" y="42"/>
                </a:lnTo>
                <a:lnTo>
                  <a:pt x="27" y="46"/>
                </a:lnTo>
                <a:lnTo>
                  <a:pt x="28" y="52"/>
                </a:lnTo>
                <a:lnTo>
                  <a:pt x="29" y="59"/>
                </a:lnTo>
                <a:lnTo>
                  <a:pt x="29" y="64"/>
                </a:lnTo>
                <a:lnTo>
                  <a:pt x="30" y="69"/>
                </a:lnTo>
                <a:lnTo>
                  <a:pt x="44" y="69"/>
                </a:lnTo>
                <a:lnTo>
                  <a:pt x="42" y="64"/>
                </a:lnTo>
                <a:lnTo>
                  <a:pt x="41" y="59"/>
                </a:lnTo>
                <a:lnTo>
                  <a:pt x="40" y="49"/>
                </a:lnTo>
                <a:lnTo>
                  <a:pt x="39" y="43"/>
                </a:lnTo>
                <a:lnTo>
                  <a:pt x="37" y="38"/>
                </a:lnTo>
                <a:lnTo>
                  <a:pt x="34" y="34"/>
                </a:lnTo>
                <a:lnTo>
                  <a:pt x="39" y="29"/>
                </a:lnTo>
                <a:lnTo>
                  <a:pt x="41" y="25"/>
                </a:lnTo>
                <a:lnTo>
                  <a:pt x="42" y="19"/>
                </a:lnTo>
                <a:lnTo>
                  <a:pt x="41" y="13"/>
                </a:lnTo>
                <a:lnTo>
                  <a:pt x="39" y="8"/>
                </a:lnTo>
                <a:lnTo>
                  <a:pt x="35" y="4"/>
                </a:lnTo>
                <a:lnTo>
                  <a:pt x="30" y="1"/>
                </a:lnTo>
                <a:lnTo>
                  <a:pt x="25" y="0"/>
                </a:lnTo>
                <a:close/>
              </a:path>
            </a:pathLst>
          </a:custGeom>
          <a:solidFill>
            <a:srgbClr val="373435"/>
          </a:solidFill>
          <a:ln w="9525">
            <a:noFill/>
            <a:miter lim="800000"/>
            <a:headEnd/>
            <a:tailEnd/>
          </a:ln>
        </xdr:spPr>
      </xdr:sp>
      <xdr:sp macro="" textlink="">
        <xdr:nvSpPr>
          <xdr:cNvPr id="141" name="AutoShape 64">
            <a:extLst>
              <a:ext uri="{FF2B5EF4-FFF2-40B4-BE49-F238E27FC236}">
                <a16:creationId xmlns:a16="http://schemas.microsoft.com/office/drawing/2014/main" id="{D8346BD7-5FCE-6A83-B33D-4D1F746D77EF}"/>
              </a:ext>
            </a:extLst>
          </xdr:cNvPr>
          <xdr:cNvSpPr>
            <a:spLocks/>
          </xdr:cNvSpPr>
        </xdr:nvSpPr>
        <xdr:spPr bwMode="auto">
          <a:xfrm>
            <a:off x="1022" y="540"/>
            <a:ext cx="54" cy="73"/>
          </a:xfrm>
          <a:custGeom>
            <a:avLst/>
            <a:gdLst>
              <a:gd name="T0" fmla="*/ 5 w 54"/>
              <a:gd name="T1" fmla="*/ 800 h 73"/>
              <a:gd name="T2" fmla="*/ 0 w 54"/>
              <a:gd name="T3" fmla="*/ 869 h 73"/>
              <a:gd name="T4" fmla="*/ 51 w 54"/>
              <a:gd name="T5" fmla="*/ 873 h 73"/>
              <a:gd name="T6" fmla="*/ 52 w 54"/>
              <a:gd name="T7" fmla="*/ 862 h 73"/>
              <a:gd name="T8" fmla="*/ 12 w 54"/>
              <a:gd name="T9" fmla="*/ 860 h 73"/>
              <a:gd name="T10" fmla="*/ 14 w 54"/>
              <a:gd name="T11" fmla="*/ 839 h 73"/>
              <a:gd name="T12" fmla="*/ 49 w 54"/>
              <a:gd name="T13" fmla="*/ 839 h 73"/>
              <a:gd name="T14" fmla="*/ 50 w 54"/>
              <a:gd name="T15" fmla="*/ 831 h 73"/>
              <a:gd name="T16" fmla="*/ 14 w 54"/>
              <a:gd name="T17" fmla="*/ 829 h 73"/>
              <a:gd name="T18" fmla="*/ 16 w 54"/>
              <a:gd name="T19" fmla="*/ 811 h 73"/>
              <a:gd name="T20" fmla="*/ 54 w 54"/>
              <a:gd name="T21" fmla="*/ 811 h 73"/>
              <a:gd name="T22" fmla="*/ 54 w 54"/>
              <a:gd name="T23" fmla="*/ 804 h 73"/>
              <a:gd name="T24" fmla="*/ 5 w 54"/>
              <a:gd name="T25" fmla="*/ 800 h 73"/>
              <a:gd name="T26" fmla="*/ 49 w 54"/>
              <a:gd name="T27" fmla="*/ 839 h 73"/>
              <a:gd name="T28" fmla="*/ 14 w 54"/>
              <a:gd name="T29" fmla="*/ 839 h 73"/>
              <a:gd name="T30" fmla="*/ 49 w 54"/>
              <a:gd name="T31" fmla="*/ 841 h 73"/>
              <a:gd name="T32" fmla="*/ 49 w 54"/>
              <a:gd name="T33" fmla="*/ 839 h 73"/>
              <a:gd name="T34" fmla="*/ 54 w 54"/>
              <a:gd name="T35" fmla="*/ 811 h 73"/>
              <a:gd name="T36" fmla="*/ 16 w 54"/>
              <a:gd name="T37" fmla="*/ 811 h 73"/>
              <a:gd name="T38" fmla="*/ 54 w 54"/>
              <a:gd name="T39" fmla="*/ 814 h 73"/>
              <a:gd name="T40" fmla="*/ 54 w 54"/>
              <a:gd name="T41" fmla="*/ 811 h 73"/>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54"/>
              <a:gd name="T64" fmla="*/ 0 h 73"/>
              <a:gd name="T65" fmla="*/ 54 w 54"/>
              <a:gd name="T66" fmla="*/ 73 h 73"/>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54" h="73">
                <a:moveTo>
                  <a:pt x="5" y="0"/>
                </a:moveTo>
                <a:lnTo>
                  <a:pt x="0" y="69"/>
                </a:lnTo>
                <a:lnTo>
                  <a:pt x="51" y="73"/>
                </a:lnTo>
                <a:lnTo>
                  <a:pt x="52" y="62"/>
                </a:lnTo>
                <a:lnTo>
                  <a:pt x="12" y="60"/>
                </a:lnTo>
                <a:lnTo>
                  <a:pt x="14" y="39"/>
                </a:lnTo>
                <a:lnTo>
                  <a:pt x="49" y="39"/>
                </a:lnTo>
                <a:lnTo>
                  <a:pt x="50" y="31"/>
                </a:lnTo>
                <a:lnTo>
                  <a:pt x="14" y="29"/>
                </a:lnTo>
                <a:lnTo>
                  <a:pt x="16" y="11"/>
                </a:lnTo>
                <a:lnTo>
                  <a:pt x="54" y="11"/>
                </a:lnTo>
                <a:lnTo>
                  <a:pt x="54" y="4"/>
                </a:lnTo>
                <a:lnTo>
                  <a:pt x="5" y="0"/>
                </a:lnTo>
                <a:close/>
                <a:moveTo>
                  <a:pt x="49" y="39"/>
                </a:moveTo>
                <a:lnTo>
                  <a:pt x="14" y="39"/>
                </a:lnTo>
                <a:lnTo>
                  <a:pt x="49" y="41"/>
                </a:lnTo>
                <a:lnTo>
                  <a:pt x="49" y="39"/>
                </a:lnTo>
                <a:close/>
                <a:moveTo>
                  <a:pt x="54" y="11"/>
                </a:moveTo>
                <a:lnTo>
                  <a:pt x="16" y="11"/>
                </a:lnTo>
                <a:lnTo>
                  <a:pt x="54" y="14"/>
                </a:lnTo>
                <a:lnTo>
                  <a:pt x="54" y="11"/>
                </a:lnTo>
                <a:close/>
              </a:path>
            </a:pathLst>
          </a:custGeom>
          <a:solidFill>
            <a:srgbClr val="373435"/>
          </a:solidFill>
          <a:ln w="9525">
            <a:noFill/>
            <a:miter lim="800000"/>
            <a:headEnd/>
            <a:tailEnd/>
          </a:ln>
        </xdr:spPr>
      </xdr:sp>
      <xdr:sp macro="" textlink="">
        <xdr:nvSpPr>
          <xdr:cNvPr id="142" name="AutoShape 63">
            <a:extLst>
              <a:ext uri="{FF2B5EF4-FFF2-40B4-BE49-F238E27FC236}">
                <a16:creationId xmlns:a16="http://schemas.microsoft.com/office/drawing/2014/main" id="{D5D5BDC6-0225-727C-F540-DCC79F13279A}"/>
              </a:ext>
            </a:extLst>
          </xdr:cNvPr>
          <xdr:cNvSpPr>
            <a:spLocks/>
          </xdr:cNvSpPr>
        </xdr:nvSpPr>
        <xdr:spPr bwMode="auto">
          <a:xfrm>
            <a:off x="1138" y="549"/>
            <a:ext cx="59" cy="74"/>
          </a:xfrm>
          <a:custGeom>
            <a:avLst/>
            <a:gdLst>
              <a:gd name="T0" fmla="*/ 5 w 59"/>
              <a:gd name="T1" fmla="*/ 809 h 74"/>
              <a:gd name="T2" fmla="*/ 0 w 59"/>
              <a:gd name="T3" fmla="*/ 852 h 74"/>
              <a:gd name="T4" fmla="*/ 0 w 59"/>
              <a:gd name="T5" fmla="*/ 864 h 74"/>
              <a:gd name="T6" fmla="*/ 2 w 59"/>
              <a:gd name="T7" fmla="*/ 870 h 74"/>
              <a:gd name="T8" fmla="*/ 5 w 59"/>
              <a:gd name="T9" fmla="*/ 874 h 74"/>
              <a:gd name="T10" fmla="*/ 10 w 59"/>
              <a:gd name="T11" fmla="*/ 878 h 74"/>
              <a:gd name="T12" fmla="*/ 15 w 59"/>
              <a:gd name="T13" fmla="*/ 881 h 74"/>
              <a:gd name="T14" fmla="*/ 27 w 59"/>
              <a:gd name="T15" fmla="*/ 883 h 74"/>
              <a:gd name="T16" fmla="*/ 33 w 59"/>
              <a:gd name="T17" fmla="*/ 883 h 74"/>
              <a:gd name="T18" fmla="*/ 43 w 59"/>
              <a:gd name="T19" fmla="*/ 879 h 74"/>
              <a:gd name="T20" fmla="*/ 48 w 59"/>
              <a:gd name="T21" fmla="*/ 874 h 74"/>
              <a:gd name="T22" fmla="*/ 50 w 59"/>
              <a:gd name="T23" fmla="*/ 872 h 74"/>
              <a:gd name="T24" fmla="*/ 23 w 59"/>
              <a:gd name="T25" fmla="*/ 872 h 74"/>
              <a:gd name="T26" fmla="*/ 18 w 59"/>
              <a:gd name="T27" fmla="*/ 870 h 74"/>
              <a:gd name="T28" fmla="*/ 13 w 59"/>
              <a:gd name="T29" fmla="*/ 866 h 74"/>
              <a:gd name="T30" fmla="*/ 11 w 59"/>
              <a:gd name="T31" fmla="*/ 861 h 74"/>
              <a:gd name="T32" fmla="*/ 11 w 59"/>
              <a:gd name="T33" fmla="*/ 852 h 74"/>
              <a:gd name="T34" fmla="*/ 16 w 59"/>
              <a:gd name="T35" fmla="*/ 811 h 74"/>
              <a:gd name="T36" fmla="*/ 5 w 59"/>
              <a:gd name="T37" fmla="*/ 809 h 74"/>
              <a:gd name="T38" fmla="*/ 48 w 59"/>
              <a:gd name="T39" fmla="*/ 814 h 74"/>
              <a:gd name="T40" fmla="*/ 43 w 59"/>
              <a:gd name="T41" fmla="*/ 857 h 74"/>
              <a:gd name="T42" fmla="*/ 42 w 59"/>
              <a:gd name="T43" fmla="*/ 861 h 74"/>
              <a:gd name="T44" fmla="*/ 41 w 59"/>
              <a:gd name="T45" fmla="*/ 864 h 74"/>
              <a:gd name="T46" fmla="*/ 39 w 59"/>
              <a:gd name="T47" fmla="*/ 868 h 74"/>
              <a:gd name="T48" fmla="*/ 34 w 59"/>
              <a:gd name="T49" fmla="*/ 872 h 74"/>
              <a:gd name="T50" fmla="*/ 50 w 59"/>
              <a:gd name="T51" fmla="*/ 872 h 74"/>
              <a:gd name="T52" fmla="*/ 51 w 59"/>
              <a:gd name="T53" fmla="*/ 870 h 74"/>
              <a:gd name="T54" fmla="*/ 53 w 59"/>
              <a:gd name="T55" fmla="*/ 865 h 74"/>
              <a:gd name="T56" fmla="*/ 54 w 59"/>
              <a:gd name="T57" fmla="*/ 858 h 74"/>
              <a:gd name="T58" fmla="*/ 59 w 59"/>
              <a:gd name="T59" fmla="*/ 815 h 74"/>
              <a:gd name="T60" fmla="*/ 48 w 59"/>
              <a:gd name="T61" fmla="*/ 814 h 74"/>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w 59"/>
              <a:gd name="T94" fmla="*/ 0 h 74"/>
              <a:gd name="T95" fmla="*/ 59 w 59"/>
              <a:gd name="T96" fmla="*/ 74 h 74"/>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T93" t="T94" r="T95" b="T96"/>
            <a:pathLst>
              <a:path w="59" h="74">
                <a:moveTo>
                  <a:pt x="5" y="0"/>
                </a:moveTo>
                <a:lnTo>
                  <a:pt x="0" y="43"/>
                </a:lnTo>
                <a:lnTo>
                  <a:pt x="0" y="55"/>
                </a:lnTo>
                <a:lnTo>
                  <a:pt x="2" y="61"/>
                </a:lnTo>
                <a:lnTo>
                  <a:pt x="5" y="65"/>
                </a:lnTo>
                <a:lnTo>
                  <a:pt x="10" y="69"/>
                </a:lnTo>
                <a:lnTo>
                  <a:pt x="15" y="72"/>
                </a:lnTo>
                <a:lnTo>
                  <a:pt x="27" y="74"/>
                </a:lnTo>
                <a:lnTo>
                  <a:pt x="33" y="74"/>
                </a:lnTo>
                <a:lnTo>
                  <a:pt x="43" y="70"/>
                </a:lnTo>
                <a:lnTo>
                  <a:pt x="48" y="65"/>
                </a:lnTo>
                <a:lnTo>
                  <a:pt x="50" y="63"/>
                </a:lnTo>
                <a:lnTo>
                  <a:pt x="23" y="63"/>
                </a:lnTo>
                <a:lnTo>
                  <a:pt x="18" y="61"/>
                </a:lnTo>
                <a:lnTo>
                  <a:pt x="13" y="57"/>
                </a:lnTo>
                <a:lnTo>
                  <a:pt x="11" y="52"/>
                </a:lnTo>
                <a:lnTo>
                  <a:pt x="11" y="43"/>
                </a:lnTo>
                <a:lnTo>
                  <a:pt x="16" y="2"/>
                </a:lnTo>
                <a:lnTo>
                  <a:pt x="5" y="0"/>
                </a:lnTo>
                <a:close/>
                <a:moveTo>
                  <a:pt x="48" y="5"/>
                </a:moveTo>
                <a:lnTo>
                  <a:pt x="43" y="48"/>
                </a:lnTo>
                <a:lnTo>
                  <a:pt x="42" y="52"/>
                </a:lnTo>
                <a:lnTo>
                  <a:pt x="41" y="55"/>
                </a:lnTo>
                <a:lnTo>
                  <a:pt x="39" y="59"/>
                </a:lnTo>
                <a:lnTo>
                  <a:pt x="34" y="63"/>
                </a:lnTo>
                <a:lnTo>
                  <a:pt x="50" y="63"/>
                </a:lnTo>
                <a:lnTo>
                  <a:pt x="51" y="61"/>
                </a:lnTo>
                <a:lnTo>
                  <a:pt x="53" y="56"/>
                </a:lnTo>
                <a:lnTo>
                  <a:pt x="54" y="49"/>
                </a:lnTo>
                <a:lnTo>
                  <a:pt x="59" y="6"/>
                </a:lnTo>
                <a:lnTo>
                  <a:pt x="48" y="5"/>
                </a:lnTo>
                <a:close/>
              </a:path>
            </a:pathLst>
          </a:custGeom>
          <a:solidFill>
            <a:srgbClr val="373435"/>
          </a:solidFill>
          <a:ln w="9525">
            <a:noFill/>
            <a:miter lim="800000"/>
            <a:headEnd/>
            <a:tailEnd/>
          </a:ln>
        </xdr:spPr>
      </xdr:sp>
      <xdr:sp macro="" textlink="">
        <xdr:nvSpPr>
          <xdr:cNvPr id="143" name="AutoShape 62">
            <a:extLst>
              <a:ext uri="{FF2B5EF4-FFF2-40B4-BE49-F238E27FC236}">
                <a16:creationId xmlns:a16="http://schemas.microsoft.com/office/drawing/2014/main" id="{AC55DDD8-E287-9C30-A6B1-5A9AA1DABC4C}"/>
              </a:ext>
            </a:extLst>
          </xdr:cNvPr>
          <xdr:cNvSpPr>
            <a:spLocks/>
          </xdr:cNvSpPr>
        </xdr:nvSpPr>
        <xdr:spPr bwMode="auto">
          <a:xfrm>
            <a:off x="1210" y="558"/>
            <a:ext cx="64" cy="76"/>
          </a:xfrm>
          <a:custGeom>
            <a:avLst/>
            <a:gdLst>
              <a:gd name="T0" fmla="*/ 29 w 64"/>
              <a:gd name="T1" fmla="*/ 837 h 76"/>
              <a:gd name="T2" fmla="*/ 18 w 64"/>
              <a:gd name="T3" fmla="*/ 837 h 76"/>
              <a:gd name="T4" fmla="*/ 43 w 64"/>
              <a:gd name="T5" fmla="*/ 892 h 76"/>
              <a:gd name="T6" fmla="*/ 55 w 64"/>
              <a:gd name="T7" fmla="*/ 894 h 76"/>
              <a:gd name="T8" fmla="*/ 58 w 64"/>
              <a:gd name="T9" fmla="*/ 875 h 76"/>
              <a:gd name="T10" fmla="*/ 46 w 64"/>
              <a:gd name="T11" fmla="*/ 875 h 76"/>
              <a:gd name="T12" fmla="*/ 29 w 64"/>
              <a:gd name="T13" fmla="*/ 837 h 76"/>
              <a:gd name="T14" fmla="*/ 9 w 64"/>
              <a:gd name="T15" fmla="*/ 818 h 76"/>
              <a:gd name="T16" fmla="*/ 0 w 64"/>
              <a:gd name="T17" fmla="*/ 886 h 76"/>
              <a:gd name="T18" fmla="*/ 11 w 64"/>
              <a:gd name="T19" fmla="*/ 888 h 76"/>
              <a:gd name="T20" fmla="*/ 18 w 64"/>
              <a:gd name="T21" fmla="*/ 837 h 76"/>
              <a:gd name="T22" fmla="*/ 29 w 64"/>
              <a:gd name="T23" fmla="*/ 837 h 76"/>
              <a:gd name="T24" fmla="*/ 21 w 64"/>
              <a:gd name="T25" fmla="*/ 820 h 76"/>
              <a:gd name="T26" fmla="*/ 9 w 64"/>
              <a:gd name="T27" fmla="*/ 818 h 76"/>
              <a:gd name="T28" fmla="*/ 53 w 64"/>
              <a:gd name="T29" fmla="*/ 824 h 76"/>
              <a:gd name="T30" fmla="*/ 46 w 64"/>
              <a:gd name="T31" fmla="*/ 875 h 76"/>
              <a:gd name="T32" fmla="*/ 58 w 64"/>
              <a:gd name="T33" fmla="*/ 875 h 76"/>
              <a:gd name="T34" fmla="*/ 64 w 64"/>
              <a:gd name="T35" fmla="*/ 826 h 76"/>
              <a:gd name="T36" fmla="*/ 53 w 64"/>
              <a:gd name="T37" fmla="*/ 824 h 7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w 64"/>
              <a:gd name="T58" fmla="*/ 0 h 76"/>
              <a:gd name="T59" fmla="*/ 64 w 64"/>
              <a:gd name="T60" fmla="*/ 76 h 7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T57" t="T58" r="T59" b="T60"/>
            <a:pathLst>
              <a:path w="64" h="76">
                <a:moveTo>
                  <a:pt x="29" y="19"/>
                </a:moveTo>
                <a:lnTo>
                  <a:pt x="18" y="19"/>
                </a:lnTo>
                <a:lnTo>
                  <a:pt x="43" y="74"/>
                </a:lnTo>
                <a:lnTo>
                  <a:pt x="55" y="76"/>
                </a:lnTo>
                <a:lnTo>
                  <a:pt x="58" y="57"/>
                </a:lnTo>
                <a:lnTo>
                  <a:pt x="46" y="57"/>
                </a:lnTo>
                <a:lnTo>
                  <a:pt x="29" y="19"/>
                </a:lnTo>
                <a:close/>
                <a:moveTo>
                  <a:pt x="9" y="0"/>
                </a:moveTo>
                <a:lnTo>
                  <a:pt x="0" y="68"/>
                </a:lnTo>
                <a:lnTo>
                  <a:pt x="11" y="70"/>
                </a:lnTo>
                <a:lnTo>
                  <a:pt x="18" y="19"/>
                </a:lnTo>
                <a:lnTo>
                  <a:pt x="29" y="19"/>
                </a:lnTo>
                <a:lnTo>
                  <a:pt x="21" y="2"/>
                </a:lnTo>
                <a:lnTo>
                  <a:pt x="9" y="0"/>
                </a:lnTo>
                <a:close/>
                <a:moveTo>
                  <a:pt x="53" y="6"/>
                </a:moveTo>
                <a:lnTo>
                  <a:pt x="46" y="57"/>
                </a:lnTo>
                <a:lnTo>
                  <a:pt x="58" y="57"/>
                </a:lnTo>
                <a:lnTo>
                  <a:pt x="64" y="8"/>
                </a:lnTo>
                <a:lnTo>
                  <a:pt x="53" y="6"/>
                </a:lnTo>
                <a:close/>
              </a:path>
            </a:pathLst>
          </a:custGeom>
          <a:solidFill>
            <a:srgbClr val="373435"/>
          </a:solidFill>
          <a:ln w="9525">
            <a:noFill/>
            <a:miter lim="800000"/>
            <a:headEnd/>
            <a:tailEnd/>
          </a:ln>
        </xdr:spPr>
      </xdr:sp>
      <xdr:sp macro="" textlink="">
        <xdr:nvSpPr>
          <xdr:cNvPr id="144" name="Freeform 61">
            <a:extLst>
              <a:ext uri="{FF2B5EF4-FFF2-40B4-BE49-F238E27FC236}">
                <a16:creationId xmlns:a16="http://schemas.microsoft.com/office/drawing/2014/main" id="{8F6B84A9-53F6-C02C-38B9-C97BC03AA128}"/>
              </a:ext>
            </a:extLst>
          </xdr:cNvPr>
          <xdr:cNvSpPr>
            <a:spLocks/>
          </xdr:cNvSpPr>
        </xdr:nvSpPr>
        <xdr:spPr bwMode="auto">
          <a:xfrm>
            <a:off x="1285" y="569"/>
            <a:ext cx="23" cy="70"/>
          </a:xfrm>
          <a:custGeom>
            <a:avLst/>
            <a:gdLst>
              <a:gd name="T0" fmla="*/ 12 w 23"/>
              <a:gd name="T1" fmla="*/ 829 h 70"/>
              <a:gd name="T2" fmla="*/ 0 w 23"/>
              <a:gd name="T3" fmla="*/ 897 h 70"/>
              <a:gd name="T4" fmla="*/ 12 w 23"/>
              <a:gd name="T5" fmla="*/ 899 h 70"/>
              <a:gd name="T6" fmla="*/ 23 w 23"/>
              <a:gd name="T7" fmla="*/ 831 h 70"/>
              <a:gd name="T8" fmla="*/ 12 w 23"/>
              <a:gd name="T9" fmla="*/ 829 h 70"/>
              <a:gd name="T10" fmla="*/ 0 60000 65536"/>
              <a:gd name="T11" fmla="*/ 0 60000 65536"/>
              <a:gd name="T12" fmla="*/ 0 60000 65536"/>
              <a:gd name="T13" fmla="*/ 0 60000 65536"/>
              <a:gd name="T14" fmla="*/ 0 60000 65536"/>
              <a:gd name="T15" fmla="*/ 0 w 23"/>
              <a:gd name="T16" fmla="*/ 0 h 70"/>
              <a:gd name="T17" fmla="*/ 23 w 23"/>
              <a:gd name="T18" fmla="*/ 70 h 70"/>
            </a:gdLst>
            <a:ahLst/>
            <a:cxnLst>
              <a:cxn ang="T10">
                <a:pos x="T0" y="T1"/>
              </a:cxn>
              <a:cxn ang="T11">
                <a:pos x="T2" y="T3"/>
              </a:cxn>
              <a:cxn ang="T12">
                <a:pos x="T4" y="T5"/>
              </a:cxn>
              <a:cxn ang="T13">
                <a:pos x="T6" y="T7"/>
              </a:cxn>
              <a:cxn ang="T14">
                <a:pos x="T8" y="T9"/>
              </a:cxn>
            </a:cxnLst>
            <a:rect l="T15" t="T16" r="T17" b="T18"/>
            <a:pathLst>
              <a:path w="23" h="70">
                <a:moveTo>
                  <a:pt x="12" y="0"/>
                </a:moveTo>
                <a:lnTo>
                  <a:pt x="0" y="68"/>
                </a:lnTo>
                <a:lnTo>
                  <a:pt x="12" y="70"/>
                </a:lnTo>
                <a:lnTo>
                  <a:pt x="23" y="2"/>
                </a:lnTo>
                <a:lnTo>
                  <a:pt x="12" y="0"/>
                </a:lnTo>
                <a:close/>
              </a:path>
            </a:pathLst>
          </a:custGeom>
          <a:solidFill>
            <a:srgbClr val="373435"/>
          </a:solidFill>
          <a:ln w="9525">
            <a:noFill/>
            <a:miter lim="800000"/>
            <a:headEnd/>
            <a:tailEnd/>
          </a:ln>
        </xdr:spPr>
      </xdr:sp>
      <xdr:pic>
        <xdr:nvPicPr>
          <xdr:cNvPr id="145" name="Picture 60">
            <a:extLst>
              <a:ext uri="{FF2B5EF4-FFF2-40B4-BE49-F238E27FC236}">
                <a16:creationId xmlns:a16="http://schemas.microsoft.com/office/drawing/2014/main" id="{924800A5-DAD9-1ABE-9F63-D9CCE4ED65E1}"/>
              </a:ext>
            </a:extLst>
          </xdr:cNvPr>
          <xdr:cNvPicPr>
            <a:picLocks noChangeAspect="1" noChangeArrowheads="1"/>
          </xdr:cNvPicPr>
        </xdr:nvPicPr>
        <xdr:blipFill>
          <a:blip xmlns:r="http://schemas.openxmlformats.org/officeDocument/2006/relationships" r:embed="rId27"/>
          <a:srcRect/>
          <a:stretch>
            <a:fillRect/>
          </a:stretch>
        </xdr:blipFill>
        <xdr:spPr bwMode="auto">
          <a:xfrm>
            <a:off x="659" y="669"/>
            <a:ext cx="797" cy="2"/>
          </a:xfrm>
          <a:prstGeom prst="rect">
            <a:avLst/>
          </a:prstGeom>
          <a:noFill/>
          <a:ln w="9525">
            <a:noFill/>
            <a:miter lim="800000"/>
            <a:headEnd/>
            <a:tailEnd/>
          </a:ln>
        </xdr:spPr>
      </xdr:pic>
      <xdr:pic>
        <xdr:nvPicPr>
          <xdr:cNvPr id="146" name="Picture 59">
            <a:extLst>
              <a:ext uri="{FF2B5EF4-FFF2-40B4-BE49-F238E27FC236}">
                <a16:creationId xmlns:a16="http://schemas.microsoft.com/office/drawing/2014/main" id="{47C436F7-3858-9CCD-B405-F716A5989170}"/>
              </a:ext>
            </a:extLst>
          </xdr:cNvPr>
          <xdr:cNvPicPr>
            <a:picLocks noChangeAspect="1" noChangeArrowheads="1"/>
          </xdr:cNvPicPr>
        </xdr:nvPicPr>
        <xdr:blipFill>
          <a:blip xmlns:r="http://schemas.openxmlformats.org/officeDocument/2006/relationships" r:embed="rId28"/>
          <a:srcRect/>
          <a:stretch>
            <a:fillRect/>
          </a:stretch>
        </xdr:blipFill>
        <xdr:spPr bwMode="auto">
          <a:xfrm>
            <a:off x="583" y="813"/>
            <a:ext cx="924" cy="223"/>
          </a:xfrm>
          <a:prstGeom prst="rect">
            <a:avLst/>
          </a:prstGeom>
          <a:noFill/>
          <a:ln w="9525">
            <a:noFill/>
            <a:miter lim="800000"/>
            <a:headEnd/>
            <a:tailEnd/>
          </a:ln>
        </xdr:spPr>
      </xdr:pic>
    </xdr:grpSp>
    <xdr:clientData/>
  </xdr:twoCellAnchor>
  <xdr:twoCellAnchor editAs="oneCell">
    <xdr:from>
      <xdr:col>4</xdr:col>
      <xdr:colOff>52753</xdr:colOff>
      <xdr:row>0</xdr:row>
      <xdr:rowOff>140189</xdr:rowOff>
    </xdr:from>
    <xdr:to>
      <xdr:col>5</xdr:col>
      <xdr:colOff>742950</xdr:colOff>
      <xdr:row>3</xdr:row>
      <xdr:rowOff>69655</xdr:rowOff>
    </xdr:to>
    <xdr:pic>
      <xdr:nvPicPr>
        <xdr:cNvPr id="147" name="Image 23">
          <a:extLst>
            <a:ext uri="{FF2B5EF4-FFF2-40B4-BE49-F238E27FC236}">
              <a16:creationId xmlns:a16="http://schemas.microsoft.com/office/drawing/2014/main" id="{6BBC1280-766A-4FAD-972B-6376288E60AE}"/>
            </a:ext>
          </a:extLst>
        </xdr:cNvPr>
        <xdr:cNvPicPr/>
      </xdr:nvPicPr>
      <xdr:blipFill>
        <a:blip xmlns:r="http://schemas.openxmlformats.org/officeDocument/2006/relationships" r:embed="rId29" cstate="print"/>
        <a:stretch>
          <a:fillRect/>
        </a:stretch>
      </xdr:blipFill>
      <xdr:spPr>
        <a:xfrm>
          <a:off x="8549053" y="140189"/>
          <a:ext cx="1673177" cy="478106"/>
        </a:xfrm>
        <a:prstGeom prst="rect">
          <a:avLst/>
        </a:prstGeom>
      </xdr:spPr>
    </xdr:pic>
    <xdr:clientData/>
  </xdr:twoCellAnchor>
  <xdr:twoCellAnchor>
    <xdr:from>
      <xdr:col>2</xdr:col>
      <xdr:colOff>977152</xdr:colOff>
      <xdr:row>1</xdr:row>
      <xdr:rowOff>0</xdr:rowOff>
    </xdr:from>
    <xdr:to>
      <xdr:col>3</xdr:col>
      <xdr:colOff>797858</xdr:colOff>
      <xdr:row>2</xdr:row>
      <xdr:rowOff>134471</xdr:rowOff>
    </xdr:to>
    <xdr:sp macro="" textlink="">
      <xdr:nvSpPr>
        <xdr:cNvPr id="148" name="Retângulo: Cantos Arredondados 147">
          <a:hlinkClick xmlns:r="http://schemas.openxmlformats.org/officeDocument/2006/relationships" r:id="rId30"/>
          <a:extLst>
            <a:ext uri="{FF2B5EF4-FFF2-40B4-BE49-F238E27FC236}">
              <a16:creationId xmlns:a16="http://schemas.microsoft.com/office/drawing/2014/main" id="{3B26641C-67D4-4069-8797-C7505F7278B2}"/>
            </a:ext>
          </a:extLst>
        </xdr:cNvPr>
        <xdr:cNvSpPr/>
      </xdr:nvSpPr>
      <xdr:spPr>
        <a:xfrm>
          <a:off x="7117976" y="197224"/>
          <a:ext cx="1192306" cy="331694"/>
        </a:xfrm>
        <a:prstGeom prst="roundRect">
          <a:avLst/>
        </a:prstGeom>
        <a:ln>
          <a:solidFill>
            <a:srgbClr val="00206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pt-BR" sz="1200" b="1">
              <a:solidFill>
                <a:schemeClr val="bg1"/>
              </a:solidFill>
              <a:latin typeface="Times New Roman" panose="02020603050405020304" pitchFamily="18" charset="0"/>
              <a:cs typeface="Times New Roman" panose="02020603050405020304" pitchFamily="18" charset="0"/>
            </a:rPr>
            <a:t>VOLTAR</a:t>
          </a: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6</xdr:col>
      <xdr:colOff>1043940</xdr:colOff>
      <xdr:row>0</xdr:row>
      <xdr:rowOff>45721</xdr:rowOff>
    </xdr:from>
    <xdr:ext cx="1036320" cy="434340"/>
    <xdr:grpSp>
      <xdr:nvGrpSpPr>
        <xdr:cNvPr id="2" name="Shape 2">
          <a:extLst>
            <a:ext uri="{FF2B5EF4-FFF2-40B4-BE49-F238E27FC236}">
              <a16:creationId xmlns:a16="http://schemas.microsoft.com/office/drawing/2014/main" id="{BBE2FB4D-661D-4883-BF29-20B7B463BFFE}"/>
            </a:ext>
          </a:extLst>
        </xdr:cNvPr>
        <xdr:cNvGrpSpPr/>
      </xdr:nvGrpSpPr>
      <xdr:grpSpPr>
        <a:xfrm>
          <a:off x="11346180" y="45721"/>
          <a:ext cx="1036320" cy="434340"/>
          <a:chOff x="4822125" y="3546638"/>
          <a:chExt cx="1047750" cy="466725"/>
        </a:xfrm>
      </xdr:grpSpPr>
      <xdr:grpSp>
        <xdr:nvGrpSpPr>
          <xdr:cNvPr id="3" name="Shape 3">
            <a:extLst>
              <a:ext uri="{FF2B5EF4-FFF2-40B4-BE49-F238E27FC236}">
                <a16:creationId xmlns:a16="http://schemas.microsoft.com/office/drawing/2014/main" id="{75988AFB-6C51-CB82-D85A-2F55B269E4AD}"/>
              </a:ext>
            </a:extLst>
          </xdr:cNvPr>
          <xdr:cNvGrpSpPr/>
        </xdr:nvGrpSpPr>
        <xdr:grpSpPr>
          <a:xfrm>
            <a:off x="4822125" y="3546638"/>
            <a:ext cx="1047750" cy="466725"/>
            <a:chOff x="5295" y="259"/>
            <a:chExt cx="2234" cy="1109"/>
          </a:xfrm>
        </xdr:grpSpPr>
        <xdr:sp macro="" textlink="">
          <xdr:nvSpPr>
            <xdr:cNvPr id="4" name="Shape 4">
              <a:extLst>
                <a:ext uri="{FF2B5EF4-FFF2-40B4-BE49-F238E27FC236}">
                  <a16:creationId xmlns:a16="http://schemas.microsoft.com/office/drawing/2014/main" id="{CB7E471F-91C8-F9FD-06BB-00274C338F68}"/>
                </a:ext>
              </a:extLst>
            </xdr:cNvPr>
            <xdr:cNvSpPr/>
          </xdr:nvSpPr>
          <xdr:spPr>
            <a:xfrm>
              <a:off x="5295" y="259"/>
              <a:ext cx="2225" cy="1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5" name="Shape 5">
              <a:extLst>
                <a:ext uri="{FF2B5EF4-FFF2-40B4-BE49-F238E27FC236}">
                  <a16:creationId xmlns:a16="http://schemas.microsoft.com/office/drawing/2014/main" id="{E1797AD9-005E-11C2-8786-7582F1F0ACC4}"/>
                </a:ext>
              </a:extLst>
            </xdr:cNvPr>
            <xdr:cNvSpPr/>
          </xdr:nvSpPr>
          <xdr:spPr>
            <a:xfrm>
              <a:off x="5792" y="320"/>
              <a:ext cx="1057" cy="1048"/>
            </a:xfrm>
            <a:custGeom>
              <a:avLst/>
              <a:gdLst/>
              <a:ahLst/>
              <a:cxnLst/>
              <a:rect l="l" t="t" r="r" b="b"/>
              <a:pathLst>
                <a:path w="1057" h="1048" extrusionOk="0">
                  <a:moveTo>
                    <a:pt x="528" y="1048"/>
                  </a:moveTo>
                  <a:lnTo>
                    <a:pt x="635" y="1037"/>
                  </a:lnTo>
                  <a:lnTo>
                    <a:pt x="734" y="1007"/>
                  </a:lnTo>
                  <a:lnTo>
                    <a:pt x="824" y="959"/>
                  </a:lnTo>
                  <a:lnTo>
                    <a:pt x="902" y="895"/>
                  </a:lnTo>
                  <a:lnTo>
                    <a:pt x="967" y="817"/>
                  </a:lnTo>
                  <a:lnTo>
                    <a:pt x="1015" y="728"/>
                  </a:lnTo>
                  <a:lnTo>
                    <a:pt x="1046" y="630"/>
                  </a:lnTo>
                  <a:lnTo>
                    <a:pt x="1057" y="524"/>
                  </a:lnTo>
                  <a:lnTo>
                    <a:pt x="1056" y="497"/>
                  </a:lnTo>
                  <a:lnTo>
                    <a:pt x="1040" y="393"/>
                  </a:lnTo>
                  <a:lnTo>
                    <a:pt x="1005" y="297"/>
                  </a:lnTo>
                  <a:lnTo>
                    <a:pt x="952" y="211"/>
                  </a:lnTo>
                  <a:lnTo>
                    <a:pt x="884" y="136"/>
                  </a:lnTo>
                  <a:lnTo>
                    <a:pt x="802" y="76"/>
                  </a:lnTo>
                  <a:lnTo>
                    <a:pt x="710" y="32"/>
                  </a:lnTo>
                  <a:lnTo>
                    <a:pt x="609" y="6"/>
                  </a:lnTo>
                  <a:lnTo>
                    <a:pt x="528" y="0"/>
                  </a:lnTo>
                  <a:lnTo>
                    <a:pt x="501" y="1"/>
                  </a:lnTo>
                  <a:lnTo>
                    <a:pt x="396" y="17"/>
                  </a:lnTo>
                  <a:lnTo>
                    <a:pt x="299" y="52"/>
                  </a:lnTo>
                  <a:lnTo>
                    <a:pt x="212" y="104"/>
                  </a:lnTo>
                  <a:lnTo>
                    <a:pt x="137" y="172"/>
                  </a:lnTo>
                  <a:lnTo>
                    <a:pt x="76" y="253"/>
                  </a:lnTo>
                  <a:lnTo>
                    <a:pt x="32" y="344"/>
                  </a:lnTo>
                  <a:lnTo>
                    <a:pt x="6" y="445"/>
                  </a:lnTo>
                  <a:lnTo>
                    <a:pt x="0" y="497"/>
                  </a:lnTo>
                  <a:lnTo>
                    <a:pt x="0" y="524"/>
                  </a:lnTo>
                  <a:lnTo>
                    <a:pt x="0" y="551"/>
                  </a:lnTo>
                  <a:lnTo>
                    <a:pt x="16" y="655"/>
                  </a:lnTo>
                  <a:lnTo>
                    <a:pt x="52" y="752"/>
                  </a:lnTo>
                  <a:lnTo>
                    <a:pt x="105" y="838"/>
                  </a:lnTo>
                  <a:lnTo>
                    <a:pt x="173" y="912"/>
                  </a:lnTo>
                  <a:lnTo>
                    <a:pt x="254" y="972"/>
                  </a:lnTo>
                  <a:lnTo>
                    <a:pt x="346" y="1017"/>
                  </a:lnTo>
                  <a:lnTo>
                    <a:pt x="448" y="1042"/>
                  </a:lnTo>
                  <a:lnTo>
                    <a:pt x="501" y="1047"/>
                  </a:lnTo>
                  <a:lnTo>
                    <a:pt x="528" y="1048"/>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6" name="Shape 6">
              <a:extLst>
                <a:ext uri="{FF2B5EF4-FFF2-40B4-BE49-F238E27FC236}">
                  <a16:creationId xmlns:a16="http://schemas.microsoft.com/office/drawing/2014/main" id="{D3C3A092-4089-0A51-BE9C-B915A7D76BA3}"/>
                </a:ext>
              </a:extLst>
            </xdr:cNvPr>
            <xdr:cNvPicPr preferRelativeResize="0"/>
          </xdr:nvPicPr>
          <xdr:blipFill rotWithShape="1">
            <a:blip xmlns:r="http://schemas.openxmlformats.org/officeDocument/2006/relationships" r:embed="rId1">
              <a:alphaModFix/>
            </a:blip>
            <a:srcRect/>
            <a:stretch/>
          </xdr:blipFill>
          <xdr:spPr>
            <a:xfrm>
              <a:off x="5794" y="450"/>
              <a:ext cx="1056" cy="790"/>
            </a:xfrm>
            <a:prstGeom prst="rect">
              <a:avLst/>
            </a:prstGeom>
            <a:noFill/>
            <a:ln>
              <a:noFill/>
            </a:ln>
          </xdr:spPr>
        </xdr:pic>
        <xdr:sp macro="" textlink="">
          <xdr:nvSpPr>
            <xdr:cNvPr id="7" name="Shape 7">
              <a:extLst>
                <a:ext uri="{FF2B5EF4-FFF2-40B4-BE49-F238E27FC236}">
                  <a16:creationId xmlns:a16="http://schemas.microsoft.com/office/drawing/2014/main" id="{3F8BF41A-457C-A67C-96B3-F7A6BF59C204}"/>
                </a:ext>
              </a:extLst>
            </xdr:cNvPr>
            <xdr:cNvSpPr/>
          </xdr:nvSpPr>
          <xdr:spPr>
            <a:xfrm>
              <a:off x="5878" y="1103"/>
              <a:ext cx="854" cy="264"/>
            </a:xfrm>
            <a:custGeom>
              <a:avLst/>
              <a:gdLst/>
              <a:ahLst/>
              <a:cxnLst/>
              <a:rect l="l" t="t" r="r" b="b"/>
              <a:pathLst>
                <a:path w="854" h="264" extrusionOk="0">
                  <a:moveTo>
                    <a:pt x="179" y="0"/>
                  </a:moveTo>
                  <a:lnTo>
                    <a:pt x="140" y="0"/>
                  </a:lnTo>
                  <a:lnTo>
                    <a:pt x="101" y="3"/>
                  </a:lnTo>
                  <a:lnTo>
                    <a:pt x="89" y="5"/>
                  </a:lnTo>
                  <a:lnTo>
                    <a:pt x="76" y="7"/>
                  </a:lnTo>
                  <a:lnTo>
                    <a:pt x="63" y="10"/>
                  </a:lnTo>
                  <a:lnTo>
                    <a:pt x="50" y="12"/>
                  </a:lnTo>
                  <a:lnTo>
                    <a:pt x="37" y="15"/>
                  </a:lnTo>
                  <a:lnTo>
                    <a:pt x="25" y="18"/>
                  </a:lnTo>
                  <a:lnTo>
                    <a:pt x="12" y="22"/>
                  </a:lnTo>
                  <a:lnTo>
                    <a:pt x="0" y="26"/>
                  </a:lnTo>
                  <a:lnTo>
                    <a:pt x="8" y="39"/>
                  </a:lnTo>
                  <a:lnTo>
                    <a:pt x="28" y="65"/>
                  </a:lnTo>
                  <a:lnTo>
                    <a:pt x="38" y="77"/>
                  </a:lnTo>
                  <a:lnTo>
                    <a:pt x="60" y="101"/>
                  </a:lnTo>
                  <a:lnTo>
                    <a:pt x="83" y="123"/>
                  </a:lnTo>
                  <a:lnTo>
                    <a:pt x="107" y="145"/>
                  </a:lnTo>
                  <a:lnTo>
                    <a:pt x="133" y="164"/>
                  </a:lnTo>
                  <a:lnTo>
                    <a:pt x="159" y="182"/>
                  </a:lnTo>
                  <a:lnTo>
                    <a:pt x="187" y="199"/>
                  </a:lnTo>
                  <a:lnTo>
                    <a:pt x="216" y="213"/>
                  </a:lnTo>
                  <a:lnTo>
                    <a:pt x="246" y="226"/>
                  </a:lnTo>
                  <a:lnTo>
                    <a:pt x="277" y="238"/>
                  </a:lnTo>
                  <a:lnTo>
                    <a:pt x="309" y="247"/>
                  </a:lnTo>
                  <a:lnTo>
                    <a:pt x="341" y="255"/>
                  </a:lnTo>
                  <a:lnTo>
                    <a:pt x="375" y="260"/>
                  </a:lnTo>
                  <a:lnTo>
                    <a:pt x="408" y="263"/>
                  </a:lnTo>
                  <a:lnTo>
                    <a:pt x="425" y="264"/>
                  </a:lnTo>
                  <a:lnTo>
                    <a:pt x="458" y="264"/>
                  </a:lnTo>
                  <a:lnTo>
                    <a:pt x="489" y="262"/>
                  </a:lnTo>
                  <a:lnTo>
                    <a:pt x="519" y="259"/>
                  </a:lnTo>
                  <a:lnTo>
                    <a:pt x="578" y="247"/>
                  </a:lnTo>
                  <a:lnTo>
                    <a:pt x="606" y="238"/>
                  </a:lnTo>
                  <a:lnTo>
                    <a:pt x="648" y="223"/>
                  </a:lnTo>
                  <a:lnTo>
                    <a:pt x="674" y="211"/>
                  </a:lnTo>
                  <a:lnTo>
                    <a:pt x="688" y="205"/>
                  </a:lnTo>
                  <a:lnTo>
                    <a:pt x="700" y="198"/>
                  </a:lnTo>
                  <a:lnTo>
                    <a:pt x="713" y="190"/>
                  </a:lnTo>
                  <a:lnTo>
                    <a:pt x="725" y="183"/>
                  </a:lnTo>
                  <a:lnTo>
                    <a:pt x="738" y="175"/>
                  </a:lnTo>
                  <a:lnTo>
                    <a:pt x="749" y="167"/>
                  </a:lnTo>
                  <a:lnTo>
                    <a:pt x="773" y="149"/>
                  </a:lnTo>
                  <a:lnTo>
                    <a:pt x="795" y="131"/>
                  </a:lnTo>
                  <a:lnTo>
                    <a:pt x="805" y="121"/>
                  </a:lnTo>
                  <a:lnTo>
                    <a:pt x="816" y="111"/>
                  </a:lnTo>
                  <a:lnTo>
                    <a:pt x="826" y="101"/>
                  </a:lnTo>
                  <a:lnTo>
                    <a:pt x="836" y="90"/>
                  </a:lnTo>
                  <a:lnTo>
                    <a:pt x="842" y="83"/>
                  </a:lnTo>
                  <a:lnTo>
                    <a:pt x="428" y="83"/>
                  </a:lnTo>
                  <a:lnTo>
                    <a:pt x="413" y="74"/>
                  </a:lnTo>
                  <a:lnTo>
                    <a:pt x="398" y="66"/>
                  </a:lnTo>
                  <a:lnTo>
                    <a:pt x="384" y="58"/>
                  </a:lnTo>
                  <a:lnTo>
                    <a:pt x="370" y="51"/>
                  </a:lnTo>
                  <a:lnTo>
                    <a:pt x="355" y="44"/>
                  </a:lnTo>
                  <a:lnTo>
                    <a:pt x="341" y="38"/>
                  </a:lnTo>
                  <a:lnTo>
                    <a:pt x="328" y="32"/>
                  </a:lnTo>
                  <a:lnTo>
                    <a:pt x="313" y="27"/>
                  </a:lnTo>
                  <a:lnTo>
                    <a:pt x="300" y="22"/>
                  </a:lnTo>
                  <a:lnTo>
                    <a:pt x="272" y="14"/>
                  </a:lnTo>
                  <a:lnTo>
                    <a:pt x="259" y="11"/>
                  </a:lnTo>
                  <a:lnTo>
                    <a:pt x="245" y="8"/>
                  </a:lnTo>
                  <a:lnTo>
                    <a:pt x="232" y="6"/>
                  </a:lnTo>
                  <a:lnTo>
                    <a:pt x="218" y="4"/>
                  </a:lnTo>
                  <a:lnTo>
                    <a:pt x="205" y="2"/>
                  </a:lnTo>
                  <a:lnTo>
                    <a:pt x="179" y="0"/>
                  </a:lnTo>
                  <a:close/>
                  <a:moveTo>
                    <a:pt x="690" y="43"/>
                  </a:moveTo>
                  <a:lnTo>
                    <a:pt x="622" y="43"/>
                  </a:lnTo>
                  <a:lnTo>
                    <a:pt x="583" y="46"/>
                  </a:lnTo>
                  <a:lnTo>
                    <a:pt x="557" y="50"/>
                  </a:lnTo>
                  <a:lnTo>
                    <a:pt x="545" y="52"/>
                  </a:lnTo>
                  <a:lnTo>
                    <a:pt x="532" y="54"/>
                  </a:lnTo>
                  <a:lnTo>
                    <a:pt x="520" y="56"/>
                  </a:lnTo>
                  <a:lnTo>
                    <a:pt x="484" y="65"/>
                  </a:lnTo>
                  <a:lnTo>
                    <a:pt x="473" y="68"/>
                  </a:lnTo>
                  <a:lnTo>
                    <a:pt x="461" y="71"/>
                  </a:lnTo>
                  <a:lnTo>
                    <a:pt x="428" y="83"/>
                  </a:lnTo>
                  <a:lnTo>
                    <a:pt x="842" y="83"/>
                  </a:lnTo>
                  <a:lnTo>
                    <a:pt x="845" y="79"/>
                  </a:lnTo>
                  <a:lnTo>
                    <a:pt x="854" y="69"/>
                  </a:lnTo>
                  <a:lnTo>
                    <a:pt x="839" y="65"/>
                  </a:lnTo>
                  <a:lnTo>
                    <a:pt x="823" y="61"/>
                  </a:lnTo>
                  <a:lnTo>
                    <a:pt x="808" y="58"/>
                  </a:lnTo>
                  <a:lnTo>
                    <a:pt x="792" y="55"/>
                  </a:lnTo>
                  <a:lnTo>
                    <a:pt x="777" y="53"/>
                  </a:lnTo>
                  <a:lnTo>
                    <a:pt x="762" y="50"/>
                  </a:lnTo>
                  <a:lnTo>
                    <a:pt x="747" y="48"/>
                  </a:lnTo>
                  <a:lnTo>
                    <a:pt x="733" y="47"/>
                  </a:lnTo>
                  <a:lnTo>
                    <a:pt x="718" y="45"/>
                  </a:lnTo>
                  <a:lnTo>
                    <a:pt x="690" y="43"/>
                  </a:lnTo>
                  <a:close/>
                </a:path>
              </a:pathLst>
            </a:custGeom>
            <a:solidFill>
              <a:srgbClr val="FCFCFC"/>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8" name="Shape 8">
              <a:extLst>
                <a:ext uri="{FF2B5EF4-FFF2-40B4-BE49-F238E27FC236}">
                  <a16:creationId xmlns:a16="http://schemas.microsoft.com/office/drawing/2014/main" id="{C183BFA9-563F-81B3-8523-13C8F8FBBB5D}"/>
                </a:ext>
              </a:extLst>
            </xdr:cNvPr>
            <xdr:cNvPicPr preferRelativeResize="0"/>
          </xdr:nvPicPr>
          <xdr:blipFill rotWithShape="1">
            <a:blip xmlns:r="http://schemas.openxmlformats.org/officeDocument/2006/relationships" r:embed="rId2">
              <a:alphaModFix/>
            </a:blip>
            <a:srcRect/>
            <a:stretch/>
          </xdr:blipFill>
          <xdr:spPr>
            <a:xfrm>
              <a:off x="5878" y="1233"/>
              <a:ext cx="871" cy="5"/>
            </a:xfrm>
            <a:prstGeom prst="rect">
              <a:avLst/>
            </a:prstGeom>
            <a:noFill/>
            <a:ln>
              <a:noFill/>
            </a:ln>
          </xdr:spPr>
        </xdr:pic>
        <xdr:sp macro="" textlink="">
          <xdr:nvSpPr>
            <xdr:cNvPr id="9" name="Shape 9">
              <a:extLst>
                <a:ext uri="{FF2B5EF4-FFF2-40B4-BE49-F238E27FC236}">
                  <a16:creationId xmlns:a16="http://schemas.microsoft.com/office/drawing/2014/main" id="{1489723F-81AD-0875-E0EA-5060252CB635}"/>
                </a:ext>
              </a:extLst>
            </xdr:cNvPr>
            <xdr:cNvSpPr/>
          </xdr:nvSpPr>
          <xdr:spPr>
            <a:xfrm>
              <a:off x="5878" y="1103"/>
              <a:ext cx="854" cy="264"/>
            </a:xfrm>
            <a:custGeom>
              <a:avLst/>
              <a:gdLst/>
              <a:ahLst/>
              <a:cxnLst/>
              <a:rect l="l" t="t" r="r" b="b"/>
              <a:pathLst>
                <a:path w="854" h="264" extrusionOk="0">
                  <a:moveTo>
                    <a:pt x="443" y="264"/>
                  </a:moveTo>
                  <a:lnTo>
                    <a:pt x="458" y="264"/>
                  </a:lnTo>
                  <a:lnTo>
                    <a:pt x="473" y="263"/>
                  </a:lnTo>
                  <a:lnTo>
                    <a:pt x="489" y="262"/>
                  </a:lnTo>
                  <a:lnTo>
                    <a:pt x="504" y="261"/>
                  </a:lnTo>
                  <a:lnTo>
                    <a:pt x="519" y="259"/>
                  </a:lnTo>
                  <a:lnTo>
                    <a:pt x="534" y="256"/>
                  </a:lnTo>
                  <a:lnTo>
                    <a:pt x="549" y="253"/>
                  </a:lnTo>
                  <a:lnTo>
                    <a:pt x="563" y="250"/>
                  </a:lnTo>
                  <a:lnTo>
                    <a:pt x="578" y="247"/>
                  </a:lnTo>
                  <a:lnTo>
                    <a:pt x="592" y="243"/>
                  </a:lnTo>
                  <a:lnTo>
                    <a:pt x="606" y="238"/>
                  </a:lnTo>
                  <a:lnTo>
                    <a:pt x="620" y="233"/>
                  </a:lnTo>
                  <a:lnTo>
                    <a:pt x="634" y="228"/>
                  </a:lnTo>
                  <a:lnTo>
                    <a:pt x="700" y="198"/>
                  </a:lnTo>
                  <a:lnTo>
                    <a:pt x="713" y="190"/>
                  </a:lnTo>
                  <a:lnTo>
                    <a:pt x="725" y="183"/>
                  </a:lnTo>
                  <a:lnTo>
                    <a:pt x="737" y="175"/>
                  </a:lnTo>
                  <a:lnTo>
                    <a:pt x="749" y="167"/>
                  </a:lnTo>
                  <a:lnTo>
                    <a:pt x="761" y="158"/>
                  </a:lnTo>
                  <a:lnTo>
                    <a:pt x="772" y="149"/>
                  </a:lnTo>
                  <a:lnTo>
                    <a:pt x="784" y="140"/>
                  </a:lnTo>
                  <a:lnTo>
                    <a:pt x="794" y="131"/>
                  </a:lnTo>
                  <a:lnTo>
                    <a:pt x="805" y="121"/>
                  </a:lnTo>
                  <a:lnTo>
                    <a:pt x="815" y="111"/>
                  </a:lnTo>
                  <a:lnTo>
                    <a:pt x="826" y="101"/>
                  </a:lnTo>
                  <a:lnTo>
                    <a:pt x="835" y="90"/>
                  </a:lnTo>
                  <a:lnTo>
                    <a:pt x="845" y="79"/>
                  </a:lnTo>
                  <a:lnTo>
                    <a:pt x="854" y="69"/>
                  </a:lnTo>
                  <a:lnTo>
                    <a:pt x="838" y="65"/>
                  </a:lnTo>
                  <a:lnTo>
                    <a:pt x="823" y="61"/>
                  </a:lnTo>
                  <a:lnTo>
                    <a:pt x="807" y="58"/>
                  </a:lnTo>
                  <a:lnTo>
                    <a:pt x="792" y="55"/>
                  </a:lnTo>
                  <a:lnTo>
                    <a:pt x="777" y="53"/>
                  </a:lnTo>
                  <a:lnTo>
                    <a:pt x="762" y="50"/>
                  </a:lnTo>
                  <a:lnTo>
                    <a:pt x="747" y="48"/>
                  </a:lnTo>
                  <a:lnTo>
                    <a:pt x="732" y="47"/>
                  </a:lnTo>
                  <a:lnTo>
                    <a:pt x="718" y="45"/>
                  </a:lnTo>
                  <a:lnTo>
                    <a:pt x="704" y="44"/>
                  </a:lnTo>
                  <a:lnTo>
                    <a:pt x="690" y="43"/>
                  </a:lnTo>
                  <a:lnTo>
                    <a:pt x="676" y="43"/>
                  </a:lnTo>
                  <a:lnTo>
                    <a:pt x="662" y="42"/>
                  </a:lnTo>
                  <a:lnTo>
                    <a:pt x="648" y="42"/>
                  </a:lnTo>
                  <a:lnTo>
                    <a:pt x="635" y="43"/>
                  </a:lnTo>
                  <a:lnTo>
                    <a:pt x="621" y="43"/>
                  </a:lnTo>
                  <a:lnTo>
                    <a:pt x="608" y="44"/>
                  </a:lnTo>
                  <a:lnTo>
                    <a:pt x="595" y="45"/>
                  </a:lnTo>
                  <a:lnTo>
                    <a:pt x="582" y="46"/>
                  </a:lnTo>
                  <a:lnTo>
                    <a:pt x="569" y="48"/>
                  </a:lnTo>
                  <a:lnTo>
                    <a:pt x="557" y="50"/>
                  </a:lnTo>
                  <a:lnTo>
                    <a:pt x="544" y="52"/>
                  </a:lnTo>
                  <a:lnTo>
                    <a:pt x="532" y="54"/>
                  </a:lnTo>
                  <a:lnTo>
                    <a:pt x="520" y="56"/>
                  </a:lnTo>
                  <a:lnTo>
                    <a:pt x="508" y="59"/>
                  </a:lnTo>
                  <a:lnTo>
                    <a:pt x="496" y="62"/>
                  </a:lnTo>
                  <a:lnTo>
                    <a:pt x="484" y="65"/>
                  </a:lnTo>
                  <a:lnTo>
                    <a:pt x="472" y="68"/>
                  </a:lnTo>
                  <a:lnTo>
                    <a:pt x="461" y="71"/>
                  </a:lnTo>
                  <a:lnTo>
                    <a:pt x="450" y="75"/>
                  </a:lnTo>
                  <a:lnTo>
                    <a:pt x="438" y="79"/>
                  </a:lnTo>
                  <a:lnTo>
                    <a:pt x="427" y="83"/>
                  </a:lnTo>
                  <a:lnTo>
                    <a:pt x="413" y="74"/>
                  </a:lnTo>
                  <a:lnTo>
                    <a:pt x="398" y="66"/>
                  </a:lnTo>
                  <a:lnTo>
                    <a:pt x="384" y="58"/>
                  </a:lnTo>
                  <a:lnTo>
                    <a:pt x="369" y="51"/>
                  </a:lnTo>
                  <a:lnTo>
                    <a:pt x="355" y="44"/>
                  </a:lnTo>
                  <a:lnTo>
                    <a:pt x="341" y="38"/>
                  </a:lnTo>
                  <a:lnTo>
                    <a:pt x="327" y="32"/>
                  </a:lnTo>
                  <a:lnTo>
                    <a:pt x="313" y="27"/>
                  </a:lnTo>
                  <a:lnTo>
                    <a:pt x="245" y="8"/>
                  </a:lnTo>
                  <a:lnTo>
                    <a:pt x="218" y="4"/>
                  </a:lnTo>
                  <a:lnTo>
                    <a:pt x="205" y="2"/>
                  </a:lnTo>
                  <a:lnTo>
                    <a:pt x="192" y="1"/>
                  </a:lnTo>
                  <a:lnTo>
                    <a:pt x="179" y="0"/>
                  </a:lnTo>
                  <a:lnTo>
                    <a:pt x="166" y="0"/>
                  </a:lnTo>
                  <a:lnTo>
                    <a:pt x="153" y="0"/>
                  </a:lnTo>
                  <a:lnTo>
                    <a:pt x="140" y="0"/>
                  </a:lnTo>
                  <a:lnTo>
                    <a:pt x="127" y="1"/>
                  </a:lnTo>
                  <a:lnTo>
                    <a:pt x="63" y="10"/>
                  </a:lnTo>
                  <a:lnTo>
                    <a:pt x="50" y="12"/>
                  </a:lnTo>
                  <a:lnTo>
                    <a:pt x="37" y="15"/>
                  </a:lnTo>
                  <a:lnTo>
                    <a:pt x="25" y="18"/>
                  </a:lnTo>
                  <a:lnTo>
                    <a:pt x="12" y="22"/>
                  </a:lnTo>
                  <a:lnTo>
                    <a:pt x="0" y="26"/>
                  </a:lnTo>
                  <a:lnTo>
                    <a:pt x="8" y="39"/>
                  </a:lnTo>
                  <a:lnTo>
                    <a:pt x="18" y="52"/>
                  </a:lnTo>
                  <a:lnTo>
                    <a:pt x="28" y="65"/>
                  </a:lnTo>
                  <a:lnTo>
                    <a:pt x="38" y="77"/>
                  </a:lnTo>
                  <a:lnTo>
                    <a:pt x="49" y="89"/>
                  </a:lnTo>
                  <a:lnTo>
                    <a:pt x="60" y="101"/>
                  </a:lnTo>
                  <a:lnTo>
                    <a:pt x="71" y="112"/>
                  </a:lnTo>
                  <a:lnTo>
                    <a:pt x="83" y="123"/>
                  </a:lnTo>
                  <a:lnTo>
                    <a:pt x="95" y="134"/>
                  </a:lnTo>
                  <a:lnTo>
                    <a:pt x="107" y="145"/>
                  </a:lnTo>
                  <a:lnTo>
                    <a:pt x="120" y="155"/>
                  </a:lnTo>
                  <a:lnTo>
                    <a:pt x="132" y="164"/>
                  </a:lnTo>
                  <a:lnTo>
                    <a:pt x="146" y="173"/>
                  </a:lnTo>
                  <a:lnTo>
                    <a:pt x="159" y="182"/>
                  </a:lnTo>
                  <a:lnTo>
                    <a:pt x="173" y="191"/>
                  </a:lnTo>
                  <a:lnTo>
                    <a:pt x="187" y="199"/>
                  </a:lnTo>
                  <a:lnTo>
                    <a:pt x="201" y="206"/>
                  </a:lnTo>
                  <a:lnTo>
                    <a:pt x="216" y="213"/>
                  </a:lnTo>
                  <a:lnTo>
                    <a:pt x="231" y="220"/>
                  </a:lnTo>
                  <a:lnTo>
                    <a:pt x="246" y="226"/>
                  </a:lnTo>
                  <a:lnTo>
                    <a:pt x="261" y="232"/>
                  </a:lnTo>
                  <a:lnTo>
                    <a:pt x="277" y="238"/>
                  </a:lnTo>
                  <a:lnTo>
                    <a:pt x="293" y="243"/>
                  </a:lnTo>
                  <a:lnTo>
                    <a:pt x="308" y="247"/>
                  </a:lnTo>
                  <a:lnTo>
                    <a:pt x="325" y="251"/>
                  </a:lnTo>
                  <a:lnTo>
                    <a:pt x="341" y="255"/>
                  </a:lnTo>
                  <a:lnTo>
                    <a:pt x="357" y="257"/>
                  </a:lnTo>
                  <a:lnTo>
                    <a:pt x="374" y="260"/>
                  </a:lnTo>
                  <a:lnTo>
                    <a:pt x="391" y="262"/>
                  </a:lnTo>
                  <a:lnTo>
                    <a:pt x="408" y="263"/>
                  </a:lnTo>
                  <a:lnTo>
                    <a:pt x="425" y="264"/>
                  </a:lnTo>
                  <a:lnTo>
                    <a:pt x="443" y="264"/>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0" name="Shape 10">
              <a:extLst>
                <a:ext uri="{FF2B5EF4-FFF2-40B4-BE49-F238E27FC236}">
                  <a16:creationId xmlns:a16="http://schemas.microsoft.com/office/drawing/2014/main" id="{9A6C1F2E-A5F6-5B0E-753A-AFD472AFA5EE}"/>
                </a:ext>
              </a:extLst>
            </xdr:cNvPr>
            <xdr:cNvSpPr/>
          </xdr:nvSpPr>
          <xdr:spPr>
            <a:xfrm>
              <a:off x="6734" y="1169"/>
              <a:ext cx="2" cy="2"/>
            </a:xfrm>
            <a:custGeom>
              <a:avLst/>
              <a:gdLst/>
              <a:ahLst/>
              <a:cxnLst/>
              <a:rect l="l" t="t" r="r" b="b"/>
              <a:pathLst>
                <a:path w="1" h="2" extrusionOk="0">
                  <a:moveTo>
                    <a:pt x="0" y="2"/>
                  </a:moveTo>
                  <a:lnTo>
                    <a:pt x="1" y="1"/>
                  </a:lnTo>
                  <a:lnTo>
                    <a:pt x="1" y="0"/>
                  </a:lnTo>
                  <a:lnTo>
                    <a:pt x="1"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1" name="Shape 11">
              <a:extLst>
                <a:ext uri="{FF2B5EF4-FFF2-40B4-BE49-F238E27FC236}">
                  <a16:creationId xmlns:a16="http://schemas.microsoft.com/office/drawing/2014/main" id="{1B5A1ECA-6927-2E2F-89B9-3AFCB746B946}"/>
                </a:ext>
              </a:extLst>
            </xdr:cNvPr>
            <xdr:cNvSpPr/>
          </xdr:nvSpPr>
          <xdr:spPr>
            <a:xfrm>
              <a:off x="6738" y="1164"/>
              <a:ext cx="2" cy="2"/>
            </a:xfrm>
            <a:custGeom>
              <a:avLst/>
              <a:gdLst/>
              <a:ahLst/>
              <a:cxnLst/>
              <a:rect l="l" t="t" r="r" b="b"/>
              <a:pathLst>
                <a:path w="1" h="2" extrusionOk="0">
                  <a:moveTo>
                    <a:pt x="0" y="2"/>
                  </a:moveTo>
                  <a:lnTo>
                    <a:pt x="0" y="1"/>
                  </a:lnTo>
                  <a:lnTo>
                    <a:pt x="1" y="0"/>
                  </a:lnTo>
                  <a:lnTo>
                    <a:pt x="0"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2" name="Shape 12">
              <a:extLst>
                <a:ext uri="{FF2B5EF4-FFF2-40B4-BE49-F238E27FC236}">
                  <a16:creationId xmlns:a16="http://schemas.microsoft.com/office/drawing/2014/main" id="{73191871-E0F8-7C85-C846-B4992BAB8DE6}"/>
                </a:ext>
              </a:extLst>
            </xdr:cNvPr>
            <xdr:cNvSpPr/>
          </xdr:nvSpPr>
          <xdr:spPr>
            <a:xfrm>
              <a:off x="6743" y="1157"/>
              <a:ext cx="2" cy="2"/>
            </a:xfrm>
            <a:custGeom>
              <a:avLst/>
              <a:gdLst/>
              <a:ahLst/>
              <a:cxnLst/>
              <a:rect l="l" t="t" r="r" b="b"/>
              <a:pathLst>
                <a:path w="1" h="2" extrusionOk="0">
                  <a:moveTo>
                    <a:pt x="0" y="2"/>
                  </a:moveTo>
                  <a:lnTo>
                    <a:pt x="1" y="1"/>
                  </a:lnTo>
                  <a:lnTo>
                    <a:pt x="1" y="0"/>
                  </a:lnTo>
                  <a:lnTo>
                    <a:pt x="1"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 name="Shape 13">
              <a:extLst>
                <a:ext uri="{FF2B5EF4-FFF2-40B4-BE49-F238E27FC236}">
                  <a16:creationId xmlns:a16="http://schemas.microsoft.com/office/drawing/2014/main" id="{CB8FF7CD-85D5-C962-9E15-E8360DD79889}"/>
                </a:ext>
              </a:extLst>
            </xdr:cNvPr>
            <xdr:cNvSpPr/>
          </xdr:nvSpPr>
          <xdr:spPr>
            <a:xfrm>
              <a:off x="6747" y="1152"/>
              <a:ext cx="2" cy="2"/>
            </a:xfrm>
            <a:custGeom>
              <a:avLst/>
              <a:gdLst/>
              <a:ahLst/>
              <a:cxnLst/>
              <a:rect l="l" t="t" r="r" b="b"/>
              <a:pathLst>
                <a:path w="1" h="2" extrusionOk="0">
                  <a:moveTo>
                    <a:pt x="0" y="2"/>
                  </a:moveTo>
                  <a:lnTo>
                    <a:pt x="1" y="1"/>
                  </a:lnTo>
                  <a:lnTo>
                    <a:pt x="1" y="0"/>
                  </a:lnTo>
                  <a:lnTo>
                    <a:pt x="1"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4" name="Shape 14">
              <a:extLst>
                <a:ext uri="{FF2B5EF4-FFF2-40B4-BE49-F238E27FC236}">
                  <a16:creationId xmlns:a16="http://schemas.microsoft.com/office/drawing/2014/main" id="{F0382A3B-08C8-6809-20D7-D3CE994B0B43}"/>
                </a:ext>
              </a:extLst>
            </xdr:cNvPr>
            <xdr:cNvSpPr/>
          </xdr:nvSpPr>
          <xdr:spPr>
            <a:xfrm>
              <a:off x="5792" y="693"/>
              <a:ext cx="1057" cy="493"/>
            </a:xfrm>
            <a:custGeom>
              <a:avLst/>
              <a:gdLst/>
              <a:ahLst/>
              <a:cxnLst/>
              <a:rect l="l" t="t" r="r" b="b"/>
              <a:pathLst>
                <a:path w="1057" h="493" extrusionOk="0">
                  <a:moveTo>
                    <a:pt x="987" y="410"/>
                  </a:moveTo>
                  <a:lnTo>
                    <a:pt x="264" y="410"/>
                  </a:lnTo>
                  <a:lnTo>
                    <a:pt x="291" y="412"/>
                  </a:lnTo>
                  <a:lnTo>
                    <a:pt x="317" y="416"/>
                  </a:lnTo>
                  <a:lnTo>
                    <a:pt x="331" y="418"/>
                  </a:lnTo>
                  <a:lnTo>
                    <a:pt x="344" y="421"/>
                  </a:lnTo>
                  <a:lnTo>
                    <a:pt x="358" y="424"/>
                  </a:lnTo>
                  <a:lnTo>
                    <a:pt x="371" y="428"/>
                  </a:lnTo>
                  <a:lnTo>
                    <a:pt x="385" y="432"/>
                  </a:lnTo>
                  <a:lnTo>
                    <a:pt x="413" y="442"/>
                  </a:lnTo>
                  <a:lnTo>
                    <a:pt x="441" y="454"/>
                  </a:lnTo>
                  <a:lnTo>
                    <a:pt x="455" y="461"/>
                  </a:lnTo>
                  <a:lnTo>
                    <a:pt x="470" y="468"/>
                  </a:lnTo>
                  <a:lnTo>
                    <a:pt x="484" y="476"/>
                  </a:lnTo>
                  <a:lnTo>
                    <a:pt x="499" y="485"/>
                  </a:lnTo>
                  <a:lnTo>
                    <a:pt x="513" y="493"/>
                  </a:lnTo>
                  <a:lnTo>
                    <a:pt x="535" y="485"/>
                  </a:lnTo>
                  <a:lnTo>
                    <a:pt x="547" y="482"/>
                  </a:lnTo>
                  <a:lnTo>
                    <a:pt x="558" y="478"/>
                  </a:lnTo>
                  <a:lnTo>
                    <a:pt x="606" y="466"/>
                  </a:lnTo>
                  <a:lnTo>
                    <a:pt x="630" y="462"/>
                  </a:lnTo>
                  <a:lnTo>
                    <a:pt x="643" y="460"/>
                  </a:lnTo>
                  <a:lnTo>
                    <a:pt x="655" y="458"/>
                  </a:lnTo>
                  <a:lnTo>
                    <a:pt x="668" y="456"/>
                  </a:lnTo>
                  <a:lnTo>
                    <a:pt x="707" y="453"/>
                  </a:lnTo>
                  <a:lnTo>
                    <a:pt x="960" y="453"/>
                  </a:lnTo>
                  <a:lnTo>
                    <a:pt x="978" y="426"/>
                  </a:lnTo>
                  <a:lnTo>
                    <a:pt x="984" y="416"/>
                  </a:lnTo>
                  <a:lnTo>
                    <a:pt x="987" y="410"/>
                  </a:lnTo>
                  <a:close/>
                  <a:moveTo>
                    <a:pt x="960" y="453"/>
                  </a:moveTo>
                  <a:lnTo>
                    <a:pt x="775" y="453"/>
                  </a:lnTo>
                  <a:lnTo>
                    <a:pt x="804" y="455"/>
                  </a:lnTo>
                  <a:lnTo>
                    <a:pt x="818" y="457"/>
                  </a:lnTo>
                  <a:lnTo>
                    <a:pt x="833" y="458"/>
                  </a:lnTo>
                  <a:lnTo>
                    <a:pt x="848" y="460"/>
                  </a:lnTo>
                  <a:lnTo>
                    <a:pt x="863" y="463"/>
                  </a:lnTo>
                  <a:lnTo>
                    <a:pt x="878" y="465"/>
                  </a:lnTo>
                  <a:lnTo>
                    <a:pt x="893" y="468"/>
                  </a:lnTo>
                  <a:lnTo>
                    <a:pt x="909" y="471"/>
                  </a:lnTo>
                  <a:lnTo>
                    <a:pt x="924" y="475"/>
                  </a:lnTo>
                  <a:lnTo>
                    <a:pt x="940" y="479"/>
                  </a:lnTo>
                  <a:lnTo>
                    <a:pt x="947" y="470"/>
                  </a:lnTo>
                  <a:lnTo>
                    <a:pt x="953" y="462"/>
                  </a:lnTo>
                  <a:lnTo>
                    <a:pt x="960" y="453"/>
                  </a:lnTo>
                  <a:close/>
                  <a:moveTo>
                    <a:pt x="340" y="0"/>
                  </a:moveTo>
                  <a:lnTo>
                    <a:pt x="148" y="3"/>
                  </a:lnTo>
                  <a:lnTo>
                    <a:pt x="84" y="5"/>
                  </a:lnTo>
                  <a:lnTo>
                    <a:pt x="20" y="8"/>
                  </a:lnTo>
                  <a:lnTo>
                    <a:pt x="17" y="16"/>
                  </a:lnTo>
                  <a:lnTo>
                    <a:pt x="15" y="25"/>
                  </a:lnTo>
                  <a:lnTo>
                    <a:pt x="13" y="33"/>
                  </a:lnTo>
                  <a:lnTo>
                    <a:pt x="9" y="51"/>
                  </a:lnTo>
                  <a:lnTo>
                    <a:pt x="8" y="60"/>
                  </a:lnTo>
                  <a:lnTo>
                    <a:pt x="6" y="69"/>
                  </a:lnTo>
                  <a:lnTo>
                    <a:pt x="5" y="78"/>
                  </a:lnTo>
                  <a:lnTo>
                    <a:pt x="4" y="86"/>
                  </a:lnTo>
                  <a:lnTo>
                    <a:pt x="2" y="96"/>
                  </a:lnTo>
                  <a:lnTo>
                    <a:pt x="2" y="105"/>
                  </a:lnTo>
                  <a:lnTo>
                    <a:pt x="0" y="123"/>
                  </a:lnTo>
                  <a:lnTo>
                    <a:pt x="0" y="180"/>
                  </a:lnTo>
                  <a:lnTo>
                    <a:pt x="1" y="190"/>
                  </a:lnTo>
                  <a:lnTo>
                    <a:pt x="2" y="199"/>
                  </a:lnTo>
                  <a:lnTo>
                    <a:pt x="4" y="219"/>
                  </a:lnTo>
                  <a:lnTo>
                    <a:pt x="5" y="228"/>
                  </a:lnTo>
                  <a:lnTo>
                    <a:pt x="7" y="238"/>
                  </a:lnTo>
                  <a:lnTo>
                    <a:pt x="8" y="247"/>
                  </a:lnTo>
                  <a:lnTo>
                    <a:pt x="12" y="265"/>
                  </a:lnTo>
                  <a:lnTo>
                    <a:pt x="15" y="275"/>
                  </a:lnTo>
                  <a:lnTo>
                    <a:pt x="19" y="293"/>
                  </a:lnTo>
                  <a:lnTo>
                    <a:pt x="28" y="320"/>
                  </a:lnTo>
                  <a:lnTo>
                    <a:pt x="31" y="328"/>
                  </a:lnTo>
                  <a:lnTo>
                    <a:pt x="34" y="337"/>
                  </a:lnTo>
                  <a:lnTo>
                    <a:pt x="38" y="346"/>
                  </a:lnTo>
                  <a:lnTo>
                    <a:pt x="41" y="354"/>
                  </a:lnTo>
                  <a:lnTo>
                    <a:pt x="45" y="363"/>
                  </a:lnTo>
                  <a:lnTo>
                    <a:pt x="49" y="371"/>
                  </a:lnTo>
                  <a:lnTo>
                    <a:pt x="53" y="380"/>
                  </a:lnTo>
                  <a:lnTo>
                    <a:pt x="57" y="388"/>
                  </a:lnTo>
                  <a:lnTo>
                    <a:pt x="62" y="396"/>
                  </a:lnTo>
                  <a:lnTo>
                    <a:pt x="70" y="412"/>
                  </a:lnTo>
                  <a:lnTo>
                    <a:pt x="85" y="436"/>
                  </a:lnTo>
                  <a:lnTo>
                    <a:pt x="98" y="432"/>
                  </a:lnTo>
                  <a:lnTo>
                    <a:pt x="110" y="428"/>
                  </a:lnTo>
                  <a:lnTo>
                    <a:pt x="136" y="422"/>
                  </a:lnTo>
                  <a:lnTo>
                    <a:pt x="148" y="420"/>
                  </a:lnTo>
                  <a:lnTo>
                    <a:pt x="161" y="417"/>
                  </a:lnTo>
                  <a:lnTo>
                    <a:pt x="187" y="413"/>
                  </a:lnTo>
                  <a:lnTo>
                    <a:pt x="225" y="410"/>
                  </a:lnTo>
                  <a:lnTo>
                    <a:pt x="987" y="410"/>
                  </a:lnTo>
                  <a:lnTo>
                    <a:pt x="989" y="407"/>
                  </a:lnTo>
                  <a:lnTo>
                    <a:pt x="995" y="397"/>
                  </a:lnTo>
                  <a:lnTo>
                    <a:pt x="999" y="388"/>
                  </a:lnTo>
                  <a:lnTo>
                    <a:pt x="1014" y="358"/>
                  </a:lnTo>
                  <a:lnTo>
                    <a:pt x="1022" y="338"/>
                  </a:lnTo>
                  <a:lnTo>
                    <a:pt x="1026" y="327"/>
                  </a:lnTo>
                  <a:lnTo>
                    <a:pt x="1030" y="317"/>
                  </a:lnTo>
                  <a:lnTo>
                    <a:pt x="1033" y="306"/>
                  </a:lnTo>
                  <a:lnTo>
                    <a:pt x="1036" y="296"/>
                  </a:lnTo>
                  <a:lnTo>
                    <a:pt x="1039" y="285"/>
                  </a:lnTo>
                  <a:lnTo>
                    <a:pt x="1042" y="275"/>
                  </a:lnTo>
                  <a:lnTo>
                    <a:pt x="1045" y="264"/>
                  </a:lnTo>
                  <a:lnTo>
                    <a:pt x="1051" y="231"/>
                  </a:lnTo>
                  <a:lnTo>
                    <a:pt x="1052" y="219"/>
                  </a:lnTo>
                  <a:lnTo>
                    <a:pt x="1054" y="208"/>
                  </a:lnTo>
                  <a:lnTo>
                    <a:pt x="1055" y="197"/>
                  </a:lnTo>
                  <a:lnTo>
                    <a:pt x="1056" y="185"/>
                  </a:lnTo>
                  <a:lnTo>
                    <a:pt x="1056" y="174"/>
                  </a:lnTo>
                  <a:lnTo>
                    <a:pt x="1057" y="162"/>
                  </a:lnTo>
                  <a:lnTo>
                    <a:pt x="1057" y="136"/>
                  </a:lnTo>
                  <a:lnTo>
                    <a:pt x="1056" y="121"/>
                  </a:lnTo>
                  <a:lnTo>
                    <a:pt x="1055" y="105"/>
                  </a:lnTo>
                  <a:lnTo>
                    <a:pt x="1054" y="92"/>
                  </a:lnTo>
                  <a:lnTo>
                    <a:pt x="1050" y="64"/>
                  </a:lnTo>
                  <a:lnTo>
                    <a:pt x="1044" y="36"/>
                  </a:lnTo>
                  <a:lnTo>
                    <a:pt x="1012" y="32"/>
                  </a:lnTo>
                  <a:lnTo>
                    <a:pt x="948" y="26"/>
                  </a:lnTo>
                  <a:lnTo>
                    <a:pt x="916" y="24"/>
                  </a:lnTo>
                  <a:lnTo>
                    <a:pt x="852" y="18"/>
                  </a:lnTo>
                  <a:lnTo>
                    <a:pt x="724" y="10"/>
                  </a:lnTo>
                  <a:lnTo>
                    <a:pt x="692" y="9"/>
                  </a:lnTo>
                  <a:lnTo>
                    <a:pt x="660" y="7"/>
                  </a:lnTo>
                  <a:lnTo>
                    <a:pt x="500" y="2"/>
                  </a:lnTo>
                  <a:lnTo>
                    <a:pt x="468" y="2"/>
                  </a:lnTo>
                  <a:lnTo>
                    <a:pt x="436" y="1"/>
                  </a:lnTo>
                  <a:lnTo>
                    <a:pt x="404" y="1"/>
                  </a:lnTo>
                  <a:lnTo>
                    <a:pt x="340" y="0"/>
                  </a:lnTo>
                  <a:close/>
                </a:path>
              </a:pathLst>
            </a:custGeom>
            <a:solidFill>
              <a:srgbClr val="006CB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5" name="Shape 15">
              <a:extLst>
                <a:ext uri="{FF2B5EF4-FFF2-40B4-BE49-F238E27FC236}">
                  <a16:creationId xmlns:a16="http://schemas.microsoft.com/office/drawing/2014/main" id="{9367B7FC-5F57-0F6F-5DE9-4851F558543B}"/>
                </a:ext>
              </a:extLst>
            </xdr:cNvPr>
            <xdr:cNvPicPr preferRelativeResize="0"/>
          </xdr:nvPicPr>
          <xdr:blipFill rotWithShape="1">
            <a:blip xmlns:r="http://schemas.openxmlformats.org/officeDocument/2006/relationships" r:embed="rId3">
              <a:alphaModFix/>
            </a:blip>
            <a:srcRect/>
            <a:stretch/>
          </xdr:blipFill>
          <xdr:spPr>
            <a:xfrm>
              <a:off x="5794" y="822"/>
              <a:ext cx="1056" cy="235"/>
            </a:xfrm>
            <a:prstGeom prst="rect">
              <a:avLst/>
            </a:prstGeom>
            <a:noFill/>
            <a:ln>
              <a:noFill/>
            </a:ln>
          </xdr:spPr>
        </xdr:pic>
        <xdr:sp macro="" textlink="">
          <xdr:nvSpPr>
            <xdr:cNvPr id="16" name="Shape 16">
              <a:extLst>
                <a:ext uri="{FF2B5EF4-FFF2-40B4-BE49-F238E27FC236}">
                  <a16:creationId xmlns:a16="http://schemas.microsoft.com/office/drawing/2014/main" id="{D9AB3196-24E2-33E4-0783-63CE44EC77EC}"/>
                </a:ext>
              </a:extLst>
            </xdr:cNvPr>
            <xdr:cNvSpPr/>
          </xdr:nvSpPr>
          <xdr:spPr>
            <a:xfrm>
              <a:off x="5792" y="693"/>
              <a:ext cx="1057" cy="493"/>
            </a:xfrm>
            <a:custGeom>
              <a:avLst/>
              <a:gdLst/>
              <a:ahLst/>
              <a:cxnLst/>
              <a:rect l="l" t="t" r="r" b="b"/>
              <a:pathLst>
                <a:path w="1057" h="493" extrusionOk="0">
                  <a:moveTo>
                    <a:pt x="940" y="479"/>
                  </a:moveTo>
                  <a:lnTo>
                    <a:pt x="947" y="470"/>
                  </a:lnTo>
                  <a:lnTo>
                    <a:pt x="953" y="462"/>
                  </a:lnTo>
                  <a:lnTo>
                    <a:pt x="960" y="453"/>
                  </a:lnTo>
                  <a:lnTo>
                    <a:pt x="966" y="444"/>
                  </a:lnTo>
                  <a:lnTo>
                    <a:pt x="972" y="435"/>
                  </a:lnTo>
                  <a:lnTo>
                    <a:pt x="978" y="426"/>
                  </a:lnTo>
                  <a:lnTo>
                    <a:pt x="984" y="416"/>
                  </a:lnTo>
                  <a:lnTo>
                    <a:pt x="989" y="407"/>
                  </a:lnTo>
                  <a:lnTo>
                    <a:pt x="995" y="397"/>
                  </a:lnTo>
                  <a:lnTo>
                    <a:pt x="999" y="388"/>
                  </a:lnTo>
                  <a:lnTo>
                    <a:pt x="1004" y="378"/>
                  </a:lnTo>
                  <a:lnTo>
                    <a:pt x="1009" y="368"/>
                  </a:lnTo>
                  <a:lnTo>
                    <a:pt x="1014" y="358"/>
                  </a:lnTo>
                  <a:lnTo>
                    <a:pt x="1018" y="348"/>
                  </a:lnTo>
                  <a:lnTo>
                    <a:pt x="1022" y="338"/>
                  </a:lnTo>
                  <a:lnTo>
                    <a:pt x="1026" y="327"/>
                  </a:lnTo>
                  <a:lnTo>
                    <a:pt x="1030" y="317"/>
                  </a:lnTo>
                  <a:lnTo>
                    <a:pt x="1033" y="306"/>
                  </a:lnTo>
                  <a:lnTo>
                    <a:pt x="1036" y="296"/>
                  </a:lnTo>
                  <a:lnTo>
                    <a:pt x="1039" y="285"/>
                  </a:lnTo>
                  <a:lnTo>
                    <a:pt x="1042" y="275"/>
                  </a:lnTo>
                  <a:lnTo>
                    <a:pt x="1045" y="264"/>
                  </a:lnTo>
                  <a:lnTo>
                    <a:pt x="1047" y="253"/>
                  </a:lnTo>
                  <a:lnTo>
                    <a:pt x="1049" y="242"/>
                  </a:lnTo>
                  <a:lnTo>
                    <a:pt x="1051" y="231"/>
                  </a:lnTo>
                  <a:lnTo>
                    <a:pt x="1052" y="219"/>
                  </a:lnTo>
                  <a:lnTo>
                    <a:pt x="1054" y="208"/>
                  </a:lnTo>
                  <a:lnTo>
                    <a:pt x="1055" y="197"/>
                  </a:lnTo>
                  <a:lnTo>
                    <a:pt x="1056" y="185"/>
                  </a:lnTo>
                  <a:lnTo>
                    <a:pt x="1056" y="174"/>
                  </a:lnTo>
                  <a:lnTo>
                    <a:pt x="1057" y="162"/>
                  </a:lnTo>
                  <a:lnTo>
                    <a:pt x="1057" y="151"/>
                  </a:lnTo>
                  <a:lnTo>
                    <a:pt x="1057" y="136"/>
                  </a:lnTo>
                  <a:lnTo>
                    <a:pt x="1056" y="121"/>
                  </a:lnTo>
                  <a:lnTo>
                    <a:pt x="1055" y="107"/>
                  </a:lnTo>
                  <a:lnTo>
                    <a:pt x="1054" y="92"/>
                  </a:lnTo>
                  <a:lnTo>
                    <a:pt x="1052" y="78"/>
                  </a:lnTo>
                  <a:lnTo>
                    <a:pt x="1050" y="64"/>
                  </a:lnTo>
                  <a:lnTo>
                    <a:pt x="1047" y="50"/>
                  </a:lnTo>
                  <a:lnTo>
                    <a:pt x="1044" y="36"/>
                  </a:lnTo>
                  <a:lnTo>
                    <a:pt x="1012" y="32"/>
                  </a:lnTo>
                  <a:lnTo>
                    <a:pt x="980" y="29"/>
                  </a:lnTo>
                  <a:lnTo>
                    <a:pt x="948" y="26"/>
                  </a:lnTo>
                  <a:lnTo>
                    <a:pt x="916" y="24"/>
                  </a:lnTo>
                  <a:lnTo>
                    <a:pt x="884" y="21"/>
                  </a:lnTo>
                  <a:lnTo>
                    <a:pt x="852" y="18"/>
                  </a:lnTo>
                  <a:lnTo>
                    <a:pt x="820" y="16"/>
                  </a:lnTo>
                  <a:lnTo>
                    <a:pt x="788" y="14"/>
                  </a:lnTo>
                  <a:lnTo>
                    <a:pt x="756" y="12"/>
                  </a:lnTo>
                  <a:lnTo>
                    <a:pt x="724" y="10"/>
                  </a:lnTo>
                  <a:lnTo>
                    <a:pt x="692" y="9"/>
                  </a:lnTo>
                  <a:lnTo>
                    <a:pt x="660" y="7"/>
                  </a:lnTo>
                  <a:lnTo>
                    <a:pt x="628" y="6"/>
                  </a:lnTo>
                  <a:lnTo>
                    <a:pt x="596" y="5"/>
                  </a:lnTo>
                  <a:lnTo>
                    <a:pt x="564" y="4"/>
                  </a:lnTo>
                  <a:lnTo>
                    <a:pt x="532" y="3"/>
                  </a:lnTo>
                  <a:lnTo>
                    <a:pt x="500" y="2"/>
                  </a:lnTo>
                  <a:lnTo>
                    <a:pt x="468" y="2"/>
                  </a:lnTo>
                  <a:lnTo>
                    <a:pt x="436" y="1"/>
                  </a:lnTo>
                  <a:lnTo>
                    <a:pt x="404" y="1"/>
                  </a:lnTo>
                  <a:lnTo>
                    <a:pt x="340" y="0"/>
                  </a:lnTo>
                  <a:lnTo>
                    <a:pt x="276" y="1"/>
                  </a:lnTo>
                  <a:lnTo>
                    <a:pt x="212" y="2"/>
                  </a:lnTo>
                  <a:lnTo>
                    <a:pt x="148" y="3"/>
                  </a:lnTo>
                  <a:lnTo>
                    <a:pt x="84" y="5"/>
                  </a:lnTo>
                  <a:lnTo>
                    <a:pt x="20" y="8"/>
                  </a:lnTo>
                  <a:lnTo>
                    <a:pt x="15" y="25"/>
                  </a:lnTo>
                  <a:lnTo>
                    <a:pt x="13" y="33"/>
                  </a:lnTo>
                  <a:lnTo>
                    <a:pt x="11" y="42"/>
                  </a:lnTo>
                  <a:lnTo>
                    <a:pt x="9" y="51"/>
                  </a:lnTo>
                  <a:lnTo>
                    <a:pt x="8" y="60"/>
                  </a:lnTo>
                  <a:lnTo>
                    <a:pt x="6" y="69"/>
                  </a:lnTo>
                  <a:lnTo>
                    <a:pt x="5" y="78"/>
                  </a:lnTo>
                  <a:lnTo>
                    <a:pt x="4" y="86"/>
                  </a:lnTo>
                  <a:lnTo>
                    <a:pt x="2" y="96"/>
                  </a:lnTo>
                  <a:lnTo>
                    <a:pt x="2" y="105"/>
                  </a:lnTo>
                  <a:lnTo>
                    <a:pt x="1" y="114"/>
                  </a:lnTo>
                  <a:lnTo>
                    <a:pt x="0" y="123"/>
                  </a:lnTo>
                  <a:lnTo>
                    <a:pt x="0" y="132"/>
                  </a:lnTo>
                  <a:lnTo>
                    <a:pt x="0" y="141"/>
                  </a:lnTo>
                  <a:lnTo>
                    <a:pt x="0" y="151"/>
                  </a:lnTo>
                  <a:lnTo>
                    <a:pt x="0" y="161"/>
                  </a:lnTo>
                  <a:lnTo>
                    <a:pt x="0" y="170"/>
                  </a:lnTo>
                  <a:lnTo>
                    <a:pt x="0" y="180"/>
                  </a:lnTo>
                  <a:lnTo>
                    <a:pt x="1" y="190"/>
                  </a:lnTo>
                  <a:lnTo>
                    <a:pt x="2" y="199"/>
                  </a:lnTo>
                  <a:lnTo>
                    <a:pt x="3" y="209"/>
                  </a:lnTo>
                  <a:lnTo>
                    <a:pt x="4" y="219"/>
                  </a:lnTo>
                  <a:lnTo>
                    <a:pt x="5" y="228"/>
                  </a:lnTo>
                  <a:lnTo>
                    <a:pt x="7" y="238"/>
                  </a:lnTo>
                  <a:lnTo>
                    <a:pt x="8" y="247"/>
                  </a:lnTo>
                  <a:lnTo>
                    <a:pt x="10" y="256"/>
                  </a:lnTo>
                  <a:lnTo>
                    <a:pt x="12" y="265"/>
                  </a:lnTo>
                  <a:lnTo>
                    <a:pt x="15" y="275"/>
                  </a:lnTo>
                  <a:lnTo>
                    <a:pt x="17" y="284"/>
                  </a:lnTo>
                  <a:lnTo>
                    <a:pt x="19" y="293"/>
                  </a:lnTo>
                  <a:lnTo>
                    <a:pt x="22" y="302"/>
                  </a:lnTo>
                  <a:lnTo>
                    <a:pt x="25" y="311"/>
                  </a:lnTo>
                  <a:lnTo>
                    <a:pt x="28" y="320"/>
                  </a:lnTo>
                  <a:lnTo>
                    <a:pt x="31" y="328"/>
                  </a:lnTo>
                  <a:lnTo>
                    <a:pt x="34" y="337"/>
                  </a:lnTo>
                  <a:lnTo>
                    <a:pt x="38" y="346"/>
                  </a:lnTo>
                  <a:lnTo>
                    <a:pt x="41" y="354"/>
                  </a:lnTo>
                  <a:lnTo>
                    <a:pt x="45" y="363"/>
                  </a:lnTo>
                  <a:lnTo>
                    <a:pt x="49" y="371"/>
                  </a:lnTo>
                  <a:lnTo>
                    <a:pt x="53" y="380"/>
                  </a:lnTo>
                  <a:lnTo>
                    <a:pt x="57" y="388"/>
                  </a:lnTo>
                  <a:lnTo>
                    <a:pt x="62" y="396"/>
                  </a:lnTo>
                  <a:lnTo>
                    <a:pt x="66" y="404"/>
                  </a:lnTo>
                  <a:lnTo>
                    <a:pt x="70" y="412"/>
                  </a:lnTo>
                  <a:lnTo>
                    <a:pt x="75" y="420"/>
                  </a:lnTo>
                  <a:lnTo>
                    <a:pt x="80" y="428"/>
                  </a:lnTo>
                  <a:lnTo>
                    <a:pt x="85" y="436"/>
                  </a:lnTo>
                  <a:lnTo>
                    <a:pt x="98" y="432"/>
                  </a:lnTo>
                  <a:lnTo>
                    <a:pt x="110" y="428"/>
                  </a:lnTo>
                  <a:lnTo>
                    <a:pt x="123" y="425"/>
                  </a:lnTo>
                  <a:lnTo>
                    <a:pt x="136" y="422"/>
                  </a:lnTo>
                  <a:lnTo>
                    <a:pt x="148" y="420"/>
                  </a:lnTo>
                  <a:lnTo>
                    <a:pt x="161" y="417"/>
                  </a:lnTo>
                  <a:lnTo>
                    <a:pt x="174" y="415"/>
                  </a:lnTo>
                  <a:lnTo>
                    <a:pt x="187" y="413"/>
                  </a:lnTo>
                  <a:lnTo>
                    <a:pt x="199" y="412"/>
                  </a:lnTo>
                  <a:lnTo>
                    <a:pt x="212" y="411"/>
                  </a:lnTo>
                  <a:lnTo>
                    <a:pt x="225" y="410"/>
                  </a:lnTo>
                  <a:lnTo>
                    <a:pt x="238" y="410"/>
                  </a:lnTo>
                  <a:lnTo>
                    <a:pt x="251" y="410"/>
                  </a:lnTo>
                  <a:lnTo>
                    <a:pt x="264" y="410"/>
                  </a:lnTo>
                  <a:lnTo>
                    <a:pt x="277" y="411"/>
                  </a:lnTo>
                  <a:lnTo>
                    <a:pt x="291" y="412"/>
                  </a:lnTo>
                  <a:lnTo>
                    <a:pt x="304" y="414"/>
                  </a:lnTo>
                  <a:lnTo>
                    <a:pt x="317" y="416"/>
                  </a:lnTo>
                  <a:lnTo>
                    <a:pt x="331" y="418"/>
                  </a:lnTo>
                  <a:lnTo>
                    <a:pt x="344" y="421"/>
                  </a:lnTo>
                  <a:lnTo>
                    <a:pt x="358" y="424"/>
                  </a:lnTo>
                  <a:lnTo>
                    <a:pt x="371" y="428"/>
                  </a:lnTo>
                  <a:lnTo>
                    <a:pt x="385" y="432"/>
                  </a:lnTo>
                  <a:lnTo>
                    <a:pt x="399" y="437"/>
                  </a:lnTo>
                  <a:lnTo>
                    <a:pt x="413" y="442"/>
                  </a:lnTo>
                  <a:lnTo>
                    <a:pt x="427" y="448"/>
                  </a:lnTo>
                  <a:lnTo>
                    <a:pt x="441" y="454"/>
                  </a:lnTo>
                  <a:lnTo>
                    <a:pt x="455" y="461"/>
                  </a:lnTo>
                  <a:lnTo>
                    <a:pt x="470" y="468"/>
                  </a:lnTo>
                  <a:lnTo>
                    <a:pt x="484" y="476"/>
                  </a:lnTo>
                  <a:lnTo>
                    <a:pt x="499" y="485"/>
                  </a:lnTo>
                  <a:lnTo>
                    <a:pt x="513" y="493"/>
                  </a:lnTo>
                  <a:lnTo>
                    <a:pt x="524" y="489"/>
                  </a:lnTo>
                  <a:lnTo>
                    <a:pt x="535" y="485"/>
                  </a:lnTo>
                  <a:lnTo>
                    <a:pt x="547" y="482"/>
                  </a:lnTo>
                  <a:lnTo>
                    <a:pt x="558" y="478"/>
                  </a:lnTo>
                  <a:lnTo>
                    <a:pt x="570" y="475"/>
                  </a:lnTo>
                  <a:lnTo>
                    <a:pt x="582" y="472"/>
                  </a:lnTo>
                  <a:lnTo>
                    <a:pt x="594" y="469"/>
                  </a:lnTo>
                  <a:lnTo>
                    <a:pt x="606" y="466"/>
                  </a:lnTo>
                  <a:lnTo>
                    <a:pt x="618" y="464"/>
                  </a:lnTo>
                  <a:lnTo>
                    <a:pt x="630" y="462"/>
                  </a:lnTo>
                  <a:lnTo>
                    <a:pt x="643" y="460"/>
                  </a:lnTo>
                  <a:lnTo>
                    <a:pt x="655" y="458"/>
                  </a:lnTo>
                  <a:lnTo>
                    <a:pt x="668" y="456"/>
                  </a:lnTo>
                  <a:lnTo>
                    <a:pt x="681" y="455"/>
                  </a:lnTo>
                  <a:lnTo>
                    <a:pt x="694" y="454"/>
                  </a:lnTo>
                  <a:lnTo>
                    <a:pt x="707" y="453"/>
                  </a:lnTo>
                  <a:lnTo>
                    <a:pt x="720" y="453"/>
                  </a:lnTo>
                  <a:lnTo>
                    <a:pt x="734" y="452"/>
                  </a:lnTo>
                  <a:lnTo>
                    <a:pt x="748" y="452"/>
                  </a:lnTo>
                  <a:lnTo>
                    <a:pt x="761" y="453"/>
                  </a:lnTo>
                  <a:lnTo>
                    <a:pt x="775" y="453"/>
                  </a:lnTo>
                  <a:lnTo>
                    <a:pt x="789" y="454"/>
                  </a:lnTo>
                  <a:lnTo>
                    <a:pt x="804" y="455"/>
                  </a:lnTo>
                  <a:lnTo>
                    <a:pt x="818" y="457"/>
                  </a:lnTo>
                  <a:lnTo>
                    <a:pt x="833" y="458"/>
                  </a:lnTo>
                  <a:lnTo>
                    <a:pt x="848" y="460"/>
                  </a:lnTo>
                  <a:lnTo>
                    <a:pt x="863" y="463"/>
                  </a:lnTo>
                  <a:lnTo>
                    <a:pt x="878" y="465"/>
                  </a:lnTo>
                  <a:lnTo>
                    <a:pt x="893" y="468"/>
                  </a:lnTo>
                  <a:lnTo>
                    <a:pt x="909" y="471"/>
                  </a:lnTo>
                  <a:lnTo>
                    <a:pt x="924" y="475"/>
                  </a:lnTo>
                  <a:lnTo>
                    <a:pt x="940" y="479"/>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7" name="Shape 17">
              <a:extLst>
                <a:ext uri="{FF2B5EF4-FFF2-40B4-BE49-F238E27FC236}">
                  <a16:creationId xmlns:a16="http://schemas.microsoft.com/office/drawing/2014/main" id="{19AA8420-DD45-0703-E344-3BEC25ACC078}"/>
                </a:ext>
              </a:extLst>
            </xdr:cNvPr>
            <xdr:cNvPicPr preferRelativeResize="0"/>
          </xdr:nvPicPr>
          <xdr:blipFill rotWithShape="1">
            <a:blip xmlns:r="http://schemas.openxmlformats.org/officeDocument/2006/relationships" r:embed="rId3">
              <a:alphaModFix/>
            </a:blip>
            <a:srcRect/>
            <a:stretch/>
          </xdr:blipFill>
          <xdr:spPr>
            <a:xfrm>
              <a:off x="5794" y="822"/>
              <a:ext cx="1056" cy="235"/>
            </a:xfrm>
            <a:prstGeom prst="rect">
              <a:avLst/>
            </a:prstGeom>
            <a:noFill/>
            <a:ln>
              <a:noFill/>
            </a:ln>
          </xdr:spPr>
        </xdr:pic>
        <xdr:sp macro="" textlink="">
          <xdr:nvSpPr>
            <xdr:cNvPr id="18" name="Shape 18">
              <a:extLst>
                <a:ext uri="{FF2B5EF4-FFF2-40B4-BE49-F238E27FC236}">
                  <a16:creationId xmlns:a16="http://schemas.microsoft.com/office/drawing/2014/main" id="{732C3337-98A5-C37A-8CD4-464A6BF3774B}"/>
                </a:ext>
              </a:extLst>
            </xdr:cNvPr>
            <xdr:cNvSpPr/>
          </xdr:nvSpPr>
          <xdr:spPr>
            <a:xfrm>
              <a:off x="5792" y="769"/>
              <a:ext cx="1057" cy="299"/>
            </a:xfrm>
            <a:custGeom>
              <a:avLst/>
              <a:gdLst/>
              <a:ahLst/>
              <a:cxnLst/>
              <a:rect l="l" t="t" r="r" b="b"/>
              <a:pathLst>
                <a:path w="1057" h="299" extrusionOk="0">
                  <a:moveTo>
                    <a:pt x="1034" y="226"/>
                  </a:moveTo>
                  <a:lnTo>
                    <a:pt x="451" y="226"/>
                  </a:lnTo>
                  <a:lnTo>
                    <a:pt x="482" y="227"/>
                  </a:lnTo>
                  <a:lnTo>
                    <a:pt x="512" y="227"/>
                  </a:lnTo>
                  <a:lnTo>
                    <a:pt x="542" y="229"/>
                  </a:lnTo>
                  <a:lnTo>
                    <a:pt x="573" y="230"/>
                  </a:lnTo>
                  <a:lnTo>
                    <a:pt x="603" y="232"/>
                  </a:lnTo>
                  <a:lnTo>
                    <a:pt x="695" y="241"/>
                  </a:lnTo>
                  <a:lnTo>
                    <a:pt x="756" y="249"/>
                  </a:lnTo>
                  <a:lnTo>
                    <a:pt x="818" y="259"/>
                  </a:lnTo>
                  <a:lnTo>
                    <a:pt x="910" y="277"/>
                  </a:lnTo>
                  <a:lnTo>
                    <a:pt x="973" y="291"/>
                  </a:lnTo>
                  <a:lnTo>
                    <a:pt x="1004" y="299"/>
                  </a:lnTo>
                  <a:lnTo>
                    <a:pt x="1008" y="295"/>
                  </a:lnTo>
                  <a:lnTo>
                    <a:pt x="1023" y="259"/>
                  </a:lnTo>
                  <a:lnTo>
                    <a:pt x="1034" y="226"/>
                  </a:lnTo>
                  <a:close/>
                  <a:moveTo>
                    <a:pt x="514" y="0"/>
                  </a:moveTo>
                  <a:lnTo>
                    <a:pt x="414" y="0"/>
                  </a:lnTo>
                  <a:lnTo>
                    <a:pt x="380" y="2"/>
                  </a:lnTo>
                  <a:lnTo>
                    <a:pt x="346" y="3"/>
                  </a:lnTo>
                  <a:lnTo>
                    <a:pt x="312" y="6"/>
                  </a:lnTo>
                  <a:lnTo>
                    <a:pt x="278" y="8"/>
                  </a:lnTo>
                  <a:lnTo>
                    <a:pt x="244" y="11"/>
                  </a:lnTo>
                  <a:lnTo>
                    <a:pt x="140" y="23"/>
                  </a:lnTo>
                  <a:lnTo>
                    <a:pt x="106" y="28"/>
                  </a:lnTo>
                  <a:lnTo>
                    <a:pt x="0" y="46"/>
                  </a:lnTo>
                  <a:lnTo>
                    <a:pt x="0" y="100"/>
                  </a:lnTo>
                  <a:lnTo>
                    <a:pt x="1" y="112"/>
                  </a:lnTo>
                  <a:lnTo>
                    <a:pt x="2" y="125"/>
                  </a:lnTo>
                  <a:lnTo>
                    <a:pt x="3" y="137"/>
                  </a:lnTo>
                  <a:lnTo>
                    <a:pt x="5" y="149"/>
                  </a:lnTo>
                  <a:lnTo>
                    <a:pt x="7" y="162"/>
                  </a:lnTo>
                  <a:lnTo>
                    <a:pt x="9" y="173"/>
                  </a:lnTo>
                  <a:lnTo>
                    <a:pt x="12" y="185"/>
                  </a:lnTo>
                  <a:lnTo>
                    <a:pt x="14" y="197"/>
                  </a:lnTo>
                  <a:lnTo>
                    <a:pt x="17" y="209"/>
                  </a:lnTo>
                  <a:lnTo>
                    <a:pt x="21" y="220"/>
                  </a:lnTo>
                  <a:lnTo>
                    <a:pt x="24" y="232"/>
                  </a:lnTo>
                  <a:lnTo>
                    <a:pt x="28" y="243"/>
                  </a:lnTo>
                  <a:lnTo>
                    <a:pt x="32" y="255"/>
                  </a:lnTo>
                  <a:lnTo>
                    <a:pt x="36" y="266"/>
                  </a:lnTo>
                  <a:lnTo>
                    <a:pt x="65" y="260"/>
                  </a:lnTo>
                  <a:lnTo>
                    <a:pt x="124" y="250"/>
                  </a:lnTo>
                  <a:lnTo>
                    <a:pt x="212" y="238"/>
                  </a:lnTo>
                  <a:lnTo>
                    <a:pt x="242" y="235"/>
                  </a:lnTo>
                  <a:lnTo>
                    <a:pt x="272" y="233"/>
                  </a:lnTo>
                  <a:lnTo>
                    <a:pt x="301" y="230"/>
                  </a:lnTo>
                  <a:lnTo>
                    <a:pt x="421" y="226"/>
                  </a:lnTo>
                  <a:lnTo>
                    <a:pt x="1034" y="226"/>
                  </a:lnTo>
                  <a:lnTo>
                    <a:pt x="1036" y="221"/>
                  </a:lnTo>
                  <a:lnTo>
                    <a:pt x="1046" y="182"/>
                  </a:lnTo>
                  <a:lnTo>
                    <a:pt x="1053" y="142"/>
                  </a:lnTo>
                  <a:lnTo>
                    <a:pt x="1057" y="88"/>
                  </a:lnTo>
                  <a:lnTo>
                    <a:pt x="1054" y="82"/>
                  </a:lnTo>
                  <a:lnTo>
                    <a:pt x="993" y="64"/>
                  </a:lnTo>
                  <a:lnTo>
                    <a:pt x="962" y="56"/>
                  </a:lnTo>
                  <a:lnTo>
                    <a:pt x="900" y="42"/>
                  </a:lnTo>
                  <a:lnTo>
                    <a:pt x="837" y="30"/>
                  </a:lnTo>
                  <a:lnTo>
                    <a:pt x="774" y="20"/>
                  </a:lnTo>
                  <a:lnTo>
                    <a:pt x="709" y="12"/>
                  </a:lnTo>
                  <a:lnTo>
                    <a:pt x="645" y="6"/>
                  </a:lnTo>
                  <a:lnTo>
                    <a:pt x="579" y="2"/>
                  </a:lnTo>
                  <a:lnTo>
                    <a:pt x="514" y="0"/>
                  </a:lnTo>
                  <a:close/>
                </a:path>
              </a:pathLst>
            </a:custGeom>
            <a:solidFill>
              <a:srgbClr val="FCFCFC"/>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9" name="Shape 19">
              <a:extLst>
                <a:ext uri="{FF2B5EF4-FFF2-40B4-BE49-F238E27FC236}">
                  <a16:creationId xmlns:a16="http://schemas.microsoft.com/office/drawing/2014/main" id="{B2A35F0F-F1FF-5D41-4DE0-BAD4C873973F}"/>
                </a:ext>
              </a:extLst>
            </xdr:cNvPr>
            <xdr:cNvSpPr/>
          </xdr:nvSpPr>
          <xdr:spPr>
            <a:xfrm>
              <a:off x="5792" y="769"/>
              <a:ext cx="1057" cy="299"/>
            </a:xfrm>
            <a:custGeom>
              <a:avLst/>
              <a:gdLst/>
              <a:ahLst/>
              <a:cxnLst/>
              <a:rect l="l" t="t" r="r" b="b"/>
              <a:pathLst>
                <a:path w="1057" h="299" extrusionOk="0">
                  <a:moveTo>
                    <a:pt x="1004" y="299"/>
                  </a:moveTo>
                  <a:lnTo>
                    <a:pt x="942" y="284"/>
                  </a:lnTo>
                  <a:lnTo>
                    <a:pt x="879" y="271"/>
                  </a:lnTo>
                  <a:lnTo>
                    <a:pt x="848" y="265"/>
                  </a:lnTo>
                  <a:lnTo>
                    <a:pt x="818" y="259"/>
                  </a:lnTo>
                  <a:lnTo>
                    <a:pt x="787" y="254"/>
                  </a:lnTo>
                  <a:lnTo>
                    <a:pt x="756" y="249"/>
                  </a:lnTo>
                  <a:lnTo>
                    <a:pt x="725" y="245"/>
                  </a:lnTo>
                  <a:lnTo>
                    <a:pt x="695" y="241"/>
                  </a:lnTo>
                  <a:lnTo>
                    <a:pt x="664" y="238"/>
                  </a:lnTo>
                  <a:lnTo>
                    <a:pt x="633" y="235"/>
                  </a:lnTo>
                  <a:lnTo>
                    <a:pt x="603" y="232"/>
                  </a:lnTo>
                  <a:lnTo>
                    <a:pt x="573" y="230"/>
                  </a:lnTo>
                  <a:lnTo>
                    <a:pt x="542" y="229"/>
                  </a:lnTo>
                  <a:lnTo>
                    <a:pt x="512" y="227"/>
                  </a:lnTo>
                  <a:lnTo>
                    <a:pt x="482" y="227"/>
                  </a:lnTo>
                  <a:lnTo>
                    <a:pt x="451" y="226"/>
                  </a:lnTo>
                  <a:lnTo>
                    <a:pt x="421" y="226"/>
                  </a:lnTo>
                  <a:lnTo>
                    <a:pt x="391" y="227"/>
                  </a:lnTo>
                  <a:lnTo>
                    <a:pt x="361" y="228"/>
                  </a:lnTo>
                  <a:lnTo>
                    <a:pt x="331" y="229"/>
                  </a:lnTo>
                  <a:lnTo>
                    <a:pt x="301" y="230"/>
                  </a:lnTo>
                  <a:lnTo>
                    <a:pt x="272" y="233"/>
                  </a:lnTo>
                  <a:lnTo>
                    <a:pt x="242" y="235"/>
                  </a:lnTo>
                  <a:lnTo>
                    <a:pt x="212" y="238"/>
                  </a:lnTo>
                  <a:lnTo>
                    <a:pt x="183" y="242"/>
                  </a:lnTo>
                  <a:lnTo>
                    <a:pt x="153" y="246"/>
                  </a:lnTo>
                  <a:lnTo>
                    <a:pt x="124" y="250"/>
                  </a:lnTo>
                  <a:lnTo>
                    <a:pt x="95" y="255"/>
                  </a:lnTo>
                  <a:lnTo>
                    <a:pt x="65" y="260"/>
                  </a:lnTo>
                  <a:lnTo>
                    <a:pt x="36" y="266"/>
                  </a:lnTo>
                  <a:lnTo>
                    <a:pt x="32" y="255"/>
                  </a:lnTo>
                  <a:lnTo>
                    <a:pt x="28" y="243"/>
                  </a:lnTo>
                  <a:lnTo>
                    <a:pt x="24" y="232"/>
                  </a:lnTo>
                  <a:lnTo>
                    <a:pt x="21" y="220"/>
                  </a:lnTo>
                  <a:lnTo>
                    <a:pt x="17" y="209"/>
                  </a:lnTo>
                  <a:lnTo>
                    <a:pt x="14" y="197"/>
                  </a:lnTo>
                  <a:lnTo>
                    <a:pt x="12" y="185"/>
                  </a:lnTo>
                  <a:lnTo>
                    <a:pt x="9" y="173"/>
                  </a:lnTo>
                  <a:lnTo>
                    <a:pt x="7" y="162"/>
                  </a:lnTo>
                  <a:lnTo>
                    <a:pt x="5" y="149"/>
                  </a:lnTo>
                  <a:lnTo>
                    <a:pt x="3" y="137"/>
                  </a:lnTo>
                  <a:lnTo>
                    <a:pt x="2" y="125"/>
                  </a:lnTo>
                  <a:lnTo>
                    <a:pt x="1" y="112"/>
                  </a:lnTo>
                  <a:lnTo>
                    <a:pt x="0" y="100"/>
                  </a:lnTo>
                  <a:lnTo>
                    <a:pt x="0" y="87"/>
                  </a:lnTo>
                  <a:lnTo>
                    <a:pt x="0" y="75"/>
                  </a:lnTo>
                  <a:lnTo>
                    <a:pt x="0" y="68"/>
                  </a:lnTo>
                  <a:lnTo>
                    <a:pt x="0" y="53"/>
                  </a:lnTo>
                  <a:lnTo>
                    <a:pt x="36" y="40"/>
                  </a:lnTo>
                  <a:lnTo>
                    <a:pt x="71" y="34"/>
                  </a:lnTo>
                  <a:lnTo>
                    <a:pt x="106" y="28"/>
                  </a:lnTo>
                  <a:lnTo>
                    <a:pt x="140" y="23"/>
                  </a:lnTo>
                  <a:lnTo>
                    <a:pt x="175" y="19"/>
                  </a:lnTo>
                  <a:lnTo>
                    <a:pt x="210" y="15"/>
                  </a:lnTo>
                  <a:lnTo>
                    <a:pt x="244" y="11"/>
                  </a:lnTo>
                  <a:lnTo>
                    <a:pt x="278" y="8"/>
                  </a:lnTo>
                  <a:lnTo>
                    <a:pt x="312" y="6"/>
                  </a:lnTo>
                  <a:lnTo>
                    <a:pt x="346" y="3"/>
                  </a:lnTo>
                  <a:lnTo>
                    <a:pt x="380" y="2"/>
                  </a:lnTo>
                  <a:lnTo>
                    <a:pt x="414" y="0"/>
                  </a:lnTo>
                  <a:lnTo>
                    <a:pt x="447" y="0"/>
                  </a:lnTo>
                  <a:lnTo>
                    <a:pt x="480" y="0"/>
                  </a:lnTo>
                  <a:lnTo>
                    <a:pt x="514" y="0"/>
                  </a:lnTo>
                  <a:lnTo>
                    <a:pt x="547" y="1"/>
                  </a:lnTo>
                  <a:lnTo>
                    <a:pt x="579" y="2"/>
                  </a:lnTo>
                  <a:lnTo>
                    <a:pt x="612" y="4"/>
                  </a:lnTo>
                  <a:lnTo>
                    <a:pt x="645" y="6"/>
                  </a:lnTo>
                  <a:lnTo>
                    <a:pt x="677" y="9"/>
                  </a:lnTo>
                  <a:lnTo>
                    <a:pt x="709" y="12"/>
                  </a:lnTo>
                  <a:lnTo>
                    <a:pt x="742" y="16"/>
                  </a:lnTo>
                  <a:lnTo>
                    <a:pt x="774" y="20"/>
                  </a:lnTo>
                  <a:lnTo>
                    <a:pt x="805" y="25"/>
                  </a:lnTo>
                  <a:lnTo>
                    <a:pt x="837" y="30"/>
                  </a:lnTo>
                  <a:lnTo>
                    <a:pt x="868" y="36"/>
                  </a:lnTo>
                  <a:lnTo>
                    <a:pt x="900" y="42"/>
                  </a:lnTo>
                  <a:lnTo>
                    <a:pt x="931" y="49"/>
                  </a:lnTo>
                  <a:lnTo>
                    <a:pt x="993" y="64"/>
                  </a:lnTo>
                  <a:lnTo>
                    <a:pt x="1054" y="82"/>
                  </a:lnTo>
                  <a:lnTo>
                    <a:pt x="1055" y="85"/>
                  </a:lnTo>
                  <a:lnTo>
                    <a:pt x="1057" y="88"/>
                  </a:lnTo>
                  <a:lnTo>
                    <a:pt x="1056" y="102"/>
                  </a:lnTo>
                  <a:lnTo>
                    <a:pt x="1055" y="115"/>
                  </a:lnTo>
                  <a:lnTo>
                    <a:pt x="1054" y="129"/>
                  </a:lnTo>
                  <a:lnTo>
                    <a:pt x="1053" y="142"/>
                  </a:lnTo>
                  <a:lnTo>
                    <a:pt x="1051" y="156"/>
                  </a:lnTo>
                  <a:lnTo>
                    <a:pt x="1048" y="169"/>
                  </a:lnTo>
                  <a:lnTo>
                    <a:pt x="1046" y="182"/>
                  </a:lnTo>
                  <a:lnTo>
                    <a:pt x="1043" y="195"/>
                  </a:lnTo>
                  <a:lnTo>
                    <a:pt x="1039" y="209"/>
                  </a:lnTo>
                  <a:lnTo>
                    <a:pt x="1036" y="221"/>
                  </a:lnTo>
                  <a:lnTo>
                    <a:pt x="1032" y="234"/>
                  </a:lnTo>
                  <a:lnTo>
                    <a:pt x="1028" y="246"/>
                  </a:lnTo>
                  <a:lnTo>
                    <a:pt x="1023" y="259"/>
                  </a:lnTo>
                  <a:lnTo>
                    <a:pt x="1018" y="271"/>
                  </a:lnTo>
                  <a:lnTo>
                    <a:pt x="1013" y="283"/>
                  </a:lnTo>
                  <a:lnTo>
                    <a:pt x="1008" y="295"/>
                  </a:lnTo>
                  <a:lnTo>
                    <a:pt x="1006" y="297"/>
                  </a:lnTo>
                  <a:lnTo>
                    <a:pt x="1004" y="299"/>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0" name="Shape 20">
              <a:extLst>
                <a:ext uri="{FF2B5EF4-FFF2-40B4-BE49-F238E27FC236}">
                  <a16:creationId xmlns:a16="http://schemas.microsoft.com/office/drawing/2014/main" id="{2C1C8C77-9340-03BE-4FC5-FD067185C182}"/>
                </a:ext>
              </a:extLst>
            </xdr:cNvPr>
            <xdr:cNvSpPr/>
          </xdr:nvSpPr>
          <xdr:spPr>
            <a:xfrm>
              <a:off x="5813" y="320"/>
              <a:ext cx="1025" cy="413"/>
            </a:xfrm>
            <a:custGeom>
              <a:avLst/>
              <a:gdLst/>
              <a:ahLst/>
              <a:cxnLst/>
              <a:rect l="l" t="t" r="r" b="b"/>
              <a:pathLst>
                <a:path w="1025" h="413" extrusionOk="0">
                  <a:moveTo>
                    <a:pt x="1014" y="374"/>
                  </a:moveTo>
                  <a:lnTo>
                    <a:pt x="384" y="374"/>
                  </a:lnTo>
                  <a:lnTo>
                    <a:pt x="416" y="375"/>
                  </a:lnTo>
                  <a:lnTo>
                    <a:pt x="448" y="375"/>
                  </a:lnTo>
                  <a:lnTo>
                    <a:pt x="480" y="376"/>
                  </a:lnTo>
                  <a:lnTo>
                    <a:pt x="512" y="376"/>
                  </a:lnTo>
                  <a:lnTo>
                    <a:pt x="576" y="378"/>
                  </a:lnTo>
                  <a:lnTo>
                    <a:pt x="608" y="380"/>
                  </a:lnTo>
                  <a:lnTo>
                    <a:pt x="672" y="382"/>
                  </a:lnTo>
                  <a:lnTo>
                    <a:pt x="832" y="392"/>
                  </a:lnTo>
                  <a:lnTo>
                    <a:pt x="896" y="398"/>
                  </a:lnTo>
                  <a:lnTo>
                    <a:pt x="928" y="400"/>
                  </a:lnTo>
                  <a:lnTo>
                    <a:pt x="992" y="406"/>
                  </a:lnTo>
                  <a:lnTo>
                    <a:pt x="1024" y="410"/>
                  </a:lnTo>
                  <a:lnTo>
                    <a:pt x="1025" y="413"/>
                  </a:lnTo>
                  <a:lnTo>
                    <a:pt x="1019" y="391"/>
                  </a:lnTo>
                  <a:lnTo>
                    <a:pt x="1014" y="374"/>
                  </a:lnTo>
                  <a:close/>
                  <a:moveTo>
                    <a:pt x="508" y="0"/>
                  </a:moveTo>
                  <a:lnTo>
                    <a:pt x="486" y="1"/>
                  </a:lnTo>
                  <a:lnTo>
                    <a:pt x="442" y="5"/>
                  </a:lnTo>
                  <a:lnTo>
                    <a:pt x="398" y="12"/>
                  </a:lnTo>
                  <a:lnTo>
                    <a:pt x="357" y="22"/>
                  </a:lnTo>
                  <a:lnTo>
                    <a:pt x="316" y="36"/>
                  </a:lnTo>
                  <a:lnTo>
                    <a:pt x="277" y="53"/>
                  </a:lnTo>
                  <a:lnTo>
                    <a:pt x="240" y="73"/>
                  </a:lnTo>
                  <a:lnTo>
                    <a:pt x="205" y="96"/>
                  </a:lnTo>
                  <a:lnTo>
                    <a:pt x="171" y="122"/>
                  </a:lnTo>
                  <a:lnTo>
                    <a:pt x="140" y="150"/>
                  </a:lnTo>
                  <a:lnTo>
                    <a:pt x="111" y="180"/>
                  </a:lnTo>
                  <a:lnTo>
                    <a:pt x="85" y="212"/>
                  </a:lnTo>
                  <a:lnTo>
                    <a:pt x="61" y="246"/>
                  </a:lnTo>
                  <a:lnTo>
                    <a:pt x="40" y="283"/>
                  </a:lnTo>
                  <a:lnTo>
                    <a:pt x="21" y="321"/>
                  </a:lnTo>
                  <a:lnTo>
                    <a:pt x="0" y="381"/>
                  </a:lnTo>
                  <a:lnTo>
                    <a:pt x="128" y="377"/>
                  </a:lnTo>
                  <a:lnTo>
                    <a:pt x="320" y="374"/>
                  </a:lnTo>
                  <a:lnTo>
                    <a:pt x="1014" y="374"/>
                  </a:lnTo>
                  <a:lnTo>
                    <a:pt x="1006" y="349"/>
                  </a:lnTo>
                  <a:lnTo>
                    <a:pt x="989" y="307"/>
                  </a:lnTo>
                  <a:lnTo>
                    <a:pt x="969" y="268"/>
                  </a:lnTo>
                  <a:lnTo>
                    <a:pt x="946" y="231"/>
                  </a:lnTo>
                  <a:lnTo>
                    <a:pt x="919" y="196"/>
                  </a:lnTo>
                  <a:lnTo>
                    <a:pt x="890" y="163"/>
                  </a:lnTo>
                  <a:lnTo>
                    <a:pt x="858" y="133"/>
                  </a:lnTo>
                  <a:lnTo>
                    <a:pt x="824" y="105"/>
                  </a:lnTo>
                  <a:lnTo>
                    <a:pt x="788" y="80"/>
                  </a:lnTo>
                  <a:lnTo>
                    <a:pt x="749" y="58"/>
                  </a:lnTo>
                  <a:lnTo>
                    <a:pt x="709" y="40"/>
                  </a:lnTo>
                  <a:lnTo>
                    <a:pt x="667" y="24"/>
                  </a:lnTo>
                  <a:lnTo>
                    <a:pt x="623" y="13"/>
                  </a:lnTo>
                  <a:lnTo>
                    <a:pt x="578" y="5"/>
                  </a:lnTo>
                  <a:lnTo>
                    <a:pt x="532" y="1"/>
                  </a:lnTo>
                  <a:lnTo>
                    <a:pt x="508" y="0"/>
                  </a:lnTo>
                  <a:close/>
                </a:path>
              </a:pathLst>
            </a:custGeom>
            <a:solidFill>
              <a:srgbClr val="91D6F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1" name="Shape 21">
              <a:extLst>
                <a:ext uri="{FF2B5EF4-FFF2-40B4-BE49-F238E27FC236}">
                  <a16:creationId xmlns:a16="http://schemas.microsoft.com/office/drawing/2014/main" id="{B25E4794-4140-06C2-B584-D1F6AE6BD869}"/>
                </a:ext>
              </a:extLst>
            </xdr:cNvPr>
            <xdr:cNvPicPr preferRelativeResize="0"/>
          </xdr:nvPicPr>
          <xdr:blipFill rotWithShape="1">
            <a:blip xmlns:r="http://schemas.openxmlformats.org/officeDocument/2006/relationships" r:embed="rId4">
              <a:alphaModFix/>
            </a:blip>
            <a:srcRect/>
            <a:stretch/>
          </xdr:blipFill>
          <xdr:spPr>
            <a:xfrm>
              <a:off x="5813" y="450"/>
              <a:ext cx="1027" cy="170"/>
            </a:xfrm>
            <a:prstGeom prst="rect">
              <a:avLst/>
            </a:prstGeom>
            <a:noFill/>
            <a:ln>
              <a:noFill/>
            </a:ln>
          </xdr:spPr>
        </xdr:pic>
        <xdr:sp macro="" textlink="">
          <xdr:nvSpPr>
            <xdr:cNvPr id="22" name="Shape 22">
              <a:extLst>
                <a:ext uri="{FF2B5EF4-FFF2-40B4-BE49-F238E27FC236}">
                  <a16:creationId xmlns:a16="http://schemas.microsoft.com/office/drawing/2014/main" id="{B776EA33-DCBB-F2CE-93F3-ABA077CAA3F7}"/>
                </a:ext>
              </a:extLst>
            </xdr:cNvPr>
            <xdr:cNvSpPr/>
          </xdr:nvSpPr>
          <xdr:spPr>
            <a:xfrm>
              <a:off x="5812" y="460"/>
              <a:ext cx="564" cy="242"/>
            </a:xfrm>
            <a:custGeom>
              <a:avLst/>
              <a:gdLst/>
              <a:ahLst/>
              <a:cxnLst/>
              <a:rect l="l" t="t" r="r" b="b"/>
              <a:pathLst>
                <a:path w="564" h="242" extrusionOk="0">
                  <a:moveTo>
                    <a:pt x="320" y="68"/>
                  </a:moveTo>
                  <a:lnTo>
                    <a:pt x="294" y="120"/>
                  </a:lnTo>
                  <a:lnTo>
                    <a:pt x="46" y="133"/>
                  </a:lnTo>
                  <a:lnTo>
                    <a:pt x="41" y="142"/>
                  </a:lnTo>
                  <a:lnTo>
                    <a:pt x="36" y="152"/>
                  </a:lnTo>
                  <a:lnTo>
                    <a:pt x="31" y="161"/>
                  </a:lnTo>
                  <a:lnTo>
                    <a:pt x="26" y="171"/>
                  </a:lnTo>
                  <a:lnTo>
                    <a:pt x="23" y="180"/>
                  </a:lnTo>
                  <a:lnTo>
                    <a:pt x="19" y="189"/>
                  </a:lnTo>
                  <a:lnTo>
                    <a:pt x="15" y="197"/>
                  </a:lnTo>
                  <a:lnTo>
                    <a:pt x="0" y="242"/>
                  </a:lnTo>
                  <a:lnTo>
                    <a:pt x="35" y="241"/>
                  </a:lnTo>
                  <a:lnTo>
                    <a:pt x="71" y="239"/>
                  </a:lnTo>
                  <a:lnTo>
                    <a:pt x="141" y="237"/>
                  </a:lnTo>
                  <a:lnTo>
                    <a:pt x="176" y="237"/>
                  </a:lnTo>
                  <a:lnTo>
                    <a:pt x="247" y="235"/>
                  </a:lnTo>
                  <a:lnTo>
                    <a:pt x="564" y="235"/>
                  </a:lnTo>
                  <a:lnTo>
                    <a:pt x="564" y="157"/>
                  </a:lnTo>
                  <a:lnTo>
                    <a:pt x="456" y="157"/>
                  </a:lnTo>
                  <a:lnTo>
                    <a:pt x="448" y="77"/>
                  </a:lnTo>
                  <a:lnTo>
                    <a:pt x="320" y="68"/>
                  </a:lnTo>
                  <a:close/>
                  <a:moveTo>
                    <a:pt x="564" y="235"/>
                  </a:moveTo>
                  <a:lnTo>
                    <a:pt x="423" y="235"/>
                  </a:lnTo>
                  <a:lnTo>
                    <a:pt x="564" y="239"/>
                  </a:lnTo>
                  <a:lnTo>
                    <a:pt x="564" y="235"/>
                  </a:lnTo>
                  <a:close/>
                  <a:moveTo>
                    <a:pt x="517" y="0"/>
                  </a:moveTo>
                  <a:lnTo>
                    <a:pt x="488" y="0"/>
                  </a:lnTo>
                  <a:lnTo>
                    <a:pt x="471" y="21"/>
                  </a:lnTo>
                  <a:lnTo>
                    <a:pt x="471" y="157"/>
                  </a:lnTo>
                  <a:lnTo>
                    <a:pt x="564" y="157"/>
                  </a:lnTo>
                  <a:lnTo>
                    <a:pt x="564" y="153"/>
                  </a:lnTo>
                  <a:lnTo>
                    <a:pt x="517" y="153"/>
                  </a:lnTo>
                  <a:lnTo>
                    <a:pt x="517" y="0"/>
                  </a:lnTo>
                  <a:close/>
                </a:path>
              </a:pathLst>
            </a:custGeom>
            <a:solidFill>
              <a:srgbClr val="FCFCFC"/>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3" name="Shape 23">
              <a:extLst>
                <a:ext uri="{FF2B5EF4-FFF2-40B4-BE49-F238E27FC236}">
                  <a16:creationId xmlns:a16="http://schemas.microsoft.com/office/drawing/2014/main" id="{08691468-BAC7-02A8-0206-48170452C65E}"/>
                </a:ext>
              </a:extLst>
            </xdr:cNvPr>
            <xdr:cNvPicPr preferRelativeResize="0"/>
          </xdr:nvPicPr>
          <xdr:blipFill rotWithShape="1">
            <a:blip xmlns:r="http://schemas.openxmlformats.org/officeDocument/2006/relationships" r:embed="rId5">
              <a:alphaModFix/>
            </a:blip>
            <a:srcRect/>
            <a:stretch/>
          </xdr:blipFill>
          <xdr:spPr>
            <a:xfrm>
              <a:off x="5810" y="592"/>
              <a:ext cx="566" cy="2"/>
            </a:xfrm>
            <a:prstGeom prst="rect">
              <a:avLst/>
            </a:prstGeom>
            <a:noFill/>
            <a:ln>
              <a:noFill/>
            </a:ln>
          </xdr:spPr>
        </xdr:pic>
        <xdr:sp macro="" textlink="">
          <xdr:nvSpPr>
            <xdr:cNvPr id="24" name="Shape 24">
              <a:extLst>
                <a:ext uri="{FF2B5EF4-FFF2-40B4-BE49-F238E27FC236}">
                  <a16:creationId xmlns:a16="http://schemas.microsoft.com/office/drawing/2014/main" id="{72F173B8-CF99-DBDC-B4B6-4A4FD141E4EC}"/>
                </a:ext>
              </a:extLst>
            </xdr:cNvPr>
            <xdr:cNvSpPr/>
          </xdr:nvSpPr>
          <xdr:spPr>
            <a:xfrm>
              <a:off x="5813" y="460"/>
              <a:ext cx="564" cy="242"/>
            </a:xfrm>
            <a:custGeom>
              <a:avLst/>
              <a:gdLst/>
              <a:ahLst/>
              <a:cxnLst/>
              <a:rect l="l" t="t" r="r" b="b"/>
              <a:pathLst>
                <a:path w="564" h="242" extrusionOk="0">
                  <a:moveTo>
                    <a:pt x="26" y="171"/>
                  </a:moveTo>
                  <a:lnTo>
                    <a:pt x="23" y="179"/>
                  </a:lnTo>
                  <a:lnTo>
                    <a:pt x="19" y="188"/>
                  </a:lnTo>
                  <a:lnTo>
                    <a:pt x="15" y="197"/>
                  </a:lnTo>
                  <a:lnTo>
                    <a:pt x="12" y="206"/>
                  </a:lnTo>
                  <a:lnTo>
                    <a:pt x="9" y="214"/>
                  </a:lnTo>
                  <a:lnTo>
                    <a:pt x="6" y="224"/>
                  </a:lnTo>
                  <a:lnTo>
                    <a:pt x="3" y="232"/>
                  </a:lnTo>
                  <a:lnTo>
                    <a:pt x="0" y="242"/>
                  </a:lnTo>
                  <a:lnTo>
                    <a:pt x="35" y="240"/>
                  </a:lnTo>
                  <a:lnTo>
                    <a:pt x="71" y="239"/>
                  </a:lnTo>
                  <a:lnTo>
                    <a:pt x="106" y="238"/>
                  </a:lnTo>
                  <a:lnTo>
                    <a:pt x="141" y="237"/>
                  </a:lnTo>
                  <a:lnTo>
                    <a:pt x="176" y="236"/>
                  </a:lnTo>
                  <a:lnTo>
                    <a:pt x="211" y="236"/>
                  </a:lnTo>
                  <a:lnTo>
                    <a:pt x="247" y="235"/>
                  </a:lnTo>
                  <a:lnTo>
                    <a:pt x="282" y="235"/>
                  </a:lnTo>
                  <a:lnTo>
                    <a:pt x="317" y="235"/>
                  </a:lnTo>
                  <a:lnTo>
                    <a:pt x="352" y="235"/>
                  </a:lnTo>
                  <a:lnTo>
                    <a:pt x="388" y="235"/>
                  </a:lnTo>
                  <a:lnTo>
                    <a:pt x="423" y="235"/>
                  </a:lnTo>
                  <a:lnTo>
                    <a:pt x="458" y="236"/>
                  </a:lnTo>
                  <a:lnTo>
                    <a:pt x="493" y="237"/>
                  </a:lnTo>
                  <a:lnTo>
                    <a:pt x="528" y="237"/>
                  </a:lnTo>
                  <a:lnTo>
                    <a:pt x="564" y="238"/>
                  </a:lnTo>
                  <a:lnTo>
                    <a:pt x="564" y="152"/>
                  </a:lnTo>
                  <a:lnTo>
                    <a:pt x="516" y="152"/>
                  </a:lnTo>
                  <a:lnTo>
                    <a:pt x="516" y="0"/>
                  </a:lnTo>
                  <a:lnTo>
                    <a:pt x="487" y="0"/>
                  </a:lnTo>
                  <a:lnTo>
                    <a:pt x="471" y="21"/>
                  </a:lnTo>
                  <a:lnTo>
                    <a:pt x="471" y="156"/>
                  </a:lnTo>
                  <a:lnTo>
                    <a:pt x="26" y="171"/>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5" name="Shape 25">
              <a:extLst>
                <a:ext uri="{FF2B5EF4-FFF2-40B4-BE49-F238E27FC236}">
                  <a16:creationId xmlns:a16="http://schemas.microsoft.com/office/drawing/2014/main" id="{5121627F-1C0B-286D-5665-0C75EB11416A}"/>
                </a:ext>
              </a:extLst>
            </xdr:cNvPr>
            <xdr:cNvPicPr preferRelativeResize="0"/>
          </xdr:nvPicPr>
          <xdr:blipFill rotWithShape="1">
            <a:blip xmlns:r="http://schemas.openxmlformats.org/officeDocument/2006/relationships" r:embed="rId5">
              <a:alphaModFix/>
            </a:blip>
            <a:srcRect/>
            <a:stretch/>
          </xdr:blipFill>
          <xdr:spPr>
            <a:xfrm>
              <a:off x="5813" y="592"/>
              <a:ext cx="564" cy="2"/>
            </a:xfrm>
            <a:prstGeom prst="rect">
              <a:avLst/>
            </a:prstGeom>
            <a:noFill/>
            <a:ln>
              <a:noFill/>
            </a:ln>
          </xdr:spPr>
        </xdr:pic>
        <xdr:sp macro="" textlink="">
          <xdr:nvSpPr>
            <xdr:cNvPr id="26" name="Shape 26">
              <a:extLst>
                <a:ext uri="{FF2B5EF4-FFF2-40B4-BE49-F238E27FC236}">
                  <a16:creationId xmlns:a16="http://schemas.microsoft.com/office/drawing/2014/main" id="{A446B091-12FA-61DA-D7ED-D7992DDE500C}"/>
                </a:ext>
              </a:extLst>
            </xdr:cNvPr>
            <xdr:cNvSpPr/>
          </xdr:nvSpPr>
          <xdr:spPr>
            <a:xfrm>
              <a:off x="5809" y="713"/>
              <a:ext cx="2" cy="2"/>
            </a:xfrm>
            <a:custGeom>
              <a:avLst/>
              <a:gdLst/>
              <a:ahLst/>
              <a:cxnLst/>
              <a:rect l="l" t="t" r="r" b="b"/>
              <a:pathLst>
                <a:path w="1" h="1" extrusionOk="0">
                  <a:moveTo>
                    <a:pt x="1" y="0"/>
                  </a:moveTo>
                  <a:lnTo>
                    <a:pt x="0" y="1"/>
                  </a:lnTo>
                  <a:lnTo>
                    <a:pt x="1"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7" name="Shape 27">
              <a:extLst>
                <a:ext uri="{FF2B5EF4-FFF2-40B4-BE49-F238E27FC236}">
                  <a16:creationId xmlns:a16="http://schemas.microsoft.com/office/drawing/2014/main" id="{F471E407-85C0-8D67-6569-BB5D34D629FF}"/>
                </a:ext>
              </a:extLst>
            </xdr:cNvPr>
            <xdr:cNvPicPr preferRelativeResize="0"/>
          </xdr:nvPicPr>
          <xdr:blipFill rotWithShape="1">
            <a:blip xmlns:r="http://schemas.openxmlformats.org/officeDocument/2006/relationships" r:embed="rId6">
              <a:alphaModFix/>
            </a:blip>
            <a:srcRect/>
            <a:stretch/>
          </xdr:blipFill>
          <xdr:spPr>
            <a:xfrm>
              <a:off x="5774" y="1073"/>
              <a:ext cx="1056" cy="94"/>
            </a:xfrm>
            <a:prstGeom prst="rect">
              <a:avLst/>
            </a:prstGeom>
            <a:noFill/>
            <a:ln>
              <a:noFill/>
            </a:ln>
          </xdr:spPr>
        </xdr:pic>
        <xdr:sp macro="" textlink="">
          <xdr:nvSpPr>
            <xdr:cNvPr id="28" name="Shape 28">
              <a:extLst>
                <a:ext uri="{FF2B5EF4-FFF2-40B4-BE49-F238E27FC236}">
                  <a16:creationId xmlns:a16="http://schemas.microsoft.com/office/drawing/2014/main" id="{1A75E7E9-21A7-723A-F05D-99AE2F700F88}"/>
                </a:ext>
              </a:extLst>
            </xdr:cNvPr>
            <xdr:cNvSpPr/>
          </xdr:nvSpPr>
          <xdr:spPr>
            <a:xfrm>
              <a:off x="5839" y="528"/>
              <a:ext cx="429" cy="103"/>
            </a:xfrm>
            <a:custGeom>
              <a:avLst/>
              <a:gdLst/>
              <a:ahLst/>
              <a:cxnLst/>
              <a:rect l="l" t="t" r="r" b="b"/>
              <a:pathLst>
                <a:path w="429" h="103" extrusionOk="0">
                  <a:moveTo>
                    <a:pt x="19" y="64"/>
                  </a:moveTo>
                  <a:lnTo>
                    <a:pt x="14" y="74"/>
                  </a:lnTo>
                  <a:lnTo>
                    <a:pt x="9" y="83"/>
                  </a:lnTo>
                  <a:lnTo>
                    <a:pt x="4" y="93"/>
                  </a:lnTo>
                  <a:lnTo>
                    <a:pt x="0" y="103"/>
                  </a:lnTo>
                  <a:lnTo>
                    <a:pt x="429" y="89"/>
                  </a:lnTo>
                  <a:lnTo>
                    <a:pt x="421" y="9"/>
                  </a:lnTo>
                  <a:lnTo>
                    <a:pt x="293" y="0"/>
                  </a:lnTo>
                  <a:lnTo>
                    <a:pt x="267" y="51"/>
                  </a:lnTo>
                  <a:lnTo>
                    <a:pt x="19" y="64"/>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9" name="Shape 29">
              <a:extLst>
                <a:ext uri="{FF2B5EF4-FFF2-40B4-BE49-F238E27FC236}">
                  <a16:creationId xmlns:a16="http://schemas.microsoft.com/office/drawing/2014/main" id="{84DFAACF-89A6-7207-BF25-7861FA718ADB}"/>
                </a:ext>
              </a:extLst>
            </xdr:cNvPr>
            <xdr:cNvPicPr preferRelativeResize="0"/>
          </xdr:nvPicPr>
          <xdr:blipFill rotWithShape="1">
            <a:blip xmlns:r="http://schemas.openxmlformats.org/officeDocument/2006/relationships" r:embed="rId7">
              <a:alphaModFix/>
            </a:blip>
            <a:srcRect/>
            <a:stretch/>
          </xdr:blipFill>
          <xdr:spPr>
            <a:xfrm>
              <a:off x="5839" y="659"/>
              <a:ext cx="499" cy="2"/>
            </a:xfrm>
            <a:prstGeom prst="rect">
              <a:avLst/>
            </a:prstGeom>
            <a:noFill/>
            <a:ln>
              <a:noFill/>
            </a:ln>
          </xdr:spPr>
        </xdr:pic>
        <xdr:sp macro="" textlink="">
          <xdr:nvSpPr>
            <xdr:cNvPr id="30" name="Shape 30">
              <a:extLst>
                <a:ext uri="{FF2B5EF4-FFF2-40B4-BE49-F238E27FC236}">
                  <a16:creationId xmlns:a16="http://schemas.microsoft.com/office/drawing/2014/main" id="{5E82D23B-142D-E044-D1FC-974AFDCAC5FB}"/>
                </a:ext>
              </a:extLst>
            </xdr:cNvPr>
            <xdr:cNvSpPr/>
          </xdr:nvSpPr>
          <xdr:spPr>
            <a:xfrm>
              <a:off x="5799" y="880"/>
              <a:ext cx="1036" cy="188"/>
            </a:xfrm>
            <a:custGeom>
              <a:avLst/>
              <a:gdLst/>
              <a:ahLst/>
              <a:cxnLst/>
              <a:rect l="l" t="t" r="r" b="b"/>
              <a:pathLst>
                <a:path w="1036" h="188" extrusionOk="0">
                  <a:moveTo>
                    <a:pt x="1028" y="115"/>
                  </a:moveTo>
                  <a:lnTo>
                    <a:pt x="445" y="115"/>
                  </a:lnTo>
                  <a:lnTo>
                    <a:pt x="566" y="119"/>
                  </a:lnTo>
                  <a:lnTo>
                    <a:pt x="597" y="122"/>
                  </a:lnTo>
                  <a:lnTo>
                    <a:pt x="627" y="124"/>
                  </a:lnTo>
                  <a:lnTo>
                    <a:pt x="658" y="127"/>
                  </a:lnTo>
                  <a:lnTo>
                    <a:pt x="688" y="131"/>
                  </a:lnTo>
                  <a:lnTo>
                    <a:pt x="719" y="134"/>
                  </a:lnTo>
                  <a:lnTo>
                    <a:pt x="750" y="139"/>
                  </a:lnTo>
                  <a:lnTo>
                    <a:pt x="780" y="143"/>
                  </a:lnTo>
                  <a:lnTo>
                    <a:pt x="811" y="148"/>
                  </a:lnTo>
                  <a:lnTo>
                    <a:pt x="904" y="166"/>
                  </a:lnTo>
                  <a:lnTo>
                    <a:pt x="967" y="180"/>
                  </a:lnTo>
                  <a:lnTo>
                    <a:pt x="998" y="188"/>
                  </a:lnTo>
                  <a:lnTo>
                    <a:pt x="1001" y="184"/>
                  </a:lnTo>
                  <a:lnTo>
                    <a:pt x="1007" y="172"/>
                  </a:lnTo>
                  <a:lnTo>
                    <a:pt x="1017" y="148"/>
                  </a:lnTo>
                  <a:lnTo>
                    <a:pt x="1025" y="124"/>
                  </a:lnTo>
                  <a:lnTo>
                    <a:pt x="1028" y="115"/>
                  </a:lnTo>
                  <a:close/>
                  <a:moveTo>
                    <a:pt x="409" y="0"/>
                  </a:moveTo>
                  <a:lnTo>
                    <a:pt x="312" y="3"/>
                  </a:lnTo>
                  <a:lnTo>
                    <a:pt x="249" y="7"/>
                  </a:lnTo>
                  <a:lnTo>
                    <a:pt x="185" y="13"/>
                  </a:lnTo>
                  <a:lnTo>
                    <a:pt x="154" y="17"/>
                  </a:lnTo>
                  <a:lnTo>
                    <a:pt x="92" y="27"/>
                  </a:lnTo>
                  <a:lnTo>
                    <a:pt x="0" y="45"/>
                  </a:lnTo>
                  <a:lnTo>
                    <a:pt x="2" y="60"/>
                  </a:lnTo>
                  <a:lnTo>
                    <a:pt x="8" y="88"/>
                  </a:lnTo>
                  <a:lnTo>
                    <a:pt x="12" y="101"/>
                  </a:lnTo>
                  <a:lnTo>
                    <a:pt x="20" y="129"/>
                  </a:lnTo>
                  <a:lnTo>
                    <a:pt x="30" y="155"/>
                  </a:lnTo>
                  <a:lnTo>
                    <a:pt x="59" y="149"/>
                  </a:lnTo>
                  <a:lnTo>
                    <a:pt x="118" y="139"/>
                  </a:lnTo>
                  <a:lnTo>
                    <a:pt x="177" y="131"/>
                  </a:lnTo>
                  <a:lnTo>
                    <a:pt x="266" y="122"/>
                  </a:lnTo>
                  <a:lnTo>
                    <a:pt x="325" y="118"/>
                  </a:lnTo>
                  <a:lnTo>
                    <a:pt x="415" y="115"/>
                  </a:lnTo>
                  <a:lnTo>
                    <a:pt x="1028" y="115"/>
                  </a:lnTo>
                  <a:lnTo>
                    <a:pt x="1033" y="98"/>
                  </a:lnTo>
                  <a:lnTo>
                    <a:pt x="1036" y="86"/>
                  </a:lnTo>
                  <a:lnTo>
                    <a:pt x="1003" y="77"/>
                  </a:lnTo>
                  <a:lnTo>
                    <a:pt x="936" y="61"/>
                  </a:lnTo>
                  <a:lnTo>
                    <a:pt x="837" y="40"/>
                  </a:lnTo>
                  <a:lnTo>
                    <a:pt x="804" y="35"/>
                  </a:lnTo>
                  <a:lnTo>
                    <a:pt x="770" y="29"/>
                  </a:lnTo>
                  <a:lnTo>
                    <a:pt x="704" y="19"/>
                  </a:lnTo>
                  <a:lnTo>
                    <a:pt x="671" y="15"/>
                  </a:lnTo>
                  <a:lnTo>
                    <a:pt x="572" y="6"/>
                  </a:lnTo>
                  <a:lnTo>
                    <a:pt x="507" y="2"/>
                  </a:lnTo>
                  <a:lnTo>
                    <a:pt x="474" y="1"/>
                  </a:lnTo>
                  <a:lnTo>
                    <a:pt x="441" y="1"/>
                  </a:lnTo>
                  <a:lnTo>
                    <a:pt x="409" y="0"/>
                  </a:lnTo>
                  <a:close/>
                </a:path>
              </a:pathLst>
            </a:custGeom>
            <a:solidFill>
              <a:srgbClr val="FFF012"/>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31" name="Shape 31">
              <a:extLst>
                <a:ext uri="{FF2B5EF4-FFF2-40B4-BE49-F238E27FC236}">
                  <a16:creationId xmlns:a16="http://schemas.microsoft.com/office/drawing/2014/main" id="{DBC15B60-3018-928F-C3EC-03104804CB09}"/>
                </a:ext>
              </a:extLst>
            </xdr:cNvPr>
            <xdr:cNvPicPr preferRelativeResize="0"/>
          </xdr:nvPicPr>
          <xdr:blipFill rotWithShape="1">
            <a:blip xmlns:r="http://schemas.openxmlformats.org/officeDocument/2006/relationships" r:embed="rId8">
              <a:alphaModFix/>
            </a:blip>
            <a:srcRect/>
            <a:stretch/>
          </xdr:blipFill>
          <xdr:spPr>
            <a:xfrm>
              <a:off x="5798" y="1012"/>
              <a:ext cx="1037" cy="2"/>
            </a:xfrm>
            <a:prstGeom prst="rect">
              <a:avLst/>
            </a:prstGeom>
            <a:noFill/>
            <a:ln>
              <a:noFill/>
            </a:ln>
          </xdr:spPr>
        </xdr:pic>
        <xdr:sp macro="" textlink="">
          <xdr:nvSpPr>
            <xdr:cNvPr id="32" name="Shape 32">
              <a:extLst>
                <a:ext uri="{FF2B5EF4-FFF2-40B4-BE49-F238E27FC236}">
                  <a16:creationId xmlns:a16="http://schemas.microsoft.com/office/drawing/2014/main" id="{D3873B47-F4F3-123D-58C1-81C21FDF9174}"/>
                </a:ext>
              </a:extLst>
            </xdr:cNvPr>
            <xdr:cNvSpPr/>
          </xdr:nvSpPr>
          <xdr:spPr>
            <a:xfrm>
              <a:off x="5799" y="880"/>
              <a:ext cx="1036" cy="188"/>
            </a:xfrm>
            <a:custGeom>
              <a:avLst/>
              <a:gdLst/>
              <a:ahLst/>
              <a:cxnLst/>
              <a:rect l="l" t="t" r="r" b="b"/>
              <a:pathLst>
                <a:path w="1036" h="188" extrusionOk="0">
                  <a:moveTo>
                    <a:pt x="998" y="188"/>
                  </a:moveTo>
                  <a:lnTo>
                    <a:pt x="967" y="180"/>
                  </a:lnTo>
                  <a:lnTo>
                    <a:pt x="935" y="173"/>
                  </a:lnTo>
                  <a:lnTo>
                    <a:pt x="904" y="166"/>
                  </a:lnTo>
                  <a:lnTo>
                    <a:pt x="873" y="160"/>
                  </a:lnTo>
                  <a:lnTo>
                    <a:pt x="842" y="154"/>
                  </a:lnTo>
                  <a:lnTo>
                    <a:pt x="811" y="148"/>
                  </a:lnTo>
                  <a:lnTo>
                    <a:pt x="780" y="143"/>
                  </a:lnTo>
                  <a:lnTo>
                    <a:pt x="750" y="139"/>
                  </a:lnTo>
                  <a:lnTo>
                    <a:pt x="719" y="134"/>
                  </a:lnTo>
                  <a:lnTo>
                    <a:pt x="688" y="131"/>
                  </a:lnTo>
                  <a:lnTo>
                    <a:pt x="658" y="127"/>
                  </a:lnTo>
                  <a:lnTo>
                    <a:pt x="627" y="124"/>
                  </a:lnTo>
                  <a:lnTo>
                    <a:pt x="597" y="122"/>
                  </a:lnTo>
                  <a:lnTo>
                    <a:pt x="566" y="119"/>
                  </a:lnTo>
                  <a:lnTo>
                    <a:pt x="536" y="118"/>
                  </a:lnTo>
                  <a:lnTo>
                    <a:pt x="505" y="117"/>
                  </a:lnTo>
                  <a:lnTo>
                    <a:pt x="475" y="116"/>
                  </a:lnTo>
                  <a:lnTo>
                    <a:pt x="445" y="115"/>
                  </a:lnTo>
                  <a:lnTo>
                    <a:pt x="415" y="115"/>
                  </a:lnTo>
                  <a:lnTo>
                    <a:pt x="385" y="116"/>
                  </a:lnTo>
                  <a:lnTo>
                    <a:pt x="355" y="117"/>
                  </a:lnTo>
                  <a:lnTo>
                    <a:pt x="325" y="118"/>
                  </a:lnTo>
                  <a:lnTo>
                    <a:pt x="236" y="125"/>
                  </a:lnTo>
                  <a:lnTo>
                    <a:pt x="147" y="135"/>
                  </a:lnTo>
                  <a:lnTo>
                    <a:pt x="59" y="149"/>
                  </a:lnTo>
                  <a:lnTo>
                    <a:pt x="30" y="155"/>
                  </a:lnTo>
                  <a:lnTo>
                    <a:pt x="25" y="142"/>
                  </a:lnTo>
                  <a:lnTo>
                    <a:pt x="20" y="129"/>
                  </a:lnTo>
                  <a:lnTo>
                    <a:pt x="16" y="115"/>
                  </a:lnTo>
                  <a:lnTo>
                    <a:pt x="12" y="101"/>
                  </a:lnTo>
                  <a:lnTo>
                    <a:pt x="8" y="88"/>
                  </a:lnTo>
                  <a:lnTo>
                    <a:pt x="5" y="74"/>
                  </a:lnTo>
                  <a:lnTo>
                    <a:pt x="2" y="60"/>
                  </a:lnTo>
                  <a:lnTo>
                    <a:pt x="0" y="45"/>
                  </a:lnTo>
                  <a:lnTo>
                    <a:pt x="30" y="39"/>
                  </a:lnTo>
                  <a:lnTo>
                    <a:pt x="61" y="33"/>
                  </a:lnTo>
                  <a:lnTo>
                    <a:pt x="92" y="27"/>
                  </a:lnTo>
                  <a:lnTo>
                    <a:pt x="123" y="22"/>
                  </a:lnTo>
                  <a:lnTo>
                    <a:pt x="154" y="17"/>
                  </a:lnTo>
                  <a:lnTo>
                    <a:pt x="185" y="13"/>
                  </a:lnTo>
                  <a:lnTo>
                    <a:pt x="217" y="10"/>
                  </a:lnTo>
                  <a:lnTo>
                    <a:pt x="249" y="7"/>
                  </a:lnTo>
                  <a:lnTo>
                    <a:pt x="281" y="5"/>
                  </a:lnTo>
                  <a:lnTo>
                    <a:pt x="312" y="3"/>
                  </a:lnTo>
                  <a:lnTo>
                    <a:pt x="345" y="2"/>
                  </a:lnTo>
                  <a:lnTo>
                    <a:pt x="377" y="1"/>
                  </a:lnTo>
                  <a:lnTo>
                    <a:pt x="409" y="0"/>
                  </a:lnTo>
                  <a:lnTo>
                    <a:pt x="441" y="1"/>
                  </a:lnTo>
                  <a:lnTo>
                    <a:pt x="474" y="1"/>
                  </a:lnTo>
                  <a:lnTo>
                    <a:pt x="507" y="2"/>
                  </a:lnTo>
                  <a:lnTo>
                    <a:pt x="539" y="4"/>
                  </a:lnTo>
                  <a:lnTo>
                    <a:pt x="572" y="6"/>
                  </a:lnTo>
                  <a:lnTo>
                    <a:pt x="605" y="9"/>
                  </a:lnTo>
                  <a:lnTo>
                    <a:pt x="638" y="12"/>
                  </a:lnTo>
                  <a:lnTo>
                    <a:pt x="671" y="15"/>
                  </a:lnTo>
                  <a:lnTo>
                    <a:pt x="704" y="19"/>
                  </a:lnTo>
                  <a:lnTo>
                    <a:pt x="737" y="24"/>
                  </a:lnTo>
                  <a:lnTo>
                    <a:pt x="770" y="29"/>
                  </a:lnTo>
                  <a:lnTo>
                    <a:pt x="804" y="35"/>
                  </a:lnTo>
                  <a:lnTo>
                    <a:pt x="837" y="40"/>
                  </a:lnTo>
                  <a:lnTo>
                    <a:pt x="870" y="47"/>
                  </a:lnTo>
                  <a:lnTo>
                    <a:pt x="903" y="54"/>
                  </a:lnTo>
                  <a:lnTo>
                    <a:pt x="936" y="61"/>
                  </a:lnTo>
                  <a:lnTo>
                    <a:pt x="970" y="69"/>
                  </a:lnTo>
                  <a:lnTo>
                    <a:pt x="1003" y="77"/>
                  </a:lnTo>
                  <a:lnTo>
                    <a:pt x="1036" y="86"/>
                  </a:lnTo>
                  <a:lnTo>
                    <a:pt x="1033" y="98"/>
                  </a:lnTo>
                  <a:lnTo>
                    <a:pt x="1029" y="111"/>
                  </a:lnTo>
                  <a:lnTo>
                    <a:pt x="1025" y="124"/>
                  </a:lnTo>
                  <a:lnTo>
                    <a:pt x="1021" y="136"/>
                  </a:lnTo>
                  <a:lnTo>
                    <a:pt x="1017" y="148"/>
                  </a:lnTo>
                  <a:lnTo>
                    <a:pt x="1012" y="160"/>
                  </a:lnTo>
                  <a:lnTo>
                    <a:pt x="1007" y="172"/>
                  </a:lnTo>
                  <a:lnTo>
                    <a:pt x="1001" y="184"/>
                  </a:lnTo>
                  <a:lnTo>
                    <a:pt x="1000" y="186"/>
                  </a:lnTo>
                  <a:lnTo>
                    <a:pt x="998" y="188"/>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33" name="Shape 33">
              <a:extLst>
                <a:ext uri="{FF2B5EF4-FFF2-40B4-BE49-F238E27FC236}">
                  <a16:creationId xmlns:a16="http://schemas.microsoft.com/office/drawing/2014/main" id="{0E32215C-6024-B851-5500-FDFD71764471}"/>
                </a:ext>
              </a:extLst>
            </xdr:cNvPr>
            <xdr:cNvPicPr preferRelativeResize="0"/>
          </xdr:nvPicPr>
          <xdr:blipFill rotWithShape="1">
            <a:blip xmlns:r="http://schemas.openxmlformats.org/officeDocument/2006/relationships" r:embed="rId8">
              <a:alphaModFix/>
            </a:blip>
            <a:srcRect/>
            <a:stretch/>
          </xdr:blipFill>
          <xdr:spPr>
            <a:xfrm>
              <a:off x="5798" y="1012"/>
              <a:ext cx="1037" cy="2"/>
            </a:xfrm>
            <a:prstGeom prst="rect">
              <a:avLst/>
            </a:prstGeom>
            <a:noFill/>
            <a:ln>
              <a:noFill/>
            </a:ln>
          </xdr:spPr>
        </xdr:pic>
        <xdr:pic>
          <xdr:nvPicPr>
            <xdr:cNvPr id="34" name="Shape 34">
              <a:extLst>
                <a:ext uri="{FF2B5EF4-FFF2-40B4-BE49-F238E27FC236}">
                  <a16:creationId xmlns:a16="http://schemas.microsoft.com/office/drawing/2014/main" id="{ACFC07C5-84E2-2450-FD72-B6326E3BEEF6}"/>
                </a:ext>
              </a:extLst>
            </xdr:cNvPr>
            <xdr:cNvPicPr preferRelativeResize="0"/>
          </xdr:nvPicPr>
          <xdr:blipFill rotWithShape="1">
            <a:blip xmlns:r="http://schemas.openxmlformats.org/officeDocument/2006/relationships" r:embed="rId9">
              <a:alphaModFix/>
            </a:blip>
            <a:srcRect/>
            <a:stretch/>
          </xdr:blipFill>
          <xdr:spPr>
            <a:xfrm>
              <a:off x="6011" y="461"/>
              <a:ext cx="352" cy="231"/>
            </a:xfrm>
            <a:prstGeom prst="rect">
              <a:avLst/>
            </a:prstGeom>
            <a:noFill/>
            <a:ln>
              <a:noFill/>
            </a:ln>
          </xdr:spPr>
        </xdr:pic>
        <xdr:pic>
          <xdr:nvPicPr>
            <xdr:cNvPr id="35" name="Shape 35">
              <a:extLst>
                <a:ext uri="{FF2B5EF4-FFF2-40B4-BE49-F238E27FC236}">
                  <a16:creationId xmlns:a16="http://schemas.microsoft.com/office/drawing/2014/main" id="{3A5A16E6-FA61-9B87-FE65-E2C4865C862A}"/>
                </a:ext>
              </a:extLst>
            </xdr:cNvPr>
            <xdr:cNvPicPr preferRelativeResize="0"/>
          </xdr:nvPicPr>
          <xdr:blipFill rotWithShape="1">
            <a:blip xmlns:r="http://schemas.openxmlformats.org/officeDocument/2006/relationships" r:embed="rId10">
              <a:alphaModFix/>
            </a:blip>
            <a:srcRect/>
            <a:stretch/>
          </xdr:blipFill>
          <xdr:spPr>
            <a:xfrm>
              <a:off x="6012" y="753"/>
              <a:ext cx="823" cy="14"/>
            </a:xfrm>
            <a:prstGeom prst="rect">
              <a:avLst/>
            </a:prstGeom>
            <a:noFill/>
            <a:ln>
              <a:noFill/>
            </a:ln>
          </xdr:spPr>
        </xdr:pic>
        <xdr:sp macro="" textlink="">
          <xdr:nvSpPr>
            <xdr:cNvPr id="36" name="Shape 36">
              <a:extLst>
                <a:ext uri="{FF2B5EF4-FFF2-40B4-BE49-F238E27FC236}">
                  <a16:creationId xmlns:a16="http://schemas.microsoft.com/office/drawing/2014/main" id="{724CDA4A-8C58-D6EF-BDA7-F774A1209F51}"/>
                </a:ext>
              </a:extLst>
            </xdr:cNvPr>
            <xdr:cNvSpPr/>
          </xdr:nvSpPr>
          <xdr:spPr>
            <a:xfrm>
              <a:off x="6220" y="553"/>
              <a:ext cx="30" cy="26"/>
            </a:xfrm>
            <a:prstGeom prst="rect">
              <a:avLst/>
            </a:prstGeom>
            <a:noFill/>
            <a:ln w="9525" cap="flat" cmpd="sng">
              <a:solidFill>
                <a:srgbClr val="373435"/>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37" name="Shape 37">
              <a:extLst>
                <a:ext uri="{FF2B5EF4-FFF2-40B4-BE49-F238E27FC236}">
                  <a16:creationId xmlns:a16="http://schemas.microsoft.com/office/drawing/2014/main" id="{661B575D-EA90-1986-490A-F78F64E54CB7}"/>
                </a:ext>
              </a:extLst>
            </xdr:cNvPr>
            <xdr:cNvSpPr/>
          </xdr:nvSpPr>
          <xdr:spPr>
            <a:xfrm>
              <a:off x="6182" y="549"/>
              <a:ext cx="30" cy="26"/>
            </a:xfrm>
            <a:prstGeom prst="rect">
              <a:avLst/>
            </a:prstGeom>
            <a:noFill/>
            <a:ln w="9525" cap="flat" cmpd="sng">
              <a:solidFill>
                <a:srgbClr val="373435"/>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38" name="Shape 38">
              <a:extLst>
                <a:ext uri="{FF2B5EF4-FFF2-40B4-BE49-F238E27FC236}">
                  <a16:creationId xmlns:a16="http://schemas.microsoft.com/office/drawing/2014/main" id="{0ECDC8C6-4DFF-FF0C-86E5-3ED0F248AE4F}"/>
                </a:ext>
              </a:extLst>
            </xdr:cNvPr>
            <xdr:cNvSpPr/>
          </xdr:nvSpPr>
          <xdr:spPr>
            <a:xfrm>
              <a:off x="6137" y="547"/>
              <a:ext cx="30" cy="25"/>
            </a:xfrm>
            <a:prstGeom prst="rect">
              <a:avLst/>
            </a:prstGeom>
            <a:noFill/>
            <a:ln w="9525" cap="flat" cmpd="sng">
              <a:solidFill>
                <a:srgbClr val="373435"/>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39" name="Shape 39">
              <a:extLst>
                <a:ext uri="{FF2B5EF4-FFF2-40B4-BE49-F238E27FC236}">
                  <a16:creationId xmlns:a16="http://schemas.microsoft.com/office/drawing/2014/main" id="{748B2BC9-3B2B-7972-9DAF-FF25DD7322AF}"/>
                </a:ext>
              </a:extLst>
            </xdr:cNvPr>
            <xdr:cNvPicPr preferRelativeResize="0"/>
          </xdr:nvPicPr>
          <xdr:blipFill rotWithShape="1">
            <a:blip xmlns:r="http://schemas.openxmlformats.org/officeDocument/2006/relationships" r:embed="rId11">
              <a:alphaModFix/>
            </a:blip>
            <a:srcRect/>
            <a:stretch/>
          </xdr:blipFill>
          <xdr:spPr>
            <a:xfrm>
              <a:off x="6137" y="676"/>
              <a:ext cx="583" cy="10"/>
            </a:xfrm>
            <a:prstGeom prst="rect">
              <a:avLst/>
            </a:prstGeom>
            <a:noFill/>
            <a:ln>
              <a:noFill/>
            </a:ln>
          </xdr:spPr>
        </xdr:pic>
        <xdr:sp macro="" textlink="">
          <xdr:nvSpPr>
            <xdr:cNvPr id="40" name="Shape 40">
              <a:extLst>
                <a:ext uri="{FF2B5EF4-FFF2-40B4-BE49-F238E27FC236}">
                  <a16:creationId xmlns:a16="http://schemas.microsoft.com/office/drawing/2014/main" id="{BC6C1BF0-A26F-DB55-0252-EC8DCD01908D}"/>
                </a:ext>
              </a:extLst>
            </xdr:cNvPr>
            <xdr:cNvSpPr/>
          </xdr:nvSpPr>
          <xdr:spPr>
            <a:xfrm>
              <a:off x="6409" y="443"/>
              <a:ext cx="163" cy="345"/>
            </a:xfrm>
            <a:custGeom>
              <a:avLst/>
              <a:gdLst/>
              <a:ahLst/>
              <a:cxnLst/>
              <a:rect l="l" t="t" r="r" b="b"/>
              <a:pathLst>
                <a:path w="163" h="345" extrusionOk="0">
                  <a:moveTo>
                    <a:pt x="147" y="317"/>
                  </a:moveTo>
                  <a:lnTo>
                    <a:pt x="9" y="317"/>
                  </a:lnTo>
                  <a:lnTo>
                    <a:pt x="0" y="330"/>
                  </a:lnTo>
                  <a:lnTo>
                    <a:pt x="19" y="332"/>
                  </a:lnTo>
                  <a:lnTo>
                    <a:pt x="37" y="333"/>
                  </a:lnTo>
                  <a:lnTo>
                    <a:pt x="56" y="335"/>
                  </a:lnTo>
                  <a:lnTo>
                    <a:pt x="74" y="336"/>
                  </a:lnTo>
                  <a:lnTo>
                    <a:pt x="111" y="340"/>
                  </a:lnTo>
                  <a:lnTo>
                    <a:pt x="129" y="343"/>
                  </a:lnTo>
                  <a:lnTo>
                    <a:pt x="147" y="345"/>
                  </a:lnTo>
                  <a:lnTo>
                    <a:pt x="163" y="345"/>
                  </a:lnTo>
                  <a:lnTo>
                    <a:pt x="147" y="317"/>
                  </a:lnTo>
                  <a:close/>
                  <a:moveTo>
                    <a:pt x="122" y="296"/>
                  </a:moveTo>
                  <a:lnTo>
                    <a:pt x="32" y="296"/>
                  </a:lnTo>
                  <a:lnTo>
                    <a:pt x="19" y="317"/>
                  </a:lnTo>
                  <a:lnTo>
                    <a:pt x="136" y="317"/>
                  </a:lnTo>
                  <a:lnTo>
                    <a:pt x="122" y="296"/>
                  </a:lnTo>
                  <a:close/>
                  <a:moveTo>
                    <a:pt x="103" y="275"/>
                  </a:moveTo>
                  <a:lnTo>
                    <a:pt x="46" y="275"/>
                  </a:lnTo>
                  <a:lnTo>
                    <a:pt x="38" y="296"/>
                  </a:lnTo>
                  <a:lnTo>
                    <a:pt x="115" y="296"/>
                  </a:lnTo>
                  <a:lnTo>
                    <a:pt x="103" y="275"/>
                  </a:lnTo>
                  <a:close/>
                  <a:moveTo>
                    <a:pt x="91" y="79"/>
                  </a:moveTo>
                  <a:lnTo>
                    <a:pt x="54" y="79"/>
                  </a:lnTo>
                  <a:lnTo>
                    <a:pt x="54" y="275"/>
                  </a:lnTo>
                  <a:lnTo>
                    <a:pt x="91" y="275"/>
                  </a:lnTo>
                  <a:lnTo>
                    <a:pt x="91" y="79"/>
                  </a:lnTo>
                  <a:close/>
                  <a:moveTo>
                    <a:pt x="6" y="39"/>
                  </a:moveTo>
                  <a:lnTo>
                    <a:pt x="6" y="102"/>
                  </a:lnTo>
                  <a:lnTo>
                    <a:pt x="11" y="98"/>
                  </a:lnTo>
                  <a:lnTo>
                    <a:pt x="22" y="90"/>
                  </a:lnTo>
                  <a:lnTo>
                    <a:pt x="27" y="86"/>
                  </a:lnTo>
                  <a:lnTo>
                    <a:pt x="33" y="84"/>
                  </a:lnTo>
                  <a:lnTo>
                    <a:pt x="40" y="81"/>
                  </a:lnTo>
                  <a:lnTo>
                    <a:pt x="54" y="79"/>
                  </a:lnTo>
                  <a:lnTo>
                    <a:pt x="91" y="79"/>
                  </a:lnTo>
                  <a:lnTo>
                    <a:pt x="91" y="77"/>
                  </a:lnTo>
                  <a:lnTo>
                    <a:pt x="148" y="77"/>
                  </a:lnTo>
                  <a:lnTo>
                    <a:pt x="149" y="57"/>
                  </a:lnTo>
                  <a:lnTo>
                    <a:pt x="103" y="57"/>
                  </a:lnTo>
                  <a:lnTo>
                    <a:pt x="99" y="56"/>
                  </a:lnTo>
                  <a:lnTo>
                    <a:pt x="47" y="56"/>
                  </a:lnTo>
                  <a:lnTo>
                    <a:pt x="33" y="54"/>
                  </a:lnTo>
                  <a:lnTo>
                    <a:pt x="27" y="53"/>
                  </a:lnTo>
                  <a:lnTo>
                    <a:pt x="21" y="51"/>
                  </a:lnTo>
                  <a:lnTo>
                    <a:pt x="16" y="48"/>
                  </a:lnTo>
                  <a:lnTo>
                    <a:pt x="11" y="44"/>
                  </a:lnTo>
                  <a:lnTo>
                    <a:pt x="6" y="39"/>
                  </a:lnTo>
                  <a:close/>
                  <a:moveTo>
                    <a:pt x="148" y="77"/>
                  </a:moveTo>
                  <a:lnTo>
                    <a:pt x="106" y="77"/>
                  </a:lnTo>
                  <a:lnTo>
                    <a:pt x="114" y="78"/>
                  </a:lnTo>
                  <a:lnTo>
                    <a:pt x="120" y="80"/>
                  </a:lnTo>
                  <a:lnTo>
                    <a:pt x="134" y="88"/>
                  </a:lnTo>
                  <a:lnTo>
                    <a:pt x="141" y="94"/>
                  </a:lnTo>
                  <a:lnTo>
                    <a:pt x="148" y="101"/>
                  </a:lnTo>
                  <a:lnTo>
                    <a:pt x="148" y="77"/>
                  </a:lnTo>
                  <a:close/>
                  <a:moveTo>
                    <a:pt x="149" y="44"/>
                  </a:moveTo>
                  <a:lnTo>
                    <a:pt x="142" y="47"/>
                  </a:lnTo>
                  <a:lnTo>
                    <a:pt x="136" y="51"/>
                  </a:lnTo>
                  <a:lnTo>
                    <a:pt x="122" y="55"/>
                  </a:lnTo>
                  <a:lnTo>
                    <a:pt x="115" y="56"/>
                  </a:lnTo>
                  <a:lnTo>
                    <a:pt x="111" y="57"/>
                  </a:lnTo>
                  <a:lnTo>
                    <a:pt x="149" y="57"/>
                  </a:lnTo>
                  <a:lnTo>
                    <a:pt x="149" y="44"/>
                  </a:lnTo>
                  <a:close/>
                  <a:moveTo>
                    <a:pt x="112" y="0"/>
                  </a:moveTo>
                  <a:lnTo>
                    <a:pt x="40" y="0"/>
                  </a:lnTo>
                  <a:lnTo>
                    <a:pt x="44" y="7"/>
                  </a:lnTo>
                  <a:lnTo>
                    <a:pt x="48" y="15"/>
                  </a:lnTo>
                  <a:lnTo>
                    <a:pt x="54" y="29"/>
                  </a:lnTo>
                  <a:lnTo>
                    <a:pt x="56" y="36"/>
                  </a:lnTo>
                  <a:lnTo>
                    <a:pt x="56" y="49"/>
                  </a:lnTo>
                  <a:lnTo>
                    <a:pt x="54" y="55"/>
                  </a:lnTo>
                  <a:lnTo>
                    <a:pt x="47" y="56"/>
                  </a:lnTo>
                  <a:lnTo>
                    <a:pt x="95" y="56"/>
                  </a:lnTo>
                  <a:lnTo>
                    <a:pt x="91" y="55"/>
                  </a:lnTo>
                  <a:lnTo>
                    <a:pt x="89" y="48"/>
                  </a:lnTo>
                  <a:lnTo>
                    <a:pt x="90" y="40"/>
                  </a:lnTo>
                  <a:lnTo>
                    <a:pt x="92" y="33"/>
                  </a:lnTo>
                  <a:lnTo>
                    <a:pt x="98" y="19"/>
                  </a:lnTo>
                  <a:lnTo>
                    <a:pt x="103" y="13"/>
                  </a:lnTo>
                  <a:lnTo>
                    <a:pt x="108" y="6"/>
                  </a:lnTo>
                  <a:lnTo>
                    <a:pt x="112" y="0"/>
                  </a:lnTo>
                  <a:close/>
                </a:path>
              </a:pathLst>
            </a:custGeom>
            <a:solidFill>
              <a:srgbClr val="FCFCFC"/>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41" name="Shape 41">
              <a:extLst>
                <a:ext uri="{FF2B5EF4-FFF2-40B4-BE49-F238E27FC236}">
                  <a16:creationId xmlns:a16="http://schemas.microsoft.com/office/drawing/2014/main" id="{0534F0E3-663D-14B8-28BE-3CCE71D3EB0F}"/>
                </a:ext>
              </a:extLst>
            </xdr:cNvPr>
            <xdr:cNvPicPr preferRelativeResize="0"/>
          </xdr:nvPicPr>
          <xdr:blipFill rotWithShape="1">
            <a:blip xmlns:r="http://schemas.openxmlformats.org/officeDocument/2006/relationships" r:embed="rId12">
              <a:alphaModFix/>
            </a:blip>
            <a:srcRect/>
            <a:stretch/>
          </xdr:blipFill>
          <xdr:spPr>
            <a:xfrm>
              <a:off x="6410" y="573"/>
              <a:ext cx="499" cy="84"/>
            </a:xfrm>
            <a:prstGeom prst="rect">
              <a:avLst/>
            </a:prstGeom>
            <a:noFill/>
            <a:ln>
              <a:noFill/>
            </a:ln>
          </xdr:spPr>
        </xdr:pic>
        <xdr:sp macro="" textlink="">
          <xdr:nvSpPr>
            <xdr:cNvPr id="42" name="Shape 42">
              <a:extLst>
                <a:ext uri="{FF2B5EF4-FFF2-40B4-BE49-F238E27FC236}">
                  <a16:creationId xmlns:a16="http://schemas.microsoft.com/office/drawing/2014/main" id="{719E2569-0B0C-3D3F-2D9E-0A6411C4BACD}"/>
                </a:ext>
              </a:extLst>
            </xdr:cNvPr>
            <xdr:cNvSpPr/>
          </xdr:nvSpPr>
          <xdr:spPr>
            <a:xfrm>
              <a:off x="6415" y="443"/>
              <a:ext cx="141" cy="276"/>
            </a:xfrm>
            <a:custGeom>
              <a:avLst/>
              <a:gdLst/>
              <a:ahLst/>
              <a:cxnLst/>
              <a:rect l="l" t="t" r="r" b="b"/>
              <a:pathLst>
                <a:path w="141" h="276" extrusionOk="0">
                  <a:moveTo>
                    <a:pt x="105" y="0"/>
                  </a:moveTo>
                  <a:lnTo>
                    <a:pt x="33" y="0"/>
                  </a:lnTo>
                  <a:lnTo>
                    <a:pt x="37" y="7"/>
                  </a:lnTo>
                  <a:lnTo>
                    <a:pt x="41" y="15"/>
                  </a:lnTo>
                  <a:lnTo>
                    <a:pt x="43" y="19"/>
                  </a:lnTo>
                  <a:lnTo>
                    <a:pt x="44" y="22"/>
                  </a:lnTo>
                  <a:lnTo>
                    <a:pt x="46" y="26"/>
                  </a:lnTo>
                  <a:lnTo>
                    <a:pt x="47" y="29"/>
                  </a:lnTo>
                  <a:lnTo>
                    <a:pt x="48" y="33"/>
                  </a:lnTo>
                  <a:lnTo>
                    <a:pt x="49" y="36"/>
                  </a:lnTo>
                  <a:lnTo>
                    <a:pt x="49" y="39"/>
                  </a:lnTo>
                  <a:lnTo>
                    <a:pt x="49" y="43"/>
                  </a:lnTo>
                  <a:lnTo>
                    <a:pt x="49" y="46"/>
                  </a:lnTo>
                  <a:lnTo>
                    <a:pt x="49" y="49"/>
                  </a:lnTo>
                  <a:lnTo>
                    <a:pt x="48" y="52"/>
                  </a:lnTo>
                  <a:lnTo>
                    <a:pt x="47" y="55"/>
                  </a:lnTo>
                  <a:lnTo>
                    <a:pt x="43" y="56"/>
                  </a:lnTo>
                  <a:lnTo>
                    <a:pt x="40" y="56"/>
                  </a:lnTo>
                  <a:lnTo>
                    <a:pt x="36" y="56"/>
                  </a:lnTo>
                  <a:lnTo>
                    <a:pt x="33" y="56"/>
                  </a:lnTo>
                  <a:lnTo>
                    <a:pt x="30" y="55"/>
                  </a:lnTo>
                  <a:lnTo>
                    <a:pt x="27" y="55"/>
                  </a:lnTo>
                  <a:lnTo>
                    <a:pt x="24" y="54"/>
                  </a:lnTo>
                  <a:lnTo>
                    <a:pt x="21" y="53"/>
                  </a:lnTo>
                  <a:lnTo>
                    <a:pt x="18" y="52"/>
                  </a:lnTo>
                  <a:lnTo>
                    <a:pt x="15" y="51"/>
                  </a:lnTo>
                  <a:lnTo>
                    <a:pt x="12" y="50"/>
                  </a:lnTo>
                  <a:lnTo>
                    <a:pt x="9" y="48"/>
                  </a:lnTo>
                  <a:lnTo>
                    <a:pt x="7" y="46"/>
                  </a:lnTo>
                  <a:lnTo>
                    <a:pt x="5" y="44"/>
                  </a:lnTo>
                  <a:lnTo>
                    <a:pt x="2" y="42"/>
                  </a:lnTo>
                  <a:lnTo>
                    <a:pt x="0" y="40"/>
                  </a:lnTo>
                  <a:lnTo>
                    <a:pt x="0" y="48"/>
                  </a:lnTo>
                  <a:lnTo>
                    <a:pt x="0" y="55"/>
                  </a:lnTo>
                  <a:lnTo>
                    <a:pt x="0" y="102"/>
                  </a:lnTo>
                  <a:lnTo>
                    <a:pt x="5" y="98"/>
                  </a:lnTo>
                  <a:lnTo>
                    <a:pt x="9" y="94"/>
                  </a:lnTo>
                  <a:lnTo>
                    <a:pt x="15" y="90"/>
                  </a:lnTo>
                  <a:lnTo>
                    <a:pt x="21" y="87"/>
                  </a:lnTo>
                  <a:lnTo>
                    <a:pt x="24" y="85"/>
                  </a:lnTo>
                  <a:lnTo>
                    <a:pt x="27" y="84"/>
                  </a:lnTo>
                  <a:lnTo>
                    <a:pt x="30" y="83"/>
                  </a:lnTo>
                  <a:lnTo>
                    <a:pt x="33" y="82"/>
                  </a:lnTo>
                  <a:lnTo>
                    <a:pt x="37" y="81"/>
                  </a:lnTo>
                  <a:lnTo>
                    <a:pt x="40" y="80"/>
                  </a:lnTo>
                  <a:lnTo>
                    <a:pt x="44" y="80"/>
                  </a:lnTo>
                  <a:lnTo>
                    <a:pt x="47" y="79"/>
                  </a:lnTo>
                  <a:lnTo>
                    <a:pt x="47" y="276"/>
                  </a:lnTo>
                  <a:lnTo>
                    <a:pt x="83" y="276"/>
                  </a:lnTo>
                  <a:lnTo>
                    <a:pt x="83" y="252"/>
                  </a:lnTo>
                  <a:lnTo>
                    <a:pt x="83" y="227"/>
                  </a:lnTo>
                  <a:lnTo>
                    <a:pt x="83" y="78"/>
                  </a:lnTo>
                  <a:lnTo>
                    <a:pt x="87" y="77"/>
                  </a:lnTo>
                  <a:lnTo>
                    <a:pt x="91" y="77"/>
                  </a:lnTo>
                  <a:lnTo>
                    <a:pt x="95" y="77"/>
                  </a:lnTo>
                  <a:lnTo>
                    <a:pt x="99" y="77"/>
                  </a:lnTo>
                  <a:lnTo>
                    <a:pt x="102" y="78"/>
                  </a:lnTo>
                  <a:lnTo>
                    <a:pt x="106" y="78"/>
                  </a:lnTo>
                  <a:lnTo>
                    <a:pt x="109" y="79"/>
                  </a:lnTo>
                  <a:lnTo>
                    <a:pt x="113" y="81"/>
                  </a:lnTo>
                  <a:lnTo>
                    <a:pt x="116" y="82"/>
                  </a:lnTo>
                  <a:lnTo>
                    <a:pt x="120" y="84"/>
                  </a:lnTo>
                  <a:lnTo>
                    <a:pt x="123" y="86"/>
                  </a:lnTo>
                  <a:lnTo>
                    <a:pt x="126" y="89"/>
                  </a:lnTo>
                  <a:lnTo>
                    <a:pt x="130" y="92"/>
                  </a:lnTo>
                  <a:lnTo>
                    <a:pt x="133" y="94"/>
                  </a:lnTo>
                  <a:lnTo>
                    <a:pt x="137" y="97"/>
                  </a:lnTo>
                  <a:lnTo>
                    <a:pt x="140" y="101"/>
                  </a:lnTo>
                  <a:lnTo>
                    <a:pt x="140" y="94"/>
                  </a:lnTo>
                  <a:lnTo>
                    <a:pt x="140" y="87"/>
                  </a:lnTo>
                  <a:lnTo>
                    <a:pt x="140" y="80"/>
                  </a:lnTo>
                  <a:lnTo>
                    <a:pt x="140" y="72"/>
                  </a:lnTo>
                  <a:lnTo>
                    <a:pt x="140" y="65"/>
                  </a:lnTo>
                  <a:lnTo>
                    <a:pt x="141" y="58"/>
                  </a:lnTo>
                  <a:lnTo>
                    <a:pt x="141" y="51"/>
                  </a:lnTo>
                  <a:lnTo>
                    <a:pt x="141" y="44"/>
                  </a:lnTo>
                  <a:lnTo>
                    <a:pt x="134" y="48"/>
                  </a:lnTo>
                  <a:lnTo>
                    <a:pt x="128" y="51"/>
                  </a:lnTo>
                  <a:lnTo>
                    <a:pt x="125" y="52"/>
                  </a:lnTo>
                  <a:lnTo>
                    <a:pt x="121" y="53"/>
                  </a:lnTo>
                  <a:lnTo>
                    <a:pt x="118" y="54"/>
                  </a:lnTo>
                  <a:lnTo>
                    <a:pt x="115" y="55"/>
                  </a:lnTo>
                  <a:lnTo>
                    <a:pt x="111" y="56"/>
                  </a:lnTo>
                  <a:lnTo>
                    <a:pt x="107" y="57"/>
                  </a:lnTo>
                  <a:lnTo>
                    <a:pt x="104" y="57"/>
                  </a:lnTo>
                  <a:lnTo>
                    <a:pt x="100" y="57"/>
                  </a:lnTo>
                  <a:lnTo>
                    <a:pt x="96" y="57"/>
                  </a:lnTo>
                  <a:lnTo>
                    <a:pt x="92" y="57"/>
                  </a:lnTo>
                  <a:lnTo>
                    <a:pt x="87" y="56"/>
                  </a:lnTo>
                  <a:lnTo>
                    <a:pt x="83" y="56"/>
                  </a:lnTo>
                  <a:lnTo>
                    <a:pt x="82" y="52"/>
                  </a:lnTo>
                  <a:lnTo>
                    <a:pt x="82" y="48"/>
                  </a:lnTo>
                  <a:lnTo>
                    <a:pt x="82" y="44"/>
                  </a:lnTo>
                  <a:lnTo>
                    <a:pt x="82" y="41"/>
                  </a:lnTo>
                  <a:lnTo>
                    <a:pt x="83" y="37"/>
                  </a:lnTo>
                  <a:lnTo>
                    <a:pt x="84" y="33"/>
                  </a:lnTo>
                  <a:lnTo>
                    <a:pt x="86" y="30"/>
                  </a:lnTo>
                  <a:lnTo>
                    <a:pt x="87" y="26"/>
                  </a:lnTo>
                  <a:lnTo>
                    <a:pt x="89" y="23"/>
                  </a:lnTo>
                  <a:lnTo>
                    <a:pt x="91" y="19"/>
                  </a:lnTo>
                  <a:lnTo>
                    <a:pt x="93" y="16"/>
                  </a:lnTo>
                  <a:lnTo>
                    <a:pt x="95" y="13"/>
                  </a:lnTo>
                  <a:lnTo>
                    <a:pt x="100" y="6"/>
                  </a:lnTo>
                  <a:lnTo>
                    <a:pt x="105"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43" name="Shape 43">
              <a:extLst>
                <a:ext uri="{FF2B5EF4-FFF2-40B4-BE49-F238E27FC236}">
                  <a16:creationId xmlns:a16="http://schemas.microsoft.com/office/drawing/2014/main" id="{6A10A811-C65C-5EAE-9B4C-DF9407FD0498}"/>
                </a:ext>
              </a:extLst>
            </xdr:cNvPr>
            <xdr:cNvSpPr/>
          </xdr:nvSpPr>
          <xdr:spPr>
            <a:xfrm>
              <a:off x="6428" y="739"/>
              <a:ext cx="117" cy="20"/>
            </a:xfrm>
            <a:custGeom>
              <a:avLst/>
              <a:gdLst/>
              <a:ahLst/>
              <a:cxnLst/>
              <a:rect l="l" t="t" r="r" b="b"/>
              <a:pathLst>
                <a:path w="117" h="20" extrusionOk="0">
                  <a:moveTo>
                    <a:pt x="117" y="20"/>
                  </a:moveTo>
                  <a:lnTo>
                    <a:pt x="103" y="0"/>
                  </a:lnTo>
                  <a:lnTo>
                    <a:pt x="13" y="0"/>
                  </a:lnTo>
                  <a:lnTo>
                    <a:pt x="0" y="20"/>
                  </a:lnTo>
                  <a:lnTo>
                    <a:pt x="117" y="2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44" name="Shape 44">
              <a:extLst>
                <a:ext uri="{FF2B5EF4-FFF2-40B4-BE49-F238E27FC236}">
                  <a16:creationId xmlns:a16="http://schemas.microsoft.com/office/drawing/2014/main" id="{E1B11629-51D2-35A5-0841-AA7FD84463DC}"/>
                </a:ext>
              </a:extLst>
            </xdr:cNvPr>
            <xdr:cNvSpPr/>
          </xdr:nvSpPr>
          <xdr:spPr>
            <a:xfrm>
              <a:off x="6447" y="718"/>
              <a:ext cx="78" cy="20"/>
            </a:xfrm>
            <a:custGeom>
              <a:avLst/>
              <a:gdLst/>
              <a:ahLst/>
              <a:cxnLst/>
              <a:rect l="l" t="t" r="r" b="b"/>
              <a:pathLst>
                <a:path w="78" h="20" extrusionOk="0">
                  <a:moveTo>
                    <a:pt x="0" y="20"/>
                  </a:moveTo>
                  <a:lnTo>
                    <a:pt x="8" y="0"/>
                  </a:lnTo>
                  <a:lnTo>
                    <a:pt x="65" y="0"/>
                  </a:lnTo>
                  <a:lnTo>
                    <a:pt x="78" y="20"/>
                  </a:lnTo>
                  <a:lnTo>
                    <a:pt x="0" y="2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45" name="Shape 45">
              <a:extLst>
                <a:ext uri="{FF2B5EF4-FFF2-40B4-BE49-F238E27FC236}">
                  <a16:creationId xmlns:a16="http://schemas.microsoft.com/office/drawing/2014/main" id="{BDEA6026-6D84-1F6B-DA66-2751DF251274}"/>
                </a:ext>
              </a:extLst>
            </xdr:cNvPr>
            <xdr:cNvPicPr preferRelativeResize="0"/>
          </xdr:nvPicPr>
          <xdr:blipFill rotWithShape="1">
            <a:blip xmlns:r="http://schemas.openxmlformats.org/officeDocument/2006/relationships" r:embed="rId13">
              <a:alphaModFix/>
            </a:blip>
            <a:srcRect/>
            <a:stretch/>
          </xdr:blipFill>
          <xdr:spPr>
            <a:xfrm>
              <a:off x="6428" y="920"/>
              <a:ext cx="255" cy="123"/>
            </a:xfrm>
            <a:prstGeom prst="rect">
              <a:avLst/>
            </a:prstGeom>
            <a:noFill/>
            <a:ln>
              <a:noFill/>
            </a:ln>
          </xdr:spPr>
        </xdr:pic>
        <xdr:cxnSp macro="">
          <xdr:nvCxnSpPr>
            <xdr:cNvPr id="46" name="Shape 46">
              <a:extLst>
                <a:ext uri="{FF2B5EF4-FFF2-40B4-BE49-F238E27FC236}">
                  <a16:creationId xmlns:a16="http://schemas.microsoft.com/office/drawing/2014/main" id="{1B0AE5E3-0AAD-A8DA-0913-05DF629B1F9F}"/>
                </a:ext>
              </a:extLst>
            </xdr:cNvPr>
            <xdr:cNvCxnSpPr/>
          </xdr:nvCxnSpPr>
          <xdr:spPr>
            <a:xfrm>
              <a:off x="6227" y="969"/>
              <a:ext cx="22" cy="0"/>
            </a:xfrm>
            <a:prstGeom prst="straightConnector1">
              <a:avLst/>
            </a:prstGeom>
            <a:noFill/>
            <a:ln w="19950" cap="flat" cmpd="sng">
              <a:solidFill>
                <a:srgbClr val="373435"/>
              </a:solidFill>
              <a:prstDash val="solid"/>
              <a:round/>
              <a:headEnd type="none" w="med" len="med"/>
              <a:tailEnd type="none" w="med" len="med"/>
            </a:ln>
          </xdr:spPr>
        </xdr:cxnSp>
        <xdr:cxnSp macro="">
          <xdr:nvCxnSpPr>
            <xdr:cNvPr id="47" name="Shape 47">
              <a:extLst>
                <a:ext uri="{FF2B5EF4-FFF2-40B4-BE49-F238E27FC236}">
                  <a16:creationId xmlns:a16="http://schemas.microsoft.com/office/drawing/2014/main" id="{199F7635-061B-DE24-C5F3-9C802E1FB19D}"/>
                </a:ext>
              </a:extLst>
            </xdr:cNvPr>
            <xdr:cNvCxnSpPr/>
          </xdr:nvCxnSpPr>
          <xdr:spPr>
            <a:xfrm>
              <a:off x="6184" y="969"/>
              <a:ext cx="23" cy="0"/>
            </a:xfrm>
            <a:prstGeom prst="straightConnector1">
              <a:avLst/>
            </a:prstGeom>
            <a:noFill/>
            <a:ln w="19950" cap="flat" cmpd="sng">
              <a:solidFill>
                <a:srgbClr val="373435"/>
              </a:solidFill>
              <a:prstDash val="solid"/>
              <a:round/>
              <a:headEnd type="none" w="med" len="med"/>
              <a:tailEnd type="none" w="med" len="med"/>
            </a:ln>
          </xdr:spPr>
        </xdr:cxnSp>
        <xdr:sp macro="" textlink="">
          <xdr:nvSpPr>
            <xdr:cNvPr id="48" name="Shape 48">
              <a:extLst>
                <a:ext uri="{FF2B5EF4-FFF2-40B4-BE49-F238E27FC236}">
                  <a16:creationId xmlns:a16="http://schemas.microsoft.com/office/drawing/2014/main" id="{9202A3C8-0B0A-1E63-C6D7-DDE4A241BD06}"/>
                </a:ext>
              </a:extLst>
            </xdr:cNvPr>
            <xdr:cNvSpPr/>
          </xdr:nvSpPr>
          <xdr:spPr>
            <a:xfrm>
              <a:off x="6134" y="952"/>
              <a:ext cx="31" cy="46"/>
            </a:xfrm>
            <a:custGeom>
              <a:avLst/>
              <a:gdLst/>
              <a:ahLst/>
              <a:cxnLst/>
              <a:rect l="l" t="t" r="r" b="b"/>
              <a:pathLst>
                <a:path w="31" h="46" extrusionOk="0">
                  <a:moveTo>
                    <a:pt x="31" y="45"/>
                  </a:moveTo>
                  <a:lnTo>
                    <a:pt x="31" y="0"/>
                  </a:lnTo>
                  <a:lnTo>
                    <a:pt x="0" y="0"/>
                  </a:lnTo>
                  <a:lnTo>
                    <a:pt x="0" y="46"/>
                  </a:lnTo>
                  <a:lnTo>
                    <a:pt x="31" y="4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49" name="Shape 49">
              <a:extLst>
                <a:ext uri="{FF2B5EF4-FFF2-40B4-BE49-F238E27FC236}">
                  <a16:creationId xmlns:a16="http://schemas.microsoft.com/office/drawing/2014/main" id="{C65989FD-3F2C-5994-A191-3DBE62041E70}"/>
                </a:ext>
              </a:extLst>
            </xdr:cNvPr>
            <xdr:cNvSpPr/>
          </xdr:nvSpPr>
          <xdr:spPr>
            <a:xfrm>
              <a:off x="6148" y="909"/>
              <a:ext cx="134" cy="38"/>
            </a:xfrm>
            <a:custGeom>
              <a:avLst/>
              <a:gdLst/>
              <a:ahLst/>
              <a:cxnLst/>
              <a:rect l="l" t="t" r="r" b="b"/>
              <a:pathLst>
                <a:path w="134" h="38" extrusionOk="0">
                  <a:moveTo>
                    <a:pt x="0" y="0"/>
                  </a:moveTo>
                  <a:lnTo>
                    <a:pt x="91" y="0"/>
                  </a:lnTo>
                  <a:lnTo>
                    <a:pt x="134" y="37"/>
                  </a:lnTo>
                  <a:lnTo>
                    <a:pt x="43" y="38"/>
                  </a:lnTo>
                  <a:lnTo>
                    <a:pt x="0"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50" name="Shape 50">
              <a:extLst>
                <a:ext uri="{FF2B5EF4-FFF2-40B4-BE49-F238E27FC236}">
                  <a16:creationId xmlns:a16="http://schemas.microsoft.com/office/drawing/2014/main" id="{14BDCCF8-6622-0D89-3FE4-7E8012D35F7C}"/>
                </a:ext>
              </a:extLst>
            </xdr:cNvPr>
            <xdr:cNvSpPr/>
          </xdr:nvSpPr>
          <xdr:spPr>
            <a:xfrm>
              <a:off x="6102" y="909"/>
              <a:ext cx="180" cy="90"/>
            </a:xfrm>
            <a:custGeom>
              <a:avLst/>
              <a:gdLst/>
              <a:ahLst/>
              <a:cxnLst/>
              <a:rect l="l" t="t" r="r" b="b"/>
              <a:pathLst>
                <a:path w="180" h="90" extrusionOk="0">
                  <a:moveTo>
                    <a:pt x="180" y="86"/>
                  </a:moveTo>
                  <a:lnTo>
                    <a:pt x="178" y="37"/>
                  </a:lnTo>
                  <a:lnTo>
                    <a:pt x="88" y="37"/>
                  </a:lnTo>
                  <a:lnTo>
                    <a:pt x="46" y="0"/>
                  </a:lnTo>
                  <a:lnTo>
                    <a:pt x="0" y="44"/>
                  </a:lnTo>
                  <a:lnTo>
                    <a:pt x="0" y="90"/>
                  </a:lnTo>
                  <a:lnTo>
                    <a:pt x="22" y="88"/>
                  </a:lnTo>
                  <a:lnTo>
                    <a:pt x="45" y="87"/>
                  </a:lnTo>
                  <a:lnTo>
                    <a:pt x="67" y="87"/>
                  </a:lnTo>
                  <a:lnTo>
                    <a:pt x="89" y="86"/>
                  </a:lnTo>
                  <a:lnTo>
                    <a:pt x="112" y="86"/>
                  </a:lnTo>
                  <a:lnTo>
                    <a:pt x="135" y="86"/>
                  </a:lnTo>
                  <a:lnTo>
                    <a:pt x="157" y="86"/>
                  </a:lnTo>
                  <a:lnTo>
                    <a:pt x="180" y="86"/>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51" name="Shape 51">
              <a:extLst>
                <a:ext uri="{FF2B5EF4-FFF2-40B4-BE49-F238E27FC236}">
                  <a16:creationId xmlns:a16="http://schemas.microsoft.com/office/drawing/2014/main" id="{78C5949C-BD41-2BD6-F904-73136795B573}"/>
                </a:ext>
              </a:extLst>
            </xdr:cNvPr>
            <xdr:cNvPicPr preferRelativeResize="0"/>
          </xdr:nvPicPr>
          <xdr:blipFill rotWithShape="1">
            <a:blip xmlns:r="http://schemas.openxmlformats.org/officeDocument/2006/relationships" r:embed="rId14">
              <a:alphaModFix/>
            </a:blip>
            <a:srcRect/>
            <a:stretch/>
          </xdr:blipFill>
          <xdr:spPr>
            <a:xfrm>
              <a:off x="5899" y="916"/>
              <a:ext cx="161" cy="107"/>
            </a:xfrm>
            <a:prstGeom prst="rect">
              <a:avLst/>
            </a:prstGeom>
            <a:noFill/>
            <a:ln>
              <a:noFill/>
            </a:ln>
          </xdr:spPr>
        </xdr:pic>
        <xdr:pic>
          <xdr:nvPicPr>
            <xdr:cNvPr id="52" name="Shape 52">
              <a:extLst>
                <a:ext uri="{FF2B5EF4-FFF2-40B4-BE49-F238E27FC236}">
                  <a16:creationId xmlns:a16="http://schemas.microsoft.com/office/drawing/2014/main" id="{456E0B9A-AB16-9690-A683-797469EA29A6}"/>
                </a:ext>
              </a:extLst>
            </xdr:cNvPr>
            <xdr:cNvPicPr preferRelativeResize="0"/>
          </xdr:nvPicPr>
          <xdr:blipFill rotWithShape="1">
            <a:blip xmlns:r="http://schemas.openxmlformats.org/officeDocument/2006/relationships" r:embed="rId15">
              <a:alphaModFix/>
            </a:blip>
            <a:srcRect/>
            <a:stretch/>
          </xdr:blipFill>
          <xdr:spPr>
            <a:xfrm>
              <a:off x="5902" y="1029"/>
              <a:ext cx="1622" cy="110"/>
            </a:xfrm>
            <a:prstGeom prst="rect">
              <a:avLst/>
            </a:prstGeom>
            <a:noFill/>
            <a:ln>
              <a:noFill/>
            </a:ln>
          </xdr:spPr>
        </xdr:pic>
        <xdr:sp macro="" textlink="">
          <xdr:nvSpPr>
            <xdr:cNvPr id="53" name="Shape 53">
              <a:extLst>
                <a:ext uri="{FF2B5EF4-FFF2-40B4-BE49-F238E27FC236}">
                  <a16:creationId xmlns:a16="http://schemas.microsoft.com/office/drawing/2014/main" id="{3E331B3B-CF3B-492C-3129-0730BB7E1E7B}"/>
                </a:ext>
              </a:extLst>
            </xdr:cNvPr>
            <xdr:cNvSpPr/>
          </xdr:nvSpPr>
          <xdr:spPr>
            <a:xfrm>
              <a:off x="7025" y="898"/>
              <a:ext cx="2" cy="2"/>
            </a:xfrm>
            <a:custGeom>
              <a:avLst/>
              <a:gdLst/>
              <a:ahLst/>
              <a:cxnLst/>
              <a:rect l="l" t="t" r="r" b="b"/>
              <a:pathLst>
                <a:path w="2" h="2" extrusionOk="0">
                  <a:moveTo>
                    <a:pt x="0" y="2"/>
                  </a:moveTo>
                  <a:lnTo>
                    <a:pt x="1" y="1"/>
                  </a:lnTo>
                  <a:lnTo>
                    <a:pt x="2" y="0"/>
                  </a:lnTo>
                  <a:lnTo>
                    <a:pt x="1"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54" name="Shape 54">
              <a:extLst>
                <a:ext uri="{FF2B5EF4-FFF2-40B4-BE49-F238E27FC236}">
                  <a16:creationId xmlns:a16="http://schemas.microsoft.com/office/drawing/2014/main" id="{B26B3B1A-A28E-06B6-8A17-79875AEE78F2}"/>
                </a:ext>
              </a:extLst>
            </xdr:cNvPr>
            <xdr:cNvSpPr/>
          </xdr:nvSpPr>
          <xdr:spPr>
            <a:xfrm>
              <a:off x="7019" y="902"/>
              <a:ext cx="2" cy="3"/>
            </a:xfrm>
            <a:custGeom>
              <a:avLst/>
              <a:gdLst/>
              <a:ahLst/>
              <a:cxnLst/>
              <a:rect l="l" t="t" r="r" b="b"/>
              <a:pathLst>
                <a:path w="2" h="3" extrusionOk="0">
                  <a:moveTo>
                    <a:pt x="0" y="3"/>
                  </a:moveTo>
                  <a:lnTo>
                    <a:pt x="1" y="2"/>
                  </a:lnTo>
                  <a:lnTo>
                    <a:pt x="2" y="0"/>
                  </a:lnTo>
                  <a:lnTo>
                    <a:pt x="1" y="2"/>
                  </a:lnTo>
                  <a:lnTo>
                    <a:pt x="0" y="3"/>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55" name="Shape 55">
              <a:extLst>
                <a:ext uri="{FF2B5EF4-FFF2-40B4-BE49-F238E27FC236}">
                  <a16:creationId xmlns:a16="http://schemas.microsoft.com/office/drawing/2014/main" id="{820DB99D-CC1B-A02E-ACD1-C276AEC84B6C}"/>
                </a:ext>
              </a:extLst>
            </xdr:cNvPr>
            <xdr:cNvSpPr/>
          </xdr:nvSpPr>
          <xdr:spPr>
            <a:xfrm>
              <a:off x="7019" y="902"/>
              <a:ext cx="2" cy="3"/>
            </a:xfrm>
            <a:custGeom>
              <a:avLst/>
              <a:gdLst/>
              <a:ahLst/>
              <a:cxnLst/>
              <a:rect l="l" t="t" r="r" b="b"/>
              <a:pathLst>
                <a:path w="2" h="3" extrusionOk="0">
                  <a:moveTo>
                    <a:pt x="0" y="3"/>
                  </a:moveTo>
                  <a:lnTo>
                    <a:pt x="1" y="2"/>
                  </a:lnTo>
                  <a:lnTo>
                    <a:pt x="2" y="0"/>
                  </a:lnTo>
                  <a:lnTo>
                    <a:pt x="1" y="2"/>
                  </a:lnTo>
                  <a:lnTo>
                    <a:pt x="0" y="3"/>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56" name="Shape 56">
              <a:extLst>
                <a:ext uri="{FF2B5EF4-FFF2-40B4-BE49-F238E27FC236}">
                  <a16:creationId xmlns:a16="http://schemas.microsoft.com/office/drawing/2014/main" id="{DDD74591-7F31-4A37-915B-C50A47E86B30}"/>
                </a:ext>
              </a:extLst>
            </xdr:cNvPr>
            <xdr:cNvSpPr/>
          </xdr:nvSpPr>
          <xdr:spPr>
            <a:xfrm>
              <a:off x="6845" y="633"/>
              <a:ext cx="315" cy="691"/>
            </a:xfrm>
            <a:custGeom>
              <a:avLst/>
              <a:gdLst/>
              <a:ahLst/>
              <a:cxnLst/>
              <a:rect l="l" t="t" r="r" b="b"/>
              <a:pathLst>
                <a:path w="315" h="691" extrusionOk="0">
                  <a:moveTo>
                    <a:pt x="135" y="293"/>
                  </a:moveTo>
                  <a:lnTo>
                    <a:pt x="128" y="315"/>
                  </a:lnTo>
                  <a:lnTo>
                    <a:pt x="121" y="335"/>
                  </a:lnTo>
                  <a:lnTo>
                    <a:pt x="115" y="355"/>
                  </a:lnTo>
                  <a:lnTo>
                    <a:pt x="108" y="374"/>
                  </a:lnTo>
                  <a:lnTo>
                    <a:pt x="101" y="392"/>
                  </a:lnTo>
                  <a:lnTo>
                    <a:pt x="94" y="409"/>
                  </a:lnTo>
                  <a:lnTo>
                    <a:pt x="86" y="425"/>
                  </a:lnTo>
                  <a:lnTo>
                    <a:pt x="83" y="433"/>
                  </a:lnTo>
                  <a:lnTo>
                    <a:pt x="79" y="440"/>
                  </a:lnTo>
                  <a:lnTo>
                    <a:pt x="71" y="455"/>
                  </a:lnTo>
                  <a:lnTo>
                    <a:pt x="50" y="500"/>
                  </a:lnTo>
                  <a:lnTo>
                    <a:pt x="44" y="516"/>
                  </a:lnTo>
                  <a:lnTo>
                    <a:pt x="38" y="531"/>
                  </a:lnTo>
                  <a:lnTo>
                    <a:pt x="33" y="547"/>
                  </a:lnTo>
                  <a:lnTo>
                    <a:pt x="27" y="563"/>
                  </a:lnTo>
                  <a:lnTo>
                    <a:pt x="22" y="578"/>
                  </a:lnTo>
                  <a:lnTo>
                    <a:pt x="14" y="610"/>
                  </a:lnTo>
                  <a:lnTo>
                    <a:pt x="11" y="626"/>
                  </a:lnTo>
                  <a:lnTo>
                    <a:pt x="7" y="642"/>
                  </a:lnTo>
                  <a:lnTo>
                    <a:pt x="4" y="658"/>
                  </a:lnTo>
                  <a:lnTo>
                    <a:pt x="2" y="675"/>
                  </a:lnTo>
                  <a:lnTo>
                    <a:pt x="0" y="691"/>
                  </a:lnTo>
                  <a:lnTo>
                    <a:pt x="8" y="691"/>
                  </a:lnTo>
                  <a:lnTo>
                    <a:pt x="16" y="690"/>
                  </a:lnTo>
                  <a:lnTo>
                    <a:pt x="44" y="690"/>
                  </a:lnTo>
                  <a:lnTo>
                    <a:pt x="45" y="675"/>
                  </a:lnTo>
                  <a:lnTo>
                    <a:pt x="47" y="660"/>
                  </a:lnTo>
                  <a:lnTo>
                    <a:pt x="50" y="645"/>
                  </a:lnTo>
                  <a:lnTo>
                    <a:pt x="56" y="613"/>
                  </a:lnTo>
                  <a:lnTo>
                    <a:pt x="60" y="597"/>
                  </a:lnTo>
                  <a:lnTo>
                    <a:pt x="70" y="563"/>
                  </a:lnTo>
                  <a:lnTo>
                    <a:pt x="76" y="546"/>
                  </a:lnTo>
                  <a:lnTo>
                    <a:pt x="82" y="528"/>
                  </a:lnTo>
                  <a:lnTo>
                    <a:pt x="89" y="510"/>
                  </a:lnTo>
                  <a:lnTo>
                    <a:pt x="105" y="472"/>
                  </a:lnTo>
                  <a:lnTo>
                    <a:pt x="114" y="453"/>
                  </a:lnTo>
                  <a:lnTo>
                    <a:pt x="123" y="433"/>
                  </a:lnTo>
                  <a:lnTo>
                    <a:pt x="134" y="412"/>
                  </a:lnTo>
                  <a:lnTo>
                    <a:pt x="138" y="404"/>
                  </a:lnTo>
                  <a:lnTo>
                    <a:pt x="162" y="350"/>
                  </a:lnTo>
                  <a:lnTo>
                    <a:pt x="165" y="340"/>
                  </a:lnTo>
                  <a:lnTo>
                    <a:pt x="165" y="336"/>
                  </a:lnTo>
                  <a:lnTo>
                    <a:pt x="130" y="336"/>
                  </a:lnTo>
                  <a:lnTo>
                    <a:pt x="134" y="314"/>
                  </a:lnTo>
                  <a:lnTo>
                    <a:pt x="135" y="303"/>
                  </a:lnTo>
                  <a:lnTo>
                    <a:pt x="135" y="293"/>
                  </a:lnTo>
                  <a:close/>
                  <a:moveTo>
                    <a:pt x="261" y="0"/>
                  </a:moveTo>
                  <a:lnTo>
                    <a:pt x="257" y="3"/>
                  </a:lnTo>
                  <a:lnTo>
                    <a:pt x="248" y="12"/>
                  </a:lnTo>
                  <a:lnTo>
                    <a:pt x="240" y="22"/>
                  </a:lnTo>
                  <a:lnTo>
                    <a:pt x="237" y="28"/>
                  </a:lnTo>
                  <a:lnTo>
                    <a:pt x="232" y="34"/>
                  </a:lnTo>
                  <a:lnTo>
                    <a:pt x="229" y="40"/>
                  </a:lnTo>
                  <a:lnTo>
                    <a:pt x="225" y="46"/>
                  </a:lnTo>
                  <a:lnTo>
                    <a:pt x="221" y="53"/>
                  </a:lnTo>
                  <a:lnTo>
                    <a:pt x="218" y="60"/>
                  </a:lnTo>
                  <a:lnTo>
                    <a:pt x="214" y="67"/>
                  </a:lnTo>
                  <a:lnTo>
                    <a:pt x="200" y="99"/>
                  </a:lnTo>
                  <a:lnTo>
                    <a:pt x="193" y="116"/>
                  </a:lnTo>
                  <a:lnTo>
                    <a:pt x="187" y="134"/>
                  </a:lnTo>
                  <a:lnTo>
                    <a:pt x="180" y="153"/>
                  </a:lnTo>
                  <a:lnTo>
                    <a:pt x="174" y="171"/>
                  </a:lnTo>
                  <a:lnTo>
                    <a:pt x="167" y="191"/>
                  </a:lnTo>
                  <a:lnTo>
                    <a:pt x="161" y="210"/>
                  </a:lnTo>
                  <a:lnTo>
                    <a:pt x="155" y="230"/>
                  </a:lnTo>
                  <a:lnTo>
                    <a:pt x="149" y="249"/>
                  </a:lnTo>
                  <a:lnTo>
                    <a:pt x="153" y="257"/>
                  </a:lnTo>
                  <a:lnTo>
                    <a:pt x="157" y="264"/>
                  </a:lnTo>
                  <a:lnTo>
                    <a:pt x="154" y="273"/>
                  </a:lnTo>
                  <a:lnTo>
                    <a:pt x="150" y="282"/>
                  </a:lnTo>
                  <a:lnTo>
                    <a:pt x="144" y="300"/>
                  </a:lnTo>
                  <a:lnTo>
                    <a:pt x="140" y="309"/>
                  </a:lnTo>
                  <a:lnTo>
                    <a:pt x="137" y="318"/>
                  </a:lnTo>
                  <a:lnTo>
                    <a:pt x="133" y="327"/>
                  </a:lnTo>
                  <a:lnTo>
                    <a:pt x="130" y="336"/>
                  </a:lnTo>
                  <a:lnTo>
                    <a:pt x="165" y="336"/>
                  </a:lnTo>
                  <a:lnTo>
                    <a:pt x="165" y="332"/>
                  </a:lnTo>
                  <a:lnTo>
                    <a:pt x="164" y="324"/>
                  </a:lnTo>
                  <a:lnTo>
                    <a:pt x="164" y="300"/>
                  </a:lnTo>
                  <a:lnTo>
                    <a:pt x="165" y="293"/>
                  </a:lnTo>
                  <a:lnTo>
                    <a:pt x="165" y="285"/>
                  </a:lnTo>
                  <a:lnTo>
                    <a:pt x="165" y="282"/>
                  </a:lnTo>
                  <a:lnTo>
                    <a:pt x="160" y="282"/>
                  </a:lnTo>
                  <a:lnTo>
                    <a:pt x="178" y="252"/>
                  </a:lnTo>
                  <a:lnTo>
                    <a:pt x="185" y="242"/>
                  </a:lnTo>
                  <a:lnTo>
                    <a:pt x="191" y="233"/>
                  </a:lnTo>
                  <a:lnTo>
                    <a:pt x="197" y="223"/>
                  </a:lnTo>
                  <a:lnTo>
                    <a:pt x="204" y="213"/>
                  </a:lnTo>
                  <a:lnTo>
                    <a:pt x="210" y="204"/>
                  </a:lnTo>
                  <a:lnTo>
                    <a:pt x="216" y="186"/>
                  </a:lnTo>
                  <a:lnTo>
                    <a:pt x="221" y="168"/>
                  </a:lnTo>
                  <a:lnTo>
                    <a:pt x="227" y="150"/>
                  </a:lnTo>
                  <a:lnTo>
                    <a:pt x="232" y="133"/>
                  </a:lnTo>
                  <a:lnTo>
                    <a:pt x="238" y="115"/>
                  </a:lnTo>
                  <a:lnTo>
                    <a:pt x="244" y="99"/>
                  </a:lnTo>
                  <a:lnTo>
                    <a:pt x="250" y="82"/>
                  </a:lnTo>
                  <a:lnTo>
                    <a:pt x="257" y="66"/>
                  </a:lnTo>
                  <a:lnTo>
                    <a:pt x="293" y="66"/>
                  </a:lnTo>
                  <a:lnTo>
                    <a:pt x="292" y="63"/>
                  </a:lnTo>
                  <a:lnTo>
                    <a:pt x="286" y="50"/>
                  </a:lnTo>
                  <a:lnTo>
                    <a:pt x="281" y="38"/>
                  </a:lnTo>
                  <a:lnTo>
                    <a:pt x="275" y="25"/>
                  </a:lnTo>
                  <a:lnTo>
                    <a:pt x="268" y="12"/>
                  </a:lnTo>
                  <a:lnTo>
                    <a:pt x="261" y="0"/>
                  </a:lnTo>
                  <a:close/>
                  <a:moveTo>
                    <a:pt x="166" y="278"/>
                  </a:moveTo>
                  <a:lnTo>
                    <a:pt x="160" y="282"/>
                  </a:lnTo>
                  <a:lnTo>
                    <a:pt x="165" y="282"/>
                  </a:lnTo>
                  <a:lnTo>
                    <a:pt x="166" y="278"/>
                  </a:lnTo>
                  <a:close/>
                  <a:moveTo>
                    <a:pt x="293" y="66"/>
                  </a:moveTo>
                  <a:lnTo>
                    <a:pt x="257" y="66"/>
                  </a:lnTo>
                  <a:lnTo>
                    <a:pt x="262" y="75"/>
                  </a:lnTo>
                  <a:lnTo>
                    <a:pt x="272" y="95"/>
                  </a:lnTo>
                  <a:lnTo>
                    <a:pt x="276" y="104"/>
                  </a:lnTo>
                  <a:lnTo>
                    <a:pt x="280" y="114"/>
                  </a:lnTo>
                  <a:lnTo>
                    <a:pt x="284" y="123"/>
                  </a:lnTo>
                  <a:lnTo>
                    <a:pt x="288" y="133"/>
                  </a:lnTo>
                  <a:lnTo>
                    <a:pt x="291" y="142"/>
                  </a:lnTo>
                  <a:lnTo>
                    <a:pt x="298" y="161"/>
                  </a:lnTo>
                  <a:lnTo>
                    <a:pt x="304" y="180"/>
                  </a:lnTo>
                  <a:lnTo>
                    <a:pt x="309" y="199"/>
                  </a:lnTo>
                  <a:lnTo>
                    <a:pt x="315" y="218"/>
                  </a:lnTo>
                  <a:lnTo>
                    <a:pt x="315" y="186"/>
                  </a:lnTo>
                  <a:lnTo>
                    <a:pt x="314" y="171"/>
                  </a:lnTo>
                  <a:lnTo>
                    <a:pt x="313" y="159"/>
                  </a:lnTo>
                  <a:lnTo>
                    <a:pt x="307" y="117"/>
                  </a:lnTo>
                  <a:lnTo>
                    <a:pt x="304" y="103"/>
                  </a:lnTo>
                  <a:lnTo>
                    <a:pt x="300" y="90"/>
                  </a:lnTo>
                  <a:lnTo>
                    <a:pt x="296" y="76"/>
                  </a:lnTo>
                  <a:lnTo>
                    <a:pt x="293" y="66"/>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57" name="Shape 57">
              <a:extLst>
                <a:ext uri="{FF2B5EF4-FFF2-40B4-BE49-F238E27FC236}">
                  <a16:creationId xmlns:a16="http://schemas.microsoft.com/office/drawing/2014/main" id="{1570D4C4-3CB6-D2CA-A17A-42D0007BC067}"/>
                </a:ext>
              </a:extLst>
            </xdr:cNvPr>
            <xdr:cNvPicPr preferRelativeResize="0"/>
          </xdr:nvPicPr>
          <xdr:blipFill rotWithShape="1">
            <a:blip xmlns:r="http://schemas.openxmlformats.org/officeDocument/2006/relationships" r:embed="rId16">
              <a:alphaModFix/>
            </a:blip>
            <a:srcRect/>
            <a:stretch/>
          </xdr:blipFill>
          <xdr:spPr>
            <a:xfrm>
              <a:off x="6845" y="762"/>
              <a:ext cx="499" cy="432"/>
            </a:xfrm>
            <a:prstGeom prst="rect">
              <a:avLst/>
            </a:prstGeom>
            <a:noFill/>
            <a:ln>
              <a:noFill/>
            </a:ln>
          </xdr:spPr>
        </xdr:pic>
        <xdr:sp macro="" textlink="">
          <xdr:nvSpPr>
            <xdr:cNvPr id="58" name="Shape 58">
              <a:extLst>
                <a:ext uri="{FF2B5EF4-FFF2-40B4-BE49-F238E27FC236}">
                  <a16:creationId xmlns:a16="http://schemas.microsoft.com/office/drawing/2014/main" id="{3702CBE9-BB38-8CAA-9649-E41AA48B1F96}"/>
                </a:ext>
              </a:extLst>
            </xdr:cNvPr>
            <xdr:cNvSpPr/>
          </xdr:nvSpPr>
          <xdr:spPr>
            <a:xfrm>
              <a:off x="6845" y="633"/>
              <a:ext cx="315" cy="691"/>
            </a:xfrm>
            <a:custGeom>
              <a:avLst/>
              <a:gdLst/>
              <a:ahLst/>
              <a:cxnLst/>
              <a:rect l="l" t="t" r="r" b="b"/>
              <a:pathLst>
                <a:path w="315" h="691" extrusionOk="0">
                  <a:moveTo>
                    <a:pt x="79" y="440"/>
                  </a:moveTo>
                  <a:lnTo>
                    <a:pt x="83" y="433"/>
                  </a:lnTo>
                  <a:lnTo>
                    <a:pt x="86" y="425"/>
                  </a:lnTo>
                  <a:lnTo>
                    <a:pt x="90" y="417"/>
                  </a:lnTo>
                  <a:lnTo>
                    <a:pt x="115" y="355"/>
                  </a:lnTo>
                  <a:lnTo>
                    <a:pt x="121" y="335"/>
                  </a:lnTo>
                  <a:lnTo>
                    <a:pt x="128" y="315"/>
                  </a:lnTo>
                  <a:lnTo>
                    <a:pt x="135" y="293"/>
                  </a:lnTo>
                  <a:lnTo>
                    <a:pt x="135" y="303"/>
                  </a:lnTo>
                  <a:lnTo>
                    <a:pt x="134" y="314"/>
                  </a:lnTo>
                  <a:lnTo>
                    <a:pt x="132" y="325"/>
                  </a:lnTo>
                  <a:lnTo>
                    <a:pt x="130" y="336"/>
                  </a:lnTo>
                  <a:lnTo>
                    <a:pt x="133" y="327"/>
                  </a:lnTo>
                  <a:lnTo>
                    <a:pt x="137" y="318"/>
                  </a:lnTo>
                  <a:lnTo>
                    <a:pt x="140" y="309"/>
                  </a:lnTo>
                  <a:lnTo>
                    <a:pt x="144" y="300"/>
                  </a:lnTo>
                  <a:lnTo>
                    <a:pt x="147" y="291"/>
                  </a:lnTo>
                  <a:lnTo>
                    <a:pt x="150" y="282"/>
                  </a:lnTo>
                  <a:lnTo>
                    <a:pt x="154" y="273"/>
                  </a:lnTo>
                  <a:lnTo>
                    <a:pt x="157" y="264"/>
                  </a:lnTo>
                  <a:lnTo>
                    <a:pt x="155" y="260"/>
                  </a:lnTo>
                  <a:lnTo>
                    <a:pt x="153" y="257"/>
                  </a:lnTo>
                  <a:lnTo>
                    <a:pt x="151" y="253"/>
                  </a:lnTo>
                  <a:lnTo>
                    <a:pt x="149" y="249"/>
                  </a:lnTo>
                  <a:lnTo>
                    <a:pt x="155" y="230"/>
                  </a:lnTo>
                  <a:lnTo>
                    <a:pt x="161" y="210"/>
                  </a:lnTo>
                  <a:lnTo>
                    <a:pt x="167" y="191"/>
                  </a:lnTo>
                  <a:lnTo>
                    <a:pt x="174" y="171"/>
                  </a:lnTo>
                  <a:lnTo>
                    <a:pt x="180" y="153"/>
                  </a:lnTo>
                  <a:lnTo>
                    <a:pt x="187" y="134"/>
                  </a:lnTo>
                  <a:lnTo>
                    <a:pt x="193" y="116"/>
                  </a:lnTo>
                  <a:lnTo>
                    <a:pt x="200" y="99"/>
                  </a:lnTo>
                  <a:lnTo>
                    <a:pt x="207" y="83"/>
                  </a:lnTo>
                  <a:lnTo>
                    <a:pt x="214" y="67"/>
                  </a:lnTo>
                  <a:lnTo>
                    <a:pt x="218" y="60"/>
                  </a:lnTo>
                  <a:lnTo>
                    <a:pt x="221" y="53"/>
                  </a:lnTo>
                  <a:lnTo>
                    <a:pt x="225" y="46"/>
                  </a:lnTo>
                  <a:lnTo>
                    <a:pt x="229" y="40"/>
                  </a:lnTo>
                  <a:lnTo>
                    <a:pt x="232" y="34"/>
                  </a:lnTo>
                  <a:lnTo>
                    <a:pt x="237" y="28"/>
                  </a:lnTo>
                  <a:lnTo>
                    <a:pt x="240" y="22"/>
                  </a:lnTo>
                  <a:lnTo>
                    <a:pt x="248" y="12"/>
                  </a:lnTo>
                  <a:lnTo>
                    <a:pt x="257" y="3"/>
                  </a:lnTo>
                  <a:lnTo>
                    <a:pt x="261" y="0"/>
                  </a:lnTo>
                  <a:lnTo>
                    <a:pt x="268" y="12"/>
                  </a:lnTo>
                  <a:lnTo>
                    <a:pt x="275" y="25"/>
                  </a:lnTo>
                  <a:lnTo>
                    <a:pt x="281" y="38"/>
                  </a:lnTo>
                  <a:lnTo>
                    <a:pt x="286" y="50"/>
                  </a:lnTo>
                  <a:lnTo>
                    <a:pt x="292" y="63"/>
                  </a:lnTo>
                  <a:lnTo>
                    <a:pt x="296" y="76"/>
                  </a:lnTo>
                  <a:lnTo>
                    <a:pt x="300" y="90"/>
                  </a:lnTo>
                  <a:lnTo>
                    <a:pt x="304" y="103"/>
                  </a:lnTo>
                  <a:lnTo>
                    <a:pt x="307" y="117"/>
                  </a:lnTo>
                  <a:lnTo>
                    <a:pt x="309" y="131"/>
                  </a:lnTo>
                  <a:lnTo>
                    <a:pt x="311" y="145"/>
                  </a:lnTo>
                  <a:lnTo>
                    <a:pt x="313" y="159"/>
                  </a:lnTo>
                  <a:lnTo>
                    <a:pt x="314" y="173"/>
                  </a:lnTo>
                  <a:lnTo>
                    <a:pt x="315" y="188"/>
                  </a:lnTo>
                  <a:lnTo>
                    <a:pt x="315" y="203"/>
                  </a:lnTo>
                  <a:lnTo>
                    <a:pt x="315" y="218"/>
                  </a:lnTo>
                  <a:lnTo>
                    <a:pt x="309" y="199"/>
                  </a:lnTo>
                  <a:lnTo>
                    <a:pt x="304" y="180"/>
                  </a:lnTo>
                  <a:lnTo>
                    <a:pt x="298" y="161"/>
                  </a:lnTo>
                  <a:lnTo>
                    <a:pt x="291" y="142"/>
                  </a:lnTo>
                  <a:lnTo>
                    <a:pt x="288" y="133"/>
                  </a:lnTo>
                  <a:lnTo>
                    <a:pt x="284" y="123"/>
                  </a:lnTo>
                  <a:lnTo>
                    <a:pt x="280" y="114"/>
                  </a:lnTo>
                  <a:lnTo>
                    <a:pt x="276" y="104"/>
                  </a:lnTo>
                  <a:lnTo>
                    <a:pt x="272" y="95"/>
                  </a:lnTo>
                  <a:lnTo>
                    <a:pt x="267" y="85"/>
                  </a:lnTo>
                  <a:lnTo>
                    <a:pt x="262" y="75"/>
                  </a:lnTo>
                  <a:lnTo>
                    <a:pt x="257" y="66"/>
                  </a:lnTo>
                  <a:lnTo>
                    <a:pt x="250" y="82"/>
                  </a:lnTo>
                  <a:lnTo>
                    <a:pt x="244" y="99"/>
                  </a:lnTo>
                  <a:lnTo>
                    <a:pt x="238" y="115"/>
                  </a:lnTo>
                  <a:lnTo>
                    <a:pt x="232" y="133"/>
                  </a:lnTo>
                  <a:lnTo>
                    <a:pt x="227" y="150"/>
                  </a:lnTo>
                  <a:lnTo>
                    <a:pt x="221" y="168"/>
                  </a:lnTo>
                  <a:lnTo>
                    <a:pt x="216" y="186"/>
                  </a:lnTo>
                  <a:lnTo>
                    <a:pt x="210" y="204"/>
                  </a:lnTo>
                  <a:lnTo>
                    <a:pt x="204" y="213"/>
                  </a:lnTo>
                  <a:lnTo>
                    <a:pt x="197" y="223"/>
                  </a:lnTo>
                  <a:lnTo>
                    <a:pt x="191" y="233"/>
                  </a:lnTo>
                  <a:lnTo>
                    <a:pt x="185" y="242"/>
                  </a:lnTo>
                  <a:lnTo>
                    <a:pt x="178" y="252"/>
                  </a:lnTo>
                  <a:lnTo>
                    <a:pt x="172" y="262"/>
                  </a:lnTo>
                  <a:lnTo>
                    <a:pt x="166" y="272"/>
                  </a:lnTo>
                  <a:lnTo>
                    <a:pt x="160" y="282"/>
                  </a:lnTo>
                  <a:lnTo>
                    <a:pt x="163" y="280"/>
                  </a:lnTo>
                  <a:lnTo>
                    <a:pt x="166" y="278"/>
                  </a:lnTo>
                  <a:lnTo>
                    <a:pt x="165" y="285"/>
                  </a:lnTo>
                  <a:lnTo>
                    <a:pt x="165" y="293"/>
                  </a:lnTo>
                  <a:lnTo>
                    <a:pt x="164" y="300"/>
                  </a:lnTo>
                  <a:lnTo>
                    <a:pt x="164" y="308"/>
                  </a:lnTo>
                  <a:lnTo>
                    <a:pt x="164" y="316"/>
                  </a:lnTo>
                  <a:lnTo>
                    <a:pt x="164" y="324"/>
                  </a:lnTo>
                  <a:lnTo>
                    <a:pt x="165" y="332"/>
                  </a:lnTo>
                  <a:lnTo>
                    <a:pt x="165" y="340"/>
                  </a:lnTo>
                  <a:lnTo>
                    <a:pt x="162" y="350"/>
                  </a:lnTo>
                  <a:lnTo>
                    <a:pt x="158" y="359"/>
                  </a:lnTo>
                  <a:lnTo>
                    <a:pt x="154" y="368"/>
                  </a:lnTo>
                  <a:lnTo>
                    <a:pt x="150" y="377"/>
                  </a:lnTo>
                  <a:lnTo>
                    <a:pt x="146" y="386"/>
                  </a:lnTo>
                  <a:lnTo>
                    <a:pt x="142" y="395"/>
                  </a:lnTo>
                  <a:lnTo>
                    <a:pt x="138" y="404"/>
                  </a:lnTo>
                  <a:lnTo>
                    <a:pt x="134" y="412"/>
                  </a:lnTo>
                  <a:lnTo>
                    <a:pt x="123" y="433"/>
                  </a:lnTo>
                  <a:lnTo>
                    <a:pt x="114" y="453"/>
                  </a:lnTo>
                  <a:lnTo>
                    <a:pt x="105" y="472"/>
                  </a:lnTo>
                  <a:lnTo>
                    <a:pt x="97" y="491"/>
                  </a:lnTo>
                  <a:lnTo>
                    <a:pt x="89" y="510"/>
                  </a:lnTo>
                  <a:lnTo>
                    <a:pt x="82" y="528"/>
                  </a:lnTo>
                  <a:lnTo>
                    <a:pt x="76" y="546"/>
                  </a:lnTo>
                  <a:lnTo>
                    <a:pt x="70" y="563"/>
                  </a:lnTo>
                  <a:lnTo>
                    <a:pt x="65" y="580"/>
                  </a:lnTo>
                  <a:lnTo>
                    <a:pt x="60" y="597"/>
                  </a:lnTo>
                  <a:lnTo>
                    <a:pt x="56" y="613"/>
                  </a:lnTo>
                  <a:lnTo>
                    <a:pt x="53" y="629"/>
                  </a:lnTo>
                  <a:lnTo>
                    <a:pt x="50" y="645"/>
                  </a:lnTo>
                  <a:lnTo>
                    <a:pt x="47" y="660"/>
                  </a:lnTo>
                  <a:lnTo>
                    <a:pt x="45" y="675"/>
                  </a:lnTo>
                  <a:lnTo>
                    <a:pt x="44" y="690"/>
                  </a:lnTo>
                  <a:lnTo>
                    <a:pt x="24" y="690"/>
                  </a:lnTo>
                  <a:lnTo>
                    <a:pt x="16" y="690"/>
                  </a:lnTo>
                  <a:lnTo>
                    <a:pt x="8" y="691"/>
                  </a:lnTo>
                  <a:lnTo>
                    <a:pt x="0" y="691"/>
                  </a:lnTo>
                  <a:lnTo>
                    <a:pt x="2" y="675"/>
                  </a:lnTo>
                  <a:lnTo>
                    <a:pt x="4" y="658"/>
                  </a:lnTo>
                  <a:lnTo>
                    <a:pt x="7" y="642"/>
                  </a:lnTo>
                  <a:lnTo>
                    <a:pt x="11" y="626"/>
                  </a:lnTo>
                  <a:lnTo>
                    <a:pt x="14" y="610"/>
                  </a:lnTo>
                  <a:lnTo>
                    <a:pt x="18" y="594"/>
                  </a:lnTo>
                  <a:lnTo>
                    <a:pt x="22" y="578"/>
                  </a:lnTo>
                  <a:lnTo>
                    <a:pt x="27" y="563"/>
                  </a:lnTo>
                  <a:lnTo>
                    <a:pt x="33" y="547"/>
                  </a:lnTo>
                  <a:lnTo>
                    <a:pt x="38" y="531"/>
                  </a:lnTo>
                  <a:lnTo>
                    <a:pt x="44" y="516"/>
                  </a:lnTo>
                  <a:lnTo>
                    <a:pt x="50" y="500"/>
                  </a:lnTo>
                  <a:lnTo>
                    <a:pt x="57" y="485"/>
                  </a:lnTo>
                  <a:lnTo>
                    <a:pt x="64" y="470"/>
                  </a:lnTo>
                  <a:lnTo>
                    <a:pt x="71" y="455"/>
                  </a:lnTo>
                  <a:lnTo>
                    <a:pt x="79" y="44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59" name="Shape 59">
              <a:extLst>
                <a:ext uri="{FF2B5EF4-FFF2-40B4-BE49-F238E27FC236}">
                  <a16:creationId xmlns:a16="http://schemas.microsoft.com/office/drawing/2014/main" id="{E3EEADDE-EDA2-2B16-B085-82BE8829F696}"/>
                </a:ext>
              </a:extLst>
            </xdr:cNvPr>
            <xdr:cNvPicPr preferRelativeResize="0"/>
          </xdr:nvPicPr>
          <xdr:blipFill rotWithShape="1">
            <a:blip xmlns:r="http://schemas.openxmlformats.org/officeDocument/2006/relationships" r:embed="rId16">
              <a:alphaModFix/>
            </a:blip>
            <a:srcRect/>
            <a:stretch/>
          </xdr:blipFill>
          <xdr:spPr>
            <a:xfrm>
              <a:off x="6845" y="762"/>
              <a:ext cx="499" cy="432"/>
            </a:xfrm>
            <a:prstGeom prst="rect">
              <a:avLst/>
            </a:prstGeom>
            <a:noFill/>
            <a:ln>
              <a:noFill/>
            </a:ln>
          </xdr:spPr>
        </xdr:pic>
        <xdr:sp macro="" textlink="">
          <xdr:nvSpPr>
            <xdr:cNvPr id="60" name="Shape 60">
              <a:extLst>
                <a:ext uri="{FF2B5EF4-FFF2-40B4-BE49-F238E27FC236}">
                  <a16:creationId xmlns:a16="http://schemas.microsoft.com/office/drawing/2014/main" id="{242E1538-C64C-F941-B087-235882D9BF9B}"/>
                </a:ext>
              </a:extLst>
            </xdr:cNvPr>
            <xdr:cNvSpPr/>
          </xdr:nvSpPr>
          <xdr:spPr>
            <a:xfrm>
              <a:off x="6984" y="1019"/>
              <a:ext cx="51" cy="214"/>
            </a:xfrm>
            <a:custGeom>
              <a:avLst/>
              <a:gdLst/>
              <a:ahLst/>
              <a:cxnLst/>
              <a:rect l="l" t="t" r="r" b="b"/>
              <a:pathLst>
                <a:path w="51" h="214" extrusionOk="0">
                  <a:moveTo>
                    <a:pt x="46" y="0"/>
                  </a:moveTo>
                  <a:lnTo>
                    <a:pt x="40" y="4"/>
                  </a:lnTo>
                  <a:lnTo>
                    <a:pt x="34" y="7"/>
                  </a:lnTo>
                  <a:lnTo>
                    <a:pt x="28" y="11"/>
                  </a:lnTo>
                  <a:lnTo>
                    <a:pt x="23" y="14"/>
                  </a:lnTo>
                  <a:lnTo>
                    <a:pt x="17" y="17"/>
                  </a:lnTo>
                  <a:lnTo>
                    <a:pt x="11" y="21"/>
                  </a:lnTo>
                  <a:lnTo>
                    <a:pt x="5" y="24"/>
                  </a:lnTo>
                  <a:lnTo>
                    <a:pt x="0" y="28"/>
                  </a:lnTo>
                  <a:lnTo>
                    <a:pt x="4" y="80"/>
                  </a:lnTo>
                  <a:lnTo>
                    <a:pt x="6" y="102"/>
                  </a:lnTo>
                  <a:lnTo>
                    <a:pt x="7" y="119"/>
                  </a:lnTo>
                  <a:lnTo>
                    <a:pt x="7" y="173"/>
                  </a:lnTo>
                  <a:lnTo>
                    <a:pt x="6" y="193"/>
                  </a:lnTo>
                  <a:lnTo>
                    <a:pt x="5" y="214"/>
                  </a:lnTo>
                  <a:lnTo>
                    <a:pt x="15" y="186"/>
                  </a:lnTo>
                  <a:lnTo>
                    <a:pt x="20" y="173"/>
                  </a:lnTo>
                  <a:lnTo>
                    <a:pt x="24" y="159"/>
                  </a:lnTo>
                  <a:lnTo>
                    <a:pt x="28" y="146"/>
                  </a:lnTo>
                  <a:lnTo>
                    <a:pt x="32" y="132"/>
                  </a:lnTo>
                  <a:lnTo>
                    <a:pt x="35" y="119"/>
                  </a:lnTo>
                  <a:lnTo>
                    <a:pt x="39" y="106"/>
                  </a:lnTo>
                  <a:lnTo>
                    <a:pt x="41" y="93"/>
                  </a:lnTo>
                  <a:lnTo>
                    <a:pt x="44" y="80"/>
                  </a:lnTo>
                  <a:lnTo>
                    <a:pt x="46" y="67"/>
                  </a:lnTo>
                  <a:lnTo>
                    <a:pt x="48" y="55"/>
                  </a:lnTo>
                  <a:lnTo>
                    <a:pt x="49" y="43"/>
                  </a:lnTo>
                  <a:lnTo>
                    <a:pt x="50" y="30"/>
                  </a:lnTo>
                  <a:lnTo>
                    <a:pt x="51" y="21"/>
                  </a:lnTo>
                  <a:lnTo>
                    <a:pt x="51" y="7"/>
                  </a:lnTo>
                  <a:lnTo>
                    <a:pt x="46"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61" name="Shape 61">
              <a:extLst>
                <a:ext uri="{FF2B5EF4-FFF2-40B4-BE49-F238E27FC236}">
                  <a16:creationId xmlns:a16="http://schemas.microsoft.com/office/drawing/2014/main" id="{DA47A0AE-68BB-1920-639C-22FCA8437D39}"/>
                </a:ext>
              </a:extLst>
            </xdr:cNvPr>
            <xdr:cNvPicPr preferRelativeResize="0"/>
          </xdr:nvPicPr>
          <xdr:blipFill rotWithShape="1">
            <a:blip xmlns:r="http://schemas.openxmlformats.org/officeDocument/2006/relationships" r:embed="rId7">
              <a:alphaModFix/>
            </a:blip>
            <a:srcRect/>
            <a:stretch/>
          </xdr:blipFill>
          <xdr:spPr>
            <a:xfrm>
              <a:off x="6984" y="1149"/>
              <a:ext cx="499" cy="2"/>
            </a:xfrm>
            <a:prstGeom prst="rect">
              <a:avLst/>
            </a:prstGeom>
            <a:noFill/>
            <a:ln>
              <a:noFill/>
            </a:ln>
          </xdr:spPr>
        </xdr:pic>
        <xdr:sp macro="" textlink="">
          <xdr:nvSpPr>
            <xdr:cNvPr id="62" name="Shape 62">
              <a:extLst>
                <a:ext uri="{FF2B5EF4-FFF2-40B4-BE49-F238E27FC236}">
                  <a16:creationId xmlns:a16="http://schemas.microsoft.com/office/drawing/2014/main" id="{CB0B01EC-DFAC-2C70-DCE1-98BDC90B61F6}"/>
                </a:ext>
              </a:extLst>
            </xdr:cNvPr>
            <xdr:cNvSpPr/>
          </xdr:nvSpPr>
          <xdr:spPr>
            <a:xfrm>
              <a:off x="6984" y="1019"/>
              <a:ext cx="51" cy="214"/>
            </a:xfrm>
            <a:custGeom>
              <a:avLst/>
              <a:gdLst/>
              <a:ahLst/>
              <a:cxnLst/>
              <a:rect l="l" t="t" r="r" b="b"/>
              <a:pathLst>
                <a:path w="51" h="214" extrusionOk="0">
                  <a:moveTo>
                    <a:pt x="46" y="0"/>
                  </a:moveTo>
                  <a:lnTo>
                    <a:pt x="40" y="4"/>
                  </a:lnTo>
                  <a:lnTo>
                    <a:pt x="34" y="7"/>
                  </a:lnTo>
                  <a:lnTo>
                    <a:pt x="28" y="11"/>
                  </a:lnTo>
                  <a:lnTo>
                    <a:pt x="23" y="14"/>
                  </a:lnTo>
                  <a:lnTo>
                    <a:pt x="17" y="17"/>
                  </a:lnTo>
                  <a:lnTo>
                    <a:pt x="11" y="21"/>
                  </a:lnTo>
                  <a:lnTo>
                    <a:pt x="5" y="24"/>
                  </a:lnTo>
                  <a:lnTo>
                    <a:pt x="0" y="28"/>
                  </a:lnTo>
                  <a:lnTo>
                    <a:pt x="2" y="53"/>
                  </a:lnTo>
                  <a:lnTo>
                    <a:pt x="4" y="78"/>
                  </a:lnTo>
                  <a:lnTo>
                    <a:pt x="6" y="102"/>
                  </a:lnTo>
                  <a:lnTo>
                    <a:pt x="7" y="125"/>
                  </a:lnTo>
                  <a:lnTo>
                    <a:pt x="7" y="148"/>
                  </a:lnTo>
                  <a:lnTo>
                    <a:pt x="7" y="171"/>
                  </a:lnTo>
                  <a:lnTo>
                    <a:pt x="6" y="193"/>
                  </a:lnTo>
                  <a:lnTo>
                    <a:pt x="5" y="214"/>
                  </a:lnTo>
                  <a:lnTo>
                    <a:pt x="10" y="200"/>
                  </a:lnTo>
                  <a:lnTo>
                    <a:pt x="15" y="186"/>
                  </a:lnTo>
                  <a:lnTo>
                    <a:pt x="20" y="173"/>
                  </a:lnTo>
                  <a:lnTo>
                    <a:pt x="24" y="159"/>
                  </a:lnTo>
                  <a:lnTo>
                    <a:pt x="28" y="146"/>
                  </a:lnTo>
                  <a:lnTo>
                    <a:pt x="32" y="132"/>
                  </a:lnTo>
                  <a:lnTo>
                    <a:pt x="35" y="119"/>
                  </a:lnTo>
                  <a:lnTo>
                    <a:pt x="39" y="106"/>
                  </a:lnTo>
                  <a:lnTo>
                    <a:pt x="41" y="93"/>
                  </a:lnTo>
                  <a:lnTo>
                    <a:pt x="44" y="80"/>
                  </a:lnTo>
                  <a:lnTo>
                    <a:pt x="46" y="67"/>
                  </a:lnTo>
                  <a:lnTo>
                    <a:pt x="48" y="55"/>
                  </a:lnTo>
                  <a:lnTo>
                    <a:pt x="49" y="43"/>
                  </a:lnTo>
                  <a:lnTo>
                    <a:pt x="50" y="30"/>
                  </a:lnTo>
                  <a:lnTo>
                    <a:pt x="51" y="19"/>
                  </a:lnTo>
                  <a:lnTo>
                    <a:pt x="51" y="7"/>
                  </a:lnTo>
                  <a:lnTo>
                    <a:pt x="49" y="3"/>
                  </a:lnTo>
                  <a:lnTo>
                    <a:pt x="46"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63" name="Shape 63">
              <a:extLst>
                <a:ext uri="{FF2B5EF4-FFF2-40B4-BE49-F238E27FC236}">
                  <a16:creationId xmlns:a16="http://schemas.microsoft.com/office/drawing/2014/main" id="{CFC56E5C-CDD1-4856-DA3A-072F4452CB7A}"/>
                </a:ext>
              </a:extLst>
            </xdr:cNvPr>
            <xdr:cNvPicPr preferRelativeResize="0"/>
          </xdr:nvPicPr>
          <xdr:blipFill rotWithShape="1">
            <a:blip xmlns:r="http://schemas.openxmlformats.org/officeDocument/2006/relationships" r:embed="rId7">
              <a:alphaModFix/>
            </a:blip>
            <a:srcRect/>
            <a:stretch/>
          </xdr:blipFill>
          <xdr:spPr>
            <a:xfrm>
              <a:off x="6984" y="1149"/>
              <a:ext cx="499" cy="2"/>
            </a:xfrm>
            <a:prstGeom prst="rect">
              <a:avLst/>
            </a:prstGeom>
            <a:noFill/>
            <a:ln>
              <a:noFill/>
            </a:ln>
          </xdr:spPr>
        </xdr:pic>
        <xdr:pic>
          <xdr:nvPicPr>
            <xdr:cNvPr id="64" name="Shape 64">
              <a:extLst>
                <a:ext uri="{FF2B5EF4-FFF2-40B4-BE49-F238E27FC236}">
                  <a16:creationId xmlns:a16="http://schemas.microsoft.com/office/drawing/2014/main" id="{0964AC2E-6448-ABD7-3A06-C9BF1877FF5A}"/>
                </a:ext>
              </a:extLst>
            </xdr:cNvPr>
            <xdr:cNvPicPr preferRelativeResize="0"/>
          </xdr:nvPicPr>
          <xdr:blipFill rotWithShape="1">
            <a:blip xmlns:r="http://schemas.openxmlformats.org/officeDocument/2006/relationships" r:embed="rId17">
              <a:alphaModFix/>
            </a:blip>
            <a:srcRect/>
            <a:stretch/>
          </xdr:blipFill>
          <xdr:spPr>
            <a:xfrm>
              <a:off x="6858" y="259"/>
              <a:ext cx="106" cy="175"/>
            </a:xfrm>
            <a:prstGeom prst="rect">
              <a:avLst/>
            </a:prstGeom>
            <a:noFill/>
            <a:ln>
              <a:noFill/>
            </a:ln>
          </xdr:spPr>
        </xdr:pic>
        <xdr:pic>
          <xdr:nvPicPr>
            <xdr:cNvPr id="65" name="Shape 65">
              <a:extLst>
                <a:ext uri="{FF2B5EF4-FFF2-40B4-BE49-F238E27FC236}">
                  <a16:creationId xmlns:a16="http://schemas.microsoft.com/office/drawing/2014/main" id="{6E62CD78-1148-C96B-F1E6-0A5DC8B8E4C6}"/>
                </a:ext>
              </a:extLst>
            </xdr:cNvPr>
            <xdr:cNvPicPr preferRelativeResize="0"/>
          </xdr:nvPicPr>
          <xdr:blipFill rotWithShape="1">
            <a:blip xmlns:r="http://schemas.openxmlformats.org/officeDocument/2006/relationships" r:embed="rId7">
              <a:alphaModFix/>
            </a:blip>
            <a:srcRect/>
            <a:stretch/>
          </xdr:blipFill>
          <xdr:spPr>
            <a:xfrm>
              <a:off x="6859" y="388"/>
              <a:ext cx="499" cy="2"/>
            </a:xfrm>
            <a:prstGeom prst="rect">
              <a:avLst/>
            </a:prstGeom>
            <a:noFill/>
            <a:ln>
              <a:noFill/>
            </a:ln>
          </xdr:spPr>
        </xdr:pic>
        <xdr:sp macro="" textlink="">
          <xdr:nvSpPr>
            <xdr:cNvPr id="66" name="Shape 66">
              <a:extLst>
                <a:ext uri="{FF2B5EF4-FFF2-40B4-BE49-F238E27FC236}">
                  <a16:creationId xmlns:a16="http://schemas.microsoft.com/office/drawing/2014/main" id="{8EDF0872-F0B9-EE5C-D8FA-551965EFB0DB}"/>
                </a:ext>
              </a:extLst>
            </xdr:cNvPr>
            <xdr:cNvSpPr/>
          </xdr:nvSpPr>
          <xdr:spPr>
            <a:xfrm>
              <a:off x="6858" y="259"/>
              <a:ext cx="106" cy="175"/>
            </a:xfrm>
            <a:custGeom>
              <a:avLst/>
              <a:gdLst/>
              <a:ahLst/>
              <a:cxnLst/>
              <a:rect l="l" t="t" r="r" b="b"/>
              <a:pathLst>
                <a:path w="106" h="175" extrusionOk="0">
                  <a:moveTo>
                    <a:pt x="106" y="125"/>
                  </a:moveTo>
                  <a:lnTo>
                    <a:pt x="99" y="118"/>
                  </a:lnTo>
                  <a:lnTo>
                    <a:pt x="92" y="111"/>
                  </a:lnTo>
                  <a:lnTo>
                    <a:pt x="85" y="104"/>
                  </a:lnTo>
                  <a:lnTo>
                    <a:pt x="78" y="96"/>
                  </a:lnTo>
                  <a:lnTo>
                    <a:pt x="64" y="80"/>
                  </a:lnTo>
                  <a:lnTo>
                    <a:pt x="51" y="64"/>
                  </a:lnTo>
                  <a:lnTo>
                    <a:pt x="38" y="48"/>
                  </a:lnTo>
                  <a:lnTo>
                    <a:pt x="25" y="32"/>
                  </a:lnTo>
                  <a:lnTo>
                    <a:pt x="12" y="16"/>
                  </a:lnTo>
                  <a:lnTo>
                    <a:pt x="0" y="0"/>
                  </a:lnTo>
                  <a:lnTo>
                    <a:pt x="4" y="12"/>
                  </a:lnTo>
                  <a:lnTo>
                    <a:pt x="8" y="24"/>
                  </a:lnTo>
                  <a:lnTo>
                    <a:pt x="13" y="36"/>
                  </a:lnTo>
                  <a:lnTo>
                    <a:pt x="18" y="47"/>
                  </a:lnTo>
                  <a:lnTo>
                    <a:pt x="23" y="59"/>
                  </a:lnTo>
                  <a:lnTo>
                    <a:pt x="28" y="70"/>
                  </a:lnTo>
                  <a:lnTo>
                    <a:pt x="34" y="82"/>
                  </a:lnTo>
                  <a:lnTo>
                    <a:pt x="40" y="92"/>
                  </a:lnTo>
                  <a:lnTo>
                    <a:pt x="46" y="104"/>
                  </a:lnTo>
                  <a:lnTo>
                    <a:pt x="53" y="114"/>
                  </a:lnTo>
                  <a:lnTo>
                    <a:pt x="60" y="125"/>
                  </a:lnTo>
                  <a:lnTo>
                    <a:pt x="67" y="135"/>
                  </a:lnTo>
                  <a:lnTo>
                    <a:pt x="75" y="145"/>
                  </a:lnTo>
                  <a:lnTo>
                    <a:pt x="83" y="155"/>
                  </a:lnTo>
                  <a:lnTo>
                    <a:pt x="91" y="165"/>
                  </a:lnTo>
                  <a:lnTo>
                    <a:pt x="100" y="175"/>
                  </a:lnTo>
                  <a:lnTo>
                    <a:pt x="100" y="168"/>
                  </a:lnTo>
                  <a:lnTo>
                    <a:pt x="101" y="161"/>
                  </a:lnTo>
                  <a:lnTo>
                    <a:pt x="102" y="155"/>
                  </a:lnTo>
                  <a:lnTo>
                    <a:pt x="103" y="149"/>
                  </a:lnTo>
                  <a:lnTo>
                    <a:pt x="103" y="143"/>
                  </a:lnTo>
                  <a:lnTo>
                    <a:pt x="104" y="137"/>
                  </a:lnTo>
                  <a:lnTo>
                    <a:pt x="105" y="131"/>
                  </a:lnTo>
                  <a:lnTo>
                    <a:pt x="106" y="12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67" name="Shape 67">
              <a:extLst>
                <a:ext uri="{FF2B5EF4-FFF2-40B4-BE49-F238E27FC236}">
                  <a16:creationId xmlns:a16="http://schemas.microsoft.com/office/drawing/2014/main" id="{10DAAC10-BCCA-59FA-6DD3-DB0FE33FCB71}"/>
                </a:ext>
              </a:extLst>
            </xdr:cNvPr>
            <xdr:cNvPicPr preferRelativeResize="0"/>
          </xdr:nvPicPr>
          <xdr:blipFill rotWithShape="1">
            <a:blip xmlns:r="http://schemas.openxmlformats.org/officeDocument/2006/relationships" r:embed="rId7">
              <a:alphaModFix/>
            </a:blip>
            <a:srcRect/>
            <a:stretch/>
          </xdr:blipFill>
          <xdr:spPr>
            <a:xfrm>
              <a:off x="6859" y="388"/>
              <a:ext cx="499" cy="2"/>
            </a:xfrm>
            <a:prstGeom prst="rect">
              <a:avLst/>
            </a:prstGeom>
            <a:noFill/>
            <a:ln>
              <a:noFill/>
            </a:ln>
          </xdr:spPr>
        </xdr:pic>
        <xdr:sp macro="" textlink="">
          <xdr:nvSpPr>
            <xdr:cNvPr id="68" name="Shape 68">
              <a:extLst>
                <a:ext uri="{FF2B5EF4-FFF2-40B4-BE49-F238E27FC236}">
                  <a16:creationId xmlns:a16="http://schemas.microsoft.com/office/drawing/2014/main" id="{CD040A37-CC9E-5F68-D726-6CCA20A5E074}"/>
                </a:ext>
              </a:extLst>
            </xdr:cNvPr>
            <xdr:cNvSpPr/>
          </xdr:nvSpPr>
          <xdr:spPr>
            <a:xfrm>
              <a:off x="6841" y="401"/>
              <a:ext cx="151" cy="146"/>
            </a:xfrm>
            <a:custGeom>
              <a:avLst/>
              <a:gdLst/>
              <a:ahLst/>
              <a:cxnLst/>
              <a:rect l="l" t="t" r="r" b="b"/>
              <a:pathLst>
                <a:path w="151" h="146" extrusionOk="0">
                  <a:moveTo>
                    <a:pt x="114" y="54"/>
                  </a:moveTo>
                  <a:lnTo>
                    <a:pt x="71" y="54"/>
                  </a:lnTo>
                  <a:lnTo>
                    <a:pt x="80" y="65"/>
                  </a:lnTo>
                  <a:lnTo>
                    <a:pt x="90" y="75"/>
                  </a:lnTo>
                  <a:lnTo>
                    <a:pt x="94" y="80"/>
                  </a:lnTo>
                  <a:lnTo>
                    <a:pt x="99" y="86"/>
                  </a:lnTo>
                  <a:lnTo>
                    <a:pt x="103" y="91"/>
                  </a:lnTo>
                  <a:lnTo>
                    <a:pt x="115" y="109"/>
                  </a:lnTo>
                  <a:lnTo>
                    <a:pt x="119" y="114"/>
                  </a:lnTo>
                  <a:lnTo>
                    <a:pt x="123" y="120"/>
                  </a:lnTo>
                  <a:lnTo>
                    <a:pt x="126" y="127"/>
                  </a:lnTo>
                  <a:lnTo>
                    <a:pt x="129" y="133"/>
                  </a:lnTo>
                  <a:lnTo>
                    <a:pt x="133" y="140"/>
                  </a:lnTo>
                  <a:lnTo>
                    <a:pt x="135" y="146"/>
                  </a:lnTo>
                  <a:lnTo>
                    <a:pt x="147" y="122"/>
                  </a:lnTo>
                  <a:lnTo>
                    <a:pt x="151" y="115"/>
                  </a:lnTo>
                  <a:lnTo>
                    <a:pt x="139" y="91"/>
                  </a:lnTo>
                  <a:lnTo>
                    <a:pt x="135" y="84"/>
                  </a:lnTo>
                  <a:lnTo>
                    <a:pt x="130" y="76"/>
                  </a:lnTo>
                  <a:lnTo>
                    <a:pt x="114" y="54"/>
                  </a:lnTo>
                  <a:close/>
                  <a:moveTo>
                    <a:pt x="70" y="0"/>
                  </a:moveTo>
                  <a:lnTo>
                    <a:pt x="60" y="10"/>
                  </a:lnTo>
                  <a:lnTo>
                    <a:pt x="55" y="16"/>
                  </a:lnTo>
                  <a:lnTo>
                    <a:pt x="49" y="22"/>
                  </a:lnTo>
                  <a:lnTo>
                    <a:pt x="44" y="28"/>
                  </a:lnTo>
                  <a:lnTo>
                    <a:pt x="40" y="35"/>
                  </a:lnTo>
                  <a:lnTo>
                    <a:pt x="34" y="42"/>
                  </a:lnTo>
                  <a:lnTo>
                    <a:pt x="30" y="50"/>
                  </a:lnTo>
                  <a:lnTo>
                    <a:pt x="25" y="58"/>
                  </a:lnTo>
                  <a:lnTo>
                    <a:pt x="21" y="66"/>
                  </a:lnTo>
                  <a:lnTo>
                    <a:pt x="9" y="93"/>
                  </a:lnTo>
                  <a:lnTo>
                    <a:pt x="3" y="113"/>
                  </a:lnTo>
                  <a:lnTo>
                    <a:pt x="0" y="124"/>
                  </a:lnTo>
                  <a:lnTo>
                    <a:pt x="9" y="114"/>
                  </a:lnTo>
                  <a:lnTo>
                    <a:pt x="18" y="105"/>
                  </a:lnTo>
                  <a:lnTo>
                    <a:pt x="26" y="95"/>
                  </a:lnTo>
                  <a:lnTo>
                    <a:pt x="34" y="86"/>
                  </a:lnTo>
                  <a:lnTo>
                    <a:pt x="43" y="78"/>
                  </a:lnTo>
                  <a:lnTo>
                    <a:pt x="52" y="69"/>
                  </a:lnTo>
                  <a:lnTo>
                    <a:pt x="57" y="66"/>
                  </a:lnTo>
                  <a:lnTo>
                    <a:pt x="61" y="62"/>
                  </a:lnTo>
                  <a:lnTo>
                    <a:pt x="71" y="54"/>
                  </a:lnTo>
                  <a:lnTo>
                    <a:pt x="114" y="54"/>
                  </a:lnTo>
                  <a:lnTo>
                    <a:pt x="105" y="41"/>
                  </a:lnTo>
                  <a:lnTo>
                    <a:pt x="93" y="27"/>
                  </a:lnTo>
                  <a:lnTo>
                    <a:pt x="82" y="13"/>
                  </a:lnTo>
                  <a:lnTo>
                    <a:pt x="70"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69" name="Shape 69">
              <a:extLst>
                <a:ext uri="{FF2B5EF4-FFF2-40B4-BE49-F238E27FC236}">
                  <a16:creationId xmlns:a16="http://schemas.microsoft.com/office/drawing/2014/main" id="{E23730E2-2E61-35B8-17C0-7A84FCC04CE4}"/>
                </a:ext>
              </a:extLst>
            </xdr:cNvPr>
            <xdr:cNvPicPr preferRelativeResize="0"/>
          </xdr:nvPicPr>
          <xdr:blipFill rotWithShape="1">
            <a:blip xmlns:r="http://schemas.openxmlformats.org/officeDocument/2006/relationships" r:embed="rId18">
              <a:alphaModFix/>
            </a:blip>
            <a:srcRect/>
            <a:stretch/>
          </xdr:blipFill>
          <xdr:spPr>
            <a:xfrm>
              <a:off x="6415" y="532"/>
              <a:ext cx="926" cy="58"/>
            </a:xfrm>
            <a:prstGeom prst="rect">
              <a:avLst/>
            </a:prstGeom>
            <a:noFill/>
            <a:ln>
              <a:noFill/>
            </a:ln>
          </xdr:spPr>
        </xdr:pic>
        <xdr:sp macro="" textlink="">
          <xdr:nvSpPr>
            <xdr:cNvPr id="70" name="Shape 70">
              <a:extLst>
                <a:ext uri="{FF2B5EF4-FFF2-40B4-BE49-F238E27FC236}">
                  <a16:creationId xmlns:a16="http://schemas.microsoft.com/office/drawing/2014/main" id="{BB5867C0-E993-6461-6D72-7DC7CCC4CDAB}"/>
                </a:ext>
              </a:extLst>
            </xdr:cNvPr>
            <xdr:cNvSpPr/>
          </xdr:nvSpPr>
          <xdr:spPr>
            <a:xfrm>
              <a:off x="6841" y="401"/>
              <a:ext cx="151" cy="146"/>
            </a:xfrm>
            <a:custGeom>
              <a:avLst/>
              <a:gdLst/>
              <a:ahLst/>
              <a:cxnLst/>
              <a:rect l="l" t="t" r="r" b="b"/>
              <a:pathLst>
                <a:path w="151" h="146" extrusionOk="0">
                  <a:moveTo>
                    <a:pt x="151" y="115"/>
                  </a:moveTo>
                  <a:lnTo>
                    <a:pt x="147" y="107"/>
                  </a:lnTo>
                  <a:lnTo>
                    <a:pt x="143" y="99"/>
                  </a:lnTo>
                  <a:lnTo>
                    <a:pt x="139" y="91"/>
                  </a:lnTo>
                  <a:lnTo>
                    <a:pt x="135" y="84"/>
                  </a:lnTo>
                  <a:lnTo>
                    <a:pt x="130" y="76"/>
                  </a:lnTo>
                  <a:lnTo>
                    <a:pt x="125" y="69"/>
                  </a:lnTo>
                  <a:lnTo>
                    <a:pt x="120" y="62"/>
                  </a:lnTo>
                  <a:lnTo>
                    <a:pt x="115" y="55"/>
                  </a:lnTo>
                  <a:lnTo>
                    <a:pt x="110" y="48"/>
                  </a:lnTo>
                  <a:lnTo>
                    <a:pt x="105" y="41"/>
                  </a:lnTo>
                  <a:lnTo>
                    <a:pt x="99" y="34"/>
                  </a:lnTo>
                  <a:lnTo>
                    <a:pt x="93" y="27"/>
                  </a:lnTo>
                  <a:lnTo>
                    <a:pt x="82" y="13"/>
                  </a:lnTo>
                  <a:lnTo>
                    <a:pt x="70" y="0"/>
                  </a:lnTo>
                  <a:lnTo>
                    <a:pt x="65" y="5"/>
                  </a:lnTo>
                  <a:lnTo>
                    <a:pt x="60" y="10"/>
                  </a:lnTo>
                  <a:lnTo>
                    <a:pt x="55" y="16"/>
                  </a:lnTo>
                  <a:lnTo>
                    <a:pt x="49" y="22"/>
                  </a:lnTo>
                  <a:lnTo>
                    <a:pt x="44" y="28"/>
                  </a:lnTo>
                  <a:lnTo>
                    <a:pt x="40" y="35"/>
                  </a:lnTo>
                  <a:lnTo>
                    <a:pt x="34" y="42"/>
                  </a:lnTo>
                  <a:lnTo>
                    <a:pt x="30" y="50"/>
                  </a:lnTo>
                  <a:lnTo>
                    <a:pt x="25" y="58"/>
                  </a:lnTo>
                  <a:lnTo>
                    <a:pt x="21" y="66"/>
                  </a:lnTo>
                  <a:lnTo>
                    <a:pt x="17" y="75"/>
                  </a:lnTo>
                  <a:lnTo>
                    <a:pt x="13" y="84"/>
                  </a:lnTo>
                  <a:lnTo>
                    <a:pt x="9" y="93"/>
                  </a:lnTo>
                  <a:lnTo>
                    <a:pt x="6" y="103"/>
                  </a:lnTo>
                  <a:lnTo>
                    <a:pt x="3" y="113"/>
                  </a:lnTo>
                  <a:lnTo>
                    <a:pt x="0" y="124"/>
                  </a:lnTo>
                  <a:lnTo>
                    <a:pt x="9" y="114"/>
                  </a:lnTo>
                  <a:lnTo>
                    <a:pt x="18" y="105"/>
                  </a:lnTo>
                  <a:lnTo>
                    <a:pt x="26" y="95"/>
                  </a:lnTo>
                  <a:lnTo>
                    <a:pt x="34" y="86"/>
                  </a:lnTo>
                  <a:lnTo>
                    <a:pt x="43" y="78"/>
                  </a:lnTo>
                  <a:lnTo>
                    <a:pt x="52" y="69"/>
                  </a:lnTo>
                  <a:lnTo>
                    <a:pt x="57" y="66"/>
                  </a:lnTo>
                  <a:lnTo>
                    <a:pt x="61" y="62"/>
                  </a:lnTo>
                  <a:lnTo>
                    <a:pt x="66" y="58"/>
                  </a:lnTo>
                  <a:lnTo>
                    <a:pt x="71" y="54"/>
                  </a:lnTo>
                  <a:lnTo>
                    <a:pt x="80" y="65"/>
                  </a:lnTo>
                  <a:lnTo>
                    <a:pt x="90" y="75"/>
                  </a:lnTo>
                  <a:lnTo>
                    <a:pt x="94" y="80"/>
                  </a:lnTo>
                  <a:lnTo>
                    <a:pt x="99" y="86"/>
                  </a:lnTo>
                  <a:lnTo>
                    <a:pt x="103" y="91"/>
                  </a:lnTo>
                  <a:lnTo>
                    <a:pt x="107" y="97"/>
                  </a:lnTo>
                  <a:lnTo>
                    <a:pt x="111" y="103"/>
                  </a:lnTo>
                  <a:lnTo>
                    <a:pt x="115" y="109"/>
                  </a:lnTo>
                  <a:lnTo>
                    <a:pt x="119" y="114"/>
                  </a:lnTo>
                  <a:lnTo>
                    <a:pt x="123" y="120"/>
                  </a:lnTo>
                  <a:lnTo>
                    <a:pt x="126" y="127"/>
                  </a:lnTo>
                  <a:lnTo>
                    <a:pt x="129" y="133"/>
                  </a:lnTo>
                  <a:lnTo>
                    <a:pt x="133" y="140"/>
                  </a:lnTo>
                  <a:lnTo>
                    <a:pt x="135" y="146"/>
                  </a:lnTo>
                  <a:lnTo>
                    <a:pt x="139" y="138"/>
                  </a:lnTo>
                  <a:lnTo>
                    <a:pt x="143" y="130"/>
                  </a:lnTo>
                  <a:lnTo>
                    <a:pt x="147" y="122"/>
                  </a:lnTo>
                  <a:lnTo>
                    <a:pt x="151" y="11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71" name="Shape 71">
              <a:extLst>
                <a:ext uri="{FF2B5EF4-FFF2-40B4-BE49-F238E27FC236}">
                  <a16:creationId xmlns:a16="http://schemas.microsoft.com/office/drawing/2014/main" id="{2C69D9F5-34CB-8D04-666E-4DAABF122F69}"/>
                </a:ext>
              </a:extLst>
            </xdr:cNvPr>
            <xdr:cNvPicPr preferRelativeResize="0"/>
          </xdr:nvPicPr>
          <xdr:blipFill rotWithShape="1">
            <a:blip xmlns:r="http://schemas.openxmlformats.org/officeDocument/2006/relationships" r:embed="rId7">
              <a:alphaModFix/>
            </a:blip>
            <a:srcRect/>
            <a:stretch/>
          </xdr:blipFill>
          <xdr:spPr>
            <a:xfrm>
              <a:off x="6842" y="532"/>
              <a:ext cx="499" cy="2"/>
            </a:xfrm>
            <a:prstGeom prst="rect">
              <a:avLst/>
            </a:prstGeom>
            <a:noFill/>
            <a:ln>
              <a:noFill/>
            </a:ln>
          </xdr:spPr>
        </xdr:pic>
        <xdr:sp macro="" textlink="">
          <xdr:nvSpPr>
            <xdr:cNvPr id="72" name="Shape 72">
              <a:extLst>
                <a:ext uri="{FF2B5EF4-FFF2-40B4-BE49-F238E27FC236}">
                  <a16:creationId xmlns:a16="http://schemas.microsoft.com/office/drawing/2014/main" id="{D65A1C51-D394-6C25-9526-DD38EAE8FD5B}"/>
                </a:ext>
              </a:extLst>
            </xdr:cNvPr>
            <xdr:cNvSpPr/>
          </xdr:nvSpPr>
          <xdr:spPr>
            <a:xfrm>
              <a:off x="6956" y="264"/>
              <a:ext cx="65" cy="253"/>
            </a:xfrm>
            <a:custGeom>
              <a:avLst/>
              <a:gdLst/>
              <a:ahLst/>
              <a:cxnLst/>
              <a:rect l="l" t="t" r="r" b="b"/>
              <a:pathLst>
                <a:path w="65" h="253" extrusionOk="0">
                  <a:moveTo>
                    <a:pt x="65" y="0"/>
                  </a:moveTo>
                  <a:lnTo>
                    <a:pt x="59" y="7"/>
                  </a:lnTo>
                  <a:lnTo>
                    <a:pt x="47" y="23"/>
                  </a:lnTo>
                  <a:lnTo>
                    <a:pt x="37" y="41"/>
                  </a:lnTo>
                  <a:lnTo>
                    <a:pt x="31" y="50"/>
                  </a:lnTo>
                  <a:lnTo>
                    <a:pt x="27" y="61"/>
                  </a:lnTo>
                  <a:lnTo>
                    <a:pt x="22" y="72"/>
                  </a:lnTo>
                  <a:lnTo>
                    <a:pt x="14" y="96"/>
                  </a:lnTo>
                  <a:lnTo>
                    <a:pt x="12" y="103"/>
                  </a:lnTo>
                  <a:lnTo>
                    <a:pt x="10" y="109"/>
                  </a:lnTo>
                  <a:lnTo>
                    <a:pt x="9" y="117"/>
                  </a:lnTo>
                  <a:lnTo>
                    <a:pt x="7" y="124"/>
                  </a:lnTo>
                  <a:lnTo>
                    <a:pt x="6" y="132"/>
                  </a:lnTo>
                  <a:lnTo>
                    <a:pt x="4" y="140"/>
                  </a:lnTo>
                  <a:lnTo>
                    <a:pt x="2" y="156"/>
                  </a:lnTo>
                  <a:lnTo>
                    <a:pt x="2" y="165"/>
                  </a:lnTo>
                  <a:lnTo>
                    <a:pt x="1" y="174"/>
                  </a:lnTo>
                  <a:lnTo>
                    <a:pt x="0" y="184"/>
                  </a:lnTo>
                  <a:lnTo>
                    <a:pt x="0" y="193"/>
                  </a:lnTo>
                  <a:lnTo>
                    <a:pt x="10" y="207"/>
                  </a:lnTo>
                  <a:lnTo>
                    <a:pt x="15" y="215"/>
                  </a:lnTo>
                  <a:lnTo>
                    <a:pt x="19" y="222"/>
                  </a:lnTo>
                  <a:lnTo>
                    <a:pt x="24" y="230"/>
                  </a:lnTo>
                  <a:lnTo>
                    <a:pt x="28" y="237"/>
                  </a:lnTo>
                  <a:lnTo>
                    <a:pt x="36" y="253"/>
                  </a:lnTo>
                  <a:lnTo>
                    <a:pt x="42" y="242"/>
                  </a:lnTo>
                  <a:lnTo>
                    <a:pt x="47" y="231"/>
                  </a:lnTo>
                  <a:lnTo>
                    <a:pt x="59" y="211"/>
                  </a:lnTo>
                  <a:lnTo>
                    <a:pt x="58" y="203"/>
                  </a:lnTo>
                  <a:lnTo>
                    <a:pt x="56" y="195"/>
                  </a:lnTo>
                  <a:lnTo>
                    <a:pt x="55" y="187"/>
                  </a:lnTo>
                  <a:lnTo>
                    <a:pt x="53" y="180"/>
                  </a:lnTo>
                  <a:lnTo>
                    <a:pt x="51" y="165"/>
                  </a:lnTo>
                  <a:lnTo>
                    <a:pt x="50" y="150"/>
                  </a:lnTo>
                  <a:lnTo>
                    <a:pt x="49" y="136"/>
                  </a:lnTo>
                  <a:lnTo>
                    <a:pt x="49" y="109"/>
                  </a:lnTo>
                  <a:lnTo>
                    <a:pt x="50" y="96"/>
                  </a:lnTo>
                  <a:lnTo>
                    <a:pt x="51" y="84"/>
                  </a:lnTo>
                  <a:lnTo>
                    <a:pt x="52" y="71"/>
                  </a:lnTo>
                  <a:lnTo>
                    <a:pt x="60" y="23"/>
                  </a:lnTo>
                  <a:lnTo>
                    <a:pt x="63" y="11"/>
                  </a:lnTo>
                  <a:lnTo>
                    <a:pt x="65"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73" name="Shape 73">
              <a:extLst>
                <a:ext uri="{FF2B5EF4-FFF2-40B4-BE49-F238E27FC236}">
                  <a16:creationId xmlns:a16="http://schemas.microsoft.com/office/drawing/2014/main" id="{65BE3A21-2625-6190-DE26-489B66B0474C}"/>
                </a:ext>
              </a:extLst>
            </xdr:cNvPr>
            <xdr:cNvPicPr preferRelativeResize="0"/>
          </xdr:nvPicPr>
          <xdr:blipFill rotWithShape="1">
            <a:blip xmlns:r="http://schemas.openxmlformats.org/officeDocument/2006/relationships" r:embed="rId7">
              <a:alphaModFix/>
            </a:blip>
            <a:srcRect/>
            <a:stretch/>
          </xdr:blipFill>
          <xdr:spPr>
            <a:xfrm>
              <a:off x="6958" y="393"/>
              <a:ext cx="499" cy="2"/>
            </a:xfrm>
            <a:prstGeom prst="rect">
              <a:avLst/>
            </a:prstGeom>
            <a:noFill/>
            <a:ln>
              <a:noFill/>
            </a:ln>
          </xdr:spPr>
        </xdr:pic>
        <xdr:sp macro="" textlink="">
          <xdr:nvSpPr>
            <xdr:cNvPr id="74" name="Shape 74">
              <a:extLst>
                <a:ext uri="{FF2B5EF4-FFF2-40B4-BE49-F238E27FC236}">
                  <a16:creationId xmlns:a16="http://schemas.microsoft.com/office/drawing/2014/main" id="{1BB64820-79E9-AA7E-0E1E-59BD10380F75}"/>
                </a:ext>
              </a:extLst>
            </xdr:cNvPr>
            <xdr:cNvSpPr/>
          </xdr:nvSpPr>
          <xdr:spPr>
            <a:xfrm>
              <a:off x="6956" y="264"/>
              <a:ext cx="65" cy="253"/>
            </a:xfrm>
            <a:custGeom>
              <a:avLst/>
              <a:gdLst/>
              <a:ahLst/>
              <a:cxnLst/>
              <a:rect l="l" t="t" r="r" b="b"/>
              <a:pathLst>
                <a:path w="65" h="253" extrusionOk="0">
                  <a:moveTo>
                    <a:pt x="0" y="193"/>
                  </a:moveTo>
                  <a:lnTo>
                    <a:pt x="0" y="184"/>
                  </a:lnTo>
                  <a:lnTo>
                    <a:pt x="1" y="174"/>
                  </a:lnTo>
                  <a:lnTo>
                    <a:pt x="2" y="165"/>
                  </a:lnTo>
                  <a:lnTo>
                    <a:pt x="2" y="156"/>
                  </a:lnTo>
                  <a:lnTo>
                    <a:pt x="3" y="148"/>
                  </a:lnTo>
                  <a:lnTo>
                    <a:pt x="4" y="140"/>
                  </a:lnTo>
                  <a:lnTo>
                    <a:pt x="6" y="132"/>
                  </a:lnTo>
                  <a:lnTo>
                    <a:pt x="7" y="124"/>
                  </a:lnTo>
                  <a:lnTo>
                    <a:pt x="9" y="117"/>
                  </a:lnTo>
                  <a:lnTo>
                    <a:pt x="10" y="109"/>
                  </a:lnTo>
                  <a:lnTo>
                    <a:pt x="12" y="103"/>
                  </a:lnTo>
                  <a:lnTo>
                    <a:pt x="14" y="96"/>
                  </a:lnTo>
                  <a:lnTo>
                    <a:pt x="16" y="90"/>
                  </a:lnTo>
                  <a:lnTo>
                    <a:pt x="18" y="84"/>
                  </a:lnTo>
                  <a:lnTo>
                    <a:pt x="20" y="78"/>
                  </a:lnTo>
                  <a:lnTo>
                    <a:pt x="22" y="72"/>
                  </a:lnTo>
                  <a:lnTo>
                    <a:pt x="27" y="61"/>
                  </a:lnTo>
                  <a:lnTo>
                    <a:pt x="31" y="50"/>
                  </a:lnTo>
                  <a:lnTo>
                    <a:pt x="37" y="41"/>
                  </a:lnTo>
                  <a:lnTo>
                    <a:pt x="42" y="32"/>
                  </a:lnTo>
                  <a:lnTo>
                    <a:pt x="47" y="23"/>
                  </a:lnTo>
                  <a:lnTo>
                    <a:pt x="53" y="15"/>
                  </a:lnTo>
                  <a:lnTo>
                    <a:pt x="59" y="7"/>
                  </a:lnTo>
                  <a:lnTo>
                    <a:pt x="65" y="0"/>
                  </a:lnTo>
                  <a:lnTo>
                    <a:pt x="63" y="11"/>
                  </a:lnTo>
                  <a:lnTo>
                    <a:pt x="60" y="23"/>
                  </a:lnTo>
                  <a:lnTo>
                    <a:pt x="58" y="35"/>
                  </a:lnTo>
                  <a:lnTo>
                    <a:pt x="56" y="47"/>
                  </a:lnTo>
                  <a:lnTo>
                    <a:pt x="54" y="59"/>
                  </a:lnTo>
                  <a:lnTo>
                    <a:pt x="52" y="71"/>
                  </a:lnTo>
                  <a:lnTo>
                    <a:pt x="51" y="84"/>
                  </a:lnTo>
                  <a:lnTo>
                    <a:pt x="50" y="96"/>
                  </a:lnTo>
                  <a:lnTo>
                    <a:pt x="49" y="109"/>
                  </a:lnTo>
                  <a:lnTo>
                    <a:pt x="49" y="123"/>
                  </a:lnTo>
                  <a:lnTo>
                    <a:pt x="49" y="136"/>
                  </a:lnTo>
                  <a:lnTo>
                    <a:pt x="50" y="150"/>
                  </a:lnTo>
                  <a:lnTo>
                    <a:pt x="51" y="165"/>
                  </a:lnTo>
                  <a:lnTo>
                    <a:pt x="53" y="180"/>
                  </a:lnTo>
                  <a:lnTo>
                    <a:pt x="55" y="187"/>
                  </a:lnTo>
                  <a:lnTo>
                    <a:pt x="56" y="195"/>
                  </a:lnTo>
                  <a:lnTo>
                    <a:pt x="58" y="203"/>
                  </a:lnTo>
                  <a:lnTo>
                    <a:pt x="59" y="211"/>
                  </a:lnTo>
                  <a:lnTo>
                    <a:pt x="53" y="221"/>
                  </a:lnTo>
                  <a:lnTo>
                    <a:pt x="47" y="231"/>
                  </a:lnTo>
                  <a:lnTo>
                    <a:pt x="42" y="242"/>
                  </a:lnTo>
                  <a:lnTo>
                    <a:pt x="36" y="253"/>
                  </a:lnTo>
                  <a:lnTo>
                    <a:pt x="32" y="245"/>
                  </a:lnTo>
                  <a:lnTo>
                    <a:pt x="28" y="237"/>
                  </a:lnTo>
                  <a:lnTo>
                    <a:pt x="24" y="230"/>
                  </a:lnTo>
                  <a:lnTo>
                    <a:pt x="19" y="222"/>
                  </a:lnTo>
                  <a:lnTo>
                    <a:pt x="15" y="215"/>
                  </a:lnTo>
                  <a:lnTo>
                    <a:pt x="10" y="207"/>
                  </a:lnTo>
                  <a:lnTo>
                    <a:pt x="5" y="200"/>
                  </a:lnTo>
                  <a:lnTo>
                    <a:pt x="0" y="193"/>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75" name="Shape 75">
              <a:extLst>
                <a:ext uri="{FF2B5EF4-FFF2-40B4-BE49-F238E27FC236}">
                  <a16:creationId xmlns:a16="http://schemas.microsoft.com/office/drawing/2014/main" id="{370BED9F-B286-421A-2E36-1187C1E02844}"/>
                </a:ext>
              </a:extLst>
            </xdr:cNvPr>
            <xdr:cNvPicPr preferRelativeResize="0"/>
          </xdr:nvPicPr>
          <xdr:blipFill rotWithShape="1">
            <a:blip xmlns:r="http://schemas.openxmlformats.org/officeDocument/2006/relationships" r:embed="rId7">
              <a:alphaModFix/>
            </a:blip>
            <a:srcRect/>
            <a:stretch/>
          </xdr:blipFill>
          <xdr:spPr>
            <a:xfrm>
              <a:off x="6958" y="393"/>
              <a:ext cx="499" cy="2"/>
            </a:xfrm>
            <a:prstGeom prst="rect">
              <a:avLst/>
            </a:prstGeom>
            <a:noFill/>
            <a:ln>
              <a:noFill/>
            </a:ln>
          </xdr:spPr>
        </xdr:pic>
        <xdr:sp macro="" textlink="">
          <xdr:nvSpPr>
            <xdr:cNvPr id="76" name="Shape 76">
              <a:extLst>
                <a:ext uri="{FF2B5EF4-FFF2-40B4-BE49-F238E27FC236}">
                  <a16:creationId xmlns:a16="http://schemas.microsoft.com/office/drawing/2014/main" id="{5F08D2B9-11D6-4137-41D5-71AA8E06BF9F}"/>
                </a:ext>
              </a:extLst>
            </xdr:cNvPr>
            <xdr:cNvSpPr/>
          </xdr:nvSpPr>
          <xdr:spPr>
            <a:xfrm>
              <a:off x="6874" y="509"/>
              <a:ext cx="131" cy="174"/>
            </a:xfrm>
            <a:custGeom>
              <a:avLst/>
              <a:gdLst/>
              <a:ahLst/>
              <a:cxnLst/>
              <a:rect l="l" t="t" r="r" b="b"/>
              <a:pathLst>
                <a:path w="131" h="174" extrusionOk="0">
                  <a:moveTo>
                    <a:pt x="41" y="0"/>
                  </a:moveTo>
                  <a:lnTo>
                    <a:pt x="31" y="18"/>
                  </a:lnTo>
                  <a:lnTo>
                    <a:pt x="26" y="28"/>
                  </a:lnTo>
                  <a:lnTo>
                    <a:pt x="18" y="48"/>
                  </a:lnTo>
                  <a:lnTo>
                    <a:pt x="15" y="59"/>
                  </a:lnTo>
                  <a:lnTo>
                    <a:pt x="12" y="69"/>
                  </a:lnTo>
                  <a:lnTo>
                    <a:pt x="6" y="91"/>
                  </a:lnTo>
                  <a:lnTo>
                    <a:pt x="2" y="113"/>
                  </a:lnTo>
                  <a:lnTo>
                    <a:pt x="0" y="137"/>
                  </a:lnTo>
                  <a:lnTo>
                    <a:pt x="0" y="174"/>
                  </a:lnTo>
                  <a:lnTo>
                    <a:pt x="4" y="161"/>
                  </a:lnTo>
                  <a:lnTo>
                    <a:pt x="9" y="148"/>
                  </a:lnTo>
                  <a:lnTo>
                    <a:pt x="13" y="134"/>
                  </a:lnTo>
                  <a:lnTo>
                    <a:pt x="18" y="121"/>
                  </a:lnTo>
                  <a:lnTo>
                    <a:pt x="24" y="108"/>
                  </a:lnTo>
                  <a:lnTo>
                    <a:pt x="29" y="95"/>
                  </a:lnTo>
                  <a:lnTo>
                    <a:pt x="32" y="89"/>
                  </a:lnTo>
                  <a:lnTo>
                    <a:pt x="35" y="82"/>
                  </a:lnTo>
                  <a:lnTo>
                    <a:pt x="39" y="76"/>
                  </a:lnTo>
                  <a:lnTo>
                    <a:pt x="42" y="70"/>
                  </a:lnTo>
                  <a:lnTo>
                    <a:pt x="100" y="70"/>
                  </a:lnTo>
                  <a:lnTo>
                    <a:pt x="99" y="68"/>
                  </a:lnTo>
                  <a:lnTo>
                    <a:pt x="87" y="51"/>
                  </a:lnTo>
                  <a:lnTo>
                    <a:pt x="82" y="43"/>
                  </a:lnTo>
                  <a:lnTo>
                    <a:pt x="76" y="36"/>
                  </a:lnTo>
                  <a:lnTo>
                    <a:pt x="71" y="29"/>
                  </a:lnTo>
                  <a:lnTo>
                    <a:pt x="65" y="22"/>
                  </a:lnTo>
                  <a:lnTo>
                    <a:pt x="47" y="4"/>
                  </a:lnTo>
                  <a:lnTo>
                    <a:pt x="41" y="0"/>
                  </a:lnTo>
                  <a:close/>
                  <a:moveTo>
                    <a:pt x="100" y="70"/>
                  </a:moveTo>
                  <a:lnTo>
                    <a:pt x="42" y="70"/>
                  </a:lnTo>
                  <a:lnTo>
                    <a:pt x="49" y="74"/>
                  </a:lnTo>
                  <a:lnTo>
                    <a:pt x="54" y="78"/>
                  </a:lnTo>
                  <a:lnTo>
                    <a:pt x="60" y="82"/>
                  </a:lnTo>
                  <a:lnTo>
                    <a:pt x="66" y="87"/>
                  </a:lnTo>
                  <a:lnTo>
                    <a:pt x="72" y="91"/>
                  </a:lnTo>
                  <a:lnTo>
                    <a:pt x="77" y="96"/>
                  </a:lnTo>
                  <a:lnTo>
                    <a:pt x="82" y="102"/>
                  </a:lnTo>
                  <a:lnTo>
                    <a:pt x="92" y="112"/>
                  </a:lnTo>
                  <a:lnTo>
                    <a:pt x="107" y="130"/>
                  </a:lnTo>
                  <a:lnTo>
                    <a:pt x="116" y="142"/>
                  </a:lnTo>
                  <a:lnTo>
                    <a:pt x="125" y="155"/>
                  </a:lnTo>
                  <a:lnTo>
                    <a:pt x="127" y="147"/>
                  </a:lnTo>
                  <a:lnTo>
                    <a:pt x="128" y="138"/>
                  </a:lnTo>
                  <a:lnTo>
                    <a:pt x="130" y="130"/>
                  </a:lnTo>
                  <a:lnTo>
                    <a:pt x="131" y="122"/>
                  </a:lnTo>
                  <a:lnTo>
                    <a:pt x="120" y="103"/>
                  </a:lnTo>
                  <a:lnTo>
                    <a:pt x="109" y="85"/>
                  </a:lnTo>
                  <a:lnTo>
                    <a:pt x="100" y="7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77" name="Shape 77">
              <a:extLst>
                <a:ext uri="{FF2B5EF4-FFF2-40B4-BE49-F238E27FC236}">
                  <a16:creationId xmlns:a16="http://schemas.microsoft.com/office/drawing/2014/main" id="{91417D02-9D86-CE3D-10AF-765059E97A83}"/>
                </a:ext>
              </a:extLst>
            </xdr:cNvPr>
            <xdr:cNvPicPr preferRelativeResize="0"/>
          </xdr:nvPicPr>
          <xdr:blipFill rotWithShape="1">
            <a:blip xmlns:r="http://schemas.openxmlformats.org/officeDocument/2006/relationships" r:embed="rId7">
              <a:alphaModFix/>
            </a:blip>
            <a:srcRect/>
            <a:stretch/>
          </xdr:blipFill>
          <xdr:spPr>
            <a:xfrm>
              <a:off x="6874" y="640"/>
              <a:ext cx="499" cy="2"/>
            </a:xfrm>
            <a:prstGeom prst="rect">
              <a:avLst/>
            </a:prstGeom>
            <a:noFill/>
            <a:ln>
              <a:noFill/>
            </a:ln>
          </xdr:spPr>
        </xdr:pic>
        <xdr:sp macro="" textlink="">
          <xdr:nvSpPr>
            <xdr:cNvPr id="78" name="Shape 78">
              <a:extLst>
                <a:ext uri="{FF2B5EF4-FFF2-40B4-BE49-F238E27FC236}">
                  <a16:creationId xmlns:a16="http://schemas.microsoft.com/office/drawing/2014/main" id="{0632B7F9-C225-C3DB-1777-EDF2C0CA16AF}"/>
                </a:ext>
              </a:extLst>
            </xdr:cNvPr>
            <xdr:cNvSpPr/>
          </xdr:nvSpPr>
          <xdr:spPr>
            <a:xfrm>
              <a:off x="6874" y="509"/>
              <a:ext cx="131" cy="174"/>
            </a:xfrm>
            <a:custGeom>
              <a:avLst/>
              <a:gdLst/>
              <a:ahLst/>
              <a:cxnLst/>
              <a:rect l="l" t="t" r="r" b="b"/>
              <a:pathLst>
                <a:path w="131" h="174" extrusionOk="0">
                  <a:moveTo>
                    <a:pt x="125" y="155"/>
                  </a:moveTo>
                  <a:lnTo>
                    <a:pt x="116" y="142"/>
                  </a:lnTo>
                  <a:lnTo>
                    <a:pt x="107" y="130"/>
                  </a:lnTo>
                  <a:lnTo>
                    <a:pt x="102" y="124"/>
                  </a:lnTo>
                  <a:lnTo>
                    <a:pt x="97" y="118"/>
                  </a:lnTo>
                  <a:lnTo>
                    <a:pt x="92" y="112"/>
                  </a:lnTo>
                  <a:lnTo>
                    <a:pt x="87" y="107"/>
                  </a:lnTo>
                  <a:lnTo>
                    <a:pt x="82" y="102"/>
                  </a:lnTo>
                  <a:lnTo>
                    <a:pt x="77" y="96"/>
                  </a:lnTo>
                  <a:lnTo>
                    <a:pt x="72" y="91"/>
                  </a:lnTo>
                  <a:lnTo>
                    <a:pt x="66" y="87"/>
                  </a:lnTo>
                  <a:lnTo>
                    <a:pt x="60" y="82"/>
                  </a:lnTo>
                  <a:lnTo>
                    <a:pt x="54" y="78"/>
                  </a:lnTo>
                  <a:lnTo>
                    <a:pt x="49" y="74"/>
                  </a:lnTo>
                  <a:lnTo>
                    <a:pt x="42" y="70"/>
                  </a:lnTo>
                  <a:lnTo>
                    <a:pt x="39" y="76"/>
                  </a:lnTo>
                  <a:lnTo>
                    <a:pt x="35" y="82"/>
                  </a:lnTo>
                  <a:lnTo>
                    <a:pt x="32" y="89"/>
                  </a:lnTo>
                  <a:lnTo>
                    <a:pt x="29" y="95"/>
                  </a:lnTo>
                  <a:lnTo>
                    <a:pt x="24" y="108"/>
                  </a:lnTo>
                  <a:lnTo>
                    <a:pt x="18" y="121"/>
                  </a:lnTo>
                  <a:lnTo>
                    <a:pt x="13" y="134"/>
                  </a:lnTo>
                  <a:lnTo>
                    <a:pt x="9" y="148"/>
                  </a:lnTo>
                  <a:lnTo>
                    <a:pt x="4" y="161"/>
                  </a:lnTo>
                  <a:lnTo>
                    <a:pt x="0" y="174"/>
                  </a:lnTo>
                  <a:lnTo>
                    <a:pt x="0" y="162"/>
                  </a:lnTo>
                  <a:lnTo>
                    <a:pt x="0" y="149"/>
                  </a:lnTo>
                  <a:lnTo>
                    <a:pt x="0" y="137"/>
                  </a:lnTo>
                  <a:lnTo>
                    <a:pt x="1" y="125"/>
                  </a:lnTo>
                  <a:lnTo>
                    <a:pt x="2" y="113"/>
                  </a:lnTo>
                  <a:lnTo>
                    <a:pt x="15" y="59"/>
                  </a:lnTo>
                  <a:lnTo>
                    <a:pt x="18" y="48"/>
                  </a:lnTo>
                  <a:lnTo>
                    <a:pt x="22" y="38"/>
                  </a:lnTo>
                  <a:lnTo>
                    <a:pt x="26" y="28"/>
                  </a:lnTo>
                  <a:lnTo>
                    <a:pt x="31" y="18"/>
                  </a:lnTo>
                  <a:lnTo>
                    <a:pt x="36" y="9"/>
                  </a:lnTo>
                  <a:lnTo>
                    <a:pt x="41" y="0"/>
                  </a:lnTo>
                  <a:lnTo>
                    <a:pt x="47" y="4"/>
                  </a:lnTo>
                  <a:lnTo>
                    <a:pt x="76" y="36"/>
                  </a:lnTo>
                  <a:lnTo>
                    <a:pt x="82" y="43"/>
                  </a:lnTo>
                  <a:lnTo>
                    <a:pt x="87" y="51"/>
                  </a:lnTo>
                  <a:lnTo>
                    <a:pt x="99" y="68"/>
                  </a:lnTo>
                  <a:lnTo>
                    <a:pt x="109" y="85"/>
                  </a:lnTo>
                  <a:lnTo>
                    <a:pt x="120" y="103"/>
                  </a:lnTo>
                  <a:lnTo>
                    <a:pt x="131" y="122"/>
                  </a:lnTo>
                  <a:lnTo>
                    <a:pt x="130" y="130"/>
                  </a:lnTo>
                  <a:lnTo>
                    <a:pt x="128" y="138"/>
                  </a:lnTo>
                  <a:lnTo>
                    <a:pt x="127" y="147"/>
                  </a:lnTo>
                  <a:lnTo>
                    <a:pt x="125" y="15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79" name="Shape 79">
              <a:extLst>
                <a:ext uri="{FF2B5EF4-FFF2-40B4-BE49-F238E27FC236}">
                  <a16:creationId xmlns:a16="http://schemas.microsoft.com/office/drawing/2014/main" id="{40F295A6-EF76-9A3D-6844-BF7B6668946B}"/>
                </a:ext>
              </a:extLst>
            </xdr:cNvPr>
            <xdr:cNvPicPr preferRelativeResize="0"/>
          </xdr:nvPicPr>
          <xdr:blipFill rotWithShape="1">
            <a:blip xmlns:r="http://schemas.openxmlformats.org/officeDocument/2006/relationships" r:embed="rId7">
              <a:alphaModFix/>
            </a:blip>
            <a:srcRect/>
            <a:stretch/>
          </xdr:blipFill>
          <xdr:spPr>
            <a:xfrm>
              <a:off x="6874" y="640"/>
              <a:ext cx="499" cy="2"/>
            </a:xfrm>
            <a:prstGeom prst="rect">
              <a:avLst/>
            </a:prstGeom>
            <a:noFill/>
            <a:ln>
              <a:noFill/>
            </a:ln>
          </xdr:spPr>
        </xdr:pic>
        <xdr:sp macro="" textlink="">
          <xdr:nvSpPr>
            <xdr:cNvPr id="80" name="Shape 80">
              <a:extLst>
                <a:ext uri="{FF2B5EF4-FFF2-40B4-BE49-F238E27FC236}">
                  <a16:creationId xmlns:a16="http://schemas.microsoft.com/office/drawing/2014/main" id="{E3590ACA-7A93-EBD2-5400-F058EF65B22A}"/>
                </a:ext>
              </a:extLst>
            </xdr:cNvPr>
            <xdr:cNvSpPr/>
          </xdr:nvSpPr>
          <xdr:spPr>
            <a:xfrm>
              <a:off x="6966" y="407"/>
              <a:ext cx="174" cy="222"/>
            </a:xfrm>
            <a:custGeom>
              <a:avLst/>
              <a:gdLst/>
              <a:ahLst/>
              <a:cxnLst/>
              <a:rect l="l" t="t" r="r" b="b"/>
              <a:pathLst>
                <a:path w="174" h="222" extrusionOk="0">
                  <a:moveTo>
                    <a:pt x="96" y="0"/>
                  </a:moveTo>
                  <a:lnTo>
                    <a:pt x="90" y="6"/>
                  </a:lnTo>
                  <a:lnTo>
                    <a:pt x="84" y="13"/>
                  </a:lnTo>
                  <a:lnTo>
                    <a:pt x="78" y="21"/>
                  </a:lnTo>
                  <a:lnTo>
                    <a:pt x="72" y="30"/>
                  </a:lnTo>
                  <a:lnTo>
                    <a:pt x="66" y="38"/>
                  </a:lnTo>
                  <a:lnTo>
                    <a:pt x="60" y="47"/>
                  </a:lnTo>
                  <a:lnTo>
                    <a:pt x="42" y="77"/>
                  </a:lnTo>
                  <a:lnTo>
                    <a:pt x="24" y="110"/>
                  </a:lnTo>
                  <a:lnTo>
                    <a:pt x="12" y="134"/>
                  </a:lnTo>
                  <a:lnTo>
                    <a:pt x="0" y="160"/>
                  </a:lnTo>
                  <a:lnTo>
                    <a:pt x="5" y="167"/>
                  </a:lnTo>
                  <a:lnTo>
                    <a:pt x="9" y="174"/>
                  </a:lnTo>
                  <a:lnTo>
                    <a:pt x="14" y="181"/>
                  </a:lnTo>
                  <a:lnTo>
                    <a:pt x="19" y="189"/>
                  </a:lnTo>
                  <a:lnTo>
                    <a:pt x="23" y="197"/>
                  </a:lnTo>
                  <a:lnTo>
                    <a:pt x="28" y="204"/>
                  </a:lnTo>
                  <a:lnTo>
                    <a:pt x="38" y="220"/>
                  </a:lnTo>
                  <a:lnTo>
                    <a:pt x="39" y="222"/>
                  </a:lnTo>
                  <a:lnTo>
                    <a:pt x="44" y="203"/>
                  </a:lnTo>
                  <a:lnTo>
                    <a:pt x="48" y="188"/>
                  </a:lnTo>
                  <a:lnTo>
                    <a:pt x="50" y="181"/>
                  </a:lnTo>
                  <a:lnTo>
                    <a:pt x="51" y="175"/>
                  </a:lnTo>
                  <a:lnTo>
                    <a:pt x="55" y="161"/>
                  </a:lnTo>
                  <a:lnTo>
                    <a:pt x="58" y="154"/>
                  </a:lnTo>
                  <a:lnTo>
                    <a:pt x="61" y="146"/>
                  </a:lnTo>
                  <a:lnTo>
                    <a:pt x="70" y="128"/>
                  </a:lnTo>
                  <a:lnTo>
                    <a:pt x="76" y="117"/>
                  </a:lnTo>
                  <a:lnTo>
                    <a:pt x="82" y="105"/>
                  </a:lnTo>
                  <a:lnTo>
                    <a:pt x="90" y="92"/>
                  </a:lnTo>
                  <a:lnTo>
                    <a:pt x="99" y="76"/>
                  </a:lnTo>
                  <a:lnTo>
                    <a:pt x="142" y="76"/>
                  </a:lnTo>
                  <a:lnTo>
                    <a:pt x="138" y="64"/>
                  </a:lnTo>
                  <a:lnTo>
                    <a:pt x="133" y="51"/>
                  </a:lnTo>
                  <a:lnTo>
                    <a:pt x="128" y="40"/>
                  </a:lnTo>
                  <a:lnTo>
                    <a:pt x="124" y="30"/>
                  </a:lnTo>
                  <a:lnTo>
                    <a:pt x="119" y="22"/>
                  </a:lnTo>
                  <a:lnTo>
                    <a:pt x="111" y="10"/>
                  </a:lnTo>
                  <a:lnTo>
                    <a:pt x="107" y="6"/>
                  </a:lnTo>
                  <a:lnTo>
                    <a:pt x="101" y="2"/>
                  </a:lnTo>
                  <a:lnTo>
                    <a:pt x="96" y="0"/>
                  </a:lnTo>
                  <a:close/>
                  <a:moveTo>
                    <a:pt x="142" y="76"/>
                  </a:moveTo>
                  <a:lnTo>
                    <a:pt x="99" y="76"/>
                  </a:lnTo>
                  <a:lnTo>
                    <a:pt x="108" y="89"/>
                  </a:lnTo>
                  <a:lnTo>
                    <a:pt x="118" y="102"/>
                  </a:lnTo>
                  <a:lnTo>
                    <a:pt x="127" y="115"/>
                  </a:lnTo>
                  <a:lnTo>
                    <a:pt x="137" y="128"/>
                  </a:lnTo>
                  <a:lnTo>
                    <a:pt x="155" y="156"/>
                  </a:lnTo>
                  <a:lnTo>
                    <a:pt x="165" y="170"/>
                  </a:lnTo>
                  <a:lnTo>
                    <a:pt x="174" y="186"/>
                  </a:lnTo>
                  <a:lnTo>
                    <a:pt x="167" y="160"/>
                  </a:lnTo>
                  <a:lnTo>
                    <a:pt x="161" y="136"/>
                  </a:lnTo>
                  <a:lnTo>
                    <a:pt x="154" y="115"/>
                  </a:lnTo>
                  <a:lnTo>
                    <a:pt x="148" y="96"/>
                  </a:lnTo>
                  <a:lnTo>
                    <a:pt x="143" y="79"/>
                  </a:lnTo>
                  <a:lnTo>
                    <a:pt x="142" y="76"/>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81" name="Shape 81">
              <a:extLst>
                <a:ext uri="{FF2B5EF4-FFF2-40B4-BE49-F238E27FC236}">
                  <a16:creationId xmlns:a16="http://schemas.microsoft.com/office/drawing/2014/main" id="{A53AF15C-5D82-12EA-D8E7-A94F7C9CFD39}"/>
                </a:ext>
              </a:extLst>
            </xdr:cNvPr>
            <xdr:cNvPicPr preferRelativeResize="0"/>
          </xdr:nvPicPr>
          <xdr:blipFill rotWithShape="1">
            <a:blip xmlns:r="http://schemas.openxmlformats.org/officeDocument/2006/relationships" r:embed="rId7">
              <a:alphaModFix/>
            </a:blip>
            <a:srcRect/>
            <a:stretch/>
          </xdr:blipFill>
          <xdr:spPr>
            <a:xfrm>
              <a:off x="6967" y="537"/>
              <a:ext cx="499" cy="2"/>
            </a:xfrm>
            <a:prstGeom prst="rect">
              <a:avLst/>
            </a:prstGeom>
            <a:noFill/>
            <a:ln>
              <a:noFill/>
            </a:ln>
          </xdr:spPr>
        </xdr:pic>
        <xdr:sp macro="" textlink="">
          <xdr:nvSpPr>
            <xdr:cNvPr id="82" name="Shape 82">
              <a:extLst>
                <a:ext uri="{FF2B5EF4-FFF2-40B4-BE49-F238E27FC236}">
                  <a16:creationId xmlns:a16="http://schemas.microsoft.com/office/drawing/2014/main" id="{DD523404-AB54-BD8A-780D-368C37385904}"/>
                </a:ext>
              </a:extLst>
            </xdr:cNvPr>
            <xdr:cNvSpPr/>
          </xdr:nvSpPr>
          <xdr:spPr>
            <a:xfrm>
              <a:off x="6966" y="407"/>
              <a:ext cx="174" cy="222"/>
            </a:xfrm>
            <a:custGeom>
              <a:avLst/>
              <a:gdLst/>
              <a:ahLst/>
              <a:cxnLst/>
              <a:rect l="l" t="t" r="r" b="b"/>
              <a:pathLst>
                <a:path w="174" h="222" extrusionOk="0">
                  <a:moveTo>
                    <a:pt x="0" y="160"/>
                  </a:moveTo>
                  <a:lnTo>
                    <a:pt x="12" y="134"/>
                  </a:lnTo>
                  <a:lnTo>
                    <a:pt x="24" y="110"/>
                  </a:lnTo>
                  <a:lnTo>
                    <a:pt x="30" y="99"/>
                  </a:lnTo>
                  <a:lnTo>
                    <a:pt x="36" y="88"/>
                  </a:lnTo>
                  <a:lnTo>
                    <a:pt x="42" y="77"/>
                  </a:lnTo>
                  <a:lnTo>
                    <a:pt x="48" y="67"/>
                  </a:lnTo>
                  <a:lnTo>
                    <a:pt x="54" y="57"/>
                  </a:lnTo>
                  <a:lnTo>
                    <a:pt x="60" y="47"/>
                  </a:lnTo>
                  <a:lnTo>
                    <a:pt x="66" y="38"/>
                  </a:lnTo>
                  <a:lnTo>
                    <a:pt x="72" y="30"/>
                  </a:lnTo>
                  <a:lnTo>
                    <a:pt x="78" y="21"/>
                  </a:lnTo>
                  <a:lnTo>
                    <a:pt x="84" y="13"/>
                  </a:lnTo>
                  <a:lnTo>
                    <a:pt x="90" y="6"/>
                  </a:lnTo>
                  <a:lnTo>
                    <a:pt x="96" y="0"/>
                  </a:lnTo>
                  <a:lnTo>
                    <a:pt x="97" y="0"/>
                  </a:lnTo>
                  <a:lnTo>
                    <a:pt x="99" y="1"/>
                  </a:lnTo>
                  <a:lnTo>
                    <a:pt x="101" y="2"/>
                  </a:lnTo>
                  <a:lnTo>
                    <a:pt x="103" y="3"/>
                  </a:lnTo>
                  <a:lnTo>
                    <a:pt x="105" y="4"/>
                  </a:lnTo>
                  <a:lnTo>
                    <a:pt x="107" y="6"/>
                  </a:lnTo>
                  <a:lnTo>
                    <a:pt x="109" y="8"/>
                  </a:lnTo>
                  <a:lnTo>
                    <a:pt x="111" y="10"/>
                  </a:lnTo>
                  <a:lnTo>
                    <a:pt x="113" y="13"/>
                  </a:lnTo>
                  <a:lnTo>
                    <a:pt x="115" y="16"/>
                  </a:lnTo>
                  <a:lnTo>
                    <a:pt x="117" y="19"/>
                  </a:lnTo>
                  <a:lnTo>
                    <a:pt x="119" y="22"/>
                  </a:lnTo>
                  <a:lnTo>
                    <a:pt x="124" y="30"/>
                  </a:lnTo>
                  <a:lnTo>
                    <a:pt x="128" y="40"/>
                  </a:lnTo>
                  <a:lnTo>
                    <a:pt x="133" y="51"/>
                  </a:lnTo>
                  <a:lnTo>
                    <a:pt x="138" y="64"/>
                  </a:lnTo>
                  <a:lnTo>
                    <a:pt x="143" y="79"/>
                  </a:lnTo>
                  <a:lnTo>
                    <a:pt x="148" y="96"/>
                  </a:lnTo>
                  <a:lnTo>
                    <a:pt x="154" y="115"/>
                  </a:lnTo>
                  <a:lnTo>
                    <a:pt x="161" y="136"/>
                  </a:lnTo>
                  <a:lnTo>
                    <a:pt x="167" y="160"/>
                  </a:lnTo>
                  <a:lnTo>
                    <a:pt x="174" y="186"/>
                  </a:lnTo>
                  <a:lnTo>
                    <a:pt x="165" y="170"/>
                  </a:lnTo>
                  <a:lnTo>
                    <a:pt x="155" y="156"/>
                  </a:lnTo>
                  <a:lnTo>
                    <a:pt x="146" y="142"/>
                  </a:lnTo>
                  <a:lnTo>
                    <a:pt x="137" y="128"/>
                  </a:lnTo>
                  <a:lnTo>
                    <a:pt x="127" y="115"/>
                  </a:lnTo>
                  <a:lnTo>
                    <a:pt x="118" y="102"/>
                  </a:lnTo>
                  <a:lnTo>
                    <a:pt x="108" y="89"/>
                  </a:lnTo>
                  <a:lnTo>
                    <a:pt x="99" y="76"/>
                  </a:lnTo>
                  <a:lnTo>
                    <a:pt x="90" y="92"/>
                  </a:lnTo>
                  <a:lnTo>
                    <a:pt x="82" y="105"/>
                  </a:lnTo>
                  <a:lnTo>
                    <a:pt x="76" y="117"/>
                  </a:lnTo>
                  <a:lnTo>
                    <a:pt x="70" y="128"/>
                  </a:lnTo>
                  <a:lnTo>
                    <a:pt x="65" y="138"/>
                  </a:lnTo>
                  <a:lnTo>
                    <a:pt x="61" y="146"/>
                  </a:lnTo>
                  <a:lnTo>
                    <a:pt x="58" y="154"/>
                  </a:lnTo>
                  <a:lnTo>
                    <a:pt x="55" y="161"/>
                  </a:lnTo>
                  <a:lnTo>
                    <a:pt x="53" y="168"/>
                  </a:lnTo>
                  <a:lnTo>
                    <a:pt x="51" y="175"/>
                  </a:lnTo>
                  <a:lnTo>
                    <a:pt x="50" y="181"/>
                  </a:lnTo>
                  <a:lnTo>
                    <a:pt x="48" y="188"/>
                  </a:lnTo>
                  <a:lnTo>
                    <a:pt x="44" y="203"/>
                  </a:lnTo>
                  <a:lnTo>
                    <a:pt x="39" y="222"/>
                  </a:lnTo>
                  <a:lnTo>
                    <a:pt x="38" y="221"/>
                  </a:lnTo>
                  <a:lnTo>
                    <a:pt x="38" y="220"/>
                  </a:lnTo>
                  <a:lnTo>
                    <a:pt x="33" y="212"/>
                  </a:lnTo>
                  <a:lnTo>
                    <a:pt x="28" y="204"/>
                  </a:lnTo>
                  <a:lnTo>
                    <a:pt x="23" y="197"/>
                  </a:lnTo>
                  <a:lnTo>
                    <a:pt x="19" y="189"/>
                  </a:lnTo>
                  <a:lnTo>
                    <a:pt x="14" y="181"/>
                  </a:lnTo>
                  <a:lnTo>
                    <a:pt x="9" y="174"/>
                  </a:lnTo>
                  <a:lnTo>
                    <a:pt x="5" y="167"/>
                  </a:lnTo>
                  <a:lnTo>
                    <a:pt x="0" y="16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83" name="Shape 83">
              <a:extLst>
                <a:ext uri="{FF2B5EF4-FFF2-40B4-BE49-F238E27FC236}">
                  <a16:creationId xmlns:a16="http://schemas.microsoft.com/office/drawing/2014/main" id="{FE8FF2CE-DE8A-911A-39CC-2DF98C004831}"/>
                </a:ext>
              </a:extLst>
            </xdr:cNvPr>
            <xdr:cNvPicPr preferRelativeResize="0"/>
          </xdr:nvPicPr>
          <xdr:blipFill rotWithShape="1">
            <a:blip xmlns:r="http://schemas.openxmlformats.org/officeDocument/2006/relationships" r:embed="rId7">
              <a:alphaModFix/>
            </a:blip>
            <a:srcRect/>
            <a:stretch/>
          </xdr:blipFill>
          <xdr:spPr>
            <a:xfrm>
              <a:off x="6967" y="537"/>
              <a:ext cx="499" cy="2"/>
            </a:xfrm>
            <a:prstGeom prst="rect">
              <a:avLst/>
            </a:prstGeom>
            <a:noFill/>
            <a:ln>
              <a:noFill/>
            </a:ln>
          </xdr:spPr>
        </xdr:pic>
        <xdr:sp macro="" textlink="">
          <xdr:nvSpPr>
            <xdr:cNvPr id="84" name="Shape 84">
              <a:extLst>
                <a:ext uri="{FF2B5EF4-FFF2-40B4-BE49-F238E27FC236}">
                  <a16:creationId xmlns:a16="http://schemas.microsoft.com/office/drawing/2014/main" id="{570B04F2-CB7D-8542-2527-7F35E80F8B7C}"/>
                </a:ext>
              </a:extLst>
            </xdr:cNvPr>
            <xdr:cNvSpPr/>
          </xdr:nvSpPr>
          <xdr:spPr>
            <a:xfrm>
              <a:off x="6997" y="616"/>
              <a:ext cx="2" cy="2"/>
            </a:xfrm>
            <a:custGeom>
              <a:avLst/>
              <a:gdLst/>
              <a:ahLst/>
              <a:cxnLst/>
              <a:rect l="l" t="t" r="r" b="b"/>
              <a:pathLst>
                <a:path w="1" h="2" extrusionOk="0">
                  <a:moveTo>
                    <a:pt x="1" y="2"/>
                  </a:moveTo>
                  <a:lnTo>
                    <a:pt x="0" y="1"/>
                  </a:lnTo>
                  <a:lnTo>
                    <a:pt x="0" y="0"/>
                  </a:lnTo>
                  <a:lnTo>
                    <a:pt x="0" y="1"/>
                  </a:lnTo>
                  <a:lnTo>
                    <a:pt x="1" y="2"/>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85" name="Shape 85">
              <a:extLst>
                <a:ext uri="{FF2B5EF4-FFF2-40B4-BE49-F238E27FC236}">
                  <a16:creationId xmlns:a16="http://schemas.microsoft.com/office/drawing/2014/main" id="{69284A52-DD3F-3045-47BB-037202E20EFC}"/>
                </a:ext>
              </a:extLst>
            </xdr:cNvPr>
            <xdr:cNvSpPr/>
          </xdr:nvSpPr>
          <xdr:spPr>
            <a:xfrm>
              <a:off x="6997" y="616"/>
              <a:ext cx="2" cy="2"/>
            </a:xfrm>
            <a:custGeom>
              <a:avLst/>
              <a:gdLst/>
              <a:ahLst/>
              <a:cxnLst/>
              <a:rect l="l" t="t" r="r" b="b"/>
              <a:pathLst>
                <a:path w="1" h="2" extrusionOk="0">
                  <a:moveTo>
                    <a:pt x="1" y="2"/>
                  </a:moveTo>
                  <a:lnTo>
                    <a:pt x="0" y="1"/>
                  </a:lnTo>
                  <a:lnTo>
                    <a:pt x="0" y="0"/>
                  </a:lnTo>
                  <a:lnTo>
                    <a:pt x="0" y="1"/>
                  </a:lnTo>
                  <a:lnTo>
                    <a:pt x="1"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86" name="Shape 86">
              <a:extLst>
                <a:ext uri="{FF2B5EF4-FFF2-40B4-BE49-F238E27FC236}">
                  <a16:creationId xmlns:a16="http://schemas.microsoft.com/office/drawing/2014/main" id="{63A2B6DA-2530-CE37-0422-1365CD3F404D}"/>
                </a:ext>
              </a:extLst>
            </xdr:cNvPr>
            <xdr:cNvSpPr/>
          </xdr:nvSpPr>
          <xdr:spPr>
            <a:xfrm>
              <a:off x="6998" y="620"/>
              <a:ext cx="3" cy="3"/>
            </a:xfrm>
            <a:custGeom>
              <a:avLst/>
              <a:gdLst/>
              <a:ahLst/>
              <a:cxnLst/>
              <a:rect l="l" t="t" r="r" b="b"/>
              <a:pathLst>
                <a:path w="3" h="3" extrusionOk="0">
                  <a:moveTo>
                    <a:pt x="3" y="3"/>
                  </a:moveTo>
                  <a:lnTo>
                    <a:pt x="2" y="1"/>
                  </a:lnTo>
                  <a:lnTo>
                    <a:pt x="0" y="0"/>
                  </a:lnTo>
                </a:path>
              </a:pathLst>
            </a:custGeom>
            <a:noFill/>
            <a:ln w="9525" cap="flat" cmpd="sng">
              <a:solidFill>
                <a:srgbClr val="373435"/>
              </a:solidFill>
              <a:prstDash val="solid"/>
              <a:round/>
              <a:headEnd type="none" w="med" len="med"/>
              <a:tailEnd type="none" w="med" len="med"/>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87" name="Shape 87">
              <a:extLst>
                <a:ext uri="{FF2B5EF4-FFF2-40B4-BE49-F238E27FC236}">
                  <a16:creationId xmlns:a16="http://schemas.microsoft.com/office/drawing/2014/main" id="{09083CC0-4774-33CC-2EC4-5407ED620E0C}"/>
                </a:ext>
              </a:extLst>
            </xdr:cNvPr>
            <xdr:cNvPicPr preferRelativeResize="0"/>
          </xdr:nvPicPr>
          <xdr:blipFill rotWithShape="1">
            <a:blip xmlns:r="http://schemas.openxmlformats.org/officeDocument/2006/relationships" r:embed="rId7">
              <a:alphaModFix/>
            </a:blip>
            <a:srcRect/>
            <a:stretch/>
          </xdr:blipFill>
          <xdr:spPr>
            <a:xfrm>
              <a:off x="6998" y="745"/>
              <a:ext cx="499" cy="7"/>
            </a:xfrm>
            <a:prstGeom prst="rect">
              <a:avLst/>
            </a:prstGeom>
            <a:noFill/>
            <a:ln>
              <a:noFill/>
            </a:ln>
          </xdr:spPr>
        </xdr:pic>
        <xdr:sp macro="" textlink="">
          <xdr:nvSpPr>
            <xdr:cNvPr id="88" name="Shape 88">
              <a:extLst>
                <a:ext uri="{FF2B5EF4-FFF2-40B4-BE49-F238E27FC236}">
                  <a16:creationId xmlns:a16="http://schemas.microsoft.com/office/drawing/2014/main" id="{0ECE9659-DDE2-C29E-E803-EAFCFFA8572F}"/>
                </a:ext>
              </a:extLst>
            </xdr:cNvPr>
            <xdr:cNvSpPr/>
          </xdr:nvSpPr>
          <xdr:spPr>
            <a:xfrm>
              <a:off x="7017" y="790"/>
              <a:ext cx="5" cy="18"/>
            </a:xfrm>
            <a:custGeom>
              <a:avLst/>
              <a:gdLst/>
              <a:ahLst/>
              <a:cxnLst/>
              <a:rect l="l" t="t" r="r" b="b"/>
              <a:pathLst>
                <a:path w="5" h="18" extrusionOk="0">
                  <a:moveTo>
                    <a:pt x="5" y="0"/>
                  </a:moveTo>
                  <a:lnTo>
                    <a:pt x="2" y="8"/>
                  </a:lnTo>
                  <a:lnTo>
                    <a:pt x="0" y="16"/>
                  </a:lnTo>
                  <a:lnTo>
                    <a:pt x="0" y="18"/>
                  </a:lnTo>
                  <a:lnTo>
                    <a:pt x="1" y="14"/>
                  </a:lnTo>
                  <a:lnTo>
                    <a:pt x="3" y="9"/>
                  </a:lnTo>
                  <a:lnTo>
                    <a:pt x="4" y="5"/>
                  </a:lnTo>
                  <a:lnTo>
                    <a:pt x="5"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89" name="Shape 89">
              <a:extLst>
                <a:ext uri="{FF2B5EF4-FFF2-40B4-BE49-F238E27FC236}">
                  <a16:creationId xmlns:a16="http://schemas.microsoft.com/office/drawing/2014/main" id="{7F8A6F75-EE09-952E-AA3B-DD98B8925504}"/>
                </a:ext>
              </a:extLst>
            </xdr:cNvPr>
            <xdr:cNvSpPr/>
          </xdr:nvSpPr>
          <xdr:spPr>
            <a:xfrm>
              <a:off x="7017" y="790"/>
              <a:ext cx="5" cy="18"/>
            </a:xfrm>
            <a:custGeom>
              <a:avLst/>
              <a:gdLst/>
              <a:ahLst/>
              <a:cxnLst/>
              <a:rect l="l" t="t" r="r" b="b"/>
              <a:pathLst>
                <a:path w="5" h="18" extrusionOk="0">
                  <a:moveTo>
                    <a:pt x="5" y="0"/>
                  </a:moveTo>
                  <a:lnTo>
                    <a:pt x="4" y="4"/>
                  </a:lnTo>
                  <a:lnTo>
                    <a:pt x="2" y="8"/>
                  </a:lnTo>
                  <a:lnTo>
                    <a:pt x="1" y="12"/>
                  </a:lnTo>
                  <a:lnTo>
                    <a:pt x="0" y="15"/>
                  </a:lnTo>
                  <a:lnTo>
                    <a:pt x="0" y="16"/>
                  </a:lnTo>
                  <a:lnTo>
                    <a:pt x="0" y="18"/>
                  </a:lnTo>
                  <a:lnTo>
                    <a:pt x="1" y="14"/>
                  </a:lnTo>
                  <a:lnTo>
                    <a:pt x="3" y="9"/>
                  </a:lnTo>
                  <a:lnTo>
                    <a:pt x="4" y="5"/>
                  </a:lnTo>
                  <a:lnTo>
                    <a:pt x="5"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90" name="Shape 90">
              <a:extLst>
                <a:ext uri="{FF2B5EF4-FFF2-40B4-BE49-F238E27FC236}">
                  <a16:creationId xmlns:a16="http://schemas.microsoft.com/office/drawing/2014/main" id="{7E384B00-0863-ADC6-6889-9187FDE2AF64}"/>
                </a:ext>
              </a:extLst>
            </xdr:cNvPr>
            <xdr:cNvSpPr/>
          </xdr:nvSpPr>
          <xdr:spPr>
            <a:xfrm>
              <a:off x="6973" y="544"/>
              <a:ext cx="69" cy="219"/>
            </a:xfrm>
            <a:custGeom>
              <a:avLst/>
              <a:gdLst/>
              <a:ahLst/>
              <a:cxnLst/>
              <a:rect l="l" t="t" r="r" b="b"/>
              <a:pathLst>
                <a:path w="69" h="219" extrusionOk="0">
                  <a:moveTo>
                    <a:pt x="0" y="84"/>
                  </a:moveTo>
                  <a:lnTo>
                    <a:pt x="1" y="89"/>
                  </a:lnTo>
                  <a:lnTo>
                    <a:pt x="2" y="95"/>
                  </a:lnTo>
                  <a:lnTo>
                    <a:pt x="4" y="100"/>
                  </a:lnTo>
                  <a:lnTo>
                    <a:pt x="5" y="106"/>
                  </a:lnTo>
                  <a:lnTo>
                    <a:pt x="15" y="121"/>
                  </a:lnTo>
                  <a:lnTo>
                    <a:pt x="24" y="136"/>
                  </a:lnTo>
                  <a:lnTo>
                    <a:pt x="28" y="144"/>
                  </a:lnTo>
                  <a:lnTo>
                    <a:pt x="33" y="151"/>
                  </a:lnTo>
                  <a:lnTo>
                    <a:pt x="36" y="158"/>
                  </a:lnTo>
                  <a:lnTo>
                    <a:pt x="40" y="165"/>
                  </a:lnTo>
                  <a:lnTo>
                    <a:pt x="52" y="193"/>
                  </a:lnTo>
                  <a:lnTo>
                    <a:pt x="54" y="199"/>
                  </a:lnTo>
                  <a:lnTo>
                    <a:pt x="58" y="213"/>
                  </a:lnTo>
                  <a:lnTo>
                    <a:pt x="60" y="219"/>
                  </a:lnTo>
                  <a:lnTo>
                    <a:pt x="66" y="201"/>
                  </a:lnTo>
                  <a:lnTo>
                    <a:pt x="69" y="195"/>
                  </a:lnTo>
                  <a:lnTo>
                    <a:pt x="65" y="181"/>
                  </a:lnTo>
                  <a:lnTo>
                    <a:pt x="63" y="167"/>
                  </a:lnTo>
                  <a:lnTo>
                    <a:pt x="60" y="153"/>
                  </a:lnTo>
                  <a:lnTo>
                    <a:pt x="59" y="139"/>
                  </a:lnTo>
                  <a:lnTo>
                    <a:pt x="57" y="125"/>
                  </a:lnTo>
                  <a:lnTo>
                    <a:pt x="57" y="119"/>
                  </a:lnTo>
                  <a:lnTo>
                    <a:pt x="26" y="119"/>
                  </a:lnTo>
                  <a:lnTo>
                    <a:pt x="14" y="101"/>
                  </a:lnTo>
                  <a:lnTo>
                    <a:pt x="7" y="93"/>
                  </a:lnTo>
                  <a:lnTo>
                    <a:pt x="0" y="84"/>
                  </a:lnTo>
                  <a:close/>
                  <a:moveTo>
                    <a:pt x="58" y="0"/>
                  </a:moveTo>
                  <a:lnTo>
                    <a:pt x="53" y="12"/>
                  </a:lnTo>
                  <a:lnTo>
                    <a:pt x="49" y="22"/>
                  </a:lnTo>
                  <a:lnTo>
                    <a:pt x="46" y="32"/>
                  </a:lnTo>
                  <a:lnTo>
                    <a:pt x="43" y="41"/>
                  </a:lnTo>
                  <a:lnTo>
                    <a:pt x="41" y="50"/>
                  </a:lnTo>
                  <a:lnTo>
                    <a:pt x="39" y="61"/>
                  </a:lnTo>
                  <a:lnTo>
                    <a:pt x="36" y="72"/>
                  </a:lnTo>
                  <a:lnTo>
                    <a:pt x="32" y="85"/>
                  </a:lnTo>
                  <a:lnTo>
                    <a:pt x="32" y="86"/>
                  </a:lnTo>
                  <a:lnTo>
                    <a:pt x="31" y="95"/>
                  </a:lnTo>
                  <a:lnTo>
                    <a:pt x="29" y="103"/>
                  </a:lnTo>
                  <a:lnTo>
                    <a:pt x="28" y="111"/>
                  </a:lnTo>
                  <a:lnTo>
                    <a:pt x="26" y="119"/>
                  </a:lnTo>
                  <a:lnTo>
                    <a:pt x="57" y="119"/>
                  </a:lnTo>
                  <a:lnTo>
                    <a:pt x="56" y="111"/>
                  </a:lnTo>
                  <a:lnTo>
                    <a:pt x="56" y="95"/>
                  </a:lnTo>
                  <a:lnTo>
                    <a:pt x="55" y="84"/>
                  </a:lnTo>
                  <a:lnTo>
                    <a:pt x="57" y="77"/>
                  </a:lnTo>
                  <a:lnTo>
                    <a:pt x="59" y="71"/>
                  </a:lnTo>
                  <a:lnTo>
                    <a:pt x="61" y="64"/>
                  </a:lnTo>
                  <a:lnTo>
                    <a:pt x="62" y="59"/>
                  </a:lnTo>
                  <a:lnTo>
                    <a:pt x="63" y="53"/>
                  </a:lnTo>
                  <a:lnTo>
                    <a:pt x="63" y="22"/>
                  </a:lnTo>
                  <a:lnTo>
                    <a:pt x="62" y="18"/>
                  </a:lnTo>
                  <a:lnTo>
                    <a:pt x="60" y="8"/>
                  </a:lnTo>
                  <a:lnTo>
                    <a:pt x="58"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91" name="Shape 91">
              <a:extLst>
                <a:ext uri="{FF2B5EF4-FFF2-40B4-BE49-F238E27FC236}">
                  <a16:creationId xmlns:a16="http://schemas.microsoft.com/office/drawing/2014/main" id="{C1895136-9C5B-EACF-A222-9371691B331A}"/>
                </a:ext>
              </a:extLst>
            </xdr:cNvPr>
            <xdr:cNvPicPr preferRelativeResize="0"/>
          </xdr:nvPicPr>
          <xdr:blipFill rotWithShape="1">
            <a:blip xmlns:r="http://schemas.openxmlformats.org/officeDocument/2006/relationships" r:embed="rId7">
              <a:alphaModFix/>
            </a:blip>
            <a:srcRect/>
            <a:stretch/>
          </xdr:blipFill>
          <xdr:spPr>
            <a:xfrm>
              <a:off x="6974" y="673"/>
              <a:ext cx="499" cy="2"/>
            </a:xfrm>
            <a:prstGeom prst="rect">
              <a:avLst/>
            </a:prstGeom>
            <a:noFill/>
            <a:ln>
              <a:noFill/>
            </a:ln>
          </xdr:spPr>
        </xdr:pic>
        <xdr:sp macro="" textlink="">
          <xdr:nvSpPr>
            <xdr:cNvPr id="92" name="Shape 92">
              <a:extLst>
                <a:ext uri="{FF2B5EF4-FFF2-40B4-BE49-F238E27FC236}">
                  <a16:creationId xmlns:a16="http://schemas.microsoft.com/office/drawing/2014/main" id="{7224B023-5B74-A035-CD75-7AECD0A14FA4}"/>
                </a:ext>
              </a:extLst>
            </xdr:cNvPr>
            <xdr:cNvSpPr/>
          </xdr:nvSpPr>
          <xdr:spPr>
            <a:xfrm>
              <a:off x="6973" y="544"/>
              <a:ext cx="69" cy="219"/>
            </a:xfrm>
            <a:custGeom>
              <a:avLst/>
              <a:gdLst/>
              <a:ahLst/>
              <a:cxnLst/>
              <a:rect l="l" t="t" r="r" b="b"/>
              <a:pathLst>
                <a:path w="69" h="219" extrusionOk="0">
                  <a:moveTo>
                    <a:pt x="69" y="195"/>
                  </a:moveTo>
                  <a:lnTo>
                    <a:pt x="65" y="181"/>
                  </a:lnTo>
                  <a:lnTo>
                    <a:pt x="63" y="167"/>
                  </a:lnTo>
                  <a:lnTo>
                    <a:pt x="60" y="153"/>
                  </a:lnTo>
                  <a:lnTo>
                    <a:pt x="59" y="139"/>
                  </a:lnTo>
                  <a:lnTo>
                    <a:pt x="57" y="125"/>
                  </a:lnTo>
                  <a:lnTo>
                    <a:pt x="56" y="111"/>
                  </a:lnTo>
                  <a:lnTo>
                    <a:pt x="56" y="97"/>
                  </a:lnTo>
                  <a:lnTo>
                    <a:pt x="55" y="84"/>
                  </a:lnTo>
                  <a:lnTo>
                    <a:pt x="57" y="77"/>
                  </a:lnTo>
                  <a:lnTo>
                    <a:pt x="59" y="71"/>
                  </a:lnTo>
                  <a:lnTo>
                    <a:pt x="61" y="64"/>
                  </a:lnTo>
                  <a:lnTo>
                    <a:pt x="62" y="59"/>
                  </a:lnTo>
                  <a:lnTo>
                    <a:pt x="63" y="53"/>
                  </a:lnTo>
                  <a:lnTo>
                    <a:pt x="63" y="47"/>
                  </a:lnTo>
                  <a:lnTo>
                    <a:pt x="64" y="42"/>
                  </a:lnTo>
                  <a:lnTo>
                    <a:pt x="64" y="37"/>
                  </a:lnTo>
                  <a:lnTo>
                    <a:pt x="63" y="32"/>
                  </a:lnTo>
                  <a:lnTo>
                    <a:pt x="63" y="27"/>
                  </a:lnTo>
                  <a:lnTo>
                    <a:pt x="63" y="22"/>
                  </a:lnTo>
                  <a:lnTo>
                    <a:pt x="62" y="18"/>
                  </a:lnTo>
                  <a:lnTo>
                    <a:pt x="60" y="8"/>
                  </a:lnTo>
                  <a:lnTo>
                    <a:pt x="58" y="0"/>
                  </a:lnTo>
                  <a:lnTo>
                    <a:pt x="53" y="12"/>
                  </a:lnTo>
                  <a:lnTo>
                    <a:pt x="49" y="22"/>
                  </a:lnTo>
                  <a:lnTo>
                    <a:pt x="46" y="32"/>
                  </a:lnTo>
                  <a:lnTo>
                    <a:pt x="43" y="41"/>
                  </a:lnTo>
                  <a:lnTo>
                    <a:pt x="41" y="50"/>
                  </a:lnTo>
                  <a:lnTo>
                    <a:pt x="39" y="61"/>
                  </a:lnTo>
                  <a:lnTo>
                    <a:pt x="36" y="72"/>
                  </a:lnTo>
                  <a:lnTo>
                    <a:pt x="32" y="85"/>
                  </a:lnTo>
                  <a:lnTo>
                    <a:pt x="31" y="84"/>
                  </a:lnTo>
                  <a:lnTo>
                    <a:pt x="32" y="86"/>
                  </a:lnTo>
                  <a:lnTo>
                    <a:pt x="31" y="95"/>
                  </a:lnTo>
                  <a:lnTo>
                    <a:pt x="29" y="103"/>
                  </a:lnTo>
                  <a:lnTo>
                    <a:pt x="28" y="111"/>
                  </a:lnTo>
                  <a:lnTo>
                    <a:pt x="26" y="119"/>
                  </a:lnTo>
                  <a:lnTo>
                    <a:pt x="20" y="110"/>
                  </a:lnTo>
                  <a:lnTo>
                    <a:pt x="14" y="101"/>
                  </a:lnTo>
                  <a:lnTo>
                    <a:pt x="7" y="93"/>
                  </a:lnTo>
                  <a:lnTo>
                    <a:pt x="0" y="84"/>
                  </a:lnTo>
                  <a:lnTo>
                    <a:pt x="1" y="89"/>
                  </a:lnTo>
                  <a:lnTo>
                    <a:pt x="2" y="95"/>
                  </a:lnTo>
                  <a:lnTo>
                    <a:pt x="4" y="100"/>
                  </a:lnTo>
                  <a:lnTo>
                    <a:pt x="5" y="106"/>
                  </a:lnTo>
                  <a:lnTo>
                    <a:pt x="15" y="121"/>
                  </a:lnTo>
                  <a:lnTo>
                    <a:pt x="24" y="136"/>
                  </a:lnTo>
                  <a:lnTo>
                    <a:pt x="28" y="144"/>
                  </a:lnTo>
                  <a:lnTo>
                    <a:pt x="33" y="151"/>
                  </a:lnTo>
                  <a:lnTo>
                    <a:pt x="36" y="158"/>
                  </a:lnTo>
                  <a:lnTo>
                    <a:pt x="40" y="165"/>
                  </a:lnTo>
                  <a:lnTo>
                    <a:pt x="43" y="172"/>
                  </a:lnTo>
                  <a:lnTo>
                    <a:pt x="46" y="179"/>
                  </a:lnTo>
                  <a:lnTo>
                    <a:pt x="49" y="186"/>
                  </a:lnTo>
                  <a:lnTo>
                    <a:pt x="52" y="193"/>
                  </a:lnTo>
                  <a:lnTo>
                    <a:pt x="54" y="199"/>
                  </a:lnTo>
                  <a:lnTo>
                    <a:pt x="56" y="206"/>
                  </a:lnTo>
                  <a:lnTo>
                    <a:pt x="58" y="213"/>
                  </a:lnTo>
                  <a:lnTo>
                    <a:pt x="60" y="219"/>
                  </a:lnTo>
                  <a:lnTo>
                    <a:pt x="62" y="213"/>
                  </a:lnTo>
                  <a:lnTo>
                    <a:pt x="64" y="207"/>
                  </a:lnTo>
                  <a:lnTo>
                    <a:pt x="66" y="201"/>
                  </a:lnTo>
                  <a:lnTo>
                    <a:pt x="69" y="19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93" name="Shape 93">
              <a:extLst>
                <a:ext uri="{FF2B5EF4-FFF2-40B4-BE49-F238E27FC236}">
                  <a16:creationId xmlns:a16="http://schemas.microsoft.com/office/drawing/2014/main" id="{EA91230F-EDD3-C306-0113-F14AF77A8DD5}"/>
                </a:ext>
              </a:extLst>
            </xdr:cNvPr>
            <xdr:cNvPicPr preferRelativeResize="0"/>
          </xdr:nvPicPr>
          <xdr:blipFill rotWithShape="1">
            <a:blip xmlns:r="http://schemas.openxmlformats.org/officeDocument/2006/relationships" r:embed="rId7">
              <a:alphaModFix/>
            </a:blip>
            <a:srcRect/>
            <a:stretch/>
          </xdr:blipFill>
          <xdr:spPr>
            <a:xfrm>
              <a:off x="6974" y="673"/>
              <a:ext cx="499" cy="2"/>
            </a:xfrm>
            <a:prstGeom prst="rect">
              <a:avLst/>
            </a:prstGeom>
            <a:noFill/>
            <a:ln>
              <a:noFill/>
            </a:ln>
          </xdr:spPr>
        </xdr:pic>
        <xdr:sp macro="" textlink="">
          <xdr:nvSpPr>
            <xdr:cNvPr id="94" name="Shape 94">
              <a:extLst>
                <a:ext uri="{FF2B5EF4-FFF2-40B4-BE49-F238E27FC236}">
                  <a16:creationId xmlns:a16="http://schemas.microsoft.com/office/drawing/2014/main" id="{68193A3D-1E0D-599A-5D2E-6B92F81ED342}"/>
                </a:ext>
              </a:extLst>
            </xdr:cNvPr>
            <xdr:cNvSpPr/>
          </xdr:nvSpPr>
          <xdr:spPr>
            <a:xfrm>
              <a:off x="6897" y="629"/>
              <a:ext cx="137" cy="201"/>
            </a:xfrm>
            <a:custGeom>
              <a:avLst/>
              <a:gdLst/>
              <a:ahLst/>
              <a:cxnLst/>
              <a:rect l="l" t="t" r="r" b="b"/>
              <a:pathLst>
                <a:path w="137" h="201" extrusionOk="0">
                  <a:moveTo>
                    <a:pt x="118" y="83"/>
                  </a:moveTo>
                  <a:lnTo>
                    <a:pt x="66" y="83"/>
                  </a:lnTo>
                  <a:lnTo>
                    <a:pt x="69" y="88"/>
                  </a:lnTo>
                  <a:lnTo>
                    <a:pt x="73" y="93"/>
                  </a:lnTo>
                  <a:lnTo>
                    <a:pt x="76" y="98"/>
                  </a:lnTo>
                  <a:lnTo>
                    <a:pt x="82" y="110"/>
                  </a:lnTo>
                  <a:lnTo>
                    <a:pt x="85" y="117"/>
                  </a:lnTo>
                  <a:lnTo>
                    <a:pt x="88" y="123"/>
                  </a:lnTo>
                  <a:lnTo>
                    <a:pt x="91" y="131"/>
                  </a:lnTo>
                  <a:lnTo>
                    <a:pt x="93" y="139"/>
                  </a:lnTo>
                  <a:lnTo>
                    <a:pt x="96" y="147"/>
                  </a:lnTo>
                  <a:lnTo>
                    <a:pt x="98" y="155"/>
                  </a:lnTo>
                  <a:lnTo>
                    <a:pt x="101" y="164"/>
                  </a:lnTo>
                  <a:lnTo>
                    <a:pt x="105" y="182"/>
                  </a:lnTo>
                  <a:lnTo>
                    <a:pt x="109" y="201"/>
                  </a:lnTo>
                  <a:lnTo>
                    <a:pt x="113" y="193"/>
                  </a:lnTo>
                  <a:lnTo>
                    <a:pt x="116" y="185"/>
                  </a:lnTo>
                  <a:lnTo>
                    <a:pt x="120" y="177"/>
                  </a:lnTo>
                  <a:lnTo>
                    <a:pt x="123" y="168"/>
                  </a:lnTo>
                  <a:lnTo>
                    <a:pt x="127" y="160"/>
                  </a:lnTo>
                  <a:lnTo>
                    <a:pt x="130" y="152"/>
                  </a:lnTo>
                  <a:lnTo>
                    <a:pt x="134" y="144"/>
                  </a:lnTo>
                  <a:lnTo>
                    <a:pt x="137" y="136"/>
                  </a:lnTo>
                  <a:lnTo>
                    <a:pt x="135" y="128"/>
                  </a:lnTo>
                  <a:lnTo>
                    <a:pt x="133" y="121"/>
                  </a:lnTo>
                  <a:lnTo>
                    <a:pt x="131" y="113"/>
                  </a:lnTo>
                  <a:lnTo>
                    <a:pt x="125" y="97"/>
                  </a:lnTo>
                  <a:lnTo>
                    <a:pt x="121" y="89"/>
                  </a:lnTo>
                  <a:lnTo>
                    <a:pt x="118" y="83"/>
                  </a:lnTo>
                  <a:close/>
                  <a:moveTo>
                    <a:pt x="68" y="0"/>
                  </a:moveTo>
                  <a:lnTo>
                    <a:pt x="64" y="6"/>
                  </a:lnTo>
                  <a:lnTo>
                    <a:pt x="60" y="13"/>
                  </a:lnTo>
                  <a:lnTo>
                    <a:pt x="56" y="21"/>
                  </a:lnTo>
                  <a:lnTo>
                    <a:pt x="52" y="30"/>
                  </a:lnTo>
                  <a:lnTo>
                    <a:pt x="44" y="50"/>
                  </a:lnTo>
                  <a:lnTo>
                    <a:pt x="36" y="74"/>
                  </a:lnTo>
                  <a:lnTo>
                    <a:pt x="28" y="100"/>
                  </a:lnTo>
                  <a:lnTo>
                    <a:pt x="19" y="129"/>
                  </a:lnTo>
                  <a:lnTo>
                    <a:pt x="10" y="159"/>
                  </a:lnTo>
                  <a:lnTo>
                    <a:pt x="0" y="190"/>
                  </a:lnTo>
                  <a:lnTo>
                    <a:pt x="10" y="178"/>
                  </a:lnTo>
                  <a:lnTo>
                    <a:pt x="14" y="171"/>
                  </a:lnTo>
                  <a:lnTo>
                    <a:pt x="19" y="165"/>
                  </a:lnTo>
                  <a:lnTo>
                    <a:pt x="24" y="158"/>
                  </a:lnTo>
                  <a:lnTo>
                    <a:pt x="28" y="152"/>
                  </a:lnTo>
                  <a:lnTo>
                    <a:pt x="32" y="145"/>
                  </a:lnTo>
                  <a:lnTo>
                    <a:pt x="36" y="139"/>
                  </a:lnTo>
                  <a:lnTo>
                    <a:pt x="44" y="125"/>
                  </a:lnTo>
                  <a:lnTo>
                    <a:pt x="52" y="112"/>
                  </a:lnTo>
                  <a:lnTo>
                    <a:pt x="59" y="98"/>
                  </a:lnTo>
                  <a:lnTo>
                    <a:pt x="66" y="83"/>
                  </a:lnTo>
                  <a:lnTo>
                    <a:pt x="118" y="83"/>
                  </a:lnTo>
                  <a:lnTo>
                    <a:pt x="117" y="80"/>
                  </a:lnTo>
                  <a:lnTo>
                    <a:pt x="113" y="72"/>
                  </a:lnTo>
                  <a:lnTo>
                    <a:pt x="108" y="63"/>
                  </a:lnTo>
                  <a:lnTo>
                    <a:pt x="104" y="55"/>
                  </a:lnTo>
                  <a:lnTo>
                    <a:pt x="98" y="46"/>
                  </a:lnTo>
                  <a:lnTo>
                    <a:pt x="93" y="37"/>
                  </a:lnTo>
                  <a:lnTo>
                    <a:pt x="81" y="19"/>
                  </a:lnTo>
                  <a:lnTo>
                    <a:pt x="75" y="9"/>
                  </a:lnTo>
                  <a:lnTo>
                    <a:pt x="68"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95" name="Shape 95">
              <a:extLst>
                <a:ext uri="{FF2B5EF4-FFF2-40B4-BE49-F238E27FC236}">
                  <a16:creationId xmlns:a16="http://schemas.microsoft.com/office/drawing/2014/main" id="{7ADA7B16-9BD7-6C23-A4C6-B6A7D057B305}"/>
                </a:ext>
              </a:extLst>
            </xdr:cNvPr>
            <xdr:cNvPicPr preferRelativeResize="0"/>
          </xdr:nvPicPr>
          <xdr:blipFill rotWithShape="1">
            <a:blip xmlns:r="http://schemas.openxmlformats.org/officeDocument/2006/relationships" r:embed="rId7">
              <a:alphaModFix/>
            </a:blip>
            <a:srcRect/>
            <a:stretch/>
          </xdr:blipFill>
          <xdr:spPr>
            <a:xfrm>
              <a:off x="6898" y="760"/>
              <a:ext cx="499" cy="2"/>
            </a:xfrm>
            <a:prstGeom prst="rect">
              <a:avLst/>
            </a:prstGeom>
            <a:noFill/>
            <a:ln>
              <a:noFill/>
            </a:ln>
          </xdr:spPr>
        </xdr:pic>
        <xdr:sp macro="" textlink="">
          <xdr:nvSpPr>
            <xdr:cNvPr id="96" name="Shape 96">
              <a:extLst>
                <a:ext uri="{FF2B5EF4-FFF2-40B4-BE49-F238E27FC236}">
                  <a16:creationId xmlns:a16="http://schemas.microsoft.com/office/drawing/2014/main" id="{2F2C939C-68DD-2105-202C-1FBC2500A81F}"/>
                </a:ext>
              </a:extLst>
            </xdr:cNvPr>
            <xdr:cNvSpPr/>
          </xdr:nvSpPr>
          <xdr:spPr>
            <a:xfrm>
              <a:off x="6897" y="629"/>
              <a:ext cx="137" cy="201"/>
            </a:xfrm>
            <a:custGeom>
              <a:avLst/>
              <a:gdLst/>
              <a:ahLst/>
              <a:cxnLst/>
              <a:rect l="l" t="t" r="r" b="b"/>
              <a:pathLst>
                <a:path w="137" h="201" extrusionOk="0">
                  <a:moveTo>
                    <a:pt x="137" y="136"/>
                  </a:moveTo>
                  <a:lnTo>
                    <a:pt x="135" y="128"/>
                  </a:lnTo>
                  <a:lnTo>
                    <a:pt x="133" y="121"/>
                  </a:lnTo>
                  <a:lnTo>
                    <a:pt x="131" y="113"/>
                  </a:lnTo>
                  <a:lnTo>
                    <a:pt x="128" y="105"/>
                  </a:lnTo>
                  <a:lnTo>
                    <a:pt x="125" y="97"/>
                  </a:lnTo>
                  <a:lnTo>
                    <a:pt x="121" y="89"/>
                  </a:lnTo>
                  <a:lnTo>
                    <a:pt x="117" y="80"/>
                  </a:lnTo>
                  <a:lnTo>
                    <a:pt x="113" y="72"/>
                  </a:lnTo>
                  <a:lnTo>
                    <a:pt x="108" y="63"/>
                  </a:lnTo>
                  <a:lnTo>
                    <a:pt x="104" y="55"/>
                  </a:lnTo>
                  <a:lnTo>
                    <a:pt x="98" y="46"/>
                  </a:lnTo>
                  <a:lnTo>
                    <a:pt x="93" y="37"/>
                  </a:lnTo>
                  <a:lnTo>
                    <a:pt x="87" y="28"/>
                  </a:lnTo>
                  <a:lnTo>
                    <a:pt x="81" y="19"/>
                  </a:lnTo>
                  <a:lnTo>
                    <a:pt x="75" y="9"/>
                  </a:lnTo>
                  <a:lnTo>
                    <a:pt x="68" y="0"/>
                  </a:lnTo>
                  <a:lnTo>
                    <a:pt x="66" y="3"/>
                  </a:lnTo>
                  <a:lnTo>
                    <a:pt x="62" y="9"/>
                  </a:lnTo>
                  <a:lnTo>
                    <a:pt x="60" y="13"/>
                  </a:lnTo>
                  <a:lnTo>
                    <a:pt x="56" y="21"/>
                  </a:lnTo>
                  <a:lnTo>
                    <a:pt x="52" y="30"/>
                  </a:lnTo>
                  <a:lnTo>
                    <a:pt x="48" y="40"/>
                  </a:lnTo>
                  <a:lnTo>
                    <a:pt x="44" y="50"/>
                  </a:lnTo>
                  <a:lnTo>
                    <a:pt x="40" y="62"/>
                  </a:lnTo>
                  <a:lnTo>
                    <a:pt x="36" y="74"/>
                  </a:lnTo>
                  <a:lnTo>
                    <a:pt x="28" y="100"/>
                  </a:lnTo>
                  <a:lnTo>
                    <a:pt x="19" y="129"/>
                  </a:lnTo>
                  <a:lnTo>
                    <a:pt x="10" y="159"/>
                  </a:lnTo>
                  <a:lnTo>
                    <a:pt x="0" y="190"/>
                  </a:lnTo>
                  <a:lnTo>
                    <a:pt x="5" y="184"/>
                  </a:lnTo>
                  <a:lnTo>
                    <a:pt x="10" y="178"/>
                  </a:lnTo>
                  <a:lnTo>
                    <a:pt x="14" y="171"/>
                  </a:lnTo>
                  <a:lnTo>
                    <a:pt x="19" y="165"/>
                  </a:lnTo>
                  <a:lnTo>
                    <a:pt x="24" y="158"/>
                  </a:lnTo>
                  <a:lnTo>
                    <a:pt x="28" y="152"/>
                  </a:lnTo>
                  <a:lnTo>
                    <a:pt x="32" y="145"/>
                  </a:lnTo>
                  <a:lnTo>
                    <a:pt x="36" y="139"/>
                  </a:lnTo>
                  <a:lnTo>
                    <a:pt x="44" y="125"/>
                  </a:lnTo>
                  <a:lnTo>
                    <a:pt x="52" y="112"/>
                  </a:lnTo>
                  <a:lnTo>
                    <a:pt x="59" y="98"/>
                  </a:lnTo>
                  <a:lnTo>
                    <a:pt x="66" y="83"/>
                  </a:lnTo>
                  <a:lnTo>
                    <a:pt x="69" y="88"/>
                  </a:lnTo>
                  <a:lnTo>
                    <a:pt x="73" y="93"/>
                  </a:lnTo>
                  <a:lnTo>
                    <a:pt x="76" y="98"/>
                  </a:lnTo>
                  <a:lnTo>
                    <a:pt x="79" y="104"/>
                  </a:lnTo>
                  <a:lnTo>
                    <a:pt x="82" y="110"/>
                  </a:lnTo>
                  <a:lnTo>
                    <a:pt x="85" y="117"/>
                  </a:lnTo>
                  <a:lnTo>
                    <a:pt x="88" y="123"/>
                  </a:lnTo>
                  <a:lnTo>
                    <a:pt x="91" y="131"/>
                  </a:lnTo>
                  <a:lnTo>
                    <a:pt x="93" y="139"/>
                  </a:lnTo>
                  <a:lnTo>
                    <a:pt x="96" y="147"/>
                  </a:lnTo>
                  <a:lnTo>
                    <a:pt x="98" y="155"/>
                  </a:lnTo>
                  <a:lnTo>
                    <a:pt x="101" y="164"/>
                  </a:lnTo>
                  <a:lnTo>
                    <a:pt x="105" y="182"/>
                  </a:lnTo>
                  <a:lnTo>
                    <a:pt x="109" y="201"/>
                  </a:lnTo>
                  <a:lnTo>
                    <a:pt x="113" y="193"/>
                  </a:lnTo>
                  <a:lnTo>
                    <a:pt x="116" y="185"/>
                  </a:lnTo>
                  <a:lnTo>
                    <a:pt x="120" y="177"/>
                  </a:lnTo>
                  <a:lnTo>
                    <a:pt x="123" y="168"/>
                  </a:lnTo>
                  <a:lnTo>
                    <a:pt x="127" y="160"/>
                  </a:lnTo>
                  <a:lnTo>
                    <a:pt x="130" y="152"/>
                  </a:lnTo>
                  <a:lnTo>
                    <a:pt x="134" y="144"/>
                  </a:lnTo>
                  <a:lnTo>
                    <a:pt x="137" y="136"/>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97" name="Shape 97">
              <a:extLst>
                <a:ext uri="{FF2B5EF4-FFF2-40B4-BE49-F238E27FC236}">
                  <a16:creationId xmlns:a16="http://schemas.microsoft.com/office/drawing/2014/main" id="{6E94B917-4A29-BDDC-6ADF-3D158993FECF}"/>
                </a:ext>
              </a:extLst>
            </xdr:cNvPr>
            <xdr:cNvPicPr preferRelativeResize="0"/>
          </xdr:nvPicPr>
          <xdr:blipFill rotWithShape="1">
            <a:blip xmlns:r="http://schemas.openxmlformats.org/officeDocument/2006/relationships" r:embed="rId7">
              <a:alphaModFix/>
            </a:blip>
            <a:srcRect/>
            <a:stretch/>
          </xdr:blipFill>
          <xdr:spPr>
            <a:xfrm>
              <a:off x="6898" y="760"/>
              <a:ext cx="499" cy="2"/>
            </a:xfrm>
            <a:prstGeom prst="rect">
              <a:avLst/>
            </a:prstGeom>
            <a:noFill/>
            <a:ln>
              <a:noFill/>
            </a:ln>
          </xdr:spPr>
        </xdr:pic>
        <xdr:sp macro="" textlink="">
          <xdr:nvSpPr>
            <xdr:cNvPr id="98" name="Shape 98">
              <a:extLst>
                <a:ext uri="{FF2B5EF4-FFF2-40B4-BE49-F238E27FC236}">
                  <a16:creationId xmlns:a16="http://schemas.microsoft.com/office/drawing/2014/main" id="{6AC32B78-21AA-27DC-78B2-98C7099163B4}"/>
                </a:ext>
              </a:extLst>
            </xdr:cNvPr>
            <xdr:cNvSpPr/>
          </xdr:nvSpPr>
          <xdr:spPr>
            <a:xfrm>
              <a:off x="6858" y="790"/>
              <a:ext cx="143" cy="188"/>
            </a:xfrm>
            <a:custGeom>
              <a:avLst/>
              <a:gdLst/>
              <a:ahLst/>
              <a:cxnLst/>
              <a:rect l="l" t="t" r="r" b="b"/>
              <a:pathLst>
                <a:path w="143" h="188" extrusionOk="0">
                  <a:moveTo>
                    <a:pt x="108" y="0"/>
                  </a:moveTo>
                  <a:lnTo>
                    <a:pt x="94" y="25"/>
                  </a:lnTo>
                  <a:lnTo>
                    <a:pt x="81" y="51"/>
                  </a:lnTo>
                  <a:lnTo>
                    <a:pt x="55" y="99"/>
                  </a:lnTo>
                  <a:lnTo>
                    <a:pt x="27" y="145"/>
                  </a:lnTo>
                  <a:lnTo>
                    <a:pt x="14" y="167"/>
                  </a:lnTo>
                  <a:lnTo>
                    <a:pt x="0" y="188"/>
                  </a:lnTo>
                  <a:lnTo>
                    <a:pt x="8" y="184"/>
                  </a:lnTo>
                  <a:lnTo>
                    <a:pt x="15" y="181"/>
                  </a:lnTo>
                  <a:lnTo>
                    <a:pt x="23" y="176"/>
                  </a:lnTo>
                  <a:lnTo>
                    <a:pt x="31" y="172"/>
                  </a:lnTo>
                  <a:lnTo>
                    <a:pt x="45" y="162"/>
                  </a:lnTo>
                  <a:lnTo>
                    <a:pt x="59" y="150"/>
                  </a:lnTo>
                  <a:lnTo>
                    <a:pt x="66" y="143"/>
                  </a:lnTo>
                  <a:lnTo>
                    <a:pt x="78" y="129"/>
                  </a:lnTo>
                  <a:lnTo>
                    <a:pt x="90" y="113"/>
                  </a:lnTo>
                  <a:lnTo>
                    <a:pt x="96" y="104"/>
                  </a:lnTo>
                  <a:lnTo>
                    <a:pt x="102" y="94"/>
                  </a:lnTo>
                  <a:lnTo>
                    <a:pt x="107" y="84"/>
                  </a:lnTo>
                  <a:lnTo>
                    <a:pt x="132" y="84"/>
                  </a:lnTo>
                  <a:lnTo>
                    <a:pt x="129" y="79"/>
                  </a:lnTo>
                  <a:lnTo>
                    <a:pt x="125" y="67"/>
                  </a:lnTo>
                  <a:lnTo>
                    <a:pt x="122" y="60"/>
                  </a:lnTo>
                  <a:lnTo>
                    <a:pt x="118" y="46"/>
                  </a:lnTo>
                  <a:lnTo>
                    <a:pt x="115" y="30"/>
                  </a:lnTo>
                  <a:lnTo>
                    <a:pt x="111" y="15"/>
                  </a:lnTo>
                  <a:lnTo>
                    <a:pt x="108" y="0"/>
                  </a:lnTo>
                  <a:close/>
                  <a:moveTo>
                    <a:pt x="132" y="84"/>
                  </a:moveTo>
                  <a:lnTo>
                    <a:pt x="107" y="84"/>
                  </a:lnTo>
                  <a:lnTo>
                    <a:pt x="113" y="92"/>
                  </a:lnTo>
                  <a:lnTo>
                    <a:pt x="115" y="97"/>
                  </a:lnTo>
                  <a:lnTo>
                    <a:pt x="117" y="101"/>
                  </a:lnTo>
                  <a:lnTo>
                    <a:pt x="118" y="107"/>
                  </a:lnTo>
                  <a:lnTo>
                    <a:pt x="120" y="117"/>
                  </a:lnTo>
                  <a:lnTo>
                    <a:pt x="121" y="123"/>
                  </a:lnTo>
                  <a:lnTo>
                    <a:pt x="121" y="150"/>
                  </a:lnTo>
                  <a:lnTo>
                    <a:pt x="120" y="156"/>
                  </a:lnTo>
                  <a:lnTo>
                    <a:pt x="119" y="164"/>
                  </a:lnTo>
                  <a:lnTo>
                    <a:pt x="118" y="171"/>
                  </a:lnTo>
                  <a:lnTo>
                    <a:pt x="116" y="179"/>
                  </a:lnTo>
                  <a:lnTo>
                    <a:pt x="120" y="170"/>
                  </a:lnTo>
                  <a:lnTo>
                    <a:pt x="123" y="161"/>
                  </a:lnTo>
                  <a:lnTo>
                    <a:pt x="127" y="152"/>
                  </a:lnTo>
                  <a:lnTo>
                    <a:pt x="130" y="143"/>
                  </a:lnTo>
                  <a:lnTo>
                    <a:pt x="133" y="133"/>
                  </a:lnTo>
                  <a:lnTo>
                    <a:pt x="137" y="125"/>
                  </a:lnTo>
                  <a:lnTo>
                    <a:pt x="140" y="115"/>
                  </a:lnTo>
                  <a:lnTo>
                    <a:pt x="143" y="106"/>
                  </a:lnTo>
                  <a:lnTo>
                    <a:pt x="137" y="96"/>
                  </a:lnTo>
                  <a:lnTo>
                    <a:pt x="135" y="91"/>
                  </a:lnTo>
                  <a:lnTo>
                    <a:pt x="132" y="84"/>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99" name="Shape 99">
              <a:extLst>
                <a:ext uri="{FF2B5EF4-FFF2-40B4-BE49-F238E27FC236}">
                  <a16:creationId xmlns:a16="http://schemas.microsoft.com/office/drawing/2014/main" id="{D0AEBE96-49A5-FAEC-1881-C6368CAEAE2B}"/>
                </a:ext>
              </a:extLst>
            </xdr:cNvPr>
            <xdr:cNvPicPr preferRelativeResize="0"/>
          </xdr:nvPicPr>
          <xdr:blipFill rotWithShape="1">
            <a:blip xmlns:r="http://schemas.openxmlformats.org/officeDocument/2006/relationships" r:embed="rId19">
              <a:alphaModFix/>
            </a:blip>
            <a:srcRect/>
            <a:stretch/>
          </xdr:blipFill>
          <xdr:spPr>
            <a:xfrm>
              <a:off x="6859" y="921"/>
              <a:ext cx="658" cy="2"/>
            </a:xfrm>
            <a:prstGeom prst="rect">
              <a:avLst/>
            </a:prstGeom>
            <a:noFill/>
            <a:ln>
              <a:noFill/>
            </a:ln>
          </xdr:spPr>
        </xdr:pic>
        <xdr:pic>
          <xdr:nvPicPr>
            <xdr:cNvPr id="100" name="Shape 100">
              <a:extLst>
                <a:ext uri="{FF2B5EF4-FFF2-40B4-BE49-F238E27FC236}">
                  <a16:creationId xmlns:a16="http://schemas.microsoft.com/office/drawing/2014/main" id="{ECDB0A33-F074-71FD-BF36-16C79126FED0}"/>
                </a:ext>
              </a:extLst>
            </xdr:cNvPr>
            <xdr:cNvPicPr preferRelativeResize="0"/>
          </xdr:nvPicPr>
          <xdr:blipFill rotWithShape="1">
            <a:blip xmlns:r="http://schemas.openxmlformats.org/officeDocument/2006/relationships" r:embed="rId20">
              <a:alphaModFix/>
            </a:blip>
            <a:srcRect/>
            <a:stretch/>
          </xdr:blipFill>
          <xdr:spPr>
            <a:xfrm>
              <a:off x="6856" y="789"/>
              <a:ext cx="146" cy="191"/>
            </a:xfrm>
            <a:prstGeom prst="rect">
              <a:avLst/>
            </a:prstGeom>
            <a:noFill/>
            <a:ln>
              <a:noFill/>
            </a:ln>
          </xdr:spPr>
        </xdr:pic>
        <xdr:pic>
          <xdr:nvPicPr>
            <xdr:cNvPr id="101" name="Shape 101">
              <a:extLst>
                <a:ext uri="{FF2B5EF4-FFF2-40B4-BE49-F238E27FC236}">
                  <a16:creationId xmlns:a16="http://schemas.microsoft.com/office/drawing/2014/main" id="{A668ACF7-864E-2B51-64F5-301371906266}"/>
                </a:ext>
              </a:extLst>
            </xdr:cNvPr>
            <xdr:cNvPicPr preferRelativeResize="0"/>
          </xdr:nvPicPr>
          <xdr:blipFill rotWithShape="1">
            <a:blip xmlns:r="http://schemas.openxmlformats.org/officeDocument/2006/relationships" r:embed="rId7">
              <a:alphaModFix/>
            </a:blip>
            <a:srcRect/>
            <a:stretch/>
          </xdr:blipFill>
          <xdr:spPr>
            <a:xfrm>
              <a:off x="6859" y="921"/>
              <a:ext cx="499" cy="2"/>
            </a:xfrm>
            <a:prstGeom prst="rect">
              <a:avLst/>
            </a:prstGeom>
            <a:noFill/>
            <a:ln>
              <a:noFill/>
            </a:ln>
          </xdr:spPr>
        </xdr:pic>
        <xdr:sp macro="" textlink="">
          <xdr:nvSpPr>
            <xdr:cNvPr id="102" name="Shape 102">
              <a:extLst>
                <a:ext uri="{FF2B5EF4-FFF2-40B4-BE49-F238E27FC236}">
                  <a16:creationId xmlns:a16="http://schemas.microsoft.com/office/drawing/2014/main" id="{F04EE45C-601C-6817-2853-F072007F3453}"/>
                </a:ext>
              </a:extLst>
            </xdr:cNvPr>
            <xdr:cNvSpPr/>
          </xdr:nvSpPr>
          <xdr:spPr>
            <a:xfrm>
              <a:off x="7005" y="791"/>
              <a:ext cx="97" cy="239"/>
            </a:xfrm>
            <a:custGeom>
              <a:avLst/>
              <a:gdLst/>
              <a:ahLst/>
              <a:cxnLst/>
              <a:rect l="l" t="t" r="r" b="b"/>
              <a:pathLst>
                <a:path w="97" h="239" extrusionOk="0">
                  <a:moveTo>
                    <a:pt x="97" y="87"/>
                  </a:moveTo>
                  <a:lnTo>
                    <a:pt x="56" y="87"/>
                  </a:lnTo>
                  <a:lnTo>
                    <a:pt x="56" y="108"/>
                  </a:lnTo>
                  <a:lnTo>
                    <a:pt x="57" y="116"/>
                  </a:lnTo>
                  <a:lnTo>
                    <a:pt x="57" y="126"/>
                  </a:lnTo>
                  <a:lnTo>
                    <a:pt x="58" y="135"/>
                  </a:lnTo>
                  <a:lnTo>
                    <a:pt x="60" y="145"/>
                  </a:lnTo>
                  <a:lnTo>
                    <a:pt x="61" y="155"/>
                  </a:lnTo>
                  <a:lnTo>
                    <a:pt x="63" y="164"/>
                  </a:lnTo>
                  <a:lnTo>
                    <a:pt x="65" y="174"/>
                  </a:lnTo>
                  <a:lnTo>
                    <a:pt x="67" y="183"/>
                  </a:lnTo>
                  <a:lnTo>
                    <a:pt x="69" y="193"/>
                  </a:lnTo>
                  <a:lnTo>
                    <a:pt x="72" y="202"/>
                  </a:lnTo>
                  <a:lnTo>
                    <a:pt x="74" y="212"/>
                  </a:lnTo>
                  <a:lnTo>
                    <a:pt x="77" y="221"/>
                  </a:lnTo>
                  <a:lnTo>
                    <a:pt x="81" y="230"/>
                  </a:lnTo>
                  <a:lnTo>
                    <a:pt x="84" y="239"/>
                  </a:lnTo>
                  <a:lnTo>
                    <a:pt x="87" y="225"/>
                  </a:lnTo>
                  <a:lnTo>
                    <a:pt x="89" y="211"/>
                  </a:lnTo>
                  <a:lnTo>
                    <a:pt x="93" y="181"/>
                  </a:lnTo>
                  <a:lnTo>
                    <a:pt x="95" y="167"/>
                  </a:lnTo>
                  <a:lnTo>
                    <a:pt x="97" y="137"/>
                  </a:lnTo>
                  <a:lnTo>
                    <a:pt x="97" y="90"/>
                  </a:lnTo>
                  <a:lnTo>
                    <a:pt x="97" y="87"/>
                  </a:lnTo>
                  <a:close/>
                  <a:moveTo>
                    <a:pt x="88" y="0"/>
                  </a:moveTo>
                  <a:lnTo>
                    <a:pt x="76" y="14"/>
                  </a:lnTo>
                  <a:lnTo>
                    <a:pt x="69" y="21"/>
                  </a:lnTo>
                  <a:lnTo>
                    <a:pt x="64" y="29"/>
                  </a:lnTo>
                  <a:lnTo>
                    <a:pt x="57" y="36"/>
                  </a:lnTo>
                  <a:lnTo>
                    <a:pt x="52" y="44"/>
                  </a:lnTo>
                  <a:lnTo>
                    <a:pt x="46" y="51"/>
                  </a:lnTo>
                  <a:lnTo>
                    <a:pt x="41" y="59"/>
                  </a:lnTo>
                  <a:lnTo>
                    <a:pt x="30" y="75"/>
                  </a:lnTo>
                  <a:lnTo>
                    <a:pt x="10" y="107"/>
                  </a:lnTo>
                  <a:lnTo>
                    <a:pt x="0" y="124"/>
                  </a:lnTo>
                  <a:lnTo>
                    <a:pt x="7" y="118"/>
                  </a:lnTo>
                  <a:lnTo>
                    <a:pt x="13" y="113"/>
                  </a:lnTo>
                  <a:lnTo>
                    <a:pt x="21" y="108"/>
                  </a:lnTo>
                  <a:lnTo>
                    <a:pt x="27" y="103"/>
                  </a:lnTo>
                  <a:lnTo>
                    <a:pt x="34" y="98"/>
                  </a:lnTo>
                  <a:lnTo>
                    <a:pt x="48" y="90"/>
                  </a:lnTo>
                  <a:lnTo>
                    <a:pt x="56" y="87"/>
                  </a:lnTo>
                  <a:lnTo>
                    <a:pt x="97" y="87"/>
                  </a:lnTo>
                  <a:lnTo>
                    <a:pt x="94" y="44"/>
                  </a:lnTo>
                  <a:lnTo>
                    <a:pt x="93" y="31"/>
                  </a:lnTo>
                  <a:lnTo>
                    <a:pt x="91" y="16"/>
                  </a:lnTo>
                  <a:lnTo>
                    <a:pt x="88"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03" name="Shape 103">
              <a:extLst>
                <a:ext uri="{FF2B5EF4-FFF2-40B4-BE49-F238E27FC236}">
                  <a16:creationId xmlns:a16="http://schemas.microsoft.com/office/drawing/2014/main" id="{9A8BCE77-5514-1B13-333E-5C1199633E3E}"/>
                </a:ext>
              </a:extLst>
            </xdr:cNvPr>
            <xdr:cNvPicPr preferRelativeResize="0"/>
          </xdr:nvPicPr>
          <xdr:blipFill rotWithShape="1">
            <a:blip xmlns:r="http://schemas.openxmlformats.org/officeDocument/2006/relationships" r:embed="rId7">
              <a:alphaModFix/>
            </a:blip>
            <a:srcRect/>
            <a:stretch/>
          </xdr:blipFill>
          <xdr:spPr>
            <a:xfrm>
              <a:off x="7006" y="921"/>
              <a:ext cx="499" cy="2"/>
            </a:xfrm>
            <a:prstGeom prst="rect">
              <a:avLst/>
            </a:prstGeom>
            <a:noFill/>
            <a:ln>
              <a:noFill/>
            </a:ln>
          </xdr:spPr>
        </xdr:pic>
        <xdr:sp macro="" textlink="">
          <xdr:nvSpPr>
            <xdr:cNvPr id="104" name="Shape 104">
              <a:extLst>
                <a:ext uri="{FF2B5EF4-FFF2-40B4-BE49-F238E27FC236}">
                  <a16:creationId xmlns:a16="http://schemas.microsoft.com/office/drawing/2014/main" id="{227116EB-4931-F7B4-AF74-5DE3B4B63973}"/>
                </a:ext>
              </a:extLst>
            </xdr:cNvPr>
            <xdr:cNvSpPr/>
          </xdr:nvSpPr>
          <xdr:spPr>
            <a:xfrm>
              <a:off x="7005" y="791"/>
              <a:ext cx="97" cy="239"/>
            </a:xfrm>
            <a:custGeom>
              <a:avLst/>
              <a:gdLst/>
              <a:ahLst/>
              <a:cxnLst/>
              <a:rect l="l" t="t" r="r" b="b"/>
              <a:pathLst>
                <a:path w="97" h="239" extrusionOk="0">
                  <a:moveTo>
                    <a:pt x="0" y="124"/>
                  </a:moveTo>
                  <a:lnTo>
                    <a:pt x="10" y="107"/>
                  </a:lnTo>
                  <a:lnTo>
                    <a:pt x="20" y="91"/>
                  </a:lnTo>
                  <a:lnTo>
                    <a:pt x="30" y="75"/>
                  </a:lnTo>
                  <a:lnTo>
                    <a:pt x="41" y="59"/>
                  </a:lnTo>
                  <a:lnTo>
                    <a:pt x="46" y="51"/>
                  </a:lnTo>
                  <a:lnTo>
                    <a:pt x="52" y="44"/>
                  </a:lnTo>
                  <a:lnTo>
                    <a:pt x="57" y="36"/>
                  </a:lnTo>
                  <a:lnTo>
                    <a:pt x="64" y="29"/>
                  </a:lnTo>
                  <a:lnTo>
                    <a:pt x="69" y="21"/>
                  </a:lnTo>
                  <a:lnTo>
                    <a:pt x="76" y="14"/>
                  </a:lnTo>
                  <a:lnTo>
                    <a:pt x="82" y="7"/>
                  </a:lnTo>
                  <a:lnTo>
                    <a:pt x="88" y="0"/>
                  </a:lnTo>
                  <a:lnTo>
                    <a:pt x="91" y="16"/>
                  </a:lnTo>
                  <a:lnTo>
                    <a:pt x="93" y="31"/>
                  </a:lnTo>
                  <a:lnTo>
                    <a:pt x="94" y="47"/>
                  </a:lnTo>
                  <a:lnTo>
                    <a:pt x="95" y="62"/>
                  </a:lnTo>
                  <a:lnTo>
                    <a:pt x="96" y="77"/>
                  </a:lnTo>
                  <a:lnTo>
                    <a:pt x="97" y="92"/>
                  </a:lnTo>
                  <a:lnTo>
                    <a:pt x="97" y="107"/>
                  </a:lnTo>
                  <a:lnTo>
                    <a:pt x="97" y="122"/>
                  </a:lnTo>
                  <a:lnTo>
                    <a:pt x="97" y="137"/>
                  </a:lnTo>
                  <a:lnTo>
                    <a:pt x="96" y="152"/>
                  </a:lnTo>
                  <a:lnTo>
                    <a:pt x="95" y="167"/>
                  </a:lnTo>
                  <a:lnTo>
                    <a:pt x="93" y="181"/>
                  </a:lnTo>
                  <a:lnTo>
                    <a:pt x="91" y="196"/>
                  </a:lnTo>
                  <a:lnTo>
                    <a:pt x="89" y="211"/>
                  </a:lnTo>
                  <a:lnTo>
                    <a:pt x="87" y="225"/>
                  </a:lnTo>
                  <a:lnTo>
                    <a:pt x="84" y="239"/>
                  </a:lnTo>
                  <a:lnTo>
                    <a:pt x="81" y="230"/>
                  </a:lnTo>
                  <a:lnTo>
                    <a:pt x="77" y="221"/>
                  </a:lnTo>
                  <a:lnTo>
                    <a:pt x="74" y="212"/>
                  </a:lnTo>
                  <a:lnTo>
                    <a:pt x="72" y="202"/>
                  </a:lnTo>
                  <a:lnTo>
                    <a:pt x="69" y="193"/>
                  </a:lnTo>
                  <a:lnTo>
                    <a:pt x="67" y="183"/>
                  </a:lnTo>
                  <a:lnTo>
                    <a:pt x="65" y="174"/>
                  </a:lnTo>
                  <a:lnTo>
                    <a:pt x="63" y="164"/>
                  </a:lnTo>
                  <a:lnTo>
                    <a:pt x="61" y="155"/>
                  </a:lnTo>
                  <a:lnTo>
                    <a:pt x="60" y="145"/>
                  </a:lnTo>
                  <a:lnTo>
                    <a:pt x="58" y="135"/>
                  </a:lnTo>
                  <a:lnTo>
                    <a:pt x="57" y="126"/>
                  </a:lnTo>
                  <a:lnTo>
                    <a:pt x="57" y="116"/>
                  </a:lnTo>
                  <a:lnTo>
                    <a:pt x="56" y="106"/>
                  </a:lnTo>
                  <a:lnTo>
                    <a:pt x="56" y="96"/>
                  </a:lnTo>
                  <a:lnTo>
                    <a:pt x="56" y="87"/>
                  </a:lnTo>
                  <a:lnTo>
                    <a:pt x="48" y="90"/>
                  </a:lnTo>
                  <a:lnTo>
                    <a:pt x="41" y="94"/>
                  </a:lnTo>
                  <a:lnTo>
                    <a:pt x="34" y="98"/>
                  </a:lnTo>
                  <a:lnTo>
                    <a:pt x="27" y="103"/>
                  </a:lnTo>
                  <a:lnTo>
                    <a:pt x="21" y="108"/>
                  </a:lnTo>
                  <a:lnTo>
                    <a:pt x="13" y="113"/>
                  </a:lnTo>
                  <a:lnTo>
                    <a:pt x="7" y="118"/>
                  </a:lnTo>
                  <a:lnTo>
                    <a:pt x="0" y="124"/>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05" name="Shape 105">
              <a:extLst>
                <a:ext uri="{FF2B5EF4-FFF2-40B4-BE49-F238E27FC236}">
                  <a16:creationId xmlns:a16="http://schemas.microsoft.com/office/drawing/2014/main" id="{6FD143F9-E56F-FB29-FCA4-DD84B8457951}"/>
                </a:ext>
              </a:extLst>
            </xdr:cNvPr>
            <xdr:cNvPicPr preferRelativeResize="0"/>
          </xdr:nvPicPr>
          <xdr:blipFill rotWithShape="1">
            <a:blip xmlns:r="http://schemas.openxmlformats.org/officeDocument/2006/relationships" r:embed="rId7">
              <a:alphaModFix/>
            </a:blip>
            <a:srcRect/>
            <a:stretch/>
          </xdr:blipFill>
          <xdr:spPr>
            <a:xfrm>
              <a:off x="7006" y="921"/>
              <a:ext cx="499" cy="2"/>
            </a:xfrm>
            <a:prstGeom prst="rect">
              <a:avLst/>
            </a:prstGeom>
            <a:noFill/>
            <a:ln>
              <a:noFill/>
            </a:ln>
          </xdr:spPr>
        </xdr:pic>
        <xdr:sp macro="" textlink="">
          <xdr:nvSpPr>
            <xdr:cNvPr id="106" name="Shape 106">
              <a:extLst>
                <a:ext uri="{FF2B5EF4-FFF2-40B4-BE49-F238E27FC236}">
                  <a16:creationId xmlns:a16="http://schemas.microsoft.com/office/drawing/2014/main" id="{A9D85A09-9608-6524-8855-7BAC7CED132D}"/>
                </a:ext>
              </a:extLst>
            </xdr:cNvPr>
            <xdr:cNvSpPr/>
          </xdr:nvSpPr>
          <xdr:spPr>
            <a:xfrm>
              <a:off x="7009" y="877"/>
              <a:ext cx="52" cy="137"/>
            </a:xfrm>
            <a:custGeom>
              <a:avLst/>
              <a:gdLst/>
              <a:ahLst/>
              <a:cxnLst/>
              <a:rect l="l" t="t" r="r" b="b"/>
              <a:pathLst>
                <a:path w="52" h="137" extrusionOk="0">
                  <a:moveTo>
                    <a:pt x="51" y="0"/>
                  </a:moveTo>
                  <a:lnTo>
                    <a:pt x="45" y="3"/>
                  </a:lnTo>
                  <a:lnTo>
                    <a:pt x="38" y="7"/>
                  </a:lnTo>
                  <a:lnTo>
                    <a:pt x="20" y="19"/>
                  </a:lnTo>
                  <a:lnTo>
                    <a:pt x="14" y="24"/>
                  </a:lnTo>
                  <a:lnTo>
                    <a:pt x="7" y="28"/>
                  </a:lnTo>
                  <a:lnTo>
                    <a:pt x="1" y="33"/>
                  </a:lnTo>
                  <a:lnTo>
                    <a:pt x="0" y="45"/>
                  </a:lnTo>
                  <a:lnTo>
                    <a:pt x="0" y="84"/>
                  </a:lnTo>
                  <a:lnTo>
                    <a:pt x="3" y="123"/>
                  </a:lnTo>
                  <a:lnTo>
                    <a:pt x="5" y="137"/>
                  </a:lnTo>
                  <a:lnTo>
                    <a:pt x="10" y="122"/>
                  </a:lnTo>
                  <a:lnTo>
                    <a:pt x="16" y="107"/>
                  </a:lnTo>
                  <a:lnTo>
                    <a:pt x="34" y="65"/>
                  </a:lnTo>
                  <a:lnTo>
                    <a:pt x="40" y="52"/>
                  </a:lnTo>
                  <a:lnTo>
                    <a:pt x="52" y="28"/>
                  </a:lnTo>
                  <a:lnTo>
                    <a:pt x="52" y="21"/>
                  </a:lnTo>
                  <a:lnTo>
                    <a:pt x="51" y="14"/>
                  </a:lnTo>
                  <a:lnTo>
                    <a:pt x="51"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07" name="Shape 107">
              <a:extLst>
                <a:ext uri="{FF2B5EF4-FFF2-40B4-BE49-F238E27FC236}">
                  <a16:creationId xmlns:a16="http://schemas.microsoft.com/office/drawing/2014/main" id="{C00D9F73-4B27-0EBF-64C5-46FC06F438AA}"/>
                </a:ext>
              </a:extLst>
            </xdr:cNvPr>
            <xdr:cNvPicPr preferRelativeResize="0"/>
          </xdr:nvPicPr>
          <xdr:blipFill rotWithShape="1">
            <a:blip xmlns:r="http://schemas.openxmlformats.org/officeDocument/2006/relationships" r:embed="rId7">
              <a:alphaModFix/>
            </a:blip>
            <a:srcRect/>
            <a:stretch/>
          </xdr:blipFill>
          <xdr:spPr>
            <a:xfrm>
              <a:off x="7010" y="1007"/>
              <a:ext cx="499" cy="2"/>
            </a:xfrm>
            <a:prstGeom prst="rect">
              <a:avLst/>
            </a:prstGeom>
            <a:noFill/>
            <a:ln>
              <a:noFill/>
            </a:ln>
          </xdr:spPr>
        </xdr:pic>
        <xdr:sp macro="" textlink="">
          <xdr:nvSpPr>
            <xdr:cNvPr id="108" name="Shape 108">
              <a:extLst>
                <a:ext uri="{FF2B5EF4-FFF2-40B4-BE49-F238E27FC236}">
                  <a16:creationId xmlns:a16="http://schemas.microsoft.com/office/drawing/2014/main" id="{9A417BAE-6B0C-579F-6239-AA9419547887}"/>
                </a:ext>
              </a:extLst>
            </xdr:cNvPr>
            <xdr:cNvSpPr/>
          </xdr:nvSpPr>
          <xdr:spPr>
            <a:xfrm>
              <a:off x="7009" y="877"/>
              <a:ext cx="52" cy="137"/>
            </a:xfrm>
            <a:custGeom>
              <a:avLst/>
              <a:gdLst/>
              <a:ahLst/>
              <a:cxnLst/>
              <a:rect l="l" t="t" r="r" b="b"/>
              <a:pathLst>
                <a:path w="52" h="137" extrusionOk="0">
                  <a:moveTo>
                    <a:pt x="52" y="28"/>
                  </a:moveTo>
                  <a:lnTo>
                    <a:pt x="46" y="40"/>
                  </a:lnTo>
                  <a:lnTo>
                    <a:pt x="40" y="52"/>
                  </a:lnTo>
                  <a:lnTo>
                    <a:pt x="34" y="65"/>
                  </a:lnTo>
                  <a:lnTo>
                    <a:pt x="28" y="79"/>
                  </a:lnTo>
                  <a:lnTo>
                    <a:pt x="22" y="93"/>
                  </a:lnTo>
                  <a:lnTo>
                    <a:pt x="16" y="107"/>
                  </a:lnTo>
                  <a:lnTo>
                    <a:pt x="10" y="122"/>
                  </a:lnTo>
                  <a:lnTo>
                    <a:pt x="5" y="137"/>
                  </a:lnTo>
                  <a:lnTo>
                    <a:pt x="3" y="123"/>
                  </a:lnTo>
                  <a:lnTo>
                    <a:pt x="2" y="110"/>
                  </a:lnTo>
                  <a:lnTo>
                    <a:pt x="1" y="97"/>
                  </a:lnTo>
                  <a:lnTo>
                    <a:pt x="0" y="84"/>
                  </a:lnTo>
                  <a:lnTo>
                    <a:pt x="0" y="71"/>
                  </a:lnTo>
                  <a:lnTo>
                    <a:pt x="0" y="58"/>
                  </a:lnTo>
                  <a:lnTo>
                    <a:pt x="0" y="45"/>
                  </a:lnTo>
                  <a:lnTo>
                    <a:pt x="1" y="33"/>
                  </a:lnTo>
                  <a:lnTo>
                    <a:pt x="7" y="28"/>
                  </a:lnTo>
                  <a:lnTo>
                    <a:pt x="14" y="24"/>
                  </a:lnTo>
                  <a:lnTo>
                    <a:pt x="20" y="19"/>
                  </a:lnTo>
                  <a:lnTo>
                    <a:pt x="26" y="15"/>
                  </a:lnTo>
                  <a:lnTo>
                    <a:pt x="32" y="11"/>
                  </a:lnTo>
                  <a:lnTo>
                    <a:pt x="38" y="7"/>
                  </a:lnTo>
                  <a:lnTo>
                    <a:pt x="45" y="3"/>
                  </a:lnTo>
                  <a:lnTo>
                    <a:pt x="51" y="0"/>
                  </a:lnTo>
                  <a:lnTo>
                    <a:pt x="51" y="7"/>
                  </a:lnTo>
                  <a:lnTo>
                    <a:pt x="51" y="14"/>
                  </a:lnTo>
                  <a:lnTo>
                    <a:pt x="52" y="21"/>
                  </a:lnTo>
                  <a:lnTo>
                    <a:pt x="52" y="28"/>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09" name="Shape 109">
              <a:extLst>
                <a:ext uri="{FF2B5EF4-FFF2-40B4-BE49-F238E27FC236}">
                  <a16:creationId xmlns:a16="http://schemas.microsoft.com/office/drawing/2014/main" id="{D7D09BF3-844F-9DDF-B0E2-B34F3620AC92}"/>
                </a:ext>
              </a:extLst>
            </xdr:cNvPr>
            <xdr:cNvPicPr preferRelativeResize="0"/>
          </xdr:nvPicPr>
          <xdr:blipFill rotWithShape="1">
            <a:blip xmlns:r="http://schemas.openxmlformats.org/officeDocument/2006/relationships" r:embed="rId7">
              <a:alphaModFix/>
            </a:blip>
            <a:srcRect/>
            <a:stretch/>
          </xdr:blipFill>
          <xdr:spPr>
            <a:xfrm>
              <a:off x="7010" y="1007"/>
              <a:ext cx="499" cy="2"/>
            </a:xfrm>
            <a:prstGeom prst="rect">
              <a:avLst/>
            </a:prstGeom>
            <a:noFill/>
            <a:ln>
              <a:noFill/>
            </a:ln>
          </xdr:spPr>
        </xdr:pic>
        <xdr:sp macro="" textlink="">
          <xdr:nvSpPr>
            <xdr:cNvPr id="110" name="Shape 110">
              <a:extLst>
                <a:ext uri="{FF2B5EF4-FFF2-40B4-BE49-F238E27FC236}">
                  <a16:creationId xmlns:a16="http://schemas.microsoft.com/office/drawing/2014/main" id="{BC918671-9525-DDB5-AFEC-6451F4C8D61C}"/>
                </a:ext>
              </a:extLst>
            </xdr:cNvPr>
            <xdr:cNvSpPr/>
          </xdr:nvSpPr>
          <xdr:spPr>
            <a:xfrm>
              <a:off x="7030" y="991"/>
              <a:ext cx="52" cy="194"/>
            </a:xfrm>
            <a:custGeom>
              <a:avLst/>
              <a:gdLst/>
              <a:ahLst/>
              <a:cxnLst/>
              <a:rect l="l" t="t" r="r" b="b"/>
              <a:pathLst>
                <a:path w="52" h="194" extrusionOk="0">
                  <a:moveTo>
                    <a:pt x="45" y="0"/>
                  </a:moveTo>
                  <a:lnTo>
                    <a:pt x="39" y="4"/>
                  </a:lnTo>
                  <a:lnTo>
                    <a:pt x="34" y="7"/>
                  </a:lnTo>
                  <a:lnTo>
                    <a:pt x="28" y="11"/>
                  </a:lnTo>
                  <a:lnTo>
                    <a:pt x="22" y="14"/>
                  </a:lnTo>
                  <a:lnTo>
                    <a:pt x="17" y="18"/>
                  </a:lnTo>
                  <a:lnTo>
                    <a:pt x="5" y="24"/>
                  </a:lnTo>
                  <a:lnTo>
                    <a:pt x="0" y="28"/>
                  </a:lnTo>
                  <a:lnTo>
                    <a:pt x="5" y="34"/>
                  </a:lnTo>
                  <a:lnTo>
                    <a:pt x="8" y="38"/>
                  </a:lnTo>
                  <a:lnTo>
                    <a:pt x="10" y="42"/>
                  </a:lnTo>
                  <a:lnTo>
                    <a:pt x="12" y="47"/>
                  </a:lnTo>
                  <a:lnTo>
                    <a:pt x="13" y="51"/>
                  </a:lnTo>
                  <a:lnTo>
                    <a:pt x="15" y="56"/>
                  </a:lnTo>
                  <a:lnTo>
                    <a:pt x="16" y="61"/>
                  </a:lnTo>
                  <a:lnTo>
                    <a:pt x="17" y="67"/>
                  </a:lnTo>
                  <a:lnTo>
                    <a:pt x="18" y="72"/>
                  </a:lnTo>
                  <a:lnTo>
                    <a:pt x="18" y="103"/>
                  </a:lnTo>
                  <a:lnTo>
                    <a:pt x="17" y="110"/>
                  </a:lnTo>
                  <a:lnTo>
                    <a:pt x="15" y="131"/>
                  </a:lnTo>
                  <a:lnTo>
                    <a:pt x="15" y="163"/>
                  </a:lnTo>
                  <a:lnTo>
                    <a:pt x="16" y="173"/>
                  </a:lnTo>
                  <a:lnTo>
                    <a:pt x="18" y="184"/>
                  </a:lnTo>
                  <a:lnTo>
                    <a:pt x="19" y="194"/>
                  </a:lnTo>
                  <a:lnTo>
                    <a:pt x="22" y="183"/>
                  </a:lnTo>
                  <a:lnTo>
                    <a:pt x="26" y="173"/>
                  </a:lnTo>
                  <a:lnTo>
                    <a:pt x="29" y="162"/>
                  </a:lnTo>
                  <a:lnTo>
                    <a:pt x="31" y="152"/>
                  </a:lnTo>
                  <a:lnTo>
                    <a:pt x="34" y="141"/>
                  </a:lnTo>
                  <a:lnTo>
                    <a:pt x="36" y="131"/>
                  </a:lnTo>
                  <a:lnTo>
                    <a:pt x="38" y="120"/>
                  </a:lnTo>
                  <a:lnTo>
                    <a:pt x="41" y="110"/>
                  </a:lnTo>
                  <a:lnTo>
                    <a:pt x="43" y="99"/>
                  </a:lnTo>
                  <a:lnTo>
                    <a:pt x="44" y="88"/>
                  </a:lnTo>
                  <a:lnTo>
                    <a:pt x="46" y="78"/>
                  </a:lnTo>
                  <a:lnTo>
                    <a:pt x="47" y="67"/>
                  </a:lnTo>
                  <a:lnTo>
                    <a:pt x="50" y="45"/>
                  </a:lnTo>
                  <a:lnTo>
                    <a:pt x="52" y="24"/>
                  </a:lnTo>
                  <a:lnTo>
                    <a:pt x="48" y="12"/>
                  </a:lnTo>
                  <a:lnTo>
                    <a:pt x="47" y="6"/>
                  </a:lnTo>
                  <a:lnTo>
                    <a:pt x="45"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11" name="Shape 111">
              <a:extLst>
                <a:ext uri="{FF2B5EF4-FFF2-40B4-BE49-F238E27FC236}">
                  <a16:creationId xmlns:a16="http://schemas.microsoft.com/office/drawing/2014/main" id="{E312DFA9-6FF0-019D-825D-74E50F3A4852}"/>
                </a:ext>
              </a:extLst>
            </xdr:cNvPr>
            <xdr:cNvPicPr preferRelativeResize="0"/>
          </xdr:nvPicPr>
          <xdr:blipFill rotWithShape="1">
            <a:blip xmlns:r="http://schemas.openxmlformats.org/officeDocument/2006/relationships" r:embed="rId7">
              <a:alphaModFix/>
            </a:blip>
            <a:srcRect/>
            <a:stretch/>
          </xdr:blipFill>
          <xdr:spPr>
            <a:xfrm>
              <a:off x="7030" y="1122"/>
              <a:ext cx="499" cy="2"/>
            </a:xfrm>
            <a:prstGeom prst="rect">
              <a:avLst/>
            </a:prstGeom>
            <a:noFill/>
            <a:ln>
              <a:noFill/>
            </a:ln>
          </xdr:spPr>
        </xdr:pic>
        <xdr:sp macro="" textlink="">
          <xdr:nvSpPr>
            <xdr:cNvPr id="112" name="Shape 112">
              <a:extLst>
                <a:ext uri="{FF2B5EF4-FFF2-40B4-BE49-F238E27FC236}">
                  <a16:creationId xmlns:a16="http://schemas.microsoft.com/office/drawing/2014/main" id="{5A9138CD-C261-504E-6157-631F11EB43D7}"/>
                </a:ext>
              </a:extLst>
            </xdr:cNvPr>
            <xdr:cNvSpPr/>
          </xdr:nvSpPr>
          <xdr:spPr>
            <a:xfrm>
              <a:off x="7030" y="991"/>
              <a:ext cx="52" cy="194"/>
            </a:xfrm>
            <a:custGeom>
              <a:avLst/>
              <a:gdLst/>
              <a:ahLst/>
              <a:cxnLst/>
              <a:rect l="l" t="t" r="r" b="b"/>
              <a:pathLst>
                <a:path w="52" h="194" extrusionOk="0">
                  <a:moveTo>
                    <a:pt x="0" y="28"/>
                  </a:moveTo>
                  <a:lnTo>
                    <a:pt x="3" y="31"/>
                  </a:lnTo>
                  <a:lnTo>
                    <a:pt x="5" y="34"/>
                  </a:lnTo>
                  <a:lnTo>
                    <a:pt x="8" y="38"/>
                  </a:lnTo>
                  <a:lnTo>
                    <a:pt x="10" y="42"/>
                  </a:lnTo>
                  <a:lnTo>
                    <a:pt x="12" y="47"/>
                  </a:lnTo>
                  <a:lnTo>
                    <a:pt x="13" y="51"/>
                  </a:lnTo>
                  <a:lnTo>
                    <a:pt x="15" y="56"/>
                  </a:lnTo>
                  <a:lnTo>
                    <a:pt x="16" y="61"/>
                  </a:lnTo>
                  <a:lnTo>
                    <a:pt x="17" y="67"/>
                  </a:lnTo>
                  <a:lnTo>
                    <a:pt x="18" y="72"/>
                  </a:lnTo>
                  <a:lnTo>
                    <a:pt x="18" y="103"/>
                  </a:lnTo>
                  <a:lnTo>
                    <a:pt x="17" y="110"/>
                  </a:lnTo>
                  <a:lnTo>
                    <a:pt x="16" y="121"/>
                  </a:lnTo>
                  <a:lnTo>
                    <a:pt x="15" y="132"/>
                  </a:lnTo>
                  <a:lnTo>
                    <a:pt x="15" y="142"/>
                  </a:lnTo>
                  <a:lnTo>
                    <a:pt x="15" y="153"/>
                  </a:lnTo>
                  <a:lnTo>
                    <a:pt x="15" y="163"/>
                  </a:lnTo>
                  <a:lnTo>
                    <a:pt x="16" y="173"/>
                  </a:lnTo>
                  <a:lnTo>
                    <a:pt x="18" y="184"/>
                  </a:lnTo>
                  <a:lnTo>
                    <a:pt x="19" y="194"/>
                  </a:lnTo>
                  <a:lnTo>
                    <a:pt x="22" y="183"/>
                  </a:lnTo>
                  <a:lnTo>
                    <a:pt x="26" y="173"/>
                  </a:lnTo>
                  <a:lnTo>
                    <a:pt x="29" y="162"/>
                  </a:lnTo>
                  <a:lnTo>
                    <a:pt x="31" y="152"/>
                  </a:lnTo>
                  <a:lnTo>
                    <a:pt x="34" y="141"/>
                  </a:lnTo>
                  <a:lnTo>
                    <a:pt x="36" y="131"/>
                  </a:lnTo>
                  <a:lnTo>
                    <a:pt x="38" y="120"/>
                  </a:lnTo>
                  <a:lnTo>
                    <a:pt x="41" y="110"/>
                  </a:lnTo>
                  <a:lnTo>
                    <a:pt x="43" y="99"/>
                  </a:lnTo>
                  <a:lnTo>
                    <a:pt x="44" y="88"/>
                  </a:lnTo>
                  <a:lnTo>
                    <a:pt x="46" y="78"/>
                  </a:lnTo>
                  <a:lnTo>
                    <a:pt x="47" y="67"/>
                  </a:lnTo>
                  <a:lnTo>
                    <a:pt x="50" y="45"/>
                  </a:lnTo>
                  <a:lnTo>
                    <a:pt x="52" y="24"/>
                  </a:lnTo>
                  <a:lnTo>
                    <a:pt x="50" y="18"/>
                  </a:lnTo>
                  <a:lnTo>
                    <a:pt x="48" y="12"/>
                  </a:lnTo>
                  <a:lnTo>
                    <a:pt x="47" y="6"/>
                  </a:lnTo>
                  <a:lnTo>
                    <a:pt x="45" y="0"/>
                  </a:lnTo>
                  <a:lnTo>
                    <a:pt x="39" y="4"/>
                  </a:lnTo>
                  <a:lnTo>
                    <a:pt x="34" y="7"/>
                  </a:lnTo>
                  <a:lnTo>
                    <a:pt x="28" y="11"/>
                  </a:lnTo>
                  <a:lnTo>
                    <a:pt x="22" y="14"/>
                  </a:lnTo>
                  <a:lnTo>
                    <a:pt x="17" y="18"/>
                  </a:lnTo>
                  <a:lnTo>
                    <a:pt x="11" y="21"/>
                  </a:lnTo>
                  <a:lnTo>
                    <a:pt x="5" y="24"/>
                  </a:lnTo>
                  <a:lnTo>
                    <a:pt x="0" y="28"/>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13" name="Shape 113">
              <a:extLst>
                <a:ext uri="{FF2B5EF4-FFF2-40B4-BE49-F238E27FC236}">
                  <a16:creationId xmlns:a16="http://schemas.microsoft.com/office/drawing/2014/main" id="{4830083E-03A4-120D-ED9E-068DE723C340}"/>
                </a:ext>
              </a:extLst>
            </xdr:cNvPr>
            <xdr:cNvPicPr preferRelativeResize="0"/>
          </xdr:nvPicPr>
          <xdr:blipFill rotWithShape="1">
            <a:blip xmlns:r="http://schemas.openxmlformats.org/officeDocument/2006/relationships" r:embed="rId7">
              <a:alphaModFix/>
            </a:blip>
            <a:srcRect/>
            <a:stretch/>
          </xdr:blipFill>
          <xdr:spPr>
            <a:xfrm>
              <a:off x="7030" y="1122"/>
              <a:ext cx="499" cy="2"/>
            </a:xfrm>
            <a:prstGeom prst="rect">
              <a:avLst/>
            </a:prstGeom>
            <a:noFill/>
            <a:ln>
              <a:noFill/>
            </a:ln>
          </xdr:spPr>
        </xdr:pic>
        <xdr:pic>
          <xdr:nvPicPr>
            <xdr:cNvPr id="114" name="Shape 114">
              <a:extLst>
                <a:ext uri="{FF2B5EF4-FFF2-40B4-BE49-F238E27FC236}">
                  <a16:creationId xmlns:a16="http://schemas.microsoft.com/office/drawing/2014/main" id="{87AAFD5F-7974-3730-7073-52823E705C48}"/>
                </a:ext>
              </a:extLst>
            </xdr:cNvPr>
            <xdr:cNvPicPr preferRelativeResize="0"/>
          </xdr:nvPicPr>
          <xdr:blipFill rotWithShape="1">
            <a:blip xmlns:r="http://schemas.openxmlformats.org/officeDocument/2006/relationships" r:embed="rId21">
              <a:alphaModFix/>
            </a:blip>
            <a:srcRect/>
            <a:stretch/>
          </xdr:blipFill>
          <xdr:spPr>
            <a:xfrm>
              <a:off x="5498" y="583"/>
              <a:ext cx="572" cy="198"/>
            </a:xfrm>
            <a:prstGeom prst="rect">
              <a:avLst/>
            </a:prstGeom>
            <a:noFill/>
            <a:ln>
              <a:noFill/>
            </a:ln>
          </xdr:spPr>
        </xdr:pic>
        <xdr:sp macro="" textlink="">
          <xdr:nvSpPr>
            <xdr:cNvPr id="115" name="Shape 115">
              <a:extLst>
                <a:ext uri="{FF2B5EF4-FFF2-40B4-BE49-F238E27FC236}">
                  <a16:creationId xmlns:a16="http://schemas.microsoft.com/office/drawing/2014/main" id="{8F67F3B9-40D6-B58B-8C35-BF31EF49FFF6}"/>
                </a:ext>
              </a:extLst>
            </xdr:cNvPr>
            <xdr:cNvSpPr/>
          </xdr:nvSpPr>
          <xdr:spPr>
            <a:xfrm>
              <a:off x="5521" y="680"/>
              <a:ext cx="43" cy="42"/>
            </a:xfrm>
            <a:custGeom>
              <a:avLst/>
              <a:gdLst/>
              <a:ahLst/>
              <a:cxnLst/>
              <a:rect l="l" t="t" r="r" b="b"/>
              <a:pathLst>
                <a:path w="43" h="42" extrusionOk="0">
                  <a:moveTo>
                    <a:pt x="26" y="0"/>
                  </a:moveTo>
                  <a:lnTo>
                    <a:pt x="17" y="0"/>
                  </a:lnTo>
                  <a:lnTo>
                    <a:pt x="13" y="1"/>
                  </a:lnTo>
                  <a:lnTo>
                    <a:pt x="3" y="9"/>
                  </a:lnTo>
                  <a:lnTo>
                    <a:pt x="1" y="15"/>
                  </a:lnTo>
                  <a:lnTo>
                    <a:pt x="0" y="19"/>
                  </a:lnTo>
                  <a:lnTo>
                    <a:pt x="0" y="23"/>
                  </a:lnTo>
                  <a:lnTo>
                    <a:pt x="1" y="27"/>
                  </a:lnTo>
                  <a:lnTo>
                    <a:pt x="3" y="33"/>
                  </a:lnTo>
                  <a:lnTo>
                    <a:pt x="13" y="41"/>
                  </a:lnTo>
                  <a:lnTo>
                    <a:pt x="17" y="42"/>
                  </a:lnTo>
                  <a:lnTo>
                    <a:pt x="26" y="42"/>
                  </a:lnTo>
                  <a:lnTo>
                    <a:pt x="30" y="41"/>
                  </a:lnTo>
                  <a:lnTo>
                    <a:pt x="40" y="33"/>
                  </a:lnTo>
                  <a:lnTo>
                    <a:pt x="43" y="27"/>
                  </a:lnTo>
                  <a:lnTo>
                    <a:pt x="43" y="15"/>
                  </a:lnTo>
                  <a:lnTo>
                    <a:pt x="41" y="11"/>
                  </a:lnTo>
                  <a:lnTo>
                    <a:pt x="37" y="6"/>
                  </a:lnTo>
                  <a:lnTo>
                    <a:pt x="32" y="2"/>
                  </a:lnTo>
                  <a:lnTo>
                    <a:pt x="26"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16" name="Shape 116">
              <a:extLst>
                <a:ext uri="{FF2B5EF4-FFF2-40B4-BE49-F238E27FC236}">
                  <a16:creationId xmlns:a16="http://schemas.microsoft.com/office/drawing/2014/main" id="{4837FACC-04B1-B34A-FA3B-619FBE1E5A83}"/>
                </a:ext>
              </a:extLst>
            </xdr:cNvPr>
            <xdr:cNvSpPr/>
          </xdr:nvSpPr>
          <xdr:spPr>
            <a:xfrm>
              <a:off x="5521" y="680"/>
              <a:ext cx="43" cy="42"/>
            </a:xfrm>
            <a:custGeom>
              <a:avLst/>
              <a:gdLst/>
              <a:ahLst/>
              <a:cxnLst/>
              <a:rect l="l" t="t" r="r" b="b"/>
              <a:pathLst>
                <a:path w="43" h="42" extrusionOk="0">
                  <a:moveTo>
                    <a:pt x="21" y="42"/>
                  </a:moveTo>
                  <a:lnTo>
                    <a:pt x="24" y="42"/>
                  </a:lnTo>
                  <a:lnTo>
                    <a:pt x="26" y="42"/>
                  </a:lnTo>
                  <a:lnTo>
                    <a:pt x="28" y="41"/>
                  </a:lnTo>
                  <a:lnTo>
                    <a:pt x="30" y="41"/>
                  </a:lnTo>
                  <a:lnTo>
                    <a:pt x="32" y="40"/>
                  </a:lnTo>
                  <a:lnTo>
                    <a:pt x="34" y="39"/>
                  </a:lnTo>
                  <a:lnTo>
                    <a:pt x="35" y="37"/>
                  </a:lnTo>
                  <a:lnTo>
                    <a:pt x="37" y="36"/>
                  </a:lnTo>
                  <a:lnTo>
                    <a:pt x="38" y="35"/>
                  </a:lnTo>
                  <a:lnTo>
                    <a:pt x="40" y="33"/>
                  </a:lnTo>
                  <a:lnTo>
                    <a:pt x="41" y="31"/>
                  </a:lnTo>
                  <a:lnTo>
                    <a:pt x="42" y="29"/>
                  </a:lnTo>
                  <a:lnTo>
                    <a:pt x="43" y="27"/>
                  </a:lnTo>
                  <a:lnTo>
                    <a:pt x="43" y="15"/>
                  </a:lnTo>
                  <a:lnTo>
                    <a:pt x="42" y="13"/>
                  </a:lnTo>
                  <a:lnTo>
                    <a:pt x="35" y="5"/>
                  </a:lnTo>
                  <a:lnTo>
                    <a:pt x="34" y="3"/>
                  </a:lnTo>
                  <a:lnTo>
                    <a:pt x="32" y="2"/>
                  </a:lnTo>
                  <a:lnTo>
                    <a:pt x="30" y="1"/>
                  </a:lnTo>
                  <a:lnTo>
                    <a:pt x="28" y="1"/>
                  </a:lnTo>
                  <a:lnTo>
                    <a:pt x="26" y="0"/>
                  </a:lnTo>
                  <a:lnTo>
                    <a:pt x="24" y="0"/>
                  </a:lnTo>
                  <a:lnTo>
                    <a:pt x="21" y="0"/>
                  </a:lnTo>
                  <a:lnTo>
                    <a:pt x="19" y="0"/>
                  </a:lnTo>
                  <a:lnTo>
                    <a:pt x="17" y="0"/>
                  </a:lnTo>
                  <a:lnTo>
                    <a:pt x="15" y="1"/>
                  </a:lnTo>
                  <a:lnTo>
                    <a:pt x="13" y="1"/>
                  </a:lnTo>
                  <a:lnTo>
                    <a:pt x="11" y="2"/>
                  </a:lnTo>
                  <a:lnTo>
                    <a:pt x="9" y="3"/>
                  </a:lnTo>
                  <a:lnTo>
                    <a:pt x="8" y="5"/>
                  </a:lnTo>
                  <a:lnTo>
                    <a:pt x="6" y="6"/>
                  </a:lnTo>
                  <a:lnTo>
                    <a:pt x="5" y="7"/>
                  </a:lnTo>
                  <a:lnTo>
                    <a:pt x="3" y="9"/>
                  </a:lnTo>
                  <a:lnTo>
                    <a:pt x="2" y="11"/>
                  </a:lnTo>
                  <a:lnTo>
                    <a:pt x="1" y="13"/>
                  </a:lnTo>
                  <a:lnTo>
                    <a:pt x="1" y="15"/>
                  </a:lnTo>
                  <a:lnTo>
                    <a:pt x="0" y="17"/>
                  </a:lnTo>
                  <a:lnTo>
                    <a:pt x="0" y="19"/>
                  </a:lnTo>
                  <a:lnTo>
                    <a:pt x="0" y="21"/>
                  </a:lnTo>
                  <a:lnTo>
                    <a:pt x="0" y="23"/>
                  </a:lnTo>
                  <a:lnTo>
                    <a:pt x="0" y="25"/>
                  </a:lnTo>
                  <a:lnTo>
                    <a:pt x="1" y="27"/>
                  </a:lnTo>
                  <a:lnTo>
                    <a:pt x="1" y="29"/>
                  </a:lnTo>
                  <a:lnTo>
                    <a:pt x="2" y="31"/>
                  </a:lnTo>
                  <a:lnTo>
                    <a:pt x="3" y="33"/>
                  </a:lnTo>
                  <a:lnTo>
                    <a:pt x="5" y="35"/>
                  </a:lnTo>
                  <a:lnTo>
                    <a:pt x="6" y="36"/>
                  </a:lnTo>
                  <a:lnTo>
                    <a:pt x="8" y="37"/>
                  </a:lnTo>
                  <a:lnTo>
                    <a:pt x="9" y="39"/>
                  </a:lnTo>
                  <a:lnTo>
                    <a:pt x="11" y="40"/>
                  </a:lnTo>
                  <a:lnTo>
                    <a:pt x="13" y="41"/>
                  </a:lnTo>
                  <a:lnTo>
                    <a:pt x="15" y="41"/>
                  </a:lnTo>
                  <a:lnTo>
                    <a:pt x="17" y="42"/>
                  </a:lnTo>
                  <a:lnTo>
                    <a:pt x="19" y="42"/>
                  </a:lnTo>
                  <a:lnTo>
                    <a:pt x="21" y="4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17" name="Shape 117">
              <a:extLst>
                <a:ext uri="{FF2B5EF4-FFF2-40B4-BE49-F238E27FC236}">
                  <a16:creationId xmlns:a16="http://schemas.microsoft.com/office/drawing/2014/main" id="{3D23B75E-72B8-38E9-7D20-6B9FBF6B4C22}"/>
                </a:ext>
              </a:extLst>
            </xdr:cNvPr>
            <xdr:cNvSpPr/>
          </xdr:nvSpPr>
          <xdr:spPr>
            <a:xfrm>
              <a:off x="5556" y="690"/>
              <a:ext cx="39" cy="41"/>
            </a:xfrm>
            <a:custGeom>
              <a:avLst/>
              <a:gdLst/>
              <a:ahLst/>
              <a:cxnLst/>
              <a:rect l="l" t="t" r="r" b="b"/>
              <a:pathLst>
                <a:path w="39" h="41" extrusionOk="0">
                  <a:moveTo>
                    <a:pt x="29" y="0"/>
                  </a:moveTo>
                  <a:lnTo>
                    <a:pt x="23" y="0"/>
                  </a:lnTo>
                  <a:lnTo>
                    <a:pt x="17" y="2"/>
                  </a:lnTo>
                  <a:lnTo>
                    <a:pt x="9" y="2"/>
                  </a:lnTo>
                  <a:lnTo>
                    <a:pt x="8" y="8"/>
                  </a:lnTo>
                  <a:lnTo>
                    <a:pt x="8" y="15"/>
                  </a:lnTo>
                  <a:lnTo>
                    <a:pt x="7" y="19"/>
                  </a:lnTo>
                  <a:lnTo>
                    <a:pt x="4" y="24"/>
                  </a:lnTo>
                  <a:lnTo>
                    <a:pt x="0" y="28"/>
                  </a:lnTo>
                  <a:lnTo>
                    <a:pt x="0" y="32"/>
                  </a:lnTo>
                  <a:lnTo>
                    <a:pt x="6" y="38"/>
                  </a:lnTo>
                  <a:lnTo>
                    <a:pt x="12" y="40"/>
                  </a:lnTo>
                  <a:lnTo>
                    <a:pt x="17" y="41"/>
                  </a:lnTo>
                  <a:lnTo>
                    <a:pt x="22" y="40"/>
                  </a:lnTo>
                  <a:lnTo>
                    <a:pt x="39" y="21"/>
                  </a:lnTo>
                  <a:lnTo>
                    <a:pt x="39" y="15"/>
                  </a:lnTo>
                  <a:lnTo>
                    <a:pt x="37" y="9"/>
                  </a:lnTo>
                  <a:lnTo>
                    <a:pt x="34" y="4"/>
                  </a:lnTo>
                  <a:lnTo>
                    <a:pt x="29"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18" name="Shape 118">
              <a:extLst>
                <a:ext uri="{FF2B5EF4-FFF2-40B4-BE49-F238E27FC236}">
                  <a16:creationId xmlns:a16="http://schemas.microsoft.com/office/drawing/2014/main" id="{980FF778-A28B-9D2A-1266-8B4CD5BFF59F}"/>
                </a:ext>
              </a:extLst>
            </xdr:cNvPr>
            <xdr:cNvSpPr/>
          </xdr:nvSpPr>
          <xdr:spPr>
            <a:xfrm>
              <a:off x="5554" y="688"/>
              <a:ext cx="41" cy="43"/>
            </a:xfrm>
            <a:custGeom>
              <a:avLst/>
              <a:gdLst/>
              <a:ahLst/>
              <a:cxnLst/>
              <a:rect l="l" t="t" r="r" b="b"/>
              <a:pathLst>
                <a:path w="41" h="43" extrusionOk="0">
                  <a:moveTo>
                    <a:pt x="19" y="43"/>
                  </a:moveTo>
                  <a:lnTo>
                    <a:pt x="22" y="43"/>
                  </a:lnTo>
                  <a:lnTo>
                    <a:pt x="24" y="42"/>
                  </a:lnTo>
                  <a:lnTo>
                    <a:pt x="26" y="42"/>
                  </a:lnTo>
                  <a:lnTo>
                    <a:pt x="35" y="36"/>
                  </a:lnTo>
                  <a:lnTo>
                    <a:pt x="36" y="35"/>
                  </a:lnTo>
                  <a:lnTo>
                    <a:pt x="38" y="33"/>
                  </a:lnTo>
                  <a:lnTo>
                    <a:pt x="39" y="31"/>
                  </a:lnTo>
                  <a:lnTo>
                    <a:pt x="40" y="29"/>
                  </a:lnTo>
                  <a:lnTo>
                    <a:pt x="40" y="27"/>
                  </a:lnTo>
                  <a:lnTo>
                    <a:pt x="41" y="25"/>
                  </a:lnTo>
                  <a:lnTo>
                    <a:pt x="41" y="23"/>
                  </a:lnTo>
                  <a:lnTo>
                    <a:pt x="41" y="21"/>
                  </a:lnTo>
                  <a:lnTo>
                    <a:pt x="41" y="17"/>
                  </a:lnTo>
                  <a:lnTo>
                    <a:pt x="40" y="14"/>
                  </a:lnTo>
                  <a:lnTo>
                    <a:pt x="39" y="11"/>
                  </a:lnTo>
                  <a:lnTo>
                    <a:pt x="38" y="8"/>
                  </a:lnTo>
                  <a:lnTo>
                    <a:pt x="36" y="6"/>
                  </a:lnTo>
                  <a:lnTo>
                    <a:pt x="34" y="4"/>
                  </a:lnTo>
                  <a:lnTo>
                    <a:pt x="31" y="2"/>
                  </a:lnTo>
                  <a:lnTo>
                    <a:pt x="28" y="0"/>
                  </a:lnTo>
                  <a:lnTo>
                    <a:pt x="25" y="2"/>
                  </a:lnTo>
                  <a:lnTo>
                    <a:pt x="22" y="3"/>
                  </a:lnTo>
                  <a:lnTo>
                    <a:pt x="19" y="4"/>
                  </a:lnTo>
                  <a:lnTo>
                    <a:pt x="15" y="5"/>
                  </a:lnTo>
                  <a:lnTo>
                    <a:pt x="11" y="4"/>
                  </a:lnTo>
                  <a:lnTo>
                    <a:pt x="8" y="3"/>
                  </a:lnTo>
                  <a:lnTo>
                    <a:pt x="9" y="6"/>
                  </a:lnTo>
                  <a:lnTo>
                    <a:pt x="10" y="8"/>
                  </a:lnTo>
                  <a:lnTo>
                    <a:pt x="10" y="10"/>
                  </a:lnTo>
                  <a:lnTo>
                    <a:pt x="10" y="13"/>
                  </a:lnTo>
                  <a:lnTo>
                    <a:pt x="10" y="16"/>
                  </a:lnTo>
                  <a:lnTo>
                    <a:pt x="10" y="19"/>
                  </a:lnTo>
                  <a:lnTo>
                    <a:pt x="9" y="21"/>
                  </a:lnTo>
                  <a:lnTo>
                    <a:pt x="7" y="24"/>
                  </a:lnTo>
                  <a:lnTo>
                    <a:pt x="6" y="26"/>
                  </a:lnTo>
                  <a:lnTo>
                    <a:pt x="4" y="28"/>
                  </a:lnTo>
                  <a:lnTo>
                    <a:pt x="2" y="30"/>
                  </a:lnTo>
                  <a:lnTo>
                    <a:pt x="0" y="32"/>
                  </a:lnTo>
                  <a:lnTo>
                    <a:pt x="2" y="34"/>
                  </a:lnTo>
                  <a:lnTo>
                    <a:pt x="4" y="36"/>
                  </a:lnTo>
                  <a:lnTo>
                    <a:pt x="6" y="38"/>
                  </a:lnTo>
                  <a:lnTo>
                    <a:pt x="8" y="40"/>
                  </a:lnTo>
                  <a:lnTo>
                    <a:pt x="11" y="41"/>
                  </a:lnTo>
                  <a:lnTo>
                    <a:pt x="14" y="42"/>
                  </a:lnTo>
                  <a:lnTo>
                    <a:pt x="16" y="43"/>
                  </a:lnTo>
                  <a:lnTo>
                    <a:pt x="19" y="43"/>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19" name="Shape 119">
              <a:extLst>
                <a:ext uri="{FF2B5EF4-FFF2-40B4-BE49-F238E27FC236}">
                  <a16:creationId xmlns:a16="http://schemas.microsoft.com/office/drawing/2014/main" id="{26A84CA6-3391-3F4E-9A2B-02455487B5E8}"/>
                </a:ext>
              </a:extLst>
            </xdr:cNvPr>
            <xdr:cNvPicPr preferRelativeResize="0"/>
          </xdr:nvPicPr>
          <xdr:blipFill rotWithShape="1">
            <a:blip xmlns:r="http://schemas.openxmlformats.org/officeDocument/2006/relationships" r:embed="rId22">
              <a:alphaModFix/>
            </a:blip>
            <a:srcRect/>
            <a:stretch/>
          </xdr:blipFill>
          <xdr:spPr>
            <a:xfrm>
              <a:off x="5522" y="810"/>
              <a:ext cx="530" cy="10"/>
            </a:xfrm>
            <a:prstGeom prst="rect">
              <a:avLst/>
            </a:prstGeom>
            <a:noFill/>
            <a:ln>
              <a:noFill/>
            </a:ln>
          </xdr:spPr>
        </xdr:pic>
        <xdr:pic>
          <xdr:nvPicPr>
            <xdr:cNvPr id="120" name="Shape 120">
              <a:extLst>
                <a:ext uri="{FF2B5EF4-FFF2-40B4-BE49-F238E27FC236}">
                  <a16:creationId xmlns:a16="http://schemas.microsoft.com/office/drawing/2014/main" id="{9B89D986-0ABE-2161-E048-AF1EA338FAC0}"/>
                </a:ext>
              </a:extLst>
            </xdr:cNvPr>
            <xdr:cNvPicPr preferRelativeResize="0"/>
          </xdr:nvPicPr>
          <xdr:blipFill rotWithShape="1">
            <a:blip xmlns:r="http://schemas.openxmlformats.org/officeDocument/2006/relationships" r:embed="rId23">
              <a:alphaModFix/>
            </a:blip>
            <a:srcRect/>
            <a:stretch/>
          </xdr:blipFill>
          <xdr:spPr>
            <a:xfrm>
              <a:off x="5295" y="683"/>
              <a:ext cx="204" cy="306"/>
            </a:xfrm>
            <a:prstGeom prst="rect">
              <a:avLst/>
            </a:prstGeom>
            <a:noFill/>
            <a:ln>
              <a:noFill/>
            </a:ln>
          </xdr:spPr>
        </xdr:pic>
        <xdr:pic>
          <xdr:nvPicPr>
            <xdr:cNvPr id="121" name="Shape 121">
              <a:extLst>
                <a:ext uri="{FF2B5EF4-FFF2-40B4-BE49-F238E27FC236}">
                  <a16:creationId xmlns:a16="http://schemas.microsoft.com/office/drawing/2014/main" id="{CF259535-3759-1090-EFF8-ED1E9D068E85}"/>
                </a:ext>
              </a:extLst>
            </xdr:cNvPr>
            <xdr:cNvPicPr preferRelativeResize="0"/>
          </xdr:nvPicPr>
          <xdr:blipFill rotWithShape="1">
            <a:blip xmlns:r="http://schemas.openxmlformats.org/officeDocument/2006/relationships" r:embed="rId24">
              <a:alphaModFix/>
            </a:blip>
            <a:srcRect/>
            <a:stretch/>
          </xdr:blipFill>
          <xdr:spPr>
            <a:xfrm>
              <a:off x="5297" y="395"/>
              <a:ext cx="569" cy="463"/>
            </a:xfrm>
            <a:prstGeom prst="rect">
              <a:avLst/>
            </a:prstGeom>
            <a:noFill/>
            <a:ln>
              <a:noFill/>
            </a:ln>
          </xdr:spPr>
        </xdr:pic>
        <xdr:pic>
          <xdr:nvPicPr>
            <xdr:cNvPr id="122" name="Shape 122">
              <a:extLst>
                <a:ext uri="{FF2B5EF4-FFF2-40B4-BE49-F238E27FC236}">
                  <a16:creationId xmlns:a16="http://schemas.microsoft.com/office/drawing/2014/main" id="{12AC14C2-92E1-B226-C590-D6A81BFE11E3}"/>
                </a:ext>
              </a:extLst>
            </xdr:cNvPr>
            <xdr:cNvPicPr preferRelativeResize="0"/>
          </xdr:nvPicPr>
          <xdr:blipFill rotWithShape="1">
            <a:blip xmlns:r="http://schemas.openxmlformats.org/officeDocument/2006/relationships" r:embed="rId25">
              <a:alphaModFix/>
            </a:blip>
            <a:srcRect/>
            <a:stretch/>
          </xdr:blipFill>
          <xdr:spPr>
            <a:xfrm>
              <a:off x="5295" y="264"/>
              <a:ext cx="572" cy="725"/>
            </a:xfrm>
            <a:prstGeom prst="rect">
              <a:avLst/>
            </a:prstGeom>
            <a:noFill/>
            <a:ln>
              <a:noFill/>
            </a:ln>
          </xdr:spPr>
        </xdr:pic>
        <xdr:pic>
          <xdr:nvPicPr>
            <xdr:cNvPr id="123" name="Shape 123">
              <a:extLst>
                <a:ext uri="{FF2B5EF4-FFF2-40B4-BE49-F238E27FC236}">
                  <a16:creationId xmlns:a16="http://schemas.microsoft.com/office/drawing/2014/main" id="{08FA9105-F5AD-E41D-361A-222D6B194A43}"/>
                </a:ext>
              </a:extLst>
            </xdr:cNvPr>
            <xdr:cNvPicPr preferRelativeResize="0"/>
          </xdr:nvPicPr>
          <xdr:blipFill rotWithShape="1">
            <a:blip xmlns:r="http://schemas.openxmlformats.org/officeDocument/2006/relationships" r:embed="rId24">
              <a:alphaModFix/>
            </a:blip>
            <a:srcRect/>
            <a:stretch/>
          </xdr:blipFill>
          <xdr:spPr>
            <a:xfrm>
              <a:off x="5297" y="395"/>
              <a:ext cx="569" cy="463"/>
            </a:xfrm>
            <a:prstGeom prst="rect">
              <a:avLst/>
            </a:prstGeom>
            <a:noFill/>
            <a:ln>
              <a:noFill/>
            </a:ln>
          </xdr:spPr>
        </xdr:pic>
        <xdr:sp macro="" textlink="">
          <xdr:nvSpPr>
            <xdr:cNvPr id="124" name="Shape 124">
              <a:extLst>
                <a:ext uri="{FF2B5EF4-FFF2-40B4-BE49-F238E27FC236}">
                  <a16:creationId xmlns:a16="http://schemas.microsoft.com/office/drawing/2014/main" id="{315CBD6B-17C0-D88E-24D4-8B632CEDF194}"/>
                </a:ext>
              </a:extLst>
            </xdr:cNvPr>
            <xdr:cNvSpPr/>
          </xdr:nvSpPr>
          <xdr:spPr>
            <a:xfrm>
              <a:off x="5520" y="719"/>
              <a:ext cx="125" cy="604"/>
            </a:xfrm>
            <a:custGeom>
              <a:avLst/>
              <a:gdLst/>
              <a:ahLst/>
              <a:cxnLst/>
              <a:rect l="l" t="t" r="r" b="b"/>
              <a:pathLst>
                <a:path w="125" h="604" extrusionOk="0">
                  <a:moveTo>
                    <a:pt x="34" y="0"/>
                  </a:moveTo>
                  <a:lnTo>
                    <a:pt x="30" y="2"/>
                  </a:lnTo>
                  <a:lnTo>
                    <a:pt x="24" y="3"/>
                  </a:lnTo>
                  <a:lnTo>
                    <a:pt x="22" y="3"/>
                  </a:lnTo>
                  <a:lnTo>
                    <a:pt x="16" y="39"/>
                  </a:lnTo>
                  <a:lnTo>
                    <a:pt x="14" y="57"/>
                  </a:lnTo>
                  <a:lnTo>
                    <a:pt x="12" y="74"/>
                  </a:lnTo>
                  <a:lnTo>
                    <a:pt x="4" y="146"/>
                  </a:lnTo>
                  <a:lnTo>
                    <a:pt x="2" y="182"/>
                  </a:lnTo>
                  <a:lnTo>
                    <a:pt x="1" y="201"/>
                  </a:lnTo>
                  <a:lnTo>
                    <a:pt x="1" y="219"/>
                  </a:lnTo>
                  <a:lnTo>
                    <a:pt x="0" y="237"/>
                  </a:lnTo>
                  <a:lnTo>
                    <a:pt x="0" y="274"/>
                  </a:lnTo>
                  <a:lnTo>
                    <a:pt x="2" y="312"/>
                  </a:lnTo>
                  <a:lnTo>
                    <a:pt x="3" y="330"/>
                  </a:lnTo>
                  <a:lnTo>
                    <a:pt x="5" y="349"/>
                  </a:lnTo>
                  <a:lnTo>
                    <a:pt x="6" y="368"/>
                  </a:lnTo>
                  <a:lnTo>
                    <a:pt x="9" y="387"/>
                  </a:lnTo>
                  <a:lnTo>
                    <a:pt x="11" y="406"/>
                  </a:lnTo>
                  <a:lnTo>
                    <a:pt x="14" y="426"/>
                  </a:lnTo>
                  <a:lnTo>
                    <a:pt x="18" y="445"/>
                  </a:lnTo>
                  <a:lnTo>
                    <a:pt x="21" y="464"/>
                  </a:lnTo>
                  <a:lnTo>
                    <a:pt x="26" y="484"/>
                  </a:lnTo>
                  <a:lnTo>
                    <a:pt x="30" y="504"/>
                  </a:lnTo>
                  <a:lnTo>
                    <a:pt x="40" y="544"/>
                  </a:lnTo>
                  <a:lnTo>
                    <a:pt x="52" y="584"/>
                  </a:lnTo>
                  <a:lnTo>
                    <a:pt x="59" y="604"/>
                  </a:lnTo>
                  <a:lnTo>
                    <a:pt x="67" y="604"/>
                  </a:lnTo>
                  <a:lnTo>
                    <a:pt x="75" y="603"/>
                  </a:lnTo>
                  <a:lnTo>
                    <a:pt x="125" y="603"/>
                  </a:lnTo>
                  <a:lnTo>
                    <a:pt x="119" y="588"/>
                  </a:lnTo>
                  <a:lnTo>
                    <a:pt x="113" y="571"/>
                  </a:lnTo>
                  <a:lnTo>
                    <a:pt x="108" y="554"/>
                  </a:lnTo>
                  <a:lnTo>
                    <a:pt x="102" y="536"/>
                  </a:lnTo>
                  <a:lnTo>
                    <a:pt x="98" y="519"/>
                  </a:lnTo>
                  <a:lnTo>
                    <a:pt x="93" y="502"/>
                  </a:lnTo>
                  <a:lnTo>
                    <a:pt x="88" y="484"/>
                  </a:lnTo>
                  <a:lnTo>
                    <a:pt x="84" y="466"/>
                  </a:lnTo>
                  <a:lnTo>
                    <a:pt x="80" y="449"/>
                  </a:lnTo>
                  <a:lnTo>
                    <a:pt x="77" y="431"/>
                  </a:lnTo>
                  <a:lnTo>
                    <a:pt x="73" y="413"/>
                  </a:lnTo>
                  <a:lnTo>
                    <a:pt x="70" y="395"/>
                  </a:lnTo>
                  <a:lnTo>
                    <a:pt x="67" y="376"/>
                  </a:lnTo>
                  <a:lnTo>
                    <a:pt x="63" y="340"/>
                  </a:lnTo>
                  <a:lnTo>
                    <a:pt x="59" y="302"/>
                  </a:lnTo>
                  <a:lnTo>
                    <a:pt x="57" y="284"/>
                  </a:lnTo>
                  <a:lnTo>
                    <a:pt x="56" y="265"/>
                  </a:lnTo>
                  <a:lnTo>
                    <a:pt x="54" y="246"/>
                  </a:lnTo>
                  <a:lnTo>
                    <a:pt x="53" y="227"/>
                  </a:lnTo>
                  <a:lnTo>
                    <a:pt x="53" y="208"/>
                  </a:lnTo>
                  <a:lnTo>
                    <a:pt x="52" y="188"/>
                  </a:lnTo>
                  <a:lnTo>
                    <a:pt x="52" y="130"/>
                  </a:lnTo>
                  <a:lnTo>
                    <a:pt x="53" y="110"/>
                  </a:lnTo>
                  <a:lnTo>
                    <a:pt x="53" y="91"/>
                  </a:lnTo>
                  <a:lnTo>
                    <a:pt x="56" y="31"/>
                  </a:lnTo>
                  <a:lnTo>
                    <a:pt x="58" y="11"/>
                  </a:lnTo>
                  <a:lnTo>
                    <a:pt x="53" y="11"/>
                  </a:lnTo>
                  <a:lnTo>
                    <a:pt x="47" y="10"/>
                  </a:lnTo>
                  <a:lnTo>
                    <a:pt x="42" y="8"/>
                  </a:lnTo>
                  <a:lnTo>
                    <a:pt x="38" y="5"/>
                  </a:lnTo>
                  <a:lnTo>
                    <a:pt x="34" y="0"/>
                  </a:lnTo>
                  <a:close/>
                  <a:moveTo>
                    <a:pt x="125" y="603"/>
                  </a:moveTo>
                  <a:lnTo>
                    <a:pt x="109" y="603"/>
                  </a:lnTo>
                  <a:lnTo>
                    <a:pt x="117" y="604"/>
                  </a:lnTo>
                  <a:lnTo>
                    <a:pt x="125" y="604"/>
                  </a:lnTo>
                  <a:lnTo>
                    <a:pt x="125" y="603"/>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25" name="Shape 125">
              <a:extLst>
                <a:ext uri="{FF2B5EF4-FFF2-40B4-BE49-F238E27FC236}">
                  <a16:creationId xmlns:a16="http://schemas.microsoft.com/office/drawing/2014/main" id="{37779355-1A13-3B24-15DA-CA0AD8DBE2A0}"/>
                </a:ext>
              </a:extLst>
            </xdr:cNvPr>
            <xdr:cNvPicPr preferRelativeResize="0"/>
          </xdr:nvPicPr>
          <xdr:blipFill rotWithShape="1">
            <a:blip xmlns:r="http://schemas.openxmlformats.org/officeDocument/2006/relationships" r:embed="rId26">
              <a:alphaModFix/>
            </a:blip>
            <a:srcRect/>
            <a:stretch/>
          </xdr:blipFill>
          <xdr:spPr>
            <a:xfrm>
              <a:off x="5520" y="849"/>
              <a:ext cx="499" cy="346"/>
            </a:xfrm>
            <a:prstGeom prst="rect">
              <a:avLst/>
            </a:prstGeom>
            <a:noFill/>
            <a:ln>
              <a:noFill/>
            </a:ln>
          </xdr:spPr>
        </xdr:pic>
        <xdr:sp macro="" textlink="">
          <xdr:nvSpPr>
            <xdr:cNvPr id="126" name="Shape 126">
              <a:extLst>
                <a:ext uri="{FF2B5EF4-FFF2-40B4-BE49-F238E27FC236}">
                  <a16:creationId xmlns:a16="http://schemas.microsoft.com/office/drawing/2014/main" id="{B480B807-0225-041A-21B6-5C4FB521B0A9}"/>
                </a:ext>
              </a:extLst>
            </xdr:cNvPr>
            <xdr:cNvSpPr/>
          </xdr:nvSpPr>
          <xdr:spPr>
            <a:xfrm>
              <a:off x="5520" y="718"/>
              <a:ext cx="125" cy="605"/>
            </a:xfrm>
            <a:custGeom>
              <a:avLst/>
              <a:gdLst/>
              <a:ahLst/>
              <a:cxnLst/>
              <a:rect l="l" t="t" r="r" b="b"/>
              <a:pathLst>
                <a:path w="125" h="605" extrusionOk="0">
                  <a:moveTo>
                    <a:pt x="22" y="4"/>
                  </a:moveTo>
                  <a:lnTo>
                    <a:pt x="19" y="22"/>
                  </a:lnTo>
                  <a:lnTo>
                    <a:pt x="16" y="40"/>
                  </a:lnTo>
                  <a:lnTo>
                    <a:pt x="14" y="58"/>
                  </a:lnTo>
                  <a:lnTo>
                    <a:pt x="12" y="75"/>
                  </a:lnTo>
                  <a:lnTo>
                    <a:pt x="10" y="93"/>
                  </a:lnTo>
                  <a:lnTo>
                    <a:pt x="8" y="111"/>
                  </a:lnTo>
                  <a:lnTo>
                    <a:pt x="6" y="129"/>
                  </a:lnTo>
                  <a:lnTo>
                    <a:pt x="4" y="147"/>
                  </a:lnTo>
                  <a:lnTo>
                    <a:pt x="3" y="165"/>
                  </a:lnTo>
                  <a:lnTo>
                    <a:pt x="2" y="183"/>
                  </a:lnTo>
                  <a:lnTo>
                    <a:pt x="1" y="202"/>
                  </a:lnTo>
                  <a:lnTo>
                    <a:pt x="1" y="220"/>
                  </a:lnTo>
                  <a:lnTo>
                    <a:pt x="0" y="238"/>
                  </a:lnTo>
                  <a:lnTo>
                    <a:pt x="0" y="256"/>
                  </a:lnTo>
                  <a:lnTo>
                    <a:pt x="0" y="275"/>
                  </a:lnTo>
                  <a:lnTo>
                    <a:pt x="1" y="294"/>
                  </a:lnTo>
                  <a:lnTo>
                    <a:pt x="2" y="313"/>
                  </a:lnTo>
                  <a:lnTo>
                    <a:pt x="3" y="331"/>
                  </a:lnTo>
                  <a:lnTo>
                    <a:pt x="5" y="350"/>
                  </a:lnTo>
                  <a:lnTo>
                    <a:pt x="6" y="369"/>
                  </a:lnTo>
                  <a:lnTo>
                    <a:pt x="9" y="388"/>
                  </a:lnTo>
                  <a:lnTo>
                    <a:pt x="11" y="407"/>
                  </a:lnTo>
                  <a:lnTo>
                    <a:pt x="14" y="427"/>
                  </a:lnTo>
                  <a:lnTo>
                    <a:pt x="18" y="446"/>
                  </a:lnTo>
                  <a:lnTo>
                    <a:pt x="21" y="465"/>
                  </a:lnTo>
                  <a:lnTo>
                    <a:pt x="26" y="485"/>
                  </a:lnTo>
                  <a:lnTo>
                    <a:pt x="30" y="505"/>
                  </a:lnTo>
                  <a:lnTo>
                    <a:pt x="35" y="525"/>
                  </a:lnTo>
                  <a:lnTo>
                    <a:pt x="40" y="545"/>
                  </a:lnTo>
                  <a:lnTo>
                    <a:pt x="46" y="565"/>
                  </a:lnTo>
                  <a:lnTo>
                    <a:pt x="52" y="585"/>
                  </a:lnTo>
                  <a:lnTo>
                    <a:pt x="59" y="605"/>
                  </a:lnTo>
                  <a:lnTo>
                    <a:pt x="67" y="605"/>
                  </a:lnTo>
                  <a:lnTo>
                    <a:pt x="75" y="604"/>
                  </a:lnTo>
                  <a:lnTo>
                    <a:pt x="84" y="604"/>
                  </a:lnTo>
                  <a:lnTo>
                    <a:pt x="92" y="604"/>
                  </a:lnTo>
                  <a:lnTo>
                    <a:pt x="101" y="604"/>
                  </a:lnTo>
                  <a:lnTo>
                    <a:pt x="109" y="604"/>
                  </a:lnTo>
                  <a:lnTo>
                    <a:pt x="117" y="605"/>
                  </a:lnTo>
                  <a:lnTo>
                    <a:pt x="125" y="605"/>
                  </a:lnTo>
                  <a:lnTo>
                    <a:pt x="119" y="589"/>
                  </a:lnTo>
                  <a:lnTo>
                    <a:pt x="113" y="572"/>
                  </a:lnTo>
                  <a:lnTo>
                    <a:pt x="108" y="555"/>
                  </a:lnTo>
                  <a:lnTo>
                    <a:pt x="102" y="537"/>
                  </a:lnTo>
                  <a:lnTo>
                    <a:pt x="98" y="520"/>
                  </a:lnTo>
                  <a:lnTo>
                    <a:pt x="93" y="503"/>
                  </a:lnTo>
                  <a:lnTo>
                    <a:pt x="88" y="485"/>
                  </a:lnTo>
                  <a:lnTo>
                    <a:pt x="84" y="467"/>
                  </a:lnTo>
                  <a:lnTo>
                    <a:pt x="80" y="450"/>
                  </a:lnTo>
                  <a:lnTo>
                    <a:pt x="77" y="432"/>
                  </a:lnTo>
                  <a:lnTo>
                    <a:pt x="73" y="414"/>
                  </a:lnTo>
                  <a:lnTo>
                    <a:pt x="70" y="396"/>
                  </a:lnTo>
                  <a:lnTo>
                    <a:pt x="67" y="377"/>
                  </a:lnTo>
                  <a:lnTo>
                    <a:pt x="65" y="359"/>
                  </a:lnTo>
                  <a:lnTo>
                    <a:pt x="63" y="341"/>
                  </a:lnTo>
                  <a:lnTo>
                    <a:pt x="61" y="322"/>
                  </a:lnTo>
                  <a:lnTo>
                    <a:pt x="59" y="303"/>
                  </a:lnTo>
                  <a:lnTo>
                    <a:pt x="57" y="285"/>
                  </a:lnTo>
                  <a:lnTo>
                    <a:pt x="56" y="266"/>
                  </a:lnTo>
                  <a:lnTo>
                    <a:pt x="54" y="247"/>
                  </a:lnTo>
                  <a:lnTo>
                    <a:pt x="53" y="228"/>
                  </a:lnTo>
                  <a:lnTo>
                    <a:pt x="53" y="209"/>
                  </a:lnTo>
                  <a:lnTo>
                    <a:pt x="52" y="189"/>
                  </a:lnTo>
                  <a:lnTo>
                    <a:pt x="52" y="170"/>
                  </a:lnTo>
                  <a:lnTo>
                    <a:pt x="52" y="150"/>
                  </a:lnTo>
                  <a:lnTo>
                    <a:pt x="52" y="131"/>
                  </a:lnTo>
                  <a:lnTo>
                    <a:pt x="53" y="111"/>
                  </a:lnTo>
                  <a:lnTo>
                    <a:pt x="53" y="92"/>
                  </a:lnTo>
                  <a:lnTo>
                    <a:pt x="54" y="72"/>
                  </a:lnTo>
                  <a:lnTo>
                    <a:pt x="55" y="52"/>
                  </a:lnTo>
                  <a:lnTo>
                    <a:pt x="56" y="32"/>
                  </a:lnTo>
                  <a:lnTo>
                    <a:pt x="58" y="12"/>
                  </a:lnTo>
                  <a:lnTo>
                    <a:pt x="55" y="12"/>
                  </a:lnTo>
                  <a:lnTo>
                    <a:pt x="53" y="12"/>
                  </a:lnTo>
                  <a:lnTo>
                    <a:pt x="50" y="12"/>
                  </a:lnTo>
                  <a:lnTo>
                    <a:pt x="47" y="11"/>
                  </a:lnTo>
                  <a:lnTo>
                    <a:pt x="45" y="10"/>
                  </a:lnTo>
                  <a:lnTo>
                    <a:pt x="42" y="9"/>
                  </a:lnTo>
                  <a:lnTo>
                    <a:pt x="40" y="7"/>
                  </a:lnTo>
                  <a:lnTo>
                    <a:pt x="38" y="6"/>
                  </a:lnTo>
                  <a:lnTo>
                    <a:pt x="36" y="3"/>
                  </a:lnTo>
                  <a:lnTo>
                    <a:pt x="34" y="1"/>
                  </a:lnTo>
                  <a:lnTo>
                    <a:pt x="35" y="1"/>
                  </a:lnTo>
                  <a:lnTo>
                    <a:pt x="36" y="0"/>
                  </a:lnTo>
                  <a:lnTo>
                    <a:pt x="33" y="2"/>
                  </a:lnTo>
                  <a:lnTo>
                    <a:pt x="30" y="3"/>
                  </a:lnTo>
                  <a:lnTo>
                    <a:pt x="28" y="4"/>
                  </a:lnTo>
                  <a:lnTo>
                    <a:pt x="26" y="4"/>
                  </a:lnTo>
                  <a:lnTo>
                    <a:pt x="24" y="4"/>
                  </a:lnTo>
                  <a:lnTo>
                    <a:pt x="22" y="4"/>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27" name="Shape 127">
              <a:extLst>
                <a:ext uri="{FF2B5EF4-FFF2-40B4-BE49-F238E27FC236}">
                  <a16:creationId xmlns:a16="http://schemas.microsoft.com/office/drawing/2014/main" id="{FAA8E9A5-27BC-2A0E-11E7-0E8EF155D1B8}"/>
                </a:ext>
              </a:extLst>
            </xdr:cNvPr>
            <xdr:cNvSpPr/>
          </xdr:nvSpPr>
          <xdr:spPr>
            <a:xfrm>
              <a:off x="6605" y="837"/>
              <a:ext cx="63" cy="75"/>
            </a:xfrm>
            <a:custGeom>
              <a:avLst/>
              <a:gdLst/>
              <a:ahLst/>
              <a:cxnLst/>
              <a:rect l="l" t="t" r="r" b="b"/>
              <a:pathLst>
                <a:path w="63" h="75" extrusionOk="0">
                  <a:moveTo>
                    <a:pt x="52" y="13"/>
                  </a:moveTo>
                  <a:lnTo>
                    <a:pt x="41" y="13"/>
                  </a:lnTo>
                  <a:lnTo>
                    <a:pt x="46" y="44"/>
                  </a:lnTo>
                  <a:lnTo>
                    <a:pt x="47" y="54"/>
                  </a:lnTo>
                  <a:lnTo>
                    <a:pt x="50" y="73"/>
                  </a:lnTo>
                  <a:lnTo>
                    <a:pt x="63" y="75"/>
                  </a:lnTo>
                  <a:lnTo>
                    <a:pt x="52" y="13"/>
                  </a:lnTo>
                  <a:close/>
                  <a:moveTo>
                    <a:pt x="37" y="0"/>
                  </a:moveTo>
                  <a:lnTo>
                    <a:pt x="0" y="63"/>
                  </a:lnTo>
                  <a:lnTo>
                    <a:pt x="12" y="66"/>
                  </a:lnTo>
                  <a:lnTo>
                    <a:pt x="21" y="49"/>
                  </a:lnTo>
                  <a:lnTo>
                    <a:pt x="41" y="13"/>
                  </a:lnTo>
                  <a:lnTo>
                    <a:pt x="52" y="13"/>
                  </a:lnTo>
                  <a:lnTo>
                    <a:pt x="50" y="3"/>
                  </a:lnTo>
                  <a:lnTo>
                    <a:pt x="37"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28" name="Shape 128">
              <a:extLst>
                <a:ext uri="{FF2B5EF4-FFF2-40B4-BE49-F238E27FC236}">
                  <a16:creationId xmlns:a16="http://schemas.microsoft.com/office/drawing/2014/main" id="{AB697AFA-03EB-2422-D992-5CEB059B42CC}"/>
                </a:ext>
              </a:extLst>
            </xdr:cNvPr>
            <xdr:cNvSpPr/>
          </xdr:nvSpPr>
          <xdr:spPr>
            <a:xfrm>
              <a:off x="6626" y="877"/>
              <a:ext cx="26" cy="14"/>
            </a:xfrm>
            <a:custGeom>
              <a:avLst/>
              <a:gdLst/>
              <a:ahLst/>
              <a:cxnLst/>
              <a:rect l="l" t="t" r="r" b="b"/>
              <a:pathLst>
                <a:path w="26" h="14" extrusionOk="0">
                  <a:moveTo>
                    <a:pt x="5" y="0"/>
                  </a:moveTo>
                  <a:lnTo>
                    <a:pt x="0" y="9"/>
                  </a:lnTo>
                  <a:lnTo>
                    <a:pt x="26" y="14"/>
                  </a:lnTo>
                  <a:lnTo>
                    <a:pt x="25" y="4"/>
                  </a:lnTo>
                  <a:lnTo>
                    <a:pt x="5"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29" name="Shape 129">
              <a:extLst>
                <a:ext uri="{FF2B5EF4-FFF2-40B4-BE49-F238E27FC236}">
                  <a16:creationId xmlns:a16="http://schemas.microsoft.com/office/drawing/2014/main" id="{8C1FA9C5-15F7-CCBF-D03D-5DB93C203974}"/>
                </a:ext>
              </a:extLst>
            </xdr:cNvPr>
            <xdr:cNvSpPr/>
          </xdr:nvSpPr>
          <xdr:spPr>
            <a:xfrm>
              <a:off x="6636" y="819"/>
              <a:ext cx="31" cy="10"/>
            </a:xfrm>
            <a:custGeom>
              <a:avLst/>
              <a:gdLst/>
              <a:ahLst/>
              <a:cxnLst/>
              <a:rect l="l" t="t" r="r" b="b"/>
              <a:pathLst>
                <a:path w="31" h="10" extrusionOk="0">
                  <a:moveTo>
                    <a:pt x="27" y="7"/>
                  </a:moveTo>
                  <a:lnTo>
                    <a:pt x="12" y="7"/>
                  </a:lnTo>
                  <a:lnTo>
                    <a:pt x="19" y="10"/>
                  </a:lnTo>
                  <a:lnTo>
                    <a:pt x="24" y="10"/>
                  </a:lnTo>
                  <a:lnTo>
                    <a:pt x="27" y="7"/>
                  </a:lnTo>
                  <a:close/>
                  <a:moveTo>
                    <a:pt x="12" y="0"/>
                  </a:moveTo>
                  <a:lnTo>
                    <a:pt x="8" y="0"/>
                  </a:lnTo>
                  <a:lnTo>
                    <a:pt x="2" y="4"/>
                  </a:lnTo>
                  <a:lnTo>
                    <a:pt x="0" y="8"/>
                  </a:lnTo>
                  <a:lnTo>
                    <a:pt x="5" y="9"/>
                  </a:lnTo>
                  <a:lnTo>
                    <a:pt x="8" y="7"/>
                  </a:lnTo>
                  <a:lnTo>
                    <a:pt x="27" y="7"/>
                  </a:lnTo>
                  <a:lnTo>
                    <a:pt x="28" y="6"/>
                  </a:lnTo>
                  <a:lnTo>
                    <a:pt x="30" y="3"/>
                  </a:lnTo>
                  <a:lnTo>
                    <a:pt x="19" y="3"/>
                  </a:lnTo>
                  <a:lnTo>
                    <a:pt x="14" y="1"/>
                  </a:lnTo>
                  <a:lnTo>
                    <a:pt x="12" y="0"/>
                  </a:lnTo>
                  <a:close/>
                  <a:moveTo>
                    <a:pt x="26" y="1"/>
                  </a:moveTo>
                  <a:lnTo>
                    <a:pt x="24" y="3"/>
                  </a:lnTo>
                  <a:lnTo>
                    <a:pt x="30" y="3"/>
                  </a:lnTo>
                  <a:lnTo>
                    <a:pt x="31" y="2"/>
                  </a:lnTo>
                  <a:lnTo>
                    <a:pt x="26" y="1"/>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0" name="Shape 130">
              <a:extLst>
                <a:ext uri="{FF2B5EF4-FFF2-40B4-BE49-F238E27FC236}">
                  <a16:creationId xmlns:a16="http://schemas.microsoft.com/office/drawing/2014/main" id="{C5075B37-6404-5085-21FB-E409AE3AF6E4}"/>
                </a:ext>
              </a:extLst>
            </xdr:cNvPr>
            <xdr:cNvSpPr/>
          </xdr:nvSpPr>
          <xdr:spPr>
            <a:xfrm>
              <a:off x="6698" y="903"/>
              <a:ext cx="19" cy="21"/>
            </a:xfrm>
            <a:custGeom>
              <a:avLst/>
              <a:gdLst/>
              <a:ahLst/>
              <a:cxnLst/>
              <a:rect l="l" t="t" r="r" b="b"/>
              <a:pathLst>
                <a:path w="19" h="21" extrusionOk="0">
                  <a:moveTo>
                    <a:pt x="0" y="0"/>
                  </a:moveTo>
                  <a:lnTo>
                    <a:pt x="5" y="18"/>
                  </a:lnTo>
                  <a:lnTo>
                    <a:pt x="12" y="20"/>
                  </a:lnTo>
                  <a:lnTo>
                    <a:pt x="19" y="21"/>
                  </a:lnTo>
                  <a:lnTo>
                    <a:pt x="14" y="10"/>
                  </a:lnTo>
                  <a:lnTo>
                    <a:pt x="10" y="9"/>
                  </a:lnTo>
                  <a:lnTo>
                    <a:pt x="4" y="5"/>
                  </a:lnTo>
                  <a:lnTo>
                    <a:pt x="0"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1" name="Shape 131">
              <a:extLst>
                <a:ext uri="{FF2B5EF4-FFF2-40B4-BE49-F238E27FC236}">
                  <a16:creationId xmlns:a16="http://schemas.microsoft.com/office/drawing/2014/main" id="{9AD976FD-4D54-7786-028A-5AE54F4F2503}"/>
                </a:ext>
              </a:extLst>
            </xdr:cNvPr>
            <xdr:cNvSpPr/>
          </xdr:nvSpPr>
          <xdr:spPr>
            <a:xfrm>
              <a:off x="6684" y="851"/>
              <a:ext cx="67" cy="73"/>
            </a:xfrm>
            <a:custGeom>
              <a:avLst/>
              <a:gdLst/>
              <a:ahLst/>
              <a:cxnLst/>
              <a:rect l="l" t="t" r="r" b="b"/>
              <a:pathLst>
                <a:path w="67" h="73" extrusionOk="0">
                  <a:moveTo>
                    <a:pt x="28" y="62"/>
                  </a:moveTo>
                  <a:lnTo>
                    <a:pt x="33" y="73"/>
                  </a:lnTo>
                  <a:lnTo>
                    <a:pt x="40" y="73"/>
                  </a:lnTo>
                  <a:lnTo>
                    <a:pt x="46" y="71"/>
                  </a:lnTo>
                  <a:lnTo>
                    <a:pt x="52" y="68"/>
                  </a:lnTo>
                  <a:lnTo>
                    <a:pt x="57" y="63"/>
                  </a:lnTo>
                  <a:lnTo>
                    <a:pt x="33" y="63"/>
                  </a:lnTo>
                  <a:lnTo>
                    <a:pt x="28" y="62"/>
                  </a:lnTo>
                  <a:close/>
                  <a:moveTo>
                    <a:pt x="38" y="0"/>
                  </a:moveTo>
                  <a:lnTo>
                    <a:pt x="31" y="0"/>
                  </a:lnTo>
                  <a:lnTo>
                    <a:pt x="24" y="1"/>
                  </a:lnTo>
                  <a:lnTo>
                    <a:pt x="19" y="4"/>
                  </a:lnTo>
                  <a:lnTo>
                    <a:pt x="13" y="7"/>
                  </a:lnTo>
                  <a:lnTo>
                    <a:pt x="9" y="12"/>
                  </a:lnTo>
                  <a:lnTo>
                    <a:pt x="5" y="18"/>
                  </a:lnTo>
                  <a:lnTo>
                    <a:pt x="2" y="25"/>
                  </a:lnTo>
                  <a:lnTo>
                    <a:pt x="0" y="33"/>
                  </a:lnTo>
                  <a:lnTo>
                    <a:pt x="0" y="45"/>
                  </a:lnTo>
                  <a:lnTo>
                    <a:pt x="1" y="51"/>
                  </a:lnTo>
                  <a:lnTo>
                    <a:pt x="4" y="57"/>
                  </a:lnTo>
                  <a:lnTo>
                    <a:pt x="8" y="62"/>
                  </a:lnTo>
                  <a:lnTo>
                    <a:pt x="13" y="67"/>
                  </a:lnTo>
                  <a:lnTo>
                    <a:pt x="19" y="70"/>
                  </a:lnTo>
                  <a:lnTo>
                    <a:pt x="14" y="52"/>
                  </a:lnTo>
                  <a:lnTo>
                    <a:pt x="13" y="48"/>
                  </a:lnTo>
                  <a:lnTo>
                    <a:pt x="12" y="44"/>
                  </a:lnTo>
                  <a:lnTo>
                    <a:pt x="12" y="36"/>
                  </a:lnTo>
                  <a:lnTo>
                    <a:pt x="14" y="26"/>
                  </a:lnTo>
                  <a:lnTo>
                    <a:pt x="17" y="22"/>
                  </a:lnTo>
                  <a:lnTo>
                    <a:pt x="19" y="18"/>
                  </a:lnTo>
                  <a:lnTo>
                    <a:pt x="24" y="13"/>
                  </a:lnTo>
                  <a:lnTo>
                    <a:pt x="30" y="11"/>
                  </a:lnTo>
                  <a:lnTo>
                    <a:pt x="35" y="10"/>
                  </a:lnTo>
                  <a:lnTo>
                    <a:pt x="58" y="10"/>
                  </a:lnTo>
                  <a:lnTo>
                    <a:pt x="55" y="6"/>
                  </a:lnTo>
                  <a:lnTo>
                    <a:pt x="49" y="3"/>
                  </a:lnTo>
                  <a:lnTo>
                    <a:pt x="42" y="1"/>
                  </a:lnTo>
                  <a:lnTo>
                    <a:pt x="38" y="0"/>
                  </a:lnTo>
                  <a:close/>
                  <a:moveTo>
                    <a:pt x="58" y="10"/>
                  </a:moveTo>
                  <a:lnTo>
                    <a:pt x="35" y="10"/>
                  </a:lnTo>
                  <a:lnTo>
                    <a:pt x="40" y="11"/>
                  </a:lnTo>
                  <a:lnTo>
                    <a:pt x="46" y="13"/>
                  </a:lnTo>
                  <a:lnTo>
                    <a:pt x="51" y="18"/>
                  </a:lnTo>
                  <a:lnTo>
                    <a:pt x="54" y="23"/>
                  </a:lnTo>
                  <a:lnTo>
                    <a:pt x="56" y="33"/>
                  </a:lnTo>
                  <a:lnTo>
                    <a:pt x="55" y="38"/>
                  </a:lnTo>
                  <a:lnTo>
                    <a:pt x="54" y="44"/>
                  </a:lnTo>
                  <a:lnTo>
                    <a:pt x="52" y="49"/>
                  </a:lnTo>
                  <a:lnTo>
                    <a:pt x="48" y="56"/>
                  </a:lnTo>
                  <a:lnTo>
                    <a:pt x="43" y="60"/>
                  </a:lnTo>
                  <a:lnTo>
                    <a:pt x="37" y="62"/>
                  </a:lnTo>
                  <a:lnTo>
                    <a:pt x="33" y="63"/>
                  </a:lnTo>
                  <a:lnTo>
                    <a:pt x="57" y="63"/>
                  </a:lnTo>
                  <a:lnTo>
                    <a:pt x="61" y="58"/>
                  </a:lnTo>
                  <a:lnTo>
                    <a:pt x="64" y="51"/>
                  </a:lnTo>
                  <a:lnTo>
                    <a:pt x="66" y="44"/>
                  </a:lnTo>
                  <a:lnTo>
                    <a:pt x="67" y="37"/>
                  </a:lnTo>
                  <a:lnTo>
                    <a:pt x="67" y="29"/>
                  </a:lnTo>
                  <a:lnTo>
                    <a:pt x="66" y="22"/>
                  </a:lnTo>
                  <a:lnTo>
                    <a:pt x="63" y="16"/>
                  </a:lnTo>
                  <a:lnTo>
                    <a:pt x="58" y="1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2" name="Shape 132">
              <a:extLst>
                <a:ext uri="{FF2B5EF4-FFF2-40B4-BE49-F238E27FC236}">
                  <a16:creationId xmlns:a16="http://schemas.microsoft.com/office/drawing/2014/main" id="{F6B35A1F-06E7-16CA-FD92-A49600252814}"/>
                </a:ext>
              </a:extLst>
            </xdr:cNvPr>
            <xdr:cNvSpPr/>
          </xdr:nvSpPr>
          <xdr:spPr>
            <a:xfrm>
              <a:off x="5955" y="810"/>
              <a:ext cx="63" cy="72"/>
            </a:xfrm>
            <a:custGeom>
              <a:avLst/>
              <a:gdLst/>
              <a:ahLst/>
              <a:cxnLst/>
              <a:rect l="l" t="t" r="r" b="b"/>
              <a:pathLst>
                <a:path w="63" h="72" extrusionOk="0">
                  <a:moveTo>
                    <a:pt x="30" y="0"/>
                  </a:moveTo>
                  <a:lnTo>
                    <a:pt x="17" y="1"/>
                  </a:lnTo>
                  <a:lnTo>
                    <a:pt x="0" y="72"/>
                  </a:lnTo>
                  <a:lnTo>
                    <a:pt x="12" y="71"/>
                  </a:lnTo>
                  <a:lnTo>
                    <a:pt x="16" y="53"/>
                  </a:lnTo>
                  <a:lnTo>
                    <a:pt x="18" y="43"/>
                  </a:lnTo>
                  <a:lnTo>
                    <a:pt x="25" y="12"/>
                  </a:lnTo>
                  <a:lnTo>
                    <a:pt x="36" y="12"/>
                  </a:lnTo>
                  <a:lnTo>
                    <a:pt x="30" y="0"/>
                  </a:lnTo>
                  <a:close/>
                  <a:moveTo>
                    <a:pt x="36" y="12"/>
                  </a:moveTo>
                  <a:lnTo>
                    <a:pt x="25" y="12"/>
                  </a:lnTo>
                  <a:lnTo>
                    <a:pt x="38" y="41"/>
                  </a:lnTo>
                  <a:lnTo>
                    <a:pt x="43" y="50"/>
                  </a:lnTo>
                  <a:lnTo>
                    <a:pt x="51" y="67"/>
                  </a:lnTo>
                  <a:lnTo>
                    <a:pt x="63" y="65"/>
                  </a:lnTo>
                  <a:lnTo>
                    <a:pt x="36" y="12"/>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3" name="Shape 133">
              <a:extLst>
                <a:ext uri="{FF2B5EF4-FFF2-40B4-BE49-F238E27FC236}">
                  <a16:creationId xmlns:a16="http://schemas.microsoft.com/office/drawing/2014/main" id="{FD4C2668-8264-72B4-5816-14D88CC89F6A}"/>
                </a:ext>
              </a:extLst>
            </xdr:cNvPr>
            <xdr:cNvSpPr/>
          </xdr:nvSpPr>
          <xdr:spPr>
            <a:xfrm>
              <a:off x="5971" y="851"/>
              <a:ext cx="27" cy="12"/>
            </a:xfrm>
            <a:custGeom>
              <a:avLst/>
              <a:gdLst/>
              <a:ahLst/>
              <a:cxnLst/>
              <a:rect l="l" t="t" r="r" b="b"/>
              <a:pathLst>
                <a:path w="27" h="12" extrusionOk="0">
                  <a:moveTo>
                    <a:pt x="22" y="0"/>
                  </a:moveTo>
                  <a:lnTo>
                    <a:pt x="2" y="2"/>
                  </a:lnTo>
                  <a:lnTo>
                    <a:pt x="0" y="12"/>
                  </a:lnTo>
                  <a:lnTo>
                    <a:pt x="27" y="9"/>
                  </a:lnTo>
                  <a:lnTo>
                    <a:pt x="22"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4" name="Shape 134">
              <a:extLst>
                <a:ext uri="{FF2B5EF4-FFF2-40B4-BE49-F238E27FC236}">
                  <a16:creationId xmlns:a16="http://schemas.microsoft.com/office/drawing/2014/main" id="{2211E767-91F0-5635-F3BF-BFE016B5F5A1}"/>
                </a:ext>
              </a:extLst>
            </xdr:cNvPr>
            <xdr:cNvSpPr/>
          </xdr:nvSpPr>
          <xdr:spPr>
            <a:xfrm>
              <a:off x="6026" y="800"/>
              <a:ext cx="72" cy="74"/>
            </a:xfrm>
            <a:custGeom>
              <a:avLst/>
              <a:gdLst/>
              <a:ahLst/>
              <a:cxnLst/>
              <a:rect l="l" t="t" r="r" b="b"/>
              <a:pathLst>
                <a:path w="72" h="74" extrusionOk="0">
                  <a:moveTo>
                    <a:pt x="17" y="4"/>
                  </a:moveTo>
                  <a:lnTo>
                    <a:pt x="0" y="6"/>
                  </a:lnTo>
                  <a:lnTo>
                    <a:pt x="5" y="74"/>
                  </a:lnTo>
                  <a:lnTo>
                    <a:pt x="16" y="73"/>
                  </a:lnTo>
                  <a:lnTo>
                    <a:pt x="11" y="16"/>
                  </a:lnTo>
                  <a:lnTo>
                    <a:pt x="21" y="16"/>
                  </a:lnTo>
                  <a:lnTo>
                    <a:pt x="17" y="4"/>
                  </a:lnTo>
                  <a:close/>
                  <a:moveTo>
                    <a:pt x="21" y="16"/>
                  </a:moveTo>
                  <a:lnTo>
                    <a:pt x="11" y="16"/>
                  </a:lnTo>
                  <a:lnTo>
                    <a:pt x="33" y="72"/>
                  </a:lnTo>
                  <a:lnTo>
                    <a:pt x="44" y="71"/>
                  </a:lnTo>
                  <a:lnTo>
                    <a:pt x="47" y="58"/>
                  </a:lnTo>
                  <a:lnTo>
                    <a:pt x="37" y="58"/>
                  </a:lnTo>
                  <a:lnTo>
                    <a:pt x="21" y="16"/>
                  </a:lnTo>
                  <a:close/>
                  <a:moveTo>
                    <a:pt x="67" y="13"/>
                  </a:moveTo>
                  <a:lnTo>
                    <a:pt x="56" y="13"/>
                  </a:lnTo>
                  <a:lnTo>
                    <a:pt x="61" y="70"/>
                  </a:lnTo>
                  <a:lnTo>
                    <a:pt x="72" y="69"/>
                  </a:lnTo>
                  <a:lnTo>
                    <a:pt x="67" y="13"/>
                  </a:lnTo>
                  <a:close/>
                  <a:moveTo>
                    <a:pt x="66" y="0"/>
                  </a:moveTo>
                  <a:lnTo>
                    <a:pt x="50" y="2"/>
                  </a:lnTo>
                  <a:lnTo>
                    <a:pt x="37" y="58"/>
                  </a:lnTo>
                  <a:lnTo>
                    <a:pt x="47" y="58"/>
                  </a:lnTo>
                  <a:lnTo>
                    <a:pt x="56" y="13"/>
                  </a:lnTo>
                  <a:lnTo>
                    <a:pt x="67" y="13"/>
                  </a:lnTo>
                  <a:lnTo>
                    <a:pt x="66"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5" name="Shape 135">
              <a:extLst>
                <a:ext uri="{FF2B5EF4-FFF2-40B4-BE49-F238E27FC236}">
                  <a16:creationId xmlns:a16="http://schemas.microsoft.com/office/drawing/2014/main" id="{F292FC78-EF1B-8BE4-AEAA-6B54701513E6}"/>
                </a:ext>
              </a:extLst>
            </xdr:cNvPr>
            <xdr:cNvSpPr/>
          </xdr:nvSpPr>
          <xdr:spPr>
            <a:xfrm>
              <a:off x="6130" y="849"/>
              <a:ext cx="15" cy="20"/>
            </a:xfrm>
            <a:custGeom>
              <a:avLst/>
              <a:gdLst/>
              <a:ahLst/>
              <a:cxnLst/>
              <a:rect l="l" t="t" r="r" b="b"/>
              <a:pathLst>
                <a:path w="15" h="20" extrusionOk="0">
                  <a:moveTo>
                    <a:pt x="0" y="0"/>
                  </a:moveTo>
                  <a:lnTo>
                    <a:pt x="2" y="17"/>
                  </a:lnTo>
                  <a:lnTo>
                    <a:pt x="8" y="19"/>
                  </a:lnTo>
                  <a:lnTo>
                    <a:pt x="15" y="20"/>
                  </a:lnTo>
                  <a:lnTo>
                    <a:pt x="9" y="8"/>
                  </a:lnTo>
                  <a:lnTo>
                    <a:pt x="4" y="5"/>
                  </a:lnTo>
                  <a:lnTo>
                    <a:pt x="0"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6" name="Shape 136">
              <a:extLst>
                <a:ext uri="{FF2B5EF4-FFF2-40B4-BE49-F238E27FC236}">
                  <a16:creationId xmlns:a16="http://schemas.microsoft.com/office/drawing/2014/main" id="{CAC42022-8538-1768-041B-ACC0BC1C5525}"/>
                </a:ext>
              </a:extLst>
            </xdr:cNvPr>
            <xdr:cNvSpPr/>
          </xdr:nvSpPr>
          <xdr:spPr>
            <a:xfrm>
              <a:off x="6115" y="796"/>
              <a:ext cx="66" cy="73"/>
            </a:xfrm>
            <a:custGeom>
              <a:avLst/>
              <a:gdLst/>
              <a:ahLst/>
              <a:cxnLst/>
              <a:rect l="l" t="t" r="r" b="b"/>
              <a:pathLst>
                <a:path w="66" h="73" extrusionOk="0">
                  <a:moveTo>
                    <a:pt x="24" y="61"/>
                  </a:moveTo>
                  <a:lnTo>
                    <a:pt x="30" y="73"/>
                  </a:lnTo>
                  <a:lnTo>
                    <a:pt x="38" y="73"/>
                  </a:lnTo>
                  <a:lnTo>
                    <a:pt x="50" y="69"/>
                  </a:lnTo>
                  <a:lnTo>
                    <a:pt x="55" y="65"/>
                  </a:lnTo>
                  <a:lnTo>
                    <a:pt x="57" y="63"/>
                  </a:lnTo>
                  <a:lnTo>
                    <a:pt x="29" y="63"/>
                  </a:lnTo>
                  <a:lnTo>
                    <a:pt x="24" y="61"/>
                  </a:lnTo>
                  <a:close/>
                  <a:moveTo>
                    <a:pt x="32" y="0"/>
                  </a:moveTo>
                  <a:lnTo>
                    <a:pt x="28" y="0"/>
                  </a:lnTo>
                  <a:lnTo>
                    <a:pt x="21" y="2"/>
                  </a:lnTo>
                  <a:lnTo>
                    <a:pt x="15" y="4"/>
                  </a:lnTo>
                  <a:lnTo>
                    <a:pt x="10" y="8"/>
                  </a:lnTo>
                  <a:lnTo>
                    <a:pt x="6" y="13"/>
                  </a:lnTo>
                  <a:lnTo>
                    <a:pt x="3" y="19"/>
                  </a:lnTo>
                  <a:lnTo>
                    <a:pt x="1" y="26"/>
                  </a:lnTo>
                  <a:lnTo>
                    <a:pt x="0" y="31"/>
                  </a:lnTo>
                  <a:lnTo>
                    <a:pt x="0" y="43"/>
                  </a:lnTo>
                  <a:lnTo>
                    <a:pt x="1" y="49"/>
                  </a:lnTo>
                  <a:lnTo>
                    <a:pt x="4" y="56"/>
                  </a:lnTo>
                  <a:lnTo>
                    <a:pt x="7" y="61"/>
                  </a:lnTo>
                  <a:lnTo>
                    <a:pt x="12" y="66"/>
                  </a:lnTo>
                  <a:lnTo>
                    <a:pt x="17" y="70"/>
                  </a:lnTo>
                  <a:lnTo>
                    <a:pt x="15" y="53"/>
                  </a:lnTo>
                  <a:lnTo>
                    <a:pt x="13" y="48"/>
                  </a:lnTo>
                  <a:lnTo>
                    <a:pt x="12" y="43"/>
                  </a:lnTo>
                  <a:lnTo>
                    <a:pt x="11" y="37"/>
                  </a:lnTo>
                  <a:lnTo>
                    <a:pt x="12" y="32"/>
                  </a:lnTo>
                  <a:lnTo>
                    <a:pt x="12" y="26"/>
                  </a:lnTo>
                  <a:lnTo>
                    <a:pt x="14" y="22"/>
                  </a:lnTo>
                  <a:lnTo>
                    <a:pt x="18" y="16"/>
                  </a:lnTo>
                  <a:lnTo>
                    <a:pt x="23" y="12"/>
                  </a:lnTo>
                  <a:lnTo>
                    <a:pt x="27" y="11"/>
                  </a:lnTo>
                  <a:lnTo>
                    <a:pt x="32" y="10"/>
                  </a:lnTo>
                  <a:lnTo>
                    <a:pt x="57" y="10"/>
                  </a:lnTo>
                  <a:lnTo>
                    <a:pt x="56" y="9"/>
                  </a:lnTo>
                  <a:lnTo>
                    <a:pt x="51" y="5"/>
                  </a:lnTo>
                  <a:lnTo>
                    <a:pt x="46" y="2"/>
                  </a:lnTo>
                  <a:lnTo>
                    <a:pt x="32" y="0"/>
                  </a:lnTo>
                  <a:close/>
                  <a:moveTo>
                    <a:pt x="57" y="10"/>
                  </a:moveTo>
                  <a:lnTo>
                    <a:pt x="37" y="10"/>
                  </a:lnTo>
                  <a:lnTo>
                    <a:pt x="47" y="15"/>
                  </a:lnTo>
                  <a:lnTo>
                    <a:pt x="51" y="20"/>
                  </a:lnTo>
                  <a:lnTo>
                    <a:pt x="53" y="25"/>
                  </a:lnTo>
                  <a:lnTo>
                    <a:pt x="54" y="28"/>
                  </a:lnTo>
                  <a:lnTo>
                    <a:pt x="54" y="43"/>
                  </a:lnTo>
                  <a:lnTo>
                    <a:pt x="53" y="47"/>
                  </a:lnTo>
                  <a:lnTo>
                    <a:pt x="51" y="52"/>
                  </a:lnTo>
                  <a:lnTo>
                    <a:pt x="48" y="57"/>
                  </a:lnTo>
                  <a:lnTo>
                    <a:pt x="43" y="61"/>
                  </a:lnTo>
                  <a:lnTo>
                    <a:pt x="38" y="63"/>
                  </a:lnTo>
                  <a:lnTo>
                    <a:pt x="57" y="63"/>
                  </a:lnTo>
                  <a:lnTo>
                    <a:pt x="60" y="60"/>
                  </a:lnTo>
                  <a:lnTo>
                    <a:pt x="63" y="54"/>
                  </a:lnTo>
                  <a:lnTo>
                    <a:pt x="65" y="47"/>
                  </a:lnTo>
                  <a:lnTo>
                    <a:pt x="66" y="40"/>
                  </a:lnTo>
                  <a:lnTo>
                    <a:pt x="66" y="32"/>
                  </a:lnTo>
                  <a:lnTo>
                    <a:pt x="65" y="28"/>
                  </a:lnTo>
                  <a:lnTo>
                    <a:pt x="63" y="21"/>
                  </a:lnTo>
                  <a:lnTo>
                    <a:pt x="60" y="14"/>
                  </a:lnTo>
                  <a:lnTo>
                    <a:pt x="57" y="1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7" name="Shape 137">
              <a:extLst>
                <a:ext uri="{FF2B5EF4-FFF2-40B4-BE49-F238E27FC236}">
                  <a16:creationId xmlns:a16="http://schemas.microsoft.com/office/drawing/2014/main" id="{2461759C-ADA6-E1DA-BFC5-F99F4F063D8B}"/>
                </a:ext>
              </a:extLst>
            </xdr:cNvPr>
            <xdr:cNvSpPr/>
          </xdr:nvSpPr>
          <xdr:spPr>
            <a:xfrm>
              <a:off x="6199" y="797"/>
              <a:ext cx="31" cy="69"/>
            </a:xfrm>
            <a:custGeom>
              <a:avLst/>
              <a:gdLst/>
              <a:ahLst/>
              <a:cxnLst/>
              <a:rect l="l" t="t" r="r" b="b"/>
              <a:pathLst>
                <a:path w="31" h="69" extrusionOk="0">
                  <a:moveTo>
                    <a:pt x="31" y="0"/>
                  </a:moveTo>
                  <a:lnTo>
                    <a:pt x="1" y="0"/>
                  </a:lnTo>
                  <a:lnTo>
                    <a:pt x="0" y="69"/>
                  </a:lnTo>
                  <a:lnTo>
                    <a:pt x="12" y="69"/>
                  </a:lnTo>
                  <a:lnTo>
                    <a:pt x="12" y="41"/>
                  </a:lnTo>
                  <a:lnTo>
                    <a:pt x="29" y="31"/>
                  </a:lnTo>
                  <a:lnTo>
                    <a:pt x="12" y="31"/>
                  </a:lnTo>
                  <a:lnTo>
                    <a:pt x="12" y="10"/>
                  </a:lnTo>
                  <a:lnTo>
                    <a:pt x="31"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8" name="Shape 138">
              <a:extLst>
                <a:ext uri="{FF2B5EF4-FFF2-40B4-BE49-F238E27FC236}">
                  <a16:creationId xmlns:a16="http://schemas.microsoft.com/office/drawing/2014/main" id="{AACDC001-46E8-5A38-F07C-740DAF8484F4}"/>
                </a:ext>
              </a:extLst>
            </xdr:cNvPr>
            <xdr:cNvSpPr/>
          </xdr:nvSpPr>
          <xdr:spPr>
            <a:xfrm>
              <a:off x="6211" y="797"/>
              <a:ext cx="44" cy="69"/>
            </a:xfrm>
            <a:custGeom>
              <a:avLst/>
              <a:gdLst/>
              <a:ahLst/>
              <a:cxnLst/>
              <a:rect l="l" t="t" r="r" b="b"/>
              <a:pathLst>
                <a:path w="44" h="69" extrusionOk="0">
                  <a:moveTo>
                    <a:pt x="25" y="0"/>
                  </a:moveTo>
                  <a:lnTo>
                    <a:pt x="19" y="0"/>
                  </a:lnTo>
                  <a:lnTo>
                    <a:pt x="0" y="10"/>
                  </a:lnTo>
                  <a:lnTo>
                    <a:pt x="20" y="10"/>
                  </a:lnTo>
                  <a:lnTo>
                    <a:pt x="25" y="11"/>
                  </a:lnTo>
                  <a:lnTo>
                    <a:pt x="29" y="15"/>
                  </a:lnTo>
                  <a:lnTo>
                    <a:pt x="30" y="20"/>
                  </a:lnTo>
                  <a:lnTo>
                    <a:pt x="28" y="27"/>
                  </a:lnTo>
                  <a:lnTo>
                    <a:pt x="23" y="30"/>
                  </a:lnTo>
                  <a:lnTo>
                    <a:pt x="17" y="31"/>
                  </a:lnTo>
                  <a:lnTo>
                    <a:pt x="0" y="41"/>
                  </a:lnTo>
                  <a:lnTo>
                    <a:pt x="17" y="41"/>
                  </a:lnTo>
                  <a:lnTo>
                    <a:pt x="24" y="42"/>
                  </a:lnTo>
                  <a:lnTo>
                    <a:pt x="27" y="46"/>
                  </a:lnTo>
                  <a:lnTo>
                    <a:pt x="28" y="52"/>
                  </a:lnTo>
                  <a:lnTo>
                    <a:pt x="29" y="59"/>
                  </a:lnTo>
                  <a:lnTo>
                    <a:pt x="29" y="64"/>
                  </a:lnTo>
                  <a:lnTo>
                    <a:pt x="30" y="69"/>
                  </a:lnTo>
                  <a:lnTo>
                    <a:pt x="44" y="69"/>
                  </a:lnTo>
                  <a:lnTo>
                    <a:pt x="42" y="64"/>
                  </a:lnTo>
                  <a:lnTo>
                    <a:pt x="41" y="59"/>
                  </a:lnTo>
                  <a:lnTo>
                    <a:pt x="40" y="49"/>
                  </a:lnTo>
                  <a:lnTo>
                    <a:pt x="39" y="43"/>
                  </a:lnTo>
                  <a:lnTo>
                    <a:pt x="37" y="38"/>
                  </a:lnTo>
                  <a:lnTo>
                    <a:pt x="34" y="34"/>
                  </a:lnTo>
                  <a:lnTo>
                    <a:pt x="39" y="29"/>
                  </a:lnTo>
                  <a:lnTo>
                    <a:pt x="41" y="25"/>
                  </a:lnTo>
                  <a:lnTo>
                    <a:pt x="42" y="19"/>
                  </a:lnTo>
                  <a:lnTo>
                    <a:pt x="41" y="13"/>
                  </a:lnTo>
                  <a:lnTo>
                    <a:pt x="39" y="8"/>
                  </a:lnTo>
                  <a:lnTo>
                    <a:pt x="35" y="4"/>
                  </a:lnTo>
                  <a:lnTo>
                    <a:pt x="30" y="1"/>
                  </a:lnTo>
                  <a:lnTo>
                    <a:pt x="25"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9" name="Shape 139">
              <a:extLst>
                <a:ext uri="{FF2B5EF4-FFF2-40B4-BE49-F238E27FC236}">
                  <a16:creationId xmlns:a16="http://schemas.microsoft.com/office/drawing/2014/main" id="{99229A62-315B-37AE-C195-3981510652BA}"/>
                </a:ext>
              </a:extLst>
            </xdr:cNvPr>
            <xdr:cNvSpPr/>
          </xdr:nvSpPr>
          <xdr:spPr>
            <a:xfrm>
              <a:off x="6317" y="799"/>
              <a:ext cx="54" cy="73"/>
            </a:xfrm>
            <a:custGeom>
              <a:avLst/>
              <a:gdLst/>
              <a:ahLst/>
              <a:cxnLst/>
              <a:rect l="l" t="t" r="r" b="b"/>
              <a:pathLst>
                <a:path w="54" h="73" extrusionOk="0">
                  <a:moveTo>
                    <a:pt x="5" y="0"/>
                  </a:moveTo>
                  <a:lnTo>
                    <a:pt x="0" y="69"/>
                  </a:lnTo>
                  <a:lnTo>
                    <a:pt x="51" y="73"/>
                  </a:lnTo>
                  <a:lnTo>
                    <a:pt x="52" y="62"/>
                  </a:lnTo>
                  <a:lnTo>
                    <a:pt x="12" y="60"/>
                  </a:lnTo>
                  <a:lnTo>
                    <a:pt x="14" y="39"/>
                  </a:lnTo>
                  <a:lnTo>
                    <a:pt x="49" y="39"/>
                  </a:lnTo>
                  <a:lnTo>
                    <a:pt x="50" y="31"/>
                  </a:lnTo>
                  <a:lnTo>
                    <a:pt x="14" y="29"/>
                  </a:lnTo>
                  <a:lnTo>
                    <a:pt x="16" y="11"/>
                  </a:lnTo>
                  <a:lnTo>
                    <a:pt x="54" y="11"/>
                  </a:lnTo>
                  <a:lnTo>
                    <a:pt x="54" y="4"/>
                  </a:lnTo>
                  <a:lnTo>
                    <a:pt x="5" y="0"/>
                  </a:lnTo>
                  <a:close/>
                  <a:moveTo>
                    <a:pt x="49" y="39"/>
                  </a:moveTo>
                  <a:lnTo>
                    <a:pt x="14" y="39"/>
                  </a:lnTo>
                  <a:lnTo>
                    <a:pt x="49" y="41"/>
                  </a:lnTo>
                  <a:lnTo>
                    <a:pt x="49" y="39"/>
                  </a:lnTo>
                  <a:close/>
                  <a:moveTo>
                    <a:pt x="54" y="11"/>
                  </a:moveTo>
                  <a:lnTo>
                    <a:pt x="16" y="11"/>
                  </a:lnTo>
                  <a:lnTo>
                    <a:pt x="54" y="14"/>
                  </a:lnTo>
                  <a:lnTo>
                    <a:pt x="54" y="11"/>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40" name="Shape 140">
              <a:extLst>
                <a:ext uri="{FF2B5EF4-FFF2-40B4-BE49-F238E27FC236}">
                  <a16:creationId xmlns:a16="http://schemas.microsoft.com/office/drawing/2014/main" id="{107567A1-61C4-F51E-0C05-554A3FE0E925}"/>
                </a:ext>
              </a:extLst>
            </xdr:cNvPr>
            <xdr:cNvSpPr/>
          </xdr:nvSpPr>
          <xdr:spPr>
            <a:xfrm>
              <a:off x="6433" y="808"/>
              <a:ext cx="59" cy="74"/>
            </a:xfrm>
            <a:custGeom>
              <a:avLst/>
              <a:gdLst/>
              <a:ahLst/>
              <a:cxnLst/>
              <a:rect l="l" t="t" r="r" b="b"/>
              <a:pathLst>
                <a:path w="59" h="74" extrusionOk="0">
                  <a:moveTo>
                    <a:pt x="5" y="0"/>
                  </a:moveTo>
                  <a:lnTo>
                    <a:pt x="0" y="43"/>
                  </a:lnTo>
                  <a:lnTo>
                    <a:pt x="0" y="55"/>
                  </a:lnTo>
                  <a:lnTo>
                    <a:pt x="2" y="61"/>
                  </a:lnTo>
                  <a:lnTo>
                    <a:pt x="5" y="65"/>
                  </a:lnTo>
                  <a:lnTo>
                    <a:pt x="10" y="69"/>
                  </a:lnTo>
                  <a:lnTo>
                    <a:pt x="15" y="72"/>
                  </a:lnTo>
                  <a:lnTo>
                    <a:pt x="27" y="74"/>
                  </a:lnTo>
                  <a:lnTo>
                    <a:pt x="33" y="74"/>
                  </a:lnTo>
                  <a:lnTo>
                    <a:pt x="43" y="70"/>
                  </a:lnTo>
                  <a:lnTo>
                    <a:pt x="48" y="65"/>
                  </a:lnTo>
                  <a:lnTo>
                    <a:pt x="50" y="63"/>
                  </a:lnTo>
                  <a:lnTo>
                    <a:pt x="23" y="63"/>
                  </a:lnTo>
                  <a:lnTo>
                    <a:pt x="18" y="61"/>
                  </a:lnTo>
                  <a:lnTo>
                    <a:pt x="13" y="57"/>
                  </a:lnTo>
                  <a:lnTo>
                    <a:pt x="11" y="52"/>
                  </a:lnTo>
                  <a:lnTo>
                    <a:pt x="11" y="43"/>
                  </a:lnTo>
                  <a:lnTo>
                    <a:pt x="16" y="2"/>
                  </a:lnTo>
                  <a:lnTo>
                    <a:pt x="5" y="0"/>
                  </a:lnTo>
                  <a:close/>
                  <a:moveTo>
                    <a:pt x="48" y="5"/>
                  </a:moveTo>
                  <a:lnTo>
                    <a:pt x="43" y="48"/>
                  </a:lnTo>
                  <a:lnTo>
                    <a:pt x="42" y="52"/>
                  </a:lnTo>
                  <a:lnTo>
                    <a:pt x="41" y="55"/>
                  </a:lnTo>
                  <a:lnTo>
                    <a:pt x="39" y="59"/>
                  </a:lnTo>
                  <a:lnTo>
                    <a:pt x="34" y="63"/>
                  </a:lnTo>
                  <a:lnTo>
                    <a:pt x="50" y="63"/>
                  </a:lnTo>
                  <a:lnTo>
                    <a:pt x="51" y="61"/>
                  </a:lnTo>
                  <a:lnTo>
                    <a:pt x="53" y="56"/>
                  </a:lnTo>
                  <a:lnTo>
                    <a:pt x="54" y="49"/>
                  </a:lnTo>
                  <a:lnTo>
                    <a:pt x="59" y="6"/>
                  </a:lnTo>
                  <a:lnTo>
                    <a:pt x="48" y="5"/>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41" name="Shape 141">
              <a:extLst>
                <a:ext uri="{FF2B5EF4-FFF2-40B4-BE49-F238E27FC236}">
                  <a16:creationId xmlns:a16="http://schemas.microsoft.com/office/drawing/2014/main" id="{1B4490DD-4EDA-C776-09E0-50E922185BB2}"/>
                </a:ext>
              </a:extLst>
            </xdr:cNvPr>
            <xdr:cNvSpPr/>
          </xdr:nvSpPr>
          <xdr:spPr>
            <a:xfrm>
              <a:off x="6505" y="817"/>
              <a:ext cx="64" cy="76"/>
            </a:xfrm>
            <a:custGeom>
              <a:avLst/>
              <a:gdLst/>
              <a:ahLst/>
              <a:cxnLst/>
              <a:rect l="l" t="t" r="r" b="b"/>
              <a:pathLst>
                <a:path w="64" h="76" extrusionOk="0">
                  <a:moveTo>
                    <a:pt x="29" y="19"/>
                  </a:moveTo>
                  <a:lnTo>
                    <a:pt x="18" y="19"/>
                  </a:lnTo>
                  <a:lnTo>
                    <a:pt x="43" y="74"/>
                  </a:lnTo>
                  <a:lnTo>
                    <a:pt x="55" y="76"/>
                  </a:lnTo>
                  <a:lnTo>
                    <a:pt x="58" y="57"/>
                  </a:lnTo>
                  <a:lnTo>
                    <a:pt x="46" y="57"/>
                  </a:lnTo>
                  <a:lnTo>
                    <a:pt x="29" y="19"/>
                  </a:lnTo>
                  <a:close/>
                  <a:moveTo>
                    <a:pt x="9" y="0"/>
                  </a:moveTo>
                  <a:lnTo>
                    <a:pt x="0" y="68"/>
                  </a:lnTo>
                  <a:lnTo>
                    <a:pt x="11" y="70"/>
                  </a:lnTo>
                  <a:lnTo>
                    <a:pt x="18" y="19"/>
                  </a:lnTo>
                  <a:lnTo>
                    <a:pt x="29" y="19"/>
                  </a:lnTo>
                  <a:lnTo>
                    <a:pt x="21" y="2"/>
                  </a:lnTo>
                  <a:lnTo>
                    <a:pt x="9" y="0"/>
                  </a:lnTo>
                  <a:close/>
                  <a:moveTo>
                    <a:pt x="53" y="6"/>
                  </a:moveTo>
                  <a:lnTo>
                    <a:pt x="46" y="57"/>
                  </a:lnTo>
                  <a:lnTo>
                    <a:pt x="58" y="57"/>
                  </a:lnTo>
                  <a:lnTo>
                    <a:pt x="64" y="8"/>
                  </a:lnTo>
                  <a:lnTo>
                    <a:pt x="53" y="6"/>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42" name="Shape 142">
              <a:extLst>
                <a:ext uri="{FF2B5EF4-FFF2-40B4-BE49-F238E27FC236}">
                  <a16:creationId xmlns:a16="http://schemas.microsoft.com/office/drawing/2014/main" id="{17B4E7B2-2B46-DA06-99D1-C43996E467EA}"/>
                </a:ext>
              </a:extLst>
            </xdr:cNvPr>
            <xdr:cNvSpPr/>
          </xdr:nvSpPr>
          <xdr:spPr>
            <a:xfrm>
              <a:off x="6580" y="828"/>
              <a:ext cx="23" cy="70"/>
            </a:xfrm>
            <a:custGeom>
              <a:avLst/>
              <a:gdLst/>
              <a:ahLst/>
              <a:cxnLst/>
              <a:rect l="l" t="t" r="r" b="b"/>
              <a:pathLst>
                <a:path w="23" h="70" extrusionOk="0">
                  <a:moveTo>
                    <a:pt x="12" y="0"/>
                  </a:moveTo>
                  <a:lnTo>
                    <a:pt x="0" y="68"/>
                  </a:lnTo>
                  <a:lnTo>
                    <a:pt x="12" y="70"/>
                  </a:lnTo>
                  <a:lnTo>
                    <a:pt x="23" y="2"/>
                  </a:lnTo>
                  <a:lnTo>
                    <a:pt x="12"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43" name="Shape 143">
              <a:extLst>
                <a:ext uri="{FF2B5EF4-FFF2-40B4-BE49-F238E27FC236}">
                  <a16:creationId xmlns:a16="http://schemas.microsoft.com/office/drawing/2014/main" id="{E4B531CF-5CDF-C9DE-520B-2A8B47F5F900}"/>
                </a:ext>
              </a:extLst>
            </xdr:cNvPr>
            <xdr:cNvPicPr preferRelativeResize="0"/>
          </xdr:nvPicPr>
          <xdr:blipFill rotWithShape="1">
            <a:blip xmlns:r="http://schemas.openxmlformats.org/officeDocument/2006/relationships" r:embed="rId27">
              <a:alphaModFix/>
            </a:blip>
            <a:srcRect/>
            <a:stretch/>
          </xdr:blipFill>
          <xdr:spPr>
            <a:xfrm>
              <a:off x="5954" y="928"/>
              <a:ext cx="797" cy="2"/>
            </a:xfrm>
            <a:prstGeom prst="rect">
              <a:avLst/>
            </a:prstGeom>
            <a:noFill/>
            <a:ln>
              <a:noFill/>
            </a:ln>
          </xdr:spPr>
        </xdr:pic>
        <xdr:pic>
          <xdr:nvPicPr>
            <xdr:cNvPr id="144" name="Shape 144">
              <a:extLst>
                <a:ext uri="{FF2B5EF4-FFF2-40B4-BE49-F238E27FC236}">
                  <a16:creationId xmlns:a16="http://schemas.microsoft.com/office/drawing/2014/main" id="{767B1422-4D2C-1407-4356-78AC66F81188}"/>
                </a:ext>
              </a:extLst>
            </xdr:cNvPr>
            <xdr:cNvPicPr preferRelativeResize="0"/>
          </xdr:nvPicPr>
          <xdr:blipFill rotWithShape="1">
            <a:blip xmlns:r="http://schemas.openxmlformats.org/officeDocument/2006/relationships" r:embed="rId28">
              <a:alphaModFix/>
            </a:blip>
            <a:srcRect/>
            <a:stretch/>
          </xdr:blipFill>
          <xdr:spPr>
            <a:xfrm>
              <a:off x="5878" y="1072"/>
              <a:ext cx="924" cy="223"/>
            </a:xfrm>
            <a:prstGeom prst="rect">
              <a:avLst/>
            </a:prstGeom>
            <a:noFill/>
            <a:ln>
              <a:noFill/>
            </a:ln>
          </xdr:spPr>
        </xdr:pic>
      </xdr:grpSp>
    </xdr:grpSp>
    <xdr:clientData fLocksWithSheet="0"/>
  </xdr:oneCellAnchor>
  <xdr:twoCellAnchor editAs="oneCell">
    <xdr:from>
      <xdr:col>0</xdr:col>
      <xdr:colOff>114300</xdr:colOff>
      <xdr:row>0</xdr:row>
      <xdr:rowOff>76200</xdr:rowOff>
    </xdr:from>
    <xdr:to>
      <xdr:col>1</xdr:col>
      <xdr:colOff>152400</xdr:colOff>
      <xdr:row>2</xdr:row>
      <xdr:rowOff>144780</xdr:rowOff>
    </xdr:to>
    <xdr:pic>
      <xdr:nvPicPr>
        <xdr:cNvPr id="145" name="Image 23">
          <a:extLst>
            <a:ext uri="{FF2B5EF4-FFF2-40B4-BE49-F238E27FC236}">
              <a16:creationId xmlns:a16="http://schemas.microsoft.com/office/drawing/2014/main" id="{52899823-D16D-4F94-8923-4FC916B7709C}"/>
            </a:ext>
          </a:extLst>
        </xdr:cNvPr>
        <xdr:cNvPicPr>
          <a:picLocks/>
        </xdr:cNvPicPr>
      </xdr:nvPicPr>
      <xdr:blipFill>
        <a:blip xmlns:r="http://schemas.openxmlformats.org/officeDocument/2006/relationships" r:embed="rId29" cstate="print">
          <a:lum bright="70000" contrast="-70000"/>
        </a:blip>
        <a:stretch>
          <a:fillRect/>
        </a:stretch>
      </xdr:blipFill>
      <xdr:spPr>
        <a:xfrm>
          <a:off x="114300" y="76200"/>
          <a:ext cx="1546860" cy="434340"/>
        </a:xfrm>
        <a:prstGeom prst="rect">
          <a:avLst/>
        </a:prstGeom>
      </xdr:spPr>
    </xdr:pic>
    <xdr:clientData/>
  </xdr:twoCellAnchor>
  <xdr:twoCellAnchor>
    <xdr:from>
      <xdr:col>5</xdr:col>
      <xdr:colOff>1737360</xdr:colOff>
      <xdr:row>0</xdr:row>
      <xdr:rowOff>129540</xdr:rowOff>
    </xdr:from>
    <xdr:to>
      <xdr:col>6</xdr:col>
      <xdr:colOff>653415</xdr:colOff>
      <xdr:row>2</xdr:row>
      <xdr:rowOff>22860</xdr:rowOff>
    </xdr:to>
    <xdr:sp macro="" textlink="">
      <xdr:nvSpPr>
        <xdr:cNvPr id="146" name="Retângulo: Cantos Arredondados 145">
          <a:hlinkClick xmlns:r="http://schemas.openxmlformats.org/officeDocument/2006/relationships" r:id="rId30"/>
          <a:extLst>
            <a:ext uri="{FF2B5EF4-FFF2-40B4-BE49-F238E27FC236}">
              <a16:creationId xmlns:a16="http://schemas.microsoft.com/office/drawing/2014/main" id="{7FA6AD49-0C2B-4F19-9081-BB56A5F0B05A}"/>
            </a:ext>
          </a:extLst>
        </xdr:cNvPr>
        <xdr:cNvSpPr/>
      </xdr:nvSpPr>
      <xdr:spPr>
        <a:xfrm>
          <a:off x="9906000" y="129540"/>
          <a:ext cx="1049655" cy="274320"/>
        </a:xfrm>
        <a:prstGeom prst="roundRect">
          <a:avLst/>
        </a:prstGeom>
        <a:ln>
          <a:solidFill>
            <a:srgbClr val="00206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pt-BR" sz="1100" b="1">
              <a:solidFill>
                <a:schemeClr val="bg1"/>
              </a:solidFill>
              <a:latin typeface="Times New Roman" panose="02020603050405020304" pitchFamily="18" charset="0"/>
              <a:cs typeface="Times New Roman" panose="02020603050405020304" pitchFamily="18" charset="0"/>
            </a:rPr>
            <a:t>VOLTAR</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5265420</xdr:colOff>
      <xdr:row>1</xdr:row>
      <xdr:rowOff>76200</xdr:rowOff>
    </xdr:from>
    <xdr:to>
      <xdr:col>4</xdr:col>
      <xdr:colOff>598091</xdr:colOff>
      <xdr:row>4</xdr:row>
      <xdr:rowOff>63022</xdr:rowOff>
    </xdr:to>
    <xdr:pic>
      <xdr:nvPicPr>
        <xdr:cNvPr id="2" name="Imagem 1">
          <a:extLst>
            <a:ext uri="{FF2B5EF4-FFF2-40B4-BE49-F238E27FC236}">
              <a16:creationId xmlns:a16="http://schemas.microsoft.com/office/drawing/2014/main" id="{DAB7912B-A73C-49B6-8742-E3D0B5DF45E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461760" y="518160"/>
          <a:ext cx="1634411" cy="535462"/>
        </a:xfrm>
        <a:prstGeom prst="rect">
          <a:avLst/>
        </a:prstGeom>
        <a:noFill/>
        <a:ln w="9525">
          <a:noFill/>
          <a:miter lim="800000"/>
          <a:headEnd/>
          <a:tailEnd/>
        </a:ln>
      </xdr:spPr>
    </xdr:pic>
    <xdr:clientData/>
  </xdr:twoCellAnchor>
  <xdr:twoCellAnchor editAs="oneCell">
    <xdr:from>
      <xdr:col>5</xdr:col>
      <xdr:colOff>121023</xdr:colOff>
      <xdr:row>1</xdr:row>
      <xdr:rowOff>82809</xdr:rowOff>
    </xdr:from>
    <xdr:to>
      <xdr:col>5</xdr:col>
      <xdr:colOff>981634</xdr:colOff>
      <xdr:row>4</xdr:row>
      <xdr:rowOff>94607</xdr:rowOff>
    </xdr:to>
    <xdr:pic>
      <xdr:nvPicPr>
        <xdr:cNvPr id="3" name="Picture 1230">
          <a:extLst>
            <a:ext uri="{FF2B5EF4-FFF2-40B4-BE49-F238E27FC236}">
              <a16:creationId xmlns:a16="http://schemas.microsoft.com/office/drawing/2014/main" id="{C1A6E847-CA36-4D1E-90F0-5FE4340A2D6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8487783" y="524769"/>
          <a:ext cx="860611" cy="560438"/>
        </a:xfrm>
        <a:prstGeom prst="rect">
          <a:avLst/>
        </a:prstGeom>
        <a:noFill/>
        <a:ln w="9525">
          <a:noFill/>
          <a:miter lim="800000"/>
          <a:headEnd/>
          <a:tailEnd/>
        </a:ln>
      </xdr:spPr>
    </xdr:pic>
    <xdr:clientData/>
  </xdr:twoCellAnchor>
  <xdr:twoCellAnchor>
    <xdr:from>
      <xdr:col>4</xdr:col>
      <xdr:colOff>830580</xdr:colOff>
      <xdr:row>0</xdr:row>
      <xdr:rowOff>60960</xdr:rowOff>
    </xdr:from>
    <xdr:to>
      <xdr:col>5</xdr:col>
      <xdr:colOff>929640</xdr:colOff>
      <xdr:row>0</xdr:row>
      <xdr:rowOff>337185</xdr:rowOff>
    </xdr:to>
    <xdr:sp macro="" textlink="">
      <xdr:nvSpPr>
        <xdr:cNvPr id="4" name="Retângulo: Cantos Arredondados 3">
          <a:hlinkClick xmlns:r="http://schemas.openxmlformats.org/officeDocument/2006/relationships" r:id="rId3"/>
          <a:extLst>
            <a:ext uri="{FF2B5EF4-FFF2-40B4-BE49-F238E27FC236}">
              <a16:creationId xmlns:a16="http://schemas.microsoft.com/office/drawing/2014/main" id="{02589644-11C6-42AE-8526-8AC2993A28C1}"/>
            </a:ext>
          </a:extLst>
        </xdr:cNvPr>
        <xdr:cNvSpPr/>
      </xdr:nvSpPr>
      <xdr:spPr>
        <a:xfrm>
          <a:off x="8328660" y="60960"/>
          <a:ext cx="967740" cy="276225"/>
        </a:xfrm>
        <a:prstGeom prst="roundRect">
          <a:avLst/>
        </a:prstGeom>
        <a:ln>
          <a:solidFill>
            <a:srgbClr val="00206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pt-BR" sz="1100" b="1">
              <a:solidFill>
                <a:schemeClr val="bg1"/>
              </a:solidFill>
              <a:latin typeface="Times New Roman" panose="02020603050405020304" pitchFamily="18" charset="0"/>
              <a:cs typeface="Times New Roman" panose="02020603050405020304" pitchFamily="18" charset="0"/>
            </a:rPr>
            <a:t>VOLTAR</a:t>
          </a:r>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6</xdr:col>
      <xdr:colOff>1043940</xdr:colOff>
      <xdr:row>0</xdr:row>
      <xdr:rowOff>45721</xdr:rowOff>
    </xdr:from>
    <xdr:ext cx="1036320" cy="434340"/>
    <xdr:grpSp>
      <xdr:nvGrpSpPr>
        <xdr:cNvPr id="2" name="Shape 2">
          <a:extLst>
            <a:ext uri="{FF2B5EF4-FFF2-40B4-BE49-F238E27FC236}">
              <a16:creationId xmlns:a16="http://schemas.microsoft.com/office/drawing/2014/main" id="{4B0F1B8E-BBE3-4430-9D27-43ED54212F48}"/>
            </a:ext>
          </a:extLst>
        </xdr:cNvPr>
        <xdr:cNvGrpSpPr/>
      </xdr:nvGrpSpPr>
      <xdr:grpSpPr>
        <a:xfrm>
          <a:off x="11346180" y="45721"/>
          <a:ext cx="1036320" cy="434340"/>
          <a:chOff x="4822125" y="3546638"/>
          <a:chExt cx="1047750" cy="466725"/>
        </a:xfrm>
      </xdr:grpSpPr>
      <xdr:grpSp>
        <xdr:nvGrpSpPr>
          <xdr:cNvPr id="3" name="Shape 3">
            <a:extLst>
              <a:ext uri="{FF2B5EF4-FFF2-40B4-BE49-F238E27FC236}">
                <a16:creationId xmlns:a16="http://schemas.microsoft.com/office/drawing/2014/main" id="{CE1C1DE3-479C-CAE1-2CFB-4BEFFA73D9B7}"/>
              </a:ext>
            </a:extLst>
          </xdr:cNvPr>
          <xdr:cNvGrpSpPr/>
        </xdr:nvGrpSpPr>
        <xdr:grpSpPr>
          <a:xfrm>
            <a:off x="4822125" y="3546638"/>
            <a:ext cx="1047750" cy="466725"/>
            <a:chOff x="5295" y="259"/>
            <a:chExt cx="2234" cy="1109"/>
          </a:xfrm>
        </xdr:grpSpPr>
        <xdr:sp macro="" textlink="">
          <xdr:nvSpPr>
            <xdr:cNvPr id="4" name="Shape 4">
              <a:extLst>
                <a:ext uri="{FF2B5EF4-FFF2-40B4-BE49-F238E27FC236}">
                  <a16:creationId xmlns:a16="http://schemas.microsoft.com/office/drawing/2014/main" id="{BEE0CE63-84DF-DDB5-63B2-00CE45944807}"/>
                </a:ext>
              </a:extLst>
            </xdr:cNvPr>
            <xdr:cNvSpPr/>
          </xdr:nvSpPr>
          <xdr:spPr>
            <a:xfrm>
              <a:off x="5295" y="259"/>
              <a:ext cx="2225" cy="1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5" name="Shape 5">
              <a:extLst>
                <a:ext uri="{FF2B5EF4-FFF2-40B4-BE49-F238E27FC236}">
                  <a16:creationId xmlns:a16="http://schemas.microsoft.com/office/drawing/2014/main" id="{F0650575-87EC-9D5C-95DA-AFBD1CFD4370}"/>
                </a:ext>
              </a:extLst>
            </xdr:cNvPr>
            <xdr:cNvSpPr/>
          </xdr:nvSpPr>
          <xdr:spPr>
            <a:xfrm>
              <a:off x="5792" y="320"/>
              <a:ext cx="1057" cy="1048"/>
            </a:xfrm>
            <a:custGeom>
              <a:avLst/>
              <a:gdLst/>
              <a:ahLst/>
              <a:cxnLst/>
              <a:rect l="l" t="t" r="r" b="b"/>
              <a:pathLst>
                <a:path w="1057" h="1048" extrusionOk="0">
                  <a:moveTo>
                    <a:pt x="528" y="1048"/>
                  </a:moveTo>
                  <a:lnTo>
                    <a:pt x="635" y="1037"/>
                  </a:lnTo>
                  <a:lnTo>
                    <a:pt x="734" y="1007"/>
                  </a:lnTo>
                  <a:lnTo>
                    <a:pt x="824" y="959"/>
                  </a:lnTo>
                  <a:lnTo>
                    <a:pt x="902" y="895"/>
                  </a:lnTo>
                  <a:lnTo>
                    <a:pt x="967" y="817"/>
                  </a:lnTo>
                  <a:lnTo>
                    <a:pt x="1015" y="728"/>
                  </a:lnTo>
                  <a:lnTo>
                    <a:pt x="1046" y="630"/>
                  </a:lnTo>
                  <a:lnTo>
                    <a:pt x="1057" y="524"/>
                  </a:lnTo>
                  <a:lnTo>
                    <a:pt x="1056" y="497"/>
                  </a:lnTo>
                  <a:lnTo>
                    <a:pt x="1040" y="393"/>
                  </a:lnTo>
                  <a:lnTo>
                    <a:pt x="1005" y="297"/>
                  </a:lnTo>
                  <a:lnTo>
                    <a:pt x="952" y="211"/>
                  </a:lnTo>
                  <a:lnTo>
                    <a:pt x="884" y="136"/>
                  </a:lnTo>
                  <a:lnTo>
                    <a:pt x="802" y="76"/>
                  </a:lnTo>
                  <a:lnTo>
                    <a:pt x="710" y="32"/>
                  </a:lnTo>
                  <a:lnTo>
                    <a:pt x="609" y="6"/>
                  </a:lnTo>
                  <a:lnTo>
                    <a:pt x="528" y="0"/>
                  </a:lnTo>
                  <a:lnTo>
                    <a:pt x="501" y="1"/>
                  </a:lnTo>
                  <a:lnTo>
                    <a:pt x="396" y="17"/>
                  </a:lnTo>
                  <a:lnTo>
                    <a:pt x="299" y="52"/>
                  </a:lnTo>
                  <a:lnTo>
                    <a:pt x="212" y="104"/>
                  </a:lnTo>
                  <a:lnTo>
                    <a:pt x="137" y="172"/>
                  </a:lnTo>
                  <a:lnTo>
                    <a:pt x="76" y="253"/>
                  </a:lnTo>
                  <a:lnTo>
                    <a:pt x="32" y="344"/>
                  </a:lnTo>
                  <a:lnTo>
                    <a:pt x="6" y="445"/>
                  </a:lnTo>
                  <a:lnTo>
                    <a:pt x="0" y="497"/>
                  </a:lnTo>
                  <a:lnTo>
                    <a:pt x="0" y="524"/>
                  </a:lnTo>
                  <a:lnTo>
                    <a:pt x="0" y="551"/>
                  </a:lnTo>
                  <a:lnTo>
                    <a:pt x="16" y="655"/>
                  </a:lnTo>
                  <a:lnTo>
                    <a:pt x="52" y="752"/>
                  </a:lnTo>
                  <a:lnTo>
                    <a:pt x="105" y="838"/>
                  </a:lnTo>
                  <a:lnTo>
                    <a:pt x="173" y="912"/>
                  </a:lnTo>
                  <a:lnTo>
                    <a:pt x="254" y="972"/>
                  </a:lnTo>
                  <a:lnTo>
                    <a:pt x="346" y="1017"/>
                  </a:lnTo>
                  <a:lnTo>
                    <a:pt x="448" y="1042"/>
                  </a:lnTo>
                  <a:lnTo>
                    <a:pt x="501" y="1047"/>
                  </a:lnTo>
                  <a:lnTo>
                    <a:pt x="528" y="1048"/>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6" name="Shape 6">
              <a:extLst>
                <a:ext uri="{FF2B5EF4-FFF2-40B4-BE49-F238E27FC236}">
                  <a16:creationId xmlns:a16="http://schemas.microsoft.com/office/drawing/2014/main" id="{F4DE2B7D-7147-B447-0DC2-A79831BCECF2}"/>
                </a:ext>
              </a:extLst>
            </xdr:cNvPr>
            <xdr:cNvPicPr preferRelativeResize="0"/>
          </xdr:nvPicPr>
          <xdr:blipFill rotWithShape="1">
            <a:blip xmlns:r="http://schemas.openxmlformats.org/officeDocument/2006/relationships" r:embed="rId1">
              <a:alphaModFix/>
            </a:blip>
            <a:srcRect/>
            <a:stretch/>
          </xdr:blipFill>
          <xdr:spPr>
            <a:xfrm>
              <a:off x="5794" y="450"/>
              <a:ext cx="1056" cy="790"/>
            </a:xfrm>
            <a:prstGeom prst="rect">
              <a:avLst/>
            </a:prstGeom>
            <a:noFill/>
            <a:ln>
              <a:noFill/>
            </a:ln>
          </xdr:spPr>
        </xdr:pic>
        <xdr:sp macro="" textlink="">
          <xdr:nvSpPr>
            <xdr:cNvPr id="7" name="Shape 7">
              <a:extLst>
                <a:ext uri="{FF2B5EF4-FFF2-40B4-BE49-F238E27FC236}">
                  <a16:creationId xmlns:a16="http://schemas.microsoft.com/office/drawing/2014/main" id="{4E3DE812-6C74-3F4B-B567-33ABC3F40F04}"/>
                </a:ext>
              </a:extLst>
            </xdr:cNvPr>
            <xdr:cNvSpPr/>
          </xdr:nvSpPr>
          <xdr:spPr>
            <a:xfrm>
              <a:off x="5878" y="1103"/>
              <a:ext cx="854" cy="264"/>
            </a:xfrm>
            <a:custGeom>
              <a:avLst/>
              <a:gdLst/>
              <a:ahLst/>
              <a:cxnLst/>
              <a:rect l="l" t="t" r="r" b="b"/>
              <a:pathLst>
                <a:path w="854" h="264" extrusionOk="0">
                  <a:moveTo>
                    <a:pt x="179" y="0"/>
                  </a:moveTo>
                  <a:lnTo>
                    <a:pt x="140" y="0"/>
                  </a:lnTo>
                  <a:lnTo>
                    <a:pt x="101" y="3"/>
                  </a:lnTo>
                  <a:lnTo>
                    <a:pt x="89" y="5"/>
                  </a:lnTo>
                  <a:lnTo>
                    <a:pt x="76" y="7"/>
                  </a:lnTo>
                  <a:lnTo>
                    <a:pt x="63" y="10"/>
                  </a:lnTo>
                  <a:lnTo>
                    <a:pt x="50" y="12"/>
                  </a:lnTo>
                  <a:lnTo>
                    <a:pt x="37" y="15"/>
                  </a:lnTo>
                  <a:lnTo>
                    <a:pt x="25" y="18"/>
                  </a:lnTo>
                  <a:lnTo>
                    <a:pt x="12" y="22"/>
                  </a:lnTo>
                  <a:lnTo>
                    <a:pt x="0" y="26"/>
                  </a:lnTo>
                  <a:lnTo>
                    <a:pt x="8" y="39"/>
                  </a:lnTo>
                  <a:lnTo>
                    <a:pt x="28" y="65"/>
                  </a:lnTo>
                  <a:lnTo>
                    <a:pt x="38" y="77"/>
                  </a:lnTo>
                  <a:lnTo>
                    <a:pt x="60" y="101"/>
                  </a:lnTo>
                  <a:lnTo>
                    <a:pt x="83" y="123"/>
                  </a:lnTo>
                  <a:lnTo>
                    <a:pt x="107" y="145"/>
                  </a:lnTo>
                  <a:lnTo>
                    <a:pt x="133" y="164"/>
                  </a:lnTo>
                  <a:lnTo>
                    <a:pt x="159" y="182"/>
                  </a:lnTo>
                  <a:lnTo>
                    <a:pt x="187" y="199"/>
                  </a:lnTo>
                  <a:lnTo>
                    <a:pt x="216" y="213"/>
                  </a:lnTo>
                  <a:lnTo>
                    <a:pt x="246" y="226"/>
                  </a:lnTo>
                  <a:lnTo>
                    <a:pt x="277" y="238"/>
                  </a:lnTo>
                  <a:lnTo>
                    <a:pt x="309" y="247"/>
                  </a:lnTo>
                  <a:lnTo>
                    <a:pt x="341" y="255"/>
                  </a:lnTo>
                  <a:lnTo>
                    <a:pt x="375" y="260"/>
                  </a:lnTo>
                  <a:lnTo>
                    <a:pt x="408" y="263"/>
                  </a:lnTo>
                  <a:lnTo>
                    <a:pt x="425" y="264"/>
                  </a:lnTo>
                  <a:lnTo>
                    <a:pt x="458" y="264"/>
                  </a:lnTo>
                  <a:lnTo>
                    <a:pt x="489" y="262"/>
                  </a:lnTo>
                  <a:lnTo>
                    <a:pt x="519" y="259"/>
                  </a:lnTo>
                  <a:lnTo>
                    <a:pt x="578" y="247"/>
                  </a:lnTo>
                  <a:lnTo>
                    <a:pt x="606" y="238"/>
                  </a:lnTo>
                  <a:lnTo>
                    <a:pt x="648" y="223"/>
                  </a:lnTo>
                  <a:lnTo>
                    <a:pt x="674" y="211"/>
                  </a:lnTo>
                  <a:lnTo>
                    <a:pt x="688" y="205"/>
                  </a:lnTo>
                  <a:lnTo>
                    <a:pt x="700" y="198"/>
                  </a:lnTo>
                  <a:lnTo>
                    <a:pt x="713" y="190"/>
                  </a:lnTo>
                  <a:lnTo>
                    <a:pt x="725" y="183"/>
                  </a:lnTo>
                  <a:lnTo>
                    <a:pt x="738" y="175"/>
                  </a:lnTo>
                  <a:lnTo>
                    <a:pt x="749" y="167"/>
                  </a:lnTo>
                  <a:lnTo>
                    <a:pt x="773" y="149"/>
                  </a:lnTo>
                  <a:lnTo>
                    <a:pt x="795" y="131"/>
                  </a:lnTo>
                  <a:lnTo>
                    <a:pt x="805" y="121"/>
                  </a:lnTo>
                  <a:lnTo>
                    <a:pt x="816" y="111"/>
                  </a:lnTo>
                  <a:lnTo>
                    <a:pt x="826" y="101"/>
                  </a:lnTo>
                  <a:lnTo>
                    <a:pt x="836" y="90"/>
                  </a:lnTo>
                  <a:lnTo>
                    <a:pt x="842" y="83"/>
                  </a:lnTo>
                  <a:lnTo>
                    <a:pt x="428" y="83"/>
                  </a:lnTo>
                  <a:lnTo>
                    <a:pt x="413" y="74"/>
                  </a:lnTo>
                  <a:lnTo>
                    <a:pt x="398" y="66"/>
                  </a:lnTo>
                  <a:lnTo>
                    <a:pt x="384" y="58"/>
                  </a:lnTo>
                  <a:lnTo>
                    <a:pt x="370" y="51"/>
                  </a:lnTo>
                  <a:lnTo>
                    <a:pt x="355" y="44"/>
                  </a:lnTo>
                  <a:lnTo>
                    <a:pt x="341" y="38"/>
                  </a:lnTo>
                  <a:lnTo>
                    <a:pt x="328" y="32"/>
                  </a:lnTo>
                  <a:lnTo>
                    <a:pt x="313" y="27"/>
                  </a:lnTo>
                  <a:lnTo>
                    <a:pt x="300" y="22"/>
                  </a:lnTo>
                  <a:lnTo>
                    <a:pt x="272" y="14"/>
                  </a:lnTo>
                  <a:lnTo>
                    <a:pt x="259" y="11"/>
                  </a:lnTo>
                  <a:lnTo>
                    <a:pt x="245" y="8"/>
                  </a:lnTo>
                  <a:lnTo>
                    <a:pt x="232" y="6"/>
                  </a:lnTo>
                  <a:lnTo>
                    <a:pt x="218" y="4"/>
                  </a:lnTo>
                  <a:lnTo>
                    <a:pt x="205" y="2"/>
                  </a:lnTo>
                  <a:lnTo>
                    <a:pt x="179" y="0"/>
                  </a:lnTo>
                  <a:close/>
                  <a:moveTo>
                    <a:pt x="690" y="43"/>
                  </a:moveTo>
                  <a:lnTo>
                    <a:pt x="622" y="43"/>
                  </a:lnTo>
                  <a:lnTo>
                    <a:pt x="583" y="46"/>
                  </a:lnTo>
                  <a:lnTo>
                    <a:pt x="557" y="50"/>
                  </a:lnTo>
                  <a:lnTo>
                    <a:pt x="545" y="52"/>
                  </a:lnTo>
                  <a:lnTo>
                    <a:pt x="532" y="54"/>
                  </a:lnTo>
                  <a:lnTo>
                    <a:pt x="520" y="56"/>
                  </a:lnTo>
                  <a:lnTo>
                    <a:pt x="484" y="65"/>
                  </a:lnTo>
                  <a:lnTo>
                    <a:pt x="473" y="68"/>
                  </a:lnTo>
                  <a:lnTo>
                    <a:pt x="461" y="71"/>
                  </a:lnTo>
                  <a:lnTo>
                    <a:pt x="428" y="83"/>
                  </a:lnTo>
                  <a:lnTo>
                    <a:pt x="842" y="83"/>
                  </a:lnTo>
                  <a:lnTo>
                    <a:pt x="845" y="79"/>
                  </a:lnTo>
                  <a:lnTo>
                    <a:pt x="854" y="69"/>
                  </a:lnTo>
                  <a:lnTo>
                    <a:pt x="839" y="65"/>
                  </a:lnTo>
                  <a:lnTo>
                    <a:pt x="823" y="61"/>
                  </a:lnTo>
                  <a:lnTo>
                    <a:pt x="808" y="58"/>
                  </a:lnTo>
                  <a:lnTo>
                    <a:pt x="792" y="55"/>
                  </a:lnTo>
                  <a:lnTo>
                    <a:pt x="777" y="53"/>
                  </a:lnTo>
                  <a:lnTo>
                    <a:pt x="762" y="50"/>
                  </a:lnTo>
                  <a:lnTo>
                    <a:pt x="747" y="48"/>
                  </a:lnTo>
                  <a:lnTo>
                    <a:pt x="733" y="47"/>
                  </a:lnTo>
                  <a:lnTo>
                    <a:pt x="718" y="45"/>
                  </a:lnTo>
                  <a:lnTo>
                    <a:pt x="690" y="43"/>
                  </a:lnTo>
                  <a:close/>
                </a:path>
              </a:pathLst>
            </a:custGeom>
            <a:solidFill>
              <a:srgbClr val="FCFCFC"/>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8" name="Shape 8">
              <a:extLst>
                <a:ext uri="{FF2B5EF4-FFF2-40B4-BE49-F238E27FC236}">
                  <a16:creationId xmlns:a16="http://schemas.microsoft.com/office/drawing/2014/main" id="{8BD51542-18B5-5C91-E0AF-F18B6D6C3951}"/>
                </a:ext>
              </a:extLst>
            </xdr:cNvPr>
            <xdr:cNvPicPr preferRelativeResize="0"/>
          </xdr:nvPicPr>
          <xdr:blipFill rotWithShape="1">
            <a:blip xmlns:r="http://schemas.openxmlformats.org/officeDocument/2006/relationships" r:embed="rId2">
              <a:alphaModFix/>
            </a:blip>
            <a:srcRect/>
            <a:stretch/>
          </xdr:blipFill>
          <xdr:spPr>
            <a:xfrm>
              <a:off x="5878" y="1233"/>
              <a:ext cx="871" cy="5"/>
            </a:xfrm>
            <a:prstGeom prst="rect">
              <a:avLst/>
            </a:prstGeom>
            <a:noFill/>
            <a:ln>
              <a:noFill/>
            </a:ln>
          </xdr:spPr>
        </xdr:pic>
        <xdr:sp macro="" textlink="">
          <xdr:nvSpPr>
            <xdr:cNvPr id="9" name="Shape 9">
              <a:extLst>
                <a:ext uri="{FF2B5EF4-FFF2-40B4-BE49-F238E27FC236}">
                  <a16:creationId xmlns:a16="http://schemas.microsoft.com/office/drawing/2014/main" id="{95A84BFE-8E72-17A5-C410-64D5CC402204}"/>
                </a:ext>
              </a:extLst>
            </xdr:cNvPr>
            <xdr:cNvSpPr/>
          </xdr:nvSpPr>
          <xdr:spPr>
            <a:xfrm>
              <a:off x="5878" y="1103"/>
              <a:ext cx="854" cy="264"/>
            </a:xfrm>
            <a:custGeom>
              <a:avLst/>
              <a:gdLst/>
              <a:ahLst/>
              <a:cxnLst/>
              <a:rect l="l" t="t" r="r" b="b"/>
              <a:pathLst>
                <a:path w="854" h="264" extrusionOk="0">
                  <a:moveTo>
                    <a:pt x="443" y="264"/>
                  </a:moveTo>
                  <a:lnTo>
                    <a:pt x="458" y="264"/>
                  </a:lnTo>
                  <a:lnTo>
                    <a:pt x="473" y="263"/>
                  </a:lnTo>
                  <a:lnTo>
                    <a:pt x="489" y="262"/>
                  </a:lnTo>
                  <a:lnTo>
                    <a:pt x="504" y="261"/>
                  </a:lnTo>
                  <a:lnTo>
                    <a:pt x="519" y="259"/>
                  </a:lnTo>
                  <a:lnTo>
                    <a:pt x="534" y="256"/>
                  </a:lnTo>
                  <a:lnTo>
                    <a:pt x="549" y="253"/>
                  </a:lnTo>
                  <a:lnTo>
                    <a:pt x="563" y="250"/>
                  </a:lnTo>
                  <a:lnTo>
                    <a:pt x="578" y="247"/>
                  </a:lnTo>
                  <a:lnTo>
                    <a:pt x="592" y="243"/>
                  </a:lnTo>
                  <a:lnTo>
                    <a:pt x="606" y="238"/>
                  </a:lnTo>
                  <a:lnTo>
                    <a:pt x="620" y="233"/>
                  </a:lnTo>
                  <a:lnTo>
                    <a:pt x="634" y="228"/>
                  </a:lnTo>
                  <a:lnTo>
                    <a:pt x="700" y="198"/>
                  </a:lnTo>
                  <a:lnTo>
                    <a:pt x="713" y="190"/>
                  </a:lnTo>
                  <a:lnTo>
                    <a:pt x="725" y="183"/>
                  </a:lnTo>
                  <a:lnTo>
                    <a:pt x="737" y="175"/>
                  </a:lnTo>
                  <a:lnTo>
                    <a:pt x="749" y="167"/>
                  </a:lnTo>
                  <a:lnTo>
                    <a:pt x="761" y="158"/>
                  </a:lnTo>
                  <a:lnTo>
                    <a:pt x="772" y="149"/>
                  </a:lnTo>
                  <a:lnTo>
                    <a:pt x="784" y="140"/>
                  </a:lnTo>
                  <a:lnTo>
                    <a:pt x="794" y="131"/>
                  </a:lnTo>
                  <a:lnTo>
                    <a:pt x="805" y="121"/>
                  </a:lnTo>
                  <a:lnTo>
                    <a:pt x="815" y="111"/>
                  </a:lnTo>
                  <a:lnTo>
                    <a:pt x="826" y="101"/>
                  </a:lnTo>
                  <a:lnTo>
                    <a:pt x="835" y="90"/>
                  </a:lnTo>
                  <a:lnTo>
                    <a:pt x="845" y="79"/>
                  </a:lnTo>
                  <a:lnTo>
                    <a:pt x="854" y="69"/>
                  </a:lnTo>
                  <a:lnTo>
                    <a:pt x="838" y="65"/>
                  </a:lnTo>
                  <a:lnTo>
                    <a:pt x="823" y="61"/>
                  </a:lnTo>
                  <a:lnTo>
                    <a:pt x="807" y="58"/>
                  </a:lnTo>
                  <a:lnTo>
                    <a:pt x="792" y="55"/>
                  </a:lnTo>
                  <a:lnTo>
                    <a:pt x="777" y="53"/>
                  </a:lnTo>
                  <a:lnTo>
                    <a:pt x="762" y="50"/>
                  </a:lnTo>
                  <a:lnTo>
                    <a:pt x="747" y="48"/>
                  </a:lnTo>
                  <a:lnTo>
                    <a:pt x="732" y="47"/>
                  </a:lnTo>
                  <a:lnTo>
                    <a:pt x="718" y="45"/>
                  </a:lnTo>
                  <a:lnTo>
                    <a:pt x="704" y="44"/>
                  </a:lnTo>
                  <a:lnTo>
                    <a:pt x="690" y="43"/>
                  </a:lnTo>
                  <a:lnTo>
                    <a:pt x="676" y="43"/>
                  </a:lnTo>
                  <a:lnTo>
                    <a:pt x="662" y="42"/>
                  </a:lnTo>
                  <a:lnTo>
                    <a:pt x="648" y="42"/>
                  </a:lnTo>
                  <a:lnTo>
                    <a:pt x="635" y="43"/>
                  </a:lnTo>
                  <a:lnTo>
                    <a:pt x="621" y="43"/>
                  </a:lnTo>
                  <a:lnTo>
                    <a:pt x="608" y="44"/>
                  </a:lnTo>
                  <a:lnTo>
                    <a:pt x="595" y="45"/>
                  </a:lnTo>
                  <a:lnTo>
                    <a:pt x="582" y="46"/>
                  </a:lnTo>
                  <a:lnTo>
                    <a:pt x="569" y="48"/>
                  </a:lnTo>
                  <a:lnTo>
                    <a:pt x="557" y="50"/>
                  </a:lnTo>
                  <a:lnTo>
                    <a:pt x="544" y="52"/>
                  </a:lnTo>
                  <a:lnTo>
                    <a:pt x="532" y="54"/>
                  </a:lnTo>
                  <a:lnTo>
                    <a:pt x="520" y="56"/>
                  </a:lnTo>
                  <a:lnTo>
                    <a:pt x="508" y="59"/>
                  </a:lnTo>
                  <a:lnTo>
                    <a:pt x="496" y="62"/>
                  </a:lnTo>
                  <a:lnTo>
                    <a:pt x="484" y="65"/>
                  </a:lnTo>
                  <a:lnTo>
                    <a:pt x="472" y="68"/>
                  </a:lnTo>
                  <a:lnTo>
                    <a:pt x="461" y="71"/>
                  </a:lnTo>
                  <a:lnTo>
                    <a:pt x="450" y="75"/>
                  </a:lnTo>
                  <a:lnTo>
                    <a:pt x="438" y="79"/>
                  </a:lnTo>
                  <a:lnTo>
                    <a:pt x="427" y="83"/>
                  </a:lnTo>
                  <a:lnTo>
                    <a:pt x="413" y="74"/>
                  </a:lnTo>
                  <a:lnTo>
                    <a:pt x="398" y="66"/>
                  </a:lnTo>
                  <a:lnTo>
                    <a:pt x="384" y="58"/>
                  </a:lnTo>
                  <a:lnTo>
                    <a:pt x="369" y="51"/>
                  </a:lnTo>
                  <a:lnTo>
                    <a:pt x="355" y="44"/>
                  </a:lnTo>
                  <a:lnTo>
                    <a:pt x="341" y="38"/>
                  </a:lnTo>
                  <a:lnTo>
                    <a:pt x="327" y="32"/>
                  </a:lnTo>
                  <a:lnTo>
                    <a:pt x="313" y="27"/>
                  </a:lnTo>
                  <a:lnTo>
                    <a:pt x="245" y="8"/>
                  </a:lnTo>
                  <a:lnTo>
                    <a:pt x="218" y="4"/>
                  </a:lnTo>
                  <a:lnTo>
                    <a:pt x="205" y="2"/>
                  </a:lnTo>
                  <a:lnTo>
                    <a:pt x="192" y="1"/>
                  </a:lnTo>
                  <a:lnTo>
                    <a:pt x="179" y="0"/>
                  </a:lnTo>
                  <a:lnTo>
                    <a:pt x="166" y="0"/>
                  </a:lnTo>
                  <a:lnTo>
                    <a:pt x="153" y="0"/>
                  </a:lnTo>
                  <a:lnTo>
                    <a:pt x="140" y="0"/>
                  </a:lnTo>
                  <a:lnTo>
                    <a:pt x="127" y="1"/>
                  </a:lnTo>
                  <a:lnTo>
                    <a:pt x="63" y="10"/>
                  </a:lnTo>
                  <a:lnTo>
                    <a:pt x="50" y="12"/>
                  </a:lnTo>
                  <a:lnTo>
                    <a:pt x="37" y="15"/>
                  </a:lnTo>
                  <a:lnTo>
                    <a:pt x="25" y="18"/>
                  </a:lnTo>
                  <a:lnTo>
                    <a:pt x="12" y="22"/>
                  </a:lnTo>
                  <a:lnTo>
                    <a:pt x="0" y="26"/>
                  </a:lnTo>
                  <a:lnTo>
                    <a:pt x="8" y="39"/>
                  </a:lnTo>
                  <a:lnTo>
                    <a:pt x="18" y="52"/>
                  </a:lnTo>
                  <a:lnTo>
                    <a:pt x="28" y="65"/>
                  </a:lnTo>
                  <a:lnTo>
                    <a:pt x="38" y="77"/>
                  </a:lnTo>
                  <a:lnTo>
                    <a:pt x="49" y="89"/>
                  </a:lnTo>
                  <a:lnTo>
                    <a:pt x="60" y="101"/>
                  </a:lnTo>
                  <a:lnTo>
                    <a:pt x="71" y="112"/>
                  </a:lnTo>
                  <a:lnTo>
                    <a:pt x="83" y="123"/>
                  </a:lnTo>
                  <a:lnTo>
                    <a:pt x="95" y="134"/>
                  </a:lnTo>
                  <a:lnTo>
                    <a:pt x="107" y="145"/>
                  </a:lnTo>
                  <a:lnTo>
                    <a:pt x="120" y="155"/>
                  </a:lnTo>
                  <a:lnTo>
                    <a:pt x="132" y="164"/>
                  </a:lnTo>
                  <a:lnTo>
                    <a:pt x="146" y="173"/>
                  </a:lnTo>
                  <a:lnTo>
                    <a:pt x="159" y="182"/>
                  </a:lnTo>
                  <a:lnTo>
                    <a:pt x="173" y="191"/>
                  </a:lnTo>
                  <a:lnTo>
                    <a:pt x="187" y="199"/>
                  </a:lnTo>
                  <a:lnTo>
                    <a:pt x="201" y="206"/>
                  </a:lnTo>
                  <a:lnTo>
                    <a:pt x="216" y="213"/>
                  </a:lnTo>
                  <a:lnTo>
                    <a:pt x="231" y="220"/>
                  </a:lnTo>
                  <a:lnTo>
                    <a:pt x="246" y="226"/>
                  </a:lnTo>
                  <a:lnTo>
                    <a:pt x="261" y="232"/>
                  </a:lnTo>
                  <a:lnTo>
                    <a:pt x="277" y="238"/>
                  </a:lnTo>
                  <a:lnTo>
                    <a:pt x="293" y="243"/>
                  </a:lnTo>
                  <a:lnTo>
                    <a:pt x="308" y="247"/>
                  </a:lnTo>
                  <a:lnTo>
                    <a:pt x="325" y="251"/>
                  </a:lnTo>
                  <a:lnTo>
                    <a:pt x="341" y="255"/>
                  </a:lnTo>
                  <a:lnTo>
                    <a:pt x="357" y="257"/>
                  </a:lnTo>
                  <a:lnTo>
                    <a:pt x="374" y="260"/>
                  </a:lnTo>
                  <a:lnTo>
                    <a:pt x="391" y="262"/>
                  </a:lnTo>
                  <a:lnTo>
                    <a:pt x="408" y="263"/>
                  </a:lnTo>
                  <a:lnTo>
                    <a:pt x="425" y="264"/>
                  </a:lnTo>
                  <a:lnTo>
                    <a:pt x="443" y="264"/>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0" name="Shape 10">
              <a:extLst>
                <a:ext uri="{FF2B5EF4-FFF2-40B4-BE49-F238E27FC236}">
                  <a16:creationId xmlns:a16="http://schemas.microsoft.com/office/drawing/2014/main" id="{A89550D2-3149-AF2C-CF2B-5762B26C94C5}"/>
                </a:ext>
              </a:extLst>
            </xdr:cNvPr>
            <xdr:cNvSpPr/>
          </xdr:nvSpPr>
          <xdr:spPr>
            <a:xfrm>
              <a:off x="6734" y="1169"/>
              <a:ext cx="2" cy="2"/>
            </a:xfrm>
            <a:custGeom>
              <a:avLst/>
              <a:gdLst/>
              <a:ahLst/>
              <a:cxnLst/>
              <a:rect l="l" t="t" r="r" b="b"/>
              <a:pathLst>
                <a:path w="1" h="2" extrusionOk="0">
                  <a:moveTo>
                    <a:pt x="0" y="2"/>
                  </a:moveTo>
                  <a:lnTo>
                    <a:pt x="1" y="1"/>
                  </a:lnTo>
                  <a:lnTo>
                    <a:pt x="1" y="0"/>
                  </a:lnTo>
                  <a:lnTo>
                    <a:pt x="1"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1" name="Shape 11">
              <a:extLst>
                <a:ext uri="{FF2B5EF4-FFF2-40B4-BE49-F238E27FC236}">
                  <a16:creationId xmlns:a16="http://schemas.microsoft.com/office/drawing/2014/main" id="{52B5CFE0-3C5A-F5BD-1808-A7585DDDDD2B}"/>
                </a:ext>
              </a:extLst>
            </xdr:cNvPr>
            <xdr:cNvSpPr/>
          </xdr:nvSpPr>
          <xdr:spPr>
            <a:xfrm>
              <a:off x="6738" y="1164"/>
              <a:ext cx="2" cy="2"/>
            </a:xfrm>
            <a:custGeom>
              <a:avLst/>
              <a:gdLst/>
              <a:ahLst/>
              <a:cxnLst/>
              <a:rect l="l" t="t" r="r" b="b"/>
              <a:pathLst>
                <a:path w="1" h="2" extrusionOk="0">
                  <a:moveTo>
                    <a:pt x="0" y="2"/>
                  </a:moveTo>
                  <a:lnTo>
                    <a:pt x="0" y="1"/>
                  </a:lnTo>
                  <a:lnTo>
                    <a:pt x="1" y="0"/>
                  </a:lnTo>
                  <a:lnTo>
                    <a:pt x="0"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2" name="Shape 12">
              <a:extLst>
                <a:ext uri="{FF2B5EF4-FFF2-40B4-BE49-F238E27FC236}">
                  <a16:creationId xmlns:a16="http://schemas.microsoft.com/office/drawing/2014/main" id="{C1F48B93-CCBB-5886-EA4F-E433D598445C}"/>
                </a:ext>
              </a:extLst>
            </xdr:cNvPr>
            <xdr:cNvSpPr/>
          </xdr:nvSpPr>
          <xdr:spPr>
            <a:xfrm>
              <a:off x="6743" y="1157"/>
              <a:ext cx="2" cy="2"/>
            </a:xfrm>
            <a:custGeom>
              <a:avLst/>
              <a:gdLst/>
              <a:ahLst/>
              <a:cxnLst/>
              <a:rect l="l" t="t" r="r" b="b"/>
              <a:pathLst>
                <a:path w="1" h="2" extrusionOk="0">
                  <a:moveTo>
                    <a:pt x="0" y="2"/>
                  </a:moveTo>
                  <a:lnTo>
                    <a:pt x="1" y="1"/>
                  </a:lnTo>
                  <a:lnTo>
                    <a:pt x="1" y="0"/>
                  </a:lnTo>
                  <a:lnTo>
                    <a:pt x="1"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 name="Shape 13">
              <a:extLst>
                <a:ext uri="{FF2B5EF4-FFF2-40B4-BE49-F238E27FC236}">
                  <a16:creationId xmlns:a16="http://schemas.microsoft.com/office/drawing/2014/main" id="{1EC3A946-AE11-D5BA-20C1-98C9F5C33A18}"/>
                </a:ext>
              </a:extLst>
            </xdr:cNvPr>
            <xdr:cNvSpPr/>
          </xdr:nvSpPr>
          <xdr:spPr>
            <a:xfrm>
              <a:off x="6747" y="1152"/>
              <a:ext cx="2" cy="2"/>
            </a:xfrm>
            <a:custGeom>
              <a:avLst/>
              <a:gdLst/>
              <a:ahLst/>
              <a:cxnLst/>
              <a:rect l="l" t="t" r="r" b="b"/>
              <a:pathLst>
                <a:path w="1" h="2" extrusionOk="0">
                  <a:moveTo>
                    <a:pt x="0" y="2"/>
                  </a:moveTo>
                  <a:lnTo>
                    <a:pt x="1" y="1"/>
                  </a:lnTo>
                  <a:lnTo>
                    <a:pt x="1" y="0"/>
                  </a:lnTo>
                  <a:lnTo>
                    <a:pt x="1"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4" name="Shape 14">
              <a:extLst>
                <a:ext uri="{FF2B5EF4-FFF2-40B4-BE49-F238E27FC236}">
                  <a16:creationId xmlns:a16="http://schemas.microsoft.com/office/drawing/2014/main" id="{0BC3AC43-8FA2-014A-0E9B-D778EAE6B1CD}"/>
                </a:ext>
              </a:extLst>
            </xdr:cNvPr>
            <xdr:cNvSpPr/>
          </xdr:nvSpPr>
          <xdr:spPr>
            <a:xfrm>
              <a:off x="5792" y="693"/>
              <a:ext cx="1057" cy="493"/>
            </a:xfrm>
            <a:custGeom>
              <a:avLst/>
              <a:gdLst/>
              <a:ahLst/>
              <a:cxnLst/>
              <a:rect l="l" t="t" r="r" b="b"/>
              <a:pathLst>
                <a:path w="1057" h="493" extrusionOk="0">
                  <a:moveTo>
                    <a:pt x="987" y="410"/>
                  </a:moveTo>
                  <a:lnTo>
                    <a:pt x="264" y="410"/>
                  </a:lnTo>
                  <a:lnTo>
                    <a:pt x="291" y="412"/>
                  </a:lnTo>
                  <a:lnTo>
                    <a:pt x="317" y="416"/>
                  </a:lnTo>
                  <a:lnTo>
                    <a:pt x="331" y="418"/>
                  </a:lnTo>
                  <a:lnTo>
                    <a:pt x="344" y="421"/>
                  </a:lnTo>
                  <a:lnTo>
                    <a:pt x="358" y="424"/>
                  </a:lnTo>
                  <a:lnTo>
                    <a:pt x="371" y="428"/>
                  </a:lnTo>
                  <a:lnTo>
                    <a:pt x="385" y="432"/>
                  </a:lnTo>
                  <a:lnTo>
                    <a:pt x="413" y="442"/>
                  </a:lnTo>
                  <a:lnTo>
                    <a:pt x="441" y="454"/>
                  </a:lnTo>
                  <a:lnTo>
                    <a:pt x="455" y="461"/>
                  </a:lnTo>
                  <a:lnTo>
                    <a:pt x="470" y="468"/>
                  </a:lnTo>
                  <a:lnTo>
                    <a:pt x="484" y="476"/>
                  </a:lnTo>
                  <a:lnTo>
                    <a:pt x="499" y="485"/>
                  </a:lnTo>
                  <a:lnTo>
                    <a:pt x="513" y="493"/>
                  </a:lnTo>
                  <a:lnTo>
                    <a:pt x="535" y="485"/>
                  </a:lnTo>
                  <a:lnTo>
                    <a:pt x="547" y="482"/>
                  </a:lnTo>
                  <a:lnTo>
                    <a:pt x="558" y="478"/>
                  </a:lnTo>
                  <a:lnTo>
                    <a:pt x="606" y="466"/>
                  </a:lnTo>
                  <a:lnTo>
                    <a:pt x="630" y="462"/>
                  </a:lnTo>
                  <a:lnTo>
                    <a:pt x="643" y="460"/>
                  </a:lnTo>
                  <a:lnTo>
                    <a:pt x="655" y="458"/>
                  </a:lnTo>
                  <a:lnTo>
                    <a:pt x="668" y="456"/>
                  </a:lnTo>
                  <a:lnTo>
                    <a:pt x="707" y="453"/>
                  </a:lnTo>
                  <a:lnTo>
                    <a:pt x="960" y="453"/>
                  </a:lnTo>
                  <a:lnTo>
                    <a:pt x="978" y="426"/>
                  </a:lnTo>
                  <a:lnTo>
                    <a:pt x="984" y="416"/>
                  </a:lnTo>
                  <a:lnTo>
                    <a:pt x="987" y="410"/>
                  </a:lnTo>
                  <a:close/>
                  <a:moveTo>
                    <a:pt x="960" y="453"/>
                  </a:moveTo>
                  <a:lnTo>
                    <a:pt x="775" y="453"/>
                  </a:lnTo>
                  <a:lnTo>
                    <a:pt x="804" y="455"/>
                  </a:lnTo>
                  <a:lnTo>
                    <a:pt x="818" y="457"/>
                  </a:lnTo>
                  <a:lnTo>
                    <a:pt x="833" y="458"/>
                  </a:lnTo>
                  <a:lnTo>
                    <a:pt x="848" y="460"/>
                  </a:lnTo>
                  <a:lnTo>
                    <a:pt x="863" y="463"/>
                  </a:lnTo>
                  <a:lnTo>
                    <a:pt x="878" y="465"/>
                  </a:lnTo>
                  <a:lnTo>
                    <a:pt x="893" y="468"/>
                  </a:lnTo>
                  <a:lnTo>
                    <a:pt x="909" y="471"/>
                  </a:lnTo>
                  <a:lnTo>
                    <a:pt x="924" y="475"/>
                  </a:lnTo>
                  <a:lnTo>
                    <a:pt x="940" y="479"/>
                  </a:lnTo>
                  <a:lnTo>
                    <a:pt x="947" y="470"/>
                  </a:lnTo>
                  <a:lnTo>
                    <a:pt x="953" y="462"/>
                  </a:lnTo>
                  <a:lnTo>
                    <a:pt x="960" y="453"/>
                  </a:lnTo>
                  <a:close/>
                  <a:moveTo>
                    <a:pt x="340" y="0"/>
                  </a:moveTo>
                  <a:lnTo>
                    <a:pt x="148" y="3"/>
                  </a:lnTo>
                  <a:lnTo>
                    <a:pt x="84" y="5"/>
                  </a:lnTo>
                  <a:lnTo>
                    <a:pt x="20" y="8"/>
                  </a:lnTo>
                  <a:lnTo>
                    <a:pt x="17" y="16"/>
                  </a:lnTo>
                  <a:lnTo>
                    <a:pt x="15" y="25"/>
                  </a:lnTo>
                  <a:lnTo>
                    <a:pt x="13" y="33"/>
                  </a:lnTo>
                  <a:lnTo>
                    <a:pt x="9" y="51"/>
                  </a:lnTo>
                  <a:lnTo>
                    <a:pt x="8" y="60"/>
                  </a:lnTo>
                  <a:lnTo>
                    <a:pt x="6" y="69"/>
                  </a:lnTo>
                  <a:lnTo>
                    <a:pt x="5" y="78"/>
                  </a:lnTo>
                  <a:lnTo>
                    <a:pt x="4" y="86"/>
                  </a:lnTo>
                  <a:lnTo>
                    <a:pt x="2" y="96"/>
                  </a:lnTo>
                  <a:lnTo>
                    <a:pt x="2" y="105"/>
                  </a:lnTo>
                  <a:lnTo>
                    <a:pt x="0" y="123"/>
                  </a:lnTo>
                  <a:lnTo>
                    <a:pt x="0" y="180"/>
                  </a:lnTo>
                  <a:lnTo>
                    <a:pt x="1" y="190"/>
                  </a:lnTo>
                  <a:lnTo>
                    <a:pt x="2" y="199"/>
                  </a:lnTo>
                  <a:lnTo>
                    <a:pt x="4" y="219"/>
                  </a:lnTo>
                  <a:lnTo>
                    <a:pt x="5" y="228"/>
                  </a:lnTo>
                  <a:lnTo>
                    <a:pt x="7" y="238"/>
                  </a:lnTo>
                  <a:lnTo>
                    <a:pt x="8" y="247"/>
                  </a:lnTo>
                  <a:lnTo>
                    <a:pt x="12" y="265"/>
                  </a:lnTo>
                  <a:lnTo>
                    <a:pt x="15" y="275"/>
                  </a:lnTo>
                  <a:lnTo>
                    <a:pt x="19" y="293"/>
                  </a:lnTo>
                  <a:lnTo>
                    <a:pt x="28" y="320"/>
                  </a:lnTo>
                  <a:lnTo>
                    <a:pt x="31" y="328"/>
                  </a:lnTo>
                  <a:lnTo>
                    <a:pt x="34" y="337"/>
                  </a:lnTo>
                  <a:lnTo>
                    <a:pt x="38" y="346"/>
                  </a:lnTo>
                  <a:lnTo>
                    <a:pt x="41" y="354"/>
                  </a:lnTo>
                  <a:lnTo>
                    <a:pt x="45" y="363"/>
                  </a:lnTo>
                  <a:lnTo>
                    <a:pt x="49" y="371"/>
                  </a:lnTo>
                  <a:lnTo>
                    <a:pt x="53" y="380"/>
                  </a:lnTo>
                  <a:lnTo>
                    <a:pt x="57" y="388"/>
                  </a:lnTo>
                  <a:lnTo>
                    <a:pt x="62" y="396"/>
                  </a:lnTo>
                  <a:lnTo>
                    <a:pt x="70" y="412"/>
                  </a:lnTo>
                  <a:lnTo>
                    <a:pt x="85" y="436"/>
                  </a:lnTo>
                  <a:lnTo>
                    <a:pt x="98" y="432"/>
                  </a:lnTo>
                  <a:lnTo>
                    <a:pt x="110" y="428"/>
                  </a:lnTo>
                  <a:lnTo>
                    <a:pt x="136" y="422"/>
                  </a:lnTo>
                  <a:lnTo>
                    <a:pt x="148" y="420"/>
                  </a:lnTo>
                  <a:lnTo>
                    <a:pt x="161" y="417"/>
                  </a:lnTo>
                  <a:lnTo>
                    <a:pt x="187" y="413"/>
                  </a:lnTo>
                  <a:lnTo>
                    <a:pt x="225" y="410"/>
                  </a:lnTo>
                  <a:lnTo>
                    <a:pt x="987" y="410"/>
                  </a:lnTo>
                  <a:lnTo>
                    <a:pt x="989" y="407"/>
                  </a:lnTo>
                  <a:lnTo>
                    <a:pt x="995" y="397"/>
                  </a:lnTo>
                  <a:lnTo>
                    <a:pt x="999" y="388"/>
                  </a:lnTo>
                  <a:lnTo>
                    <a:pt x="1014" y="358"/>
                  </a:lnTo>
                  <a:lnTo>
                    <a:pt x="1022" y="338"/>
                  </a:lnTo>
                  <a:lnTo>
                    <a:pt x="1026" y="327"/>
                  </a:lnTo>
                  <a:lnTo>
                    <a:pt x="1030" y="317"/>
                  </a:lnTo>
                  <a:lnTo>
                    <a:pt x="1033" y="306"/>
                  </a:lnTo>
                  <a:lnTo>
                    <a:pt x="1036" y="296"/>
                  </a:lnTo>
                  <a:lnTo>
                    <a:pt x="1039" y="285"/>
                  </a:lnTo>
                  <a:lnTo>
                    <a:pt x="1042" y="275"/>
                  </a:lnTo>
                  <a:lnTo>
                    <a:pt x="1045" y="264"/>
                  </a:lnTo>
                  <a:lnTo>
                    <a:pt x="1051" y="231"/>
                  </a:lnTo>
                  <a:lnTo>
                    <a:pt x="1052" y="219"/>
                  </a:lnTo>
                  <a:lnTo>
                    <a:pt x="1054" y="208"/>
                  </a:lnTo>
                  <a:lnTo>
                    <a:pt x="1055" y="197"/>
                  </a:lnTo>
                  <a:lnTo>
                    <a:pt x="1056" y="185"/>
                  </a:lnTo>
                  <a:lnTo>
                    <a:pt x="1056" y="174"/>
                  </a:lnTo>
                  <a:lnTo>
                    <a:pt x="1057" y="162"/>
                  </a:lnTo>
                  <a:lnTo>
                    <a:pt x="1057" y="136"/>
                  </a:lnTo>
                  <a:lnTo>
                    <a:pt x="1056" y="121"/>
                  </a:lnTo>
                  <a:lnTo>
                    <a:pt x="1055" y="105"/>
                  </a:lnTo>
                  <a:lnTo>
                    <a:pt x="1054" y="92"/>
                  </a:lnTo>
                  <a:lnTo>
                    <a:pt x="1050" y="64"/>
                  </a:lnTo>
                  <a:lnTo>
                    <a:pt x="1044" y="36"/>
                  </a:lnTo>
                  <a:lnTo>
                    <a:pt x="1012" y="32"/>
                  </a:lnTo>
                  <a:lnTo>
                    <a:pt x="948" y="26"/>
                  </a:lnTo>
                  <a:lnTo>
                    <a:pt x="916" y="24"/>
                  </a:lnTo>
                  <a:lnTo>
                    <a:pt x="852" y="18"/>
                  </a:lnTo>
                  <a:lnTo>
                    <a:pt x="724" y="10"/>
                  </a:lnTo>
                  <a:lnTo>
                    <a:pt x="692" y="9"/>
                  </a:lnTo>
                  <a:lnTo>
                    <a:pt x="660" y="7"/>
                  </a:lnTo>
                  <a:lnTo>
                    <a:pt x="500" y="2"/>
                  </a:lnTo>
                  <a:lnTo>
                    <a:pt x="468" y="2"/>
                  </a:lnTo>
                  <a:lnTo>
                    <a:pt x="436" y="1"/>
                  </a:lnTo>
                  <a:lnTo>
                    <a:pt x="404" y="1"/>
                  </a:lnTo>
                  <a:lnTo>
                    <a:pt x="340" y="0"/>
                  </a:lnTo>
                  <a:close/>
                </a:path>
              </a:pathLst>
            </a:custGeom>
            <a:solidFill>
              <a:srgbClr val="006CB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5" name="Shape 15">
              <a:extLst>
                <a:ext uri="{FF2B5EF4-FFF2-40B4-BE49-F238E27FC236}">
                  <a16:creationId xmlns:a16="http://schemas.microsoft.com/office/drawing/2014/main" id="{84501352-6B09-50F8-21F8-E3EEE20B93E8}"/>
                </a:ext>
              </a:extLst>
            </xdr:cNvPr>
            <xdr:cNvPicPr preferRelativeResize="0"/>
          </xdr:nvPicPr>
          <xdr:blipFill rotWithShape="1">
            <a:blip xmlns:r="http://schemas.openxmlformats.org/officeDocument/2006/relationships" r:embed="rId3">
              <a:alphaModFix/>
            </a:blip>
            <a:srcRect/>
            <a:stretch/>
          </xdr:blipFill>
          <xdr:spPr>
            <a:xfrm>
              <a:off x="5794" y="822"/>
              <a:ext cx="1056" cy="235"/>
            </a:xfrm>
            <a:prstGeom prst="rect">
              <a:avLst/>
            </a:prstGeom>
            <a:noFill/>
            <a:ln>
              <a:noFill/>
            </a:ln>
          </xdr:spPr>
        </xdr:pic>
        <xdr:sp macro="" textlink="">
          <xdr:nvSpPr>
            <xdr:cNvPr id="16" name="Shape 16">
              <a:extLst>
                <a:ext uri="{FF2B5EF4-FFF2-40B4-BE49-F238E27FC236}">
                  <a16:creationId xmlns:a16="http://schemas.microsoft.com/office/drawing/2014/main" id="{95AF6DB8-ACE5-DDDC-B30A-24FE7E64208C}"/>
                </a:ext>
              </a:extLst>
            </xdr:cNvPr>
            <xdr:cNvSpPr/>
          </xdr:nvSpPr>
          <xdr:spPr>
            <a:xfrm>
              <a:off x="5792" y="693"/>
              <a:ext cx="1057" cy="493"/>
            </a:xfrm>
            <a:custGeom>
              <a:avLst/>
              <a:gdLst/>
              <a:ahLst/>
              <a:cxnLst/>
              <a:rect l="l" t="t" r="r" b="b"/>
              <a:pathLst>
                <a:path w="1057" h="493" extrusionOk="0">
                  <a:moveTo>
                    <a:pt x="940" y="479"/>
                  </a:moveTo>
                  <a:lnTo>
                    <a:pt x="947" y="470"/>
                  </a:lnTo>
                  <a:lnTo>
                    <a:pt x="953" y="462"/>
                  </a:lnTo>
                  <a:lnTo>
                    <a:pt x="960" y="453"/>
                  </a:lnTo>
                  <a:lnTo>
                    <a:pt x="966" y="444"/>
                  </a:lnTo>
                  <a:lnTo>
                    <a:pt x="972" y="435"/>
                  </a:lnTo>
                  <a:lnTo>
                    <a:pt x="978" y="426"/>
                  </a:lnTo>
                  <a:lnTo>
                    <a:pt x="984" y="416"/>
                  </a:lnTo>
                  <a:lnTo>
                    <a:pt x="989" y="407"/>
                  </a:lnTo>
                  <a:lnTo>
                    <a:pt x="995" y="397"/>
                  </a:lnTo>
                  <a:lnTo>
                    <a:pt x="999" y="388"/>
                  </a:lnTo>
                  <a:lnTo>
                    <a:pt x="1004" y="378"/>
                  </a:lnTo>
                  <a:lnTo>
                    <a:pt x="1009" y="368"/>
                  </a:lnTo>
                  <a:lnTo>
                    <a:pt x="1014" y="358"/>
                  </a:lnTo>
                  <a:lnTo>
                    <a:pt x="1018" y="348"/>
                  </a:lnTo>
                  <a:lnTo>
                    <a:pt x="1022" y="338"/>
                  </a:lnTo>
                  <a:lnTo>
                    <a:pt x="1026" y="327"/>
                  </a:lnTo>
                  <a:lnTo>
                    <a:pt x="1030" y="317"/>
                  </a:lnTo>
                  <a:lnTo>
                    <a:pt x="1033" y="306"/>
                  </a:lnTo>
                  <a:lnTo>
                    <a:pt x="1036" y="296"/>
                  </a:lnTo>
                  <a:lnTo>
                    <a:pt x="1039" y="285"/>
                  </a:lnTo>
                  <a:lnTo>
                    <a:pt x="1042" y="275"/>
                  </a:lnTo>
                  <a:lnTo>
                    <a:pt x="1045" y="264"/>
                  </a:lnTo>
                  <a:lnTo>
                    <a:pt x="1047" y="253"/>
                  </a:lnTo>
                  <a:lnTo>
                    <a:pt x="1049" y="242"/>
                  </a:lnTo>
                  <a:lnTo>
                    <a:pt x="1051" y="231"/>
                  </a:lnTo>
                  <a:lnTo>
                    <a:pt x="1052" y="219"/>
                  </a:lnTo>
                  <a:lnTo>
                    <a:pt x="1054" y="208"/>
                  </a:lnTo>
                  <a:lnTo>
                    <a:pt x="1055" y="197"/>
                  </a:lnTo>
                  <a:lnTo>
                    <a:pt x="1056" y="185"/>
                  </a:lnTo>
                  <a:lnTo>
                    <a:pt x="1056" y="174"/>
                  </a:lnTo>
                  <a:lnTo>
                    <a:pt x="1057" y="162"/>
                  </a:lnTo>
                  <a:lnTo>
                    <a:pt x="1057" y="151"/>
                  </a:lnTo>
                  <a:lnTo>
                    <a:pt x="1057" y="136"/>
                  </a:lnTo>
                  <a:lnTo>
                    <a:pt x="1056" y="121"/>
                  </a:lnTo>
                  <a:lnTo>
                    <a:pt x="1055" y="107"/>
                  </a:lnTo>
                  <a:lnTo>
                    <a:pt x="1054" y="92"/>
                  </a:lnTo>
                  <a:lnTo>
                    <a:pt x="1052" y="78"/>
                  </a:lnTo>
                  <a:lnTo>
                    <a:pt x="1050" y="64"/>
                  </a:lnTo>
                  <a:lnTo>
                    <a:pt x="1047" y="50"/>
                  </a:lnTo>
                  <a:lnTo>
                    <a:pt x="1044" y="36"/>
                  </a:lnTo>
                  <a:lnTo>
                    <a:pt x="1012" y="32"/>
                  </a:lnTo>
                  <a:lnTo>
                    <a:pt x="980" y="29"/>
                  </a:lnTo>
                  <a:lnTo>
                    <a:pt x="948" y="26"/>
                  </a:lnTo>
                  <a:lnTo>
                    <a:pt x="916" y="24"/>
                  </a:lnTo>
                  <a:lnTo>
                    <a:pt x="884" y="21"/>
                  </a:lnTo>
                  <a:lnTo>
                    <a:pt x="852" y="18"/>
                  </a:lnTo>
                  <a:lnTo>
                    <a:pt x="820" y="16"/>
                  </a:lnTo>
                  <a:lnTo>
                    <a:pt x="788" y="14"/>
                  </a:lnTo>
                  <a:lnTo>
                    <a:pt x="756" y="12"/>
                  </a:lnTo>
                  <a:lnTo>
                    <a:pt x="724" y="10"/>
                  </a:lnTo>
                  <a:lnTo>
                    <a:pt x="692" y="9"/>
                  </a:lnTo>
                  <a:lnTo>
                    <a:pt x="660" y="7"/>
                  </a:lnTo>
                  <a:lnTo>
                    <a:pt x="628" y="6"/>
                  </a:lnTo>
                  <a:lnTo>
                    <a:pt x="596" y="5"/>
                  </a:lnTo>
                  <a:lnTo>
                    <a:pt x="564" y="4"/>
                  </a:lnTo>
                  <a:lnTo>
                    <a:pt x="532" y="3"/>
                  </a:lnTo>
                  <a:lnTo>
                    <a:pt x="500" y="2"/>
                  </a:lnTo>
                  <a:lnTo>
                    <a:pt x="468" y="2"/>
                  </a:lnTo>
                  <a:lnTo>
                    <a:pt x="436" y="1"/>
                  </a:lnTo>
                  <a:lnTo>
                    <a:pt x="404" y="1"/>
                  </a:lnTo>
                  <a:lnTo>
                    <a:pt x="340" y="0"/>
                  </a:lnTo>
                  <a:lnTo>
                    <a:pt x="276" y="1"/>
                  </a:lnTo>
                  <a:lnTo>
                    <a:pt x="212" y="2"/>
                  </a:lnTo>
                  <a:lnTo>
                    <a:pt x="148" y="3"/>
                  </a:lnTo>
                  <a:lnTo>
                    <a:pt x="84" y="5"/>
                  </a:lnTo>
                  <a:lnTo>
                    <a:pt x="20" y="8"/>
                  </a:lnTo>
                  <a:lnTo>
                    <a:pt x="15" y="25"/>
                  </a:lnTo>
                  <a:lnTo>
                    <a:pt x="13" y="33"/>
                  </a:lnTo>
                  <a:lnTo>
                    <a:pt x="11" y="42"/>
                  </a:lnTo>
                  <a:lnTo>
                    <a:pt x="9" y="51"/>
                  </a:lnTo>
                  <a:lnTo>
                    <a:pt x="8" y="60"/>
                  </a:lnTo>
                  <a:lnTo>
                    <a:pt x="6" y="69"/>
                  </a:lnTo>
                  <a:lnTo>
                    <a:pt x="5" y="78"/>
                  </a:lnTo>
                  <a:lnTo>
                    <a:pt x="4" y="86"/>
                  </a:lnTo>
                  <a:lnTo>
                    <a:pt x="2" y="96"/>
                  </a:lnTo>
                  <a:lnTo>
                    <a:pt x="2" y="105"/>
                  </a:lnTo>
                  <a:lnTo>
                    <a:pt x="1" y="114"/>
                  </a:lnTo>
                  <a:lnTo>
                    <a:pt x="0" y="123"/>
                  </a:lnTo>
                  <a:lnTo>
                    <a:pt x="0" y="132"/>
                  </a:lnTo>
                  <a:lnTo>
                    <a:pt x="0" y="141"/>
                  </a:lnTo>
                  <a:lnTo>
                    <a:pt x="0" y="151"/>
                  </a:lnTo>
                  <a:lnTo>
                    <a:pt x="0" y="161"/>
                  </a:lnTo>
                  <a:lnTo>
                    <a:pt x="0" y="170"/>
                  </a:lnTo>
                  <a:lnTo>
                    <a:pt x="0" y="180"/>
                  </a:lnTo>
                  <a:lnTo>
                    <a:pt x="1" y="190"/>
                  </a:lnTo>
                  <a:lnTo>
                    <a:pt x="2" y="199"/>
                  </a:lnTo>
                  <a:lnTo>
                    <a:pt x="3" y="209"/>
                  </a:lnTo>
                  <a:lnTo>
                    <a:pt x="4" y="219"/>
                  </a:lnTo>
                  <a:lnTo>
                    <a:pt x="5" y="228"/>
                  </a:lnTo>
                  <a:lnTo>
                    <a:pt x="7" y="238"/>
                  </a:lnTo>
                  <a:lnTo>
                    <a:pt x="8" y="247"/>
                  </a:lnTo>
                  <a:lnTo>
                    <a:pt x="10" y="256"/>
                  </a:lnTo>
                  <a:lnTo>
                    <a:pt x="12" y="265"/>
                  </a:lnTo>
                  <a:lnTo>
                    <a:pt x="15" y="275"/>
                  </a:lnTo>
                  <a:lnTo>
                    <a:pt x="17" y="284"/>
                  </a:lnTo>
                  <a:lnTo>
                    <a:pt x="19" y="293"/>
                  </a:lnTo>
                  <a:lnTo>
                    <a:pt x="22" y="302"/>
                  </a:lnTo>
                  <a:lnTo>
                    <a:pt x="25" y="311"/>
                  </a:lnTo>
                  <a:lnTo>
                    <a:pt x="28" y="320"/>
                  </a:lnTo>
                  <a:lnTo>
                    <a:pt x="31" y="328"/>
                  </a:lnTo>
                  <a:lnTo>
                    <a:pt x="34" y="337"/>
                  </a:lnTo>
                  <a:lnTo>
                    <a:pt x="38" y="346"/>
                  </a:lnTo>
                  <a:lnTo>
                    <a:pt x="41" y="354"/>
                  </a:lnTo>
                  <a:lnTo>
                    <a:pt x="45" y="363"/>
                  </a:lnTo>
                  <a:lnTo>
                    <a:pt x="49" y="371"/>
                  </a:lnTo>
                  <a:lnTo>
                    <a:pt x="53" y="380"/>
                  </a:lnTo>
                  <a:lnTo>
                    <a:pt x="57" y="388"/>
                  </a:lnTo>
                  <a:lnTo>
                    <a:pt x="62" y="396"/>
                  </a:lnTo>
                  <a:lnTo>
                    <a:pt x="66" y="404"/>
                  </a:lnTo>
                  <a:lnTo>
                    <a:pt x="70" y="412"/>
                  </a:lnTo>
                  <a:lnTo>
                    <a:pt x="75" y="420"/>
                  </a:lnTo>
                  <a:lnTo>
                    <a:pt x="80" y="428"/>
                  </a:lnTo>
                  <a:lnTo>
                    <a:pt x="85" y="436"/>
                  </a:lnTo>
                  <a:lnTo>
                    <a:pt x="98" y="432"/>
                  </a:lnTo>
                  <a:lnTo>
                    <a:pt x="110" y="428"/>
                  </a:lnTo>
                  <a:lnTo>
                    <a:pt x="123" y="425"/>
                  </a:lnTo>
                  <a:lnTo>
                    <a:pt x="136" y="422"/>
                  </a:lnTo>
                  <a:lnTo>
                    <a:pt x="148" y="420"/>
                  </a:lnTo>
                  <a:lnTo>
                    <a:pt x="161" y="417"/>
                  </a:lnTo>
                  <a:lnTo>
                    <a:pt x="174" y="415"/>
                  </a:lnTo>
                  <a:lnTo>
                    <a:pt x="187" y="413"/>
                  </a:lnTo>
                  <a:lnTo>
                    <a:pt x="199" y="412"/>
                  </a:lnTo>
                  <a:lnTo>
                    <a:pt x="212" y="411"/>
                  </a:lnTo>
                  <a:lnTo>
                    <a:pt x="225" y="410"/>
                  </a:lnTo>
                  <a:lnTo>
                    <a:pt x="238" y="410"/>
                  </a:lnTo>
                  <a:lnTo>
                    <a:pt x="251" y="410"/>
                  </a:lnTo>
                  <a:lnTo>
                    <a:pt x="264" y="410"/>
                  </a:lnTo>
                  <a:lnTo>
                    <a:pt x="277" y="411"/>
                  </a:lnTo>
                  <a:lnTo>
                    <a:pt x="291" y="412"/>
                  </a:lnTo>
                  <a:lnTo>
                    <a:pt x="304" y="414"/>
                  </a:lnTo>
                  <a:lnTo>
                    <a:pt x="317" y="416"/>
                  </a:lnTo>
                  <a:lnTo>
                    <a:pt x="331" y="418"/>
                  </a:lnTo>
                  <a:lnTo>
                    <a:pt x="344" y="421"/>
                  </a:lnTo>
                  <a:lnTo>
                    <a:pt x="358" y="424"/>
                  </a:lnTo>
                  <a:lnTo>
                    <a:pt x="371" y="428"/>
                  </a:lnTo>
                  <a:lnTo>
                    <a:pt x="385" y="432"/>
                  </a:lnTo>
                  <a:lnTo>
                    <a:pt x="399" y="437"/>
                  </a:lnTo>
                  <a:lnTo>
                    <a:pt x="413" y="442"/>
                  </a:lnTo>
                  <a:lnTo>
                    <a:pt x="427" y="448"/>
                  </a:lnTo>
                  <a:lnTo>
                    <a:pt x="441" y="454"/>
                  </a:lnTo>
                  <a:lnTo>
                    <a:pt x="455" y="461"/>
                  </a:lnTo>
                  <a:lnTo>
                    <a:pt x="470" y="468"/>
                  </a:lnTo>
                  <a:lnTo>
                    <a:pt x="484" y="476"/>
                  </a:lnTo>
                  <a:lnTo>
                    <a:pt x="499" y="485"/>
                  </a:lnTo>
                  <a:lnTo>
                    <a:pt x="513" y="493"/>
                  </a:lnTo>
                  <a:lnTo>
                    <a:pt x="524" y="489"/>
                  </a:lnTo>
                  <a:lnTo>
                    <a:pt x="535" y="485"/>
                  </a:lnTo>
                  <a:lnTo>
                    <a:pt x="547" y="482"/>
                  </a:lnTo>
                  <a:lnTo>
                    <a:pt x="558" y="478"/>
                  </a:lnTo>
                  <a:lnTo>
                    <a:pt x="570" y="475"/>
                  </a:lnTo>
                  <a:lnTo>
                    <a:pt x="582" y="472"/>
                  </a:lnTo>
                  <a:lnTo>
                    <a:pt x="594" y="469"/>
                  </a:lnTo>
                  <a:lnTo>
                    <a:pt x="606" y="466"/>
                  </a:lnTo>
                  <a:lnTo>
                    <a:pt x="618" y="464"/>
                  </a:lnTo>
                  <a:lnTo>
                    <a:pt x="630" y="462"/>
                  </a:lnTo>
                  <a:lnTo>
                    <a:pt x="643" y="460"/>
                  </a:lnTo>
                  <a:lnTo>
                    <a:pt x="655" y="458"/>
                  </a:lnTo>
                  <a:lnTo>
                    <a:pt x="668" y="456"/>
                  </a:lnTo>
                  <a:lnTo>
                    <a:pt x="681" y="455"/>
                  </a:lnTo>
                  <a:lnTo>
                    <a:pt x="694" y="454"/>
                  </a:lnTo>
                  <a:lnTo>
                    <a:pt x="707" y="453"/>
                  </a:lnTo>
                  <a:lnTo>
                    <a:pt x="720" y="453"/>
                  </a:lnTo>
                  <a:lnTo>
                    <a:pt x="734" y="452"/>
                  </a:lnTo>
                  <a:lnTo>
                    <a:pt x="748" y="452"/>
                  </a:lnTo>
                  <a:lnTo>
                    <a:pt x="761" y="453"/>
                  </a:lnTo>
                  <a:lnTo>
                    <a:pt x="775" y="453"/>
                  </a:lnTo>
                  <a:lnTo>
                    <a:pt x="789" y="454"/>
                  </a:lnTo>
                  <a:lnTo>
                    <a:pt x="804" y="455"/>
                  </a:lnTo>
                  <a:lnTo>
                    <a:pt x="818" y="457"/>
                  </a:lnTo>
                  <a:lnTo>
                    <a:pt x="833" y="458"/>
                  </a:lnTo>
                  <a:lnTo>
                    <a:pt x="848" y="460"/>
                  </a:lnTo>
                  <a:lnTo>
                    <a:pt x="863" y="463"/>
                  </a:lnTo>
                  <a:lnTo>
                    <a:pt x="878" y="465"/>
                  </a:lnTo>
                  <a:lnTo>
                    <a:pt x="893" y="468"/>
                  </a:lnTo>
                  <a:lnTo>
                    <a:pt x="909" y="471"/>
                  </a:lnTo>
                  <a:lnTo>
                    <a:pt x="924" y="475"/>
                  </a:lnTo>
                  <a:lnTo>
                    <a:pt x="940" y="479"/>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7" name="Shape 17">
              <a:extLst>
                <a:ext uri="{FF2B5EF4-FFF2-40B4-BE49-F238E27FC236}">
                  <a16:creationId xmlns:a16="http://schemas.microsoft.com/office/drawing/2014/main" id="{93ED0703-CBDE-B5E9-3FEE-F22E6CC391F7}"/>
                </a:ext>
              </a:extLst>
            </xdr:cNvPr>
            <xdr:cNvPicPr preferRelativeResize="0"/>
          </xdr:nvPicPr>
          <xdr:blipFill rotWithShape="1">
            <a:blip xmlns:r="http://schemas.openxmlformats.org/officeDocument/2006/relationships" r:embed="rId3">
              <a:alphaModFix/>
            </a:blip>
            <a:srcRect/>
            <a:stretch/>
          </xdr:blipFill>
          <xdr:spPr>
            <a:xfrm>
              <a:off x="5794" y="822"/>
              <a:ext cx="1056" cy="235"/>
            </a:xfrm>
            <a:prstGeom prst="rect">
              <a:avLst/>
            </a:prstGeom>
            <a:noFill/>
            <a:ln>
              <a:noFill/>
            </a:ln>
          </xdr:spPr>
        </xdr:pic>
        <xdr:sp macro="" textlink="">
          <xdr:nvSpPr>
            <xdr:cNvPr id="18" name="Shape 18">
              <a:extLst>
                <a:ext uri="{FF2B5EF4-FFF2-40B4-BE49-F238E27FC236}">
                  <a16:creationId xmlns:a16="http://schemas.microsoft.com/office/drawing/2014/main" id="{38D3F818-F8F5-D9D5-8557-A558587140AF}"/>
                </a:ext>
              </a:extLst>
            </xdr:cNvPr>
            <xdr:cNvSpPr/>
          </xdr:nvSpPr>
          <xdr:spPr>
            <a:xfrm>
              <a:off x="5792" y="769"/>
              <a:ext cx="1057" cy="299"/>
            </a:xfrm>
            <a:custGeom>
              <a:avLst/>
              <a:gdLst/>
              <a:ahLst/>
              <a:cxnLst/>
              <a:rect l="l" t="t" r="r" b="b"/>
              <a:pathLst>
                <a:path w="1057" h="299" extrusionOk="0">
                  <a:moveTo>
                    <a:pt x="1034" y="226"/>
                  </a:moveTo>
                  <a:lnTo>
                    <a:pt x="451" y="226"/>
                  </a:lnTo>
                  <a:lnTo>
                    <a:pt x="482" y="227"/>
                  </a:lnTo>
                  <a:lnTo>
                    <a:pt x="512" y="227"/>
                  </a:lnTo>
                  <a:lnTo>
                    <a:pt x="542" y="229"/>
                  </a:lnTo>
                  <a:lnTo>
                    <a:pt x="573" y="230"/>
                  </a:lnTo>
                  <a:lnTo>
                    <a:pt x="603" y="232"/>
                  </a:lnTo>
                  <a:lnTo>
                    <a:pt x="695" y="241"/>
                  </a:lnTo>
                  <a:lnTo>
                    <a:pt x="756" y="249"/>
                  </a:lnTo>
                  <a:lnTo>
                    <a:pt x="818" y="259"/>
                  </a:lnTo>
                  <a:lnTo>
                    <a:pt x="910" y="277"/>
                  </a:lnTo>
                  <a:lnTo>
                    <a:pt x="973" y="291"/>
                  </a:lnTo>
                  <a:lnTo>
                    <a:pt x="1004" y="299"/>
                  </a:lnTo>
                  <a:lnTo>
                    <a:pt x="1008" y="295"/>
                  </a:lnTo>
                  <a:lnTo>
                    <a:pt x="1023" y="259"/>
                  </a:lnTo>
                  <a:lnTo>
                    <a:pt x="1034" y="226"/>
                  </a:lnTo>
                  <a:close/>
                  <a:moveTo>
                    <a:pt x="514" y="0"/>
                  </a:moveTo>
                  <a:lnTo>
                    <a:pt x="414" y="0"/>
                  </a:lnTo>
                  <a:lnTo>
                    <a:pt x="380" y="2"/>
                  </a:lnTo>
                  <a:lnTo>
                    <a:pt x="346" y="3"/>
                  </a:lnTo>
                  <a:lnTo>
                    <a:pt x="312" y="6"/>
                  </a:lnTo>
                  <a:lnTo>
                    <a:pt x="278" y="8"/>
                  </a:lnTo>
                  <a:lnTo>
                    <a:pt x="244" y="11"/>
                  </a:lnTo>
                  <a:lnTo>
                    <a:pt x="140" y="23"/>
                  </a:lnTo>
                  <a:lnTo>
                    <a:pt x="106" y="28"/>
                  </a:lnTo>
                  <a:lnTo>
                    <a:pt x="0" y="46"/>
                  </a:lnTo>
                  <a:lnTo>
                    <a:pt x="0" y="100"/>
                  </a:lnTo>
                  <a:lnTo>
                    <a:pt x="1" y="112"/>
                  </a:lnTo>
                  <a:lnTo>
                    <a:pt x="2" y="125"/>
                  </a:lnTo>
                  <a:lnTo>
                    <a:pt x="3" y="137"/>
                  </a:lnTo>
                  <a:lnTo>
                    <a:pt x="5" y="149"/>
                  </a:lnTo>
                  <a:lnTo>
                    <a:pt x="7" y="162"/>
                  </a:lnTo>
                  <a:lnTo>
                    <a:pt x="9" y="173"/>
                  </a:lnTo>
                  <a:lnTo>
                    <a:pt x="12" y="185"/>
                  </a:lnTo>
                  <a:lnTo>
                    <a:pt x="14" y="197"/>
                  </a:lnTo>
                  <a:lnTo>
                    <a:pt x="17" y="209"/>
                  </a:lnTo>
                  <a:lnTo>
                    <a:pt x="21" y="220"/>
                  </a:lnTo>
                  <a:lnTo>
                    <a:pt x="24" y="232"/>
                  </a:lnTo>
                  <a:lnTo>
                    <a:pt x="28" y="243"/>
                  </a:lnTo>
                  <a:lnTo>
                    <a:pt x="32" y="255"/>
                  </a:lnTo>
                  <a:lnTo>
                    <a:pt x="36" y="266"/>
                  </a:lnTo>
                  <a:lnTo>
                    <a:pt x="65" y="260"/>
                  </a:lnTo>
                  <a:lnTo>
                    <a:pt x="124" y="250"/>
                  </a:lnTo>
                  <a:lnTo>
                    <a:pt x="212" y="238"/>
                  </a:lnTo>
                  <a:lnTo>
                    <a:pt x="242" y="235"/>
                  </a:lnTo>
                  <a:lnTo>
                    <a:pt x="272" y="233"/>
                  </a:lnTo>
                  <a:lnTo>
                    <a:pt x="301" y="230"/>
                  </a:lnTo>
                  <a:lnTo>
                    <a:pt x="421" y="226"/>
                  </a:lnTo>
                  <a:lnTo>
                    <a:pt x="1034" y="226"/>
                  </a:lnTo>
                  <a:lnTo>
                    <a:pt x="1036" y="221"/>
                  </a:lnTo>
                  <a:lnTo>
                    <a:pt x="1046" y="182"/>
                  </a:lnTo>
                  <a:lnTo>
                    <a:pt x="1053" y="142"/>
                  </a:lnTo>
                  <a:lnTo>
                    <a:pt x="1057" y="88"/>
                  </a:lnTo>
                  <a:lnTo>
                    <a:pt x="1054" y="82"/>
                  </a:lnTo>
                  <a:lnTo>
                    <a:pt x="993" y="64"/>
                  </a:lnTo>
                  <a:lnTo>
                    <a:pt x="962" y="56"/>
                  </a:lnTo>
                  <a:lnTo>
                    <a:pt x="900" y="42"/>
                  </a:lnTo>
                  <a:lnTo>
                    <a:pt x="837" y="30"/>
                  </a:lnTo>
                  <a:lnTo>
                    <a:pt x="774" y="20"/>
                  </a:lnTo>
                  <a:lnTo>
                    <a:pt x="709" y="12"/>
                  </a:lnTo>
                  <a:lnTo>
                    <a:pt x="645" y="6"/>
                  </a:lnTo>
                  <a:lnTo>
                    <a:pt x="579" y="2"/>
                  </a:lnTo>
                  <a:lnTo>
                    <a:pt x="514" y="0"/>
                  </a:lnTo>
                  <a:close/>
                </a:path>
              </a:pathLst>
            </a:custGeom>
            <a:solidFill>
              <a:srgbClr val="FCFCFC"/>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9" name="Shape 19">
              <a:extLst>
                <a:ext uri="{FF2B5EF4-FFF2-40B4-BE49-F238E27FC236}">
                  <a16:creationId xmlns:a16="http://schemas.microsoft.com/office/drawing/2014/main" id="{EBF549A7-6011-898E-1DAA-C8D93056A1C8}"/>
                </a:ext>
              </a:extLst>
            </xdr:cNvPr>
            <xdr:cNvSpPr/>
          </xdr:nvSpPr>
          <xdr:spPr>
            <a:xfrm>
              <a:off x="5792" y="769"/>
              <a:ext cx="1057" cy="299"/>
            </a:xfrm>
            <a:custGeom>
              <a:avLst/>
              <a:gdLst/>
              <a:ahLst/>
              <a:cxnLst/>
              <a:rect l="l" t="t" r="r" b="b"/>
              <a:pathLst>
                <a:path w="1057" h="299" extrusionOk="0">
                  <a:moveTo>
                    <a:pt x="1004" y="299"/>
                  </a:moveTo>
                  <a:lnTo>
                    <a:pt x="942" y="284"/>
                  </a:lnTo>
                  <a:lnTo>
                    <a:pt x="879" y="271"/>
                  </a:lnTo>
                  <a:lnTo>
                    <a:pt x="848" y="265"/>
                  </a:lnTo>
                  <a:lnTo>
                    <a:pt x="818" y="259"/>
                  </a:lnTo>
                  <a:lnTo>
                    <a:pt x="787" y="254"/>
                  </a:lnTo>
                  <a:lnTo>
                    <a:pt x="756" y="249"/>
                  </a:lnTo>
                  <a:lnTo>
                    <a:pt x="725" y="245"/>
                  </a:lnTo>
                  <a:lnTo>
                    <a:pt x="695" y="241"/>
                  </a:lnTo>
                  <a:lnTo>
                    <a:pt x="664" y="238"/>
                  </a:lnTo>
                  <a:lnTo>
                    <a:pt x="633" y="235"/>
                  </a:lnTo>
                  <a:lnTo>
                    <a:pt x="603" y="232"/>
                  </a:lnTo>
                  <a:lnTo>
                    <a:pt x="573" y="230"/>
                  </a:lnTo>
                  <a:lnTo>
                    <a:pt x="542" y="229"/>
                  </a:lnTo>
                  <a:lnTo>
                    <a:pt x="512" y="227"/>
                  </a:lnTo>
                  <a:lnTo>
                    <a:pt x="482" y="227"/>
                  </a:lnTo>
                  <a:lnTo>
                    <a:pt x="451" y="226"/>
                  </a:lnTo>
                  <a:lnTo>
                    <a:pt x="421" y="226"/>
                  </a:lnTo>
                  <a:lnTo>
                    <a:pt x="391" y="227"/>
                  </a:lnTo>
                  <a:lnTo>
                    <a:pt x="361" y="228"/>
                  </a:lnTo>
                  <a:lnTo>
                    <a:pt x="331" y="229"/>
                  </a:lnTo>
                  <a:lnTo>
                    <a:pt x="301" y="230"/>
                  </a:lnTo>
                  <a:lnTo>
                    <a:pt x="272" y="233"/>
                  </a:lnTo>
                  <a:lnTo>
                    <a:pt x="242" y="235"/>
                  </a:lnTo>
                  <a:lnTo>
                    <a:pt x="212" y="238"/>
                  </a:lnTo>
                  <a:lnTo>
                    <a:pt x="183" y="242"/>
                  </a:lnTo>
                  <a:lnTo>
                    <a:pt x="153" y="246"/>
                  </a:lnTo>
                  <a:lnTo>
                    <a:pt x="124" y="250"/>
                  </a:lnTo>
                  <a:lnTo>
                    <a:pt x="95" y="255"/>
                  </a:lnTo>
                  <a:lnTo>
                    <a:pt x="65" y="260"/>
                  </a:lnTo>
                  <a:lnTo>
                    <a:pt x="36" y="266"/>
                  </a:lnTo>
                  <a:lnTo>
                    <a:pt x="32" y="255"/>
                  </a:lnTo>
                  <a:lnTo>
                    <a:pt x="28" y="243"/>
                  </a:lnTo>
                  <a:lnTo>
                    <a:pt x="24" y="232"/>
                  </a:lnTo>
                  <a:lnTo>
                    <a:pt x="21" y="220"/>
                  </a:lnTo>
                  <a:lnTo>
                    <a:pt x="17" y="209"/>
                  </a:lnTo>
                  <a:lnTo>
                    <a:pt x="14" y="197"/>
                  </a:lnTo>
                  <a:lnTo>
                    <a:pt x="12" y="185"/>
                  </a:lnTo>
                  <a:lnTo>
                    <a:pt x="9" y="173"/>
                  </a:lnTo>
                  <a:lnTo>
                    <a:pt x="7" y="162"/>
                  </a:lnTo>
                  <a:lnTo>
                    <a:pt x="5" y="149"/>
                  </a:lnTo>
                  <a:lnTo>
                    <a:pt x="3" y="137"/>
                  </a:lnTo>
                  <a:lnTo>
                    <a:pt x="2" y="125"/>
                  </a:lnTo>
                  <a:lnTo>
                    <a:pt x="1" y="112"/>
                  </a:lnTo>
                  <a:lnTo>
                    <a:pt x="0" y="100"/>
                  </a:lnTo>
                  <a:lnTo>
                    <a:pt x="0" y="87"/>
                  </a:lnTo>
                  <a:lnTo>
                    <a:pt x="0" y="75"/>
                  </a:lnTo>
                  <a:lnTo>
                    <a:pt x="0" y="68"/>
                  </a:lnTo>
                  <a:lnTo>
                    <a:pt x="0" y="53"/>
                  </a:lnTo>
                  <a:lnTo>
                    <a:pt x="36" y="40"/>
                  </a:lnTo>
                  <a:lnTo>
                    <a:pt x="71" y="34"/>
                  </a:lnTo>
                  <a:lnTo>
                    <a:pt x="106" y="28"/>
                  </a:lnTo>
                  <a:lnTo>
                    <a:pt x="140" y="23"/>
                  </a:lnTo>
                  <a:lnTo>
                    <a:pt x="175" y="19"/>
                  </a:lnTo>
                  <a:lnTo>
                    <a:pt x="210" y="15"/>
                  </a:lnTo>
                  <a:lnTo>
                    <a:pt x="244" y="11"/>
                  </a:lnTo>
                  <a:lnTo>
                    <a:pt x="278" y="8"/>
                  </a:lnTo>
                  <a:lnTo>
                    <a:pt x="312" y="6"/>
                  </a:lnTo>
                  <a:lnTo>
                    <a:pt x="346" y="3"/>
                  </a:lnTo>
                  <a:lnTo>
                    <a:pt x="380" y="2"/>
                  </a:lnTo>
                  <a:lnTo>
                    <a:pt x="414" y="0"/>
                  </a:lnTo>
                  <a:lnTo>
                    <a:pt x="447" y="0"/>
                  </a:lnTo>
                  <a:lnTo>
                    <a:pt x="480" y="0"/>
                  </a:lnTo>
                  <a:lnTo>
                    <a:pt x="514" y="0"/>
                  </a:lnTo>
                  <a:lnTo>
                    <a:pt x="547" y="1"/>
                  </a:lnTo>
                  <a:lnTo>
                    <a:pt x="579" y="2"/>
                  </a:lnTo>
                  <a:lnTo>
                    <a:pt x="612" y="4"/>
                  </a:lnTo>
                  <a:lnTo>
                    <a:pt x="645" y="6"/>
                  </a:lnTo>
                  <a:lnTo>
                    <a:pt x="677" y="9"/>
                  </a:lnTo>
                  <a:lnTo>
                    <a:pt x="709" y="12"/>
                  </a:lnTo>
                  <a:lnTo>
                    <a:pt x="742" y="16"/>
                  </a:lnTo>
                  <a:lnTo>
                    <a:pt x="774" y="20"/>
                  </a:lnTo>
                  <a:lnTo>
                    <a:pt x="805" y="25"/>
                  </a:lnTo>
                  <a:lnTo>
                    <a:pt x="837" y="30"/>
                  </a:lnTo>
                  <a:lnTo>
                    <a:pt x="868" y="36"/>
                  </a:lnTo>
                  <a:lnTo>
                    <a:pt x="900" y="42"/>
                  </a:lnTo>
                  <a:lnTo>
                    <a:pt x="931" y="49"/>
                  </a:lnTo>
                  <a:lnTo>
                    <a:pt x="993" y="64"/>
                  </a:lnTo>
                  <a:lnTo>
                    <a:pt x="1054" y="82"/>
                  </a:lnTo>
                  <a:lnTo>
                    <a:pt x="1055" y="85"/>
                  </a:lnTo>
                  <a:lnTo>
                    <a:pt x="1057" y="88"/>
                  </a:lnTo>
                  <a:lnTo>
                    <a:pt x="1056" y="102"/>
                  </a:lnTo>
                  <a:lnTo>
                    <a:pt x="1055" y="115"/>
                  </a:lnTo>
                  <a:lnTo>
                    <a:pt x="1054" y="129"/>
                  </a:lnTo>
                  <a:lnTo>
                    <a:pt x="1053" y="142"/>
                  </a:lnTo>
                  <a:lnTo>
                    <a:pt x="1051" y="156"/>
                  </a:lnTo>
                  <a:lnTo>
                    <a:pt x="1048" y="169"/>
                  </a:lnTo>
                  <a:lnTo>
                    <a:pt x="1046" y="182"/>
                  </a:lnTo>
                  <a:lnTo>
                    <a:pt x="1043" y="195"/>
                  </a:lnTo>
                  <a:lnTo>
                    <a:pt x="1039" y="209"/>
                  </a:lnTo>
                  <a:lnTo>
                    <a:pt x="1036" y="221"/>
                  </a:lnTo>
                  <a:lnTo>
                    <a:pt x="1032" y="234"/>
                  </a:lnTo>
                  <a:lnTo>
                    <a:pt x="1028" y="246"/>
                  </a:lnTo>
                  <a:lnTo>
                    <a:pt x="1023" y="259"/>
                  </a:lnTo>
                  <a:lnTo>
                    <a:pt x="1018" y="271"/>
                  </a:lnTo>
                  <a:lnTo>
                    <a:pt x="1013" y="283"/>
                  </a:lnTo>
                  <a:lnTo>
                    <a:pt x="1008" y="295"/>
                  </a:lnTo>
                  <a:lnTo>
                    <a:pt x="1006" y="297"/>
                  </a:lnTo>
                  <a:lnTo>
                    <a:pt x="1004" y="299"/>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20" name="Shape 20">
              <a:extLst>
                <a:ext uri="{FF2B5EF4-FFF2-40B4-BE49-F238E27FC236}">
                  <a16:creationId xmlns:a16="http://schemas.microsoft.com/office/drawing/2014/main" id="{84EAB704-77E1-5598-1BAC-839A6C037507}"/>
                </a:ext>
              </a:extLst>
            </xdr:cNvPr>
            <xdr:cNvSpPr/>
          </xdr:nvSpPr>
          <xdr:spPr>
            <a:xfrm>
              <a:off x="5813" y="320"/>
              <a:ext cx="1025" cy="413"/>
            </a:xfrm>
            <a:custGeom>
              <a:avLst/>
              <a:gdLst/>
              <a:ahLst/>
              <a:cxnLst/>
              <a:rect l="l" t="t" r="r" b="b"/>
              <a:pathLst>
                <a:path w="1025" h="413" extrusionOk="0">
                  <a:moveTo>
                    <a:pt x="1014" y="374"/>
                  </a:moveTo>
                  <a:lnTo>
                    <a:pt x="384" y="374"/>
                  </a:lnTo>
                  <a:lnTo>
                    <a:pt x="416" y="375"/>
                  </a:lnTo>
                  <a:lnTo>
                    <a:pt x="448" y="375"/>
                  </a:lnTo>
                  <a:lnTo>
                    <a:pt x="480" y="376"/>
                  </a:lnTo>
                  <a:lnTo>
                    <a:pt x="512" y="376"/>
                  </a:lnTo>
                  <a:lnTo>
                    <a:pt x="576" y="378"/>
                  </a:lnTo>
                  <a:lnTo>
                    <a:pt x="608" y="380"/>
                  </a:lnTo>
                  <a:lnTo>
                    <a:pt x="672" y="382"/>
                  </a:lnTo>
                  <a:lnTo>
                    <a:pt x="832" y="392"/>
                  </a:lnTo>
                  <a:lnTo>
                    <a:pt x="896" y="398"/>
                  </a:lnTo>
                  <a:lnTo>
                    <a:pt x="928" y="400"/>
                  </a:lnTo>
                  <a:lnTo>
                    <a:pt x="992" y="406"/>
                  </a:lnTo>
                  <a:lnTo>
                    <a:pt x="1024" y="410"/>
                  </a:lnTo>
                  <a:lnTo>
                    <a:pt x="1025" y="413"/>
                  </a:lnTo>
                  <a:lnTo>
                    <a:pt x="1019" y="391"/>
                  </a:lnTo>
                  <a:lnTo>
                    <a:pt x="1014" y="374"/>
                  </a:lnTo>
                  <a:close/>
                  <a:moveTo>
                    <a:pt x="508" y="0"/>
                  </a:moveTo>
                  <a:lnTo>
                    <a:pt x="486" y="1"/>
                  </a:lnTo>
                  <a:lnTo>
                    <a:pt x="442" y="5"/>
                  </a:lnTo>
                  <a:lnTo>
                    <a:pt x="398" y="12"/>
                  </a:lnTo>
                  <a:lnTo>
                    <a:pt x="357" y="22"/>
                  </a:lnTo>
                  <a:lnTo>
                    <a:pt x="316" y="36"/>
                  </a:lnTo>
                  <a:lnTo>
                    <a:pt x="277" y="53"/>
                  </a:lnTo>
                  <a:lnTo>
                    <a:pt x="240" y="73"/>
                  </a:lnTo>
                  <a:lnTo>
                    <a:pt x="205" y="96"/>
                  </a:lnTo>
                  <a:lnTo>
                    <a:pt x="171" y="122"/>
                  </a:lnTo>
                  <a:lnTo>
                    <a:pt x="140" y="150"/>
                  </a:lnTo>
                  <a:lnTo>
                    <a:pt x="111" y="180"/>
                  </a:lnTo>
                  <a:lnTo>
                    <a:pt x="85" y="212"/>
                  </a:lnTo>
                  <a:lnTo>
                    <a:pt x="61" y="246"/>
                  </a:lnTo>
                  <a:lnTo>
                    <a:pt x="40" y="283"/>
                  </a:lnTo>
                  <a:lnTo>
                    <a:pt x="21" y="321"/>
                  </a:lnTo>
                  <a:lnTo>
                    <a:pt x="0" y="381"/>
                  </a:lnTo>
                  <a:lnTo>
                    <a:pt x="128" y="377"/>
                  </a:lnTo>
                  <a:lnTo>
                    <a:pt x="320" y="374"/>
                  </a:lnTo>
                  <a:lnTo>
                    <a:pt x="1014" y="374"/>
                  </a:lnTo>
                  <a:lnTo>
                    <a:pt x="1006" y="349"/>
                  </a:lnTo>
                  <a:lnTo>
                    <a:pt x="989" y="307"/>
                  </a:lnTo>
                  <a:lnTo>
                    <a:pt x="969" y="268"/>
                  </a:lnTo>
                  <a:lnTo>
                    <a:pt x="946" y="231"/>
                  </a:lnTo>
                  <a:lnTo>
                    <a:pt x="919" y="196"/>
                  </a:lnTo>
                  <a:lnTo>
                    <a:pt x="890" y="163"/>
                  </a:lnTo>
                  <a:lnTo>
                    <a:pt x="858" y="133"/>
                  </a:lnTo>
                  <a:lnTo>
                    <a:pt x="824" y="105"/>
                  </a:lnTo>
                  <a:lnTo>
                    <a:pt x="788" y="80"/>
                  </a:lnTo>
                  <a:lnTo>
                    <a:pt x="749" y="58"/>
                  </a:lnTo>
                  <a:lnTo>
                    <a:pt x="709" y="40"/>
                  </a:lnTo>
                  <a:lnTo>
                    <a:pt x="667" y="24"/>
                  </a:lnTo>
                  <a:lnTo>
                    <a:pt x="623" y="13"/>
                  </a:lnTo>
                  <a:lnTo>
                    <a:pt x="578" y="5"/>
                  </a:lnTo>
                  <a:lnTo>
                    <a:pt x="532" y="1"/>
                  </a:lnTo>
                  <a:lnTo>
                    <a:pt x="508" y="0"/>
                  </a:lnTo>
                  <a:close/>
                </a:path>
              </a:pathLst>
            </a:custGeom>
            <a:solidFill>
              <a:srgbClr val="91D6F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1" name="Shape 21">
              <a:extLst>
                <a:ext uri="{FF2B5EF4-FFF2-40B4-BE49-F238E27FC236}">
                  <a16:creationId xmlns:a16="http://schemas.microsoft.com/office/drawing/2014/main" id="{A51CD975-A9EF-8CD2-4A90-EA4525CA7983}"/>
                </a:ext>
              </a:extLst>
            </xdr:cNvPr>
            <xdr:cNvPicPr preferRelativeResize="0"/>
          </xdr:nvPicPr>
          <xdr:blipFill rotWithShape="1">
            <a:blip xmlns:r="http://schemas.openxmlformats.org/officeDocument/2006/relationships" r:embed="rId4">
              <a:alphaModFix/>
            </a:blip>
            <a:srcRect/>
            <a:stretch/>
          </xdr:blipFill>
          <xdr:spPr>
            <a:xfrm>
              <a:off x="5813" y="450"/>
              <a:ext cx="1027" cy="170"/>
            </a:xfrm>
            <a:prstGeom prst="rect">
              <a:avLst/>
            </a:prstGeom>
            <a:noFill/>
            <a:ln>
              <a:noFill/>
            </a:ln>
          </xdr:spPr>
        </xdr:pic>
        <xdr:sp macro="" textlink="">
          <xdr:nvSpPr>
            <xdr:cNvPr id="22" name="Shape 22">
              <a:extLst>
                <a:ext uri="{FF2B5EF4-FFF2-40B4-BE49-F238E27FC236}">
                  <a16:creationId xmlns:a16="http://schemas.microsoft.com/office/drawing/2014/main" id="{40BE973B-8FD6-B894-CCD1-ED2C6759DC99}"/>
                </a:ext>
              </a:extLst>
            </xdr:cNvPr>
            <xdr:cNvSpPr/>
          </xdr:nvSpPr>
          <xdr:spPr>
            <a:xfrm>
              <a:off x="5812" y="460"/>
              <a:ext cx="564" cy="242"/>
            </a:xfrm>
            <a:custGeom>
              <a:avLst/>
              <a:gdLst/>
              <a:ahLst/>
              <a:cxnLst/>
              <a:rect l="l" t="t" r="r" b="b"/>
              <a:pathLst>
                <a:path w="564" h="242" extrusionOk="0">
                  <a:moveTo>
                    <a:pt x="320" y="68"/>
                  </a:moveTo>
                  <a:lnTo>
                    <a:pt x="294" y="120"/>
                  </a:lnTo>
                  <a:lnTo>
                    <a:pt x="46" y="133"/>
                  </a:lnTo>
                  <a:lnTo>
                    <a:pt x="41" y="142"/>
                  </a:lnTo>
                  <a:lnTo>
                    <a:pt x="36" y="152"/>
                  </a:lnTo>
                  <a:lnTo>
                    <a:pt x="31" y="161"/>
                  </a:lnTo>
                  <a:lnTo>
                    <a:pt x="26" y="171"/>
                  </a:lnTo>
                  <a:lnTo>
                    <a:pt x="23" y="180"/>
                  </a:lnTo>
                  <a:lnTo>
                    <a:pt x="19" y="189"/>
                  </a:lnTo>
                  <a:lnTo>
                    <a:pt x="15" y="197"/>
                  </a:lnTo>
                  <a:lnTo>
                    <a:pt x="0" y="242"/>
                  </a:lnTo>
                  <a:lnTo>
                    <a:pt x="35" y="241"/>
                  </a:lnTo>
                  <a:lnTo>
                    <a:pt x="71" y="239"/>
                  </a:lnTo>
                  <a:lnTo>
                    <a:pt x="141" y="237"/>
                  </a:lnTo>
                  <a:lnTo>
                    <a:pt x="176" y="237"/>
                  </a:lnTo>
                  <a:lnTo>
                    <a:pt x="247" y="235"/>
                  </a:lnTo>
                  <a:lnTo>
                    <a:pt x="564" y="235"/>
                  </a:lnTo>
                  <a:lnTo>
                    <a:pt x="564" y="157"/>
                  </a:lnTo>
                  <a:lnTo>
                    <a:pt x="456" y="157"/>
                  </a:lnTo>
                  <a:lnTo>
                    <a:pt x="448" y="77"/>
                  </a:lnTo>
                  <a:lnTo>
                    <a:pt x="320" y="68"/>
                  </a:lnTo>
                  <a:close/>
                  <a:moveTo>
                    <a:pt x="564" y="235"/>
                  </a:moveTo>
                  <a:lnTo>
                    <a:pt x="423" y="235"/>
                  </a:lnTo>
                  <a:lnTo>
                    <a:pt x="564" y="239"/>
                  </a:lnTo>
                  <a:lnTo>
                    <a:pt x="564" y="235"/>
                  </a:lnTo>
                  <a:close/>
                  <a:moveTo>
                    <a:pt x="517" y="0"/>
                  </a:moveTo>
                  <a:lnTo>
                    <a:pt x="488" y="0"/>
                  </a:lnTo>
                  <a:lnTo>
                    <a:pt x="471" y="21"/>
                  </a:lnTo>
                  <a:lnTo>
                    <a:pt x="471" y="157"/>
                  </a:lnTo>
                  <a:lnTo>
                    <a:pt x="564" y="157"/>
                  </a:lnTo>
                  <a:lnTo>
                    <a:pt x="564" y="153"/>
                  </a:lnTo>
                  <a:lnTo>
                    <a:pt x="517" y="153"/>
                  </a:lnTo>
                  <a:lnTo>
                    <a:pt x="517" y="0"/>
                  </a:lnTo>
                  <a:close/>
                </a:path>
              </a:pathLst>
            </a:custGeom>
            <a:solidFill>
              <a:srgbClr val="FCFCFC"/>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3" name="Shape 23">
              <a:extLst>
                <a:ext uri="{FF2B5EF4-FFF2-40B4-BE49-F238E27FC236}">
                  <a16:creationId xmlns:a16="http://schemas.microsoft.com/office/drawing/2014/main" id="{8DBE9175-4B8C-A31D-3A6B-8F42B773BD49}"/>
                </a:ext>
              </a:extLst>
            </xdr:cNvPr>
            <xdr:cNvPicPr preferRelativeResize="0"/>
          </xdr:nvPicPr>
          <xdr:blipFill rotWithShape="1">
            <a:blip xmlns:r="http://schemas.openxmlformats.org/officeDocument/2006/relationships" r:embed="rId5">
              <a:alphaModFix/>
            </a:blip>
            <a:srcRect/>
            <a:stretch/>
          </xdr:blipFill>
          <xdr:spPr>
            <a:xfrm>
              <a:off x="5810" y="592"/>
              <a:ext cx="566" cy="2"/>
            </a:xfrm>
            <a:prstGeom prst="rect">
              <a:avLst/>
            </a:prstGeom>
            <a:noFill/>
            <a:ln>
              <a:noFill/>
            </a:ln>
          </xdr:spPr>
        </xdr:pic>
        <xdr:sp macro="" textlink="">
          <xdr:nvSpPr>
            <xdr:cNvPr id="24" name="Shape 24">
              <a:extLst>
                <a:ext uri="{FF2B5EF4-FFF2-40B4-BE49-F238E27FC236}">
                  <a16:creationId xmlns:a16="http://schemas.microsoft.com/office/drawing/2014/main" id="{5BC6DD82-2870-D5F5-9A76-379AFCB5FC11}"/>
                </a:ext>
              </a:extLst>
            </xdr:cNvPr>
            <xdr:cNvSpPr/>
          </xdr:nvSpPr>
          <xdr:spPr>
            <a:xfrm>
              <a:off x="5813" y="460"/>
              <a:ext cx="564" cy="242"/>
            </a:xfrm>
            <a:custGeom>
              <a:avLst/>
              <a:gdLst/>
              <a:ahLst/>
              <a:cxnLst/>
              <a:rect l="l" t="t" r="r" b="b"/>
              <a:pathLst>
                <a:path w="564" h="242" extrusionOk="0">
                  <a:moveTo>
                    <a:pt x="26" y="171"/>
                  </a:moveTo>
                  <a:lnTo>
                    <a:pt x="23" y="179"/>
                  </a:lnTo>
                  <a:lnTo>
                    <a:pt x="19" y="188"/>
                  </a:lnTo>
                  <a:lnTo>
                    <a:pt x="15" y="197"/>
                  </a:lnTo>
                  <a:lnTo>
                    <a:pt x="12" y="206"/>
                  </a:lnTo>
                  <a:lnTo>
                    <a:pt x="9" y="214"/>
                  </a:lnTo>
                  <a:lnTo>
                    <a:pt x="6" y="224"/>
                  </a:lnTo>
                  <a:lnTo>
                    <a:pt x="3" y="232"/>
                  </a:lnTo>
                  <a:lnTo>
                    <a:pt x="0" y="242"/>
                  </a:lnTo>
                  <a:lnTo>
                    <a:pt x="35" y="240"/>
                  </a:lnTo>
                  <a:lnTo>
                    <a:pt x="71" y="239"/>
                  </a:lnTo>
                  <a:lnTo>
                    <a:pt x="106" y="238"/>
                  </a:lnTo>
                  <a:lnTo>
                    <a:pt x="141" y="237"/>
                  </a:lnTo>
                  <a:lnTo>
                    <a:pt x="176" y="236"/>
                  </a:lnTo>
                  <a:lnTo>
                    <a:pt x="211" y="236"/>
                  </a:lnTo>
                  <a:lnTo>
                    <a:pt x="247" y="235"/>
                  </a:lnTo>
                  <a:lnTo>
                    <a:pt x="282" y="235"/>
                  </a:lnTo>
                  <a:lnTo>
                    <a:pt x="317" y="235"/>
                  </a:lnTo>
                  <a:lnTo>
                    <a:pt x="352" y="235"/>
                  </a:lnTo>
                  <a:lnTo>
                    <a:pt x="388" y="235"/>
                  </a:lnTo>
                  <a:lnTo>
                    <a:pt x="423" y="235"/>
                  </a:lnTo>
                  <a:lnTo>
                    <a:pt x="458" y="236"/>
                  </a:lnTo>
                  <a:lnTo>
                    <a:pt x="493" y="237"/>
                  </a:lnTo>
                  <a:lnTo>
                    <a:pt x="528" y="237"/>
                  </a:lnTo>
                  <a:lnTo>
                    <a:pt x="564" y="238"/>
                  </a:lnTo>
                  <a:lnTo>
                    <a:pt x="564" y="152"/>
                  </a:lnTo>
                  <a:lnTo>
                    <a:pt x="516" y="152"/>
                  </a:lnTo>
                  <a:lnTo>
                    <a:pt x="516" y="0"/>
                  </a:lnTo>
                  <a:lnTo>
                    <a:pt x="487" y="0"/>
                  </a:lnTo>
                  <a:lnTo>
                    <a:pt x="471" y="21"/>
                  </a:lnTo>
                  <a:lnTo>
                    <a:pt x="471" y="156"/>
                  </a:lnTo>
                  <a:lnTo>
                    <a:pt x="26" y="171"/>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5" name="Shape 25">
              <a:extLst>
                <a:ext uri="{FF2B5EF4-FFF2-40B4-BE49-F238E27FC236}">
                  <a16:creationId xmlns:a16="http://schemas.microsoft.com/office/drawing/2014/main" id="{03DFF707-C330-4E19-760C-B69EAF868770}"/>
                </a:ext>
              </a:extLst>
            </xdr:cNvPr>
            <xdr:cNvPicPr preferRelativeResize="0"/>
          </xdr:nvPicPr>
          <xdr:blipFill rotWithShape="1">
            <a:blip xmlns:r="http://schemas.openxmlformats.org/officeDocument/2006/relationships" r:embed="rId5">
              <a:alphaModFix/>
            </a:blip>
            <a:srcRect/>
            <a:stretch/>
          </xdr:blipFill>
          <xdr:spPr>
            <a:xfrm>
              <a:off x="5813" y="592"/>
              <a:ext cx="564" cy="2"/>
            </a:xfrm>
            <a:prstGeom prst="rect">
              <a:avLst/>
            </a:prstGeom>
            <a:noFill/>
            <a:ln>
              <a:noFill/>
            </a:ln>
          </xdr:spPr>
        </xdr:pic>
        <xdr:sp macro="" textlink="">
          <xdr:nvSpPr>
            <xdr:cNvPr id="26" name="Shape 26">
              <a:extLst>
                <a:ext uri="{FF2B5EF4-FFF2-40B4-BE49-F238E27FC236}">
                  <a16:creationId xmlns:a16="http://schemas.microsoft.com/office/drawing/2014/main" id="{4A1D91D8-FAE3-A83F-05E4-9707666A0ECE}"/>
                </a:ext>
              </a:extLst>
            </xdr:cNvPr>
            <xdr:cNvSpPr/>
          </xdr:nvSpPr>
          <xdr:spPr>
            <a:xfrm>
              <a:off x="5809" y="713"/>
              <a:ext cx="2" cy="2"/>
            </a:xfrm>
            <a:custGeom>
              <a:avLst/>
              <a:gdLst/>
              <a:ahLst/>
              <a:cxnLst/>
              <a:rect l="l" t="t" r="r" b="b"/>
              <a:pathLst>
                <a:path w="1" h="1" extrusionOk="0">
                  <a:moveTo>
                    <a:pt x="1" y="0"/>
                  </a:moveTo>
                  <a:lnTo>
                    <a:pt x="0" y="1"/>
                  </a:lnTo>
                  <a:lnTo>
                    <a:pt x="1"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7" name="Shape 27">
              <a:extLst>
                <a:ext uri="{FF2B5EF4-FFF2-40B4-BE49-F238E27FC236}">
                  <a16:creationId xmlns:a16="http://schemas.microsoft.com/office/drawing/2014/main" id="{C40F056F-C1E6-DAC3-578F-5E2216CACDC8}"/>
                </a:ext>
              </a:extLst>
            </xdr:cNvPr>
            <xdr:cNvPicPr preferRelativeResize="0"/>
          </xdr:nvPicPr>
          <xdr:blipFill rotWithShape="1">
            <a:blip xmlns:r="http://schemas.openxmlformats.org/officeDocument/2006/relationships" r:embed="rId6">
              <a:alphaModFix/>
            </a:blip>
            <a:srcRect/>
            <a:stretch/>
          </xdr:blipFill>
          <xdr:spPr>
            <a:xfrm>
              <a:off x="5774" y="1073"/>
              <a:ext cx="1056" cy="94"/>
            </a:xfrm>
            <a:prstGeom prst="rect">
              <a:avLst/>
            </a:prstGeom>
            <a:noFill/>
            <a:ln>
              <a:noFill/>
            </a:ln>
          </xdr:spPr>
        </xdr:pic>
        <xdr:sp macro="" textlink="">
          <xdr:nvSpPr>
            <xdr:cNvPr id="28" name="Shape 28">
              <a:extLst>
                <a:ext uri="{FF2B5EF4-FFF2-40B4-BE49-F238E27FC236}">
                  <a16:creationId xmlns:a16="http://schemas.microsoft.com/office/drawing/2014/main" id="{2130A736-A82E-F8D4-5B47-9A2E9C9F1032}"/>
                </a:ext>
              </a:extLst>
            </xdr:cNvPr>
            <xdr:cNvSpPr/>
          </xdr:nvSpPr>
          <xdr:spPr>
            <a:xfrm>
              <a:off x="5839" y="528"/>
              <a:ext cx="429" cy="103"/>
            </a:xfrm>
            <a:custGeom>
              <a:avLst/>
              <a:gdLst/>
              <a:ahLst/>
              <a:cxnLst/>
              <a:rect l="l" t="t" r="r" b="b"/>
              <a:pathLst>
                <a:path w="429" h="103" extrusionOk="0">
                  <a:moveTo>
                    <a:pt x="19" y="64"/>
                  </a:moveTo>
                  <a:lnTo>
                    <a:pt x="14" y="74"/>
                  </a:lnTo>
                  <a:lnTo>
                    <a:pt x="9" y="83"/>
                  </a:lnTo>
                  <a:lnTo>
                    <a:pt x="4" y="93"/>
                  </a:lnTo>
                  <a:lnTo>
                    <a:pt x="0" y="103"/>
                  </a:lnTo>
                  <a:lnTo>
                    <a:pt x="429" y="89"/>
                  </a:lnTo>
                  <a:lnTo>
                    <a:pt x="421" y="9"/>
                  </a:lnTo>
                  <a:lnTo>
                    <a:pt x="293" y="0"/>
                  </a:lnTo>
                  <a:lnTo>
                    <a:pt x="267" y="51"/>
                  </a:lnTo>
                  <a:lnTo>
                    <a:pt x="19" y="64"/>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9" name="Shape 29">
              <a:extLst>
                <a:ext uri="{FF2B5EF4-FFF2-40B4-BE49-F238E27FC236}">
                  <a16:creationId xmlns:a16="http://schemas.microsoft.com/office/drawing/2014/main" id="{9D647C49-1713-86EF-60F3-7DB379E04BC9}"/>
                </a:ext>
              </a:extLst>
            </xdr:cNvPr>
            <xdr:cNvPicPr preferRelativeResize="0"/>
          </xdr:nvPicPr>
          <xdr:blipFill rotWithShape="1">
            <a:blip xmlns:r="http://schemas.openxmlformats.org/officeDocument/2006/relationships" r:embed="rId7">
              <a:alphaModFix/>
            </a:blip>
            <a:srcRect/>
            <a:stretch/>
          </xdr:blipFill>
          <xdr:spPr>
            <a:xfrm>
              <a:off x="5839" y="659"/>
              <a:ext cx="499" cy="2"/>
            </a:xfrm>
            <a:prstGeom prst="rect">
              <a:avLst/>
            </a:prstGeom>
            <a:noFill/>
            <a:ln>
              <a:noFill/>
            </a:ln>
          </xdr:spPr>
        </xdr:pic>
        <xdr:sp macro="" textlink="">
          <xdr:nvSpPr>
            <xdr:cNvPr id="30" name="Shape 30">
              <a:extLst>
                <a:ext uri="{FF2B5EF4-FFF2-40B4-BE49-F238E27FC236}">
                  <a16:creationId xmlns:a16="http://schemas.microsoft.com/office/drawing/2014/main" id="{396A0898-AEE0-856F-5A3E-F5D9FABBB85B}"/>
                </a:ext>
              </a:extLst>
            </xdr:cNvPr>
            <xdr:cNvSpPr/>
          </xdr:nvSpPr>
          <xdr:spPr>
            <a:xfrm>
              <a:off x="5799" y="880"/>
              <a:ext cx="1036" cy="188"/>
            </a:xfrm>
            <a:custGeom>
              <a:avLst/>
              <a:gdLst/>
              <a:ahLst/>
              <a:cxnLst/>
              <a:rect l="l" t="t" r="r" b="b"/>
              <a:pathLst>
                <a:path w="1036" h="188" extrusionOk="0">
                  <a:moveTo>
                    <a:pt x="1028" y="115"/>
                  </a:moveTo>
                  <a:lnTo>
                    <a:pt x="445" y="115"/>
                  </a:lnTo>
                  <a:lnTo>
                    <a:pt x="566" y="119"/>
                  </a:lnTo>
                  <a:lnTo>
                    <a:pt x="597" y="122"/>
                  </a:lnTo>
                  <a:lnTo>
                    <a:pt x="627" y="124"/>
                  </a:lnTo>
                  <a:lnTo>
                    <a:pt x="658" y="127"/>
                  </a:lnTo>
                  <a:lnTo>
                    <a:pt x="688" y="131"/>
                  </a:lnTo>
                  <a:lnTo>
                    <a:pt x="719" y="134"/>
                  </a:lnTo>
                  <a:lnTo>
                    <a:pt x="750" y="139"/>
                  </a:lnTo>
                  <a:lnTo>
                    <a:pt x="780" y="143"/>
                  </a:lnTo>
                  <a:lnTo>
                    <a:pt x="811" y="148"/>
                  </a:lnTo>
                  <a:lnTo>
                    <a:pt x="904" y="166"/>
                  </a:lnTo>
                  <a:lnTo>
                    <a:pt x="967" y="180"/>
                  </a:lnTo>
                  <a:lnTo>
                    <a:pt x="998" y="188"/>
                  </a:lnTo>
                  <a:lnTo>
                    <a:pt x="1001" y="184"/>
                  </a:lnTo>
                  <a:lnTo>
                    <a:pt x="1007" y="172"/>
                  </a:lnTo>
                  <a:lnTo>
                    <a:pt x="1017" y="148"/>
                  </a:lnTo>
                  <a:lnTo>
                    <a:pt x="1025" y="124"/>
                  </a:lnTo>
                  <a:lnTo>
                    <a:pt x="1028" y="115"/>
                  </a:lnTo>
                  <a:close/>
                  <a:moveTo>
                    <a:pt x="409" y="0"/>
                  </a:moveTo>
                  <a:lnTo>
                    <a:pt x="312" y="3"/>
                  </a:lnTo>
                  <a:lnTo>
                    <a:pt x="249" y="7"/>
                  </a:lnTo>
                  <a:lnTo>
                    <a:pt x="185" y="13"/>
                  </a:lnTo>
                  <a:lnTo>
                    <a:pt x="154" y="17"/>
                  </a:lnTo>
                  <a:lnTo>
                    <a:pt x="92" y="27"/>
                  </a:lnTo>
                  <a:lnTo>
                    <a:pt x="0" y="45"/>
                  </a:lnTo>
                  <a:lnTo>
                    <a:pt x="2" y="60"/>
                  </a:lnTo>
                  <a:lnTo>
                    <a:pt x="8" y="88"/>
                  </a:lnTo>
                  <a:lnTo>
                    <a:pt x="12" y="101"/>
                  </a:lnTo>
                  <a:lnTo>
                    <a:pt x="20" y="129"/>
                  </a:lnTo>
                  <a:lnTo>
                    <a:pt x="30" y="155"/>
                  </a:lnTo>
                  <a:lnTo>
                    <a:pt x="59" y="149"/>
                  </a:lnTo>
                  <a:lnTo>
                    <a:pt x="118" y="139"/>
                  </a:lnTo>
                  <a:lnTo>
                    <a:pt x="177" y="131"/>
                  </a:lnTo>
                  <a:lnTo>
                    <a:pt x="266" y="122"/>
                  </a:lnTo>
                  <a:lnTo>
                    <a:pt x="325" y="118"/>
                  </a:lnTo>
                  <a:lnTo>
                    <a:pt x="415" y="115"/>
                  </a:lnTo>
                  <a:lnTo>
                    <a:pt x="1028" y="115"/>
                  </a:lnTo>
                  <a:lnTo>
                    <a:pt x="1033" y="98"/>
                  </a:lnTo>
                  <a:lnTo>
                    <a:pt x="1036" y="86"/>
                  </a:lnTo>
                  <a:lnTo>
                    <a:pt x="1003" y="77"/>
                  </a:lnTo>
                  <a:lnTo>
                    <a:pt x="936" y="61"/>
                  </a:lnTo>
                  <a:lnTo>
                    <a:pt x="837" y="40"/>
                  </a:lnTo>
                  <a:lnTo>
                    <a:pt x="804" y="35"/>
                  </a:lnTo>
                  <a:lnTo>
                    <a:pt x="770" y="29"/>
                  </a:lnTo>
                  <a:lnTo>
                    <a:pt x="704" y="19"/>
                  </a:lnTo>
                  <a:lnTo>
                    <a:pt x="671" y="15"/>
                  </a:lnTo>
                  <a:lnTo>
                    <a:pt x="572" y="6"/>
                  </a:lnTo>
                  <a:lnTo>
                    <a:pt x="507" y="2"/>
                  </a:lnTo>
                  <a:lnTo>
                    <a:pt x="474" y="1"/>
                  </a:lnTo>
                  <a:lnTo>
                    <a:pt x="441" y="1"/>
                  </a:lnTo>
                  <a:lnTo>
                    <a:pt x="409" y="0"/>
                  </a:lnTo>
                  <a:close/>
                </a:path>
              </a:pathLst>
            </a:custGeom>
            <a:solidFill>
              <a:srgbClr val="FFF012"/>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31" name="Shape 31">
              <a:extLst>
                <a:ext uri="{FF2B5EF4-FFF2-40B4-BE49-F238E27FC236}">
                  <a16:creationId xmlns:a16="http://schemas.microsoft.com/office/drawing/2014/main" id="{79191183-CEC0-73B8-A103-9BB5CABDFA81}"/>
                </a:ext>
              </a:extLst>
            </xdr:cNvPr>
            <xdr:cNvPicPr preferRelativeResize="0"/>
          </xdr:nvPicPr>
          <xdr:blipFill rotWithShape="1">
            <a:blip xmlns:r="http://schemas.openxmlformats.org/officeDocument/2006/relationships" r:embed="rId8">
              <a:alphaModFix/>
            </a:blip>
            <a:srcRect/>
            <a:stretch/>
          </xdr:blipFill>
          <xdr:spPr>
            <a:xfrm>
              <a:off x="5798" y="1012"/>
              <a:ext cx="1037" cy="2"/>
            </a:xfrm>
            <a:prstGeom prst="rect">
              <a:avLst/>
            </a:prstGeom>
            <a:noFill/>
            <a:ln>
              <a:noFill/>
            </a:ln>
          </xdr:spPr>
        </xdr:pic>
        <xdr:sp macro="" textlink="">
          <xdr:nvSpPr>
            <xdr:cNvPr id="32" name="Shape 32">
              <a:extLst>
                <a:ext uri="{FF2B5EF4-FFF2-40B4-BE49-F238E27FC236}">
                  <a16:creationId xmlns:a16="http://schemas.microsoft.com/office/drawing/2014/main" id="{9A576AF4-1E82-1F36-A7D4-875B5F4D0461}"/>
                </a:ext>
              </a:extLst>
            </xdr:cNvPr>
            <xdr:cNvSpPr/>
          </xdr:nvSpPr>
          <xdr:spPr>
            <a:xfrm>
              <a:off x="5799" y="880"/>
              <a:ext cx="1036" cy="188"/>
            </a:xfrm>
            <a:custGeom>
              <a:avLst/>
              <a:gdLst/>
              <a:ahLst/>
              <a:cxnLst/>
              <a:rect l="l" t="t" r="r" b="b"/>
              <a:pathLst>
                <a:path w="1036" h="188" extrusionOk="0">
                  <a:moveTo>
                    <a:pt x="998" y="188"/>
                  </a:moveTo>
                  <a:lnTo>
                    <a:pt x="967" y="180"/>
                  </a:lnTo>
                  <a:lnTo>
                    <a:pt x="935" y="173"/>
                  </a:lnTo>
                  <a:lnTo>
                    <a:pt x="904" y="166"/>
                  </a:lnTo>
                  <a:lnTo>
                    <a:pt x="873" y="160"/>
                  </a:lnTo>
                  <a:lnTo>
                    <a:pt x="842" y="154"/>
                  </a:lnTo>
                  <a:lnTo>
                    <a:pt x="811" y="148"/>
                  </a:lnTo>
                  <a:lnTo>
                    <a:pt x="780" y="143"/>
                  </a:lnTo>
                  <a:lnTo>
                    <a:pt x="750" y="139"/>
                  </a:lnTo>
                  <a:lnTo>
                    <a:pt x="719" y="134"/>
                  </a:lnTo>
                  <a:lnTo>
                    <a:pt x="688" y="131"/>
                  </a:lnTo>
                  <a:lnTo>
                    <a:pt x="658" y="127"/>
                  </a:lnTo>
                  <a:lnTo>
                    <a:pt x="627" y="124"/>
                  </a:lnTo>
                  <a:lnTo>
                    <a:pt x="597" y="122"/>
                  </a:lnTo>
                  <a:lnTo>
                    <a:pt x="566" y="119"/>
                  </a:lnTo>
                  <a:lnTo>
                    <a:pt x="536" y="118"/>
                  </a:lnTo>
                  <a:lnTo>
                    <a:pt x="505" y="117"/>
                  </a:lnTo>
                  <a:lnTo>
                    <a:pt x="475" y="116"/>
                  </a:lnTo>
                  <a:lnTo>
                    <a:pt x="445" y="115"/>
                  </a:lnTo>
                  <a:lnTo>
                    <a:pt x="415" y="115"/>
                  </a:lnTo>
                  <a:lnTo>
                    <a:pt x="385" y="116"/>
                  </a:lnTo>
                  <a:lnTo>
                    <a:pt x="355" y="117"/>
                  </a:lnTo>
                  <a:lnTo>
                    <a:pt x="325" y="118"/>
                  </a:lnTo>
                  <a:lnTo>
                    <a:pt x="236" y="125"/>
                  </a:lnTo>
                  <a:lnTo>
                    <a:pt x="147" y="135"/>
                  </a:lnTo>
                  <a:lnTo>
                    <a:pt x="59" y="149"/>
                  </a:lnTo>
                  <a:lnTo>
                    <a:pt x="30" y="155"/>
                  </a:lnTo>
                  <a:lnTo>
                    <a:pt x="25" y="142"/>
                  </a:lnTo>
                  <a:lnTo>
                    <a:pt x="20" y="129"/>
                  </a:lnTo>
                  <a:lnTo>
                    <a:pt x="16" y="115"/>
                  </a:lnTo>
                  <a:lnTo>
                    <a:pt x="12" y="101"/>
                  </a:lnTo>
                  <a:lnTo>
                    <a:pt x="8" y="88"/>
                  </a:lnTo>
                  <a:lnTo>
                    <a:pt x="5" y="74"/>
                  </a:lnTo>
                  <a:lnTo>
                    <a:pt x="2" y="60"/>
                  </a:lnTo>
                  <a:lnTo>
                    <a:pt x="0" y="45"/>
                  </a:lnTo>
                  <a:lnTo>
                    <a:pt x="30" y="39"/>
                  </a:lnTo>
                  <a:lnTo>
                    <a:pt x="61" y="33"/>
                  </a:lnTo>
                  <a:lnTo>
                    <a:pt x="92" y="27"/>
                  </a:lnTo>
                  <a:lnTo>
                    <a:pt x="123" y="22"/>
                  </a:lnTo>
                  <a:lnTo>
                    <a:pt x="154" y="17"/>
                  </a:lnTo>
                  <a:lnTo>
                    <a:pt x="185" y="13"/>
                  </a:lnTo>
                  <a:lnTo>
                    <a:pt x="217" y="10"/>
                  </a:lnTo>
                  <a:lnTo>
                    <a:pt x="249" y="7"/>
                  </a:lnTo>
                  <a:lnTo>
                    <a:pt x="281" y="5"/>
                  </a:lnTo>
                  <a:lnTo>
                    <a:pt x="312" y="3"/>
                  </a:lnTo>
                  <a:lnTo>
                    <a:pt x="345" y="2"/>
                  </a:lnTo>
                  <a:lnTo>
                    <a:pt x="377" y="1"/>
                  </a:lnTo>
                  <a:lnTo>
                    <a:pt x="409" y="0"/>
                  </a:lnTo>
                  <a:lnTo>
                    <a:pt x="441" y="1"/>
                  </a:lnTo>
                  <a:lnTo>
                    <a:pt x="474" y="1"/>
                  </a:lnTo>
                  <a:lnTo>
                    <a:pt x="507" y="2"/>
                  </a:lnTo>
                  <a:lnTo>
                    <a:pt x="539" y="4"/>
                  </a:lnTo>
                  <a:lnTo>
                    <a:pt x="572" y="6"/>
                  </a:lnTo>
                  <a:lnTo>
                    <a:pt x="605" y="9"/>
                  </a:lnTo>
                  <a:lnTo>
                    <a:pt x="638" y="12"/>
                  </a:lnTo>
                  <a:lnTo>
                    <a:pt x="671" y="15"/>
                  </a:lnTo>
                  <a:lnTo>
                    <a:pt x="704" y="19"/>
                  </a:lnTo>
                  <a:lnTo>
                    <a:pt x="737" y="24"/>
                  </a:lnTo>
                  <a:lnTo>
                    <a:pt x="770" y="29"/>
                  </a:lnTo>
                  <a:lnTo>
                    <a:pt x="804" y="35"/>
                  </a:lnTo>
                  <a:lnTo>
                    <a:pt x="837" y="40"/>
                  </a:lnTo>
                  <a:lnTo>
                    <a:pt x="870" y="47"/>
                  </a:lnTo>
                  <a:lnTo>
                    <a:pt x="903" y="54"/>
                  </a:lnTo>
                  <a:lnTo>
                    <a:pt x="936" y="61"/>
                  </a:lnTo>
                  <a:lnTo>
                    <a:pt x="970" y="69"/>
                  </a:lnTo>
                  <a:lnTo>
                    <a:pt x="1003" y="77"/>
                  </a:lnTo>
                  <a:lnTo>
                    <a:pt x="1036" y="86"/>
                  </a:lnTo>
                  <a:lnTo>
                    <a:pt x="1033" y="98"/>
                  </a:lnTo>
                  <a:lnTo>
                    <a:pt x="1029" y="111"/>
                  </a:lnTo>
                  <a:lnTo>
                    <a:pt x="1025" y="124"/>
                  </a:lnTo>
                  <a:lnTo>
                    <a:pt x="1021" y="136"/>
                  </a:lnTo>
                  <a:lnTo>
                    <a:pt x="1017" y="148"/>
                  </a:lnTo>
                  <a:lnTo>
                    <a:pt x="1012" y="160"/>
                  </a:lnTo>
                  <a:lnTo>
                    <a:pt x="1007" y="172"/>
                  </a:lnTo>
                  <a:lnTo>
                    <a:pt x="1001" y="184"/>
                  </a:lnTo>
                  <a:lnTo>
                    <a:pt x="1000" y="186"/>
                  </a:lnTo>
                  <a:lnTo>
                    <a:pt x="998" y="188"/>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33" name="Shape 33">
              <a:extLst>
                <a:ext uri="{FF2B5EF4-FFF2-40B4-BE49-F238E27FC236}">
                  <a16:creationId xmlns:a16="http://schemas.microsoft.com/office/drawing/2014/main" id="{2E4EFF37-2543-D6CF-E492-BFFCCBE00A4E}"/>
                </a:ext>
              </a:extLst>
            </xdr:cNvPr>
            <xdr:cNvPicPr preferRelativeResize="0"/>
          </xdr:nvPicPr>
          <xdr:blipFill rotWithShape="1">
            <a:blip xmlns:r="http://schemas.openxmlformats.org/officeDocument/2006/relationships" r:embed="rId8">
              <a:alphaModFix/>
            </a:blip>
            <a:srcRect/>
            <a:stretch/>
          </xdr:blipFill>
          <xdr:spPr>
            <a:xfrm>
              <a:off x="5798" y="1012"/>
              <a:ext cx="1037" cy="2"/>
            </a:xfrm>
            <a:prstGeom prst="rect">
              <a:avLst/>
            </a:prstGeom>
            <a:noFill/>
            <a:ln>
              <a:noFill/>
            </a:ln>
          </xdr:spPr>
        </xdr:pic>
        <xdr:pic>
          <xdr:nvPicPr>
            <xdr:cNvPr id="34" name="Shape 34">
              <a:extLst>
                <a:ext uri="{FF2B5EF4-FFF2-40B4-BE49-F238E27FC236}">
                  <a16:creationId xmlns:a16="http://schemas.microsoft.com/office/drawing/2014/main" id="{7B2E6316-3A80-74D1-5C32-4BBD05B39737}"/>
                </a:ext>
              </a:extLst>
            </xdr:cNvPr>
            <xdr:cNvPicPr preferRelativeResize="0"/>
          </xdr:nvPicPr>
          <xdr:blipFill rotWithShape="1">
            <a:blip xmlns:r="http://schemas.openxmlformats.org/officeDocument/2006/relationships" r:embed="rId9">
              <a:alphaModFix/>
            </a:blip>
            <a:srcRect/>
            <a:stretch/>
          </xdr:blipFill>
          <xdr:spPr>
            <a:xfrm>
              <a:off x="6011" y="461"/>
              <a:ext cx="352" cy="231"/>
            </a:xfrm>
            <a:prstGeom prst="rect">
              <a:avLst/>
            </a:prstGeom>
            <a:noFill/>
            <a:ln>
              <a:noFill/>
            </a:ln>
          </xdr:spPr>
        </xdr:pic>
        <xdr:pic>
          <xdr:nvPicPr>
            <xdr:cNvPr id="35" name="Shape 35">
              <a:extLst>
                <a:ext uri="{FF2B5EF4-FFF2-40B4-BE49-F238E27FC236}">
                  <a16:creationId xmlns:a16="http://schemas.microsoft.com/office/drawing/2014/main" id="{CB483281-D8D0-1B2E-9405-8C875EA23CC4}"/>
                </a:ext>
              </a:extLst>
            </xdr:cNvPr>
            <xdr:cNvPicPr preferRelativeResize="0"/>
          </xdr:nvPicPr>
          <xdr:blipFill rotWithShape="1">
            <a:blip xmlns:r="http://schemas.openxmlformats.org/officeDocument/2006/relationships" r:embed="rId10">
              <a:alphaModFix/>
            </a:blip>
            <a:srcRect/>
            <a:stretch/>
          </xdr:blipFill>
          <xdr:spPr>
            <a:xfrm>
              <a:off x="6012" y="753"/>
              <a:ext cx="823" cy="14"/>
            </a:xfrm>
            <a:prstGeom prst="rect">
              <a:avLst/>
            </a:prstGeom>
            <a:noFill/>
            <a:ln>
              <a:noFill/>
            </a:ln>
          </xdr:spPr>
        </xdr:pic>
        <xdr:sp macro="" textlink="">
          <xdr:nvSpPr>
            <xdr:cNvPr id="36" name="Shape 36">
              <a:extLst>
                <a:ext uri="{FF2B5EF4-FFF2-40B4-BE49-F238E27FC236}">
                  <a16:creationId xmlns:a16="http://schemas.microsoft.com/office/drawing/2014/main" id="{C2D9C39A-03B6-38B1-079D-5A6752A8EEA3}"/>
                </a:ext>
              </a:extLst>
            </xdr:cNvPr>
            <xdr:cNvSpPr/>
          </xdr:nvSpPr>
          <xdr:spPr>
            <a:xfrm>
              <a:off x="6220" y="553"/>
              <a:ext cx="30" cy="26"/>
            </a:xfrm>
            <a:prstGeom prst="rect">
              <a:avLst/>
            </a:prstGeom>
            <a:noFill/>
            <a:ln w="9525" cap="flat" cmpd="sng">
              <a:solidFill>
                <a:srgbClr val="373435"/>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37" name="Shape 37">
              <a:extLst>
                <a:ext uri="{FF2B5EF4-FFF2-40B4-BE49-F238E27FC236}">
                  <a16:creationId xmlns:a16="http://schemas.microsoft.com/office/drawing/2014/main" id="{63DF1818-48E1-F916-55DA-46E08DFB75A7}"/>
                </a:ext>
              </a:extLst>
            </xdr:cNvPr>
            <xdr:cNvSpPr/>
          </xdr:nvSpPr>
          <xdr:spPr>
            <a:xfrm>
              <a:off x="6182" y="549"/>
              <a:ext cx="30" cy="26"/>
            </a:xfrm>
            <a:prstGeom prst="rect">
              <a:avLst/>
            </a:prstGeom>
            <a:noFill/>
            <a:ln w="9525" cap="flat" cmpd="sng">
              <a:solidFill>
                <a:srgbClr val="373435"/>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38" name="Shape 38">
              <a:extLst>
                <a:ext uri="{FF2B5EF4-FFF2-40B4-BE49-F238E27FC236}">
                  <a16:creationId xmlns:a16="http://schemas.microsoft.com/office/drawing/2014/main" id="{7370FB73-2044-D4A3-DD97-45450D642123}"/>
                </a:ext>
              </a:extLst>
            </xdr:cNvPr>
            <xdr:cNvSpPr/>
          </xdr:nvSpPr>
          <xdr:spPr>
            <a:xfrm>
              <a:off x="6137" y="547"/>
              <a:ext cx="30" cy="25"/>
            </a:xfrm>
            <a:prstGeom prst="rect">
              <a:avLst/>
            </a:prstGeom>
            <a:noFill/>
            <a:ln w="9525" cap="flat" cmpd="sng">
              <a:solidFill>
                <a:srgbClr val="373435"/>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39" name="Shape 39">
              <a:extLst>
                <a:ext uri="{FF2B5EF4-FFF2-40B4-BE49-F238E27FC236}">
                  <a16:creationId xmlns:a16="http://schemas.microsoft.com/office/drawing/2014/main" id="{75B2559A-AB1D-2477-25A3-7039D86C5167}"/>
                </a:ext>
              </a:extLst>
            </xdr:cNvPr>
            <xdr:cNvPicPr preferRelativeResize="0"/>
          </xdr:nvPicPr>
          <xdr:blipFill rotWithShape="1">
            <a:blip xmlns:r="http://schemas.openxmlformats.org/officeDocument/2006/relationships" r:embed="rId11">
              <a:alphaModFix/>
            </a:blip>
            <a:srcRect/>
            <a:stretch/>
          </xdr:blipFill>
          <xdr:spPr>
            <a:xfrm>
              <a:off x="6137" y="676"/>
              <a:ext cx="583" cy="10"/>
            </a:xfrm>
            <a:prstGeom prst="rect">
              <a:avLst/>
            </a:prstGeom>
            <a:noFill/>
            <a:ln>
              <a:noFill/>
            </a:ln>
          </xdr:spPr>
        </xdr:pic>
        <xdr:sp macro="" textlink="">
          <xdr:nvSpPr>
            <xdr:cNvPr id="40" name="Shape 40">
              <a:extLst>
                <a:ext uri="{FF2B5EF4-FFF2-40B4-BE49-F238E27FC236}">
                  <a16:creationId xmlns:a16="http://schemas.microsoft.com/office/drawing/2014/main" id="{F99774D8-5EDF-29BB-C478-6EF4AF602EB3}"/>
                </a:ext>
              </a:extLst>
            </xdr:cNvPr>
            <xdr:cNvSpPr/>
          </xdr:nvSpPr>
          <xdr:spPr>
            <a:xfrm>
              <a:off x="6409" y="443"/>
              <a:ext cx="163" cy="345"/>
            </a:xfrm>
            <a:custGeom>
              <a:avLst/>
              <a:gdLst/>
              <a:ahLst/>
              <a:cxnLst/>
              <a:rect l="l" t="t" r="r" b="b"/>
              <a:pathLst>
                <a:path w="163" h="345" extrusionOk="0">
                  <a:moveTo>
                    <a:pt x="147" y="317"/>
                  </a:moveTo>
                  <a:lnTo>
                    <a:pt x="9" y="317"/>
                  </a:lnTo>
                  <a:lnTo>
                    <a:pt x="0" y="330"/>
                  </a:lnTo>
                  <a:lnTo>
                    <a:pt x="19" y="332"/>
                  </a:lnTo>
                  <a:lnTo>
                    <a:pt x="37" y="333"/>
                  </a:lnTo>
                  <a:lnTo>
                    <a:pt x="56" y="335"/>
                  </a:lnTo>
                  <a:lnTo>
                    <a:pt x="74" y="336"/>
                  </a:lnTo>
                  <a:lnTo>
                    <a:pt x="111" y="340"/>
                  </a:lnTo>
                  <a:lnTo>
                    <a:pt x="129" y="343"/>
                  </a:lnTo>
                  <a:lnTo>
                    <a:pt x="147" y="345"/>
                  </a:lnTo>
                  <a:lnTo>
                    <a:pt x="163" y="345"/>
                  </a:lnTo>
                  <a:lnTo>
                    <a:pt x="147" y="317"/>
                  </a:lnTo>
                  <a:close/>
                  <a:moveTo>
                    <a:pt x="122" y="296"/>
                  </a:moveTo>
                  <a:lnTo>
                    <a:pt x="32" y="296"/>
                  </a:lnTo>
                  <a:lnTo>
                    <a:pt x="19" y="317"/>
                  </a:lnTo>
                  <a:lnTo>
                    <a:pt x="136" y="317"/>
                  </a:lnTo>
                  <a:lnTo>
                    <a:pt x="122" y="296"/>
                  </a:lnTo>
                  <a:close/>
                  <a:moveTo>
                    <a:pt x="103" y="275"/>
                  </a:moveTo>
                  <a:lnTo>
                    <a:pt x="46" y="275"/>
                  </a:lnTo>
                  <a:lnTo>
                    <a:pt x="38" y="296"/>
                  </a:lnTo>
                  <a:lnTo>
                    <a:pt x="115" y="296"/>
                  </a:lnTo>
                  <a:lnTo>
                    <a:pt x="103" y="275"/>
                  </a:lnTo>
                  <a:close/>
                  <a:moveTo>
                    <a:pt x="91" y="79"/>
                  </a:moveTo>
                  <a:lnTo>
                    <a:pt x="54" y="79"/>
                  </a:lnTo>
                  <a:lnTo>
                    <a:pt x="54" y="275"/>
                  </a:lnTo>
                  <a:lnTo>
                    <a:pt x="91" y="275"/>
                  </a:lnTo>
                  <a:lnTo>
                    <a:pt x="91" y="79"/>
                  </a:lnTo>
                  <a:close/>
                  <a:moveTo>
                    <a:pt x="6" y="39"/>
                  </a:moveTo>
                  <a:lnTo>
                    <a:pt x="6" y="102"/>
                  </a:lnTo>
                  <a:lnTo>
                    <a:pt x="11" y="98"/>
                  </a:lnTo>
                  <a:lnTo>
                    <a:pt x="22" y="90"/>
                  </a:lnTo>
                  <a:lnTo>
                    <a:pt x="27" y="86"/>
                  </a:lnTo>
                  <a:lnTo>
                    <a:pt x="33" y="84"/>
                  </a:lnTo>
                  <a:lnTo>
                    <a:pt x="40" y="81"/>
                  </a:lnTo>
                  <a:lnTo>
                    <a:pt x="54" y="79"/>
                  </a:lnTo>
                  <a:lnTo>
                    <a:pt x="91" y="79"/>
                  </a:lnTo>
                  <a:lnTo>
                    <a:pt x="91" y="77"/>
                  </a:lnTo>
                  <a:lnTo>
                    <a:pt x="148" y="77"/>
                  </a:lnTo>
                  <a:lnTo>
                    <a:pt x="149" y="57"/>
                  </a:lnTo>
                  <a:lnTo>
                    <a:pt x="103" y="57"/>
                  </a:lnTo>
                  <a:lnTo>
                    <a:pt x="99" y="56"/>
                  </a:lnTo>
                  <a:lnTo>
                    <a:pt x="47" y="56"/>
                  </a:lnTo>
                  <a:lnTo>
                    <a:pt x="33" y="54"/>
                  </a:lnTo>
                  <a:lnTo>
                    <a:pt x="27" y="53"/>
                  </a:lnTo>
                  <a:lnTo>
                    <a:pt x="21" y="51"/>
                  </a:lnTo>
                  <a:lnTo>
                    <a:pt x="16" y="48"/>
                  </a:lnTo>
                  <a:lnTo>
                    <a:pt x="11" y="44"/>
                  </a:lnTo>
                  <a:lnTo>
                    <a:pt x="6" y="39"/>
                  </a:lnTo>
                  <a:close/>
                  <a:moveTo>
                    <a:pt x="148" y="77"/>
                  </a:moveTo>
                  <a:lnTo>
                    <a:pt x="106" y="77"/>
                  </a:lnTo>
                  <a:lnTo>
                    <a:pt x="114" y="78"/>
                  </a:lnTo>
                  <a:lnTo>
                    <a:pt x="120" y="80"/>
                  </a:lnTo>
                  <a:lnTo>
                    <a:pt x="134" y="88"/>
                  </a:lnTo>
                  <a:lnTo>
                    <a:pt x="141" y="94"/>
                  </a:lnTo>
                  <a:lnTo>
                    <a:pt x="148" y="101"/>
                  </a:lnTo>
                  <a:lnTo>
                    <a:pt x="148" y="77"/>
                  </a:lnTo>
                  <a:close/>
                  <a:moveTo>
                    <a:pt x="149" y="44"/>
                  </a:moveTo>
                  <a:lnTo>
                    <a:pt x="142" y="47"/>
                  </a:lnTo>
                  <a:lnTo>
                    <a:pt x="136" y="51"/>
                  </a:lnTo>
                  <a:lnTo>
                    <a:pt x="122" y="55"/>
                  </a:lnTo>
                  <a:lnTo>
                    <a:pt x="115" y="56"/>
                  </a:lnTo>
                  <a:lnTo>
                    <a:pt x="111" y="57"/>
                  </a:lnTo>
                  <a:lnTo>
                    <a:pt x="149" y="57"/>
                  </a:lnTo>
                  <a:lnTo>
                    <a:pt x="149" y="44"/>
                  </a:lnTo>
                  <a:close/>
                  <a:moveTo>
                    <a:pt x="112" y="0"/>
                  </a:moveTo>
                  <a:lnTo>
                    <a:pt x="40" y="0"/>
                  </a:lnTo>
                  <a:lnTo>
                    <a:pt x="44" y="7"/>
                  </a:lnTo>
                  <a:lnTo>
                    <a:pt x="48" y="15"/>
                  </a:lnTo>
                  <a:lnTo>
                    <a:pt x="54" y="29"/>
                  </a:lnTo>
                  <a:lnTo>
                    <a:pt x="56" y="36"/>
                  </a:lnTo>
                  <a:lnTo>
                    <a:pt x="56" y="49"/>
                  </a:lnTo>
                  <a:lnTo>
                    <a:pt x="54" y="55"/>
                  </a:lnTo>
                  <a:lnTo>
                    <a:pt x="47" y="56"/>
                  </a:lnTo>
                  <a:lnTo>
                    <a:pt x="95" y="56"/>
                  </a:lnTo>
                  <a:lnTo>
                    <a:pt x="91" y="55"/>
                  </a:lnTo>
                  <a:lnTo>
                    <a:pt x="89" y="48"/>
                  </a:lnTo>
                  <a:lnTo>
                    <a:pt x="90" y="40"/>
                  </a:lnTo>
                  <a:lnTo>
                    <a:pt x="92" y="33"/>
                  </a:lnTo>
                  <a:lnTo>
                    <a:pt x="98" y="19"/>
                  </a:lnTo>
                  <a:lnTo>
                    <a:pt x="103" y="13"/>
                  </a:lnTo>
                  <a:lnTo>
                    <a:pt x="108" y="6"/>
                  </a:lnTo>
                  <a:lnTo>
                    <a:pt x="112" y="0"/>
                  </a:lnTo>
                  <a:close/>
                </a:path>
              </a:pathLst>
            </a:custGeom>
            <a:solidFill>
              <a:srgbClr val="FCFCFC"/>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41" name="Shape 41">
              <a:extLst>
                <a:ext uri="{FF2B5EF4-FFF2-40B4-BE49-F238E27FC236}">
                  <a16:creationId xmlns:a16="http://schemas.microsoft.com/office/drawing/2014/main" id="{5901017C-A835-0CA4-1917-E0DAD545E04E}"/>
                </a:ext>
              </a:extLst>
            </xdr:cNvPr>
            <xdr:cNvPicPr preferRelativeResize="0"/>
          </xdr:nvPicPr>
          <xdr:blipFill rotWithShape="1">
            <a:blip xmlns:r="http://schemas.openxmlformats.org/officeDocument/2006/relationships" r:embed="rId12">
              <a:alphaModFix/>
            </a:blip>
            <a:srcRect/>
            <a:stretch/>
          </xdr:blipFill>
          <xdr:spPr>
            <a:xfrm>
              <a:off x="6410" y="573"/>
              <a:ext cx="499" cy="84"/>
            </a:xfrm>
            <a:prstGeom prst="rect">
              <a:avLst/>
            </a:prstGeom>
            <a:noFill/>
            <a:ln>
              <a:noFill/>
            </a:ln>
          </xdr:spPr>
        </xdr:pic>
        <xdr:sp macro="" textlink="">
          <xdr:nvSpPr>
            <xdr:cNvPr id="42" name="Shape 42">
              <a:extLst>
                <a:ext uri="{FF2B5EF4-FFF2-40B4-BE49-F238E27FC236}">
                  <a16:creationId xmlns:a16="http://schemas.microsoft.com/office/drawing/2014/main" id="{ADF57FF1-7B3A-160A-3143-AAB1C68F2051}"/>
                </a:ext>
              </a:extLst>
            </xdr:cNvPr>
            <xdr:cNvSpPr/>
          </xdr:nvSpPr>
          <xdr:spPr>
            <a:xfrm>
              <a:off x="6415" y="443"/>
              <a:ext cx="141" cy="276"/>
            </a:xfrm>
            <a:custGeom>
              <a:avLst/>
              <a:gdLst/>
              <a:ahLst/>
              <a:cxnLst/>
              <a:rect l="l" t="t" r="r" b="b"/>
              <a:pathLst>
                <a:path w="141" h="276" extrusionOk="0">
                  <a:moveTo>
                    <a:pt x="105" y="0"/>
                  </a:moveTo>
                  <a:lnTo>
                    <a:pt x="33" y="0"/>
                  </a:lnTo>
                  <a:lnTo>
                    <a:pt x="37" y="7"/>
                  </a:lnTo>
                  <a:lnTo>
                    <a:pt x="41" y="15"/>
                  </a:lnTo>
                  <a:lnTo>
                    <a:pt x="43" y="19"/>
                  </a:lnTo>
                  <a:lnTo>
                    <a:pt x="44" y="22"/>
                  </a:lnTo>
                  <a:lnTo>
                    <a:pt x="46" y="26"/>
                  </a:lnTo>
                  <a:lnTo>
                    <a:pt x="47" y="29"/>
                  </a:lnTo>
                  <a:lnTo>
                    <a:pt x="48" y="33"/>
                  </a:lnTo>
                  <a:lnTo>
                    <a:pt x="49" y="36"/>
                  </a:lnTo>
                  <a:lnTo>
                    <a:pt x="49" y="39"/>
                  </a:lnTo>
                  <a:lnTo>
                    <a:pt x="49" y="43"/>
                  </a:lnTo>
                  <a:lnTo>
                    <a:pt x="49" y="46"/>
                  </a:lnTo>
                  <a:lnTo>
                    <a:pt x="49" y="49"/>
                  </a:lnTo>
                  <a:lnTo>
                    <a:pt x="48" y="52"/>
                  </a:lnTo>
                  <a:lnTo>
                    <a:pt x="47" y="55"/>
                  </a:lnTo>
                  <a:lnTo>
                    <a:pt x="43" y="56"/>
                  </a:lnTo>
                  <a:lnTo>
                    <a:pt x="40" y="56"/>
                  </a:lnTo>
                  <a:lnTo>
                    <a:pt x="36" y="56"/>
                  </a:lnTo>
                  <a:lnTo>
                    <a:pt x="33" y="56"/>
                  </a:lnTo>
                  <a:lnTo>
                    <a:pt x="30" y="55"/>
                  </a:lnTo>
                  <a:lnTo>
                    <a:pt x="27" y="55"/>
                  </a:lnTo>
                  <a:lnTo>
                    <a:pt x="24" y="54"/>
                  </a:lnTo>
                  <a:lnTo>
                    <a:pt x="21" y="53"/>
                  </a:lnTo>
                  <a:lnTo>
                    <a:pt x="18" y="52"/>
                  </a:lnTo>
                  <a:lnTo>
                    <a:pt x="15" y="51"/>
                  </a:lnTo>
                  <a:lnTo>
                    <a:pt x="12" y="50"/>
                  </a:lnTo>
                  <a:lnTo>
                    <a:pt x="9" y="48"/>
                  </a:lnTo>
                  <a:lnTo>
                    <a:pt x="7" y="46"/>
                  </a:lnTo>
                  <a:lnTo>
                    <a:pt x="5" y="44"/>
                  </a:lnTo>
                  <a:lnTo>
                    <a:pt x="2" y="42"/>
                  </a:lnTo>
                  <a:lnTo>
                    <a:pt x="0" y="40"/>
                  </a:lnTo>
                  <a:lnTo>
                    <a:pt x="0" y="48"/>
                  </a:lnTo>
                  <a:lnTo>
                    <a:pt x="0" y="55"/>
                  </a:lnTo>
                  <a:lnTo>
                    <a:pt x="0" y="102"/>
                  </a:lnTo>
                  <a:lnTo>
                    <a:pt x="5" y="98"/>
                  </a:lnTo>
                  <a:lnTo>
                    <a:pt x="9" y="94"/>
                  </a:lnTo>
                  <a:lnTo>
                    <a:pt x="15" y="90"/>
                  </a:lnTo>
                  <a:lnTo>
                    <a:pt x="21" y="87"/>
                  </a:lnTo>
                  <a:lnTo>
                    <a:pt x="24" y="85"/>
                  </a:lnTo>
                  <a:lnTo>
                    <a:pt x="27" y="84"/>
                  </a:lnTo>
                  <a:lnTo>
                    <a:pt x="30" y="83"/>
                  </a:lnTo>
                  <a:lnTo>
                    <a:pt x="33" y="82"/>
                  </a:lnTo>
                  <a:lnTo>
                    <a:pt x="37" y="81"/>
                  </a:lnTo>
                  <a:lnTo>
                    <a:pt x="40" y="80"/>
                  </a:lnTo>
                  <a:lnTo>
                    <a:pt x="44" y="80"/>
                  </a:lnTo>
                  <a:lnTo>
                    <a:pt x="47" y="79"/>
                  </a:lnTo>
                  <a:lnTo>
                    <a:pt x="47" y="276"/>
                  </a:lnTo>
                  <a:lnTo>
                    <a:pt x="83" y="276"/>
                  </a:lnTo>
                  <a:lnTo>
                    <a:pt x="83" y="252"/>
                  </a:lnTo>
                  <a:lnTo>
                    <a:pt x="83" y="227"/>
                  </a:lnTo>
                  <a:lnTo>
                    <a:pt x="83" y="78"/>
                  </a:lnTo>
                  <a:lnTo>
                    <a:pt x="87" y="77"/>
                  </a:lnTo>
                  <a:lnTo>
                    <a:pt x="91" y="77"/>
                  </a:lnTo>
                  <a:lnTo>
                    <a:pt x="95" y="77"/>
                  </a:lnTo>
                  <a:lnTo>
                    <a:pt x="99" y="77"/>
                  </a:lnTo>
                  <a:lnTo>
                    <a:pt x="102" y="78"/>
                  </a:lnTo>
                  <a:lnTo>
                    <a:pt x="106" y="78"/>
                  </a:lnTo>
                  <a:lnTo>
                    <a:pt x="109" y="79"/>
                  </a:lnTo>
                  <a:lnTo>
                    <a:pt x="113" y="81"/>
                  </a:lnTo>
                  <a:lnTo>
                    <a:pt x="116" y="82"/>
                  </a:lnTo>
                  <a:lnTo>
                    <a:pt x="120" y="84"/>
                  </a:lnTo>
                  <a:lnTo>
                    <a:pt x="123" y="86"/>
                  </a:lnTo>
                  <a:lnTo>
                    <a:pt x="126" y="89"/>
                  </a:lnTo>
                  <a:lnTo>
                    <a:pt x="130" y="92"/>
                  </a:lnTo>
                  <a:lnTo>
                    <a:pt x="133" y="94"/>
                  </a:lnTo>
                  <a:lnTo>
                    <a:pt x="137" y="97"/>
                  </a:lnTo>
                  <a:lnTo>
                    <a:pt x="140" y="101"/>
                  </a:lnTo>
                  <a:lnTo>
                    <a:pt x="140" y="94"/>
                  </a:lnTo>
                  <a:lnTo>
                    <a:pt x="140" y="87"/>
                  </a:lnTo>
                  <a:lnTo>
                    <a:pt x="140" y="80"/>
                  </a:lnTo>
                  <a:lnTo>
                    <a:pt x="140" y="72"/>
                  </a:lnTo>
                  <a:lnTo>
                    <a:pt x="140" y="65"/>
                  </a:lnTo>
                  <a:lnTo>
                    <a:pt x="141" y="58"/>
                  </a:lnTo>
                  <a:lnTo>
                    <a:pt x="141" y="51"/>
                  </a:lnTo>
                  <a:lnTo>
                    <a:pt x="141" y="44"/>
                  </a:lnTo>
                  <a:lnTo>
                    <a:pt x="134" y="48"/>
                  </a:lnTo>
                  <a:lnTo>
                    <a:pt x="128" y="51"/>
                  </a:lnTo>
                  <a:lnTo>
                    <a:pt x="125" y="52"/>
                  </a:lnTo>
                  <a:lnTo>
                    <a:pt x="121" y="53"/>
                  </a:lnTo>
                  <a:lnTo>
                    <a:pt x="118" y="54"/>
                  </a:lnTo>
                  <a:lnTo>
                    <a:pt x="115" y="55"/>
                  </a:lnTo>
                  <a:lnTo>
                    <a:pt x="111" y="56"/>
                  </a:lnTo>
                  <a:lnTo>
                    <a:pt x="107" y="57"/>
                  </a:lnTo>
                  <a:lnTo>
                    <a:pt x="104" y="57"/>
                  </a:lnTo>
                  <a:lnTo>
                    <a:pt x="100" y="57"/>
                  </a:lnTo>
                  <a:lnTo>
                    <a:pt x="96" y="57"/>
                  </a:lnTo>
                  <a:lnTo>
                    <a:pt x="92" y="57"/>
                  </a:lnTo>
                  <a:lnTo>
                    <a:pt x="87" y="56"/>
                  </a:lnTo>
                  <a:lnTo>
                    <a:pt x="83" y="56"/>
                  </a:lnTo>
                  <a:lnTo>
                    <a:pt x="82" y="52"/>
                  </a:lnTo>
                  <a:lnTo>
                    <a:pt x="82" y="48"/>
                  </a:lnTo>
                  <a:lnTo>
                    <a:pt x="82" y="44"/>
                  </a:lnTo>
                  <a:lnTo>
                    <a:pt x="82" y="41"/>
                  </a:lnTo>
                  <a:lnTo>
                    <a:pt x="83" y="37"/>
                  </a:lnTo>
                  <a:lnTo>
                    <a:pt x="84" y="33"/>
                  </a:lnTo>
                  <a:lnTo>
                    <a:pt x="86" y="30"/>
                  </a:lnTo>
                  <a:lnTo>
                    <a:pt x="87" y="26"/>
                  </a:lnTo>
                  <a:lnTo>
                    <a:pt x="89" y="23"/>
                  </a:lnTo>
                  <a:lnTo>
                    <a:pt x="91" y="19"/>
                  </a:lnTo>
                  <a:lnTo>
                    <a:pt x="93" y="16"/>
                  </a:lnTo>
                  <a:lnTo>
                    <a:pt x="95" y="13"/>
                  </a:lnTo>
                  <a:lnTo>
                    <a:pt x="100" y="6"/>
                  </a:lnTo>
                  <a:lnTo>
                    <a:pt x="105"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43" name="Shape 43">
              <a:extLst>
                <a:ext uri="{FF2B5EF4-FFF2-40B4-BE49-F238E27FC236}">
                  <a16:creationId xmlns:a16="http://schemas.microsoft.com/office/drawing/2014/main" id="{F682AC05-70DF-2E33-535A-65A791EBDA6A}"/>
                </a:ext>
              </a:extLst>
            </xdr:cNvPr>
            <xdr:cNvSpPr/>
          </xdr:nvSpPr>
          <xdr:spPr>
            <a:xfrm>
              <a:off x="6428" y="739"/>
              <a:ext cx="117" cy="20"/>
            </a:xfrm>
            <a:custGeom>
              <a:avLst/>
              <a:gdLst/>
              <a:ahLst/>
              <a:cxnLst/>
              <a:rect l="l" t="t" r="r" b="b"/>
              <a:pathLst>
                <a:path w="117" h="20" extrusionOk="0">
                  <a:moveTo>
                    <a:pt x="117" y="20"/>
                  </a:moveTo>
                  <a:lnTo>
                    <a:pt x="103" y="0"/>
                  </a:lnTo>
                  <a:lnTo>
                    <a:pt x="13" y="0"/>
                  </a:lnTo>
                  <a:lnTo>
                    <a:pt x="0" y="20"/>
                  </a:lnTo>
                  <a:lnTo>
                    <a:pt x="117" y="2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44" name="Shape 44">
              <a:extLst>
                <a:ext uri="{FF2B5EF4-FFF2-40B4-BE49-F238E27FC236}">
                  <a16:creationId xmlns:a16="http://schemas.microsoft.com/office/drawing/2014/main" id="{63DA78EA-71DD-AD69-E4F9-0C8A071D330A}"/>
                </a:ext>
              </a:extLst>
            </xdr:cNvPr>
            <xdr:cNvSpPr/>
          </xdr:nvSpPr>
          <xdr:spPr>
            <a:xfrm>
              <a:off x="6447" y="718"/>
              <a:ext cx="78" cy="20"/>
            </a:xfrm>
            <a:custGeom>
              <a:avLst/>
              <a:gdLst/>
              <a:ahLst/>
              <a:cxnLst/>
              <a:rect l="l" t="t" r="r" b="b"/>
              <a:pathLst>
                <a:path w="78" h="20" extrusionOk="0">
                  <a:moveTo>
                    <a:pt x="0" y="20"/>
                  </a:moveTo>
                  <a:lnTo>
                    <a:pt x="8" y="0"/>
                  </a:lnTo>
                  <a:lnTo>
                    <a:pt x="65" y="0"/>
                  </a:lnTo>
                  <a:lnTo>
                    <a:pt x="78" y="20"/>
                  </a:lnTo>
                  <a:lnTo>
                    <a:pt x="0" y="2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45" name="Shape 45">
              <a:extLst>
                <a:ext uri="{FF2B5EF4-FFF2-40B4-BE49-F238E27FC236}">
                  <a16:creationId xmlns:a16="http://schemas.microsoft.com/office/drawing/2014/main" id="{712B9329-F8CD-03AB-3C5C-F9FAD42FD6E8}"/>
                </a:ext>
              </a:extLst>
            </xdr:cNvPr>
            <xdr:cNvPicPr preferRelativeResize="0"/>
          </xdr:nvPicPr>
          <xdr:blipFill rotWithShape="1">
            <a:blip xmlns:r="http://schemas.openxmlformats.org/officeDocument/2006/relationships" r:embed="rId13">
              <a:alphaModFix/>
            </a:blip>
            <a:srcRect/>
            <a:stretch/>
          </xdr:blipFill>
          <xdr:spPr>
            <a:xfrm>
              <a:off x="6428" y="920"/>
              <a:ext cx="255" cy="123"/>
            </a:xfrm>
            <a:prstGeom prst="rect">
              <a:avLst/>
            </a:prstGeom>
            <a:noFill/>
            <a:ln>
              <a:noFill/>
            </a:ln>
          </xdr:spPr>
        </xdr:pic>
        <xdr:cxnSp macro="">
          <xdr:nvCxnSpPr>
            <xdr:cNvPr id="46" name="Shape 46">
              <a:extLst>
                <a:ext uri="{FF2B5EF4-FFF2-40B4-BE49-F238E27FC236}">
                  <a16:creationId xmlns:a16="http://schemas.microsoft.com/office/drawing/2014/main" id="{35ACF2D3-1167-141E-70FF-4C8221BC64C9}"/>
                </a:ext>
              </a:extLst>
            </xdr:cNvPr>
            <xdr:cNvCxnSpPr/>
          </xdr:nvCxnSpPr>
          <xdr:spPr>
            <a:xfrm>
              <a:off x="6227" y="969"/>
              <a:ext cx="22" cy="0"/>
            </a:xfrm>
            <a:prstGeom prst="straightConnector1">
              <a:avLst/>
            </a:prstGeom>
            <a:noFill/>
            <a:ln w="19950" cap="flat" cmpd="sng">
              <a:solidFill>
                <a:srgbClr val="373435"/>
              </a:solidFill>
              <a:prstDash val="solid"/>
              <a:round/>
              <a:headEnd type="none" w="med" len="med"/>
              <a:tailEnd type="none" w="med" len="med"/>
            </a:ln>
          </xdr:spPr>
        </xdr:cxnSp>
        <xdr:cxnSp macro="">
          <xdr:nvCxnSpPr>
            <xdr:cNvPr id="47" name="Shape 47">
              <a:extLst>
                <a:ext uri="{FF2B5EF4-FFF2-40B4-BE49-F238E27FC236}">
                  <a16:creationId xmlns:a16="http://schemas.microsoft.com/office/drawing/2014/main" id="{E22091F3-A559-66FA-7783-86C45193CB38}"/>
                </a:ext>
              </a:extLst>
            </xdr:cNvPr>
            <xdr:cNvCxnSpPr/>
          </xdr:nvCxnSpPr>
          <xdr:spPr>
            <a:xfrm>
              <a:off x="6184" y="969"/>
              <a:ext cx="23" cy="0"/>
            </a:xfrm>
            <a:prstGeom prst="straightConnector1">
              <a:avLst/>
            </a:prstGeom>
            <a:noFill/>
            <a:ln w="19950" cap="flat" cmpd="sng">
              <a:solidFill>
                <a:srgbClr val="373435"/>
              </a:solidFill>
              <a:prstDash val="solid"/>
              <a:round/>
              <a:headEnd type="none" w="med" len="med"/>
              <a:tailEnd type="none" w="med" len="med"/>
            </a:ln>
          </xdr:spPr>
        </xdr:cxnSp>
        <xdr:sp macro="" textlink="">
          <xdr:nvSpPr>
            <xdr:cNvPr id="48" name="Shape 48">
              <a:extLst>
                <a:ext uri="{FF2B5EF4-FFF2-40B4-BE49-F238E27FC236}">
                  <a16:creationId xmlns:a16="http://schemas.microsoft.com/office/drawing/2014/main" id="{395193BB-D87B-26E2-A625-796AD38D5729}"/>
                </a:ext>
              </a:extLst>
            </xdr:cNvPr>
            <xdr:cNvSpPr/>
          </xdr:nvSpPr>
          <xdr:spPr>
            <a:xfrm>
              <a:off x="6134" y="952"/>
              <a:ext cx="31" cy="46"/>
            </a:xfrm>
            <a:custGeom>
              <a:avLst/>
              <a:gdLst/>
              <a:ahLst/>
              <a:cxnLst/>
              <a:rect l="l" t="t" r="r" b="b"/>
              <a:pathLst>
                <a:path w="31" h="46" extrusionOk="0">
                  <a:moveTo>
                    <a:pt x="31" y="45"/>
                  </a:moveTo>
                  <a:lnTo>
                    <a:pt x="31" y="0"/>
                  </a:lnTo>
                  <a:lnTo>
                    <a:pt x="0" y="0"/>
                  </a:lnTo>
                  <a:lnTo>
                    <a:pt x="0" y="46"/>
                  </a:lnTo>
                  <a:lnTo>
                    <a:pt x="31" y="4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49" name="Shape 49">
              <a:extLst>
                <a:ext uri="{FF2B5EF4-FFF2-40B4-BE49-F238E27FC236}">
                  <a16:creationId xmlns:a16="http://schemas.microsoft.com/office/drawing/2014/main" id="{7E0F8497-C92D-0F46-B3D7-3E571C67870D}"/>
                </a:ext>
              </a:extLst>
            </xdr:cNvPr>
            <xdr:cNvSpPr/>
          </xdr:nvSpPr>
          <xdr:spPr>
            <a:xfrm>
              <a:off x="6148" y="909"/>
              <a:ext cx="134" cy="38"/>
            </a:xfrm>
            <a:custGeom>
              <a:avLst/>
              <a:gdLst/>
              <a:ahLst/>
              <a:cxnLst/>
              <a:rect l="l" t="t" r="r" b="b"/>
              <a:pathLst>
                <a:path w="134" h="38" extrusionOk="0">
                  <a:moveTo>
                    <a:pt x="0" y="0"/>
                  </a:moveTo>
                  <a:lnTo>
                    <a:pt x="91" y="0"/>
                  </a:lnTo>
                  <a:lnTo>
                    <a:pt x="134" y="37"/>
                  </a:lnTo>
                  <a:lnTo>
                    <a:pt x="43" y="38"/>
                  </a:lnTo>
                  <a:lnTo>
                    <a:pt x="0"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50" name="Shape 50">
              <a:extLst>
                <a:ext uri="{FF2B5EF4-FFF2-40B4-BE49-F238E27FC236}">
                  <a16:creationId xmlns:a16="http://schemas.microsoft.com/office/drawing/2014/main" id="{A3631E2C-344C-A5B8-FECA-2F92B42CB60D}"/>
                </a:ext>
              </a:extLst>
            </xdr:cNvPr>
            <xdr:cNvSpPr/>
          </xdr:nvSpPr>
          <xdr:spPr>
            <a:xfrm>
              <a:off x="6102" y="909"/>
              <a:ext cx="180" cy="90"/>
            </a:xfrm>
            <a:custGeom>
              <a:avLst/>
              <a:gdLst/>
              <a:ahLst/>
              <a:cxnLst/>
              <a:rect l="l" t="t" r="r" b="b"/>
              <a:pathLst>
                <a:path w="180" h="90" extrusionOk="0">
                  <a:moveTo>
                    <a:pt x="180" y="86"/>
                  </a:moveTo>
                  <a:lnTo>
                    <a:pt x="178" y="37"/>
                  </a:lnTo>
                  <a:lnTo>
                    <a:pt x="88" y="37"/>
                  </a:lnTo>
                  <a:lnTo>
                    <a:pt x="46" y="0"/>
                  </a:lnTo>
                  <a:lnTo>
                    <a:pt x="0" y="44"/>
                  </a:lnTo>
                  <a:lnTo>
                    <a:pt x="0" y="90"/>
                  </a:lnTo>
                  <a:lnTo>
                    <a:pt x="22" y="88"/>
                  </a:lnTo>
                  <a:lnTo>
                    <a:pt x="45" y="87"/>
                  </a:lnTo>
                  <a:lnTo>
                    <a:pt x="67" y="87"/>
                  </a:lnTo>
                  <a:lnTo>
                    <a:pt x="89" y="86"/>
                  </a:lnTo>
                  <a:lnTo>
                    <a:pt x="112" y="86"/>
                  </a:lnTo>
                  <a:lnTo>
                    <a:pt x="135" y="86"/>
                  </a:lnTo>
                  <a:lnTo>
                    <a:pt x="157" y="86"/>
                  </a:lnTo>
                  <a:lnTo>
                    <a:pt x="180" y="86"/>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51" name="Shape 51">
              <a:extLst>
                <a:ext uri="{FF2B5EF4-FFF2-40B4-BE49-F238E27FC236}">
                  <a16:creationId xmlns:a16="http://schemas.microsoft.com/office/drawing/2014/main" id="{3BF262E1-D211-47CB-4211-BABD3AF96205}"/>
                </a:ext>
              </a:extLst>
            </xdr:cNvPr>
            <xdr:cNvPicPr preferRelativeResize="0"/>
          </xdr:nvPicPr>
          <xdr:blipFill rotWithShape="1">
            <a:blip xmlns:r="http://schemas.openxmlformats.org/officeDocument/2006/relationships" r:embed="rId14">
              <a:alphaModFix/>
            </a:blip>
            <a:srcRect/>
            <a:stretch/>
          </xdr:blipFill>
          <xdr:spPr>
            <a:xfrm>
              <a:off x="5899" y="916"/>
              <a:ext cx="161" cy="107"/>
            </a:xfrm>
            <a:prstGeom prst="rect">
              <a:avLst/>
            </a:prstGeom>
            <a:noFill/>
            <a:ln>
              <a:noFill/>
            </a:ln>
          </xdr:spPr>
        </xdr:pic>
        <xdr:pic>
          <xdr:nvPicPr>
            <xdr:cNvPr id="52" name="Shape 52">
              <a:extLst>
                <a:ext uri="{FF2B5EF4-FFF2-40B4-BE49-F238E27FC236}">
                  <a16:creationId xmlns:a16="http://schemas.microsoft.com/office/drawing/2014/main" id="{9C5078BE-1AFB-F747-9702-59AF8BB14D81}"/>
                </a:ext>
              </a:extLst>
            </xdr:cNvPr>
            <xdr:cNvPicPr preferRelativeResize="0"/>
          </xdr:nvPicPr>
          <xdr:blipFill rotWithShape="1">
            <a:blip xmlns:r="http://schemas.openxmlformats.org/officeDocument/2006/relationships" r:embed="rId15">
              <a:alphaModFix/>
            </a:blip>
            <a:srcRect/>
            <a:stretch/>
          </xdr:blipFill>
          <xdr:spPr>
            <a:xfrm>
              <a:off x="5902" y="1029"/>
              <a:ext cx="1622" cy="110"/>
            </a:xfrm>
            <a:prstGeom prst="rect">
              <a:avLst/>
            </a:prstGeom>
            <a:noFill/>
            <a:ln>
              <a:noFill/>
            </a:ln>
          </xdr:spPr>
        </xdr:pic>
        <xdr:sp macro="" textlink="">
          <xdr:nvSpPr>
            <xdr:cNvPr id="53" name="Shape 53">
              <a:extLst>
                <a:ext uri="{FF2B5EF4-FFF2-40B4-BE49-F238E27FC236}">
                  <a16:creationId xmlns:a16="http://schemas.microsoft.com/office/drawing/2014/main" id="{2624EAA3-7150-9CD5-6A30-7B955B1E3B28}"/>
                </a:ext>
              </a:extLst>
            </xdr:cNvPr>
            <xdr:cNvSpPr/>
          </xdr:nvSpPr>
          <xdr:spPr>
            <a:xfrm>
              <a:off x="7025" y="898"/>
              <a:ext cx="2" cy="2"/>
            </a:xfrm>
            <a:custGeom>
              <a:avLst/>
              <a:gdLst/>
              <a:ahLst/>
              <a:cxnLst/>
              <a:rect l="l" t="t" r="r" b="b"/>
              <a:pathLst>
                <a:path w="2" h="2" extrusionOk="0">
                  <a:moveTo>
                    <a:pt x="0" y="2"/>
                  </a:moveTo>
                  <a:lnTo>
                    <a:pt x="1" y="1"/>
                  </a:lnTo>
                  <a:lnTo>
                    <a:pt x="2" y="0"/>
                  </a:lnTo>
                  <a:lnTo>
                    <a:pt x="1" y="1"/>
                  </a:lnTo>
                  <a:lnTo>
                    <a:pt x="0"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54" name="Shape 54">
              <a:extLst>
                <a:ext uri="{FF2B5EF4-FFF2-40B4-BE49-F238E27FC236}">
                  <a16:creationId xmlns:a16="http://schemas.microsoft.com/office/drawing/2014/main" id="{806CEE33-4F76-4092-6D11-6A7B8BAB9FE0}"/>
                </a:ext>
              </a:extLst>
            </xdr:cNvPr>
            <xdr:cNvSpPr/>
          </xdr:nvSpPr>
          <xdr:spPr>
            <a:xfrm>
              <a:off x="7019" y="902"/>
              <a:ext cx="2" cy="3"/>
            </a:xfrm>
            <a:custGeom>
              <a:avLst/>
              <a:gdLst/>
              <a:ahLst/>
              <a:cxnLst/>
              <a:rect l="l" t="t" r="r" b="b"/>
              <a:pathLst>
                <a:path w="2" h="3" extrusionOk="0">
                  <a:moveTo>
                    <a:pt x="0" y="3"/>
                  </a:moveTo>
                  <a:lnTo>
                    <a:pt x="1" y="2"/>
                  </a:lnTo>
                  <a:lnTo>
                    <a:pt x="2" y="0"/>
                  </a:lnTo>
                  <a:lnTo>
                    <a:pt x="1" y="2"/>
                  </a:lnTo>
                  <a:lnTo>
                    <a:pt x="0" y="3"/>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55" name="Shape 55">
              <a:extLst>
                <a:ext uri="{FF2B5EF4-FFF2-40B4-BE49-F238E27FC236}">
                  <a16:creationId xmlns:a16="http://schemas.microsoft.com/office/drawing/2014/main" id="{F59E25D9-2020-C8C6-FCBA-B6E69BA998B3}"/>
                </a:ext>
              </a:extLst>
            </xdr:cNvPr>
            <xdr:cNvSpPr/>
          </xdr:nvSpPr>
          <xdr:spPr>
            <a:xfrm>
              <a:off x="7019" y="902"/>
              <a:ext cx="2" cy="3"/>
            </a:xfrm>
            <a:custGeom>
              <a:avLst/>
              <a:gdLst/>
              <a:ahLst/>
              <a:cxnLst/>
              <a:rect l="l" t="t" r="r" b="b"/>
              <a:pathLst>
                <a:path w="2" h="3" extrusionOk="0">
                  <a:moveTo>
                    <a:pt x="0" y="3"/>
                  </a:moveTo>
                  <a:lnTo>
                    <a:pt x="1" y="2"/>
                  </a:lnTo>
                  <a:lnTo>
                    <a:pt x="2" y="0"/>
                  </a:lnTo>
                  <a:lnTo>
                    <a:pt x="1" y="2"/>
                  </a:lnTo>
                  <a:lnTo>
                    <a:pt x="0" y="3"/>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56" name="Shape 56">
              <a:extLst>
                <a:ext uri="{FF2B5EF4-FFF2-40B4-BE49-F238E27FC236}">
                  <a16:creationId xmlns:a16="http://schemas.microsoft.com/office/drawing/2014/main" id="{95FD76F6-94C0-2940-154F-18B9656BDBF1}"/>
                </a:ext>
              </a:extLst>
            </xdr:cNvPr>
            <xdr:cNvSpPr/>
          </xdr:nvSpPr>
          <xdr:spPr>
            <a:xfrm>
              <a:off x="6845" y="633"/>
              <a:ext cx="315" cy="691"/>
            </a:xfrm>
            <a:custGeom>
              <a:avLst/>
              <a:gdLst/>
              <a:ahLst/>
              <a:cxnLst/>
              <a:rect l="l" t="t" r="r" b="b"/>
              <a:pathLst>
                <a:path w="315" h="691" extrusionOk="0">
                  <a:moveTo>
                    <a:pt x="135" y="293"/>
                  </a:moveTo>
                  <a:lnTo>
                    <a:pt x="128" y="315"/>
                  </a:lnTo>
                  <a:lnTo>
                    <a:pt x="121" y="335"/>
                  </a:lnTo>
                  <a:lnTo>
                    <a:pt x="115" y="355"/>
                  </a:lnTo>
                  <a:lnTo>
                    <a:pt x="108" y="374"/>
                  </a:lnTo>
                  <a:lnTo>
                    <a:pt x="101" y="392"/>
                  </a:lnTo>
                  <a:lnTo>
                    <a:pt x="94" y="409"/>
                  </a:lnTo>
                  <a:lnTo>
                    <a:pt x="86" y="425"/>
                  </a:lnTo>
                  <a:lnTo>
                    <a:pt x="83" y="433"/>
                  </a:lnTo>
                  <a:lnTo>
                    <a:pt x="79" y="440"/>
                  </a:lnTo>
                  <a:lnTo>
                    <a:pt x="71" y="455"/>
                  </a:lnTo>
                  <a:lnTo>
                    <a:pt x="50" y="500"/>
                  </a:lnTo>
                  <a:lnTo>
                    <a:pt x="44" y="516"/>
                  </a:lnTo>
                  <a:lnTo>
                    <a:pt x="38" y="531"/>
                  </a:lnTo>
                  <a:lnTo>
                    <a:pt x="33" y="547"/>
                  </a:lnTo>
                  <a:lnTo>
                    <a:pt x="27" y="563"/>
                  </a:lnTo>
                  <a:lnTo>
                    <a:pt x="22" y="578"/>
                  </a:lnTo>
                  <a:lnTo>
                    <a:pt x="14" y="610"/>
                  </a:lnTo>
                  <a:lnTo>
                    <a:pt x="11" y="626"/>
                  </a:lnTo>
                  <a:lnTo>
                    <a:pt x="7" y="642"/>
                  </a:lnTo>
                  <a:lnTo>
                    <a:pt x="4" y="658"/>
                  </a:lnTo>
                  <a:lnTo>
                    <a:pt x="2" y="675"/>
                  </a:lnTo>
                  <a:lnTo>
                    <a:pt x="0" y="691"/>
                  </a:lnTo>
                  <a:lnTo>
                    <a:pt x="8" y="691"/>
                  </a:lnTo>
                  <a:lnTo>
                    <a:pt x="16" y="690"/>
                  </a:lnTo>
                  <a:lnTo>
                    <a:pt x="44" y="690"/>
                  </a:lnTo>
                  <a:lnTo>
                    <a:pt x="45" y="675"/>
                  </a:lnTo>
                  <a:lnTo>
                    <a:pt x="47" y="660"/>
                  </a:lnTo>
                  <a:lnTo>
                    <a:pt x="50" y="645"/>
                  </a:lnTo>
                  <a:lnTo>
                    <a:pt x="56" y="613"/>
                  </a:lnTo>
                  <a:lnTo>
                    <a:pt x="60" y="597"/>
                  </a:lnTo>
                  <a:lnTo>
                    <a:pt x="70" y="563"/>
                  </a:lnTo>
                  <a:lnTo>
                    <a:pt x="76" y="546"/>
                  </a:lnTo>
                  <a:lnTo>
                    <a:pt x="82" y="528"/>
                  </a:lnTo>
                  <a:lnTo>
                    <a:pt x="89" y="510"/>
                  </a:lnTo>
                  <a:lnTo>
                    <a:pt x="105" y="472"/>
                  </a:lnTo>
                  <a:lnTo>
                    <a:pt x="114" y="453"/>
                  </a:lnTo>
                  <a:lnTo>
                    <a:pt x="123" y="433"/>
                  </a:lnTo>
                  <a:lnTo>
                    <a:pt x="134" y="412"/>
                  </a:lnTo>
                  <a:lnTo>
                    <a:pt x="138" y="404"/>
                  </a:lnTo>
                  <a:lnTo>
                    <a:pt x="162" y="350"/>
                  </a:lnTo>
                  <a:lnTo>
                    <a:pt x="165" y="340"/>
                  </a:lnTo>
                  <a:lnTo>
                    <a:pt x="165" y="336"/>
                  </a:lnTo>
                  <a:lnTo>
                    <a:pt x="130" y="336"/>
                  </a:lnTo>
                  <a:lnTo>
                    <a:pt x="134" y="314"/>
                  </a:lnTo>
                  <a:lnTo>
                    <a:pt x="135" y="303"/>
                  </a:lnTo>
                  <a:lnTo>
                    <a:pt x="135" y="293"/>
                  </a:lnTo>
                  <a:close/>
                  <a:moveTo>
                    <a:pt x="261" y="0"/>
                  </a:moveTo>
                  <a:lnTo>
                    <a:pt x="257" y="3"/>
                  </a:lnTo>
                  <a:lnTo>
                    <a:pt x="248" y="12"/>
                  </a:lnTo>
                  <a:lnTo>
                    <a:pt x="240" y="22"/>
                  </a:lnTo>
                  <a:lnTo>
                    <a:pt x="237" y="28"/>
                  </a:lnTo>
                  <a:lnTo>
                    <a:pt x="232" y="34"/>
                  </a:lnTo>
                  <a:lnTo>
                    <a:pt x="229" y="40"/>
                  </a:lnTo>
                  <a:lnTo>
                    <a:pt x="225" y="46"/>
                  </a:lnTo>
                  <a:lnTo>
                    <a:pt x="221" y="53"/>
                  </a:lnTo>
                  <a:lnTo>
                    <a:pt x="218" y="60"/>
                  </a:lnTo>
                  <a:lnTo>
                    <a:pt x="214" y="67"/>
                  </a:lnTo>
                  <a:lnTo>
                    <a:pt x="200" y="99"/>
                  </a:lnTo>
                  <a:lnTo>
                    <a:pt x="193" y="116"/>
                  </a:lnTo>
                  <a:lnTo>
                    <a:pt x="187" y="134"/>
                  </a:lnTo>
                  <a:lnTo>
                    <a:pt x="180" y="153"/>
                  </a:lnTo>
                  <a:lnTo>
                    <a:pt x="174" y="171"/>
                  </a:lnTo>
                  <a:lnTo>
                    <a:pt x="167" y="191"/>
                  </a:lnTo>
                  <a:lnTo>
                    <a:pt x="161" y="210"/>
                  </a:lnTo>
                  <a:lnTo>
                    <a:pt x="155" y="230"/>
                  </a:lnTo>
                  <a:lnTo>
                    <a:pt x="149" y="249"/>
                  </a:lnTo>
                  <a:lnTo>
                    <a:pt x="153" y="257"/>
                  </a:lnTo>
                  <a:lnTo>
                    <a:pt x="157" y="264"/>
                  </a:lnTo>
                  <a:lnTo>
                    <a:pt x="154" y="273"/>
                  </a:lnTo>
                  <a:lnTo>
                    <a:pt x="150" y="282"/>
                  </a:lnTo>
                  <a:lnTo>
                    <a:pt x="144" y="300"/>
                  </a:lnTo>
                  <a:lnTo>
                    <a:pt x="140" y="309"/>
                  </a:lnTo>
                  <a:lnTo>
                    <a:pt x="137" y="318"/>
                  </a:lnTo>
                  <a:lnTo>
                    <a:pt x="133" y="327"/>
                  </a:lnTo>
                  <a:lnTo>
                    <a:pt x="130" y="336"/>
                  </a:lnTo>
                  <a:lnTo>
                    <a:pt x="165" y="336"/>
                  </a:lnTo>
                  <a:lnTo>
                    <a:pt x="165" y="332"/>
                  </a:lnTo>
                  <a:lnTo>
                    <a:pt x="164" y="324"/>
                  </a:lnTo>
                  <a:lnTo>
                    <a:pt x="164" y="300"/>
                  </a:lnTo>
                  <a:lnTo>
                    <a:pt x="165" y="293"/>
                  </a:lnTo>
                  <a:lnTo>
                    <a:pt x="165" y="285"/>
                  </a:lnTo>
                  <a:lnTo>
                    <a:pt x="165" y="282"/>
                  </a:lnTo>
                  <a:lnTo>
                    <a:pt x="160" y="282"/>
                  </a:lnTo>
                  <a:lnTo>
                    <a:pt x="178" y="252"/>
                  </a:lnTo>
                  <a:lnTo>
                    <a:pt x="185" y="242"/>
                  </a:lnTo>
                  <a:lnTo>
                    <a:pt x="191" y="233"/>
                  </a:lnTo>
                  <a:lnTo>
                    <a:pt x="197" y="223"/>
                  </a:lnTo>
                  <a:lnTo>
                    <a:pt x="204" y="213"/>
                  </a:lnTo>
                  <a:lnTo>
                    <a:pt x="210" y="204"/>
                  </a:lnTo>
                  <a:lnTo>
                    <a:pt x="216" y="186"/>
                  </a:lnTo>
                  <a:lnTo>
                    <a:pt x="221" y="168"/>
                  </a:lnTo>
                  <a:lnTo>
                    <a:pt x="227" y="150"/>
                  </a:lnTo>
                  <a:lnTo>
                    <a:pt x="232" y="133"/>
                  </a:lnTo>
                  <a:lnTo>
                    <a:pt x="238" y="115"/>
                  </a:lnTo>
                  <a:lnTo>
                    <a:pt x="244" y="99"/>
                  </a:lnTo>
                  <a:lnTo>
                    <a:pt x="250" y="82"/>
                  </a:lnTo>
                  <a:lnTo>
                    <a:pt x="257" y="66"/>
                  </a:lnTo>
                  <a:lnTo>
                    <a:pt x="293" y="66"/>
                  </a:lnTo>
                  <a:lnTo>
                    <a:pt x="292" y="63"/>
                  </a:lnTo>
                  <a:lnTo>
                    <a:pt x="286" y="50"/>
                  </a:lnTo>
                  <a:lnTo>
                    <a:pt x="281" y="38"/>
                  </a:lnTo>
                  <a:lnTo>
                    <a:pt x="275" y="25"/>
                  </a:lnTo>
                  <a:lnTo>
                    <a:pt x="268" y="12"/>
                  </a:lnTo>
                  <a:lnTo>
                    <a:pt x="261" y="0"/>
                  </a:lnTo>
                  <a:close/>
                  <a:moveTo>
                    <a:pt x="166" y="278"/>
                  </a:moveTo>
                  <a:lnTo>
                    <a:pt x="160" y="282"/>
                  </a:lnTo>
                  <a:lnTo>
                    <a:pt x="165" y="282"/>
                  </a:lnTo>
                  <a:lnTo>
                    <a:pt x="166" y="278"/>
                  </a:lnTo>
                  <a:close/>
                  <a:moveTo>
                    <a:pt x="293" y="66"/>
                  </a:moveTo>
                  <a:lnTo>
                    <a:pt x="257" y="66"/>
                  </a:lnTo>
                  <a:lnTo>
                    <a:pt x="262" y="75"/>
                  </a:lnTo>
                  <a:lnTo>
                    <a:pt x="272" y="95"/>
                  </a:lnTo>
                  <a:lnTo>
                    <a:pt x="276" y="104"/>
                  </a:lnTo>
                  <a:lnTo>
                    <a:pt x="280" y="114"/>
                  </a:lnTo>
                  <a:lnTo>
                    <a:pt x="284" y="123"/>
                  </a:lnTo>
                  <a:lnTo>
                    <a:pt x="288" y="133"/>
                  </a:lnTo>
                  <a:lnTo>
                    <a:pt x="291" y="142"/>
                  </a:lnTo>
                  <a:lnTo>
                    <a:pt x="298" y="161"/>
                  </a:lnTo>
                  <a:lnTo>
                    <a:pt x="304" y="180"/>
                  </a:lnTo>
                  <a:lnTo>
                    <a:pt x="309" y="199"/>
                  </a:lnTo>
                  <a:lnTo>
                    <a:pt x="315" y="218"/>
                  </a:lnTo>
                  <a:lnTo>
                    <a:pt x="315" y="186"/>
                  </a:lnTo>
                  <a:lnTo>
                    <a:pt x="314" y="171"/>
                  </a:lnTo>
                  <a:lnTo>
                    <a:pt x="313" y="159"/>
                  </a:lnTo>
                  <a:lnTo>
                    <a:pt x="307" y="117"/>
                  </a:lnTo>
                  <a:lnTo>
                    <a:pt x="304" y="103"/>
                  </a:lnTo>
                  <a:lnTo>
                    <a:pt x="300" y="90"/>
                  </a:lnTo>
                  <a:lnTo>
                    <a:pt x="296" y="76"/>
                  </a:lnTo>
                  <a:lnTo>
                    <a:pt x="293" y="66"/>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57" name="Shape 57">
              <a:extLst>
                <a:ext uri="{FF2B5EF4-FFF2-40B4-BE49-F238E27FC236}">
                  <a16:creationId xmlns:a16="http://schemas.microsoft.com/office/drawing/2014/main" id="{9A6C8A40-D210-4BBD-EAD5-EF8ABFD77825}"/>
                </a:ext>
              </a:extLst>
            </xdr:cNvPr>
            <xdr:cNvPicPr preferRelativeResize="0"/>
          </xdr:nvPicPr>
          <xdr:blipFill rotWithShape="1">
            <a:blip xmlns:r="http://schemas.openxmlformats.org/officeDocument/2006/relationships" r:embed="rId16">
              <a:alphaModFix/>
            </a:blip>
            <a:srcRect/>
            <a:stretch/>
          </xdr:blipFill>
          <xdr:spPr>
            <a:xfrm>
              <a:off x="6845" y="762"/>
              <a:ext cx="499" cy="432"/>
            </a:xfrm>
            <a:prstGeom prst="rect">
              <a:avLst/>
            </a:prstGeom>
            <a:noFill/>
            <a:ln>
              <a:noFill/>
            </a:ln>
          </xdr:spPr>
        </xdr:pic>
        <xdr:sp macro="" textlink="">
          <xdr:nvSpPr>
            <xdr:cNvPr id="58" name="Shape 58">
              <a:extLst>
                <a:ext uri="{FF2B5EF4-FFF2-40B4-BE49-F238E27FC236}">
                  <a16:creationId xmlns:a16="http://schemas.microsoft.com/office/drawing/2014/main" id="{2C7AB841-9969-3C9C-2DA6-0F5C19DBF90B}"/>
                </a:ext>
              </a:extLst>
            </xdr:cNvPr>
            <xdr:cNvSpPr/>
          </xdr:nvSpPr>
          <xdr:spPr>
            <a:xfrm>
              <a:off x="6845" y="633"/>
              <a:ext cx="315" cy="691"/>
            </a:xfrm>
            <a:custGeom>
              <a:avLst/>
              <a:gdLst/>
              <a:ahLst/>
              <a:cxnLst/>
              <a:rect l="l" t="t" r="r" b="b"/>
              <a:pathLst>
                <a:path w="315" h="691" extrusionOk="0">
                  <a:moveTo>
                    <a:pt x="79" y="440"/>
                  </a:moveTo>
                  <a:lnTo>
                    <a:pt x="83" y="433"/>
                  </a:lnTo>
                  <a:lnTo>
                    <a:pt x="86" y="425"/>
                  </a:lnTo>
                  <a:lnTo>
                    <a:pt x="90" y="417"/>
                  </a:lnTo>
                  <a:lnTo>
                    <a:pt x="115" y="355"/>
                  </a:lnTo>
                  <a:lnTo>
                    <a:pt x="121" y="335"/>
                  </a:lnTo>
                  <a:lnTo>
                    <a:pt x="128" y="315"/>
                  </a:lnTo>
                  <a:lnTo>
                    <a:pt x="135" y="293"/>
                  </a:lnTo>
                  <a:lnTo>
                    <a:pt x="135" y="303"/>
                  </a:lnTo>
                  <a:lnTo>
                    <a:pt x="134" y="314"/>
                  </a:lnTo>
                  <a:lnTo>
                    <a:pt x="132" y="325"/>
                  </a:lnTo>
                  <a:lnTo>
                    <a:pt x="130" y="336"/>
                  </a:lnTo>
                  <a:lnTo>
                    <a:pt x="133" y="327"/>
                  </a:lnTo>
                  <a:lnTo>
                    <a:pt x="137" y="318"/>
                  </a:lnTo>
                  <a:lnTo>
                    <a:pt x="140" y="309"/>
                  </a:lnTo>
                  <a:lnTo>
                    <a:pt x="144" y="300"/>
                  </a:lnTo>
                  <a:lnTo>
                    <a:pt x="147" y="291"/>
                  </a:lnTo>
                  <a:lnTo>
                    <a:pt x="150" y="282"/>
                  </a:lnTo>
                  <a:lnTo>
                    <a:pt x="154" y="273"/>
                  </a:lnTo>
                  <a:lnTo>
                    <a:pt x="157" y="264"/>
                  </a:lnTo>
                  <a:lnTo>
                    <a:pt x="155" y="260"/>
                  </a:lnTo>
                  <a:lnTo>
                    <a:pt x="153" y="257"/>
                  </a:lnTo>
                  <a:lnTo>
                    <a:pt x="151" y="253"/>
                  </a:lnTo>
                  <a:lnTo>
                    <a:pt x="149" y="249"/>
                  </a:lnTo>
                  <a:lnTo>
                    <a:pt x="155" y="230"/>
                  </a:lnTo>
                  <a:lnTo>
                    <a:pt x="161" y="210"/>
                  </a:lnTo>
                  <a:lnTo>
                    <a:pt x="167" y="191"/>
                  </a:lnTo>
                  <a:lnTo>
                    <a:pt x="174" y="171"/>
                  </a:lnTo>
                  <a:lnTo>
                    <a:pt x="180" y="153"/>
                  </a:lnTo>
                  <a:lnTo>
                    <a:pt x="187" y="134"/>
                  </a:lnTo>
                  <a:lnTo>
                    <a:pt x="193" y="116"/>
                  </a:lnTo>
                  <a:lnTo>
                    <a:pt x="200" y="99"/>
                  </a:lnTo>
                  <a:lnTo>
                    <a:pt x="207" y="83"/>
                  </a:lnTo>
                  <a:lnTo>
                    <a:pt x="214" y="67"/>
                  </a:lnTo>
                  <a:lnTo>
                    <a:pt x="218" y="60"/>
                  </a:lnTo>
                  <a:lnTo>
                    <a:pt x="221" y="53"/>
                  </a:lnTo>
                  <a:lnTo>
                    <a:pt x="225" y="46"/>
                  </a:lnTo>
                  <a:lnTo>
                    <a:pt x="229" y="40"/>
                  </a:lnTo>
                  <a:lnTo>
                    <a:pt x="232" y="34"/>
                  </a:lnTo>
                  <a:lnTo>
                    <a:pt x="237" y="28"/>
                  </a:lnTo>
                  <a:lnTo>
                    <a:pt x="240" y="22"/>
                  </a:lnTo>
                  <a:lnTo>
                    <a:pt x="248" y="12"/>
                  </a:lnTo>
                  <a:lnTo>
                    <a:pt x="257" y="3"/>
                  </a:lnTo>
                  <a:lnTo>
                    <a:pt x="261" y="0"/>
                  </a:lnTo>
                  <a:lnTo>
                    <a:pt x="268" y="12"/>
                  </a:lnTo>
                  <a:lnTo>
                    <a:pt x="275" y="25"/>
                  </a:lnTo>
                  <a:lnTo>
                    <a:pt x="281" y="38"/>
                  </a:lnTo>
                  <a:lnTo>
                    <a:pt x="286" y="50"/>
                  </a:lnTo>
                  <a:lnTo>
                    <a:pt x="292" y="63"/>
                  </a:lnTo>
                  <a:lnTo>
                    <a:pt x="296" y="76"/>
                  </a:lnTo>
                  <a:lnTo>
                    <a:pt x="300" y="90"/>
                  </a:lnTo>
                  <a:lnTo>
                    <a:pt x="304" y="103"/>
                  </a:lnTo>
                  <a:lnTo>
                    <a:pt x="307" y="117"/>
                  </a:lnTo>
                  <a:lnTo>
                    <a:pt x="309" y="131"/>
                  </a:lnTo>
                  <a:lnTo>
                    <a:pt x="311" y="145"/>
                  </a:lnTo>
                  <a:lnTo>
                    <a:pt x="313" y="159"/>
                  </a:lnTo>
                  <a:lnTo>
                    <a:pt x="314" y="173"/>
                  </a:lnTo>
                  <a:lnTo>
                    <a:pt x="315" y="188"/>
                  </a:lnTo>
                  <a:lnTo>
                    <a:pt x="315" y="203"/>
                  </a:lnTo>
                  <a:lnTo>
                    <a:pt x="315" y="218"/>
                  </a:lnTo>
                  <a:lnTo>
                    <a:pt x="309" y="199"/>
                  </a:lnTo>
                  <a:lnTo>
                    <a:pt x="304" y="180"/>
                  </a:lnTo>
                  <a:lnTo>
                    <a:pt x="298" y="161"/>
                  </a:lnTo>
                  <a:lnTo>
                    <a:pt x="291" y="142"/>
                  </a:lnTo>
                  <a:lnTo>
                    <a:pt x="288" y="133"/>
                  </a:lnTo>
                  <a:lnTo>
                    <a:pt x="284" y="123"/>
                  </a:lnTo>
                  <a:lnTo>
                    <a:pt x="280" y="114"/>
                  </a:lnTo>
                  <a:lnTo>
                    <a:pt x="276" y="104"/>
                  </a:lnTo>
                  <a:lnTo>
                    <a:pt x="272" y="95"/>
                  </a:lnTo>
                  <a:lnTo>
                    <a:pt x="267" y="85"/>
                  </a:lnTo>
                  <a:lnTo>
                    <a:pt x="262" y="75"/>
                  </a:lnTo>
                  <a:lnTo>
                    <a:pt x="257" y="66"/>
                  </a:lnTo>
                  <a:lnTo>
                    <a:pt x="250" y="82"/>
                  </a:lnTo>
                  <a:lnTo>
                    <a:pt x="244" y="99"/>
                  </a:lnTo>
                  <a:lnTo>
                    <a:pt x="238" y="115"/>
                  </a:lnTo>
                  <a:lnTo>
                    <a:pt x="232" y="133"/>
                  </a:lnTo>
                  <a:lnTo>
                    <a:pt x="227" y="150"/>
                  </a:lnTo>
                  <a:lnTo>
                    <a:pt x="221" y="168"/>
                  </a:lnTo>
                  <a:lnTo>
                    <a:pt x="216" y="186"/>
                  </a:lnTo>
                  <a:lnTo>
                    <a:pt x="210" y="204"/>
                  </a:lnTo>
                  <a:lnTo>
                    <a:pt x="204" y="213"/>
                  </a:lnTo>
                  <a:lnTo>
                    <a:pt x="197" y="223"/>
                  </a:lnTo>
                  <a:lnTo>
                    <a:pt x="191" y="233"/>
                  </a:lnTo>
                  <a:lnTo>
                    <a:pt x="185" y="242"/>
                  </a:lnTo>
                  <a:lnTo>
                    <a:pt x="178" y="252"/>
                  </a:lnTo>
                  <a:lnTo>
                    <a:pt x="172" y="262"/>
                  </a:lnTo>
                  <a:lnTo>
                    <a:pt x="166" y="272"/>
                  </a:lnTo>
                  <a:lnTo>
                    <a:pt x="160" y="282"/>
                  </a:lnTo>
                  <a:lnTo>
                    <a:pt x="163" y="280"/>
                  </a:lnTo>
                  <a:lnTo>
                    <a:pt x="166" y="278"/>
                  </a:lnTo>
                  <a:lnTo>
                    <a:pt x="165" y="285"/>
                  </a:lnTo>
                  <a:lnTo>
                    <a:pt x="165" y="293"/>
                  </a:lnTo>
                  <a:lnTo>
                    <a:pt x="164" y="300"/>
                  </a:lnTo>
                  <a:lnTo>
                    <a:pt x="164" y="308"/>
                  </a:lnTo>
                  <a:lnTo>
                    <a:pt x="164" y="316"/>
                  </a:lnTo>
                  <a:lnTo>
                    <a:pt x="164" y="324"/>
                  </a:lnTo>
                  <a:lnTo>
                    <a:pt x="165" y="332"/>
                  </a:lnTo>
                  <a:lnTo>
                    <a:pt x="165" y="340"/>
                  </a:lnTo>
                  <a:lnTo>
                    <a:pt x="162" y="350"/>
                  </a:lnTo>
                  <a:lnTo>
                    <a:pt x="158" y="359"/>
                  </a:lnTo>
                  <a:lnTo>
                    <a:pt x="154" y="368"/>
                  </a:lnTo>
                  <a:lnTo>
                    <a:pt x="150" y="377"/>
                  </a:lnTo>
                  <a:lnTo>
                    <a:pt x="146" y="386"/>
                  </a:lnTo>
                  <a:lnTo>
                    <a:pt x="142" y="395"/>
                  </a:lnTo>
                  <a:lnTo>
                    <a:pt x="138" y="404"/>
                  </a:lnTo>
                  <a:lnTo>
                    <a:pt x="134" y="412"/>
                  </a:lnTo>
                  <a:lnTo>
                    <a:pt x="123" y="433"/>
                  </a:lnTo>
                  <a:lnTo>
                    <a:pt x="114" y="453"/>
                  </a:lnTo>
                  <a:lnTo>
                    <a:pt x="105" y="472"/>
                  </a:lnTo>
                  <a:lnTo>
                    <a:pt x="97" y="491"/>
                  </a:lnTo>
                  <a:lnTo>
                    <a:pt x="89" y="510"/>
                  </a:lnTo>
                  <a:lnTo>
                    <a:pt x="82" y="528"/>
                  </a:lnTo>
                  <a:lnTo>
                    <a:pt x="76" y="546"/>
                  </a:lnTo>
                  <a:lnTo>
                    <a:pt x="70" y="563"/>
                  </a:lnTo>
                  <a:lnTo>
                    <a:pt x="65" y="580"/>
                  </a:lnTo>
                  <a:lnTo>
                    <a:pt x="60" y="597"/>
                  </a:lnTo>
                  <a:lnTo>
                    <a:pt x="56" y="613"/>
                  </a:lnTo>
                  <a:lnTo>
                    <a:pt x="53" y="629"/>
                  </a:lnTo>
                  <a:lnTo>
                    <a:pt x="50" y="645"/>
                  </a:lnTo>
                  <a:lnTo>
                    <a:pt x="47" y="660"/>
                  </a:lnTo>
                  <a:lnTo>
                    <a:pt x="45" y="675"/>
                  </a:lnTo>
                  <a:lnTo>
                    <a:pt x="44" y="690"/>
                  </a:lnTo>
                  <a:lnTo>
                    <a:pt x="24" y="690"/>
                  </a:lnTo>
                  <a:lnTo>
                    <a:pt x="16" y="690"/>
                  </a:lnTo>
                  <a:lnTo>
                    <a:pt x="8" y="691"/>
                  </a:lnTo>
                  <a:lnTo>
                    <a:pt x="0" y="691"/>
                  </a:lnTo>
                  <a:lnTo>
                    <a:pt x="2" y="675"/>
                  </a:lnTo>
                  <a:lnTo>
                    <a:pt x="4" y="658"/>
                  </a:lnTo>
                  <a:lnTo>
                    <a:pt x="7" y="642"/>
                  </a:lnTo>
                  <a:lnTo>
                    <a:pt x="11" y="626"/>
                  </a:lnTo>
                  <a:lnTo>
                    <a:pt x="14" y="610"/>
                  </a:lnTo>
                  <a:lnTo>
                    <a:pt x="18" y="594"/>
                  </a:lnTo>
                  <a:lnTo>
                    <a:pt x="22" y="578"/>
                  </a:lnTo>
                  <a:lnTo>
                    <a:pt x="27" y="563"/>
                  </a:lnTo>
                  <a:lnTo>
                    <a:pt x="33" y="547"/>
                  </a:lnTo>
                  <a:lnTo>
                    <a:pt x="38" y="531"/>
                  </a:lnTo>
                  <a:lnTo>
                    <a:pt x="44" y="516"/>
                  </a:lnTo>
                  <a:lnTo>
                    <a:pt x="50" y="500"/>
                  </a:lnTo>
                  <a:lnTo>
                    <a:pt x="57" y="485"/>
                  </a:lnTo>
                  <a:lnTo>
                    <a:pt x="64" y="470"/>
                  </a:lnTo>
                  <a:lnTo>
                    <a:pt x="71" y="455"/>
                  </a:lnTo>
                  <a:lnTo>
                    <a:pt x="79" y="44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59" name="Shape 59">
              <a:extLst>
                <a:ext uri="{FF2B5EF4-FFF2-40B4-BE49-F238E27FC236}">
                  <a16:creationId xmlns:a16="http://schemas.microsoft.com/office/drawing/2014/main" id="{10542C38-CD94-57B8-286E-81AF5CE8D24F}"/>
                </a:ext>
              </a:extLst>
            </xdr:cNvPr>
            <xdr:cNvPicPr preferRelativeResize="0"/>
          </xdr:nvPicPr>
          <xdr:blipFill rotWithShape="1">
            <a:blip xmlns:r="http://schemas.openxmlformats.org/officeDocument/2006/relationships" r:embed="rId16">
              <a:alphaModFix/>
            </a:blip>
            <a:srcRect/>
            <a:stretch/>
          </xdr:blipFill>
          <xdr:spPr>
            <a:xfrm>
              <a:off x="6845" y="762"/>
              <a:ext cx="499" cy="432"/>
            </a:xfrm>
            <a:prstGeom prst="rect">
              <a:avLst/>
            </a:prstGeom>
            <a:noFill/>
            <a:ln>
              <a:noFill/>
            </a:ln>
          </xdr:spPr>
        </xdr:pic>
        <xdr:sp macro="" textlink="">
          <xdr:nvSpPr>
            <xdr:cNvPr id="60" name="Shape 60">
              <a:extLst>
                <a:ext uri="{FF2B5EF4-FFF2-40B4-BE49-F238E27FC236}">
                  <a16:creationId xmlns:a16="http://schemas.microsoft.com/office/drawing/2014/main" id="{B9765221-4323-E9FA-F279-8B7D8C0481B3}"/>
                </a:ext>
              </a:extLst>
            </xdr:cNvPr>
            <xdr:cNvSpPr/>
          </xdr:nvSpPr>
          <xdr:spPr>
            <a:xfrm>
              <a:off x="6984" y="1019"/>
              <a:ext cx="51" cy="214"/>
            </a:xfrm>
            <a:custGeom>
              <a:avLst/>
              <a:gdLst/>
              <a:ahLst/>
              <a:cxnLst/>
              <a:rect l="l" t="t" r="r" b="b"/>
              <a:pathLst>
                <a:path w="51" h="214" extrusionOk="0">
                  <a:moveTo>
                    <a:pt x="46" y="0"/>
                  </a:moveTo>
                  <a:lnTo>
                    <a:pt x="40" y="4"/>
                  </a:lnTo>
                  <a:lnTo>
                    <a:pt x="34" y="7"/>
                  </a:lnTo>
                  <a:lnTo>
                    <a:pt x="28" y="11"/>
                  </a:lnTo>
                  <a:lnTo>
                    <a:pt x="23" y="14"/>
                  </a:lnTo>
                  <a:lnTo>
                    <a:pt x="17" y="17"/>
                  </a:lnTo>
                  <a:lnTo>
                    <a:pt x="11" y="21"/>
                  </a:lnTo>
                  <a:lnTo>
                    <a:pt x="5" y="24"/>
                  </a:lnTo>
                  <a:lnTo>
                    <a:pt x="0" y="28"/>
                  </a:lnTo>
                  <a:lnTo>
                    <a:pt x="4" y="80"/>
                  </a:lnTo>
                  <a:lnTo>
                    <a:pt x="6" y="102"/>
                  </a:lnTo>
                  <a:lnTo>
                    <a:pt x="7" y="119"/>
                  </a:lnTo>
                  <a:lnTo>
                    <a:pt x="7" y="173"/>
                  </a:lnTo>
                  <a:lnTo>
                    <a:pt x="6" y="193"/>
                  </a:lnTo>
                  <a:lnTo>
                    <a:pt x="5" y="214"/>
                  </a:lnTo>
                  <a:lnTo>
                    <a:pt x="15" y="186"/>
                  </a:lnTo>
                  <a:lnTo>
                    <a:pt x="20" y="173"/>
                  </a:lnTo>
                  <a:lnTo>
                    <a:pt x="24" y="159"/>
                  </a:lnTo>
                  <a:lnTo>
                    <a:pt x="28" y="146"/>
                  </a:lnTo>
                  <a:lnTo>
                    <a:pt x="32" y="132"/>
                  </a:lnTo>
                  <a:lnTo>
                    <a:pt x="35" y="119"/>
                  </a:lnTo>
                  <a:lnTo>
                    <a:pt x="39" y="106"/>
                  </a:lnTo>
                  <a:lnTo>
                    <a:pt x="41" y="93"/>
                  </a:lnTo>
                  <a:lnTo>
                    <a:pt x="44" y="80"/>
                  </a:lnTo>
                  <a:lnTo>
                    <a:pt x="46" y="67"/>
                  </a:lnTo>
                  <a:lnTo>
                    <a:pt x="48" y="55"/>
                  </a:lnTo>
                  <a:lnTo>
                    <a:pt x="49" y="43"/>
                  </a:lnTo>
                  <a:lnTo>
                    <a:pt x="50" y="30"/>
                  </a:lnTo>
                  <a:lnTo>
                    <a:pt x="51" y="21"/>
                  </a:lnTo>
                  <a:lnTo>
                    <a:pt x="51" y="7"/>
                  </a:lnTo>
                  <a:lnTo>
                    <a:pt x="46"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61" name="Shape 61">
              <a:extLst>
                <a:ext uri="{FF2B5EF4-FFF2-40B4-BE49-F238E27FC236}">
                  <a16:creationId xmlns:a16="http://schemas.microsoft.com/office/drawing/2014/main" id="{8C892645-C8C6-EA05-32D1-D299A4BF396C}"/>
                </a:ext>
              </a:extLst>
            </xdr:cNvPr>
            <xdr:cNvPicPr preferRelativeResize="0"/>
          </xdr:nvPicPr>
          <xdr:blipFill rotWithShape="1">
            <a:blip xmlns:r="http://schemas.openxmlformats.org/officeDocument/2006/relationships" r:embed="rId7">
              <a:alphaModFix/>
            </a:blip>
            <a:srcRect/>
            <a:stretch/>
          </xdr:blipFill>
          <xdr:spPr>
            <a:xfrm>
              <a:off x="6984" y="1149"/>
              <a:ext cx="499" cy="2"/>
            </a:xfrm>
            <a:prstGeom prst="rect">
              <a:avLst/>
            </a:prstGeom>
            <a:noFill/>
            <a:ln>
              <a:noFill/>
            </a:ln>
          </xdr:spPr>
        </xdr:pic>
        <xdr:sp macro="" textlink="">
          <xdr:nvSpPr>
            <xdr:cNvPr id="62" name="Shape 62">
              <a:extLst>
                <a:ext uri="{FF2B5EF4-FFF2-40B4-BE49-F238E27FC236}">
                  <a16:creationId xmlns:a16="http://schemas.microsoft.com/office/drawing/2014/main" id="{DBA054E4-E9F8-50C5-C2EB-38C7557C08BA}"/>
                </a:ext>
              </a:extLst>
            </xdr:cNvPr>
            <xdr:cNvSpPr/>
          </xdr:nvSpPr>
          <xdr:spPr>
            <a:xfrm>
              <a:off x="6984" y="1019"/>
              <a:ext cx="51" cy="214"/>
            </a:xfrm>
            <a:custGeom>
              <a:avLst/>
              <a:gdLst/>
              <a:ahLst/>
              <a:cxnLst/>
              <a:rect l="l" t="t" r="r" b="b"/>
              <a:pathLst>
                <a:path w="51" h="214" extrusionOk="0">
                  <a:moveTo>
                    <a:pt x="46" y="0"/>
                  </a:moveTo>
                  <a:lnTo>
                    <a:pt x="40" y="4"/>
                  </a:lnTo>
                  <a:lnTo>
                    <a:pt x="34" y="7"/>
                  </a:lnTo>
                  <a:lnTo>
                    <a:pt x="28" y="11"/>
                  </a:lnTo>
                  <a:lnTo>
                    <a:pt x="23" y="14"/>
                  </a:lnTo>
                  <a:lnTo>
                    <a:pt x="17" y="17"/>
                  </a:lnTo>
                  <a:lnTo>
                    <a:pt x="11" y="21"/>
                  </a:lnTo>
                  <a:lnTo>
                    <a:pt x="5" y="24"/>
                  </a:lnTo>
                  <a:lnTo>
                    <a:pt x="0" y="28"/>
                  </a:lnTo>
                  <a:lnTo>
                    <a:pt x="2" y="53"/>
                  </a:lnTo>
                  <a:lnTo>
                    <a:pt x="4" y="78"/>
                  </a:lnTo>
                  <a:lnTo>
                    <a:pt x="6" y="102"/>
                  </a:lnTo>
                  <a:lnTo>
                    <a:pt x="7" y="125"/>
                  </a:lnTo>
                  <a:lnTo>
                    <a:pt x="7" y="148"/>
                  </a:lnTo>
                  <a:lnTo>
                    <a:pt x="7" y="171"/>
                  </a:lnTo>
                  <a:lnTo>
                    <a:pt x="6" y="193"/>
                  </a:lnTo>
                  <a:lnTo>
                    <a:pt x="5" y="214"/>
                  </a:lnTo>
                  <a:lnTo>
                    <a:pt x="10" y="200"/>
                  </a:lnTo>
                  <a:lnTo>
                    <a:pt x="15" y="186"/>
                  </a:lnTo>
                  <a:lnTo>
                    <a:pt x="20" y="173"/>
                  </a:lnTo>
                  <a:lnTo>
                    <a:pt x="24" y="159"/>
                  </a:lnTo>
                  <a:lnTo>
                    <a:pt x="28" y="146"/>
                  </a:lnTo>
                  <a:lnTo>
                    <a:pt x="32" y="132"/>
                  </a:lnTo>
                  <a:lnTo>
                    <a:pt x="35" y="119"/>
                  </a:lnTo>
                  <a:lnTo>
                    <a:pt x="39" y="106"/>
                  </a:lnTo>
                  <a:lnTo>
                    <a:pt x="41" y="93"/>
                  </a:lnTo>
                  <a:lnTo>
                    <a:pt x="44" y="80"/>
                  </a:lnTo>
                  <a:lnTo>
                    <a:pt x="46" y="67"/>
                  </a:lnTo>
                  <a:lnTo>
                    <a:pt x="48" y="55"/>
                  </a:lnTo>
                  <a:lnTo>
                    <a:pt x="49" y="43"/>
                  </a:lnTo>
                  <a:lnTo>
                    <a:pt x="50" y="30"/>
                  </a:lnTo>
                  <a:lnTo>
                    <a:pt x="51" y="19"/>
                  </a:lnTo>
                  <a:lnTo>
                    <a:pt x="51" y="7"/>
                  </a:lnTo>
                  <a:lnTo>
                    <a:pt x="49" y="3"/>
                  </a:lnTo>
                  <a:lnTo>
                    <a:pt x="46"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63" name="Shape 63">
              <a:extLst>
                <a:ext uri="{FF2B5EF4-FFF2-40B4-BE49-F238E27FC236}">
                  <a16:creationId xmlns:a16="http://schemas.microsoft.com/office/drawing/2014/main" id="{8CAC5C6F-7E7F-55C9-FCF4-9B14981AFB7F}"/>
                </a:ext>
              </a:extLst>
            </xdr:cNvPr>
            <xdr:cNvPicPr preferRelativeResize="0"/>
          </xdr:nvPicPr>
          <xdr:blipFill rotWithShape="1">
            <a:blip xmlns:r="http://schemas.openxmlformats.org/officeDocument/2006/relationships" r:embed="rId7">
              <a:alphaModFix/>
            </a:blip>
            <a:srcRect/>
            <a:stretch/>
          </xdr:blipFill>
          <xdr:spPr>
            <a:xfrm>
              <a:off x="6984" y="1149"/>
              <a:ext cx="499" cy="2"/>
            </a:xfrm>
            <a:prstGeom prst="rect">
              <a:avLst/>
            </a:prstGeom>
            <a:noFill/>
            <a:ln>
              <a:noFill/>
            </a:ln>
          </xdr:spPr>
        </xdr:pic>
        <xdr:pic>
          <xdr:nvPicPr>
            <xdr:cNvPr id="64" name="Shape 64">
              <a:extLst>
                <a:ext uri="{FF2B5EF4-FFF2-40B4-BE49-F238E27FC236}">
                  <a16:creationId xmlns:a16="http://schemas.microsoft.com/office/drawing/2014/main" id="{8B7E3B8D-39C9-A0C8-BA5A-075D6C0DFE2F}"/>
                </a:ext>
              </a:extLst>
            </xdr:cNvPr>
            <xdr:cNvPicPr preferRelativeResize="0"/>
          </xdr:nvPicPr>
          <xdr:blipFill rotWithShape="1">
            <a:blip xmlns:r="http://schemas.openxmlformats.org/officeDocument/2006/relationships" r:embed="rId17">
              <a:alphaModFix/>
            </a:blip>
            <a:srcRect/>
            <a:stretch/>
          </xdr:blipFill>
          <xdr:spPr>
            <a:xfrm>
              <a:off x="6858" y="259"/>
              <a:ext cx="106" cy="175"/>
            </a:xfrm>
            <a:prstGeom prst="rect">
              <a:avLst/>
            </a:prstGeom>
            <a:noFill/>
            <a:ln>
              <a:noFill/>
            </a:ln>
          </xdr:spPr>
        </xdr:pic>
        <xdr:pic>
          <xdr:nvPicPr>
            <xdr:cNvPr id="65" name="Shape 65">
              <a:extLst>
                <a:ext uri="{FF2B5EF4-FFF2-40B4-BE49-F238E27FC236}">
                  <a16:creationId xmlns:a16="http://schemas.microsoft.com/office/drawing/2014/main" id="{BA5F6390-FE08-9B62-6F3E-4E25195FAB43}"/>
                </a:ext>
              </a:extLst>
            </xdr:cNvPr>
            <xdr:cNvPicPr preferRelativeResize="0"/>
          </xdr:nvPicPr>
          <xdr:blipFill rotWithShape="1">
            <a:blip xmlns:r="http://schemas.openxmlformats.org/officeDocument/2006/relationships" r:embed="rId7">
              <a:alphaModFix/>
            </a:blip>
            <a:srcRect/>
            <a:stretch/>
          </xdr:blipFill>
          <xdr:spPr>
            <a:xfrm>
              <a:off x="6859" y="388"/>
              <a:ext cx="499" cy="2"/>
            </a:xfrm>
            <a:prstGeom prst="rect">
              <a:avLst/>
            </a:prstGeom>
            <a:noFill/>
            <a:ln>
              <a:noFill/>
            </a:ln>
          </xdr:spPr>
        </xdr:pic>
        <xdr:sp macro="" textlink="">
          <xdr:nvSpPr>
            <xdr:cNvPr id="66" name="Shape 66">
              <a:extLst>
                <a:ext uri="{FF2B5EF4-FFF2-40B4-BE49-F238E27FC236}">
                  <a16:creationId xmlns:a16="http://schemas.microsoft.com/office/drawing/2014/main" id="{D8ECE532-998E-2B63-F98C-C64756FDAF0F}"/>
                </a:ext>
              </a:extLst>
            </xdr:cNvPr>
            <xdr:cNvSpPr/>
          </xdr:nvSpPr>
          <xdr:spPr>
            <a:xfrm>
              <a:off x="6858" y="259"/>
              <a:ext cx="106" cy="175"/>
            </a:xfrm>
            <a:custGeom>
              <a:avLst/>
              <a:gdLst/>
              <a:ahLst/>
              <a:cxnLst/>
              <a:rect l="l" t="t" r="r" b="b"/>
              <a:pathLst>
                <a:path w="106" h="175" extrusionOk="0">
                  <a:moveTo>
                    <a:pt x="106" y="125"/>
                  </a:moveTo>
                  <a:lnTo>
                    <a:pt x="99" y="118"/>
                  </a:lnTo>
                  <a:lnTo>
                    <a:pt x="92" y="111"/>
                  </a:lnTo>
                  <a:lnTo>
                    <a:pt x="85" y="104"/>
                  </a:lnTo>
                  <a:lnTo>
                    <a:pt x="78" y="96"/>
                  </a:lnTo>
                  <a:lnTo>
                    <a:pt x="64" y="80"/>
                  </a:lnTo>
                  <a:lnTo>
                    <a:pt x="51" y="64"/>
                  </a:lnTo>
                  <a:lnTo>
                    <a:pt x="38" y="48"/>
                  </a:lnTo>
                  <a:lnTo>
                    <a:pt x="25" y="32"/>
                  </a:lnTo>
                  <a:lnTo>
                    <a:pt x="12" y="16"/>
                  </a:lnTo>
                  <a:lnTo>
                    <a:pt x="0" y="0"/>
                  </a:lnTo>
                  <a:lnTo>
                    <a:pt x="4" y="12"/>
                  </a:lnTo>
                  <a:lnTo>
                    <a:pt x="8" y="24"/>
                  </a:lnTo>
                  <a:lnTo>
                    <a:pt x="13" y="36"/>
                  </a:lnTo>
                  <a:lnTo>
                    <a:pt x="18" y="47"/>
                  </a:lnTo>
                  <a:lnTo>
                    <a:pt x="23" y="59"/>
                  </a:lnTo>
                  <a:lnTo>
                    <a:pt x="28" y="70"/>
                  </a:lnTo>
                  <a:lnTo>
                    <a:pt x="34" y="82"/>
                  </a:lnTo>
                  <a:lnTo>
                    <a:pt x="40" y="92"/>
                  </a:lnTo>
                  <a:lnTo>
                    <a:pt x="46" y="104"/>
                  </a:lnTo>
                  <a:lnTo>
                    <a:pt x="53" y="114"/>
                  </a:lnTo>
                  <a:lnTo>
                    <a:pt x="60" y="125"/>
                  </a:lnTo>
                  <a:lnTo>
                    <a:pt x="67" y="135"/>
                  </a:lnTo>
                  <a:lnTo>
                    <a:pt x="75" y="145"/>
                  </a:lnTo>
                  <a:lnTo>
                    <a:pt x="83" y="155"/>
                  </a:lnTo>
                  <a:lnTo>
                    <a:pt x="91" y="165"/>
                  </a:lnTo>
                  <a:lnTo>
                    <a:pt x="100" y="175"/>
                  </a:lnTo>
                  <a:lnTo>
                    <a:pt x="100" y="168"/>
                  </a:lnTo>
                  <a:lnTo>
                    <a:pt x="101" y="161"/>
                  </a:lnTo>
                  <a:lnTo>
                    <a:pt x="102" y="155"/>
                  </a:lnTo>
                  <a:lnTo>
                    <a:pt x="103" y="149"/>
                  </a:lnTo>
                  <a:lnTo>
                    <a:pt x="103" y="143"/>
                  </a:lnTo>
                  <a:lnTo>
                    <a:pt x="104" y="137"/>
                  </a:lnTo>
                  <a:lnTo>
                    <a:pt x="105" y="131"/>
                  </a:lnTo>
                  <a:lnTo>
                    <a:pt x="106" y="12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67" name="Shape 67">
              <a:extLst>
                <a:ext uri="{FF2B5EF4-FFF2-40B4-BE49-F238E27FC236}">
                  <a16:creationId xmlns:a16="http://schemas.microsoft.com/office/drawing/2014/main" id="{A1DC883B-CF3D-36D3-37ED-ACAF001366DD}"/>
                </a:ext>
              </a:extLst>
            </xdr:cNvPr>
            <xdr:cNvPicPr preferRelativeResize="0"/>
          </xdr:nvPicPr>
          <xdr:blipFill rotWithShape="1">
            <a:blip xmlns:r="http://schemas.openxmlformats.org/officeDocument/2006/relationships" r:embed="rId7">
              <a:alphaModFix/>
            </a:blip>
            <a:srcRect/>
            <a:stretch/>
          </xdr:blipFill>
          <xdr:spPr>
            <a:xfrm>
              <a:off x="6859" y="388"/>
              <a:ext cx="499" cy="2"/>
            </a:xfrm>
            <a:prstGeom prst="rect">
              <a:avLst/>
            </a:prstGeom>
            <a:noFill/>
            <a:ln>
              <a:noFill/>
            </a:ln>
          </xdr:spPr>
        </xdr:pic>
        <xdr:sp macro="" textlink="">
          <xdr:nvSpPr>
            <xdr:cNvPr id="68" name="Shape 68">
              <a:extLst>
                <a:ext uri="{FF2B5EF4-FFF2-40B4-BE49-F238E27FC236}">
                  <a16:creationId xmlns:a16="http://schemas.microsoft.com/office/drawing/2014/main" id="{4E5BC18C-35D9-15DC-871F-3BFC186F4B44}"/>
                </a:ext>
              </a:extLst>
            </xdr:cNvPr>
            <xdr:cNvSpPr/>
          </xdr:nvSpPr>
          <xdr:spPr>
            <a:xfrm>
              <a:off x="6841" y="401"/>
              <a:ext cx="151" cy="146"/>
            </a:xfrm>
            <a:custGeom>
              <a:avLst/>
              <a:gdLst/>
              <a:ahLst/>
              <a:cxnLst/>
              <a:rect l="l" t="t" r="r" b="b"/>
              <a:pathLst>
                <a:path w="151" h="146" extrusionOk="0">
                  <a:moveTo>
                    <a:pt x="114" y="54"/>
                  </a:moveTo>
                  <a:lnTo>
                    <a:pt x="71" y="54"/>
                  </a:lnTo>
                  <a:lnTo>
                    <a:pt x="80" y="65"/>
                  </a:lnTo>
                  <a:lnTo>
                    <a:pt x="90" y="75"/>
                  </a:lnTo>
                  <a:lnTo>
                    <a:pt x="94" y="80"/>
                  </a:lnTo>
                  <a:lnTo>
                    <a:pt x="99" y="86"/>
                  </a:lnTo>
                  <a:lnTo>
                    <a:pt x="103" y="91"/>
                  </a:lnTo>
                  <a:lnTo>
                    <a:pt x="115" y="109"/>
                  </a:lnTo>
                  <a:lnTo>
                    <a:pt x="119" y="114"/>
                  </a:lnTo>
                  <a:lnTo>
                    <a:pt x="123" y="120"/>
                  </a:lnTo>
                  <a:lnTo>
                    <a:pt x="126" y="127"/>
                  </a:lnTo>
                  <a:lnTo>
                    <a:pt x="129" y="133"/>
                  </a:lnTo>
                  <a:lnTo>
                    <a:pt x="133" y="140"/>
                  </a:lnTo>
                  <a:lnTo>
                    <a:pt x="135" y="146"/>
                  </a:lnTo>
                  <a:lnTo>
                    <a:pt x="147" y="122"/>
                  </a:lnTo>
                  <a:lnTo>
                    <a:pt x="151" y="115"/>
                  </a:lnTo>
                  <a:lnTo>
                    <a:pt x="139" y="91"/>
                  </a:lnTo>
                  <a:lnTo>
                    <a:pt x="135" y="84"/>
                  </a:lnTo>
                  <a:lnTo>
                    <a:pt x="130" y="76"/>
                  </a:lnTo>
                  <a:lnTo>
                    <a:pt x="114" y="54"/>
                  </a:lnTo>
                  <a:close/>
                  <a:moveTo>
                    <a:pt x="70" y="0"/>
                  </a:moveTo>
                  <a:lnTo>
                    <a:pt x="60" y="10"/>
                  </a:lnTo>
                  <a:lnTo>
                    <a:pt x="55" y="16"/>
                  </a:lnTo>
                  <a:lnTo>
                    <a:pt x="49" y="22"/>
                  </a:lnTo>
                  <a:lnTo>
                    <a:pt x="44" y="28"/>
                  </a:lnTo>
                  <a:lnTo>
                    <a:pt x="40" y="35"/>
                  </a:lnTo>
                  <a:lnTo>
                    <a:pt x="34" y="42"/>
                  </a:lnTo>
                  <a:lnTo>
                    <a:pt x="30" y="50"/>
                  </a:lnTo>
                  <a:lnTo>
                    <a:pt x="25" y="58"/>
                  </a:lnTo>
                  <a:lnTo>
                    <a:pt x="21" y="66"/>
                  </a:lnTo>
                  <a:lnTo>
                    <a:pt x="9" y="93"/>
                  </a:lnTo>
                  <a:lnTo>
                    <a:pt x="3" y="113"/>
                  </a:lnTo>
                  <a:lnTo>
                    <a:pt x="0" y="124"/>
                  </a:lnTo>
                  <a:lnTo>
                    <a:pt x="9" y="114"/>
                  </a:lnTo>
                  <a:lnTo>
                    <a:pt x="18" y="105"/>
                  </a:lnTo>
                  <a:lnTo>
                    <a:pt x="26" y="95"/>
                  </a:lnTo>
                  <a:lnTo>
                    <a:pt x="34" y="86"/>
                  </a:lnTo>
                  <a:lnTo>
                    <a:pt x="43" y="78"/>
                  </a:lnTo>
                  <a:lnTo>
                    <a:pt x="52" y="69"/>
                  </a:lnTo>
                  <a:lnTo>
                    <a:pt x="57" y="66"/>
                  </a:lnTo>
                  <a:lnTo>
                    <a:pt x="61" y="62"/>
                  </a:lnTo>
                  <a:lnTo>
                    <a:pt x="71" y="54"/>
                  </a:lnTo>
                  <a:lnTo>
                    <a:pt x="114" y="54"/>
                  </a:lnTo>
                  <a:lnTo>
                    <a:pt x="105" y="41"/>
                  </a:lnTo>
                  <a:lnTo>
                    <a:pt x="93" y="27"/>
                  </a:lnTo>
                  <a:lnTo>
                    <a:pt x="82" y="13"/>
                  </a:lnTo>
                  <a:lnTo>
                    <a:pt x="70"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69" name="Shape 69">
              <a:extLst>
                <a:ext uri="{FF2B5EF4-FFF2-40B4-BE49-F238E27FC236}">
                  <a16:creationId xmlns:a16="http://schemas.microsoft.com/office/drawing/2014/main" id="{3751AF69-4DAC-9B0D-4D10-9926F04961B7}"/>
                </a:ext>
              </a:extLst>
            </xdr:cNvPr>
            <xdr:cNvPicPr preferRelativeResize="0"/>
          </xdr:nvPicPr>
          <xdr:blipFill rotWithShape="1">
            <a:blip xmlns:r="http://schemas.openxmlformats.org/officeDocument/2006/relationships" r:embed="rId18">
              <a:alphaModFix/>
            </a:blip>
            <a:srcRect/>
            <a:stretch/>
          </xdr:blipFill>
          <xdr:spPr>
            <a:xfrm>
              <a:off x="6415" y="532"/>
              <a:ext cx="926" cy="58"/>
            </a:xfrm>
            <a:prstGeom prst="rect">
              <a:avLst/>
            </a:prstGeom>
            <a:noFill/>
            <a:ln>
              <a:noFill/>
            </a:ln>
          </xdr:spPr>
        </xdr:pic>
        <xdr:sp macro="" textlink="">
          <xdr:nvSpPr>
            <xdr:cNvPr id="70" name="Shape 70">
              <a:extLst>
                <a:ext uri="{FF2B5EF4-FFF2-40B4-BE49-F238E27FC236}">
                  <a16:creationId xmlns:a16="http://schemas.microsoft.com/office/drawing/2014/main" id="{CC53534C-0DF2-193A-CAB4-F49704496C39}"/>
                </a:ext>
              </a:extLst>
            </xdr:cNvPr>
            <xdr:cNvSpPr/>
          </xdr:nvSpPr>
          <xdr:spPr>
            <a:xfrm>
              <a:off x="6841" y="401"/>
              <a:ext cx="151" cy="146"/>
            </a:xfrm>
            <a:custGeom>
              <a:avLst/>
              <a:gdLst/>
              <a:ahLst/>
              <a:cxnLst/>
              <a:rect l="l" t="t" r="r" b="b"/>
              <a:pathLst>
                <a:path w="151" h="146" extrusionOk="0">
                  <a:moveTo>
                    <a:pt x="151" y="115"/>
                  </a:moveTo>
                  <a:lnTo>
                    <a:pt x="147" y="107"/>
                  </a:lnTo>
                  <a:lnTo>
                    <a:pt x="143" y="99"/>
                  </a:lnTo>
                  <a:lnTo>
                    <a:pt x="139" y="91"/>
                  </a:lnTo>
                  <a:lnTo>
                    <a:pt x="135" y="84"/>
                  </a:lnTo>
                  <a:lnTo>
                    <a:pt x="130" y="76"/>
                  </a:lnTo>
                  <a:lnTo>
                    <a:pt x="125" y="69"/>
                  </a:lnTo>
                  <a:lnTo>
                    <a:pt x="120" y="62"/>
                  </a:lnTo>
                  <a:lnTo>
                    <a:pt x="115" y="55"/>
                  </a:lnTo>
                  <a:lnTo>
                    <a:pt x="110" y="48"/>
                  </a:lnTo>
                  <a:lnTo>
                    <a:pt x="105" y="41"/>
                  </a:lnTo>
                  <a:lnTo>
                    <a:pt x="99" y="34"/>
                  </a:lnTo>
                  <a:lnTo>
                    <a:pt x="93" y="27"/>
                  </a:lnTo>
                  <a:lnTo>
                    <a:pt x="82" y="13"/>
                  </a:lnTo>
                  <a:lnTo>
                    <a:pt x="70" y="0"/>
                  </a:lnTo>
                  <a:lnTo>
                    <a:pt x="65" y="5"/>
                  </a:lnTo>
                  <a:lnTo>
                    <a:pt x="60" y="10"/>
                  </a:lnTo>
                  <a:lnTo>
                    <a:pt x="55" y="16"/>
                  </a:lnTo>
                  <a:lnTo>
                    <a:pt x="49" y="22"/>
                  </a:lnTo>
                  <a:lnTo>
                    <a:pt x="44" y="28"/>
                  </a:lnTo>
                  <a:lnTo>
                    <a:pt x="40" y="35"/>
                  </a:lnTo>
                  <a:lnTo>
                    <a:pt x="34" y="42"/>
                  </a:lnTo>
                  <a:lnTo>
                    <a:pt x="30" y="50"/>
                  </a:lnTo>
                  <a:lnTo>
                    <a:pt x="25" y="58"/>
                  </a:lnTo>
                  <a:lnTo>
                    <a:pt x="21" y="66"/>
                  </a:lnTo>
                  <a:lnTo>
                    <a:pt x="17" y="75"/>
                  </a:lnTo>
                  <a:lnTo>
                    <a:pt x="13" y="84"/>
                  </a:lnTo>
                  <a:lnTo>
                    <a:pt x="9" y="93"/>
                  </a:lnTo>
                  <a:lnTo>
                    <a:pt x="6" y="103"/>
                  </a:lnTo>
                  <a:lnTo>
                    <a:pt x="3" y="113"/>
                  </a:lnTo>
                  <a:lnTo>
                    <a:pt x="0" y="124"/>
                  </a:lnTo>
                  <a:lnTo>
                    <a:pt x="9" y="114"/>
                  </a:lnTo>
                  <a:lnTo>
                    <a:pt x="18" y="105"/>
                  </a:lnTo>
                  <a:lnTo>
                    <a:pt x="26" y="95"/>
                  </a:lnTo>
                  <a:lnTo>
                    <a:pt x="34" y="86"/>
                  </a:lnTo>
                  <a:lnTo>
                    <a:pt x="43" y="78"/>
                  </a:lnTo>
                  <a:lnTo>
                    <a:pt x="52" y="69"/>
                  </a:lnTo>
                  <a:lnTo>
                    <a:pt x="57" y="66"/>
                  </a:lnTo>
                  <a:lnTo>
                    <a:pt x="61" y="62"/>
                  </a:lnTo>
                  <a:lnTo>
                    <a:pt x="66" y="58"/>
                  </a:lnTo>
                  <a:lnTo>
                    <a:pt x="71" y="54"/>
                  </a:lnTo>
                  <a:lnTo>
                    <a:pt x="80" y="65"/>
                  </a:lnTo>
                  <a:lnTo>
                    <a:pt x="90" y="75"/>
                  </a:lnTo>
                  <a:lnTo>
                    <a:pt x="94" y="80"/>
                  </a:lnTo>
                  <a:lnTo>
                    <a:pt x="99" y="86"/>
                  </a:lnTo>
                  <a:lnTo>
                    <a:pt x="103" y="91"/>
                  </a:lnTo>
                  <a:lnTo>
                    <a:pt x="107" y="97"/>
                  </a:lnTo>
                  <a:lnTo>
                    <a:pt x="111" y="103"/>
                  </a:lnTo>
                  <a:lnTo>
                    <a:pt x="115" y="109"/>
                  </a:lnTo>
                  <a:lnTo>
                    <a:pt x="119" y="114"/>
                  </a:lnTo>
                  <a:lnTo>
                    <a:pt x="123" y="120"/>
                  </a:lnTo>
                  <a:lnTo>
                    <a:pt x="126" y="127"/>
                  </a:lnTo>
                  <a:lnTo>
                    <a:pt x="129" y="133"/>
                  </a:lnTo>
                  <a:lnTo>
                    <a:pt x="133" y="140"/>
                  </a:lnTo>
                  <a:lnTo>
                    <a:pt x="135" y="146"/>
                  </a:lnTo>
                  <a:lnTo>
                    <a:pt x="139" y="138"/>
                  </a:lnTo>
                  <a:lnTo>
                    <a:pt x="143" y="130"/>
                  </a:lnTo>
                  <a:lnTo>
                    <a:pt x="147" y="122"/>
                  </a:lnTo>
                  <a:lnTo>
                    <a:pt x="151" y="11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71" name="Shape 71">
              <a:extLst>
                <a:ext uri="{FF2B5EF4-FFF2-40B4-BE49-F238E27FC236}">
                  <a16:creationId xmlns:a16="http://schemas.microsoft.com/office/drawing/2014/main" id="{E213374A-AB29-685F-63B8-98AE2A911B95}"/>
                </a:ext>
              </a:extLst>
            </xdr:cNvPr>
            <xdr:cNvPicPr preferRelativeResize="0"/>
          </xdr:nvPicPr>
          <xdr:blipFill rotWithShape="1">
            <a:blip xmlns:r="http://schemas.openxmlformats.org/officeDocument/2006/relationships" r:embed="rId7">
              <a:alphaModFix/>
            </a:blip>
            <a:srcRect/>
            <a:stretch/>
          </xdr:blipFill>
          <xdr:spPr>
            <a:xfrm>
              <a:off x="6842" y="532"/>
              <a:ext cx="499" cy="2"/>
            </a:xfrm>
            <a:prstGeom prst="rect">
              <a:avLst/>
            </a:prstGeom>
            <a:noFill/>
            <a:ln>
              <a:noFill/>
            </a:ln>
          </xdr:spPr>
        </xdr:pic>
        <xdr:sp macro="" textlink="">
          <xdr:nvSpPr>
            <xdr:cNvPr id="72" name="Shape 72">
              <a:extLst>
                <a:ext uri="{FF2B5EF4-FFF2-40B4-BE49-F238E27FC236}">
                  <a16:creationId xmlns:a16="http://schemas.microsoft.com/office/drawing/2014/main" id="{E08C7B40-02F8-E40F-F3FB-21F18D55D6D3}"/>
                </a:ext>
              </a:extLst>
            </xdr:cNvPr>
            <xdr:cNvSpPr/>
          </xdr:nvSpPr>
          <xdr:spPr>
            <a:xfrm>
              <a:off x="6956" y="264"/>
              <a:ext cx="65" cy="253"/>
            </a:xfrm>
            <a:custGeom>
              <a:avLst/>
              <a:gdLst/>
              <a:ahLst/>
              <a:cxnLst/>
              <a:rect l="l" t="t" r="r" b="b"/>
              <a:pathLst>
                <a:path w="65" h="253" extrusionOk="0">
                  <a:moveTo>
                    <a:pt x="65" y="0"/>
                  </a:moveTo>
                  <a:lnTo>
                    <a:pt x="59" y="7"/>
                  </a:lnTo>
                  <a:lnTo>
                    <a:pt x="47" y="23"/>
                  </a:lnTo>
                  <a:lnTo>
                    <a:pt x="37" y="41"/>
                  </a:lnTo>
                  <a:lnTo>
                    <a:pt x="31" y="50"/>
                  </a:lnTo>
                  <a:lnTo>
                    <a:pt x="27" y="61"/>
                  </a:lnTo>
                  <a:lnTo>
                    <a:pt x="22" y="72"/>
                  </a:lnTo>
                  <a:lnTo>
                    <a:pt x="14" y="96"/>
                  </a:lnTo>
                  <a:lnTo>
                    <a:pt x="12" y="103"/>
                  </a:lnTo>
                  <a:lnTo>
                    <a:pt x="10" y="109"/>
                  </a:lnTo>
                  <a:lnTo>
                    <a:pt x="9" y="117"/>
                  </a:lnTo>
                  <a:lnTo>
                    <a:pt x="7" y="124"/>
                  </a:lnTo>
                  <a:lnTo>
                    <a:pt x="6" y="132"/>
                  </a:lnTo>
                  <a:lnTo>
                    <a:pt x="4" y="140"/>
                  </a:lnTo>
                  <a:lnTo>
                    <a:pt x="2" y="156"/>
                  </a:lnTo>
                  <a:lnTo>
                    <a:pt x="2" y="165"/>
                  </a:lnTo>
                  <a:lnTo>
                    <a:pt x="1" y="174"/>
                  </a:lnTo>
                  <a:lnTo>
                    <a:pt x="0" y="184"/>
                  </a:lnTo>
                  <a:lnTo>
                    <a:pt x="0" y="193"/>
                  </a:lnTo>
                  <a:lnTo>
                    <a:pt x="10" y="207"/>
                  </a:lnTo>
                  <a:lnTo>
                    <a:pt x="15" y="215"/>
                  </a:lnTo>
                  <a:lnTo>
                    <a:pt x="19" y="222"/>
                  </a:lnTo>
                  <a:lnTo>
                    <a:pt x="24" y="230"/>
                  </a:lnTo>
                  <a:lnTo>
                    <a:pt x="28" y="237"/>
                  </a:lnTo>
                  <a:lnTo>
                    <a:pt x="36" y="253"/>
                  </a:lnTo>
                  <a:lnTo>
                    <a:pt x="42" y="242"/>
                  </a:lnTo>
                  <a:lnTo>
                    <a:pt x="47" y="231"/>
                  </a:lnTo>
                  <a:lnTo>
                    <a:pt x="59" y="211"/>
                  </a:lnTo>
                  <a:lnTo>
                    <a:pt x="58" y="203"/>
                  </a:lnTo>
                  <a:lnTo>
                    <a:pt x="56" y="195"/>
                  </a:lnTo>
                  <a:lnTo>
                    <a:pt x="55" y="187"/>
                  </a:lnTo>
                  <a:lnTo>
                    <a:pt x="53" y="180"/>
                  </a:lnTo>
                  <a:lnTo>
                    <a:pt x="51" y="165"/>
                  </a:lnTo>
                  <a:lnTo>
                    <a:pt x="50" y="150"/>
                  </a:lnTo>
                  <a:lnTo>
                    <a:pt x="49" y="136"/>
                  </a:lnTo>
                  <a:lnTo>
                    <a:pt x="49" y="109"/>
                  </a:lnTo>
                  <a:lnTo>
                    <a:pt x="50" y="96"/>
                  </a:lnTo>
                  <a:lnTo>
                    <a:pt x="51" y="84"/>
                  </a:lnTo>
                  <a:lnTo>
                    <a:pt x="52" y="71"/>
                  </a:lnTo>
                  <a:lnTo>
                    <a:pt x="60" y="23"/>
                  </a:lnTo>
                  <a:lnTo>
                    <a:pt x="63" y="11"/>
                  </a:lnTo>
                  <a:lnTo>
                    <a:pt x="65"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73" name="Shape 73">
              <a:extLst>
                <a:ext uri="{FF2B5EF4-FFF2-40B4-BE49-F238E27FC236}">
                  <a16:creationId xmlns:a16="http://schemas.microsoft.com/office/drawing/2014/main" id="{47D1A97C-A17D-6020-1610-A165C0B92EA2}"/>
                </a:ext>
              </a:extLst>
            </xdr:cNvPr>
            <xdr:cNvPicPr preferRelativeResize="0"/>
          </xdr:nvPicPr>
          <xdr:blipFill rotWithShape="1">
            <a:blip xmlns:r="http://schemas.openxmlformats.org/officeDocument/2006/relationships" r:embed="rId7">
              <a:alphaModFix/>
            </a:blip>
            <a:srcRect/>
            <a:stretch/>
          </xdr:blipFill>
          <xdr:spPr>
            <a:xfrm>
              <a:off x="6958" y="393"/>
              <a:ext cx="499" cy="2"/>
            </a:xfrm>
            <a:prstGeom prst="rect">
              <a:avLst/>
            </a:prstGeom>
            <a:noFill/>
            <a:ln>
              <a:noFill/>
            </a:ln>
          </xdr:spPr>
        </xdr:pic>
        <xdr:sp macro="" textlink="">
          <xdr:nvSpPr>
            <xdr:cNvPr id="74" name="Shape 74">
              <a:extLst>
                <a:ext uri="{FF2B5EF4-FFF2-40B4-BE49-F238E27FC236}">
                  <a16:creationId xmlns:a16="http://schemas.microsoft.com/office/drawing/2014/main" id="{9BD46202-24FF-AB4D-1FE8-CEB2B90CED28}"/>
                </a:ext>
              </a:extLst>
            </xdr:cNvPr>
            <xdr:cNvSpPr/>
          </xdr:nvSpPr>
          <xdr:spPr>
            <a:xfrm>
              <a:off x="6956" y="264"/>
              <a:ext cx="65" cy="253"/>
            </a:xfrm>
            <a:custGeom>
              <a:avLst/>
              <a:gdLst/>
              <a:ahLst/>
              <a:cxnLst/>
              <a:rect l="l" t="t" r="r" b="b"/>
              <a:pathLst>
                <a:path w="65" h="253" extrusionOk="0">
                  <a:moveTo>
                    <a:pt x="0" y="193"/>
                  </a:moveTo>
                  <a:lnTo>
                    <a:pt x="0" y="184"/>
                  </a:lnTo>
                  <a:lnTo>
                    <a:pt x="1" y="174"/>
                  </a:lnTo>
                  <a:lnTo>
                    <a:pt x="2" y="165"/>
                  </a:lnTo>
                  <a:lnTo>
                    <a:pt x="2" y="156"/>
                  </a:lnTo>
                  <a:lnTo>
                    <a:pt x="3" y="148"/>
                  </a:lnTo>
                  <a:lnTo>
                    <a:pt x="4" y="140"/>
                  </a:lnTo>
                  <a:lnTo>
                    <a:pt x="6" y="132"/>
                  </a:lnTo>
                  <a:lnTo>
                    <a:pt x="7" y="124"/>
                  </a:lnTo>
                  <a:lnTo>
                    <a:pt x="9" y="117"/>
                  </a:lnTo>
                  <a:lnTo>
                    <a:pt x="10" y="109"/>
                  </a:lnTo>
                  <a:lnTo>
                    <a:pt x="12" y="103"/>
                  </a:lnTo>
                  <a:lnTo>
                    <a:pt x="14" y="96"/>
                  </a:lnTo>
                  <a:lnTo>
                    <a:pt x="16" y="90"/>
                  </a:lnTo>
                  <a:lnTo>
                    <a:pt x="18" y="84"/>
                  </a:lnTo>
                  <a:lnTo>
                    <a:pt x="20" y="78"/>
                  </a:lnTo>
                  <a:lnTo>
                    <a:pt x="22" y="72"/>
                  </a:lnTo>
                  <a:lnTo>
                    <a:pt x="27" y="61"/>
                  </a:lnTo>
                  <a:lnTo>
                    <a:pt x="31" y="50"/>
                  </a:lnTo>
                  <a:lnTo>
                    <a:pt x="37" y="41"/>
                  </a:lnTo>
                  <a:lnTo>
                    <a:pt x="42" y="32"/>
                  </a:lnTo>
                  <a:lnTo>
                    <a:pt x="47" y="23"/>
                  </a:lnTo>
                  <a:lnTo>
                    <a:pt x="53" y="15"/>
                  </a:lnTo>
                  <a:lnTo>
                    <a:pt x="59" y="7"/>
                  </a:lnTo>
                  <a:lnTo>
                    <a:pt x="65" y="0"/>
                  </a:lnTo>
                  <a:lnTo>
                    <a:pt x="63" y="11"/>
                  </a:lnTo>
                  <a:lnTo>
                    <a:pt x="60" y="23"/>
                  </a:lnTo>
                  <a:lnTo>
                    <a:pt x="58" y="35"/>
                  </a:lnTo>
                  <a:lnTo>
                    <a:pt x="56" y="47"/>
                  </a:lnTo>
                  <a:lnTo>
                    <a:pt x="54" y="59"/>
                  </a:lnTo>
                  <a:lnTo>
                    <a:pt x="52" y="71"/>
                  </a:lnTo>
                  <a:lnTo>
                    <a:pt x="51" y="84"/>
                  </a:lnTo>
                  <a:lnTo>
                    <a:pt x="50" y="96"/>
                  </a:lnTo>
                  <a:lnTo>
                    <a:pt x="49" y="109"/>
                  </a:lnTo>
                  <a:lnTo>
                    <a:pt x="49" y="123"/>
                  </a:lnTo>
                  <a:lnTo>
                    <a:pt x="49" y="136"/>
                  </a:lnTo>
                  <a:lnTo>
                    <a:pt x="50" y="150"/>
                  </a:lnTo>
                  <a:lnTo>
                    <a:pt x="51" y="165"/>
                  </a:lnTo>
                  <a:lnTo>
                    <a:pt x="53" y="180"/>
                  </a:lnTo>
                  <a:lnTo>
                    <a:pt x="55" y="187"/>
                  </a:lnTo>
                  <a:lnTo>
                    <a:pt x="56" y="195"/>
                  </a:lnTo>
                  <a:lnTo>
                    <a:pt x="58" y="203"/>
                  </a:lnTo>
                  <a:lnTo>
                    <a:pt x="59" y="211"/>
                  </a:lnTo>
                  <a:lnTo>
                    <a:pt x="53" y="221"/>
                  </a:lnTo>
                  <a:lnTo>
                    <a:pt x="47" y="231"/>
                  </a:lnTo>
                  <a:lnTo>
                    <a:pt x="42" y="242"/>
                  </a:lnTo>
                  <a:lnTo>
                    <a:pt x="36" y="253"/>
                  </a:lnTo>
                  <a:lnTo>
                    <a:pt x="32" y="245"/>
                  </a:lnTo>
                  <a:lnTo>
                    <a:pt x="28" y="237"/>
                  </a:lnTo>
                  <a:lnTo>
                    <a:pt x="24" y="230"/>
                  </a:lnTo>
                  <a:lnTo>
                    <a:pt x="19" y="222"/>
                  </a:lnTo>
                  <a:lnTo>
                    <a:pt x="15" y="215"/>
                  </a:lnTo>
                  <a:lnTo>
                    <a:pt x="10" y="207"/>
                  </a:lnTo>
                  <a:lnTo>
                    <a:pt x="5" y="200"/>
                  </a:lnTo>
                  <a:lnTo>
                    <a:pt x="0" y="193"/>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75" name="Shape 75">
              <a:extLst>
                <a:ext uri="{FF2B5EF4-FFF2-40B4-BE49-F238E27FC236}">
                  <a16:creationId xmlns:a16="http://schemas.microsoft.com/office/drawing/2014/main" id="{A26899DF-58A2-B421-4E5C-9C63B13277F4}"/>
                </a:ext>
              </a:extLst>
            </xdr:cNvPr>
            <xdr:cNvPicPr preferRelativeResize="0"/>
          </xdr:nvPicPr>
          <xdr:blipFill rotWithShape="1">
            <a:blip xmlns:r="http://schemas.openxmlformats.org/officeDocument/2006/relationships" r:embed="rId7">
              <a:alphaModFix/>
            </a:blip>
            <a:srcRect/>
            <a:stretch/>
          </xdr:blipFill>
          <xdr:spPr>
            <a:xfrm>
              <a:off x="6958" y="393"/>
              <a:ext cx="499" cy="2"/>
            </a:xfrm>
            <a:prstGeom prst="rect">
              <a:avLst/>
            </a:prstGeom>
            <a:noFill/>
            <a:ln>
              <a:noFill/>
            </a:ln>
          </xdr:spPr>
        </xdr:pic>
        <xdr:sp macro="" textlink="">
          <xdr:nvSpPr>
            <xdr:cNvPr id="76" name="Shape 76">
              <a:extLst>
                <a:ext uri="{FF2B5EF4-FFF2-40B4-BE49-F238E27FC236}">
                  <a16:creationId xmlns:a16="http://schemas.microsoft.com/office/drawing/2014/main" id="{29E9D2D9-942A-4A32-B690-75F90F4615F2}"/>
                </a:ext>
              </a:extLst>
            </xdr:cNvPr>
            <xdr:cNvSpPr/>
          </xdr:nvSpPr>
          <xdr:spPr>
            <a:xfrm>
              <a:off x="6874" y="509"/>
              <a:ext cx="131" cy="174"/>
            </a:xfrm>
            <a:custGeom>
              <a:avLst/>
              <a:gdLst/>
              <a:ahLst/>
              <a:cxnLst/>
              <a:rect l="l" t="t" r="r" b="b"/>
              <a:pathLst>
                <a:path w="131" h="174" extrusionOk="0">
                  <a:moveTo>
                    <a:pt x="41" y="0"/>
                  </a:moveTo>
                  <a:lnTo>
                    <a:pt x="31" y="18"/>
                  </a:lnTo>
                  <a:lnTo>
                    <a:pt x="26" y="28"/>
                  </a:lnTo>
                  <a:lnTo>
                    <a:pt x="18" y="48"/>
                  </a:lnTo>
                  <a:lnTo>
                    <a:pt x="15" y="59"/>
                  </a:lnTo>
                  <a:lnTo>
                    <a:pt x="12" y="69"/>
                  </a:lnTo>
                  <a:lnTo>
                    <a:pt x="6" y="91"/>
                  </a:lnTo>
                  <a:lnTo>
                    <a:pt x="2" y="113"/>
                  </a:lnTo>
                  <a:lnTo>
                    <a:pt x="0" y="137"/>
                  </a:lnTo>
                  <a:lnTo>
                    <a:pt x="0" y="174"/>
                  </a:lnTo>
                  <a:lnTo>
                    <a:pt x="4" y="161"/>
                  </a:lnTo>
                  <a:lnTo>
                    <a:pt x="9" y="148"/>
                  </a:lnTo>
                  <a:lnTo>
                    <a:pt x="13" y="134"/>
                  </a:lnTo>
                  <a:lnTo>
                    <a:pt x="18" y="121"/>
                  </a:lnTo>
                  <a:lnTo>
                    <a:pt x="24" y="108"/>
                  </a:lnTo>
                  <a:lnTo>
                    <a:pt x="29" y="95"/>
                  </a:lnTo>
                  <a:lnTo>
                    <a:pt x="32" y="89"/>
                  </a:lnTo>
                  <a:lnTo>
                    <a:pt x="35" y="82"/>
                  </a:lnTo>
                  <a:lnTo>
                    <a:pt x="39" y="76"/>
                  </a:lnTo>
                  <a:lnTo>
                    <a:pt x="42" y="70"/>
                  </a:lnTo>
                  <a:lnTo>
                    <a:pt x="100" y="70"/>
                  </a:lnTo>
                  <a:lnTo>
                    <a:pt x="99" y="68"/>
                  </a:lnTo>
                  <a:lnTo>
                    <a:pt x="87" y="51"/>
                  </a:lnTo>
                  <a:lnTo>
                    <a:pt x="82" y="43"/>
                  </a:lnTo>
                  <a:lnTo>
                    <a:pt x="76" y="36"/>
                  </a:lnTo>
                  <a:lnTo>
                    <a:pt x="71" y="29"/>
                  </a:lnTo>
                  <a:lnTo>
                    <a:pt x="65" y="22"/>
                  </a:lnTo>
                  <a:lnTo>
                    <a:pt x="47" y="4"/>
                  </a:lnTo>
                  <a:lnTo>
                    <a:pt x="41" y="0"/>
                  </a:lnTo>
                  <a:close/>
                  <a:moveTo>
                    <a:pt x="100" y="70"/>
                  </a:moveTo>
                  <a:lnTo>
                    <a:pt x="42" y="70"/>
                  </a:lnTo>
                  <a:lnTo>
                    <a:pt x="49" y="74"/>
                  </a:lnTo>
                  <a:lnTo>
                    <a:pt x="54" y="78"/>
                  </a:lnTo>
                  <a:lnTo>
                    <a:pt x="60" y="82"/>
                  </a:lnTo>
                  <a:lnTo>
                    <a:pt x="66" y="87"/>
                  </a:lnTo>
                  <a:lnTo>
                    <a:pt x="72" y="91"/>
                  </a:lnTo>
                  <a:lnTo>
                    <a:pt x="77" y="96"/>
                  </a:lnTo>
                  <a:lnTo>
                    <a:pt x="82" y="102"/>
                  </a:lnTo>
                  <a:lnTo>
                    <a:pt x="92" y="112"/>
                  </a:lnTo>
                  <a:lnTo>
                    <a:pt x="107" y="130"/>
                  </a:lnTo>
                  <a:lnTo>
                    <a:pt x="116" y="142"/>
                  </a:lnTo>
                  <a:lnTo>
                    <a:pt x="125" y="155"/>
                  </a:lnTo>
                  <a:lnTo>
                    <a:pt x="127" y="147"/>
                  </a:lnTo>
                  <a:lnTo>
                    <a:pt x="128" y="138"/>
                  </a:lnTo>
                  <a:lnTo>
                    <a:pt x="130" y="130"/>
                  </a:lnTo>
                  <a:lnTo>
                    <a:pt x="131" y="122"/>
                  </a:lnTo>
                  <a:lnTo>
                    <a:pt x="120" y="103"/>
                  </a:lnTo>
                  <a:lnTo>
                    <a:pt x="109" y="85"/>
                  </a:lnTo>
                  <a:lnTo>
                    <a:pt x="100" y="7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77" name="Shape 77">
              <a:extLst>
                <a:ext uri="{FF2B5EF4-FFF2-40B4-BE49-F238E27FC236}">
                  <a16:creationId xmlns:a16="http://schemas.microsoft.com/office/drawing/2014/main" id="{8C8A83B0-3022-8D82-7CD6-7DF34C3380BD}"/>
                </a:ext>
              </a:extLst>
            </xdr:cNvPr>
            <xdr:cNvPicPr preferRelativeResize="0"/>
          </xdr:nvPicPr>
          <xdr:blipFill rotWithShape="1">
            <a:blip xmlns:r="http://schemas.openxmlformats.org/officeDocument/2006/relationships" r:embed="rId7">
              <a:alphaModFix/>
            </a:blip>
            <a:srcRect/>
            <a:stretch/>
          </xdr:blipFill>
          <xdr:spPr>
            <a:xfrm>
              <a:off x="6874" y="640"/>
              <a:ext cx="499" cy="2"/>
            </a:xfrm>
            <a:prstGeom prst="rect">
              <a:avLst/>
            </a:prstGeom>
            <a:noFill/>
            <a:ln>
              <a:noFill/>
            </a:ln>
          </xdr:spPr>
        </xdr:pic>
        <xdr:sp macro="" textlink="">
          <xdr:nvSpPr>
            <xdr:cNvPr id="78" name="Shape 78">
              <a:extLst>
                <a:ext uri="{FF2B5EF4-FFF2-40B4-BE49-F238E27FC236}">
                  <a16:creationId xmlns:a16="http://schemas.microsoft.com/office/drawing/2014/main" id="{2EDA6FD8-8FD0-FCE9-6FB8-62A0933B8C88}"/>
                </a:ext>
              </a:extLst>
            </xdr:cNvPr>
            <xdr:cNvSpPr/>
          </xdr:nvSpPr>
          <xdr:spPr>
            <a:xfrm>
              <a:off x="6874" y="509"/>
              <a:ext cx="131" cy="174"/>
            </a:xfrm>
            <a:custGeom>
              <a:avLst/>
              <a:gdLst/>
              <a:ahLst/>
              <a:cxnLst/>
              <a:rect l="l" t="t" r="r" b="b"/>
              <a:pathLst>
                <a:path w="131" h="174" extrusionOk="0">
                  <a:moveTo>
                    <a:pt x="125" y="155"/>
                  </a:moveTo>
                  <a:lnTo>
                    <a:pt x="116" y="142"/>
                  </a:lnTo>
                  <a:lnTo>
                    <a:pt x="107" y="130"/>
                  </a:lnTo>
                  <a:lnTo>
                    <a:pt x="102" y="124"/>
                  </a:lnTo>
                  <a:lnTo>
                    <a:pt x="97" y="118"/>
                  </a:lnTo>
                  <a:lnTo>
                    <a:pt x="92" y="112"/>
                  </a:lnTo>
                  <a:lnTo>
                    <a:pt x="87" y="107"/>
                  </a:lnTo>
                  <a:lnTo>
                    <a:pt x="82" y="102"/>
                  </a:lnTo>
                  <a:lnTo>
                    <a:pt x="77" y="96"/>
                  </a:lnTo>
                  <a:lnTo>
                    <a:pt x="72" y="91"/>
                  </a:lnTo>
                  <a:lnTo>
                    <a:pt x="66" y="87"/>
                  </a:lnTo>
                  <a:lnTo>
                    <a:pt x="60" y="82"/>
                  </a:lnTo>
                  <a:lnTo>
                    <a:pt x="54" y="78"/>
                  </a:lnTo>
                  <a:lnTo>
                    <a:pt x="49" y="74"/>
                  </a:lnTo>
                  <a:lnTo>
                    <a:pt x="42" y="70"/>
                  </a:lnTo>
                  <a:lnTo>
                    <a:pt x="39" y="76"/>
                  </a:lnTo>
                  <a:lnTo>
                    <a:pt x="35" y="82"/>
                  </a:lnTo>
                  <a:lnTo>
                    <a:pt x="32" y="89"/>
                  </a:lnTo>
                  <a:lnTo>
                    <a:pt x="29" y="95"/>
                  </a:lnTo>
                  <a:lnTo>
                    <a:pt x="24" y="108"/>
                  </a:lnTo>
                  <a:lnTo>
                    <a:pt x="18" y="121"/>
                  </a:lnTo>
                  <a:lnTo>
                    <a:pt x="13" y="134"/>
                  </a:lnTo>
                  <a:lnTo>
                    <a:pt x="9" y="148"/>
                  </a:lnTo>
                  <a:lnTo>
                    <a:pt x="4" y="161"/>
                  </a:lnTo>
                  <a:lnTo>
                    <a:pt x="0" y="174"/>
                  </a:lnTo>
                  <a:lnTo>
                    <a:pt x="0" y="162"/>
                  </a:lnTo>
                  <a:lnTo>
                    <a:pt x="0" y="149"/>
                  </a:lnTo>
                  <a:lnTo>
                    <a:pt x="0" y="137"/>
                  </a:lnTo>
                  <a:lnTo>
                    <a:pt x="1" y="125"/>
                  </a:lnTo>
                  <a:lnTo>
                    <a:pt x="2" y="113"/>
                  </a:lnTo>
                  <a:lnTo>
                    <a:pt x="15" y="59"/>
                  </a:lnTo>
                  <a:lnTo>
                    <a:pt x="18" y="48"/>
                  </a:lnTo>
                  <a:lnTo>
                    <a:pt x="22" y="38"/>
                  </a:lnTo>
                  <a:lnTo>
                    <a:pt x="26" y="28"/>
                  </a:lnTo>
                  <a:lnTo>
                    <a:pt x="31" y="18"/>
                  </a:lnTo>
                  <a:lnTo>
                    <a:pt x="36" y="9"/>
                  </a:lnTo>
                  <a:lnTo>
                    <a:pt x="41" y="0"/>
                  </a:lnTo>
                  <a:lnTo>
                    <a:pt x="47" y="4"/>
                  </a:lnTo>
                  <a:lnTo>
                    <a:pt x="76" y="36"/>
                  </a:lnTo>
                  <a:lnTo>
                    <a:pt x="82" y="43"/>
                  </a:lnTo>
                  <a:lnTo>
                    <a:pt x="87" y="51"/>
                  </a:lnTo>
                  <a:lnTo>
                    <a:pt x="99" y="68"/>
                  </a:lnTo>
                  <a:lnTo>
                    <a:pt x="109" y="85"/>
                  </a:lnTo>
                  <a:lnTo>
                    <a:pt x="120" y="103"/>
                  </a:lnTo>
                  <a:lnTo>
                    <a:pt x="131" y="122"/>
                  </a:lnTo>
                  <a:lnTo>
                    <a:pt x="130" y="130"/>
                  </a:lnTo>
                  <a:lnTo>
                    <a:pt x="128" y="138"/>
                  </a:lnTo>
                  <a:lnTo>
                    <a:pt x="127" y="147"/>
                  </a:lnTo>
                  <a:lnTo>
                    <a:pt x="125" y="15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79" name="Shape 79">
              <a:extLst>
                <a:ext uri="{FF2B5EF4-FFF2-40B4-BE49-F238E27FC236}">
                  <a16:creationId xmlns:a16="http://schemas.microsoft.com/office/drawing/2014/main" id="{082DB5C6-2638-C46E-D33A-1C6FDA875FB6}"/>
                </a:ext>
              </a:extLst>
            </xdr:cNvPr>
            <xdr:cNvPicPr preferRelativeResize="0"/>
          </xdr:nvPicPr>
          <xdr:blipFill rotWithShape="1">
            <a:blip xmlns:r="http://schemas.openxmlformats.org/officeDocument/2006/relationships" r:embed="rId7">
              <a:alphaModFix/>
            </a:blip>
            <a:srcRect/>
            <a:stretch/>
          </xdr:blipFill>
          <xdr:spPr>
            <a:xfrm>
              <a:off x="6874" y="640"/>
              <a:ext cx="499" cy="2"/>
            </a:xfrm>
            <a:prstGeom prst="rect">
              <a:avLst/>
            </a:prstGeom>
            <a:noFill/>
            <a:ln>
              <a:noFill/>
            </a:ln>
          </xdr:spPr>
        </xdr:pic>
        <xdr:sp macro="" textlink="">
          <xdr:nvSpPr>
            <xdr:cNvPr id="80" name="Shape 80">
              <a:extLst>
                <a:ext uri="{FF2B5EF4-FFF2-40B4-BE49-F238E27FC236}">
                  <a16:creationId xmlns:a16="http://schemas.microsoft.com/office/drawing/2014/main" id="{CCAAC60F-076B-DEC2-5F20-87AD946C4E0F}"/>
                </a:ext>
              </a:extLst>
            </xdr:cNvPr>
            <xdr:cNvSpPr/>
          </xdr:nvSpPr>
          <xdr:spPr>
            <a:xfrm>
              <a:off x="6966" y="407"/>
              <a:ext cx="174" cy="222"/>
            </a:xfrm>
            <a:custGeom>
              <a:avLst/>
              <a:gdLst/>
              <a:ahLst/>
              <a:cxnLst/>
              <a:rect l="l" t="t" r="r" b="b"/>
              <a:pathLst>
                <a:path w="174" h="222" extrusionOk="0">
                  <a:moveTo>
                    <a:pt x="96" y="0"/>
                  </a:moveTo>
                  <a:lnTo>
                    <a:pt x="90" y="6"/>
                  </a:lnTo>
                  <a:lnTo>
                    <a:pt x="84" y="13"/>
                  </a:lnTo>
                  <a:lnTo>
                    <a:pt x="78" y="21"/>
                  </a:lnTo>
                  <a:lnTo>
                    <a:pt x="72" y="30"/>
                  </a:lnTo>
                  <a:lnTo>
                    <a:pt x="66" y="38"/>
                  </a:lnTo>
                  <a:lnTo>
                    <a:pt x="60" y="47"/>
                  </a:lnTo>
                  <a:lnTo>
                    <a:pt x="42" y="77"/>
                  </a:lnTo>
                  <a:lnTo>
                    <a:pt x="24" y="110"/>
                  </a:lnTo>
                  <a:lnTo>
                    <a:pt x="12" y="134"/>
                  </a:lnTo>
                  <a:lnTo>
                    <a:pt x="0" y="160"/>
                  </a:lnTo>
                  <a:lnTo>
                    <a:pt x="5" y="167"/>
                  </a:lnTo>
                  <a:lnTo>
                    <a:pt x="9" y="174"/>
                  </a:lnTo>
                  <a:lnTo>
                    <a:pt x="14" y="181"/>
                  </a:lnTo>
                  <a:lnTo>
                    <a:pt x="19" y="189"/>
                  </a:lnTo>
                  <a:lnTo>
                    <a:pt x="23" y="197"/>
                  </a:lnTo>
                  <a:lnTo>
                    <a:pt x="28" y="204"/>
                  </a:lnTo>
                  <a:lnTo>
                    <a:pt x="38" y="220"/>
                  </a:lnTo>
                  <a:lnTo>
                    <a:pt x="39" y="222"/>
                  </a:lnTo>
                  <a:lnTo>
                    <a:pt x="44" y="203"/>
                  </a:lnTo>
                  <a:lnTo>
                    <a:pt x="48" y="188"/>
                  </a:lnTo>
                  <a:lnTo>
                    <a:pt x="50" y="181"/>
                  </a:lnTo>
                  <a:lnTo>
                    <a:pt x="51" y="175"/>
                  </a:lnTo>
                  <a:lnTo>
                    <a:pt x="55" y="161"/>
                  </a:lnTo>
                  <a:lnTo>
                    <a:pt x="58" y="154"/>
                  </a:lnTo>
                  <a:lnTo>
                    <a:pt x="61" y="146"/>
                  </a:lnTo>
                  <a:lnTo>
                    <a:pt x="70" y="128"/>
                  </a:lnTo>
                  <a:lnTo>
                    <a:pt x="76" y="117"/>
                  </a:lnTo>
                  <a:lnTo>
                    <a:pt x="82" y="105"/>
                  </a:lnTo>
                  <a:lnTo>
                    <a:pt x="90" y="92"/>
                  </a:lnTo>
                  <a:lnTo>
                    <a:pt x="99" y="76"/>
                  </a:lnTo>
                  <a:lnTo>
                    <a:pt x="142" y="76"/>
                  </a:lnTo>
                  <a:lnTo>
                    <a:pt x="138" y="64"/>
                  </a:lnTo>
                  <a:lnTo>
                    <a:pt x="133" y="51"/>
                  </a:lnTo>
                  <a:lnTo>
                    <a:pt x="128" y="40"/>
                  </a:lnTo>
                  <a:lnTo>
                    <a:pt x="124" y="30"/>
                  </a:lnTo>
                  <a:lnTo>
                    <a:pt x="119" y="22"/>
                  </a:lnTo>
                  <a:lnTo>
                    <a:pt x="111" y="10"/>
                  </a:lnTo>
                  <a:lnTo>
                    <a:pt x="107" y="6"/>
                  </a:lnTo>
                  <a:lnTo>
                    <a:pt x="101" y="2"/>
                  </a:lnTo>
                  <a:lnTo>
                    <a:pt x="96" y="0"/>
                  </a:lnTo>
                  <a:close/>
                  <a:moveTo>
                    <a:pt x="142" y="76"/>
                  </a:moveTo>
                  <a:lnTo>
                    <a:pt x="99" y="76"/>
                  </a:lnTo>
                  <a:lnTo>
                    <a:pt x="108" y="89"/>
                  </a:lnTo>
                  <a:lnTo>
                    <a:pt x="118" y="102"/>
                  </a:lnTo>
                  <a:lnTo>
                    <a:pt x="127" y="115"/>
                  </a:lnTo>
                  <a:lnTo>
                    <a:pt x="137" y="128"/>
                  </a:lnTo>
                  <a:lnTo>
                    <a:pt x="155" y="156"/>
                  </a:lnTo>
                  <a:lnTo>
                    <a:pt x="165" y="170"/>
                  </a:lnTo>
                  <a:lnTo>
                    <a:pt x="174" y="186"/>
                  </a:lnTo>
                  <a:lnTo>
                    <a:pt x="167" y="160"/>
                  </a:lnTo>
                  <a:lnTo>
                    <a:pt x="161" y="136"/>
                  </a:lnTo>
                  <a:lnTo>
                    <a:pt x="154" y="115"/>
                  </a:lnTo>
                  <a:lnTo>
                    <a:pt x="148" y="96"/>
                  </a:lnTo>
                  <a:lnTo>
                    <a:pt x="143" y="79"/>
                  </a:lnTo>
                  <a:lnTo>
                    <a:pt x="142" y="76"/>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81" name="Shape 81">
              <a:extLst>
                <a:ext uri="{FF2B5EF4-FFF2-40B4-BE49-F238E27FC236}">
                  <a16:creationId xmlns:a16="http://schemas.microsoft.com/office/drawing/2014/main" id="{43D4D22E-3514-E3C3-2A90-124AACB3122C}"/>
                </a:ext>
              </a:extLst>
            </xdr:cNvPr>
            <xdr:cNvPicPr preferRelativeResize="0"/>
          </xdr:nvPicPr>
          <xdr:blipFill rotWithShape="1">
            <a:blip xmlns:r="http://schemas.openxmlformats.org/officeDocument/2006/relationships" r:embed="rId7">
              <a:alphaModFix/>
            </a:blip>
            <a:srcRect/>
            <a:stretch/>
          </xdr:blipFill>
          <xdr:spPr>
            <a:xfrm>
              <a:off x="6967" y="537"/>
              <a:ext cx="499" cy="2"/>
            </a:xfrm>
            <a:prstGeom prst="rect">
              <a:avLst/>
            </a:prstGeom>
            <a:noFill/>
            <a:ln>
              <a:noFill/>
            </a:ln>
          </xdr:spPr>
        </xdr:pic>
        <xdr:sp macro="" textlink="">
          <xdr:nvSpPr>
            <xdr:cNvPr id="82" name="Shape 82">
              <a:extLst>
                <a:ext uri="{FF2B5EF4-FFF2-40B4-BE49-F238E27FC236}">
                  <a16:creationId xmlns:a16="http://schemas.microsoft.com/office/drawing/2014/main" id="{26C5C24F-3028-5D52-C711-05FFE6904CED}"/>
                </a:ext>
              </a:extLst>
            </xdr:cNvPr>
            <xdr:cNvSpPr/>
          </xdr:nvSpPr>
          <xdr:spPr>
            <a:xfrm>
              <a:off x="6966" y="407"/>
              <a:ext cx="174" cy="222"/>
            </a:xfrm>
            <a:custGeom>
              <a:avLst/>
              <a:gdLst/>
              <a:ahLst/>
              <a:cxnLst/>
              <a:rect l="l" t="t" r="r" b="b"/>
              <a:pathLst>
                <a:path w="174" h="222" extrusionOk="0">
                  <a:moveTo>
                    <a:pt x="0" y="160"/>
                  </a:moveTo>
                  <a:lnTo>
                    <a:pt x="12" y="134"/>
                  </a:lnTo>
                  <a:lnTo>
                    <a:pt x="24" y="110"/>
                  </a:lnTo>
                  <a:lnTo>
                    <a:pt x="30" y="99"/>
                  </a:lnTo>
                  <a:lnTo>
                    <a:pt x="36" y="88"/>
                  </a:lnTo>
                  <a:lnTo>
                    <a:pt x="42" y="77"/>
                  </a:lnTo>
                  <a:lnTo>
                    <a:pt x="48" y="67"/>
                  </a:lnTo>
                  <a:lnTo>
                    <a:pt x="54" y="57"/>
                  </a:lnTo>
                  <a:lnTo>
                    <a:pt x="60" y="47"/>
                  </a:lnTo>
                  <a:lnTo>
                    <a:pt x="66" y="38"/>
                  </a:lnTo>
                  <a:lnTo>
                    <a:pt x="72" y="30"/>
                  </a:lnTo>
                  <a:lnTo>
                    <a:pt x="78" y="21"/>
                  </a:lnTo>
                  <a:lnTo>
                    <a:pt x="84" y="13"/>
                  </a:lnTo>
                  <a:lnTo>
                    <a:pt x="90" y="6"/>
                  </a:lnTo>
                  <a:lnTo>
                    <a:pt x="96" y="0"/>
                  </a:lnTo>
                  <a:lnTo>
                    <a:pt x="97" y="0"/>
                  </a:lnTo>
                  <a:lnTo>
                    <a:pt x="99" y="1"/>
                  </a:lnTo>
                  <a:lnTo>
                    <a:pt x="101" y="2"/>
                  </a:lnTo>
                  <a:lnTo>
                    <a:pt x="103" y="3"/>
                  </a:lnTo>
                  <a:lnTo>
                    <a:pt x="105" y="4"/>
                  </a:lnTo>
                  <a:lnTo>
                    <a:pt x="107" y="6"/>
                  </a:lnTo>
                  <a:lnTo>
                    <a:pt x="109" y="8"/>
                  </a:lnTo>
                  <a:lnTo>
                    <a:pt x="111" y="10"/>
                  </a:lnTo>
                  <a:lnTo>
                    <a:pt x="113" y="13"/>
                  </a:lnTo>
                  <a:lnTo>
                    <a:pt x="115" y="16"/>
                  </a:lnTo>
                  <a:lnTo>
                    <a:pt x="117" y="19"/>
                  </a:lnTo>
                  <a:lnTo>
                    <a:pt x="119" y="22"/>
                  </a:lnTo>
                  <a:lnTo>
                    <a:pt x="124" y="30"/>
                  </a:lnTo>
                  <a:lnTo>
                    <a:pt x="128" y="40"/>
                  </a:lnTo>
                  <a:lnTo>
                    <a:pt x="133" y="51"/>
                  </a:lnTo>
                  <a:lnTo>
                    <a:pt x="138" y="64"/>
                  </a:lnTo>
                  <a:lnTo>
                    <a:pt x="143" y="79"/>
                  </a:lnTo>
                  <a:lnTo>
                    <a:pt x="148" y="96"/>
                  </a:lnTo>
                  <a:lnTo>
                    <a:pt x="154" y="115"/>
                  </a:lnTo>
                  <a:lnTo>
                    <a:pt x="161" y="136"/>
                  </a:lnTo>
                  <a:lnTo>
                    <a:pt x="167" y="160"/>
                  </a:lnTo>
                  <a:lnTo>
                    <a:pt x="174" y="186"/>
                  </a:lnTo>
                  <a:lnTo>
                    <a:pt x="165" y="170"/>
                  </a:lnTo>
                  <a:lnTo>
                    <a:pt x="155" y="156"/>
                  </a:lnTo>
                  <a:lnTo>
                    <a:pt x="146" y="142"/>
                  </a:lnTo>
                  <a:lnTo>
                    <a:pt x="137" y="128"/>
                  </a:lnTo>
                  <a:lnTo>
                    <a:pt x="127" y="115"/>
                  </a:lnTo>
                  <a:lnTo>
                    <a:pt x="118" y="102"/>
                  </a:lnTo>
                  <a:lnTo>
                    <a:pt x="108" y="89"/>
                  </a:lnTo>
                  <a:lnTo>
                    <a:pt x="99" y="76"/>
                  </a:lnTo>
                  <a:lnTo>
                    <a:pt x="90" y="92"/>
                  </a:lnTo>
                  <a:lnTo>
                    <a:pt x="82" y="105"/>
                  </a:lnTo>
                  <a:lnTo>
                    <a:pt x="76" y="117"/>
                  </a:lnTo>
                  <a:lnTo>
                    <a:pt x="70" y="128"/>
                  </a:lnTo>
                  <a:lnTo>
                    <a:pt x="65" y="138"/>
                  </a:lnTo>
                  <a:lnTo>
                    <a:pt x="61" y="146"/>
                  </a:lnTo>
                  <a:lnTo>
                    <a:pt x="58" y="154"/>
                  </a:lnTo>
                  <a:lnTo>
                    <a:pt x="55" y="161"/>
                  </a:lnTo>
                  <a:lnTo>
                    <a:pt x="53" y="168"/>
                  </a:lnTo>
                  <a:lnTo>
                    <a:pt x="51" y="175"/>
                  </a:lnTo>
                  <a:lnTo>
                    <a:pt x="50" y="181"/>
                  </a:lnTo>
                  <a:lnTo>
                    <a:pt x="48" y="188"/>
                  </a:lnTo>
                  <a:lnTo>
                    <a:pt x="44" y="203"/>
                  </a:lnTo>
                  <a:lnTo>
                    <a:pt x="39" y="222"/>
                  </a:lnTo>
                  <a:lnTo>
                    <a:pt x="38" y="221"/>
                  </a:lnTo>
                  <a:lnTo>
                    <a:pt x="38" y="220"/>
                  </a:lnTo>
                  <a:lnTo>
                    <a:pt x="33" y="212"/>
                  </a:lnTo>
                  <a:lnTo>
                    <a:pt x="28" y="204"/>
                  </a:lnTo>
                  <a:lnTo>
                    <a:pt x="23" y="197"/>
                  </a:lnTo>
                  <a:lnTo>
                    <a:pt x="19" y="189"/>
                  </a:lnTo>
                  <a:lnTo>
                    <a:pt x="14" y="181"/>
                  </a:lnTo>
                  <a:lnTo>
                    <a:pt x="9" y="174"/>
                  </a:lnTo>
                  <a:lnTo>
                    <a:pt x="5" y="167"/>
                  </a:lnTo>
                  <a:lnTo>
                    <a:pt x="0" y="16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83" name="Shape 83">
              <a:extLst>
                <a:ext uri="{FF2B5EF4-FFF2-40B4-BE49-F238E27FC236}">
                  <a16:creationId xmlns:a16="http://schemas.microsoft.com/office/drawing/2014/main" id="{79BAC013-8517-EFBF-D922-15AF49350C53}"/>
                </a:ext>
              </a:extLst>
            </xdr:cNvPr>
            <xdr:cNvPicPr preferRelativeResize="0"/>
          </xdr:nvPicPr>
          <xdr:blipFill rotWithShape="1">
            <a:blip xmlns:r="http://schemas.openxmlformats.org/officeDocument/2006/relationships" r:embed="rId7">
              <a:alphaModFix/>
            </a:blip>
            <a:srcRect/>
            <a:stretch/>
          </xdr:blipFill>
          <xdr:spPr>
            <a:xfrm>
              <a:off x="6967" y="537"/>
              <a:ext cx="499" cy="2"/>
            </a:xfrm>
            <a:prstGeom prst="rect">
              <a:avLst/>
            </a:prstGeom>
            <a:noFill/>
            <a:ln>
              <a:noFill/>
            </a:ln>
          </xdr:spPr>
        </xdr:pic>
        <xdr:sp macro="" textlink="">
          <xdr:nvSpPr>
            <xdr:cNvPr id="84" name="Shape 84">
              <a:extLst>
                <a:ext uri="{FF2B5EF4-FFF2-40B4-BE49-F238E27FC236}">
                  <a16:creationId xmlns:a16="http://schemas.microsoft.com/office/drawing/2014/main" id="{D4AB2580-34BE-06C3-1841-372E547FD333}"/>
                </a:ext>
              </a:extLst>
            </xdr:cNvPr>
            <xdr:cNvSpPr/>
          </xdr:nvSpPr>
          <xdr:spPr>
            <a:xfrm>
              <a:off x="6997" y="616"/>
              <a:ext cx="2" cy="2"/>
            </a:xfrm>
            <a:custGeom>
              <a:avLst/>
              <a:gdLst/>
              <a:ahLst/>
              <a:cxnLst/>
              <a:rect l="l" t="t" r="r" b="b"/>
              <a:pathLst>
                <a:path w="1" h="2" extrusionOk="0">
                  <a:moveTo>
                    <a:pt x="1" y="2"/>
                  </a:moveTo>
                  <a:lnTo>
                    <a:pt x="0" y="1"/>
                  </a:lnTo>
                  <a:lnTo>
                    <a:pt x="0" y="0"/>
                  </a:lnTo>
                  <a:lnTo>
                    <a:pt x="0" y="1"/>
                  </a:lnTo>
                  <a:lnTo>
                    <a:pt x="1" y="2"/>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85" name="Shape 85">
              <a:extLst>
                <a:ext uri="{FF2B5EF4-FFF2-40B4-BE49-F238E27FC236}">
                  <a16:creationId xmlns:a16="http://schemas.microsoft.com/office/drawing/2014/main" id="{E02A60BD-1F97-840D-CF02-6C8EE011864D}"/>
                </a:ext>
              </a:extLst>
            </xdr:cNvPr>
            <xdr:cNvSpPr/>
          </xdr:nvSpPr>
          <xdr:spPr>
            <a:xfrm>
              <a:off x="6997" y="616"/>
              <a:ext cx="2" cy="2"/>
            </a:xfrm>
            <a:custGeom>
              <a:avLst/>
              <a:gdLst/>
              <a:ahLst/>
              <a:cxnLst/>
              <a:rect l="l" t="t" r="r" b="b"/>
              <a:pathLst>
                <a:path w="1" h="2" extrusionOk="0">
                  <a:moveTo>
                    <a:pt x="1" y="2"/>
                  </a:moveTo>
                  <a:lnTo>
                    <a:pt x="0" y="1"/>
                  </a:lnTo>
                  <a:lnTo>
                    <a:pt x="0" y="0"/>
                  </a:lnTo>
                  <a:lnTo>
                    <a:pt x="0" y="1"/>
                  </a:lnTo>
                  <a:lnTo>
                    <a:pt x="1" y="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86" name="Shape 86">
              <a:extLst>
                <a:ext uri="{FF2B5EF4-FFF2-40B4-BE49-F238E27FC236}">
                  <a16:creationId xmlns:a16="http://schemas.microsoft.com/office/drawing/2014/main" id="{FB964317-A312-DAC0-DFB3-F3BD9493FB58}"/>
                </a:ext>
              </a:extLst>
            </xdr:cNvPr>
            <xdr:cNvSpPr/>
          </xdr:nvSpPr>
          <xdr:spPr>
            <a:xfrm>
              <a:off x="6998" y="620"/>
              <a:ext cx="3" cy="3"/>
            </a:xfrm>
            <a:custGeom>
              <a:avLst/>
              <a:gdLst/>
              <a:ahLst/>
              <a:cxnLst/>
              <a:rect l="l" t="t" r="r" b="b"/>
              <a:pathLst>
                <a:path w="3" h="3" extrusionOk="0">
                  <a:moveTo>
                    <a:pt x="3" y="3"/>
                  </a:moveTo>
                  <a:lnTo>
                    <a:pt x="2" y="1"/>
                  </a:lnTo>
                  <a:lnTo>
                    <a:pt x="0" y="0"/>
                  </a:lnTo>
                </a:path>
              </a:pathLst>
            </a:custGeom>
            <a:noFill/>
            <a:ln w="9525" cap="flat" cmpd="sng">
              <a:solidFill>
                <a:srgbClr val="373435"/>
              </a:solidFill>
              <a:prstDash val="solid"/>
              <a:round/>
              <a:headEnd type="none" w="med" len="med"/>
              <a:tailEnd type="none" w="med" len="med"/>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87" name="Shape 87">
              <a:extLst>
                <a:ext uri="{FF2B5EF4-FFF2-40B4-BE49-F238E27FC236}">
                  <a16:creationId xmlns:a16="http://schemas.microsoft.com/office/drawing/2014/main" id="{3FB18713-A1F4-38CA-13CB-B70875A75A34}"/>
                </a:ext>
              </a:extLst>
            </xdr:cNvPr>
            <xdr:cNvPicPr preferRelativeResize="0"/>
          </xdr:nvPicPr>
          <xdr:blipFill rotWithShape="1">
            <a:blip xmlns:r="http://schemas.openxmlformats.org/officeDocument/2006/relationships" r:embed="rId7">
              <a:alphaModFix/>
            </a:blip>
            <a:srcRect/>
            <a:stretch/>
          </xdr:blipFill>
          <xdr:spPr>
            <a:xfrm>
              <a:off x="6998" y="745"/>
              <a:ext cx="499" cy="7"/>
            </a:xfrm>
            <a:prstGeom prst="rect">
              <a:avLst/>
            </a:prstGeom>
            <a:noFill/>
            <a:ln>
              <a:noFill/>
            </a:ln>
          </xdr:spPr>
        </xdr:pic>
        <xdr:sp macro="" textlink="">
          <xdr:nvSpPr>
            <xdr:cNvPr id="88" name="Shape 88">
              <a:extLst>
                <a:ext uri="{FF2B5EF4-FFF2-40B4-BE49-F238E27FC236}">
                  <a16:creationId xmlns:a16="http://schemas.microsoft.com/office/drawing/2014/main" id="{9EFF605C-71D1-02FB-4C50-1319A56FF1C2}"/>
                </a:ext>
              </a:extLst>
            </xdr:cNvPr>
            <xdr:cNvSpPr/>
          </xdr:nvSpPr>
          <xdr:spPr>
            <a:xfrm>
              <a:off x="7017" y="790"/>
              <a:ext cx="5" cy="18"/>
            </a:xfrm>
            <a:custGeom>
              <a:avLst/>
              <a:gdLst/>
              <a:ahLst/>
              <a:cxnLst/>
              <a:rect l="l" t="t" r="r" b="b"/>
              <a:pathLst>
                <a:path w="5" h="18" extrusionOk="0">
                  <a:moveTo>
                    <a:pt x="5" y="0"/>
                  </a:moveTo>
                  <a:lnTo>
                    <a:pt x="2" y="8"/>
                  </a:lnTo>
                  <a:lnTo>
                    <a:pt x="0" y="16"/>
                  </a:lnTo>
                  <a:lnTo>
                    <a:pt x="0" y="18"/>
                  </a:lnTo>
                  <a:lnTo>
                    <a:pt x="1" y="14"/>
                  </a:lnTo>
                  <a:lnTo>
                    <a:pt x="3" y="9"/>
                  </a:lnTo>
                  <a:lnTo>
                    <a:pt x="4" y="5"/>
                  </a:lnTo>
                  <a:lnTo>
                    <a:pt x="5"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89" name="Shape 89">
              <a:extLst>
                <a:ext uri="{FF2B5EF4-FFF2-40B4-BE49-F238E27FC236}">
                  <a16:creationId xmlns:a16="http://schemas.microsoft.com/office/drawing/2014/main" id="{8A21E9ED-4463-00E9-CD23-D35C5D4788C5}"/>
                </a:ext>
              </a:extLst>
            </xdr:cNvPr>
            <xdr:cNvSpPr/>
          </xdr:nvSpPr>
          <xdr:spPr>
            <a:xfrm>
              <a:off x="7017" y="790"/>
              <a:ext cx="5" cy="18"/>
            </a:xfrm>
            <a:custGeom>
              <a:avLst/>
              <a:gdLst/>
              <a:ahLst/>
              <a:cxnLst/>
              <a:rect l="l" t="t" r="r" b="b"/>
              <a:pathLst>
                <a:path w="5" h="18" extrusionOk="0">
                  <a:moveTo>
                    <a:pt x="5" y="0"/>
                  </a:moveTo>
                  <a:lnTo>
                    <a:pt x="4" y="4"/>
                  </a:lnTo>
                  <a:lnTo>
                    <a:pt x="2" y="8"/>
                  </a:lnTo>
                  <a:lnTo>
                    <a:pt x="1" y="12"/>
                  </a:lnTo>
                  <a:lnTo>
                    <a:pt x="0" y="15"/>
                  </a:lnTo>
                  <a:lnTo>
                    <a:pt x="0" y="16"/>
                  </a:lnTo>
                  <a:lnTo>
                    <a:pt x="0" y="18"/>
                  </a:lnTo>
                  <a:lnTo>
                    <a:pt x="1" y="14"/>
                  </a:lnTo>
                  <a:lnTo>
                    <a:pt x="3" y="9"/>
                  </a:lnTo>
                  <a:lnTo>
                    <a:pt x="4" y="5"/>
                  </a:lnTo>
                  <a:lnTo>
                    <a:pt x="5" y="0"/>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90" name="Shape 90">
              <a:extLst>
                <a:ext uri="{FF2B5EF4-FFF2-40B4-BE49-F238E27FC236}">
                  <a16:creationId xmlns:a16="http://schemas.microsoft.com/office/drawing/2014/main" id="{37AE5266-86EF-A66C-0A98-67D9FB316DF4}"/>
                </a:ext>
              </a:extLst>
            </xdr:cNvPr>
            <xdr:cNvSpPr/>
          </xdr:nvSpPr>
          <xdr:spPr>
            <a:xfrm>
              <a:off x="6973" y="544"/>
              <a:ext cx="69" cy="219"/>
            </a:xfrm>
            <a:custGeom>
              <a:avLst/>
              <a:gdLst/>
              <a:ahLst/>
              <a:cxnLst/>
              <a:rect l="l" t="t" r="r" b="b"/>
              <a:pathLst>
                <a:path w="69" h="219" extrusionOk="0">
                  <a:moveTo>
                    <a:pt x="0" y="84"/>
                  </a:moveTo>
                  <a:lnTo>
                    <a:pt x="1" y="89"/>
                  </a:lnTo>
                  <a:lnTo>
                    <a:pt x="2" y="95"/>
                  </a:lnTo>
                  <a:lnTo>
                    <a:pt x="4" y="100"/>
                  </a:lnTo>
                  <a:lnTo>
                    <a:pt x="5" y="106"/>
                  </a:lnTo>
                  <a:lnTo>
                    <a:pt x="15" y="121"/>
                  </a:lnTo>
                  <a:lnTo>
                    <a:pt x="24" y="136"/>
                  </a:lnTo>
                  <a:lnTo>
                    <a:pt x="28" y="144"/>
                  </a:lnTo>
                  <a:lnTo>
                    <a:pt x="33" y="151"/>
                  </a:lnTo>
                  <a:lnTo>
                    <a:pt x="36" y="158"/>
                  </a:lnTo>
                  <a:lnTo>
                    <a:pt x="40" y="165"/>
                  </a:lnTo>
                  <a:lnTo>
                    <a:pt x="52" y="193"/>
                  </a:lnTo>
                  <a:lnTo>
                    <a:pt x="54" y="199"/>
                  </a:lnTo>
                  <a:lnTo>
                    <a:pt x="58" y="213"/>
                  </a:lnTo>
                  <a:lnTo>
                    <a:pt x="60" y="219"/>
                  </a:lnTo>
                  <a:lnTo>
                    <a:pt x="66" y="201"/>
                  </a:lnTo>
                  <a:lnTo>
                    <a:pt x="69" y="195"/>
                  </a:lnTo>
                  <a:lnTo>
                    <a:pt x="65" y="181"/>
                  </a:lnTo>
                  <a:lnTo>
                    <a:pt x="63" y="167"/>
                  </a:lnTo>
                  <a:lnTo>
                    <a:pt x="60" y="153"/>
                  </a:lnTo>
                  <a:lnTo>
                    <a:pt x="59" y="139"/>
                  </a:lnTo>
                  <a:lnTo>
                    <a:pt x="57" y="125"/>
                  </a:lnTo>
                  <a:lnTo>
                    <a:pt x="57" y="119"/>
                  </a:lnTo>
                  <a:lnTo>
                    <a:pt x="26" y="119"/>
                  </a:lnTo>
                  <a:lnTo>
                    <a:pt x="14" y="101"/>
                  </a:lnTo>
                  <a:lnTo>
                    <a:pt x="7" y="93"/>
                  </a:lnTo>
                  <a:lnTo>
                    <a:pt x="0" y="84"/>
                  </a:lnTo>
                  <a:close/>
                  <a:moveTo>
                    <a:pt x="58" y="0"/>
                  </a:moveTo>
                  <a:lnTo>
                    <a:pt x="53" y="12"/>
                  </a:lnTo>
                  <a:lnTo>
                    <a:pt x="49" y="22"/>
                  </a:lnTo>
                  <a:lnTo>
                    <a:pt x="46" y="32"/>
                  </a:lnTo>
                  <a:lnTo>
                    <a:pt x="43" y="41"/>
                  </a:lnTo>
                  <a:lnTo>
                    <a:pt x="41" y="50"/>
                  </a:lnTo>
                  <a:lnTo>
                    <a:pt x="39" y="61"/>
                  </a:lnTo>
                  <a:lnTo>
                    <a:pt x="36" y="72"/>
                  </a:lnTo>
                  <a:lnTo>
                    <a:pt x="32" y="85"/>
                  </a:lnTo>
                  <a:lnTo>
                    <a:pt x="32" y="86"/>
                  </a:lnTo>
                  <a:lnTo>
                    <a:pt x="31" y="95"/>
                  </a:lnTo>
                  <a:lnTo>
                    <a:pt x="29" y="103"/>
                  </a:lnTo>
                  <a:lnTo>
                    <a:pt x="28" y="111"/>
                  </a:lnTo>
                  <a:lnTo>
                    <a:pt x="26" y="119"/>
                  </a:lnTo>
                  <a:lnTo>
                    <a:pt x="57" y="119"/>
                  </a:lnTo>
                  <a:lnTo>
                    <a:pt x="56" y="111"/>
                  </a:lnTo>
                  <a:lnTo>
                    <a:pt x="56" y="95"/>
                  </a:lnTo>
                  <a:lnTo>
                    <a:pt x="55" y="84"/>
                  </a:lnTo>
                  <a:lnTo>
                    <a:pt x="57" y="77"/>
                  </a:lnTo>
                  <a:lnTo>
                    <a:pt x="59" y="71"/>
                  </a:lnTo>
                  <a:lnTo>
                    <a:pt x="61" y="64"/>
                  </a:lnTo>
                  <a:lnTo>
                    <a:pt x="62" y="59"/>
                  </a:lnTo>
                  <a:lnTo>
                    <a:pt x="63" y="53"/>
                  </a:lnTo>
                  <a:lnTo>
                    <a:pt x="63" y="22"/>
                  </a:lnTo>
                  <a:lnTo>
                    <a:pt x="62" y="18"/>
                  </a:lnTo>
                  <a:lnTo>
                    <a:pt x="60" y="8"/>
                  </a:lnTo>
                  <a:lnTo>
                    <a:pt x="58"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91" name="Shape 91">
              <a:extLst>
                <a:ext uri="{FF2B5EF4-FFF2-40B4-BE49-F238E27FC236}">
                  <a16:creationId xmlns:a16="http://schemas.microsoft.com/office/drawing/2014/main" id="{E8D5F168-FC41-FB83-8764-435D548B532A}"/>
                </a:ext>
              </a:extLst>
            </xdr:cNvPr>
            <xdr:cNvPicPr preferRelativeResize="0"/>
          </xdr:nvPicPr>
          <xdr:blipFill rotWithShape="1">
            <a:blip xmlns:r="http://schemas.openxmlformats.org/officeDocument/2006/relationships" r:embed="rId7">
              <a:alphaModFix/>
            </a:blip>
            <a:srcRect/>
            <a:stretch/>
          </xdr:blipFill>
          <xdr:spPr>
            <a:xfrm>
              <a:off x="6974" y="673"/>
              <a:ext cx="499" cy="2"/>
            </a:xfrm>
            <a:prstGeom prst="rect">
              <a:avLst/>
            </a:prstGeom>
            <a:noFill/>
            <a:ln>
              <a:noFill/>
            </a:ln>
          </xdr:spPr>
        </xdr:pic>
        <xdr:sp macro="" textlink="">
          <xdr:nvSpPr>
            <xdr:cNvPr id="92" name="Shape 92">
              <a:extLst>
                <a:ext uri="{FF2B5EF4-FFF2-40B4-BE49-F238E27FC236}">
                  <a16:creationId xmlns:a16="http://schemas.microsoft.com/office/drawing/2014/main" id="{B8FC6666-F5B4-D2EF-CC42-58633127BAB1}"/>
                </a:ext>
              </a:extLst>
            </xdr:cNvPr>
            <xdr:cNvSpPr/>
          </xdr:nvSpPr>
          <xdr:spPr>
            <a:xfrm>
              <a:off x="6973" y="544"/>
              <a:ext cx="69" cy="219"/>
            </a:xfrm>
            <a:custGeom>
              <a:avLst/>
              <a:gdLst/>
              <a:ahLst/>
              <a:cxnLst/>
              <a:rect l="l" t="t" r="r" b="b"/>
              <a:pathLst>
                <a:path w="69" h="219" extrusionOk="0">
                  <a:moveTo>
                    <a:pt x="69" y="195"/>
                  </a:moveTo>
                  <a:lnTo>
                    <a:pt x="65" y="181"/>
                  </a:lnTo>
                  <a:lnTo>
                    <a:pt x="63" y="167"/>
                  </a:lnTo>
                  <a:lnTo>
                    <a:pt x="60" y="153"/>
                  </a:lnTo>
                  <a:lnTo>
                    <a:pt x="59" y="139"/>
                  </a:lnTo>
                  <a:lnTo>
                    <a:pt x="57" y="125"/>
                  </a:lnTo>
                  <a:lnTo>
                    <a:pt x="56" y="111"/>
                  </a:lnTo>
                  <a:lnTo>
                    <a:pt x="56" y="97"/>
                  </a:lnTo>
                  <a:lnTo>
                    <a:pt x="55" y="84"/>
                  </a:lnTo>
                  <a:lnTo>
                    <a:pt x="57" y="77"/>
                  </a:lnTo>
                  <a:lnTo>
                    <a:pt x="59" y="71"/>
                  </a:lnTo>
                  <a:lnTo>
                    <a:pt x="61" y="64"/>
                  </a:lnTo>
                  <a:lnTo>
                    <a:pt x="62" y="59"/>
                  </a:lnTo>
                  <a:lnTo>
                    <a:pt x="63" y="53"/>
                  </a:lnTo>
                  <a:lnTo>
                    <a:pt x="63" y="47"/>
                  </a:lnTo>
                  <a:lnTo>
                    <a:pt x="64" y="42"/>
                  </a:lnTo>
                  <a:lnTo>
                    <a:pt x="64" y="37"/>
                  </a:lnTo>
                  <a:lnTo>
                    <a:pt x="63" y="32"/>
                  </a:lnTo>
                  <a:lnTo>
                    <a:pt x="63" y="27"/>
                  </a:lnTo>
                  <a:lnTo>
                    <a:pt x="63" y="22"/>
                  </a:lnTo>
                  <a:lnTo>
                    <a:pt x="62" y="18"/>
                  </a:lnTo>
                  <a:lnTo>
                    <a:pt x="60" y="8"/>
                  </a:lnTo>
                  <a:lnTo>
                    <a:pt x="58" y="0"/>
                  </a:lnTo>
                  <a:lnTo>
                    <a:pt x="53" y="12"/>
                  </a:lnTo>
                  <a:lnTo>
                    <a:pt x="49" y="22"/>
                  </a:lnTo>
                  <a:lnTo>
                    <a:pt x="46" y="32"/>
                  </a:lnTo>
                  <a:lnTo>
                    <a:pt x="43" y="41"/>
                  </a:lnTo>
                  <a:lnTo>
                    <a:pt x="41" y="50"/>
                  </a:lnTo>
                  <a:lnTo>
                    <a:pt x="39" y="61"/>
                  </a:lnTo>
                  <a:lnTo>
                    <a:pt x="36" y="72"/>
                  </a:lnTo>
                  <a:lnTo>
                    <a:pt x="32" y="85"/>
                  </a:lnTo>
                  <a:lnTo>
                    <a:pt x="31" y="84"/>
                  </a:lnTo>
                  <a:lnTo>
                    <a:pt x="32" y="86"/>
                  </a:lnTo>
                  <a:lnTo>
                    <a:pt x="31" y="95"/>
                  </a:lnTo>
                  <a:lnTo>
                    <a:pt x="29" y="103"/>
                  </a:lnTo>
                  <a:lnTo>
                    <a:pt x="28" y="111"/>
                  </a:lnTo>
                  <a:lnTo>
                    <a:pt x="26" y="119"/>
                  </a:lnTo>
                  <a:lnTo>
                    <a:pt x="20" y="110"/>
                  </a:lnTo>
                  <a:lnTo>
                    <a:pt x="14" y="101"/>
                  </a:lnTo>
                  <a:lnTo>
                    <a:pt x="7" y="93"/>
                  </a:lnTo>
                  <a:lnTo>
                    <a:pt x="0" y="84"/>
                  </a:lnTo>
                  <a:lnTo>
                    <a:pt x="1" y="89"/>
                  </a:lnTo>
                  <a:lnTo>
                    <a:pt x="2" y="95"/>
                  </a:lnTo>
                  <a:lnTo>
                    <a:pt x="4" y="100"/>
                  </a:lnTo>
                  <a:lnTo>
                    <a:pt x="5" y="106"/>
                  </a:lnTo>
                  <a:lnTo>
                    <a:pt x="15" y="121"/>
                  </a:lnTo>
                  <a:lnTo>
                    <a:pt x="24" y="136"/>
                  </a:lnTo>
                  <a:lnTo>
                    <a:pt x="28" y="144"/>
                  </a:lnTo>
                  <a:lnTo>
                    <a:pt x="33" y="151"/>
                  </a:lnTo>
                  <a:lnTo>
                    <a:pt x="36" y="158"/>
                  </a:lnTo>
                  <a:lnTo>
                    <a:pt x="40" y="165"/>
                  </a:lnTo>
                  <a:lnTo>
                    <a:pt x="43" y="172"/>
                  </a:lnTo>
                  <a:lnTo>
                    <a:pt x="46" y="179"/>
                  </a:lnTo>
                  <a:lnTo>
                    <a:pt x="49" y="186"/>
                  </a:lnTo>
                  <a:lnTo>
                    <a:pt x="52" y="193"/>
                  </a:lnTo>
                  <a:lnTo>
                    <a:pt x="54" y="199"/>
                  </a:lnTo>
                  <a:lnTo>
                    <a:pt x="56" y="206"/>
                  </a:lnTo>
                  <a:lnTo>
                    <a:pt x="58" y="213"/>
                  </a:lnTo>
                  <a:lnTo>
                    <a:pt x="60" y="219"/>
                  </a:lnTo>
                  <a:lnTo>
                    <a:pt x="62" y="213"/>
                  </a:lnTo>
                  <a:lnTo>
                    <a:pt x="64" y="207"/>
                  </a:lnTo>
                  <a:lnTo>
                    <a:pt x="66" y="201"/>
                  </a:lnTo>
                  <a:lnTo>
                    <a:pt x="69" y="195"/>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93" name="Shape 93">
              <a:extLst>
                <a:ext uri="{FF2B5EF4-FFF2-40B4-BE49-F238E27FC236}">
                  <a16:creationId xmlns:a16="http://schemas.microsoft.com/office/drawing/2014/main" id="{A2FA746A-A540-705B-C873-AD7B196CBE55}"/>
                </a:ext>
              </a:extLst>
            </xdr:cNvPr>
            <xdr:cNvPicPr preferRelativeResize="0"/>
          </xdr:nvPicPr>
          <xdr:blipFill rotWithShape="1">
            <a:blip xmlns:r="http://schemas.openxmlformats.org/officeDocument/2006/relationships" r:embed="rId7">
              <a:alphaModFix/>
            </a:blip>
            <a:srcRect/>
            <a:stretch/>
          </xdr:blipFill>
          <xdr:spPr>
            <a:xfrm>
              <a:off x="6974" y="673"/>
              <a:ext cx="499" cy="2"/>
            </a:xfrm>
            <a:prstGeom prst="rect">
              <a:avLst/>
            </a:prstGeom>
            <a:noFill/>
            <a:ln>
              <a:noFill/>
            </a:ln>
          </xdr:spPr>
        </xdr:pic>
        <xdr:sp macro="" textlink="">
          <xdr:nvSpPr>
            <xdr:cNvPr id="94" name="Shape 94">
              <a:extLst>
                <a:ext uri="{FF2B5EF4-FFF2-40B4-BE49-F238E27FC236}">
                  <a16:creationId xmlns:a16="http://schemas.microsoft.com/office/drawing/2014/main" id="{2D29971E-289D-26FA-CD82-06467C3598A4}"/>
                </a:ext>
              </a:extLst>
            </xdr:cNvPr>
            <xdr:cNvSpPr/>
          </xdr:nvSpPr>
          <xdr:spPr>
            <a:xfrm>
              <a:off x="6897" y="629"/>
              <a:ext cx="137" cy="201"/>
            </a:xfrm>
            <a:custGeom>
              <a:avLst/>
              <a:gdLst/>
              <a:ahLst/>
              <a:cxnLst/>
              <a:rect l="l" t="t" r="r" b="b"/>
              <a:pathLst>
                <a:path w="137" h="201" extrusionOk="0">
                  <a:moveTo>
                    <a:pt x="118" y="83"/>
                  </a:moveTo>
                  <a:lnTo>
                    <a:pt x="66" y="83"/>
                  </a:lnTo>
                  <a:lnTo>
                    <a:pt x="69" y="88"/>
                  </a:lnTo>
                  <a:lnTo>
                    <a:pt x="73" y="93"/>
                  </a:lnTo>
                  <a:lnTo>
                    <a:pt x="76" y="98"/>
                  </a:lnTo>
                  <a:lnTo>
                    <a:pt x="82" y="110"/>
                  </a:lnTo>
                  <a:lnTo>
                    <a:pt x="85" y="117"/>
                  </a:lnTo>
                  <a:lnTo>
                    <a:pt x="88" y="123"/>
                  </a:lnTo>
                  <a:lnTo>
                    <a:pt x="91" y="131"/>
                  </a:lnTo>
                  <a:lnTo>
                    <a:pt x="93" y="139"/>
                  </a:lnTo>
                  <a:lnTo>
                    <a:pt x="96" y="147"/>
                  </a:lnTo>
                  <a:lnTo>
                    <a:pt x="98" y="155"/>
                  </a:lnTo>
                  <a:lnTo>
                    <a:pt x="101" y="164"/>
                  </a:lnTo>
                  <a:lnTo>
                    <a:pt x="105" y="182"/>
                  </a:lnTo>
                  <a:lnTo>
                    <a:pt x="109" y="201"/>
                  </a:lnTo>
                  <a:lnTo>
                    <a:pt x="113" y="193"/>
                  </a:lnTo>
                  <a:lnTo>
                    <a:pt x="116" y="185"/>
                  </a:lnTo>
                  <a:lnTo>
                    <a:pt x="120" y="177"/>
                  </a:lnTo>
                  <a:lnTo>
                    <a:pt x="123" y="168"/>
                  </a:lnTo>
                  <a:lnTo>
                    <a:pt x="127" y="160"/>
                  </a:lnTo>
                  <a:lnTo>
                    <a:pt x="130" y="152"/>
                  </a:lnTo>
                  <a:lnTo>
                    <a:pt x="134" y="144"/>
                  </a:lnTo>
                  <a:lnTo>
                    <a:pt x="137" y="136"/>
                  </a:lnTo>
                  <a:lnTo>
                    <a:pt x="135" y="128"/>
                  </a:lnTo>
                  <a:lnTo>
                    <a:pt x="133" y="121"/>
                  </a:lnTo>
                  <a:lnTo>
                    <a:pt x="131" y="113"/>
                  </a:lnTo>
                  <a:lnTo>
                    <a:pt x="125" y="97"/>
                  </a:lnTo>
                  <a:lnTo>
                    <a:pt x="121" y="89"/>
                  </a:lnTo>
                  <a:lnTo>
                    <a:pt x="118" y="83"/>
                  </a:lnTo>
                  <a:close/>
                  <a:moveTo>
                    <a:pt x="68" y="0"/>
                  </a:moveTo>
                  <a:lnTo>
                    <a:pt x="64" y="6"/>
                  </a:lnTo>
                  <a:lnTo>
                    <a:pt x="60" y="13"/>
                  </a:lnTo>
                  <a:lnTo>
                    <a:pt x="56" y="21"/>
                  </a:lnTo>
                  <a:lnTo>
                    <a:pt x="52" y="30"/>
                  </a:lnTo>
                  <a:lnTo>
                    <a:pt x="44" y="50"/>
                  </a:lnTo>
                  <a:lnTo>
                    <a:pt x="36" y="74"/>
                  </a:lnTo>
                  <a:lnTo>
                    <a:pt x="28" y="100"/>
                  </a:lnTo>
                  <a:lnTo>
                    <a:pt x="19" y="129"/>
                  </a:lnTo>
                  <a:lnTo>
                    <a:pt x="10" y="159"/>
                  </a:lnTo>
                  <a:lnTo>
                    <a:pt x="0" y="190"/>
                  </a:lnTo>
                  <a:lnTo>
                    <a:pt x="10" y="178"/>
                  </a:lnTo>
                  <a:lnTo>
                    <a:pt x="14" y="171"/>
                  </a:lnTo>
                  <a:lnTo>
                    <a:pt x="19" y="165"/>
                  </a:lnTo>
                  <a:lnTo>
                    <a:pt x="24" y="158"/>
                  </a:lnTo>
                  <a:lnTo>
                    <a:pt x="28" y="152"/>
                  </a:lnTo>
                  <a:lnTo>
                    <a:pt x="32" y="145"/>
                  </a:lnTo>
                  <a:lnTo>
                    <a:pt x="36" y="139"/>
                  </a:lnTo>
                  <a:lnTo>
                    <a:pt x="44" y="125"/>
                  </a:lnTo>
                  <a:lnTo>
                    <a:pt x="52" y="112"/>
                  </a:lnTo>
                  <a:lnTo>
                    <a:pt x="59" y="98"/>
                  </a:lnTo>
                  <a:lnTo>
                    <a:pt x="66" y="83"/>
                  </a:lnTo>
                  <a:lnTo>
                    <a:pt x="118" y="83"/>
                  </a:lnTo>
                  <a:lnTo>
                    <a:pt x="117" y="80"/>
                  </a:lnTo>
                  <a:lnTo>
                    <a:pt x="113" y="72"/>
                  </a:lnTo>
                  <a:lnTo>
                    <a:pt x="108" y="63"/>
                  </a:lnTo>
                  <a:lnTo>
                    <a:pt x="104" y="55"/>
                  </a:lnTo>
                  <a:lnTo>
                    <a:pt x="98" y="46"/>
                  </a:lnTo>
                  <a:lnTo>
                    <a:pt x="93" y="37"/>
                  </a:lnTo>
                  <a:lnTo>
                    <a:pt x="81" y="19"/>
                  </a:lnTo>
                  <a:lnTo>
                    <a:pt x="75" y="9"/>
                  </a:lnTo>
                  <a:lnTo>
                    <a:pt x="68"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95" name="Shape 95">
              <a:extLst>
                <a:ext uri="{FF2B5EF4-FFF2-40B4-BE49-F238E27FC236}">
                  <a16:creationId xmlns:a16="http://schemas.microsoft.com/office/drawing/2014/main" id="{0CD3E8A4-EA21-D440-9E00-C62582440475}"/>
                </a:ext>
              </a:extLst>
            </xdr:cNvPr>
            <xdr:cNvPicPr preferRelativeResize="0"/>
          </xdr:nvPicPr>
          <xdr:blipFill rotWithShape="1">
            <a:blip xmlns:r="http://schemas.openxmlformats.org/officeDocument/2006/relationships" r:embed="rId7">
              <a:alphaModFix/>
            </a:blip>
            <a:srcRect/>
            <a:stretch/>
          </xdr:blipFill>
          <xdr:spPr>
            <a:xfrm>
              <a:off x="6898" y="760"/>
              <a:ext cx="499" cy="2"/>
            </a:xfrm>
            <a:prstGeom prst="rect">
              <a:avLst/>
            </a:prstGeom>
            <a:noFill/>
            <a:ln>
              <a:noFill/>
            </a:ln>
          </xdr:spPr>
        </xdr:pic>
        <xdr:sp macro="" textlink="">
          <xdr:nvSpPr>
            <xdr:cNvPr id="96" name="Shape 96">
              <a:extLst>
                <a:ext uri="{FF2B5EF4-FFF2-40B4-BE49-F238E27FC236}">
                  <a16:creationId xmlns:a16="http://schemas.microsoft.com/office/drawing/2014/main" id="{A00C07B1-E303-E418-FC86-5027A1BFDB51}"/>
                </a:ext>
              </a:extLst>
            </xdr:cNvPr>
            <xdr:cNvSpPr/>
          </xdr:nvSpPr>
          <xdr:spPr>
            <a:xfrm>
              <a:off x="6897" y="629"/>
              <a:ext cx="137" cy="201"/>
            </a:xfrm>
            <a:custGeom>
              <a:avLst/>
              <a:gdLst/>
              <a:ahLst/>
              <a:cxnLst/>
              <a:rect l="l" t="t" r="r" b="b"/>
              <a:pathLst>
                <a:path w="137" h="201" extrusionOk="0">
                  <a:moveTo>
                    <a:pt x="137" y="136"/>
                  </a:moveTo>
                  <a:lnTo>
                    <a:pt x="135" y="128"/>
                  </a:lnTo>
                  <a:lnTo>
                    <a:pt x="133" y="121"/>
                  </a:lnTo>
                  <a:lnTo>
                    <a:pt x="131" y="113"/>
                  </a:lnTo>
                  <a:lnTo>
                    <a:pt x="128" y="105"/>
                  </a:lnTo>
                  <a:lnTo>
                    <a:pt x="125" y="97"/>
                  </a:lnTo>
                  <a:lnTo>
                    <a:pt x="121" y="89"/>
                  </a:lnTo>
                  <a:lnTo>
                    <a:pt x="117" y="80"/>
                  </a:lnTo>
                  <a:lnTo>
                    <a:pt x="113" y="72"/>
                  </a:lnTo>
                  <a:lnTo>
                    <a:pt x="108" y="63"/>
                  </a:lnTo>
                  <a:lnTo>
                    <a:pt x="104" y="55"/>
                  </a:lnTo>
                  <a:lnTo>
                    <a:pt x="98" y="46"/>
                  </a:lnTo>
                  <a:lnTo>
                    <a:pt x="93" y="37"/>
                  </a:lnTo>
                  <a:lnTo>
                    <a:pt x="87" y="28"/>
                  </a:lnTo>
                  <a:lnTo>
                    <a:pt x="81" y="19"/>
                  </a:lnTo>
                  <a:lnTo>
                    <a:pt x="75" y="9"/>
                  </a:lnTo>
                  <a:lnTo>
                    <a:pt x="68" y="0"/>
                  </a:lnTo>
                  <a:lnTo>
                    <a:pt x="66" y="3"/>
                  </a:lnTo>
                  <a:lnTo>
                    <a:pt x="62" y="9"/>
                  </a:lnTo>
                  <a:lnTo>
                    <a:pt x="60" y="13"/>
                  </a:lnTo>
                  <a:lnTo>
                    <a:pt x="56" y="21"/>
                  </a:lnTo>
                  <a:lnTo>
                    <a:pt x="52" y="30"/>
                  </a:lnTo>
                  <a:lnTo>
                    <a:pt x="48" y="40"/>
                  </a:lnTo>
                  <a:lnTo>
                    <a:pt x="44" y="50"/>
                  </a:lnTo>
                  <a:lnTo>
                    <a:pt x="40" y="62"/>
                  </a:lnTo>
                  <a:lnTo>
                    <a:pt x="36" y="74"/>
                  </a:lnTo>
                  <a:lnTo>
                    <a:pt x="28" y="100"/>
                  </a:lnTo>
                  <a:lnTo>
                    <a:pt x="19" y="129"/>
                  </a:lnTo>
                  <a:lnTo>
                    <a:pt x="10" y="159"/>
                  </a:lnTo>
                  <a:lnTo>
                    <a:pt x="0" y="190"/>
                  </a:lnTo>
                  <a:lnTo>
                    <a:pt x="5" y="184"/>
                  </a:lnTo>
                  <a:lnTo>
                    <a:pt x="10" y="178"/>
                  </a:lnTo>
                  <a:lnTo>
                    <a:pt x="14" y="171"/>
                  </a:lnTo>
                  <a:lnTo>
                    <a:pt x="19" y="165"/>
                  </a:lnTo>
                  <a:lnTo>
                    <a:pt x="24" y="158"/>
                  </a:lnTo>
                  <a:lnTo>
                    <a:pt x="28" y="152"/>
                  </a:lnTo>
                  <a:lnTo>
                    <a:pt x="32" y="145"/>
                  </a:lnTo>
                  <a:lnTo>
                    <a:pt x="36" y="139"/>
                  </a:lnTo>
                  <a:lnTo>
                    <a:pt x="44" y="125"/>
                  </a:lnTo>
                  <a:lnTo>
                    <a:pt x="52" y="112"/>
                  </a:lnTo>
                  <a:lnTo>
                    <a:pt x="59" y="98"/>
                  </a:lnTo>
                  <a:lnTo>
                    <a:pt x="66" y="83"/>
                  </a:lnTo>
                  <a:lnTo>
                    <a:pt x="69" y="88"/>
                  </a:lnTo>
                  <a:lnTo>
                    <a:pt x="73" y="93"/>
                  </a:lnTo>
                  <a:lnTo>
                    <a:pt x="76" y="98"/>
                  </a:lnTo>
                  <a:lnTo>
                    <a:pt x="79" y="104"/>
                  </a:lnTo>
                  <a:lnTo>
                    <a:pt x="82" y="110"/>
                  </a:lnTo>
                  <a:lnTo>
                    <a:pt x="85" y="117"/>
                  </a:lnTo>
                  <a:lnTo>
                    <a:pt x="88" y="123"/>
                  </a:lnTo>
                  <a:lnTo>
                    <a:pt x="91" y="131"/>
                  </a:lnTo>
                  <a:lnTo>
                    <a:pt x="93" y="139"/>
                  </a:lnTo>
                  <a:lnTo>
                    <a:pt x="96" y="147"/>
                  </a:lnTo>
                  <a:lnTo>
                    <a:pt x="98" y="155"/>
                  </a:lnTo>
                  <a:lnTo>
                    <a:pt x="101" y="164"/>
                  </a:lnTo>
                  <a:lnTo>
                    <a:pt x="105" y="182"/>
                  </a:lnTo>
                  <a:lnTo>
                    <a:pt x="109" y="201"/>
                  </a:lnTo>
                  <a:lnTo>
                    <a:pt x="113" y="193"/>
                  </a:lnTo>
                  <a:lnTo>
                    <a:pt x="116" y="185"/>
                  </a:lnTo>
                  <a:lnTo>
                    <a:pt x="120" y="177"/>
                  </a:lnTo>
                  <a:lnTo>
                    <a:pt x="123" y="168"/>
                  </a:lnTo>
                  <a:lnTo>
                    <a:pt x="127" y="160"/>
                  </a:lnTo>
                  <a:lnTo>
                    <a:pt x="130" y="152"/>
                  </a:lnTo>
                  <a:lnTo>
                    <a:pt x="134" y="144"/>
                  </a:lnTo>
                  <a:lnTo>
                    <a:pt x="137" y="136"/>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97" name="Shape 97">
              <a:extLst>
                <a:ext uri="{FF2B5EF4-FFF2-40B4-BE49-F238E27FC236}">
                  <a16:creationId xmlns:a16="http://schemas.microsoft.com/office/drawing/2014/main" id="{F34EF8C0-1B59-EFD1-DE92-841FFD616C01}"/>
                </a:ext>
              </a:extLst>
            </xdr:cNvPr>
            <xdr:cNvPicPr preferRelativeResize="0"/>
          </xdr:nvPicPr>
          <xdr:blipFill rotWithShape="1">
            <a:blip xmlns:r="http://schemas.openxmlformats.org/officeDocument/2006/relationships" r:embed="rId7">
              <a:alphaModFix/>
            </a:blip>
            <a:srcRect/>
            <a:stretch/>
          </xdr:blipFill>
          <xdr:spPr>
            <a:xfrm>
              <a:off x="6898" y="760"/>
              <a:ext cx="499" cy="2"/>
            </a:xfrm>
            <a:prstGeom prst="rect">
              <a:avLst/>
            </a:prstGeom>
            <a:noFill/>
            <a:ln>
              <a:noFill/>
            </a:ln>
          </xdr:spPr>
        </xdr:pic>
        <xdr:sp macro="" textlink="">
          <xdr:nvSpPr>
            <xdr:cNvPr id="98" name="Shape 98">
              <a:extLst>
                <a:ext uri="{FF2B5EF4-FFF2-40B4-BE49-F238E27FC236}">
                  <a16:creationId xmlns:a16="http://schemas.microsoft.com/office/drawing/2014/main" id="{7040FF95-BAC4-0FEF-8B0B-3147DF786089}"/>
                </a:ext>
              </a:extLst>
            </xdr:cNvPr>
            <xdr:cNvSpPr/>
          </xdr:nvSpPr>
          <xdr:spPr>
            <a:xfrm>
              <a:off x="6858" y="790"/>
              <a:ext cx="143" cy="188"/>
            </a:xfrm>
            <a:custGeom>
              <a:avLst/>
              <a:gdLst/>
              <a:ahLst/>
              <a:cxnLst/>
              <a:rect l="l" t="t" r="r" b="b"/>
              <a:pathLst>
                <a:path w="143" h="188" extrusionOk="0">
                  <a:moveTo>
                    <a:pt x="108" y="0"/>
                  </a:moveTo>
                  <a:lnTo>
                    <a:pt x="94" y="25"/>
                  </a:lnTo>
                  <a:lnTo>
                    <a:pt x="81" y="51"/>
                  </a:lnTo>
                  <a:lnTo>
                    <a:pt x="55" y="99"/>
                  </a:lnTo>
                  <a:lnTo>
                    <a:pt x="27" y="145"/>
                  </a:lnTo>
                  <a:lnTo>
                    <a:pt x="14" y="167"/>
                  </a:lnTo>
                  <a:lnTo>
                    <a:pt x="0" y="188"/>
                  </a:lnTo>
                  <a:lnTo>
                    <a:pt x="8" y="184"/>
                  </a:lnTo>
                  <a:lnTo>
                    <a:pt x="15" y="181"/>
                  </a:lnTo>
                  <a:lnTo>
                    <a:pt x="23" y="176"/>
                  </a:lnTo>
                  <a:lnTo>
                    <a:pt x="31" y="172"/>
                  </a:lnTo>
                  <a:lnTo>
                    <a:pt x="45" y="162"/>
                  </a:lnTo>
                  <a:lnTo>
                    <a:pt x="59" y="150"/>
                  </a:lnTo>
                  <a:lnTo>
                    <a:pt x="66" y="143"/>
                  </a:lnTo>
                  <a:lnTo>
                    <a:pt x="78" y="129"/>
                  </a:lnTo>
                  <a:lnTo>
                    <a:pt x="90" y="113"/>
                  </a:lnTo>
                  <a:lnTo>
                    <a:pt x="96" y="104"/>
                  </a:lnTo>
                  <a:lnTo>
                    <a:pt x="102" y="94"/>
                  </a:lnTo>
                  <a:lnTo>
                    <a:pt x="107" y="84"/>
                  </a:lnTo>
                  <a:lnTo>
                    <a:pt x="132" y="84"/>
                  </a:lnTo>
                  <a:lnTo>
                    <a:pt x="129" y="79"/>
                  </a:lnTo>
                  <a:lnTo>
                    <a:pt x="125" y="67"/>
                  </a:lnTo>
                  <a:lnTo>
                    <a:pt x="122" y="60"/>
                  </a:lnTo>
                  <a:lnTo>
                    <a:pt x="118" y="46"/>
                  </a:lnTo>
                  <a:lnTo>
                    <a:pt x="115" y="30"/>
                  </a:lnTo>
                  <a:lnTo>
                    <a:pt x="111" y="15"/>
                  </a:lnTo>
                  <a:lnTo>
                    <a:pt x="108" y="0"/>
                  </a:lnTo>
                  <a:close/>
                  <a:moveTo>
                    <a:pt x="132" y="84"/>
                  </a:moveTo>
                  <a:lnTo>
                    <a:pt x="107" y="84"/>
                  </a:lnTo>
                  <a:lnTo>
                    <a:pt x="113" y="92"/>
                  </a:lnTo>
                  <a:lnTo>
                    <a:pt x="115" y="97"/>
                  </a:lnTo>
                  <a:lnTo>
                    <a:pt x="117" y="101"/>
                  </a:lnTo>
                  <a:lnTo>
                    <a:pt x="118" y="107"/>
                  </a:lnTo>
                  <a:lnTo>
                    <a:pt x="120" y="117"/>
                  </a:lnTo>
                  <a:lnTo>
                    <a:pt x="121" y="123"/>
                  </a:lnTo>
                  <a:lnTo>
                    <a:pt x="121" y="150"/>
                  </a:lnTo>
                  <a:lnTo>
                    <a:pt x="120" y="156"/>
                  </a:lnTo>
                  <a:lnTo>
                    <a:pt x="119" y="164"/>
                  </a:lnTo>
                  <a:lnTo>
                    <a:pt x="118" y="171"/>
                  </a:lnTo>
                  <a:lnTo>
                    <a:pt x="116" y="179"/>
                  </a:lnTo>
                  <a:lnTo>
                    <a:pt x="120" y="170"/>
                  </a:lnTo>
                  <a:lnTo>
                    <a:pt x="123" y="161"/>
                  </a:lnTo>
                  <a:lnTo>
                    <a:pt x="127" y="152"/>
                  </a:lnTo>
                  <a:lnTo>
                    <a:pt x="130" y="143"/>
                  </a:lnTo>
                  <a:lnTo>
                    <a:pt x="133" y="133"/>
                  </a:lnTo>
                  <a:lnTo>
                    <a:pt x="137" y="125"/>
                  </a:lnTo>
                  <a:lnTo>
                    <a:pt x="140" y="115"/>
                  </a:lnTo>
                  <a:lnTo>
                    <a:pt x="143" y="106"/>
                  </a:lnTo>
                  <a:lnTo>
                    <a:pt x="137" y="96"/>
                  </a:lnTo>
                  <a:lnTo>
                    <a:pt x="135" y="91"/>
                  </a:lnTo>
                  <a:lnTo>
                    <a:pt x="132" y="84"/>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99" name="Shape 99">
              <a:extLst>
                <a:ext uri="{FF2B5EF4-FFF2-40B4-BE49-F238E27FC236}">
                  <a16:creationId xmlns:a16="http://schemas.microsoft.com/office/drawing/2014/main" id="{AF4671C1-2D5A-292F-0C5E-DA1BDC5115A0}"/>
                </a:ext>
              </a:extLst>
            </xdr:cNvPr>
            <xdr:cNvPicPr preferRelativeResize="0"/>
          </xdr:nvPicPr>
          <xdr:blipFill rotWithShape="1">
            <a:blip xmlns:r="http://schemas.openxmlformats.org/officeDocument/2006/relationships" r:embed="rId19">
              <a:alphaModFix/>
            </a:blip>
            <a:srcRect/>
            <a:stretch/>
          </xdr:blipFill>
          <xdr:spPr>
            <a:xfrm>
              <a:off x="6859" y="921"/>
              <a:ext cx="658" cy="2"/>
            </a:xfrm>
            <a:prstGeom prst="rect">
              <a:avLst/>
            </a:prstGeom>
            <a:noFill/>
            <a:ln>
              <a:noFill/>
            </a:ln>
          </xdr:spPr>
        </xdr:pic>
        <xdr:pic>
          <xdr:nvPicPr>
            <xdr:cNvPr id="100" name="Shape 100">
              <a:extLst>
                <a:ext uri="{FF2B5EF4-FFF2-40B4-BE49-F238E27FC236}">
                  <a16:creationId xmlns:a16="http://schemas.microsoft.com/office/drawing/2014/main" id="{C95E9285-5694-DFDA-BE62-E2D7FBE0AB2D}"/>
                </a:ext>
              </a:extLst>
            </xdr:cNvPr>
            <xdr:cNvPicPr preferRelativeResize="0"/>
          </xdr:nvPicPr>
          <xdr:blipFill rotWithShape="1">
            <a:blip xmlns:r="http://schemas.openxmlformats.org/officeDocument/2006/relationships" r:embed="rId20">
              <a:alphaModFix/>
            </a:blip>
            <a:srcRect/>
            <a:stretch/>
          </xdr:blipFill>
          <xdr:spPr>
            <a:xfrm>
              <a:off x="6856" y="789"/>
              <a:ext cx="146" cy="191"/>
            </a:xfrm>
            <a:prstGeom prst="rect">
              <a:avLst/>
            </a:prstGeom>
            <a:noFill/>
            <a:ln>
              <a:noFill/>
            </a:ln>
          </xdr:spPr>
        </xdr:pic>
        <xdr:pic>
          <xdr:nvPicPr>
            <xdr:cNvPr id="101" name="Shape 101">
              <a:extLst>
                <a:ext uri="{FF2B5EF4-FFF2-40B4-BE49-F238E27FC236}">
                  <a16:creationId xmlns:a16="http://schemas.microsoft.com/office/drawing/2014/main" id="{B68A6A82-AE9C-7149-8599-B58CF0753A04}"/>
                </a:ext>
              </a:extLst>
            </xdr:cNvPr>
            <xdr:cNvPicPr preferRelativeResize="0"/>
          </xdr:nvPicPr>
          <xdr:blipFill rotWithShape="1">
            <a:blip xmlns:r="http://schemas.openxmlformats.org/officeDocument/2006/relationships" r:embed="rId7">
              <a:alphaModFix/>
            </a:blip>
            <a:srcRect/>
            <a:stretch/>
          </xdr:blipFill>
          <xdr:spPr>
            <a:xfrm>
              <a:off x="6859" y="921"/>
              <a:ext cx="499" cy="2"/>
            </a:xfrm>
            <a:prstGeom prst="rect">
              <a:avLst/>
            </a:prstGeom>
            <a:noFill/>
            <a:ln>
              <a:noFill/>
            </a:ln>
          </xdr:spPr>
        </xdr:pic>
        <xdr:sp macro="" textlink="">
          <xdr:nvSpPr>
            <xdr:cNvPr id="102" name="Shape 102">
              <a:extLst>
                <a:ext uri="{FF2B5EF4-FFF2-40B4-BE49-F238E27FC236}">
                  <a16:creationId xmlns:a16="http://schemas.microsoft.com/office/drawing/2014/main" id="{096EEB3C-6501-DB7E-44D5-B131F6F0FE3D}"/>
                </a:ext>
              </a:extLst>
            </xdr:cNvPr>
            <xdr:cNvSpPr/>
          </xdr:nvSpPr>
          <xdr:spPr>
            <a:xfrm>
              <a:off x="7005" y="791"/>
              <a:ext cx="97" cy="239"/>
            </a:xfrm>
            <a:custGeom>
              <a:avLst/>
              <a:gdLst/>
              <a:ahLst/>
              <a:cxnLst/>
              <a:rect l="l" t="t" r="r" b="b"/>
              <a:pathLst>
                <a:path w="97" h="239" extrusionOk="0">
                  <a:moveTo>
                    <a:pt x="97" y="87"/>
                  </a:moveTo>
                  <a:lnTo>
                    <a:pt x="56" y="87"/>
                  </a:lnTo>
                  <a:lnTo>
                    <a:pt x="56" y="108"/>
                  </a:lnTo>
                  <a:lnTo>
                    <a:pt x="57" y="116"/>
                  </a:lnTo>
                  <a:lnTo>
                    <a:pt x="57" y="126"/>
                  </a:lnTo>
                  <a:lnTo>
                    <a:pt x="58" y="135"/>
                  </a:lnTo>
                  <a:lnTo>
                    <a:pt x="60" y="145"/>
                  </a:lnTo>
                  <a:lnTo>
                    <a:pt x="61" y="155"/>
                  </a:lnTo>
                  <a:lnTo>
                    <a:pt x="63" y="164"/>
                  </a:lnTo>
                  <a:lnTo>
                    <a:pt x="65" y="174"/>
                  </a:lnTo>
                  <a:lnTo>
                    <a:pt x="67" y="183"/>
                  </a:lnTo>
                  <a:lnTo>
                    <a:pt x="69" y="193"/>
                  </a:lnTo>
                  <a:lnTo>
                    <a:pt x="72" y="202"/>
                  </a:lnTo>
                  <a:lnTo>
                    <a:pt x="74" y="212"/>
                  </a:lnTo>
                  <a:lnTo>
                    <a:pt x="77" y="221"/>
                  </a:lnTo>
                  <a:lnTo>
                    <a:pt x="81" y="230"/>
                  </a:lnTo>
                  <a:lnTo>
                    <a:pt x="84" y="239"/>
                  </a:lnTo>
                  <a:lnTo>
                    <a:pt x="87" y="225"/>
                  </a:lnTo>
                  <a:lnTo>
                    <a:pt x="89" y="211"/>
                  </a:lnTo>
                  <a:lnTo>
                    <a:pt x="93" y="181"/>
                  </a:lnTo>
                  <a:lnTo>
                    <a:pt x="95" y="167"/>
                  </a:lnTo>
                  <a:lnTo>
                    <a:pt x="97" y="137"/>
                  </a:lnTo>
                  <a:lnTo>
                    <a:pt x="97" y="90"/>
                  </a:lnTo>
                  <a:lnTo>
                    <a:pt x="97" y="87"/>
                  </a:lnTo>
                  <a:close/>
                  <a:moveTo>
                    <a:pt x="88" y="0"/>
                  </a:moveTo>
                  <a:lnTo>
                    <a:pt x="76" y="14"/>
                  </a:lnTo>
                  <a:lnTo>
                    <a:pt x="69" y="21"/>
                  </a:lnTo>
                  <a:lnTo>
                    <a:pt x="64" y="29"/>
                  </a:lnTo>
                  <a:lnTo>
                    <a:pt x="57" y="36"/>
                  </a:lnTo>
                  <a:lnTo>
                    <a:pt x="52" y="44"/>
                  </a:lnTo>
                  <a:lnTo>
                    <a:pt x="46" y="51"/>
                  </a:lnTo>
                  <a:lnTo>
                    <a:pt x="41" y="59"/>
                  </a:lnTo>
                  <a:lnTo>
                    <a:pt x="30" y="75"/>
                  </a:lnTo>
                  <a:lnTo>
                    <a:pt x="10" y="107"/>
                  </a:lnTo>
                  <a:lnTo>
                    <a:pt x="0" y="124"/>
                  </a:lnTo>
                  <a:lnTo>
                    <a:pt x="7" y="118"/>
                  </a:lnTo>
                  <a:lnTo>
                    <a:pt x="13" y="113"/>
                  </a:lnTo>
                  <a:lnTo>
                    <a:pt x="21" y="108"/>
                  </a:lnTo>
                  <a:lnTo>
                    <a:pt x="27" y="103"/>
                  </a:lnTo>
                  <a:lnTo>
                    <a:pt x="34" y="98"/>
                  </a:lnTo>
                  <a:lnTo>
                    <a:pt x="48" y="90"/>
                  </a:lnTo>
                  <a:lnTo>
                    <a:pt x="56" y="87"/>
                  </a:lnTo>
                  <a:lnTo>
                    <a:pt x="97" y="87"/>
                  </a:lnTo>
                  <a:lnTo>
                    <a:pt x="94" y="44"/>
                  </a:lnTo>
                  <a:lnTo>
                    <a:pt x="93" y="31"/>
                  </a:lnTo>
                  <a:lnTo>
                    <a:pt x="91" y="16"/>
                  </a:lnTo>
                  <a:lnTo>
                    <a:pt x="88"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03" name="Shape 103">
              <a:extLst>
                <a:ext uri="{FF2B5EF4-FFF2-40B4-BE49-F238E27FC236}">
                  <a16:creationId xmlns:a16="http://schemas.microsoft.com/office/drawing/2014/main" id="{CF6AA0E5-DF15-2D93-1663-33E14352F2E5}"/>
                </a:ext>
              </a:extLst>
            </xdr:cNvPr>
            <xdr:cNvPicPr preferRelativeResize="0"/>
          </xdr:nvPicPr>
          <xdr:blipFill rotWithShape="1">
            <a:blip xmlns:r="http://schemas.openxmlformats.org/officeDocument/2006/relationships" r:embed="rId7">
              <a:alphaModFix/>
            </a:blip>
            <a:srcRect/>
            <a:stretch/>
          </xdr:blipFill>
          <xdr:spPr>
            <a:xfrm>
              <a:off x="7006" y="921"/>
              <a:ext cx="499" cy="2"/>
            </a:xfrm>
            <a:prstGeom prst="rect">
              <a:avLst/>
            </a:prstGeom>
            <a:noFill/>
            <a:ln>
              <a:noFill/>
            </a:ln>
          </xdr:spPr>
        </xdr:pic>
        <xdr:sp macro="" textlink="">
          <xdr:nvSpPr>
            <xdr:cNvPr id="104" name="Shape 104">
              <a:extLst>
                <a:ext uri="{FF2B5EF4-FFF2-40B4-BE49-F238E27FC236}">
                  <a16:creationId xmlns:a16="http://schemas.microsoft.com/office/drawing/2014/main" id="{25F3E310-9B1C-5DCF-035C-53ADFA60B95F}"/>
                </a:ext>
              </a:extLst>
            </xdr:cNvPr>
            <xdr:cNvSpPr/>
          </xdr:nvSpPr>
          <xdr:spPr>
            <a:xfrm>
              <a:off x="7005" y="791"/>
              <a:ext cx="97" cy="239"/>
            </a:xfrm>
            <a:custGeom>
              <a:avLst/>
              <a:gdLst/>
              <a:ahLst/>
              <a:cxnLst/>
              <a:rect l="l" t="t" r="r" b="b"/>
              <a:pathLst>
                <a:path w="97" h="239" extrusionOk="0">
                  <a:moveTo>
                    <a:pt x="0" y="124"/>
                  </a:moveTo>
                  <a:lnTo>
                    <a:pt x="10" y="107"/>
                  </a:lnTo>
                  <a:lnTo>
                    <a:pt x="20" y="91"/>
                  </a:lnTo>
                  <a:lnTo>
                    <a:pt x="30" y="75"/>
                  </a:lnTo>
                  <a:lnTo>
                    <a:pt x="41" y="59"/>
                  </a:lnTo>
                  <a:lnTo>
                    <a:pt x="46" y="51"/>
                  </a:lnTo>
                  <a:lnTo>
                    <a:pt x="52" y="44"/>
                  </a:lnTo>
                  <a:lnTo>
                    <a:pt x="57" y="36"/>
                  </a:lnTo>
                  <a:lnTo>
                    <a:pt x="64" y="29"/>
                  </a:lnTo>
                  <a:lnTo>
                    <a:pt x="69" y="21"/>
                  </a:lnTo>
                  <a:lnTo>
                    <a:pt x="76" y="14"/>
                  </a:lnTo>
                  <a:lnTo>
                    <a:pt x="82" y="7"/>
                  </a:lnTo>
                  <a:lnTo>
                    <a:pt x="88" y="0"/>
                  </a:lnTo>
                  <a:lnTo>
                    <a:pt x="91" y="16"/>
                  </a:lnTo>
                  <a:lnTo>
                    <a:pt x="93" y="31"/>
                  </a:lnTo>
                  <a:lnTo>
                    <a:pt x="94" y="47"/>
                  </a:lnTo>
                  <a:lnTo>
                    <a:pt x="95" y="62"/>
                  </a:lnTo>
                  <a:lnTo>
                    <a:pt x="96" y="77"/>
                  </a:lnTo>
                  <a:lnTo>
                    <a:pt x="97" y="92"/>
                  </a:lnTo>
                  <a:lnTo>
                    <a:pt x="97" y="107"/>
                  </a:lnTo>
                  <a:lnTo>
                    <a:pt x="97" y="122"/>
                  </a:lnTo>
                  <a:lnTo>
                    <a:pt x="97" y="137"/>
                  </a:lnTo>
                  <a:lnTo>
                    <a:pt x="96" y="152"/>
                  </a:lnTo>
                  <a:lnTo>
                    <a:pt x="95" y="167"/>
                  </a:lnTo>
                  <a:lnTo>
                    <a:pt x="93" y="181"/>
                  </a:lnTo>
                  <a:lnTo>
                    <a:pt x="91" y="196"/>
                  </a:lnTo>
                  <a:lnTo>
                    <a:pt x="89" y="211"/>
                  </a:lnTo>
                  <a:lnTo>
                    <a:pt x="87" y="225"/>
                  </a:lnTo>
                  <a:lnTo>
                    <a:pt x="84" y="239"/>
                  </a:lnTo>
                  <a:lnTo>
                    <a:pt x="81" y="230"/>
                  </a:lnTo>
                  <a:lnTo>
                    <a:pt x="77" y="221"/>
                  </a:lnTo>
                  <a:lnTo>
                    <a:pt x="74" y="212"/>
                  </a:lnTo>
                  <a:lnTo>
                    <a:pt x="72" y="202"/>
                  </a:lnTo>
                  <a:lnTo>
                    <a:pt x="69" y="193"/>
                  </a:lnTo>
                  <a:lnTo>
                    <a:pt x="67" y="183"/>
                  </a:lnTo>
                  <a:lnTo>
                    <a:pt x="65" y="174"/>
                  </a:lnTo>
                  <a:lnTo>
                    <a:pt x="63" y="164"/>
                  </a:lnTo>
                  <a:lnTo>
                    <a:pt x="61" y="155"/>
                  </a:lnTo>
                  <a:lnTo>
                    <a:pt x="60" y="145"/>
                  </a:lnTo>
                  <a:lnTo>
                    <a:pt x="58" y="135"/>
                  </a:lnTo>
                  <a:lnTo>
                    <a:pt x="57" y="126"/>
                  </a:lnTo>
                  <a:lnTo>
                    <a:pt x="57" y="116"/>
                  </a:lnTo>
                  <a:lnTo>
                    <a:pt x="56" y="106"/>
                  </a:lnTo>
                  <a:lnTo>
                    <a:pt x="56" y="96"/>
                  </a:lnTo>
                  <a:lnTo>
                    <a:pt x="56" y="87"/>
                  </a:lnTo>
                  <a:lnTo>
                    <a:pt x="48" y="90"/>
                  </a:lnTo>
                  <a:lnTo>
                    <a:pt x="41" y="94"/>
                  </a:lnTo>
                  <a:lnTo>
                    <a:pt x="34" y="98"/>
                  </a:lnTo>
                  <a:lnTo>
                    <a:pt x="27" y="103"/>
                  </a:lnTo>
                  <a:lnTo>
                    <a:pt x="21" y="108"/>
                  </a:lnTo>
                  <a:lnTo>
                    <a:pt x="13" y="113"/>
                  </a:lnTo>
                  <a:lnTo>
                    <a:pt x="7" y="118"/>
                  </a:lnTo>
                  <a:lnTo>
                    <a:pt x="0" y="124"/>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05" name="Shape 105">
              <a:extLst>
                <a:ext uri="{FF2B5EF4-FFF2-40B4-BE49-F238E27FC236}">
                  <a16:creationId xmlns:a16="http://schemas.microsoft.com/office/drawing/2014/main" id="{E23BB14F-FF35-F412-088C-5D58CB226005}"/>
                </a:ext>
              </a:extLst>
            </xdr:cNvPr>
            <xdr:cNvPicPr preferRelativeResize="0"/>
          </xdr:nvPicPr>
          <xdr:blipFill rotWithShape="1">
            <a:blip xmlns:r="http://schemas.openxmlformats.org/officeDocument/2006/relationships" r:embed="rId7">
              <a:alphaModFix/>
            </a:blip>
            <a:srcRect/>
            <a:stretch/>
          </xdr:blipFill>
          <xdr:spPr>
            <a:xfrm>
              <a:off x="7006" y="921"/>
              <a:ext cx="499" cy="2"/>
            </a:xfrm>
            <a:prstGeom prst="rect">
              <a:avLst/>
            </a:prstGeom>
            <a:noFill/>
            <a:ln>
              <a:noFill/>
            </a:ln>
          </xdr:spPr>
        </xdr:pic>
        <xdr:sp macro="" textlink="">
          <xdr:nvSpPr>
            <xdr:cNvPr id="106" name="Shape 106">
              <a:extLst>
                <a:ext uri="{FF2B5EF4-FFF2-40B4-BE49-F238E27FC236}">
                  <a16:creationId xmlns:a16="http://schemas.microsoft.com/office/drawing/2014/main" id="{0EAFE25B-098E-E8D1-BC7D-9C69FE47328C}"/>
                </a:ext>
              </a:extLst>
            </xdr:cNvPr>
            <xdr:cNvSpPr/>
          </xdr:nvSpPr>
          <xdr:spPr>
            <a:xfrm>
              <a:off x="7009" y="877"/>
              <a:ext cx="52" cy="137"/>
            </a:xfrm>
            <a:custGeom>
              <a:avLst/>
              <a:gdLst/>
              <a:ahLst/>
              <a:cxnLst/>
              <a:rect l="l" t="t" r="r" b="b"/>
              <a:pathLst>
                <a:path w="52" h="137" extrusionOk="0">
                  <a:moveTo>
                    <a:pt x="51" y="0"/>
                  </a:moveTo>
                  <a:lnTo>
                    <a:pt x="45" y="3"/>
                  </a:lnTo>
                  <a:lnTo>
                    <a:pt x="38" y="7"/>
                  </a:lnTo>
                  <a:lnTo>
                    <a:pt x="20" y="19"/>
                  </a:lnTo>
                  <a:lnTo>
                    <a:pt x="14" y="24"/>
                  </a:lnTo>
                  <a:lnTo>
                    <a:pt x="7" y="28"/>
                  </a:lnTo>
                  <a:lnTo>
                    <a:pt x="1" y="33"/>
                  </a:lnTo>
                  <a:lnTo>
                    <a:pt x="0" y="45"/>
                  </a:lnTo>
                  <a:lnTo>
                    <a:pt x="0" y="84"/>
                  </a:lnTo>
                  <a:lnTo>
                    <a:pt x="3" y="123"/>
                  </a:lnTo>
                  <a:lnTo>
                    <a:pt x="5" y="137"/>
                  </a:lnTo>
                  <a:lnTo>
                    <a:pt x="10" y="122"/>
                  </a:lnTo>
                  <a:lnTo>
                    <a:pt x="16" y="107"/>
                  </a:lnTo>
                  <a:lnTo>
                    <a:pt x="34" y="65"/>
                  </a:lnTo>
                  <a:lnTo>
                    <a:pt x="40" y="52"/>
                  </a:lnTo>
                  <a:lnTo>
                    <a:pt x="52" y="28"/>
                  </a:lnTo>
                  <a:lnTo>
                    <a:pt x="52" y="21"/>
                  </a:lnTo>
                  <a:lnTo>
                    <a:pt x="51" y="14"/>
                  </a:lnTo>
                  <a:lnTo>
                    <a:pt x="51"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07" name="Shape 107">
              <a:extLst>
                <a:ext uri="{FF2B5EF4-FFF2-40B4-BE49-F238E27FC236}">
                  <a16:creationId xmlns:a16="http://schemas.microsoft.com/office/drawing/2014/main" id="{7EE0A018-2C59-DA46-6306-9BFD6622410C}"/>
                </a:ext>
              </a:extLst>
            </xdr:cNvPr>
            <xdr:cNvPicPr preferRelativeResize="0"/>
          </xdr:nvPicPr>
          <xdr:blipFill rotWithShape="1">
            <a:blip xmlns:r="http://schemas.openxmlformats.org/officeDocument/2006/relationships" r:embed="rId7">
              <a:alphaModFix/>
            </a:blip>
            <a:srcRect/>
            <a:stretch/>
          </xdr:blipFill>
          <xdr:spPr>
            <a:xfrm>
              <a:off x="7010" y="1007"/>
              <a:ext cx="499" cy="2"/>
            </a:xfrm>
            <a:prstGeom prst="rect">
              <a:avLst/>
            </a:prstGeom>
            <a:noFill/>
            <a:ln>
              <a:noFill/>
            </a:ln>
          </xdr:spPr>
        </xdr:pic>
        <xdr:sp macro="" textlink="">
          <xdr:nvSpPr>
            <xdr:cNvPr id="108" name="Shape 108">
              <a:extLst>
                <a:ext uri="{FF2B5EF4-FFF2-40B4-BE49-F238E27FC236}">
                  <a16:creationId xmlns:a16="http://schemas.microsoft.com/office/drawing/2014/main" id="{3005D4D6-E1B6-2AD1-5AB9-14F8DA42C380}"/>
                </a:ext>
              </a:extLst>
            </xdr:cNvPr>
            <xdr:cNvSpPr/>
          </xdr:nvSpPr>
          <xdr:spPr>
            <a:xfrm>
              <a:off x="7009" y="877"/>
              <a:ext cx="52" cy="137"/>
            </a:xfrm>
            <a:custGeom>
              <a:avLst/>
              <a:gdLst/>
              <a:ahLst/>
              <a:cxnLst/>
              <a:rect l="l" t="t" r="r" b="b"/>
              <a:pathLst>
                <a:path w="52" h="137" extrusionOk="0">
                  <a:moveTo>
                    <a:pt x="52" y="28"/>
                  </a:moveTo>
                  <a:lnTo>
                    <a:pt x="46" y="40"/>
                  </a:lnTo>
                  <a:lnTo>
                    <a:pt x="40" y="52"/>
                  </a:lnTo>
                  <a:lnTo>
                    <a:pt x="34" y="65"/>
                  </a:lnTo>
                  <a:lnTo>
                    <a:pt x="28" y="79"/>
                  </a:lnTo>
                  <a:lnTo>
                    <a:pt x="22" y="93"/>
                  </a:lnTo>
                  <a:lnTo>
                    <a:pt x="16" y="107"/>
                  </a:lnTo>
                  <a:lnTo>
                    <a:pt x="10" y="122"/>
                  </a:lnTo>
                  <a:lnTo>
                    <a:pt x="5" y="137"/>
                  </a:lnTo>
                  <a:lnTo>
                    <a:pt x="3" y="123"/>
                  </a:lnTo>
                  <a:lnTo>
                    <a:pt x="2" y="110"/>
                  </a:lnTo>
                  <a:lnTo>
                    <a:pt x="1" y="97"/>
                  </a:lnTo>
                  <a:lnTo>
                    <a:pt x="0" y="84"/>
                  </a:lnTo>
                  <a:lnTo>
                    <a:pt x="0" y="71"/>
                  </a:lnTo>
                  <a:lnTo>
                    <a:pt x="0" y="58"/>
                  </a:lnTo>
                  <a:lnTo>
                    <a:pt x="0" y="45"/>
                  </a:lnTo>
                  <a:lnTo>
                    <a:pt x="1" y="33"/>
                  </a:lnTo>
                  <a:lnTo>
                    <a:pt x="7" y="28"/>
                  </a:lnTo>
                  <a:lnTo>
                    <a:pt x="14" y="24"/>
                  </a:lnTo>
                  <a:lnTo>
                    <a:pt x="20" y="19"/>
                  </a:lnTo>
                  <a:lnTo>
                    <a:pt x="26" y="15"/>
                  </a:lnTo>
                  <a:lnTo>
                    <a:pt x="32" y="11"/>
                  </a:lnTo>
                  <a:lnTo>
                    <a:pt x="38" y="7"/>
                  </a:lnTo>
                  <a:lnTo>
                    <a:pt x="45" y="3"/>
                  </a:lnTo>
                  <a:lnTo>
                    <a:pt x="51" y="0"/>
                  </a:lnTo>
                  <a:lnTo>
                    <a:pt x="51" y="7"/>
                  </a:lnTo>
                  <a:lnTo>
                    <a:pt x="51" y="14"/>
                  </a:lnTo>
                  <a:lnTo>
                    <a:pt x="52" y="21"/>
                  </a:lnTo>
                  <a:lnTo>
                    <a:pt x="52" y="28"/>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09" name="Shape 109">
              <a:extLst>
                <a:ext uri="{FF2B5EF4-FFF2-40B4-BE49-F238E27FC236}">
                  <a16:creationId xmlns:a16="http://schemas.microsoft.com/office/drawing/2014/main" id="{1B9D074F-B9E4-F83E-E6CE-051A00182B7D}"/>
                </a:ext>
              </a:extLst>
            </xdr:cNvPr>
            <xdr:cNvPicPr preferRelativeResize="0"/>
          </xdr:nvPicPr>
          <xdr:blipFill rotWithShape="1">
            <a:blip xmlns:r="http://schemas.openxmlformats.org/officeDocument/2006/relationships" r:embed="rId7">
              <a:alphaModFix/>
            </a:blip>
            <a:srcRect/>
            <a:stretch/>
          </xdr:blipFill>
          <xdr:spPr>
            <a:xfrm>
              <a:off x="7010" y="1007"/>
              <a:ext cx="499" cy="2"/>
            </a:xfrm>
            <a:prstGeom prst="rect">
              <a:avLst/>
            </a:prstGeom>
            <a:noFill/>
            <a:ln>
              <a:noFill/>
            </a:ln>
          </xdr:spPr>
        </xdr:pic>
        <xdr:sp macro="" textlink="">
          <xdr:nvSpPr>
            <xdr:cNvPr id="110" name="Shape 110">
              <a:extLst>
                <a:ext uri="{FF2B5EF4-FFF2-40B4-BE49-F238E27FC236}">
                  <a16:creationId xmlns:a16="http://schemas.microsoft.com/office/drawing/2014/main" id="{4D910FE4-982C-1BA6-FC92-C612D8238A6A}"/>
                </a:ext>
              </a:extLst>
            </xdr:cNvPr>
            <xdr:cNvSpPr/>
          </xdr:nvSpPr>
          <xdr:spPr>
            <a:xfrm>
              <a:off x="7030" y="991"/>
              <a:ext cx="52" cy="194"/>
            </a:xfrm>
            <a:custGeom>
              <a:avLst/>
              <a:gdLst/>
              <a:ahLst/>
              <a:cxnLst/>
              <a:rect l="l" t="t" r="r" b="b"/>
              <a:pathLst>
                <a:path w="52" h="194" extrusionOk="0">
                  <a:moveTo>
                    <a:pt x="45" y="0"/>
                  </a:moveTo>
                  <a:lnTo>
                    <a:pt x="39" y="4"/>
                  </a:lnTo>
                  <a:lnTo>
                    <a:pt x="34" y="7"/>
                  </a:lnTo>
                  <a:lnTo>
                    <a:pt x="28" y="11"/>
                  </a:lnTo>
                  <a:lnTo>
                    <a:pt x="22" y="14"/>
                  </a:lnTo>
                  <a:lnTo>
                    <a:pt x="17" y="18"/>
                  </a:lnTo>
                  <a:lnTo>
                    <a:pt x="5" y="24"/>
                  </a:lnTo>
                  <a:lnTo>
                    <a:pt x="0" y="28"/>
                  </a:lnTo>
                  <a:lnTo>
                    <a:pt x="5" y="34"/>
                  </a:lnTo>
                  <a:lnTo>
                    <a:pt x="8" y="38"/>
                  </a:lnTo>
                  <a:lnTo>
                    <a:pt x="10" y="42"/>
                  </a:lnTo>
                  <a:lnTo>
                    <a:pt x="12" y="47"/>
                  </a:lnTo>
                  <a:lnTo>
                    <a:pt x="13" y="51"/>
                  </a:lnTo>
                  <a:lnTo>
                    <a:pt x="15" y="56"/>
                  </a:lnTo>
                  <a:lnTo>
                    <a:pt x="16" y="61"/>
                  </a:lnTo>
                  <a:lnTo>
                    <a:pt x="17" y="67"/>
                  </a:lnTo>
                  <a:lnTo>
                    <a:pt x="18" y="72"/>
                  </a:lnTo>
                  <a:lnTo>
                    <a:pt x="18" y="103"/>
                  </a:lnTo>
                  <a:lnTo>
                    <a:pt x="17" y="110"/>
                  </a:lnTo>
                  <a:lnTo>
                    <a:pt x="15" y="131"/>
                  </a:lnTo>
                  <a:lnTo>
                    <a:pt x="15" y="163"/>
                  </a:lnTo>
                  <a:lnTo>
                    <a:pt x="16" y="173"/>
                  </a:lnTo>
                  <a:lnTo>
                    <a:pt x="18" y="184"/>
                  </a:lnTo>
                  <a:lnTo>
                    <a:pt x="19" y="194"/>
                  </a:lnTo>
                  <a:lnTo>
                    <a:pt x="22" y="183"/>
                  </a:lnTo>
                  <a:lnTo>
                    <a:pt x="26" y="173"/>
                  </a:lnTo>
                  <a:lnTo>
                    <a:pt x="29" y="162"/>
                  </a:lnTo>
                  <a:lnTo>
                    <a:pt x="31" y="152"/>
                  </a:lnTo>
                  <a:lnTo>
                    <a:pt x="34" y="141"/>
                  </a:lnTo>
                  <a:lnTo>
                    <a:pt x="36" y="131"/>
                  </a:lnTo>
                  <a:lnTo>
                    <a:pt x="38" y="120"/>
                  </a:lnTo>
                  <a:lnTo>
                    <a:pt x="41" y="110"/>
                  </a:lnTo>
                  <a:lnTo>
                    <a:pt x="43" y="99"/>
                  </a:lnTo>
                  <a:lnTo>
                    <a:pt x="44" y="88"/>
                  </a:lnTo>
                  <a:lnTo>
                    <a:pt x="46" y="78"/>
                  </a:lnTo>
                  <a:lnTo>
                    <a:pt x="47" y="67"/>
                  </a:lnTo>
                  <a:lnTo>
                    <a:pt x="50" y="45"/>
                  </a:lnTo>
                  <a:lnTo>
                    <a:pt x="52" y="24"/>
                  </a:lnTo>
                  <a:lnTo>
                    <a:pt x="48" y="12"/>
                  </a:lnTo>
                  <a:lnTo>
                    <a:pt x="47" y="6"/>
                  </a:lnTo>
                  <a:lnTo>
                    <a:pt x="45"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11" name="Shape 111">
              <a:extLst>
                <a:ext uri="{FF2B5EF4-FFF2-40B4-BE49-F238E27FC236}">
                  <a16:creationId xmlns:a16="http://schemas.microsoft.com/office/drawing/2014/main" id="{8EC7D239-756A-4E71-61A5-F7EB5B21189B}"/>
                </a:ext>
              </a:extLst>
            </xdr:cNvPr>
            <xdr:cNvPicPr preferRelativeResize="0"/>
          </xdr:nvPicPr>
          <xdr:blipFill rotWithShape="1">
            <a:blip xmlns:r="http://schemas.openxmlformats.org/officeDocument/2006/relationships" r:embed="rId7">
              <a:alphaModFix/>
            </a:blip>
            <a:srcRect/>
            <a:stretch/>
          </xdr:blipFill>
          <xdr:spPr>
            <a:xfrm>
              <a:off x="7030" y="1122"/>
              <a:ext cx="499" cy="2"/>
            </a:xfrm>
            <a:prstGeom prst="rect">
              <a:avLst/>
            </a:prstGeom>
            <a:noFill/>
            <a:ln>
              <a:noFill/>
            </a:ln>
          </xdr:spPr>
        </xdr:pic>
        <xdr:sp macro="" textlink="">
          <xdr:nvSpPr>
            <xdr:cNvPr id="112" name="Shape 112">
              <a:extLst>
                <a:ext uri="{FF2B5EF4-FFF2-40B4-BE49-F238E27FC236}">
                  <a16:creationId xmlns:a16="http://schemas.microsoft.com/office/drawing/2014/main" id="{5ADF5278-DED4-88DE-A414-5F5F0762D960}"/>
                </a:ext>
              </a:extLst>
            </xdr:cNvPr>
            <xdr:cNvSpPr/>
          </xdr:nvSpPr>
          <xdr:spPr>
            <a:xfrm>
              <a:off x="7030" y="991"/>
              <a:ext cx="52" cy="194"/>
            </a:xfrm>
            <a:custGeom>
              <a:avLst/>
              <a:gdLst/>
              <a:ahLst/>
              <a:cxnLst/>
              <a:rect l="l" t="t" r="r" b="b"/>
              <a:pathLst>
                <a:path w="52" h="194" extrusionOk="0">
                  <a:moveTo>
                    <a:pt x="0" y="28"/>
                  </a:moveTo>
                  <a:lnTo>
                    <a:pt x="3" y="31"/>
                  </a:lnTo>
                  <a:lnTo>
                    <a:pt x="5" y="34"/>
                  </a:lnTo>
                  <a:lnTo>
                    <a:pt x="8" y="38"/>
                  </a:lnTo>
                  <a:lnTo>
                    <a:pt x="10" y="42"/>
                  </a:lnTo>
                  <a:lnTo>
                    <a:pt x="12" y="47"/>
                  </a:lnTo>
                  <a:lnTo>
                    <a:pt x="13" y="51"/>
                  </a:lnTo>
                  <a:lnTo>
                    <a:pt x="15" y="56"/>
                  </a:lnTo>
                  <a:lnTo>
                    <a:pt x="16" y="61"/>
                  </a:lnTo>
                  <a:lnTo>
                    <a:pt x="17" y="67"/>
                  </a:lnTo>
                  <a:lnTo>
                    <a:pt x="18" y="72"/>
                  </a:lnTo>
                  <a:lnTo>
                    <a:pt x="18" y="103"/>
                  </a:lnTo>
                  <a:lnTo>
                    <a:pt x="17" y="110"/>
                  </a:lnTo>
                  <a:lnTo>
                    <a:pt x="16" y="121"/>
                  </a:lnTo>
                  <a:lnTo>
                    <a:pt x="15" y="132"/>
                  </a:lnTo>
                  <a:lnTo>
                    <a:pt x="15" y="142"/>
                  </a:lnTo>
                  <a:lnTo>
                    <a:pt x="15" y="153"/>
                  </a:lnTo>
                  <a:lnTo>
                    <a:pt x="15" y="163"/>
                  </a:lnTo>
                  <a:lnTo>
                    <a:pt x="16" y="173"/>
                  </a:lnTo>
                  <a:lnTo>
                    <a:pt x="18" y="184"/>
                  </a:lnTo>
                  <a:lnTo>
                    <a:pt x="19" y="194"/>
                  </a:lnTo>
                  <a:lnTo>
                    <a:pt x="22" y="183"/>
                  </a:lnTo>
                  <a:lnTo>
                    <a:pt x="26" y="173"/>
                  </a:lnTo>
                  <a:lnTo>
                    <a:pt x="29" y="162"/>
                  </a:lnTo>
                  <a:lnTo>
                    <a:pt x="31" y="152"/>
                  </a:lnTo>
                  <a:lnTo>
                    <a:pt x="34" y="141"/>
                  </a:lnTo>
                  <a:lnTo>
                    <a:pt x="36" y="131"/>
                  </a:lnTo>
                  <a:lnTo>
                    <a:pt x="38" y="120"/>
                  </a:lnTo>
                  <a:lnTo>
                    <a:pt x="41" y="110"/>
                  </a:lnTo>
                  <a:lnTo>
                    <a:pt x="43" y="99"/>
                  </a:lnTo>
                  <a:lnTo>
                    <a:pt x="44" y="88"/>
                  </a:lnTo>
                  <a:lnTo>
                    <a:pt x="46" y="78"/>
                  </a:lnTo>
                  <a:lnTo>
                    <a:pt x="47" y="67"/>
                  </a:lnTo>
                  <a:lnTo>
                    <a:pt x="50" y="45"/>
                  </a:lnTo>
                  <a:lnTo>
                    <a:pt x="52" y="24"/>
                  </a:lnTo>
                  <a:lnTo>
                    <a:pt x="50" y="18"/>
                  </a:lnTo>
                  <a:lnTo>
                    <a:pt x="48" y="12"/>
                  </a:lnTo>
                  <a:lnTo>
                    <a:pt x="47" y="6"/>
                  </a:lnTo>
                  <a:lnTo>
                    <a:pt x="45" y="0"/>
                  </a:lnTo>
                  <a:lnTo>
                    <a:pt x="39" y="4"/>
                  </a:lnTo>
                  <a:lnTo>
                    <a:pt x="34" y="7"/>
                  </a:lnTo>
                  <a:lnTo>
                    <a:pt x="28" y="11"/>
                  </a:lnTo>
                  <a:lnTo>
                    <a:pt x="22" y="14"/>
                  </a:lnTo>
                  <a:lnTo>
                    <a:pt x="17" y="18"/>
                  </a:lnTo>
                  <a:lnTo>
                    <a:pt x="11" y="21"/>
                  </a:lnTo>
                  <a:lnTo>
                    <a:pt x="5" y="24"/>
                  </a:lnTo>
                  <a:lnTo>
                    <a:pt x="0" y="28"/>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13" name="Shape 113">
              <a:extLst>
                <a:ext uri="{FF2B5EF4-FFF2-40B4-BE49-F238E27FC236}">
                  <a16:creationId xmlns:a16="http://schemas.microsoft.com/office/drawing/2014/main" id="{5292A543-E5A8-1904-4E5B-276C85296E7F}"/>
                </a:ext>
              </a:extLst>
            </xdr:cNvPr>
            <xdr:cNvPicPr preferRelativeResize="0"/>
          </xdr:nvPicPr>
          <xdr:blipFill rotWithShape="1">
            <a:blip xmlns:r="http://schemas.openxmlformats.org/officeDocument/2006/relationships" r:embed="rId7">
              <a:alphaModFix/>
            </a:blip>
            <a:srcRect/>
            <a:stretch/>
          </xdr:blipFill>
          <xdr:spPr>
            <a:xfrm>
              <a:off x="7030" y="1122"/>
              <a:ext cx="499" cy="2"/>
            </a:xfrm>
            <a:prstGeom prst="rect">
              <a:avLst/>
            </a:prstGeom>
            <a:noFill/>
            <a:ln>
              <a:noFill/>
            </a:ln>
          </xdr:spPr>
        </xdr:pic>
        <xdr:pic>
          <xdr:nvPicPr>
            <xdr:cNvPr id="114" name="Shape 114">
              <a:extLst>
                <a:ext uri="{FF2B5EF4-FFF2-40B4-BE49-F238E27FC236}">
                  <a16:creationId xmlns:a16="http://schemas.microsoft.com/office/drawing/2014/main" id="{46CA2A32-F749-DBDE-DBFA-CB6CAA84127F}"/>
                </a:ext>
              </a:extLst>
            </xdr:cNvPr>
            <xdr:cNvPicPr preferRelativeResize="0"/>
          </xdr:nvPicPr>
          <xdr:blipFill rotWithShape="1">
            <a:blip xmlns:r="http://schemas.openxmlformats.org/officeDocument/2006/relationships" r:embed="rId21">
              <a:alphaModFix/>
            </a:blip>
            <a:srcRect/>
            <a:stretch/>
          </xdr:blipFill>
          <xdr:spPr>
            <a:xfrm>
              <a:off x="5498" y="583"/>
              <a:ext cx="572" cy="198"/>
            </a:xfrm>
            <a:prstGeom prst="rect">
              <a:avLst/>
            </a:prstGeom>
            <a:noFill/>
            <a:ln>
              <a:noFill/>
            </a:ln>
          </xdr:spPr>
        </xdr:pic>
        <xdr:sp macro="" textlink="">
          <xdr:nvSpPr>
            <xdr:cNvPr id="115" name="Shape 115">
              <a:extLst>
                <a:ext uri="{FF2B5EF4-FFF2-40B4-BE49-F238E27FC236}">
                  <a16:creationId xmlns:a16="http://schemas.microsoft.com/office/drawing/2014/main" id="{0EF561E5-A760-8E5B-7690-28462258358F}"/>
                </a:ext>
              </a:extLst>
            </xdr:cNvPr>
            <xdr:cNvSpPr/>
          </xdr:nvSpPr>
          <xdr:spPr>
            <a:xfrm>
              <a:off x="5521" y="680"/>
              <a:ext cx="43" cy="42"/>
            </a:xfrm>
            <a:custGeom>
              <a:avLst/>
              <a:gdLst/>
              <a:ahLst/>
              <a:cxnLst/>
              <a:rect l="l" t="t" r="r" b="b"/>
              <a:pathLst>
                <a:path w="43" h="42" extrusionOk="0">
                  <a:moveTo>
                    <a:pt x="26" y="0"/>
                  </a:moveTo>
                  <a:lnTo>
                    <a:pt x="17" y="0"/>
                  </a:lnTo>
                  <a:lnTo>
                    <a:pt x="13" y="1"/>
                  </a:lnTo>
                  <a:lnTo>
                    <a:pt x="3" y="9"/>
                  </a:lnTo>
                  <a:lnTo>
                    <a:pt x="1" y="15"/>
                  </a:lnTo>
                  <a:lnTo>
                    <a:pt x="0" y="19"/>
                  </a:lnTo>
                  <a:lnTo>
                    <a:pt x="0" y="23"/>
                  </a:lnTo>
                  <a:lnTo>
                    <a:pt x="1" y="27"/>
                  </a:lnTo>
                  <a:lnTo>
                    <a:pt x="3" y="33"/>
                  </a:lnTo>
                  <a:lnTo>
                    <a:pt x="13" y="41"/>
                  </a:lnTo>
                  <a:lnTo>
                    <a:pt x="17" y="42"/>
                  </a:lnTo>
                  <a:lnTo>
                    <a:pt x="26" y="42"/>
                  </a:lnTo>
                  <a:lnTo>
                    <a:pt x="30" y="41"/>
                  </a:lnTo>
                  <a:lnTo>
                    <a:pt x="40" y="33"/>
                  </a:lnTo>
                  <a:lnTo>
                    <a:pt x="43" y="27"/>
                  </a:lnTo>
                  <a:lnTo>
                    <a:pt x="43" y="15"/>
                  </a:lnTo>
                  <a:lnTo>
                    <a:pt x="41" y="11"/>
                  </a:lnTo>
                  <a:lnTo>
                    <a:pt x="37" y="6"/>
                  </a:lnTo>
                  <a:lnTo>
                    <a:pt x="32" y="2"/>
                  </a:lnTo>
                  <a:lnTo>
                    <a:pt x="26"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16" name="Shape 116">
              <a:extLst>
                <a:ext uri="{FF2B5EF4-FFF2-40B4-BE49-F238E27FC236}">
                  <a16:creationId xmlns:a16="http://schemas.microsoft.com/office/drawing/2014/main" id="{7764DB82-E2B0-65BE-5999-14812C610CEE}"/>
                </a:ext>
              </a:extLst>
            </xdr:cNvPr>
            <xdr:cNvSpPr/>
          </xdr:nvSpPr>
          <xdr:spPr>
            <a:xfrm>
              <a:off x="5521" y="680"/>
              <a:ext cx="43" cy="42"/>
            </a:xfrm>
            <a:custGeom>
              <a:avLst/>
              <a:gdLst/>
              <a:ahLst/>
              <a:cxnLst/>
              <a:rect l="l" t="t" r="r" b="b"/>
              <a:pathLst>
                <a:path w="43" h="42" extrusionOk="0">
                  <a:moveTo>
                    <a:pt x="21" y="42"/>
                  </a:moveTo>
                  <a:lnTo>
                    <a:pt x="24" y="42"/>
                  </a:lnTo>
                  <a:lnTo>
                    <a:pt x="26" y="42"/>
                  </a:lnTo>
                  <a:lnTo>
                    <a:pt x="28" y="41"/>
                  </a:lnTo>
                  <a:lnTo>
                    <a:pt x="30" y="41"/>
                  </a:lnTo>
                  <a:lnTo>
                    <a:pt x="32" y="40"/>
                  </a:lnTo>
                  <a:lnTo>
                    <a:pt x="34" y="39"/>
                  </a:lnTo>
                  <a:lnTo>
                    <a:pt x="35" y="37"/>
                  </a:lnTo>
                  <a:lnTo>
                    <a:pt x="37" y="36"/>
                  </a:lnTo>
                  <a:lnTo>
                    <a:pt x="38" y="35"/>
                  </a:lnTo>
                  <a:lnTo>
                    <a:pt x="40" y="33"/>
                  </a:lnTo>
                  <a:lnTo>
                    <a:pt x="41" y="31"/>
                  </a:lnTo>
                  <a:lnTo>
                    <a:pt x="42" y="29"/>
                  </a:lnTo>
                  <a:lnTo>
                    <a:pt x="43" y="27"/>
                  </a:lnTo>
                  <a:lnTo>
                    <a:pt x="43" y="15"/>
                  </a:lnTo>
                  <a:lnTo>
                    <a:pt x="42" y="13"/>
                  </a:lnTo>
                  <a:lnTo>
                    <a:pt x="35" y="5"/>
                  </a:lnTo>
                  <a:lnTo>
                    <a:pt x="34" y="3"/>
                  </a:lnTo>
                  <a:lnTo>
                    <a:pt x="32" y="2"/>
                  </a:lnTo>
                  <a:lnTo>
                    <a:pt x="30" y="1"/>
                  </a:lnTo>
                  <a:lnTo>
                    <a:pt x="28" y="1"/>
                  </a:lnTo>
                  <a:lnTo>
                    <a:pt x="26" y="0"/>
                  </a:lnTo>
                  <a:lnTo>
                    <a:pt x="24" y="0"/>
                  </a:lnTo>
                  <a:lnTo>
                    <a:pt x="21" y="0"/>
                  </a:lnTo>
                  <a:lnTo>
                    <a:pt x="19" y="0"/>
                  </a:lnTo>
                  <a:lnTo>
                    <a:pt x="17" y="0"/>
                  </a:lnTo>
                  <a:lnTo>
                    <a:pt x="15" y="1"/>
                  </a:lnTo>
                  <a:lnTo>
                    <a:pt x="13" y="1"/>
                  </a:lnTo>
                  <a:lnTo>
                    <a:pt x="11" y="2"/>
                  </a:lnTo>
                  <a:lnTo>
                    <a:pt x="9" y="3"/>
                  </a:lnTo>
                  <a:lnTo>
                    <a:pt x="8" y="5"/>
                  </a:lnTo>
                  <a:lnTo>
                    <a:pt x="6" y="6"/>
                  </a:lnTo>
                  <a:lnTo>
                    <a:pt x="5" y="7"/>
                  </a:lnTo>
                  <a:lnTo>
                    <a:pt x="3" y="9"/>
                  </a:lnTo>
                  <a:lnTo>
                    <a:pt x="2" y="11"/>
                  </a:lnTo>
                  <a:lnTo>
                    <a:pt x="1" y="13"/>
                  </a:lnTo>
                  <a:lnTo>
                    <a:pt x="1" y="15"/>
                  </a:lnTo>
                  <a:lnTo>
                    <a:pt x="0" y="17"/>
                  </a:lnTo>
                  <a:lnTo>
                    <a:pt x="0" y="19"/>
                  </a:lnTo>
                  <a:lnTo>
                    <a:pt x="0" y="21"/>
                  </a:lnTo>
                  <a:lnTo>
                    <a:pt x="0" y="23"/>
                  </a:lnTo>
                  <a:lnTo>
                    <a:pt x="0" y="25"/>
                  </a:lnTo>
                  <a:lnTo>
                    <a:pt x="1" y="27"/>
                  </a:lnTo>
                  <a:lnTo>
                    <a:pt x="1" y="29"/>
                  </a:lnTo>
                  <a:lnTo>
                    <a:pt x="2" y="31"/>
                  </a:lnTo>
                  <a:lnTo>
                    <a:pt x="3" y="33"/>
                  </a:lnTo>
                  <a:lnTo>
                    <a:pt x="5" y="35"/>
                  </a:lnTo>
                  <a:lnTo>
                    <a:pt x="6" y="36"/>
                  </a:lnTo>
                  <a:lnTo>
                    <a:pt x="8" y="37"/>
                  </a:lnTo>
                  <a:lnTo>
                    <a:pt x="9" y="39"/>
                  </a:lnTo>
                  <a:lnTo>
                    <a:pt x="11" y="40"/>
                  </a:lnTo>
                  <a:lnTo>
                    <a:pt x="13" y="41"/>
                  </a:lnTo>
                  <a:lnTo>
                    <a:pt x="15" y="41"/>
                  </a:lnTo>
                  <a:lnTo>
                    <a:pt x="17" y="42"/>
                  </a:lnTo>
                  <a:lnTo>
                    <a:pt x="19" y="42"/>
                  </a:lnTo>
                  <a:lnTo>
                    <a:pt x="21" y="42"/>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17" name="Shape 117">
              <a:extLst>
                <a:ext uri="{FF2B5EF4-FFF2-40B4-BE49-F238E27FC236}">
                  <a16:creationId xmlns:a16="http://schemas.microsoft.com/office/drawing/2014/main" id="{9EC0437D-C5F9-48BA-2F84-16E979795C78}"/>
                </a:ext>
              </a:extLst>
            </xdr:cNvPr>
            <xdr:cNvSpPr/>
          </xdr:nvSpPr>
          <xdr:spPr>
            <a:xfrm>
              <a:off x="5556" y="690"/>
              <a:ext cx="39" cy="41"/>
            </a:xfrm>
            <a:custGeom>
              <a:avLst/>
              <a:gdLst/>
              <a:ahLst/>
              <a:cxnLst/>
              <a:rect l="l" t="t" r="r" b="b"/>
              <a:pathLst>
                <a:path w="39" h="41" extrusionOk="0">
                  <a:moveTo>
                    <a:pt x="29" y="0"/>
                  </a:moveTo>
                  <a:lnTo>
                    <a:pt x="23" y="0"/>
                  </a:lnTo>
                  <a:lnTo>
                    <a:pt x="17" y="2"/>
                  </a:lnTo>
                  <a:lnTo>
                    <a:pt x="9" y="2"/>
                  </a:lnTo>
                  <a:lnTo>
                    <a:pt x="8" y="8"/>
                  </a:lnTo>
                  <a:lnTo>
                    <a:pt x="8" y="15"/>
                  </a:lnTo>
                  <a:lnTo>
                    <a:pt x="7" y="19"/>
                  </a:lnTo>
                  <a:lnTo>
                    <a:pt x="4" y="24"/>
                  </a:lnTo>
                  <a:lnTo>
                    <a:pt x="0" y="28"/>
                  </a:lnTo>
                  <a:lnTo>
                    <a:pt x="0" y="32"/>
                  </a:lnTo>
                  <a:lnTo>
                    <a:pt x="6" y="38"/>
                  </a:lnTo>
                  <a:lnTo>
                    <a:pt x="12" y="40"/>
                  </a:lnTo>
                  <a:lnTo>
                    <a:pt x="17" y="41"/>
                  </a:lnTo>
                  <a:lnTo>
                    <a:pt x="22" y="40"/>
                  </a:lnTo>
                  <a:lnTo>
                    <a:pt x="39" y="21"/>
                  </a:lnTo>
                  <a:lnTo>
                    <a:pt x="39" y="15"/>
                  </a:lnTo>
                  <a:lnTo>
                    <a:pt x="37" y="9"/>
                  </a:lnTo>
                  <a:lnTo>
                    <a:pt x="34" y="4"/>
                  </a:lnTo>
                  <a:lnTo>
                    <a:pt x="29" y="0"/>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18" name="Shape 118">
              <a:extLst>
                <a:ext uri="{FF2B5EF4-FFF2-40B4-BE49-F238E27FC236}">
                  <a16:creationId xmlns:a16="http://schemas.microsoft.com/office/drawing/2014/main" id="{EC329B64-1580-0B16-6201-D940ECD0825B}"/>
                </a:ext>
              </a:extLst>
            </xdr:cNvPr>
            <xdr:cNvSpPr/>
          </xdr:nvSpPr>
          <xdr:spPr>
            <a:xfrm>
              <a:off x="5554" y="688"/>
              <a:ext cx="41" cy="43"/>
            </a:xfrm>
            <a:custGeom>
              <a:avLst/>
              <a:gdLst/>
              <a:ahLst/>
              <a:cxnLst/>
              <a:rect l="l" t="t" r="r" b="b"/>
              <a:pathLst>
                <a:path w="41" h="43" extrusionOk="0">
                  <a:moveTo>
                    <a:pt x="19" y="43"/>
                  </a:moveTo>
                  <a:lnTo>
                    <a:pt x="22" y="43"/>
                  </a:lnTo>
                  <a:lnTo>
                    <a:pt x="24" y="42"/>
                  </a:lnTo>
                  <a:lnTo>
                    <a:pt x="26" y="42"/>
                  </a:lnTo>
                  <a:lnTo>
                    <a:pt x="35" y="36"/>
                  </a:lnTo>
                  <a:lnTo>
                    <a:pt x="36" y="35"/>
                  </a:lnTo>
                  <a:lnTo>
                    <a:pt x="38" y="33"/>
                  </a:lnTo>
                  <a:lnTo>
                    <a:pt x="39" y="31"/>
                  </a:lnTo>
                  <a:lnTo>
                    <a:pt x="40" y="29"/>
                  </a:lnTo>
                  <a:lnTo>
                    <a:pt x="40" y="27"/>
                  </a:lnTo>
                  <a:lnTo>
                    <a:pt x="41" y="25"/>
                  </a:lnTo>
                  <a:lnTo>
                    <a:pt x="41" y="23"/>
                  </a:lnTo>
                  <a:lnTo>
                    <a:pt x="41" y="21"/>
                  </a:lnTo>
                  <a:lnTo>
                    <a:pt x="41" y="17"/>
                  </a:lnTo>
                  <a:lnTo>
                    <a:pt x="40" y="14"/>
                  </a:lnTo>
                  <a:lnTo>
                    <a:pt x="39" y="11"/>
                  </a:lnTo>
                  <a:lnTo>
                    <a:pt x="38" y="8"/>
                  </a:lnTo>
                  <a:lnTo>
                    <a:pt x="36" y="6"/>
                  </a:lnTo>
                  <a:lnTo>
                    <a:pt x="34" y="4"/>
                  </a:lnTo>
                  <a:lnTo>
                    <a:pt x="31" y="2"/>
                  </a:lnTo>
                  <a:lnTo>
                    <a:pt x="28" y="0"/>
                  </a:lnTo>
                  <a:lnTo>
                    <a:pt x="25" y="2"/>
                  </a:lnTo>
                  <a:lnTo>
                    <a:pt x="22" y="3"/>
                  </a:lnTo>
                  <a:lnTo>
                    <a:pt x="19" y="4"/>
                  </a:lnTo>
                  <a:lnTo>
                    <a:pt x="15" y="5"/>
                  </a:lnTo>
                  <a:lnTo>
                    <a:pt x="11" y="4"/>
                  </a:lnTo>
                  <a:lnTo>
                    <a:pt x="8" y="3"/>
                  </a:lnTo>
                  <a:lnTo>
                    <a:pt x="9" y="6"/>
                  </a:lnTo>
                  <a:lnTo>
                    <a:pt x="10" y="8"/>
                  </a:lnTo>
                  <a:lnTo>
                    <a:pt x="10" y="10"/>
                  </a:lnTo>
                  <a:lnTo>
                    <a:pt x="10" y="13"/>
                  </a:lnTo>
                  <a:lnTo>
                    <a:pt x="10" y="16"/>
                  </a:lnTo>
                  <a:lnTo>
                    <a:pt x="10" y="19"/>
                  </a:lnTo>
                  <a:lnTo>
                    <a:pt x="9" y="21"/>
                  </a:lnTo>
                  <a:lnTo>
                    <a:pt x="7" y="24"/>
                  </a:lnTo>
                  <a:lnTo>
                    <a:pt x="6" y="26"/>
                  </a:lnTo>
                  <a:lnTo>
                    <a:pt x="4" y="28"/>
                  </a:lnTo>
                  <a:lnTo>
                    <a:pt x="2" y="30"/>
                  </a:lnTo>
                  <a:lnTo>
                    <a:pt x="0" y="32"/>
                  </a:lnTo>
                  <a:lnTo>
                    <a:pt x="2" y="34"/>
                  </a:lnTo>
                  <a:lnTo>
                    <a:pt x="4" y="36"/>
                  </a:lnTo>
                  <a:lnTo>
                    <a:pt x="6" y="38"/>
                  </a:lnTo>
                  <a:lnTo>
                    <a:pt x="8" y="40"/>
                  </a:lnTo>
                  <a:lnTo>
                    <a:pt x="11" y="41"/>
                  </a:lnTo>
                  <a:lnTo>
                    <a:pt x="14" y="42"/>
                  </a:lnTo>
                  <a:lnTo>
                    <a:pt x="16" y="43"/>
                  </a:lnTo>
                  <a:lnTo>
                    <a:pt x="19" y="43"/>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19" name="Shape 119">
              <a:extLst>
                <a:ext uri="{FF2B5EF4-FFF2-40B4-BE49-F238E27FC236}">
                  <a16:creationId xmlns:a16="http://schemas.microsoft.com/office/drawing/2014/main" id="{20752CF1-5227-BF96-81A8-9CD85CB8609C}"/>
                </a:ext>
              </a:extLst>
            </xdr:cNvPr>
            <xdr:cNvPicPr preferRelativeResize="0"/>
          </xdr:nvPicPr>
          <xdr:blipFill rotWithShape="1">
            <a:blip xmlns:r="http://schemas.openxmlformats.org/officeDocument/2006/relationships" r:embed="rId22">
              <a:alphaModFix/>
            </a:blip>
            <a:srcRect/>
            <a:stretch/>
          </xdr:blipFill>
          <xdr:spPr>
            <a:xfrm>
              <a:off x="5522" y="810"/>
              <a:ext cx="530" cy="10"/>
            </a:xfrm>
            <a:prstGeom prst="rect">
              <a:avLst/>
            </a:prstGeom>
            <a:noFill/>
            <a:ln>
              <a:noFill/>
            </a:ln>
          </xdr:spPr>
        </xdr:pic>
        <xdr:pic>
          <xdr:nvPicPr>
            <xdr:cNvPr id="120" name="Shape 120">
              <a:extLst>
                <a:ext uri="{FF2B5EF4-FFF2-40B4-BE49-F238E27FC236}">
                  <a16:creationId xmlns:a16="http://schemas.microsoft.com/office/drawing/2014/main" id="{DDDAD6C0-7CAB-41F3-4BC3-2C9471FE77CF}"/>
                </a:ext>
              </a:extLst>
            </xdr:cNvPr>
            <xdr:cNvPicPr preferRelativeResize="0"/>
          </xdr:nvPicPr>
          <xdr:blipFill rotWithShape="1">
            <a:blip xmlns:r="http://schemas.openxmlformats.org/officeDocument/2006/relationships" r:embed="rId23">
              <a:alphaModFix/>
            </a:blip>
            <a:srcRect/>
            <a:stretch/>
          </xdr:blipFill>
          <xdr:spPr>
            <a:xfrm>
              <a:off x="5295" y="683"/>
              <a:ext cx="204" cy="306"/>
            </a:xfrm>
            <a:prstGeom prst="rect">
              <a:avLst/>
            </a:prstGeom>
            <a:noFill/>
            <a:ln>
              <a:noFill/>
            </a:ln>
          </xdr:spPr>
        </xdr:pic>
        <xdr:pic>
          <xdr:nvPicPr>
            <xdr:cNvPr id="121" name="Shape 121">
              <a:extLst>
                <a:ext uri="{FF2B5EF4-FFF2-40B4-BE49-F238E27FC236}">
                  <a16:creationId xmlns:a16="http://schemas.microsoft.com/office/drawing/2014/main" id="{8931781E-6700-E72E-F93B-EED0F5F7CBD8}"/>
                </a:ext>
              </a:extLst>
            </xdr:cNvPr>
            <xdr:cNvPicPr preferRelativeResize="0"/>
          </xdr:nvPicPr>
          <xdr:blipFill rotWithShape="1">
            <a:blip xmlns:r="http://schemas.openxmlformats.org/officeDocument/2006/relationships" r:embed="rId24">
              <a:alphaModFix/>
            </a:blip>
            <a:srcRect/>
            <a:stretch/>
          </xdr:blipFill>
          <xdr:spPr>
            <a:xfrm>
              <a:off x="5297" y="395"/>
              <a:ext cx="569" cy="463"/>
            </a:xfrm>
            <a:prstGeom prst="rect">
              <a:avLst/>
            </a:prstGeom>
            <a:noFill/>
            <a:ln>
              <a:noFill/>
            </a:ln>
          </xdr:spPr>
        </xdr:pic>
        <xdr:pic>
          <xdr:nvPicPr>
            <xdr:cNvPr id="122" name="Shape 122">
              <a:extLst>
                <a:ext uri="{FF2B5EF4-FFF2-40B4-BE49-F238E27FC236}">
                  <a16:creationId xmlns:a16="http://schemas.microsoft.com/office/drawing/2014/main" id="{9391E723-A71F-69B7-01C3-18C795493C0C}"/>
                </a:ext>
              </a:extLst>
            </xdr:cNvPr>
            <xdr:cNvPicPr preferRelativeResize="0"/>
          </xdr:nvPicPr>
          <xdr:blipFill rotWithShape="1">
            <a:blip xmlns:r="http://schemas.openxmlformats.org/officeDocument/2006/relationships" r:embed="rId25">
              <a:alphaModFix/>
            </a:blip>
            <a:srcRect/>
            <a:stretch/>
          </xdr:blipFill>
          <xdr:spPr>
            <a:xfrm>
              <a:off x="5295" y="264"/>
              <a:ext cx="572" cy="725"/>
            </a:xfrm>
            <a:prstGeom prst="rect">
              <a:avLst/>
            </a:prstGeom>
            <a:noFill/>
            <a:ln>
              <a:noFill/>
            </a:ln>
          </xdr:spPr>
        </xdr:pic>
        <xdr:pic>
          <xdr:nvPicPr>
            <xdr:cNvPr id="123" name="Shape 123">
              <a:extLst>
                <a:ext uri="{FF2B5EF4-FFF2-40B4-BE49-F238E27FC236}">
                  <a16:creationId xmlns:a16="http://schemas.microsoft.com/office/drawing/2014/main" id="{BF57CD10-F39D-8433-4CA2-0B6B494694DE}"/>
                </a:ext>
              </a:extLst>
            </xdr:cNvPr>
            <xdr:cNvPicPr preferRelativeResize="0"/>
          </xdr:nvPicPr>
          <xdr:blipFill rotWithShape="1">
            <a:blip xmlns:r="http://schemas.openxmlformats.org/officeDocument/2006/relationships" r:embed="rId24">
              <a:alphaModFix/>
            </a:blip>
            <a:srcRect/>
            <a:stretch/>
          </xdr:blipFill>
          <xdr:spPr>
            <a:xfrm>
              <a:off x="5297" y="395"/>
              <a:ext cx="569" cy="463"/>
            </a:xfrm>
            <a:prstGeom prst="rect">
              <a:avLst/>
            </a:prstGeom>
            <a:noFill/>
            <a:ln>
              <a:noFill/>
            </a:ln>
          </xdr:spPr>
        </xdr:pic>
        <xdr:sp macro="" textlink="">
          <xdr:nvSpPr>
            <xdr:cNvPr id="124" name="Shape 124">
              <a:extLst>
                <a:ext uri="{FF2B5EF4-FFF2-40B4-BE49-F238E27FC236}">
                  <a16:creationId xmlns:a16="http://schemas.microsoft.com/office/drawing/2014/main" id="{5FFE08A9-19D1-D7C6-E6AE-3EB3C8FE378D}"/>
                </a:ext>
              </a:extLst>
            </xdr:cNvPr>
            <xdr:cNvSpPr/>
          </xdr:nvSpPr>
          <xdr:spPr>
            <a:xfrm>
              <a:off x="5520" y="719"/>
              <a:ext cx="125" cy="604"/>
            </a:xfrm>
            <a:custGeom>
              <a:avLst/>
              <a:gdLst/>
              <a:ahLst/>
              <a:cxnLst/>
              <a:rect l="l" t="t" r="r" b="b"/>
              <a:pathLst>
                <a:path w="125" h="604" extrusionOk="0">
                  <a:moveTo>
                    <a:pt x="34" y="0"/>
                  </a:moveTo>
                  <a:lnTo>
                    <a:pt x="30" y="2"/>
                  </a:lnTo>
                  <a:lnTo>
                    <a:pt x="24" y="3"/>
                  </a:lnTo>
                  <a:lnTo>
                    <a:pt x="22" y="3"/>
                  </a:lnTo>
                  <a:lnTo>
                    <a:pt x="16" y="39"/>
                  </a:lnTo>
                  <a:lnTo>
                    <a:pt x="14" y="57"/>
                  </a:lnTo>
                  <a:lnTo>
                    <a:pt x="12" y="74"/>
                  </a:lnTo>
                  <a:lnTo>
                    <a:pt x="4" y="146"/>
                  </a:lnTo>
                  <a:lnTo>
                    <a:pt x="2" y="182"/>
                  </a:lnTo>
                  <a:lnTo>
                    <a:pt x="1" y="201"/>
                  </a:lnTo>
                  <a:lnTo>
                    <a:pt x="1" y="219"/>
                  </a:lnTo>
                  <a:lnTo>
                    <a:pt x="0" y="237"/>
                  </a:lnTo>
                  <a:lnTo>
                    <a:pt x="0" y="274"/>
                  </a:lnTo>
                  <a:lnTo>
                    <a:pt x="2" y="312"/>
                  </a:lnTo>
                  <a:lnTo>
                    <a:pt x="3" y="330"/>
                  </a:lnTo>
                  <a:lnTo>
                    <a:pt x="5" y="349"/>
                  </a:lnTo>
                  <a:lnTo>
                    <a:pt x="6" y="368"/>
                  </a:lnTo>
                  <a:lnTo>
                    <a:pt x="9" y="387"/>
                  </a:lnTo>
                  <a:lnTo>
                    <a:pt x="11" y="406"/>
                  </a:lnTo>
                  <a:lnTo>
                    <a:pt x="14" y="426"/>
                  </a:lnTo>
                  <a:lnTo>
                    <a:pt x="18" y="445"/>
                  </a:lnTo>
                  <a:lnTo>
                    <a:pt x="21" y="464"/>
                  </a:lnTo>
                  <a:lnTo>
                    <a:pt x="26" y="484"/>
                  </a:lnTo>
                  <a:lnTo>
                    <a:pt x="30" y="504"/>
                  </a:lnTo>
                  <a:lnTo>
                    <a:pt x="40" y="544"/>
                  </a:lnTo>
                  <a:lnTo>
                    <a:pt x="52" y="584"/>
                  </a:lnTo>
                  <a:lnTo>
                    <a:pt x="59" y="604"/>
                  </a:lnTo>
                  <a:lnTo>
                    <a:pt x="67" y="604"/>
                  </a:lnTo>
                  <a:lnTo>
                    <a:pt x="75" y="603"/>
                  </a:lnTo>
                  <a:lnTo>
                    <a:pt x="125" y="603"/>
                  </a:lnTo>
                  <a:lnTo>
                    <a:pt x="119" y="588"/>
                  </a:lnTo>
                  <a:lnTo>
                    <a:pt x="113" y="571"/>
                  </a:lnTo>
                  <a:lnTo>
                    <a:pt x="108" y="554"/>
                  </a:lnTo>
                  <a:lnTo>
                    <a:pt x="102" y="536"/>
                  </a:lnTo>
                  <a:lnTo>
                    <a:pt x="98" y="519"/>
                  </a:lnTo>
                  <a:lnTo>
                    <a:pt x="93" y="502"/>
                  </a:lnTo>
                  <a:lnTo>
                    <a:pt x="88" y="484"/>
                  </a:lnTo>
                  <a:lnTo>
                    <a:pt x="84" y="466"/>
                  </a:lnTo>
                  <a:lnTo>
                    <a:pt x="80" y="449"/>
                  </a:lnTo>
                  <a:lnTo>
                    <a:pt x="77" y="431"/>
                  </a:lnTo>
                  <a:lnTo>
                    <a:pt x="73" y="413"/>
                  </a:lnTo>
                  <a:lnTo>
                    <a:pt x="70" y="395"/>
                  </a:lnTo>
                  <a:lnTo>
                    <a:pt x="67" y="376"/>
                  </a:lnTo>
                  <a:lnTo>
                    <a:pt x="63" y="340"/>
                  </a:lnTo>
                  <a:lnTo>
                    <a:pt x="59" y="302"/>
                  </a:lnTo>
                  <a:lnTo>
                    <a:pt x="57" y="284"/>
                  </a:lnTo>
                  <a:lnTo>
                    <a:pt x="56" y="265"/>
                  </a:lnTo>
                  <a:lnTo>
                    <a:pt x="54" y="246"/>
                  </a:lnTo>
                  <a:lnTo>
                    <a:pt x="53" y="227"/>
                  </a:lnTo>
                  <a:lnTo>
                    <a:pt x="53" y="208"/>
                  </a:lnTo>
                  <a:lnTo>
                    <a:pt x="52" y="188"/>
                  </a:lnTo>
                  <a:lnTo>
                    <a:pt x="52" y="130"/>
                  </a:lnTo>
                  <a:lnTo>
                    <a:pt x="53" y="110"/>
                  </a:lnTo>
                  <a:lnTo>
                    <a:pt x="53" y="91"/>
                  </a:lnTo>
                  <a:lnTo>
                    <a:pt x="56" y="31"/>
                  </a:lnTo>
                  <a:lnTo>
                    <a:pt x="58" y="11"/>
                  </a:lnTo>
                  <a:lnTo>
                    <a:pt x="53" y="11"/>
                  </a:lnTo>
                  <a:lnTo>
                    <a:pt x="47" y="10"/>
                  </a:lnTo>
                  <a:lnTo>
                    <a:pt x="42" y="8"/>
                  </a:lnTo>
                  <a:lnTo>
                    <a:pt x="38" y="5"/>
                  </a:lnTo>
                  <a:lnTo>
                    <a:pt x="34" y="0"/>
                  </a:lnTo>
                  <a:close/>
                  <a:moveTo>
                    <a:pt x="125" y="603"/>
                  </a:moveTo>
                  <a:lnTo>
                    <a:pt x="109" y="603"/>
                  </a:lnTo>
                  <a:lnTo>
                    <a:pt x="117" y="604"/>
                  </a:lnTo>
                  <a:lnTo>
                    <a:pt x="125" y="604"/>
                  </a:lnTo>
                  <a:lnTo>
                    <a:pt x="125" y="603"/>
                  </a:lnTo>
                  <a:close/>
                </a:path>
              </a:pathLst>
            </a:custGeom>
            <a:solidFill>
              <a:srgbClr val="00A857"/>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25" name="Shape 125">
              <a:extLst>
                <a:ext uri="{FF2B5EF4-FFF2-40B4-BE49-F238E27FC236}">
                  <a16:creationId xmlns:a16="http://schemas.microsoft.com/office/drawing/2014/main" id="{04082A0F-5E9B-AB79-821E-B472AA34E053}"/>
                </a:ext>
              </a:extLst>
            </xdr:cNvPr>
            <xdr:cNvPicPr preferRelativeResize="0"/>
          </xdr:nvPicPr>
          <xdr:blipFill rotWithShape="1">
            <a:blip xmlns:r="http://schemas.openxmlformats.org/officeDocument/2006/relationships" r:embed="rId26">
              <a:alphaModFix/>
            </a:blip>
            <a:srcRect/>
            <a:stretch/>
          </xdr:blipFill>
          <xdr:spPr>
            <a:xfrm>
              <a:off x="5520" y="849"/>
              <a:ext cx="499" cy="346"/>
            </a:xfrm>
            <a:prstGeom prst="rect">
              <a:avLst/>
            </a:prstGeom>
            <a:noFill/>
            <a:ln>
              <a:noFill/>
            </a:ln>
          </xdr:spPr>
        </xdr:pic>
        <xdr:sp macro="" textlink="">
          <xdr:nvSpPr>
            <xdr:cNvPr id="126" name="Shape 126">
              <a:extLst>
                <a:ext uri="{FF2B5EF4-FFF2-40B4-BE49-F238E27FC236}">
                  <a16:creationId xmlns:a16="http://schemas.microsoft.com/office/drawing/2014/main" id="{C1E081F0-7831-1C84-A228-36C673031820}"/>
                </a:ext>
              </a:extLst>
            </xdr:cNvPr>
            <xdr:cNvSpPr/>
          </xdr:nvSpPr>
          <xdr:spPr>
            <a:xfrm>
              <a:off x="5520" y="718"/>
              <a:ext cx="125" cy="605"/>
            </a:xfrm>
            <a:custGeom>
              <a:avLst/>
              <a:gdLst/>
              <a:ahLst/>
              <a:cxnLst/>
              <a:rect l="l" t="t" r="r" b="b"/>
              <a:pathLst>
                <a:path w="125" h="605" extrusionOk="0">
                  <a:moveTo>
                    <a:pt x="22" y="4"/>
                  </a:moveTo>
                  <a:lnTo>
                    <a:pt x="19" y="22"/>
                  </a:lnTo>
                  <a:lnTo>
                    <a:pt x="16" y="40"/>
                  </a:lnTo>
                  <a:lnTo>
                    <a:pt x="14" y="58"/>
                  </a:lnTo>
                  <a:lnTo>
                    <a:pt x="12" y="75"/>
                  </a:lnTo>
                  <a:lnTo>
                    <a:pt x="10" y="93"/>
                  </a:lnTo>
                  <a:lnTo>
                    <a:pt x="8" y="111"/>
                  </a:lnTo>
                  <a:lnTo>
                    <a:pt x="6" y="129"/>
                  </a:lnTo>
                  <a:lnTo>
                    <a:pt x="4" y="147"/>
                  </a:lnTo>
                  <a:lnTo>
                    <a:pt x="3" y="165"/>
                  </a:lnTo>
                  <a:lnTo>
                    <a:pt x="2" y="183"/>
                  </a:lnTo>
                  <a:lnTo>
                    <a:pt x="1" y="202"/>
                  </a:lnTo>
                  <a:lnTo>
                    <a:pt x="1" y="220"/>
                  </a:lnTo>
                  <a:lnTo>
                    <a:pt x="0" y="238"/>
                  </a:lnTo>
                  <a:lnTo>
                    <a:pt x="0" y="256"/>
                  </a:lnTo>
                  <a:lnTo>
                    <a:pt x="0" y="275"/>
                  </a:lnTo>
                  <a:lnTo>
                    <a:pt x="1" y="294"/>
                  </a:lnTo>
                  <a:lnTo>
                    <a:pt x="2" y="313"/>
                  </a:lnTo>
                  <a:lnTo>
                    <a:pt x="3" y="331"/>
                  </a:lnTo>
                  <a:lnTo>
                    <a:pt x="5" y="350"/>
                  </a:lnTo>
                  <a:lnTo>
                    <a:pt x="6" y="369"/>
                  </a:lnTo>
                  <a:lnTo>
                    <a:pt x="9" y="388"/>
                  </a:lnTo>
                  <a:lnTo>
                    <a:pt x="11" y="407"/>
                  </a:lnTo>
                  <a:lnTo>
                    <a:pt x="14" y="427"/>
                  </a:lnTo>
                  <a:lnTo>
                    <a:pt x="18" y="446"/>
                  </a:lnTo>
                  <a:lnTo>
                    <a:pt x="21" y="465"/>
                  </a:lnTo>
                  <a:lnTo>
                    <a:pt x="26" y="485"/>
                  </a:lnTo>
                  <a:lnTo>
                    <a:pt x="30" y="505"/>
                  </a:lnTo>
                  <a:lnTo>
                    <a:pt x="35" y="525"/>
                  </a:lnTo>
                  <a:lnTo>
                    <a:pt x="40" y="545"/>
                  </a:lnTo>
                  <a:lnTo>
                    <a:pt x="46" y="565"/>
                  </a:lnTo>
                  <a:lnTo>
                    <a:pt x="52" y="585"/>
                  </a:lnTo>
                  <a:lnTo>
                    <a:pt x="59" y="605"/>
                  </a:lnTo>
                  <a:lnTo>
                    <a:pt x="67" y="605"/>
                  </a:lnTo>
                  <a:lnTo>
                    <a:pt x="75" y="604"/>
                  </a:lnTo>
                  <a:lnTo>
                    <a:pt x="84" y="604"/>
                  </a:lnTo>
                  <a:lnTo>
                    <a:pt x="92" y="604"/>
                  </a:lnTo>
                  <a:lnTo>
                    <a:pt x="101" y="604"/>
                  </a:lnTo>
                  <a:lnTo>
                    <a:pt x="109" y="604"/>
                  </a:lnTo>
                  <a:lnTo>
                    <a:pt x="117" y="605"/>
                  </a:lnTo>
                  <a:lnTo>
                    <a:pt x="125" y="605"/>
                  </a:lnTo>
                  <a:lnTo>
                    <a:pt x="119" y="589"/>
                  </a:lnTo>
                  <a:lnTo>
                    <a:pt x="113" y="572"/>
                  </a:lnTo>
                  <a:lnTo>
                    <a:pt x="108" y="555"/>
                  </a:lnTo>
                  <a:lnTo>
                    <a:pt x="102" y="537"/>
                  </a:lnTo>
                  <a:lnTo>
                    <a:pt x="98" y="520"/>
                  </a:lnTo>
                  <a:lnTo>
                    <a:pt x="93" y="503"/>
                  </a:lnTo>
                  <a:lnTo>
                    <a:pt x="88" y="485"/>
                  </a:lnTo>
                  <a:lnTo>
                    <a:pt x="84" y="467"/>
                  </a:lnTo>
                  <a:lnTo>
                    <a:pt x="80" y="450"/>
                  </a:lnTo>
                  <a:lnTo>
                    <a:pt x="77" y="432"/>
                  </a:lnTo>
                  <a:lnTo>
                    <a:pt x="73" y="414"/>
                  </a:lnTo>
                  <a:lnTo>
                    <a:pt x="70" y="396"/>
                  </a:lnTo>
                  <a:lnTo>
                    <a:pt x="67" y="377"/>
                  </a:lnTo>
                  <a:lnTo>
                    <a:pt x="65" y="359"/>
                  </a:lnTo>
                  <a:lnTo>
                    <a:pt x="63" y="341"/>
                  </a:lnTo>
                  <a:lnTo>
                    <a:pt x="61" y="322"/>
                  </a:lnTo>
                  <a:lnTo>
                    <a:pt x="59" y="303"/>
                  </a:lnTo>
                  <a:lnTo>
                    <a:pt x="57" y="285"/>
                  </a:lnTo>
                  <a:lnTo>
                    <a:pt x="56" y="266"/>
                  </a:lnTo>
                  <a:lnTo>
                    <a:pt x="54" y="247"/>
                  </a:lnTo>
                  <a:lnTo>
                    <a:pt x="53" y="228"/>
                  </a:lnTo>
                  <a:lnTo>
                    <a:pt x="53" y="209"/>
                  </a:lnTo>
                  <a:lnTo>
                    <a:pt x="52" y="189"/>
                  </a:lnTo>
                  <a:lnTo>
                    <a:pt x="52" y="170"/>
                  </a:lnTo>
                  <a:lnTo>
                    <a:pt x="52" y="150"/>
                  </a:lnTo>
                  <a:lnTo>
                    <a:pt x="52" y="131"/>
                  </a:lnTo>
                  <a:lnTo>
                    <a:pt x="53" y="111"/>
                  </a:lnTo>
                  <a:lnTo>
                    <a:pt x="53" y="92"/>
                  </a:lnTo>
                  <a:lnTo>
                    <a:pt x="54" y="72"/>
                  </a:lnTo>
                  <a:lnTo>
                    <a:pt x="55" y="52"/>
                  </a:lnTo>
                  <a:lnTo>
                    <a:pt x="56" y="32"/>
                  </a:lnTo>
                  <a:lnTo>
                    <a:pt x="58" y="12"/>
                  </a:lnTo>
                  <a:lnTo>
                    <a:pt x="55" y="12"/>
                  </a:lnTo>
                  <a:lnTo>
                    <a:pt x="53" y="12"/>
                  </a:lnTo>
                  <a:lnTo>
                    <a:pt x="50" y="12"/>
                  </a:lnTo>
                  <a:lnTo>
                    <a:pt x="47" y="11"/>
                  </a:lnTo>
                  <a:lnTo>
                    <a:pt x="45" y="10"/>
                  </a:lnTo>
                  <a:lnTo>
                    <a:pt x="42" y="9"/>
                  </a:lnTo>
                  <a:lnTo>
                    <a:pt x="40" y="7"/>
                  </a:lnTo>
                  <a:lnTo>
                    <a:pt x="38" y="6"/>
                  </a:lnTo>
                  <a:lnTo>
                    <a:pt x="36" y="3"/>
                  </a:lnTo>
                  <a:lnTo>
                    <a:pt x="34" y="1"/>
                  </a:lnTo>
                  <a:lnTo>
                    <a:pt x="35" y="1"/>
                  </a:lnTo>
                  <a:lnTo>
                    <a:pt x="36" y="0"/>
                  </a:lnTo>
                  <a:lnTo>
                    <a:pt x="33" y="2"/>
                  </a:lnTo>
                  <a:lnTo>
                    <a:pt x="30" y="3"/>
                  </a:lnTo>
                  <a:lnTo>
                    <a:pt x="28" y="4"/>
                  </a:lnTo>
                  <a:lnTo>
                    <a:pt x="26" y="4"/>
                  </a:lnTo>
                  <a:lnTo>
                    <a:pt x="24" y="4"/>
                  </a:lnTo>
                  <a:lnTo>
                    <a:pt x="22" y="4"/>
                  </a:lnTo>
                  <a:close/>
                </a:path>
              </a:pathLst>
            </a:custGeom>
            <a:noFill/>
            <a:ln w="9525" cap="flat" cmpd="sng">
              <a:solidFill>
                <a:srgbClr val="373435"/>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27" name="Shape 127">
              <a:extLst>
                <a:ext uri="{FF2B5EF4-FFF2-40B4-BE49-F238E27FC236}">
                  <a16:creationId xmlns:a16="http://schemas.microsoft.com/office/drawing/2014/main" id="{174274E1-5762-7126-B597-653F24BB44B0}"/>
                </a:ext>
              </a:extLst>
            </xdr:cNvPr>
            <xdr:cNvSpPr/>
          </xdr:nvSpPr>
          <xdr:spPr>
            <a:xfrm>
              <a:off x="6605" y="837"/>
              <a:ext cx="63" cy="75"/>
            </a:xfrm>
            <a:custGeom>
              <a:avLst/>
              <a:gdLst/>
              <a:ahLst/>
              <a:cxnLst/>
              <a:rect l="l" t="t" r="r" b="b"/>
              <a:pathLst>
                <a:path w="63" h="75" extrusionOk="0">
                  <a:moveTo>
                    <a:pt x="52" y="13"/>
                  </a:moveTo>
                  <a:lnTo>
                    <a:pt x="41" y="13"/>
                  </a:lnTo>
                  <a:lnTo>
                    <a:pt x="46" y="44"/>
                  </a:lnTo>
                  <a:lnTo>
                    <a:pt x="47" y="54"/>
                  </a:lnTo>
                  <a:lnTo>
                    <a:pt x="50" y="73"/>
                  </a:lnTo>
                  <a:lnTo>
                    <a:pt x="63" y="75"/>
                  </a:lnTo>
                  <a:lnTo>
                    <a:pt x="52" y="13"/>
                  </a:lnTo>
                  <a:close/>
                  <a:moveTo>
                    <a:pt x="37" y="0"/>
                  </a:moveTo>
                  <a:lnTo>
                    <a:pt x="0" y="63"/>
                  </a:lnTo>
                  <a:lnTo>
                    <a:pt x="12" y="66"/>
                  </a:lnTo>
                  <a:lnTo>
                    <a:pt x="21" y="49"/>
                  </a:lnTo>
                  <a:lnTo>
                    <a:pt x="41" y="13"/>
                  </a:lnTo>
                  <a:lnTo>
                    <a:pt x="52" y="13"/>
                  </a:lnTo>
                  <a:lnTo>
                    <a:pt x="50" y="3"/>
                  </a:lnTo>
                  <a:lnTo>
                    <a:pt x="37"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28" name="Shape 128">
              <a:extLst>
                <a:ext uri="{FF2B5EF4-FFF2-40B4-BE49-F238E27FC236}">
                  <a16:creationId xmlns:a16="http://schemas.microsoft.com/office/drawing/2014/main" id="{B72C95BE-52FD-A08D-73F0-947123553421}"/>
                </a:ext>
              </a:extLst>
            </xdr:cNvPr>
            <xdr:cNvSpPr/>
          </xdr:nvSpPr>
          <xdr:spPr>
            <a:xfrm>
              <a:off x="6626" y="877"/>
              <a:ext cx="26" cy="14"/>
            </a:xfrm>
            <a:custGeom>
              <a:avLst/>
              <a:gdLst/>
              <a:ahLst/>
              <a:cxnLst/>
              <a:rect l="l" t="t" r="r" b="b"/>
              <a:pathLst>
                <a:path w="26" h="14" extrusionOk="0">
                  <a:moveTo>
                    <a:pt x="5" y="0"/>
                  </a:moveTo>
                  <a:lnTo>
                    <a:pt x="0" y="9"/>
                  </a:lnTo>
                  <a:lnTo>
                    <a:pt x="26" y="14"/>
                  </a:lnTo>
                  <a:lnTo>
                    <a:pt x="25" y="4"/>
                  </a:lnTo>
                  <a:lnTo>
                    <a:pt x="5"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29" name="Shape 129">
              <a:extLst>
                <a:ext uri="{FF2B5EF4-FFF2-40B4-BE49-F238E27FC236}">
                  <a16:creationId xmlns:a16="http://schemas.microsoft.com/office/drawing/2014/main" id="{9EA8951B-5FFD-F04A-DC9D-F3FDD1616DA4}"/>
                </a:ext>
              </a:extLst>
            </xdr:cNvPr>
            <xdr:cNvSpPr/>
          </xdr:nvSpPr>
          <xdr:spPr>
            <a:xfrm>
              <a:off x="6636" y="819"/>
              <a:ext cx="31" cy="10"/>
            </a:xfrm>
            <a:custGeom>
              <a:avLst/>
              <a:gdLst/>
              <a:ahLst/>
              <a:cxnLst/>
              <a:rect l="l" t="t" r="r" b="b"/>
              <a:pathLst>
                <a:path w="31" h="10" extrusionOk="0">
                  <a:moveTo>
                    <a:pt x="27" y="7"/>
                  </a:moveTo>
                  <a:lnTo>
                    <a:pt x="12" y="7"/>
                  </a:lnTo>
                  <a:lnTo>
                    <a:pt x="19" y="10"/>
                  </a:lnTo>
                  <a:lnTo>
                    <a:pt x="24" y="10"/>
                  </a:lnTo>
                  <a:lnTo>
                    <a:pt x="27" y="7"/>
                  </a:lnTo>
                  <a:close/>
                  <a:moveTo>
                    <a:pt x="12" y="0"/>
                  </a:moveTo>
                  <a:lnTo>
                    <a:pt x="8" y="0"/>
                  </a:lnTo>
                  <a:lnTo>
                    <a:pt x="2" y="4"/>
                  </a:lnTo>
                  <a:lnTo>
                    <a:pt x="0" y="8"/>
                  </a:lnTo>
                  <a:lnTo>
                    <a:pt x="5" y="9"/>
                  </a:lnTo>
                  <a:lnTo>
                    <a:pt x="8" y="7"/>
                  </a:lnTo>
                  <a:lnTo>
                    <a:pt x="27" y="7"/>
                  </a:lnTo>
                  <a:lnTo>
                    <a:pt x="28" y="6"/>
                  </a:lnTo>
                  <a:lnTo>
                    <a:pt x="30" y="3"/>
                  </a:lnTo>
                  <a:lnTo>
                    <a:pt x="19" y="3"/>
                  </a:lnTo>
                  <a:lnTo>
                    <a:pt x="14" y="1"/>
                  </a:lnTo>
                  <a:lnTo>
                    <a:pt x="12" y="0"/>
                  </a:lnTo>
                  <a:close/>
                  <a:moveTo>
                    <a:pt x="26" y="1"/>
                  </a:moveTo>
                  <a:lnTo>
                    <a:pt x="24" y="3"/>
                  </a:lnTo>
                  <a:lnTo>
                    <a:pt x="30" y="3"/>
                  </a:lnTo>
                  <a:lnTo>
                    <a:pt x="31" y="2"/>
                  </a:lnTo>
                  <a:lnTo>
                    <a:pt x="26" y="1"/>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0" name="Shape 130">
              <a:extLst>
                <a:ext uri="{FF2B5EF4-FFF2-40B4-BE49-F238E27FC236}">
                  <a16:creationId xmlns:a16="http://schemas.microsoft.com/office/drawing/2014/main" id="{887FEACC-16BE-A1EA-E984-43840A9DE8C0}"/>
                </a:ext>
              </a:extLst>
            </xdr:cNvPr>
            <xdr:cNvSpPr/>
          </xdr:nvSpPr>
          <xdr:spPr>
            <a:xfrm>
              <a:off x="6698" y="903"/>
              <a:ext cx="19" cy="21"/>
            </a:xfrm>
            <a:custGeom>
              <a:avLst/>
              <a:gdLst/>
              <a:ahLst/>
              <a:cxnLst/>
              <a:rect l="l" t="t" r="r" b="b"/>
              <a:pathLst>
                <a:path w="19" h="21" extrusionOk="0">
                  <a:moveTo>
                    <a:pt x="0" y="0"/>
                  </a:moveTo>
                  <a:lnTo>
                    <a:pt x="5" y="18"/>
                  </a:lnTo>
                  <a:lnTo>
                    <a:pt x="12" y="20"/>
                  </a:lnTo>
                  <a:lnTo>
                    <a:pt x="19" y="21"/>
                  </a:lnTo>
                  <a:lnTo>
                    <a:pt x="14" y="10"/>
                  </a:lnTo>
                  <a:lnTo>
                    <a:pt x="10" y="9"/>
                  </a:lnTo>
                  <a:lnTo>
                    <a:pt x="4" y="5"/>
                  </a:lnTo>
                  <a:lnTo>
                    <a:pt x="0"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1" name="Shape 131">
              <a:extLst>
                <a:ext uri="{FF2B5EF4-FFF2-40B4-BE49-F238E27FC236}">
                  <a16:creationId xmlns:a16="http://schemas.microsoft.com/office/drawing/2014/main" id="{524166D8-A488-5828-37E3-BC6BAA70A69F}"/>
                </a:ext>
              </a:extLst>
            </xdr:cNvPr>
            <xdr:cNvSpPr/>
          </xdr:nvSpPr>
          <xdr:spPr>
            <a:xfrm>
              <a:off x="6684" y="851"/>
              <a:ext cx="67" cy="73"/>
            </a:xfrm>
            <a:custGeom>
              <a:avLst/>
              <a:gdLst/>
              <a:ahLst/>
              <a:cxnLst/>
              <a:rect l="l" t="t" r="r" b="b"/>
              <a:pathLst>
                <a:path w="67" h="73" extrusionOk="0">
                  <a:moveTo>
                    <a:pt x="28" y="62"/>
                  </a:moveTo>
                  <a:lnTo>
                    <a:pt x="33" y="73"/>
                  </a:lnTo>
                  <a:lnTo>
                    <a:pt x="40" y="73"/>
                  </a:lnTo>
                  <a:lnTo>
                    <a:pt x="46" y="71"/>
                  </a:lnTo>
                  <a:lnTo>
                    <a:pt x="52" y="68"/>
                  </a:lnTo>
                  <a:lnTo>
                    <a:pt x="57" y="63"/>
                  </a:lnTo>
                  <a:lnTo>
                    <a:pt x="33" y="63"/>
                  </a:lnTo>
                  <a:lnTo>
                    <a:pt x="28" y="62"/>
                  </a:lnTo>
                  <a:close/>
                  <a:moveTo>
                    <a:pt x="38" y="0"/>
                  </a:moveTo>
                  <a:lnTo>
                    <a:pt x="31" y="0"/>
                  </a:lnTo>
                  <a:lnTo>
                    <a:pt x="24" y="1"/>
                  </a:lnTo>
                  <a:lnTo>
                    <a:pt x="19" y="4"/>
                  </a:lnTo>
                  <a:lnTo>
                    <a:pt x="13" y="7"/>
                  </a:lnTo>
                  <a:lnTo>
                    <a:pt x="9" y="12"/>
                  </a:lnTo>
                  <a:lnTo>
                    <a:pt x="5" y="18"/>
                  </a:lnTo>
                  <a:lnTo>
                    <a:pt x="2" y="25"/>
                  </a:lnTo>
                  <a:lnTo>
                    <a:pt x="0" y="33"/>
                  </a:lnTo>
                  <a:lnTo>
                    <a:pt x="0" y="45"/>
                  </a:lnTo>
                  <a:lnTo>
                    <a:pt x="1" y="51"/>
                  </a:lnTo>
                  <a:lnTo>
                    <a:pt x="4" y="57"/>
                  </a:lnTo>
                  <a:lnTo>
                    <a:pt x="8" y="62"/>
                  </a:lnTo>
                  <a:lnTo>
                    <a:pt x="13" y="67"/>
                  </a:lnTo>
                  <a:lnTo>
                    <a:pt x="19" y="70"/>
                  </a:lnTo>
                  <a:lnTo>
                    <a:pt x="14" y="52"/>
                  </a:lnTo>
                  <a:lnTo>
                    <a:pt x="13" y="48"/>
                  </a:lnTo>
                  <a:lnTo>
                    <a:pt x="12" y="44"/>
                  </a:lnTo>
                  <a:lnTo>
                    <a:pt x="12" y="36"/>
                  </a:lnTo>
                  <a:lnTo>
                    <a:pt x="14" y="26"/>
                  </a:lnTo>
                  <a:lnTo>
                    <a:pt x="17" y="22"/>
                  </a:lnTo>
                  <a:lnTo>
                    <a:pt x="19" y="18"/>
                  </a:lnTo>
                  <a:lnTo>
                    <a:pt x="24" y="13"/>
                  </a:lnTo>
                  <a:lnTo>
                    <a:pt x="30" y="11"/>
                  </a:lnTo>
                  <a:lnTo>
                    <a:pt x="35" y="10"/>
                  </a:lnTo>
                  <a:lnTo>
                    <a:pt x="58" y="10"/>
                  </a:lnTo>
                  <a:lnTo>
                    <a:pt x="55" y="6"/>
                  </a:lnTo>
                  <a:lnTo>
                    <a:pt x="49" y="3"/>
                  </a:lnTo>
                  <a:lnTo>
                    <a:pt x="42" y="1"/>
                  </a:lnTo>
                  <a:lnTo>
                    <a:pt x="38" y="0"/>
                  </a:lnTo>
                  <a:close/>
                  <a:moveTo>
                    <a:pt x="58" y="10"/>
                  </a:moveTo>
                  <a:lnTo>
                    <a:pt x="35" y="10"/>
                  </a:lnTo>
                  <a:lnTo>
                    <a:pt x="40" y="11"/>
                  </a:lnTo>
                  <a:lnTo>
                    <a:pt x="46" y="13"/>
                  </a:lnTo>
                  <a:lnTo>
                    <a:pt x="51" y="18"/>
                  </a:lnTo>
                  <a:lnTo>
                    <a:pt x="54" y="23"/>
                  </a:lnTo>
                  <a:lnTo>
                    <a:pt x="56" y="33"/>
                  </a:lnTo>
                  <a:lnTo>
                    <a:pt x="55" y="38"/>
                  </a:lnTo>
                  <a:lnTo>
                    <a:pt x="54" y="44"/>
                  </a:lnTo>
                  <a:lnTo>
                    <a:pt x="52" y="49"/>
                  </a:lnTo>
                  <a:lnTo>
                    <a:pt x="48" y="56"/>
                  </a:lnTo>
                  <a:lnTo>
                    <a:pt x="43" y="60"/>
                  </a:lnTo>
                  <a:lnTo>
                    <a:pt x="37" y="62"/>
                  </a:lnTo>
                  <a:lnTo>
                    <a:pt x="33" y="63"/>
                  </a:lnTo>
                  <a:lnTo>
                    <a:pt x="57" y="63"/>
                  </a:lnTo>
                  <a:lnTo>
                    <a:pt x="61" y="58"/>
                  </a:lnTo>
                  <a:lnTo>
                    <a:pt x="64" y="51"/>
                  </a:lnTo>
                  <a:lnTo>
                    <a:pt x="66" y="44"/>
                  </a:lnTo>
                  <a:lnTo>
                    <a:pt x="67" y="37"/>
                  </a:lnTo>
                  <a:lnTo>
                    <a:pt x="67" y="29"/>
                  </a:lnTo>
                  <a:lnTo>
                    <a:pt x="66" y="22"/>
                  </a:lnTo>
                  <a:lnTo>
                    <a:pt x="63" y="16"/>
                  </a:lnTo>
                  <a:lnTo>
                    <a:pt x="58" y="1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2" name="Shape 132">
              <a:extLst>
                <a:ext uri="{FF2B5EF4-FFF2-40B4-BE49-F238E27FC236}">
                  <a16:creationId xmlns:a16="http://schemas.microsoft.com/office/drawing/2014/main" id="{7B537A16-C7C4-9EAB-4D3B-2497F21EC4C2}"/>
                </a:ext>
              </a:extLst>
            </xdr:cNvPr>
            <xdr:cNvSpPr/>
          </xdr:nvSpPr>
          <xdr:spPr>
            <a:xfrm>
              <a:off x="5955" y="810"/>
              <a:ext cx="63" cy="72"/>
            </a:xfrm>
            <a:custGeom>
              <a:avLst/>
              <a:gdLst/>
              <a:ahLst/>
              <a:cxnLst/>
              <a:rect l="l" t="t" r="r" b="b"/>
              <a:pathLst>
                <a:path w="63" h="72" extrusionOk="0">
                  <a:moveTo>
                    <a:pt x="30" y="0"/>
                  </a:moveTo>
                  <a:lnTo>
                    <a:pt x="17" y="1"/>
                  </a:lnTo>
                  <a:lnTo>
                    <a:pt x="0" y="72"/>
                  </a:lnTo>
                  <a:lnTo>
                    <a:pt x="12" y="71"/>
                  </a:lnTo>
                  <a:lnTo>
                    <a:pt x="16" y="53"/>
                  </a:lnTo>
                  <a:lnTo>
                    <a:pt x="18" y="43"/>
                  </a:lnTo>
                  <a:lnTo>
                    <a:pt x="25" y="12"/>
                  </a:lnTo>
                  <a:lnTo>
                    <a:pt x="36" y="12"/>
                  </a:lnTo>
                  <a:lnTo>
                    <a:pt x="30" y="0"/>
                  </a:lnTo>
                  <a:close/>
                  <a:moveTo>
                    <a:pt x="36" y="12"/>
                  </a:moveTo>
                  <a:lnTo>
                    <a:pt x="25" y="12"/>
                  </a:lnTo>
                  <a:lnTo>
                    <a:pt x="38" y="41"/>
                  </a:lnTo>
                  <a:lnTo>
                    <a:pt x="43" y="50"/>
                  </a:lnTo>
                  <a:lnTo>
                    <a:pt x="51" y="67"/>
                  </a:lnTo>
                  <a:lnTo>
                    <a:pt x="63" y="65"/>
                  </a:lnTo>
                  <a:lnTo>
                    <a:pt x="36" y="12"/>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3" name="Shape 133">
              <a:extLst>
                <a:ext uri="{FF2B5EF4-FFF2-40B4-BE49-F238E27FC236}">
                  <a16:creationId xmlns:a16="http://schemas.microsoft.com/office/drawing/2014/main" id="{93F21EBD-DC4C-6B27-568A-DF30B63EFC5D}"/>
                </a:ext>
              </a:extLst>
            </xdr:cNvPr>
            <xdr:cNvSpPr/>
          </xdr:nvSpPr>
          <xdr:spPr>
            <a:xfrm>
              <a:off x="5971" y="851"/>
              <a:ext cx="27" cy="12"/>
            </a:xfrm>
            <a:custGeom>
              <a:avLst/>
              <a:gdLst/>
              <a:ahLst/>
              <a:cxnLst/>
              <a:rect l="l" t="t" r="r" b="b"/>
              <a:pathLst>
                <a:path w="27" h="12" extrusionOk="0">
                  <a:moveTo>
                    <a:pt x="22" y="0"/>
                  </a:moveTo>
                  <a:lnTo>
                    <a:pt x="2" y="2"/>
                  </a:lnTo>
                  <a:lnTo>
                    <a:pt x="0" y="12"/>
                  </a:lnTo>
                  <a:lnTo>
                    <a:pt x="27" y="9"/>
                  </a:lnTo>
                  <a:lnTo>
                    <a:pt x="22"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4" name="Shape 134">
              <a:extLst>
                <a:ext uri="{FF2B5EF4-FFF2-40B4-BE49-F238E27FC236}">
                  <a16:creationId xmlns:a16="http://schemas.microsoft.com/office/drawing/2014/main" id="{13643799-0E37-C8DB-DA57-F7A397FFDDD4}"/>
                </a:ext>
              </a:extLst>
            </xdr:cNvPr>
            <xdr:cNvSpPr/>
          </xdr:nvSpPr>
          <xdr:spPr>
            <a:xfrm>
              <a:off x="6026" y="800"/>
              <a:ext cx="72" cy="74"/>
            </a:xfrm>
            <a:custGeom>
              <a:avLst/>
              <a:gdLst/>
              <a:ahLst/>
              <a:cxnLst/>
              <a:rect l="l" t="t" r="r" b="b"/>
              <a:pathLst>
                <a:path w="72" h="74" extrusionOk="0">
                  <a:moveTo>
                    <a:pt x="17" y="4"/>
                  </a:moveTo>
                  <a:lnTo>
                    <a:pt x="0" y="6"/>
                  </a:lnTo>
                  <a:lnTo>
                    <a:pt x="5" y="74"/>
                  </a:lnTo>
                  <a:lnTo>
                    <a:pt x="16" y="73"/>
                  </a:lnTo>
                  <a:lnTo>
                    <a:pt x="11" y="16"/>
                  </a:lnTo>
                  <a:lnTo>
                    <a:pt x="21" y="16"/>
                  </a:lnTo>
                  <a:lnTo>
                    <a:pt x="17" y="4"/>
                  </a:lnTo>
                  <a:close/>
                  <a:moveTo>
                    <a:pt x="21" y="16"/>
                  </a:moveTo>
                  <a:lnTo>
                    <a:pt x="11" y="16"/>
                  </a:lnTo>
                  <a:lnTo>
                    <a:pt x="33" y="72"/>
                  </a:lnTo>
                  <a:lnTo>
                    <a:pt x="44" y="71"/>
                  </a:lnTo>
                  <a:lnTo>
                    <a:pt x="47" y="58"/>
                  </a:lnTo>
                  <a:lnTo>
                    <a:pt x="37" y="58"/>
                  </a:lnTo>
                  <a:lnTo>
                    <a:pt x="21" y="16"/>
                  </a:lnTo>
                  <a:close/>
                  <a:moveTo>
                    <a:pt x="67" y="13"/>
                  </a:moveTo>
                  <a:lnTo>
                    <a:pt x="56" y="13"/>
                  </a:lnTo>
                  <a:lnTo>
                    <a:pt x="61" y="70"/>
                  </a:lnTo>
                  <a:lnTo>
                    <a:pt x="72" y="69"/>
                  </a:lnTo>
                  <a:lnTo>
                    <a:pt x="67" y="13"/>
                  </a:lnTo>
                  <a:close/>
                  <a:moveTo>
                    <a:pt x="66" y="0"/>
                  </a:moveTo>
                  <a:lnTo>
                    <a:pt x="50" y="2"/>
                  </a:lnTo>
                  <a:lnTo>
                    <a:pt x="37" y="58"/>
                  </a:lnTo>
                  <a:lnTo>
                    <a:pt x="47" y="58"/>
                  </a:lnTo>
                  <a:lnTo>
                    <a:pt x="56" y="13"/>
                  </a:lnTo>
                  <a:lnTo>
                    <a:pt x="67" y="13"/>
                  </a:lnTo>
                  <a:lnTo>
                    <a:pt x="66"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5" name="Shape 135">
              <a:extLst>
                <a:ext uri="{FF2B5EF4-FFF2-40B4-BE49-F238E27FC236}">
                  <a16:creationId xmlns:a16="http://schemas.microsoft.com/office/drawing/2014/main" id="{55B736B9-10FB-19ED-456C-A35664934F97}"/>
                </a:ext>
              </a:extLst>
            </xdr:cNvPr>
            <xdr:cNvSpPr/>
          </xdr:nvSpPr>
          <xdr:spPr>
            <a:xfrm>
              <a:off x="6130" y="849"/>
              <a:ext cx="15" cy="20"/>
            </a:xfrm>
            <a:custGeom>
              <a:avLst/>
              <a:gdLst/>
              <a:ahLst/>
              <a:cxnLst/>
              <a:rect l="l" t="t" r="r" b="b"/>
              <a:pathLst>
                <a:path w="15" h="20" extrusionOk="0">
                  <a:moveTo>
                    <a:pt x="0" y="0"/>
                  </a:moveTo>
                  <a:lnTo>
                    <a:pt x="2" y="17"/>
                  </a:lnTo>
                  <a:lnTo>
                    <a:pt x="8" y="19"/>
                  </a:lnTo>
                  <a:lnTo>
                    <a:pt x="15" y="20"/>
                  </a:lnTo>
                  <a:lnTo>
                    <a:pt x="9" y="8"/>
                  </a:lnTo>
                  <a:lnTo>
                    <a:pt x="4" y="5"/>
                  </a:lnTo>
                  <a:lnTo>
                    <a:pt x="0"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6" name="Shape 136">
              <a:extLst>
                <a:ext uri="{FF2B5EF4-FFF2-40B4-BE49-F238E27FC236}">
                  <a16:creationId xmlns:a16="http://schemas.microsoft.com/office/drawing/2014/main" id="{641168C4-FB7A-C094-D475-68139FDA086C}"/>
                </a:ext>
              </a:extLst>
            </xdr:cNvPr>
            <xdr:cNvSpPr/>
          </xdr:nvSpPr>
          <xdr:spPr>
            <a:xfrm>
              <a:off x="6115" y="796"/>
              <a:ext cx="66" cy="73"/>
            </a:xfrm>
            <a:custGeom>
              <a:avLst/>
              <a:gdLst/>
              <a:ahLst/>
              <a:cxnLst/>
              <a:rect l="l" t="t" r="r" b="b"/>
              <a:pathLst>
                <a:path w="66" h="73" extrusionOk="0">
                  <a:moveTo>
                    <a:pt x="24" y="61"/>
                  </a:moveTo>
                  <a:lnTo>
                    <a:pt x="30" y="73"/>
                  </a:lnTo>
                  <a:lnTo>
                    <a:pt x="38" y="73"/>
                  </a:lnTo>
                  <a:lnTo>
                    <a:pt x="50" y="69"/>
                  </a:lnTo>
                  <a:lnTo>
                    <a:pt x="55" y="65"/>
                  </a:lnTo>
                  <a:lnTo>
                    <a:pt x="57" y="63"/>
                  </a:lnTo>
                  <a:lnTo>
                    <a:pt x="29" y="63"/>
                  </a:lnTo>
                  <a:lnTo>
                    <a:pt x="24" y="61"/>
                  </a:lnTo>
                  <a:close/>
                  <a:moveTo>
                    <a:pt x="32" y="0"/>
                  </a:moveTo>
                  <a:lnTo>
                    <a:pt x="28" y="0"/>
                  </a:lnTo>
                  <a:lnTo>
                    <a:pt x="21" y="2"/>
                  </a:lnTo>
                  <a:lnTo>
                    <a:pt x="15" y="4"/>
                  </a:lnTo>
                  <a:lnTo>
                    <a:pt x="10" y="8"/>
                  </a:lnTo>
                  <a:lnTo>
                    <a:pt x="6" y="13"/>
                  </a:lnTo>
                  <a:lnTo>
                    <a:pt x="3" y="19"/>
                  </a:lnTo>
                  <a:lnTo>
                    <a:pt x="1" y="26"/>
                  </a:lnTo>
                  <a:lnTo>
                    <a:pt x="0" y="31"/>
                  </a:lnTo>
                  <a:lnTo>
                    <a:pt x="0" y="43"/>
                  </a:lnTo>
                  <a:lnTo>
                    <a:pt x="1" y="49"/>
                  </a:lnTo>
                  <a:lnTo>
                    <a:pt x="4" y="56"/>
                  </a:lnTo>
                  <a:lnTo>
                    <a:pt x="7" y="61"/>
                  </a:lnTo>
                  <a:lnTo>
                    <a:pt x="12" y="66"/>
                  </a:lnTo>
                  <a:lnTo>
                    <a:pt x="17" y="70"/>
                  </a:lnTo>
                  <a:lnTo>
                    <a:pt x="15" y="53"/>
                  </a:lnTo>
                  <a:lnTo>
                    <a:pt x="13" y="48"/>
                  </a:lnTo>
                  <a:lnTo>
                    <a:pt x="12" y="43"/>
                  </a:lnTo>
                  <a:lnTo>
                    <a:pt x="11" y="37"/>
                  </a:lnTo>
                  <a:lnTo>
                    <a:pt x="12" y="32"/>
                  </a:lnTo>
                  <a:lnTo>
                    <a:pt x="12" y="26"/>
                  </a:lnTo>
                  <a:lnTo>
                    <a:pt x="14" y="22"/>
                  </a:lnTo>
                  <a:lnTo>
                    <a:pt x="18" y="16"/>
                  </a:lnTo>
                  <a:lnTo>
                    <a:pt x="23" y="12"/>
                  </a:lnTo>
                  <a:lnTo>
                    <a:pt x="27" y="11"/>
                  </a:lnTo>
                  <a:lnTo>
                    <a:pt x="32" y="10"/>
                  </a:lnTo>
                  <a:lnTo>
                    <a:pt x="57" y="10"/>
                  </a:lnTo>
                  <a:lnTo>
                    <a:pt x="56" y="9"/>
                  </a:lnTo>
                  <a:lnTo>
                    <a:pt x="51" y="5"/>
                  </a:lnTo>
                  <a:lnTo>
                    <a:pt x="46" y="2"/>
                  </a:lnTo>
                  <a:lnTo>
                    <a:pt x="32" y="0"/>
                  </a:lnTo>
                  <a:close/>
                  <a:moveTo>
                    <a:pt x="57" y="10"/>
                  </a:moveTo>
                  <a:lnTo>
                    <a:pt x="37" y="10"/>
                  </a:lnTo>
                  <a:lnTo>
                    <a:pt x="47" y="15"/>
                  </a:lnTo>
                  <a:lnTo>
                    <a:pt x="51" y="20"/>
                  </a:lnTo>
                  <a:lnTo>
                    <a:pt x="53" y="25"/>
                  </a:lnTo>
                  <a:lnTo>
                    <a:pt x="54" y="28"/>
                  </a:lnTo>
                  <a:lnTo>
                    <a:pt x="54" y="43"/>
                  </a:lnTo>
                  <a:lnTo>
                    <a:pt x="53" y="47"/>
                  </a:lnTo>
                  <a:lnTo>
                    <a:pt x="51" y="52"/>
                  </a:lnTo>
                  <a:lnTo>
                    <a:pt x="48" y="57"/>
                  </a:lnTo>
                  <a:lnTo>
                    <a:pt x="43" y="61"/>
                  </a:lnTo>
                  <a:lnTo>
                    <a:pt x="38" y="63"/>
                  </a:lnTo>
                  <a:lnTo>
                    <a:pt x="57" y="63"/>
                  </a:lnTo>
                  <a:lnTo>
                    <a:pt x="60" y="60"/>
                  </a:lnTo>
                  <a:lnTo>
                    <a:pt x="63" y="54"/>
                  </a:lnTo>
                  <a:lnTo>
                    <a:pt x="65" y="47"/>
                  </a:lnTo>
                  <a:lnTo>
                    <a:pt x="66" y="40"/>
                  </a:lnTo>
                  <a:lnTo>
                    <a:pt x="66" y="32"/>
                  </a:lnTo>
                  <a:lnTo>
                    <a:pt x="65" y="28"/>
                  </a:lnTo>
                  <a:lnTo>
                    <a:pt x="63" y="21"/>
                  </a:lnTo>
                  <a:lnTo>
                    <a:pt x="60" y="14"/>
                  </a:lnTo>
                  <a:lnTo>
                    <a:pt x="57" y="1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7" name="Shape 137">
              <a:extLst>
                <a:ext uri="{FF2B5EF4-FFF2-40B4-BE49-F238E27FC236}">
                  <a16:creationId xmlns:a16="http://schemas.microsoft.com/office/drawing/2014/main" id="{4C590656-CB79-C77B-C26B-5C12240A237B}"/>
                </a:ext>
              </a:extLst>
            </xdr:cNvPr>
            <xdr:cNvSpPr/>
          </xdr:nvSpPr>
          <xdr:spPr>
            <a:xfrm>
              <a:off x="6199" y="797"/>
              <a:ext cx="31" cy="69"/>
            </a:xfrm>
            <a:custGeom>
              <a:avLst/>
              <a:gdLst/>
              <a:ahLst/>
              <a:cxnLst/>
              <a:rect l="l" t="t" r="r" b="b"/>
              <a:pathLst>
                <a:path w="31" h="69" extrusionOk="0">
                  <a:moveTo>
                    <a:pt x="31" y="0"/>
                  </a:moveTo>
                  <a:lnTo>
                    <a:pt x="1" y="0"/>
                  </a:lnTo>
                  <a:lnTo>
                    <a:pt x="0" y="69"/>
                  </a:lnTo>
                  <a:lnTo>
                    <a:pt x="12" y="69"/>
                  </a:lnTo>
                  <a:lnTo>
                    <a:pt x="12" y="41"/>
                  </a:lnTo>
                  <a:lnTo>
                    <a:pt x="29" y="31"/>
                  </a:lnTo>
                  <a:lnTo>
                    <a:pt x="12" y="31"/>
                  </a:lnTo>
                  <a:lnTo>
                    <a:pt x="12" y="10"/>
                  </a:lnTo>
                  <a:lnTo>
                    <a:pt x="31"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8" name="Shape 138">
              <a:extLst>
                <a:ext uri="{FF2B5EF4-FFF2-40B4-BE49-F238E27FC236}">
                  <a16:creationId xmlns:a16="http://schemas.microsoft.com/office/drawing/2014/main" id="{7CE50024-41E6-D807-28CF-4A34C11F1C31}"/>
                </a:ext>
              </a:extLst>
            </xdr:cNvPr>
            <xdr:cNvSpPr/>
          </xdr:nvSpPr>
          <xdr:spPr>
            <a:xfrm>
              <a:off x="6211" y="797"/>
              <a:ext cx="44" cy="69"/>
            </a:xfrm>
            <a:custGeom>
              <a:avLst/>
              <a:gdLst/>
              <a:ahLst/>
              <a:cxnLst/>
              <a:rect l="l" t="t" r="r" b="b"/>
              <a:pathLst>
                <a:path w="44" h="69" extrusionOk="0">
                  <a:moveTo>
                    <a:pt x="25" y="0"/>
                  </a:moveTo>
                  <a:lnTo>
                    <a:pt x="19" y="0"/>
                  </a:lnTo>
                  <a:lnTo>
                    <a:pt x="0" y="10"/>
                  </a:lnTo>
                  <a:lnTo>
                    <a:pt x="20" y="10"/>
                  </a:lnTo>
                  <a:lnTo>
                    <a:pt x="25" y="11"/>
                  </a:lnTo>
                  <a:lnTo>
                    <a:pt x="29" y="15"/>
                  </a:lnTo>
                  <a:lnTo>
                    <a:pt x="30" y="20"/>
                  </a:lnTo>
                  <a:lnTo>
                    <a:pt x="28" y="27"/>
                  </a:lnTo>
                  <a:lnTo>
                    <a:pt x="23" y="30"/>
                  </a:lnTo>
                  <a:lnTo>
                    <a:pt x="17" y="31"/>
                  </a:lnTo>
                  <a:lnTo>
                    <a:pt x="0" y="41"/>
                  </a:lnTo>
                  <a:lnTo>
                    <a:pt x="17" y="41"/>
                  </a:lnTo>
                  <a:lnTo>
                    <a:pt x="24" y="42"/>
                  </a:lnTo>
                  <a:lnTo>
                    <a:pt x="27" y="46"/>
                  </a:lnTo>
                  <a:lnTo>
                    <a:pt x="28" y="52"/>
                  </a:lnTo>
                  <a:lnTo>
                    <a:pt x="29" y="59"/>
                  </a:lnTo>
                  <a:lnTo>
                    <a:pt x="29" y="64"/>
                  </a:lnTo>
                  <a:lnTo>
                    <a:pt x="30" y="69"/>
                  </a:lnTo>
                  <a:lnTo>
                    <a:pt x="44" y="69"/>
                  </a:lnTo>
                  <a:lnTo>
                    <a:pt x="42" y="64"/>
                  </a:lnTo>
                  <a:lnTo>
                    <a:pt x="41" y="59"/>
                  </a:lnTo>
                  <a:lnTo>
                    <a:pt x="40" y="49"/>
                  </a:lnTo>
                  <a:lnTo>
                    <a:pt x="39" y="43"/>
                  </a:lnTo>
                  <a:lnTo>
                    <a:pt x="37" y="38"/>
                  </a:lnTo>
                  <a:lnTo>
                    <a:pt x="34" y="34"/>
                  </a:lnTo>
                  <a:lnTo>
                    <a:pt x="39" y="29"/>
                  </a:lnTo>
                  <a:lnTo>
                    <a:pt x="41" y="25"/>
                  </a:lnTo>
                  <a:lnTo>
                    <a:pt x="42" y="19"/>
                  </a:lnTo>
                  <a:lnTo>
                    <a:pt x="41" y="13"/>
                  </a:lnTo>
                  <a:lnTo>
                    <a:pt x="39" y="8"/>
                  </a:lnTo>
                  <a:lnTo>
                    <a:pt x="35" y="4"/>
                  </a:lnTo>
                  <a:lnTo>
                    <a:pt x="30" y="1"/>
                  </a:lnTo>
                  <a:lnTo>
                    <a:pt x="25"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39" name="Shape 139">
              <a:extLst>
                <a:ext uri="{FF2B5EF4-FFF2-40B4-BE49-F238E27FC236}">
                  <a16:creationId xmlns:a16="http://schemas.microsoft.com/office/drawing/2014/main" id="{3CE0CA5B-FD54-68B2-D71A-DAB1D0240369}"/>
                </a:ext>
              </a:extLst>
            </xdr:cNvPr>
            <xdr:cNvSpPr/>
          </xdr:nvSpPr>
          <xdr:spPr>
            <a:xfrm>
              <a:off x="6317" y="799"/>
              <a:ext cx="54" cy="73"/>
            </a:xfrm>
            <a:custGeom>
              <a:avLst/>
              <a:gdLst/>
              <a:ahLst/>
              <a:cxnLst/>
              <a:rect l="l" t="t" r="r" b="b"/>
              <a:pathLst>
                <a:path w="54" h="73" extrusionOk="0">
                  <a:moveTo>
                    <a:pt x="5" y="0"/>
                  </a:moveTo>
                  <a:lnTo>
                    <a:pt x="0" y="69"/>
                  </a:lnTo>
                  <a:lnTo>
                    <a:pt x="51" y="73"/>
                  </a:lnTo>
                  <a:lnTo>
                    <a:pt x="52" y="62"/>
                  </a:lnTo>
                  <a:lnTo>
                    <a:pt x="12" y="60"/>
                  </a:lnTo>
                  <a:lnTo>
                    <a:pt x="14" y="39"/>
                  </a:lnTo>
                  <a:lnTo>
                    <a:pt x="49" y="39"/>
                  </a:lnTo>
                  <a:lnTo>
                    <a:pt x="50" y="31"/>
                  </a:lnTo>
                  <a:lnTo>
                    <a:pt x="14" y="29"/>
                  </a:lnTo>
                  <a:lnTo>
                    <a:pt x="16" y="11"/>
                  </a:lnTo>
                  <a:lnTo>
                    <a:pt x="54" y="11"/>
                  </a:lnTo>
                  <a:lnTo>
                    <a:pt x="54" y="4"/>
                  </a:lnTo>
                  <a:lnTo>
                    <a:pt x="5" y="0"/>
                  </a:lnTo>
                  <a:close/>
                  <a:moveTo>
                    <a:pt x="49" y="39"/>
                  </a:moveTo>
                  <a:lnTo>
                    <a:pt x="14" y="39"/>
                  </a:lnTo>
                  <a:lnTo>
                    <a:pt x="49" y="41"/>
                  </a:lnTo>
                  <a:lnTo>
                    <a:pt x="49" y="39"/>
                  </a:lnTo>
                  <a:close/>
                  <a:moveTo>
                    <a:pt x="54" y="11"/>
                  </a:moveTo>
                  <a:lnTo>
                    <a:pt x="16" y="11"/>
                  </a:lnTo>
                  <a:lnTo>
                    <a:pt x="54" y="14"/>
                  </a:lnTo>
                  <a:lnTo>
                    <a:pt x="54" y="11"/>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40" name="Shape 140">
              <a:extLst>
                <a:ext uri="{FF2B5EF4-FFF2-40B4-BE49-F238E27FC236}">
                  <a16:creationId xmlns:a16="http://schemas.microsoft.com/office/drawing/2014/main" id="{3F10F3A8-38B5-C6DA-AE18-ACABE15E8DCE}"/>
                </a:ext>
              </a:extLst>
            </xdr:cNvPr>
            <xdr:cNvSpPr/>
          </xdr:nvSpPr>
          <xdr:spPr>
            <a:xfrm>
              <a:off x="6433" y="808"/>
              <a:ext cx="59" cy="74"/>
            </a:xfrm>
            <a:custGeom>
              <a:avLst/>
              <a:gdLst/>
              <a:ahLst/>
              <a:cxnLst/>
              <a:rect l="l" t="t" r="r" b="b"/>
              <a:pathLst>
                <a:path w="59" h="74" extrusionOk="0">
                  <a:moveTo>
                    <a:pt x="5" y="0"/>
                  </a:moveTo>
                  <a:lnTo>
                    <a:pt x="0" y="43"/>
                  </a:lnTo>
                  <a:lnTo>
                    <a:pt x="0" y="55"/>
                  </a:lnTo>
                  <a:lnTo>
                    <a:pt x="2" y="61"/>
                  </a:lnTo>
                  <a:lnTo>
                    <a:pt x="5" y="65"/>
                  </a:lnTo>
                  <a:lnTo>
                    <a:pt x="10" y="69"/>
                  </a:lnTo>
                  <a:lnTo>
                    <a:pt x="15" y="72"/>
                  </a:lnTo>
                  <a:lnTo>
                    <a:pt x="27" y="74"/>
                  </a:lnTo>
                  <a:lnTo>
                    <a:pt x="33" y="74"/>
                  </a:lnTo>
                  <a:lnTo>
                    <a:pt x="43" y="70"/>
                  </a:lnTo>
                  <a:lnTo>
                    <a:pt x="48" y="65"/>
                  </a:lnTo>
                  <a:lnTo>
                    <a:pt x="50" y="63"/>
                  </a:lnTo>
                  <a:lnTo>
                    <a:pt x="23" y="63"/>
                  </a:lnTo>
                  <a:lnTo>
                    <a:pt x="18" y="61"/>
                  </a:lnTo>
                  <a:lnTo>
                    <a:pt x="13" y="57"/>
                  </a:lnTo>
                  <a:lnTo>
                    <a:pt x="11" y="52"/>
                  </a:lnTo>
                  <a:lnTo>
                    <a:pt x="11" y="43"/>
                  </a:lnTo>
                  <a:lnTo>
                    <a:pt x="16" y="2"/>
                  </a:lnTo>
                  <a:lnTo>
                    <a:pt x="5" y="0"/>
                  </a:lnTo>
                  <a:close/>
                  <a:moveTo>
                    <a:pt x="48" y="5"/>
                  </a:moveTo>
                  <a:lnTo>
                    <a:pt x="43" y="48"/>
                  </a:lnTo>
                  <a:lnTo>
                    <a:pt x="42" y="52"/>
                  </a:lnTo>
                  <a:lnTo>
                    <a:pt x="41" y="55"/>
                  </a:lnTo>
                  <a:lnTo>
                    <a:pt x="39" y="59"/>
                  </a:lnTo>
                  <a:lnTo>
                    <a:pt x="34" y="63"/>
                  </a:lnTo>
                  <a:lnTo>
                    <a:pt x="50" y="63"/>
                  </a:lnTo>
                  <a:lnTo>
                    <a:pt x="51" y="61"/>
                  </a:lnTo>
                  <a:lnTo>
                    <a:pt x="53" y="56"/>
                  </a:lnTo>
                  <a:lnTo>
                    <a:pt x="54" y="49"/>
                  </a:lnTo>
                  <a:lnTo>
                    <a:pt x="59" y="6"/>
                  </a:lnTo>
                  <a:lnTo>
                    <a:pt x="48" y="5"/>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41" name="Shape 141">
              <a:extLst>
                <a:ext uri="{FF2B5EF4-FFF2-40B4-BE49-F238E27FC236}">
                  <a16:creationId xmlns:a16="http://schemas.microsoft.com/office/drawing/2014/main" id="{C1E56E02-3974-4705-04E5-162B0339661C}"/>
                </a:ext>
              </a:extLst>
            </xdr:cNvPr>
            <xdr:cNvSpPr/>
          </xdr:nvSpPr>
          <xdr:spPr>
            <a:xfrm>
              <a:off x="6505" y="817"/>
              <a:ext cx="64" cy="76"/>
            </a:xfrm>
            <a:custGeom>
              <a:avLst/>
              <a:gdLst/>
              <a:ahLst/>
              <a:cxnLst/>
              <a:rect l="l" t="t" r="r" b="b"/>
              <a:pathLst>
                <a:path w="64" h="76" extrusionOk="0">
                  <a:moveTo>
                    <a:pt x="29" y="19"/>
                  </a:moveTo>
                  <a:lnTo>
                    <a:pt x="18" y="19"/>
                  </a:lnTo>
                  <a:lnTo>
                    <a:pt x="43" y="74"/>
                  </a:lnTo>
                  <a:lnTo>
                    <a:pt x="55" y="76"/>
                  </a:lnTo>
                  <a:lnTo>
                    <a:pt x="58" y="57"/>
                  </a:lnTo>
                  <a:lnTo>
                    <a:pt x="46" y="57"/>
                  </a:lnTo>
                  <a:lnTo>
                    <a:pt x="29" y="19"/>
                  </a:lnTo>
                  <a:close/>
                  <a:moveTo>
                    <a:pt x="9" y="0"/>
                  </a:moveTo>
                  <a:lnTo>
                    <a:pt x="0" y="68"/>
                  </a:lnTo>
                  <a:lnTo>
                    <a:pt x="11" y="70"/>
                  </a:lnTo>
                  <a:lnTo>
                    <a:pt x="18" y="19"/>
                  </a:lnTo>
                  <a:lnTo>
                    <a:pt x="29" y="19"/>
                  </a:lnTo>
                  <a:lnTo>
                    <a:pt x="21" y="2"/>
                  </a:lnTo>
                  <a:lnTo>
                    <a:pt x="9" y="0"/>
                  </a:lnTo>
                  <a:close/>
                  <a:moveTo>
                    <a:pt x="53" y="6"/>
                  </a:moveTo>
                  <a:lnTo>
                    <a:pt x="46" y="57"/>
                  </a:lnTo>
                  <a:lnTo>
                    <a:pt x="58" y="57"/>
                  </a:lnTo>
                  <a:lnTo>
                    <a:pt x="64" y="8"/>
                  </a:lnTo>
                  <a:lnTo>
                    <a:pt x="53" y="6"/>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sp macro="" textlink="">
          <xdr:nvSpPr>
            <xdr:cNvPr id="142" name="Shape 142">
              <a:extLst>
                <a:ext uri="{FF2B5EF4-FFF2-40B4-BE49-F238E27FC236}">
                  <a16:creationId xmlns:a16="http://schemas.microsoft.com/office/drawing/2014/main" id="{AFB99858-B97E-184C-620E-B94D16118273}"/>
                </a:ext>
              </a:extLst>
            </xdr:cNvPr>
            <xdr:cNvSpPr/>
          </xdr:nvSpPr>
          <xdr:spPr>
            <a:xfrm>
              <a:off x="6580" y="828"/>
              <a:ext cx="23" cy="70"/>
            </a:xfrm>
            <a:custGeom>
              <a:avLst/>
              <a:gdLst/>
              <a:ahLst/>
              <a:cxnLst/>
              <a:rect l="l" t="t" r="r" b="b"/>
              <a:pathLst>
                <a:path w="23" h="70" extrusionOk="0">
                  <a:moveTo>
                    <a:pt x="12" y="0"/>
                  </a:moveTo>
                  <a:lnTo>
                    <a:pt x="0" y="68"/>
                  </a:lnTo>
                  <a:lnTo>
                    <a:pt x="12" y="70"/>
                  </a:lnTo>
                  <a:lnTo>
                    <a:pt x="23" y="2"/>
                  </a:lnTo>
                  <a:lnTo>
                    <a:pt x="12" y="0"/>
                  </a:lnTo>
                  <a:close/>
                </a:path>
              </a:pathLst>
            </a:custGeom>
            <a:solidFill>
              <a:srgbClr val="373435"/>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43" name="Shape 143">
              <a:extLst>
                <a:ext uri="{FF2B5EF4-FFF2-40B4-BE49-F238E27FC236}">
                  <a16:creationId xmlns:a16="http://schemas.microsoft.com/office/drawing/2014/main" id="{E6A1171B-A557-7581-EA92-548F412B576C}"/>
                </a:ext>
              </a:extLst>
            </xdr:cNvPr>
            <xdr:cNvPicPr preferRelativeResize="0"/>
          </xdr:nvPicPr>
          <xdr:blipFill rotWithShape="1">
            <a:blip xmlns:r="http://schemas.openxmlformats.org/officeDocument/2006/relationships" r:embed="rId27">
              <a:alphaModFix/>
            </a:blip>
            <a:srcRect/>
            <a:stretch/>
          </xdr:blipFill>
          <xdr:spPr>
            <a:xfrm>
              <a:off x="5954" y="928"/>
              <a:ext cx="797" cy="2"/>
            </a:xfrm>
            <a:prstGeom prst="rect">
              <a:avLst/>
            </a:prstGeom>
            <a:noFill/>
            <a:ln>
              <a:noFill/>
            </a:ln>
          </xdr:spPr>
        </xdr:pic>
        <xdr:pic>
          <xdr:nvPicPr>
            <xdr:cNvPr id="144" name="Shape 144">
              <a:extLst>
                <a:ext uri="{FF2B5EF4-FFF2-40B4-BE49-F238E27FC236}">
                  <a16:creationId xmlns:a16="http://schemas.microsoft.com/office/drawing/2014/main" id="{5149CE84-2989-7EA1-FF1F-D534E696C38D}"/>
                </a:ext>
              </a:extLst>
            </xdr:cNvPr>
            <xdr:cNvPicPr preferRelativeResize="0"/>
          </xdr:nvPicPr>
          <xdr:blipFill rotWithShape="1">
            <a:blip xmlns:r="http://schemas.openxmlformats.org/officeDocument/2006/relationships" r:embed="rId28">
              <a:alphaModFix/>
            </a:blip>
            <a:srcRect/>
            <a:stretch/>
          </xdr:blipFill>
          <xdr:spPr>
            <a:xfrm>
              <a:off x="5878" y="1072"/>
              <a:ext cx="924" cy="223"/>
            </a:xfrm>
            <a:prstGeom prst="rect">
              <a:avLst/>
            </a:prstGeom>
            <a:noFill/>
            <a:ln>
              <a:noFill/>
            </a:ln>
          </xdr:spPr>
        </xdr:pic>
      </xdr:grpSp>
    </xdr:grpSp>
    <xdr:clientData fLocksWithSheet="0"/>
  </xdr:oneCellAnchor>
  <xdr:twoCellAnchor editAs="oneCell">
    <xdr:from>
      <xdr:col>0</xdr:col>
      <xdr:colOff>114300</xdr:colOff>
      <xdr:row>0</xdr:row>
      <xdr:rowOff>76200</xdr:rowOff>
    </xdr:from>
    <xdr:to>
      <xdr:col>1</xdr:col>
      <xdr:colOff>152400</xdr:colOff>
      <xdr:row>2</xdr:row>
      <xdr:rowOff>160020</xdr:rowOff>
    </xdr:to>
    <xdr:pic>
      <xdr:nvPicPr>
        <xdr:cNvPr id="145" name="Image 23">
          <a:extLst>
            <a:ext uri="{FF2B5EF4-FFF2-40B4-BE49-F238E27FC236}">
              <a16:creationId xmlns:a16="http://schemas.microsoft.com/office/drawing/2014/main" id="{0B02B1BD-F161-4231-8B4F-586CF4C69A38}"/>
            </a:ext>
          </a:extLst>
        </xdr:cNvPr>
        <xdr:cNvPicPr>
          <a:picLocks/>
        </xdr:cNvPicPr>
      </xdr:nvPicPr>
      <xdr:blipFill>
        <a:blip xmlns:r="http://schemas.openxmlformats.org/officeDocument/2006/relationships" r:embed="rId29" cstate="print">
          <a:lum bright="70000" contrast="-70000"/>
        </a:blip>
        <a:stretch>
          <a:fillRect/>
        </a:stretch>
      </xdr:blipFill>
      <xdr:spPr>
        <a:xfrm>
          <a:off x="114300" y="76200"/>
          <a:ext cx="1546860" cy="449580"/>
        </a:xfrm>
        <a:prstGeom prst="rect">
          <a:avLst/>
        </a:prstGeom>
      </xdr:spPr>
    </xdr:pic>
    <xdr:clientData/>
  </xdr:twoCellAnchor>
  <xdr:twoCellAnchor>
    <xdr:from>
      <xdr:col>5</xdr:col>
      <xdr:colOff>1737360</xdr:colOff>
      <xdr:row>0</xdr:row>
      <xdr:rowOff>129540</xdr:rowOff>
    </xdr:from>
    <xdr:to>
      <xdr:col>6</xdr:col>
      <xdr:colOff>653415</xdr:colOff>
      <xdr:row>2</xdr:row>
      <xdr:rowOff>22860</xdr:rowOff>
    </xdr:to>
    <xdr:sp macro="" textlink="">
      <xdr:nvSpPr>
        <xdr:cNvPr id="146" name="Retângulo: Cantos Arredondados 145">
          <a:hlinkClick xmlns:r="http://schemas.openxmlformats.org/officeDocument/2006/relationships" r:id="rId30"/>
          <a:extLst>
            <a:ext uri="{FF2B5EF4-FFF2-40B4-BE49-F238E27FC236}">
              <a16:creationId xmlns:a16="http://schemas.microsoft.com/office/drawing/2014/main" id="{6C9E0A3B-AEB8-4B6C-9353-C974645646C0}"/>
            </a:ext>
          </a:extLst>
        </xdr:cNvPr>
        <xdr:cNvSpPr/>
      </xdr:nvSpPr>
      <xdr:spPr>
        <a:xfrm>
          <a:off x="9906000" y="129540"/>
          <a:ext cx="1049655" cy="274320"/>
        </a:xfrm>
        <a:prstGeom prst="roundRect">
          <a:avLst/>
        </a:prstGeom>
        <a:ln>
          <a:solidFill>
            <a:srgbClr val="00206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pt-BR" sz="1100" b="1">
              <a:solidFill>
                <a:schemeClr val="bg1"/>
              </a:solidFill>
              <a:latin typeface="Times New Roman" panose="02020603050405020304" pitchFamily="18" charset="0"/>
              <a:cs typeface="Times New Roman" panose="02020603050405020304" pitchFamily="18" charset="0"/>
            </a:rPr>
            <a:t>VOLTAR</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342900</xdr:colOff>
      <xdr:row>1</xdr:row>
      <xdr:rowOff>91440</xdr:rowOff>
    </xdr:from>
    <xdr:to>
      <xdr:col>4</xdr:col>
      <xdr:colOff>811451</xdr:colOff>
      <xdr:row>4</xdr:row>
      <xdr:rowOff>78262</xdr:rowOff>
    </xdr:to>
    <xdr:pic>
      <xdr:nvPicPr>
        <xdr:cNvPr id="2" name="Imagem 1">
          <a:extLst>
            <a:ext uri="{FF2B5EF4-FFF2-40B4-BE49-F238E27FC236}">
              <a16:creationId xmlns:a16="http://schemas.microsoft.com/office/drawing/2014/main" id="{24600B9B-C14F-439A-8A58-2045B0AFFA6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97980" y="556260"/>
          <a:ext cx="1634411" cy="535462"/>
        </a:xfrm>
        <a:prstGeom prst="rect">
          <a:avLst/>
        </a:prstGeom>
        <a:noFill/>
        <a:ln w="9525">
          <a:noFill/>
          <a:miter lim="800000"/>
          <a:headEnd/>
          <a:tailEnd/>
        </a:ln>
      </xdr:spPr>
    </xdr:pic>
    <xdr:clientData/>
  </xdr:twoCellAnchor>
  <xdr:twoCellAnchor editAs="oneCell">
    <xdr:from>
      <xdr:col>5</xdr:col>
      <xdr:colOff>273423</xdr:colOff>
      <xdr:row>1</xdr:row>
      <xdr:rowOff>98049</xdr:rowOff>
    </xdr:from>
    <xdr:to>
      <xdr:col>5</xdr:col>
      <xdr:colOff>1134034</xdr:colOff>
      <xdr:row>4</xdr:row>
      <xdr:rowOff>109847</xdr:rowOff>
    </xdr:to>
    <xdr:pic>
      <xdr:nvPicPr>
        <xdr:cNvPr id="3" name="Picture 1230">
          <a:extLst>
            <a:ext uri="{FF2B5EF4-FFF2-40B4-BE49-F238E27FC236}">
              <a16:creationId xmlns:a16="http://schemas.microsoft.com/office/drawing/2014/main" id="{AB3F5361-203C-4C20-92C1-E61FC593EA2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8724003" y="562869"/>
          <a:ext cx="860611" cy="560438"/>
        </a:xfrm>
        <a:prstGeom prst="rect">
          <a:avLst/>
        </a:prstGeom>
        <a:noFill/>
        <a:ln w="9525">
          <a:noFill/>
          <a:miter lim="800000"/>
          <a:headEnd/>
          <a:tailEnd/>
        </a:ln>
      </xdr:spPr>
    </xdr:pic>
    <xdr:clientData/>
  </xdr:twoCellAnchor>
  <xdr:twoCellAnchor>
    <xdr:from>
      <xdr:col>5</xdr:col>
      <xdr:colOff>0</xdr:colOff>
      <xdr:row>0</xdr:row>
      <xdr:rowOff>76200</xdr:rowOff>
    </xdr:from>
    <xdr:to>
      <xdr:col>5</xdr:col>
      <xdr:colOff>950595</xdr:colOff>
      <xdr:row>0</xdr:row>
      <xdr:rowOff>352425</xdr:rowOff>
    </xdr:to>
    <xdr:sp macro="" textlink="">
      <xdr:nvSpPr>
        <xdr:cNvPr id="4" name="Retângulo: Cantos Arredondados 3">
          <a:hlinkClick xmlns:r="http://schemas.openxmlformats.org/officeDocument/2006/relationships" r:id="rId3"/>
          <a:extLst>
            <a:ext uri="{FF2B5EF4-FFF2-40B4-BE49-F238E27FC236}">
              <a16:creationId xmlns:a16="http://schemas.microsoft.com/office/drawing/2014/main" id="{CB9493FA-7AB5-401E-B230-01A8FBF458D9}"/>
            </a:ext>
          </a:extLst>
        </xdr:cNvPr>
        <xdr:cNvSpPr/>
      </xdr:nvSpPr>
      <xdr:spPr>
        <a:xfrm>
          <a:off x="8397240" y="76200"/>
          <a:ext cx="950595" cy="276225"/>
        </a:xfrm>
        <a:prstGeom prst="roundRect">
          <a:avLst/>
        </a:prstGeom>
        <a:ln>
          <a:solidFill>
            <a:srgbClr val="00206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pt-BR" sz="1100" b="1">
              <a:solidFill>
                <a:schemeClr val="bg1"/>
              </a:solidFill>
              <a:latin typeface="Times New Roman" panose="02020603050405020304" pitchFamily="18" charset="0"/>
              <a:cs typeface="Times New Roman" panose="02020603050405020304" pitchFamily="18" charset="0"/>
            </a:rPr>
            <a:t>VOLTAR</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LUAN/AppData/Local/Packages/5319275A.WhatsAppDesktop_cv1g1gvanyjgm/LocalState/sessions/252EED2743079F6902243499644DAEFFA99E7D13/transfers/2026-16/Planilha%20Esta&#231;&#227;o%20telef&#233;rico%20-%20Reajuste%202025%20-%20rev%20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BACKUP%20-%2004-12-2024\DOCUMENTOS\SECRETARIA%20DE%20INFRAESTRUTURA\4&#186;%20Termo%20Aditivo%20(servi&#231;os)%20-%20Kart&#243;dromo\REV%2001%20PLANILHA%20ADITIVO%20-%20KART&#211;DROM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Nitro%205/Documents/SECRETARIA%20DE%20INFRAESTRUTURA/3&#170;%20Termo%20Aditivo%20-%20Metalum&#237;nio/PLANILHA%20ADITIVO_EXTERNA_R0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BACKUP%20-%2004-12-2024\DOCUMENTOS\SECRETARIA%20DE%20INFRAESTRUTURA\3&#186;%20Termo%20Aditivo%20de%20Valor%20-%20UBS%20Tipo%201\ADITIVO%20UBS%20-%20ANDAMENTO%20REV%20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BACKUP%20-%2004-12-2024\DOCUMENTOS\SECRETARIA%20DE%20INFRAESTRUTURA\REAJUSTE%20-%20FUNDA&#199;&#213;ES%20TELEF&#201;RICO\Revisado\REV%2002%20PLANILHA%20REAJUSTE%20-%20FUNDA&#199;&#213;ES%20TELEF&#201;RICO%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 REAJUSTE"/>
      <sheetName val="P.REAJUSTE"/>
      <sheetName val="P.CONSOLIDADA"/>
      <sheetName val="CRONO"/>
    </sheetNames>
    <sheetDataSet>
      <sheetData sheetId="0">
        <row r="7">
          <cell r="E7">
            <v>2.5996999999999999E-2</v>
          </cell>
        </row>
        <row r="9">
          <cell r="B9">
            <v>55496.353795619994</v>
          </cell>
        </row>
      </sheetData>
      <sheetData sheetId="1"/>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Aditivo"/>
      <sheetName val="Planilha Consolidada "/>
      <sheetName val="Cronograma"/>
      <sheetName val="Memoria de Cálculo"/>
    </sheetNames>
    <sheetDataSet>
      <sheetData sheetId="0">
        <row r="1">
          <cell r="A1" t="str">
            <v>ESTADO DE ALAGOAS</v>
          </cell>
        </row>
        <row r="2">
          <cell r="A2" t="str">
            <v>MUNICÍPIO DE PILAR</v>
          </cell>
        </row>
        <row r="3">
          <cell r="A3" t="str">
            <v xml:space="preserve">Praça Floriano Peixoto, s/n, CEP: 57150-000, Centro - Pilar- Alagoas - Telefone: (82) 3265-1628- Fax:3265-1633
</v>
          </cell>
        </row>
        <row r="4">
          <cell r="A4" t="str">
            <v xml:space="preserve"> CNPJ: 12.200.150/0001-28</v>
          </cell>
        </row>
        <row r="8">
          <cell r="A8" t="str">
            <v>OBRA: CONSTRUÇÃO DA PISTA DE ARRANCADA E CIRCUITOS DO KARTÓDROMO</v>
          </cell>
        </row>
        <row r="9">
          <cell r="A9" t="str">
            <v>ENDEREÇO: ROD BR 316 - MUNICÍPIO DE PILAR/AL</v>
          </cell>
        </row>
        <row r="10">
          <cell r="A10" t="str">
            <v>CONTRATO: Nº 13-2022 - CP 01/2022</v>
          </cell>
        </row>
        <row r="11">
          <cell r="A11" t="str">
            <v>EMPRESA: CCB ENGENHARIA EIRELI, CNPJ: 24.467.896/0001-81</v>
          </cell>
        </row>
        <row r="12">
          <cell r="A12" t="str">
            <v>BDI ATUAL:</v>
          </cell>
          <cell r="B12">
            <v>0.23280000000000001</v>
          </cell>
          <cell r="C12" t="str">
            <v>BDI DIF.:</v>
          </cell>
          <cell r="D12">
            <v>0.15279999999999999</v>
          </cell>
        </row>
        <row r="17">
          <cell r="A17" t="str">
            <v>1.0</v>
          </cell>
          <cell r="D17" t="str">
            <v>SERVIÇOS PRELIMINARES</v>
          </cell>
          <cell r="U17">
            <v>179720.41</v>
          </cell>
        </row>
        <row r="18">
          <cell r="A18" t="str">
            <v>1.1</v>
          </cell>
          <cell r="D18" t="str">
            <v>Placa de obra em chapa aço galvanizado, instalada</v>
          </cell>
          <cell r="E18" t="str">
            <v>m2</v>
          </cell>
          <cell r="Q18">
            <v>0</v>
          </cell>
          <cell r="T18">
            <v>409.94</v>
          </cell>
          <cell r="U18">
            <v>4099.3999999999996</v>
          </cell>
        </row>
        <row r="19">
          <cell r="A19" t="str">
            <v>1.2</v>
          </cell>
          <cell r="D19" t="str">
            <v>Mobilização</v>
          </cell>
          <cell r="E19" t="str">
            <v>und</v>
          </cell>
          <cell r="Q19">
            <v>0</v>
          </cell>
          <cell r="T19">
            <v>6796</v>
          </cell>
          <cell r="U19">
            <v>6796</v>
          </cell>
        </row>
        <row r="20">
          <cell r="A20" t="str">
            <v>1.3</v>
          </cell>
          <cell r="D20" t="str">
            <v>Desmobilização</v>
          </cell>
          <cell r="E20" t="str">
            <v>und</v>
          </cell>
          <cell r="Q20">
            <v>0</v>
          </cell>
          <cell r="T20">
            <v>6796</v>
          </cell>
          <cell r="U20">
            <v>6796</v>
          </cell>
        </row>
        <row r="21">
          <cell r="A21" t="str">
            <v>1.4</v>
          </cell>
          <cell r="D21" t="str">
            <v>Barracão para escritório de obra porte pequeno s=25,41m2 com materiais novos</v>
          </cell>
          <cell r="E21" t="str">
            <v>un</v>
          </cell>
          <cell r="Q21">
            <v>0</v>
          </cell>
          <cell r="T21">
            <v>18076.82</v>
          </cell>
          <cell r="U21">
            <v>18076.82</v>
          </cell>
        </row>
        <row r="22">
          <cell r="A22" t="str">
            <v>1.5</v>
          </cell>
          <cell r="D22" t="str">
            <v>Barracão aberto para refeitório de obra (capacidade 24 refeições simultâneas)-s=61,60m2 com materiais novos</v>
          </cell>
          <cell r="E22" t="str">
            <v>un</v>
          </cell>
          <cell r="Q22">
            <v>0</v>
          </cell>
          <cell r="T22">
            <v>19581.53</v>
          </cell>
          <cell r="U22">
            <v>19581.53</v>
          </cell>
        </row>
        <row r="23">
          <cell r="A23" t="str">
            <v>1.6</v>
          </cell>
          <cell r="D23" t="str">
            <v>Barracão para banheiro e vestiário de obra, s=35,10m², capacidade 20 operários com materiais novos</v>
          </cell>
          <cell r="E23" t="str">
            <v>un</v>
          </cell>
          <cell r="Q23">
            <v>0</v>
          </cell>
          <cell r="T23">
            <v>22030.85</v>
          </cell>
          <cell r="U23">
            <v>22030.85</v>
          </cell>
        </row>
        <row r="24">
          <cell r="A24" t="str">
            <v>1.7</v>
          </cell>
          <cell r="D24" t="str">
            <v>Barracão aberto para apoio à produção (carpintaria, central de armação, oficina, etc.) c/ tesouras, telha 4mm, piso em concreto desempolado</v>
          </cell>
          <cell r="E24" t="str">
            <v>m2</v>
          </cell>
          <cell r="Q24">
            <v>0</v>
          </cell>
          <cell r="T24">
            <v>221.22</v>
          </cell>
          <cell r="U24">
            <v>8848.7999999999993</v>
          </cell>
        </row>
        <row r="25">
          <cell r="A25" t="str">
            <v>1.8</v>
          </cell>
          <cell r="D25" t="str">
            <v>Manutenção do Canteiro</v>
          </cell>
          <cell r="E25" t="str">
            <v>un</v>
          </cell>
          <cell r="Q25">
            <v>0</v>
          </cell>
          <cell r="T25">
            <v>5632.95</v>
          </cell>
          <cell r="U25">
            <v>5632.95</v>
          </cell>
        </row>
        <row r="26">
          <cell r="A26" t="str">
            <v>1.9</v>
          </cell>
          <cell r="D26" t="str">
            <v>CONTROLE TECNOLÓGICO</v>
          </cell>
        </row>
        <row r="27">
          <cell r="A27" t="str">
            <v>1.9.1</v>
          </cell>
          <cell r="D27" t="str">
            <v>Laboratório de asfalto</v>
          </cell>
          <cell r="E27" t="str">
            <v>mês</v>
          </cell>
          <cell r="Q27">
            <v>4</v>
          </cell>
          <cell r="T27">
            <v>6606.89</v>
          </cell>
          <cell r="U27">
            <v>39641.339999999997</v>
          </cell>
        </row>
        <row r="28">
          <cell r="A28" t="str">
            <v>1.9.2</v>
          </cell>
          <cell r="D28" t="str">
            <v>Laboratório de solos</v>
          </cell>
          <cell r="E28" t="str">
            <v>mês</v>
          </cell>
          <cell r="Q28">
            <v>4</v>
          </cell>
          <cell r="T28">
            <v>4875.1499999999996</v>
          </cell>
          <cell r="U28">
            <v>29250.9</v>
          </cell>
        </row>
        <row r="29">
          <cell r="A29" t="str">
            <v>1.9.3</v>
          </cell>
          <cell r="D29" t="str">
            <v>Equipamento de Topografia</v>
          </cell>
          <cell r="E29" t="str">
            <v>mês</v>
          </cell>
          <cell r="Q29">
            <v>4</v>
          </cell>
          <cell r="T29">
            <v>3160.97</v>
          </cell>
          <cell r="U29">
            <v>18965.82</v>
          </cell>
        </row>
        <row r="30">
          <cell r="A30" t="str">
            <v>2.0</v>
          </cell>
          <cell r="D30" t="str">
            <v>ADMINISTRAÇÃO LOCAL</v>
          </cell>
          <cell r="E30" t="str">
            <v/>
          </cell>
          <cell r="U30">
            <v>235673.01</v>
          </cell>
        </row>
        <row r="31">
          <cell r="A31" t="str">
            <v>2.1</v>
          </cell>
          <cell r="D31" t="str">
            <v>Administração da obra</v>
          </cell>
          <cell r="E31" t="str">
            <v>un</v>
          </cell>
          <cell r="Q31">
            <v>0.87</v>
          </cell>
          <cell r="T31">
            <v>196394.17</v>
          </cell>
          <cell r="U31">
            <v>235673.01</v>
          </cell>
        </row>
        <row r="32">
          <cell r="A32" t="str">
            <v>3.0</v>
          </cell>
          <cell r="D32" t="str">
            <v>TERRAPLENAGEM</v>
          </cell>
          <cell r="U32">
            <v>481925.82</v>
          </cell>
        </row>
        <row r="33">
          <cell r="A33" t="str">
            <v>3.1</v>
          </cell>
          <cell r="D33" t="str">
            <v>Escavação, carga e transporte de material de 1ª categoria - DMT de 600 a 800 m - caminho de serviço em leito natural - com escavadeira e caminhão basculante de 14 m³</v>
          </cell>
          <cell r="E33" t="str">
            <v>m³</v>
          </cell>
          <cell r="Q33">
            <v>0</v>
          </cell>
          <cell r="T33">
            <v>9.02</v>
          </cell>
          <cell r="U33">
            <v>229114.04</v>
          </cell>
        </row>
        <row r="34">
          <cell r="A34" t="str">
            <v>3.2</v>
          </cell>
          <cell r="D34" t="str">
            <v>Regularização de bota-fora com espalhamento e compactação</v>
          </cell>
          <cell r="E34" t="str">
            <v>m³</v>
          </cell>
          <cell r="Q34">
            <v>16589</v>
          </cell>
          <cell r="T34">
            <v>3.39</v>
          </cell>
          <cell r="U34">
            <v>125033.37</v>
          </cell>
        </row>
        <row r="35">
          <cell r="A35" t="str">
            <v>3.3</v>
          </cell>
          <cell r="D35" t="str">
            <v>Compactação de aterros a 100% do Proctor intermediário</v>
          </cell>
          <cell r="E35" t="str">
            <v>m³</v>
          </cell>
          <cell r="Q35">
            <v>1025</v>
          </cell>
          <cell r="T35">
            <v>7.33</v>
          </cell>
          <cell r="U35">
            <v>36305.49</v>
          </cell>
        </row>
        <row r="36">
          <cell r="A36" t="str">
            <v>3.4</v>
          </cell>
          <cell r="D36" t="str">
            <v>Transporte com caminhão basculante de 10 m³ - rodovia em leito natural</v>
          </cell>
          <cell r="E36" t="str">
            <v>tkm</v>
          </cell>
          <cell r="Q36">
            <v>43256</v>
          </cell>
          <cell r="T36">
            <v>1.01</v>
          </cell>
          <cell r="U36">
            <v>91472.92</v>
          </cell>
        </row>
        <row r="37">
          <cell r="A37" t="str">
            <v>4.0</v>
          </cell>
          <cell r="D37" t="str">
            <v>PAVIMENTAÇÃO</v>
          </cell>
          <cell r="U37">
            <v>5486308.1299999999</v>
          </cell>
        </row>
        <row r="38">
          <cell r="A38" t="str">
            <v>4.1</v>
          </cell>
          <cell r="D38" t="str">
            <v>Regularização do subleito</v>
          </cell>
          <cell r="E38" t="str">
            <v>m²</v>
          </cell>
          <cell r="Q38">
            <v>21548</v>
          </cell>
          <cell r="T38">
            <v>0.97</v>
          </cell>
          <cell r="U38">
            <v>54410.95</v>
          </cell>
        </row>
        <row r="39">
          <cell r="A39" t="str">
            <v>4.2</v>
          </cell>
          <cell r="D39" t="str">
            <v>Sub-base de solo estabilizado granulometricamente sem mistura com material de jazida</v>
          </cell>
          <cell r="E39" t="str">
            <v>m³</v>
          </cell>
          <cell r="Q39">
            <v>10826.16</v>
          </cell>
          <cell r="T39">
            <v>13.37</v>
          </cell>
          <cell r="U39">
            <v>207248.3</v>
          </cell>
        </row>
        <row r="40">
          <cell r="A40" t="str">
            <v>4.3</v>
          </cell>
          <cell r="D40" t="str">
            <v>Base ou sub-base de brita graduada com brita comercial</v>
          </cell>
          <cell r="E40" t="str">
            <v>m³</v>
          </cell>
          <cell r="Q40">
            <v>6592.87</v>
          </cell>
          <cell r="T40">
            <v>265.07</v>
          </cell>
          <cell r="U40">
            <v>1975217.63</v>
          </cell>
        </row>
        <row r="41">
          <cell r="A41" t="str">
            <v>4.4</v>
          </cell>
          <cell r="D41" t="str">
            <v>Imprimação com emulsão asfáltica</v>
          </cell>
          <cell r="E41" t="str">
            <v>m²</v>
          </cell>
          <cell r="Q41">
            <v>34545.769999999997</v>
          </cell>
          <cell r="T41">
            <v>0.49</v>
          </cell>
          <cell r="U41">
            <v>16927.43</v>
          </cell>
        </row>
        <row r="42">
          <cell r="A42" t="str">
            <v>4.5</v>
          </cell>
          <cell r="D42" t="str">
            <v>Concreto asfáltico - faixa C - areia e brita comerciais</v>
          </cell>
          <cell r="E42" t="str">
            <v>t</v>
          </cell>
          <cell r="Q42">
            <v>4145.49</v>
          </cell>
          <cell r="T42">
            <v>250.86</v>
          </cell>
          <cell r="U42">
            <v>1039937.62</v>
          </cell>
        </row>
        <row r="43">
          <cell r="A43" t="str">
            <v>4.6</v>
          </cell>
          <cell r="D43" t="str">
            <v>Transporte com caminhão basculante de 6 m³ - rodovia pavimentada (concreto asfáltico)</v>
          </cell>
          <cell r="E43" t="str">
            <v>tkm</v>
          </cell>
          <cell r="Q43">
            <v>248107.8</v>
          </cell>
          <cell r="T43">
            <v>1.01</v>
          </cell>
          <cell r="U43">
            <v>250588.88</v>
          </cell>
        </row>
        <row r="44">
          <cell r="A44" t="str">
            <v>4.7</v>
          </cell>
          <cell r="D44" t="str">
            <v xml:space="preserve">AQUISIÇÃO E TRANSPORTE MATERIAL BETUMINOSO </v>
          </cell>
        </row>
        <row r="45">
          <cell r="A45" t="str">
            <v>4.7.1</v>
          </cell>
          <cell r="D45" t="str">
            <v>Aquisição e Transporte de CM-30</v>
          </cell>
          <cell r="E45" t="str">
            <v>T</v>
          </cell>
          <cell r="Q45">
            <v>44.91</v>
          </cell>
          <cell r="T45">
            <v>6978</v>
          </cell>
          <cell r="U45">
            <v>313381.98</v>
          </cell>
        </row>
        <row r="46">
          <cell r="A46" t="str">
            <v>4.7.2</v>
          </cell>
          <cell r="D46" t="str">
            <v>Aquisição e Transporte de CAP-50/70</v>
          </cell>
          <cell r="E46" t="str">
            <v>T</v>
          </cell>
          <cell r="Q46">
            <v>262.13</v>
          </cell>
          <cell r="T46">
            <v>6212.93</v>
          </cell>
          <cell r="U46">
            <v>1628595.34</v>
          </cell>
        </row>
        <row r="47">
          <cell r="A47" t="str">
            <v>5.0</v>
          </cell>
          <cell r="D47" t="str">
            <v>DRENAGEM</v>
          </cell>
          <cell r="U47">
            <v>435102.2</v>
          </cell>
        </row>
        <row r="48">
          <cell r="A48" t="str">
            <v>5.1</v>
          </cell>
          <cell r="D48" t="str">
            <v>Dreno subsuperficial - DSS 04 - tubo PEAD e brita comercial</v>
          </cell>
          <cell r="E48" t="str">
            <v>m</v>
          </cell>
          <cell r="Q48">
            <v>1989.2</v>
          </cell>
          <cell r="T48">
            <v>76.45</v>
          </cell>
          <cell r="U48">
            <v>152074.34</v>
          </cell>
        </row>
        <row r="49">
          <cell r="A49" t="str">
            <v>5.2</v>
          </cell>
          <cell r="D49" t="str">
            <v>Boca de saída para dreno sub-superficial - BSD 03 - areia e brita comerciais</v>
          </cell>
          <cell r="E49" t="str">
            <v>un</v>
          </cell>
          <cell r="Q49">
            <v>2</v>
          </cell>
          <cell r="T49">
            <v>154.07</v>
          </cell>
          <cell r="U49">
            <v>308.14</v>
          </cell>
        </row>
        <row r="50">
          <cell r="A50" t="str">
            <v>5.3</v>
          </cell>
          <cell r="D50" t="str">
            <v>Vala de infiltração - 1,5 x 1,5m - brita comercial</v>
          </cell>
          <cell r="E50" t="str">
            <v>m</v>
          </cell>
          <cell r="Q50">
            <v>503</v>
          </cell>
          <cell r="T50">
            <v>420.42</v>
          </cell>
          <cell r="U50">
            <v>253186.86</v>
          </cell>
        </row>
        <row r="51">
          <cell r="A51" t="str">
            <v>5.4</v>
          </cell>
          <cell r="D51" t="str">
            <v>Transporte com caminhão basculante de 6 m³ - rodovia pavimentada</v>
          </cell>
          <cell r="E51" t="str">
            <v>tkm</v>
          </cell>
          <cell r="Q51">
            <v>29240.46</v>
          </cell>
          <cell r="T51">
            <v>1.01</v>
          </cell>
          <cell r="U51">
            <v>29532.86</v>
          </cell>
        </row>
        <row r="52">
          <cell r="A52" t="str">
            <v>6.0</v>
          </cell>
          <cell r="D52" t="str">
            <v>SINALIZAÇÃO</v>
          </cell>
          <cell r="U52">
            <v>82218.289999999994</v>
          </cell>
        </row>
        <row r="53">
          <cell r="A53" t="str">
            <v>6.1</v>
          </cell>
          <cell r="D53" t="str">
            <v>Pintura de setas e zebrados com termoplástico por extrusão - espessura de 3,0 mm</v>
          </cell>
          <cell r="E53" t="str">
            <v>m²</v>
          </cell>
          <cell r="Q53">
            <v>788.06</v>
          </cell>
          <cell r="T53">
            <v>104.33</v>
          </cell>
          <cell r="U53">
            <v>82218.289999999994</v>
          </cell>
        </row>
        <row r="54">
          <cell r="A54" t="str">
            <v>7.0</v>
          </cell>
          <cell r="D54" t="str">
            <v>ESTRUTURA DA CAIXA D'ÁGUA</v>
          </cell>
          <cell r="U54">
            <v>122482.88</v>
          </cell>
        </row>
        <row r="55">
          <cell r="A55" t="str">
            <v>7.1</v>
          </cell>
          <cell r="D55" t="str">
            <v>ESTRUTURA DA CAIXA D'ÁGUA E CAIXA D'ÁGUA DE FIBRA DE VIDRO DE 20000L</v>
          </cell>
          <cell r="E55" t="str">
            <v>und</v>
          </cell>
          <cell r="Q55">
            <v>1</v>
          </cell>
          <cell r="T55">
            <v>39548.28</v>
          </cell>
          <cell r="U55">
            <v>39548.28</v>
          </cell>
        </row>
        <row r="56">
          <cell r="A56" t="str">
            <v>7.2</v>
          </cell>
          <cell r="D56" t="str">
            <v>PERFURAÇÃO ROCHA CALCÁRIA - CALCÁRIO / CAMADAS ALTERADAS DN 6" (POÇO 150M)</v>
          </cell>
          <cell r="E56" t="str">
            <v>M</v>
          </cell>
          <cell r="Q56">
            <v>80</v>
          </cell>
          <cell r="T56">
            <v>149.69999999999999</v>
          </cell>
          <cell r="U56">
            <v>11976</v>
          </cell>
        </row>
        <row r="57">
          <cell r="A57" t="str">
            <v>7.3</v>
          </cell>
          <cell r="D57" t="str">
            <v>REVESTIMENTO FILTRO PVC GEOMECÂNICO STAND DN 154MM</v>
          </cell>
          <cell r="E57" t="str">
            <v>M</v>
          </cell>
          <cell r="Q57">
            <v>80</v>
          </cell>
          <cell r="T57">
            <v>218.17</v>
          </cell>
          <cell r="U57">
            <v>17453.599999999999</v>
          </cell>
        </row>
        <row r="58">
          <cell r="A58" t="str">
            <v>7.4</v>
          </cell>
          <cell r="D58" t="str">
            <v>PERFURAÇÃO EM ROCHA CALCÁRIA / CAMADAS ALTERADAS DN 8" - POÇO 150M</v>
          </cell>
          <cell r="E58" t="str">
            <v>M</v>
          </cell>
          <cell r="Q58">
            <v>100</v>
          </cell>
          <cell r="T58">
            <v>174.18</v>
          </cell>
          <cell r="U58">
            <v>17418</v>
          </cell>
        </row>
        <row r="59">
          <cell r="A59" t="str">
            <v>7.5</v>
          </cell>
          <cell r="D59" t="str">
            <v>REVESTIMENTO FILTRO PVC - GEOMECÂNICO STAND DN 206MM</v>
          </cell>
          <cell r="E59" t="str">
            <v>M</v>
          </cell>
          <cell r="Q59">
            <v>100</v>
          </cell>
          <cell r="T59">
            <v>360.87</v>
          </cell>
          <cell r="U59">
            <v>36087</v>
          </cell>
        </row>
        <row r="60">
          <cell r="Q60" t="str">
            <v>Valor Total Adequado (R$)</v>
          </cell>
          <cell r="U60">
            <v>7023430.7400000002</v>
          </cell>
        </row>
      </sheetData>
      <sheetData sheetId="1"/>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Aditivo"/>
      <sheetName val="Planilha Consolidada "/>
      <sheetName val="Cronograma"/>
      <sheetName val="Memoria de Cálculo"/>
    </sheetNames>
    <sheetDataSet>
      <sheetData sheetId="0" refreshError="1">
        <row r="1">
          <cell r="A1" t="str">
            <v>ESTADO DE ALAGOAS</v>
          </cell>
        </row>
        <row r="2">
          <cell r="A2" t="str">
            <v>MUNICÍPIO DE PILAR</v>
          </cell>
        </row>
        <row r="3">
          <cell r="A3" t="str">
            <v>Praça Floriano Peixoto, s/n, CEP: 57150-000, Centro - Pilar- Alagoas - Telefone: (82) 3265-1628- Fax:3265-1633</v>
          </cell>
        </row>
        <row r="4">
          <cell r="A4" t="str">
            <v xml:space="preserve"> CNPJ: 12.200.150/0001-28</v>
          </cell>
        </row>
        <row r="28">
          <cell r="P28" t="str">
            <v>Valor Total Adequado (R$)</v>
          </cell>
        </row>
      </sheetData>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ADITIVO"/>
      <sheetName val="MEMÓRIA"/>
      <sheetName val="PLANILHA CONSOLIDADA"/>
    </sheetNames>
    <sheetDataSet>
      <sheetData sheetId="0">
        <row r="10">
          <cell r="A10" t="str">
            <v>ENDEREÇO: PILAR/AL</v>
          </cell>
          <cell r="E10" t="str">
            <v>Aditivo 01 - V.Itens Acrescidos (R$)</v>
          </cell>
        </row>
        <row r="11">
          <cell r="A11" t="str">
            <v>CONTRATO: Contrato nº 16/2023 - Adesão RDC Eletrônico nº 08/2022</v>
          </cell>
          <cell r="E11" t="str">
            <v>Aditivo 01 -V.Itens itens novos (R$)</v>
          </cell>
        </row>
        <row r="12">
          <cell r="A12" t="str">
            <v>EMPRESA VENCEDORA: PLATAFORMA ENGENHARIA LTDA, CNPJ nº 06.034.228/0001-89</v>
          </cell>
          <cell r="E12" t="str">
            <v>Valor Aditivado 01 (R$)</v>
          </cell>
        </row>
        <row r="13">
          <cell r="B13">
            <v>0.29070000000000001</v>
          </cell>
        </row>
        <row r="18">
          <cell r="A18" t="str">
            <v>1.0</v>
          </cell>
          <cell r="D18" t="str">
            <v>PROJETOS</v>
          </cell>
        </row>
        <row r="19">
          <cell r="A19" t="str">
            <v>1.1</v>
          </cell>
          <cell r="D19" t="str">
            <v>PROJETO ARQUITETÔNICO EXECUTIVO DE HABITAÇÃO COLETIVA, PRÉDIOS PARA ESCRITÓRIOS, CONSULTÓRIOS, ADMINISTRATIVOS, PÚBLICOS, EDIFÍCIO GARAGEM, RODOVIÁRIAS, AEROPORTOS, BIBLIOTECAS, SHOPPING, CENTROS COMERCIAIS (SEM REPETIÇÕES)</v>
          </cell>
          <cell r="E19" t="str">
            <v>m²</v>
          </cell>
          <cell r="P19">
            <v>282.10000000000002</v>
          </cell>
          <cell r="S19">
            <v>24.73</v>
          </cell>
        </row>
        <row r="20">
          <cell r="A20" t="str">
            <v>1.2</v>
          </cell>
          <cell r="D20" t="str">
            <v>PROJETO ESTRUTURAL PARA EDIFICACOES</v>
          </cell>
          <cell r="E20" t="str">
            <v>m²</v>
          </cell>
          <cell r="P20">
            <v>282.10000000000002</v>
          </cell>
          <cell r="S20">
            <v>19.489999999999998</v>
          </cell>
        </row>
        <row r="21">
          <cell r="A21" t="str">
            <v>1.3</v>
          </cell>
          <cell r="D21" t="str">
            <v>PROJETO DE INSTALACOES ELETRICAS ATE 400M2</v>
          </cell>
          <cell r="E21" t="str">
            <v>m²</v>
          </cell>
          <cell r="P21">
            <v>282.10000000000002</v>
          </cell>
          <cell r="S21">
            <v>18.07</v>
          </cell>
        </row>
        <row r="22">
          <cell r="A22" t="str">
            <v>1.4</v>
          </cell>
          <cell r="D22" t="str">
            <v>PROJETO DE INSTALACAO HIDRAULICA EM EDIFICACOES</v>
          </cell>
          <cell r="E22" t="str">
            <v>m²</v>
          </cell>
          <cell r="P22">
            <v>282.10000000000002</v>
          </cell>
          <cell r="S22">
            <v>10.58</v>
          </cell>
        </row>
        <row r="23">
          <cell r="A23" t="str">
            <v>1.5</v>
          </cell>
          <cell r="D23" t="str">
            <v>PROJETO INSTALACAO ESGOTO SANITARIO EM EDIFICACOES</v>
          </cell>
          <cell r="E23" t="str">
            <v>m²</v>
          </cell>
          <cell r="P23">
            <v>282.10000000000002</v>
          </cell>
          <cell r="S23">
            <v>10.46</v>
          </cell>
        </row>
        <row r="24">
          <cell r="A24" t="str">
            <v>1.6</v>
          </cell>
          <cell r="D24" t="str">
            <v>PROJETO ""AS BUILT"" ARQUITETURA</v>
          </cell>
          <cell r="E24" t="str">
            <v>m²</v>
          </cell>
          <cell r="P24">
            <v>282.10000000000002</v>
          </cell>
          <cell r="S24">
            <v>11.87</v>
          </cell>
        </row>
        <row r="25">
          <cell r="D25" t="str">
            <v>ADMINISTRAÇÃO DA OBRA</v>
          </cell>
        </row>
        <row r="26">
          <cell r="A26" t="str">
            <v>2.1</v>
          </cell>
          <cell r="D26" t="str">
            <v>MESTRE DE OBRAS COM ENCARGOS COMPLEMENTARES</v>
          </cell>
          <cell r="E26" t="str">
            <v>MÊS</v>
          </cell>
          <cell r="P26">
            <v>3</v>
          </cell>
          <cell r="S26">
            <v>7300.06</v>
          </cell>
        </row>
        <row r="27">
          <cell r="A27" t="str">
            <v>2.2</v>
          </cell>
          <cell r="D27" t="str">
            <v>TÉCNICO EM SEGURANÇA DO TRABALHO COM ENCARGOS COMPLEMENTARES</v>
          </cell>
          <cell r="E27" t="str">
            <v>MÊS</v>
          </cell>
          <cell r="P27">
            <v>3</v>
          </cell>
          <cell r="S27">
            <v>4565</v>
          </cell>
        </row>
        <row r="28">
          <cell r="A28" t="str">
            <v>2.3</v>
          </cell>
          <cell r="D28" t="str">
            <v>VIGIA DIURNO COM ENCARGOS COMPLEMENTARES</v>
          </cell>
          <cell r="E28" t="str">
            <v>MÊS</v>
          </cell>
          <cell r="P28">
            <v>6</v>
          </cell>
          <cell r="S28">
            <v>3565.89</v>
          </cell>
        </row>
        <row r="29">
          <cell r="A29" t="str">
            <v>2.4</v>
          </cell>
          <cell r="D29" t="str">
            <v>AUXILIAR DE ESCRITORIO COM ENCARGOS COMPLEMENTARES</v>
          </cell>
          <cell r="E29" t="str">
            <v>MÊS</v>
          </cell>
          <cell r="P29">
            <v>3</v>
          </cell>
          <cell r="S29">
            <v>3323.18</v>
          </cell>
        </row>
        <row r="30">
          <cell r="A30" t="str">
            <v>2.5</v>
          </cell>
          <cell r="D30" t="str">
            <v>ALMOXARIFE COM ENCARGOS COMPLEMENTARES</v>
          </cell>
          <cell r="E30" t="str">
            <v>MÊS</v>
          </cell>
          <cell r="P30">
            <v>3</v>
          </cell>
          <cell r="S30">
            <v>4477.6499999999996</v>
          </cell>
        </row>
        <row r="31">
          <cell r="A31" t="str">
            <v>2.6</v>
          </cell>
          <cell r="D31" t="str">
            <v>APONTADOR OU APROPRIADOR COM ENCARGOS COMPLEMENTARES</v>
          </cell>
          <cell r="E31" t="str">
            <v>MÊS</v>
          </cell>
          <cell r="P31">
            <v>3</v>
          </cell>
          <cell r="S31">
            <v>4512.3599999999997</v>
          </cell>
        </row>
        <row r="32">
          <cell r="A32" t="str">
            <v>2.7</v>
          </cell>
          <cell r="D32" t="str">
            <v>ENGENHEIRO CIVIL DE OBRA JUNIOR COM ENCARGOS COMPLEMENTARES</v>
          </cell>
          <cell r="E32" t="str">
            <v>MÊS</v>
          </cell>
          <cell r="P32">
            <v>3</v>
          </cell>
          <cell r="S32">
            <v>17299.02</v>
          </cell>
        </row>
        <row r="33">
          <cell r="D33" t="str">
            <v>SERVIÇOS PRELIMINARES</v>
          </cell>
        </row>
        <row r="34">
          <cell r="D34" t="str">
            <v>PLACA DE OBRA EM CHAPA DE ACO GALVANIZADO</v>
          </cell>
          <cell r="E34" t="str">
            <v>m²</v>
          </cell>
          <cell r="P34">
            <v>10</v>
          </cell>
          <cell r="S34">
            <v>447.63</v>
          </cell>
        </row>
        <row r="35">
          <cell r="D35" t="str">
            <v>TAPUME COM COMPENSADO DE MADEIRA. AF_05/2018</v>
          </cell>
          <cell r="E35" t="str">
            <v>m²</v>
          </cell>
          <cell r="P35">
            <v>62.81</v>
          </cell>
          <cell r="S35">
            <v>128</v>
          </cell>
        </row>
        <row r="36">
          <cell r="D36" t="str">
            <v>INSTALACAO PROVISORIA DE AGUA/LUZ/FORCA/ESGOTOS</v>
          </cell>
          <cell r="E36" t="str">
            <v>UN</v>
          </cell>
          <cell r="P36">
            <v>1</v>
          </cell>
          <cell r="S36">
            <v>3203.9</v>
          </cell>
        </row>
        <row r="37">
          <cell r="D37" t="str">
            <v>EXECUÇÃO DE ESCRITÓRIO EM CANTEIRO DE OBRA EM CHAPA DE MADEIRA COMPENSADA, NÃO INCLUSO MOBILIÁRIO E EQUIPAMENTOS. AF  02/2016</v>
          </cell>
          <cell r="E37" t="str">
            <v>m²</v>
          </cell>
          <cell r="P37">
            <v>18</v>
          </cell>
          <cell r="S37">
            <v>1127.06</v>
          </cell>
        </row>
        <row r="38">
          <cell r="D38" t="str">
            <v>MOBILIZAÇÃO E DESMOBILIZAÇÃO E MANUTENÇÃO DE CANTEIRO</v>
          </cell>
        </row>
        <row r="39">
          <cell r="D39" t="str">
            <v>MOBILIZACAO E DESMOBILIZACAO DE CANTEIRO</v>
          </cell>
          <cell r="E39" t="str">
            <v>UN</v>
          </cell>
          <cell r="P39">
            <v>1</v>
          </cell>
          <cell r="S39">
            <v>17656.78</v>
          </cell>
        </row>
        <row r="40">
          <cell r="D40" t="str">
            <v>CONSUMO DE ENERGIA (LUZ E FORCA) EM SERVICOS DE OBRAS</v>
          </cell>
          <cell r="E40" t="str">
            <v>MES</v>
          </cell>
          <cell r="P40">
            <v>3</v>
          </cell>
          <cell r="S40">
            <v>1796.65</v>
          </cell>
        </row>
        <row r="41">
          <cell r="D41" t="str">
            <v>CONSUMO AGUA E ESGOTO OBRAS ATE 2.500m2</v>
          </cell>
          <cell r="E41" t="str">
            <v>MES</v>
          </cell>
          <cell r="P41">
            <v>3</v>
          </cell>
          <cell r="S41">
            <v>203.54</v>
          </cell>
        </row>
        <row r="42">
          <cell r="D42" t="str">
            <v>VEÍCULO LEVE - VOLKSWAGEN: GOL 1000 - AUTOMÓVEL ATÉ 100 HP</v>
          </cell>
          <cell r="E42" t="str">
            <v>h</v>
          </cell>
          <cell r="P42">
            <v>660</v>
          </cell>
          <cell r="S42">
            <v>12.78</v>
          </cell>
        </row>
        <row r="43">
          <cell r="D43" t="str">
            <v>MOVIMENTAÇÃO DE TERRA</v>
          </cell>
        </row>
        <row r="44">
          <cell r="D44" t="str">
            <v>LIMPEZA MANUAL DE VEGETAÇÃO EM TERRENO COM ENXADA.AF_05/2018</v>
          </cell>
          <cell r="E44" t="str">
            <v>m²</v>
          </cell>
          <cell r="P44">
            <v>830.3</v>
          </cell>
          <cell r="S44">
            <v>3.05</v>
          </cell>
        </row>
        <row r="45">
          <cell r="D45" t="str">
            <v>Aterro de áreas,com material adquirido em depósito, com espalhamento manual, sem compactação.</v>
          </cell>
          <cell r="E45" t="str">
            <v>m³</v>
          </cell>
          <cell r="P45">
            <v>249.09</v>
          </cell>
          <cell r="S45">
            <v>167.2</v>
          </cell>
        </row>
        <row r="46">
          <cell r="D46" t="str">
            <v>EXECUÇÃO E COMPACTAÇÃO DE ATERRO COM SOLO PREDOMINANTEMENTE ARGILOSO - EXCLUSIVE SOLO, ESCAVAÇÃO, CARGA E TRANSPORTE. AF  11/2019</v>
          </cell>
          <cell r="E46" t="str">
            <v>m³</v>
          </cell>
          <cell r="P46">
            <v>249.09</v>
          </cell>
          <cell r="S46">
            <v>9.07</v>
          </cell>
        </row>
        <row r="47">
          <cell r="D47" t="str">
            <v>REMOCAO E BOTA-FORA DE ENTULHO EM CAMINHAO 12m3-PERCURSO 12km</v>
          </cell>
          <cell r="E47" t="str">
            <v>m³</v>
          </cell>
          <cell r="P47">
            <v>100</v>
          </cell>
          <cell r="S47">
            <v>28.15</v>
          </cell>
        </row>
        <row r="48">
          <cell r="D48" t="str">
            <v>ESCAVAÇÃO VERTICAL A CÉU ABERTO, EM OBRAS DE EDIFICAÇÃO, INCLUINDO CARGA, DESCARGA E TRANSPORTE, EM SOLO DE 1ª CATEGORIA COM ESCAVADEIRA HIDRÁULICA (CAÇAMBA: 0,8 M³ / 111 HP), FROTA DE 4 CAMINHÕES BASCULANTES DE 14 M³, DMT DE 1,5 KM E VELOCIDADE MÉDIA 18KM/H. AF_05/2020</v>
          </cell>
          <cell r="E48" t="str">
            <v>m³</v>
          </cell>
          <cell r="P48">
            <v>249.09</v>
          </cell>
          <cell r="S48">
            <v>14.93</v>
          </cell>
        </row>
        <row r="49">
          <cell r="D49" t="str">
            <v>FUNDAÇÕES</v>
          </cell>
        </row>
        <row r="50">
          <cell r="D50" t="str">
            <v>FABRICAÇÃO, MONTAGEM E DESMONTAGEM DE FÔRMA PARA SAPATA, EM MADEIRA SERRADA, E=25 MM, 4 UTILIZAÇÕES. AF_06/2017</v>
          </cell>
          <cell r="E50" t="str">
            <v>m²</v>
          </cell>
          <cell r="P50">
            <v>68.64</v>
          </cell>
          <cell r="S50">
            <v>133.44999999999999</v>
          </cell>
        </row>
        <row r="51">
          <cell r="D51" t="str">
            <v>ESCAVAÇÃO MANUAL DE VALA COM PROFUNDIDADE MENOR OU IGUAL A 1,30 M. AF_03/2016</v>
          </cell>
          <cell r="E51" t="str">
            <v>m³</v>
          </cell>
          <cell r="P51">
            <v>26</v>
          </cell>
          <cell r="S51">
            <v>64.010000000000005</v>
          </cell>
        </row>
        <row r="52">
          <cell r="D52" t="str">
            <v>LASTRO COM PREPARO DE FUNDO, LARGURA MAIOR OU IGUAL A 1,5 M, COM CAMADA DE BRITA, LANÇAMENTO MANUAL. AF_08/2020</v>
          </cell>
          <cell r="E52" t="str">
            <v>m³</v>
          </cell>
          <cell r="P52">
            <v>1.87</v>
          </cell>
          <cell r="S52">
            <v>215.87</v>
          </cell>
        </row>
        <row r="53">
          <cell r="D53" t="str">
            <v>ARMAÇÃO DE BLOCO, VIGA BALDRAME OU SAPATA UTILIZANDO AÇO CA-50 DE 10 MM - MONTAGEM. AF_06/2017</v>
          </cell>
          <cell r="E53" t="str">
            <v>KG</v>
          </cell>
          <cell r="P53">
            <v>449.4</v>
          </cell>
          <cell r="S53">
            <v>20.48</v>
          </cell>
        </row>
        <row r="54">
          <cell r="D54" t="str">
            <v>CONCRETAGEM DE SAPATAS, FCK 30 MPA, COM USO DE BOMBA LANÇAMENTO, ADENSAMENTO E ACABAMENTO. AF_11/2016</v>
          </cell>
          <cell r="E54" t="str">
            <v>m³</v>
          </cell>
          <cell r="P54">
            <v>7.49</v>
          </cell>
          <cell r="S54">
            <v>566.33000000000004</v>
          </cell>
        </row>
        <row r="55">
          <cell r="D55" t="str">
            <v>ARMAÇÃO DE BLOCO, VIGA BALDRAME OU SAPATA UTILIZANDO AÇO CA-50 DE 8 MM - MONTAGEM. AF_06/2017</v>
          </cell>
          <cell r="E55" t="str">
            <v>KG</v>
          </cell>
          <cell r="P55">
            <v>262.14999999999998</v>
          </cell>
          <cell r="S55">
            <v>22.52</v>
          </cell>
        </row>
        <row r="56">
          <cell r="D56" t="str">
            <v>(COMPOSIÇÃO REPRESENTATIVA) EXECUÇÃO DE ESTRUTURAS DE CONCRETO ARMADO, PARA EDIFICAÇÃO INSTITUCIONAL TÉRREA, FCK = 25 MPA. AF  01/2017</v>
          </cell>
          <cell r="E56" t="str">
            <v>m³</v>
          </cell>
          <cell r="P56">
            <v>6.08</v>
          </cell>
          <cell r="S56">
            <v>3617.16</v>
          </cell>
        </row>
        <row r="57">
          <cell r="D57" t="str">
            <v>CORTE E INSTALAÇÃO - CHAPAS DAS BASES</v>
          </cell>
        </row>
        <row r="58">
          <cell r="D58" t="str">
            <v>Chapa aço grossa preta 5/16"(8,00mm), 62,72 Kg/m²</v>
          </cell>
          <cell r="E58" t="str">
            <v>KG</v>
          </cell>
          <cell r="P58">
            <v>192.08</v>
          </cell>
          <cell r="S58">
            <v>9.7411560000000001</v>
          </cell>
        </row>
        <row r="59">
          <cell r="D59" t="str">
            <v>Aço CA-50 Ø 12,5 mm (1/2")</v>
          </cell>
          <cell r="E59" t="str">
            <v>KG</v>
          </cell>
          <cell r="P59">
            <v>42</v>
          </cell>
          <cell r="S59">
            <v>7.9085219999999996</v>
          </cell>
        </row>
        <row r="60">
          <cell r="D60" t="str">
            <v>PINTURA COM TINTA ALQUÍDICA DE FUNDO (TIPO ZARCÃO) PULVERIZADA SOBRE SUPERFÍCIES METÁLICAS (EXCETO PERFIL) EXECUTADO EM OBRA (POR DEMÃO). AF_01/2020</v>
          </cell>
          <cell r="E60" t="str">
            <v>m²</v>
          </cell>
          <cell r="P60">
            <v>9.8000000000000007</v>
          </cell>
          <cell r="S60">
            <v>6.1181789999999996</v>
          </cell>
        </row>
        <row r="61">
          <cell r="D61" t="str">
            <v>PINTURA COM TINTA ALQUÍDICA DE ACABAMENTO (ESMALTE SINTÉTICO ACETINADO) PULVERIZADA SOBRE SUPERFÍCIES METÁLICAS (EXCETO PERFIL) EXECUTADO EM OBRA (02 DEMÃOS). AF_01/2020</v>
          </cell>
          <cell r="E61" t="str">
            <v>m²</v>
          </cell>
          <cell r="P61">
            <v>4.9000000000000004</v>
          </cell>
          <cell r="S61">
            <v>27.736217</v>
          </cell>
        </row>
        <row r="62">
          <cell r="D62" t="str">
            <v>SUPERESTRUTURA</v>
          </cell>
        </row>
        <row r="63">
          <cell r="D63" t="str">
            <v>CORTE E INSTALAÇÃO - CHAPAS DAS BASES</v>
          </cell>
        </row>
        <row r="64">
          <cell r="D64" t="str">
            <v>MÓDULO 3 X 3 X 6 P/ CONSTRUÇÃO MODULAR UBS TIPO I</v>
          </cell>
          <cell r="E64" t="str">
            <v>und</v>
          </cell>
          <cell r="P64">
            <v>12</v>
          </cell>
          <cell r="S64">
            <v>20278.78</v>
          </cell>
        </row>
        <row r="65">
          <cell r="D65" t="str">
            <v>ESTRUTURA EDIF.METALICA-VIGAS CHAPA DE ACO DOBRADA 1/4""</v>
          </cell>
          <cell r="E65" t="str">
            <v>KG</v>
          </cell>
          <cell r="P65">
            <v>2150</v>
          </cell>
          <cell r="S65">
            <v>21.32</v>
          </cell>
        </row>
        <row r="66">
          <cell r="D66" t="str">
            <v>PAREDE COM PLACAS DE GESSO ACARTONADO (DRYWALL), PARA USO INTERNO, COM DUAS FACES DUPLAS E ESTRUTURA METÁLICA COM GUIAS DUPLAS, COM VÃOS. AF_06/2017_P</v>
          </cell>
          <cell r="E66" t="str">
            <v>m²</v>
          </cell>
          <cell r="P66">
            <v>20.67</v>
          </cell>
          <cell r="S66">
            <v>181.86</v>
          </cell>
        </row>
        <row r="67">
          <cell r="D67" t="str">
            <v>GUINDASTE HIDRÁULICO AUTOPROPELIDO, COM LANÇA TELESCÓPICA 40M, CAPACIDADE MÁXIMA 60 T, POTÊNCIA 260 KW - CHP DIURNO. AF  03/2016</v>
          </cell>
          <cell r="E67" t="str">
            <v>CHP</v>
          </cell>
          <cell r="P67">
            <v>48</v>
          </cell>
          <cell r="S67">
            <v>430.96</v>
          </cell>
        </row>
        <row r="68">
          <cell r="D68" t="str">
            <v>FORRO DE GESSO ACARTONADO LAFARGE GYPSUM FGE</v>
          </cell>
          <cell r="E68" t="str">
            <v>m²</v>
          </cell>
          <cell r="P68">
            <v>50.74</v>
          </cell>
          <cell r="S68">
            <v>157.99</v>
          </cell>
        </row>
        <row r="69">
          <cell r="D69" t="str">
            <v>ALVENARIA DE VEDAÇÃO COM ELEMENTO VAZADO DE CERÂMICA (COBOGÓ) DE 7X20X20CM E ARGAMASSA DE ASSENTAMENTO COM PREPARO EM BETONEIRA. AF  05/2020</v>
          </cell>
          <cell r="E69" t="str">
            <v>m²</v>
          </cell>
          <cell r="P69">
            <v>12.92</v>
          </cell>
          <cell r="S69">
            <v>145.76</v>
          </cell>
        </row>
        <row r="70">
          <cell r="D70" t="str">
            <v>PAREDE COM PLACAS DE GESSO ACARTONADO (DRYWALL), PARA USO INTERNO, COM UMA FACE SIMPLES EM GESSO VERDE E ESTRUTURA METÁLICA COM GUIAS SIMPLES, COM VÃOS. AF_06/2017_P</v>
          </cell>
          <cell r="E70" t="str">
            <v>m²</v>
          </cell>
          <cell r="P70">
            <v>140.9</v>
          </cell>
          <cell r="S70">
            <v>119.56</v>
          </cell>
        </row>
        <row r="71">
          <cell r="D71" t="str">
            <v>PAREDE COM PLACAS DE GESSO ACARTONADO (DRYWALL), PARA USO INTERNO, COM UMA FACE SIMPLES E OUTRA FACE DUPLA E ESTRUTURA METÁLICA COM GUIAS SIMPLES, COM VÃOS. AF_06/2017_P</v>
          </cell>
          <cell r="E71" t="str">
            <v>m²</v>
          </cell>
          <cell r="P71">
            <v>16.89</v>
          </cell>
          <cell r="S71">
            <v>119.56</v>
          </cell>
        </row>
        <row r="72">
          <cell r="D72" t="str">
            <v>LOCACAO CONVENCIONAL DE OBRA, UTILIZANDO GABARITO DE TÁBUAS CORRIDAS PONTALETADAS A CADA 2,00M -  2 UTILIZAÇÕES. AF_10/2018</v>
          </cell>
          <cell r="E72" t="str">
            <v>M</v>
          </cell>
          <cell r="P72">
            <v>194</v>
          </cell>
          <cell r="S72">
            <v>52.45</v>
          </cell>
        </row>
        <row r="73">
          <cell r="D73" t="str">
            <v>PAINEL PRÉ FABRICADO ARQUITETONICO PARA FACHADA EM GFRC - INSTALADO</v>
          </cell>
          <cell r="E73" t="str">
            <v>m²</v>
          </cell>
          <cell r="P73">
            <v>72.849999999999994</v>
          </cell>
          <cell r="S73">
            <v>234.91</v>
          </cell>
        </row>
        <row r="74">
          <cell r="D74" t="str">
            <v>REMOÇÃO DE CHAPAS E PERFIS DE DRYWALL, DE FORMA MANUAL, SEM REAPROVEITAMENTO. AF_12/2017</v>
          </cell>
          <cell r="E74" t="str">
            <v xml:space="preserve">m2 </v>
          </cell>
          <cell r="P74">
            <v>115</v>
          </cell>
          <cell r="S74">
            <v>4.2996420000000004</v>
          </cell>
        </row>
        <row r="75">
          <cell r="D75" t="str">
            <v>ESQUADRIAS</v>
          </cell>
        </row>
        <row r="76">
          <cell r="D76" t="str">
            <v>PORTA DUPLA EM VIDRO LAMINADO INCOLOR 8MM COM FERRAGENS</v>
          </cell>
          <cell r="E76" t="str">
            <v>m²</v>
          </cell>
          <cell r="P76">
            <v>8.4</v>
          </cell>
          <cell r="S76">
            <v>1724.85</v>
          </cell>
        </row>
        <row r="77">
          <cell r="D77" t="str">
            <v>PORTA DE ALUMÍNIO DE ABRIR COM LAMBRI, COM GUARNIÇÃO, FIXAÇÃO COM PARAFUSOS - FORNECIMENTO E INSTALAÇÃO. AF_12/2019</v>
          </cell>
          <cell r="E77" t="str">
            <v>m²</v>
          </cell>
          <cell r="P77">
            <v>10.01</v>
          </cell>
          <cell r="S77">
            <v>1675.24</v>
          </cell>
        </row>
        <row r="78">
          <cell r="D78" t="str">
            <v>FORNECIMENTO DE JANELA DE CORRER EM ALUMINIO NATURAL</v>
          </cell>
          <cell r="E78" t="str">
            <v>m²</v>
          </cell>
          <cell r="P78">
            <v>31.04</v>
          </cell>
          <cell r="S78">
            <v>628.33000000000004</v>
          </cell>
        </row>
        <row r="79">
          <cell r="D79" t="str">
            <v>FORNECIMENTO PORTA MADEIRA 1 FL 80x210cm PINT.OLEO/FERRAGENS</v>
          </cell>
          <cell r="E79" t="str">
            <v>UN</v>
          </cell>
          <cell r="P79">
            <v>23</v>
          </cell>
          <cell r="S79">
            <v>1624.75</v>
          </cell>
        </row>
        <row r="80">
          <cell r="D80" t="str">
            <v>JANELA FIXA DE ALUMÍNIO PARA VIDRO, COM VIDRO, BATENTE E FERRAGENS. EXCLUSIVE ACABAMENTO, ALIZAR E CONTRAMARCO. FORNECIMENTO E INSTALAÇÃO. AF_12/2019</v>
          </cell>
          <cell r="E80" t="str">
            <v>m2</v>
          </cell>
          <cell r="P80">
            <v>3.92</v>
          </cell>
          <cell r="S80">
            <v>209.53355300000001</v>
          </cell>
        </row>
        <row r="81">
          <cell r="D81" t="str">
            <v>SISTEMAS DE COBERTURA</v>
          </cell>
        </row>
        <row r="82">
          <cell r="D82" t="str">
            <v>ESTRUTURA EDIF.METALICA-VIGAS CHAPA DE ACO DOBRADA 1/4""</v>
          </cell>
          <cell r="E82" t="str">
            <v>KG</v>
          </cell>
          <cell r="P82">
            <v>2538.9</v>
          </cell>
          <cell r="S82">
            <v>21.32</v>
          </cell>
        </row>
        <row r="83">
          <cell r="D83" t="str">
            <v>TELHAMENTO COM TELHA DE AÇO/ALUMÍNIO E = 0,5 MM, COM ATÉ 2 ÁGUAS, INCLUSO IÇAMENTO. AF_07/2019</v>
          </cell>
          <cell r="E83" t="str">
            <v>m²</v>
          </cell>
          <cell r="P83">
            <v>282.10000000000002</v>
          </cell>
          <cell r="S83">
            <v>173.93</v>
          </cell>
        </row>
        <row r="84">
          <cell r="D84" t="str">
            <v>POLICARBONATO COMPACTO 10MM SEM CAIXILHOS E PERFIS ALUMINIO</v>
          </cell>
          <cell r="E84" t="str">
            <v>m²</v>
          </cell>
          <cell r="P84">
            <v>38.549999999999997</v>
          </cell>
          <cell r="S84">
            <v>464.65</v>
          </cell>
        </row>
        <row r="85">
          <cell r="D85" t="str">
            <v>CALHA EM CHAPA DE AÇO GALVANIZADO NÚMERO 24, DESENVOLVIMENTO DE 50 CM, INCLUSO TRANSPORTE VERTICAL. AF  07/2019</v>
          </cell>
          <cell r="E85" t="str">
            <v>M</v>
          </cell>
          <cell r="P85">
            <v>61.52</v>
          </cell>
          <cell r="S85">
            <v>104.5</v>
          </cell>
        </row>
        <row r="86">
          <cell r="D86" t="str">
            <v>ALGEROZ/BOCAL PARA BEIRAL CHAPA GALVANIZADA #22</v>
          </cell>
          <cell r="E86" t="str">
            <v>UN</v>
          </cell>
          <cell r="P86">
            <v>80.540000000000006</v>
          </cell>
          <cell r="S86">
            <v>139.09</v>
          </cell>
        </row>
        <row r="87">
          <cell r="D87" t="str">
            <v>TRANSPORTE HORIZONTAL COM MANIPULADOR TELESCÓPICO, DE TELHAS TERMOACÚSTICAS, FIBROCIMENTO, AÇO ZINCADO, FIBROCIMENTO ESTRUTURAL, CANALETE 90 OU KALHETÃO (UNIDADE: M2XKM). AF  07/2019</v>
          </cell>
          <cell r="E87" t="str">
            <v>M2XKM</v>
          </cell>
          <cell r="P87">
            <v>4231.5</v>
          </cell>
          <cell r="S87">
            <v>8.1199999999999992</v>
          </cell>
        </row>
        <row r="88">
          <cell r="D88" t="str">
            <v>RUFO EXTERNO/INTERNO EM CHAPA DE AÇO GALVANIZADO NÚMERO 26, CORTE DE 33 CM, INCLUSO IÇAMENTO. AF_07/2019</v>
          </cell>
          <cell r="E88" t="str">
            <v>m</v>
          </cell>
          <cell r="P88">
            <v>104.18</v>
          </cell>
          <cell r="S88">
            <v>49.593907000000002</v>
          </cell>
        </row>
        <row r="89">
          <cell r="D89" t="str">
            <v>Cumeeira em alumínio - 30cm de cada lado, e= 0,8mm</v>
          </cell>
          <cell r="E89" t="str">
            <v>m</v>
          </cell>
          <cell r="P89">
            <v>22</v>
          </cell>
          <cell r="S89">
            <v>59.595861999999997</v>
          </cell>
        </row>
        <row r="90">
          <cell r="D90" t="str">
            <v>Manta aluminizada 1 face para subcobertura, e = *1* mm</v>
          </cell>
          <cell r="E90" t="str">
            <v>m2</v>
          </cell>
          <cell r="P90">
            <v>11.78</v>
          </cell>
          <cell r="S90">
            <v>11.601985000000001</v>
          </cell>
        </row>
        <row r="91">
          <cell r="D91" t="str">
            <v>TRAMA DE MADEIRA COMPOSTA POR RIPAS, CAIBROS E TERÇAS PARA TELHADOS DE ATÉ 2 ÁGUAS PARA TELHA CERÂMICA CAPA-CANAL, INCLUSO TRANSPORTE VERTICAL. AF_07/2019</v>
          </cell>
          <cell r="E91" t="str">
            <v>m2</v>
          </cell>
          <cell r="P91">
            <v>23.14</v>
          </cell>
          <cell r="S91">
            <v>50.672342</v>
          </cell>
        </row>
        <row r="92">
          <cell r="D92" t="str">
            <v>TELHAMENTO COM TELHA CERÂMICA CAPA CANAL, TIPO COLONIAL, COM ATÉ 2 ÁGUAS, INCLUSO TRANSPORTE VERTICAL. AF_2019</v>
          </cell>
          <cell r="E92" t="str">
            <v>m2</v>
          </cell>
          <cell r="P92">
            <v>23.14</v>
          </cell>
          <cell r="S92">
            <v>28.328299000000001</v>
          </cell>
        </row>
        <row r="93">
          <cell r="D93" t="str">
            <v>REVESTIMENTOS INTERNOS E EXTERNOS</v>
          </cell>
        </row>
        <row r="94">
          <cell r="D94" t="str">
            <v>REVESTIMENTO CERÂMICO PARA PISO COM PLACAS TIPO PORCELANATO DE DIMENSÕES 45X45 CM APLICADA EM AMBIENTES DE ÁREA MENOR QUE 5 M². AF  06/2014</v>
          </cell>
          <cell r="E94" t="str">
            <v>m²</v>
          </cell>
          <cell r="P94">
            <v>240.17</v>
          </cell>
          <cell r="S94">
            <v>121.45</v>
          </cell>
        </row>
        <row r="95">
          <cell r="D95" t="str">
            <v>RODAPE 8,5X45CM PORCELANATO FORMA BOLD ACET. BRANCO ELIANE</v>
          </cell>
          <cell r="E95" t="str">
            <v>M</v>
          </cell>
          <cell r="P95">
            <v>275.3</v>
          </cell>
          <cell r="S95">
            <v>71.7</v>
          </cell>
        </row>
        <row r="96">
          <cell r="D96" t="str">
            <v xml:space="preserve">PISO EM CONCRETO 20 MPA PREPARO MECÂNICO, ESPESSURA 7CM. AF_09/2020 m² </v>
          </cell>
          <cell r="E96" t="str">
            <v>m2</v>
          </cell>
          <cell r="P96">
            <v>282</v>
          </cell>
          <cell r="S96">
            <v>53.844208999999999</v>
          </cell>
        </row>
        <row r="97">
          <cell r="D97" t="str">
            <v xml:space="preserve">TELA DE ACO SOLDADA NERVURADA, CA-60, Q-61, (0,97 KG/M2), DIAMETRO DO FIO = 3,4 MM, LARGURA = 2,45 M, ESPACAMENTO DA MALHA = 15 X 15 CM </v>
          </cell>
          <cell r="E97" t="str">
            <v>m2</v>
          </cell>
          <cell r="P97">
            <v>282</v>
          </cell>
          <cell r="S97">
            <v>13.83639</v>
          </cell>
        </row>
        <row r="98">
          <cell r="D98" t="str">
            <v>PISO CIMENTADO, TRAÇO 1:3 (CIMENTO E AREIA), ACABAMENTO RÚSTICO, ESPESSURA 4,0 CM, PREPARO MECÂNICO DA ARGAMASSA. AF_09/2020</v>
          </cell>
          <cell r="E98" t="str">
            <v>m2</v>
          </cell>
          <cell r="P98">
            <v>282.10000000000002</v>
          </cell>
          <cell r="S98">
            <v>34.284360999999997</v>
          </cell>
        </row>
        <row r="99">
          <cell r="D99" t="str">
            <v>PINTURAS E ACABAMENTOS</v>
          </cell>
        </row>
        <row r="100">
          <cell r="D100" t="str">
            <v>PREPARO DE PAREDE COM MASSA PVA + FUNDO PREPARADOR</v>
          </cell>
          <cell r="E100" t="str">
            <v>m²</v>
          </cell>
          <cell r="P100">
            <v>751.05</v>
          </cell>
          <cell r="S100">
            <v>20.77</v>
          </cell>
        </row>
        <row r="101">
          <cell r="D101" t="str">
            <v>PREPARO DE TETOS COM CORRECAO DE MASSA CORRIDA PVA</v>
          </cell>
          <cell r="E101" t="str">
            <v>m²</v>
          </cell>
          <cell r="P101">
            <v>250.87</v>
          </cell>
          <cell r="S101">
            <v>26.23</v>
          </cell>
        </row>
        <row r="102">
          <cell r="D102" t="str">
            <v>APLICAÇÃO DE FUNDO SELADOR ACRÍLICO EM PAREDES, UMA DEMÃO. AF_06/2014</v>
          </cell>
          <cell r="E102" t="str">
            <v>m²</v>
          </cell>
          <cell r="P102">
            <v>751.05</v>
          </cell>
          <cell r="S102">
            <v>2.36</v>
          </cell>
        </row>
        <row r="103">
          <cell r="D103" t="str">
            <v>APLICAÇÃO DE FUNDO SELADOR ACRÍLICO EM TETO, UMA DEMÃO. AF_06/2014</v>
          </cell>
          <cell r="E103" t="str">
            <v>m²</v>
          </cell>
          <cell r="P103">
            <v>250.87</v>
          </cell>
          <cell r="S103">
            <v>2.72</v>
          </cell>
        </row>
        <row r="104">
          <cell r="D104" t="str">
            <v>APLICAÇÃO MANUAL DE PINTURA COM TINTA LÁTEX ACRÍLICA EM PAREDES, DUAS DEMÃOS. AF_06/2014</v>
          </cell>
          <cell r="E104" t="str">
            <v>m²</v>
          </cell>
          <cell r="P104">
            <v>751.05</v>
          </cell>
          <cell r="S104">
            <v>13.1</v>
          </cell>
        </row>
        <row r="105">
          <cell r="D105" t="str">
            <v>APLICAÇÃO MANUAL DE PINTURA COM TINTA LÁTEX ACRÍLICA EM TETO, DUAS DEMÃOS. AF_06/2014</v>
          </cell>
          <cell r="E105" t="str">
            <v>m²</v>
          </cell>
          <cell r="P105">
            <v>250.87</v>
          </cell>
          <cell r="S105">
            <v>14.62</v>
          </cell>
        </row>
        <row r="106">
          <cell r="D106" t="str">
            <v>REVESTIMENTO CERÂMICO PARA PAREDES INTERNAS COM PLACAS TIPO ESMALTADA EXTRA DE DIMENSÕES 25X35 CM APLICADAS EM AMBIENTES DE ÁREA MAIOR QUE 5 M² A MEIA ALTURA DAS PAREDES. AF_06/2014</v>
          </cell>
          <cell r="E106" t="str">
            <v>m²</v>
          </cell>
          <cell r="P106">
            <v>105.9</v>
          </cell>
          <cell r="S106">
            <v>65.31</v>
          </cell>
        </row>
        <row r="107">
          <cell r="D107" t="str">
            <v>PINTURA COM TINTA ALQUÍDICA DE FUNDO (TIPO ZARCÃO) PULVERIZADA SOBRE SUPERFÍCIES METÁLICAS (EXCETO PERFIL) EXECUTADO EM OBRA (POR DEMÃO). AF_01/2020</v>
          </cell>
          <cell r="E107" t="str">
            <v>m²</v>
          </cell>
          <cell r="P107">
            <v>690</v>
          </cell>
          <cell r="S107">
            <v>6.1181789999999996</v>
          </cell>
        </row>
        <row r="108">
          <cell r="D108" t="str">
            <v>PINTURA COM TINTA ALQUÍDICA DE ACABAMENTO (ESMALTE SINTÉTICO ACETINADO) PULVERIZADA SOBRE SUPERFÍCIES METÁLICAS (EXCETO PERFIL) EXECUTADO EM OBRA (02 DEMÃOS). AF_01/2020</v>
          </cell>
          <cell r="E108" t="str">
            <v>m²</v>
          </cell>
          <cell r="P108">
            <v>345</v>
          </cell>
          <cell r="S108">
            <v>27.736217</v>
          </cell>
        </row>
        <row r="109">
          <cell r="D109" t="str">
            <v>Manta em lã de vidro aluminizada esp=25mm</v>
          </cell>
          <cell r="E109" t="str">
            <v>m²</v>
          </cell>
          <cell r="P109">
            <v>828.56</v>
          </cell>
          <cell r="S109">
            <v>14.054895999999999</v>
          </cell>
        </row>
        <row r="110">
          <cell r="D110" t="str">
            <v>Manta em polietileno de alta densidade - PAD, densidade 0,08kg/m2, rolo c/ 30m x1m, TYVEK ou similar</v>
          </cell>
          <cell r="E110" t="str">
            <v>m²</v>
          </cell>
          <cell r="P110">
            <v>392.63</v>
          </cell>
          <cell r="S110">
            <v>26.509761999999998</v>
          </cell>
        </row>
        <row r="111">
          <cell r="D111" t="str">
            <v>INSTALAÇÕES ELÉTRICAS</v>
          </cell>
        </row>
        <row r="112">
          <cell r="D112" t="str">
            <v>ENTRADA DE ENERGIA ELÉTRICA TRIFÁSICA DEMANDA ENTRE 57,1 E 75KW</v>
          </cell>
          <cell r="E112" t="str">
            <v>un</v>
          </cell>
          <cell r="P112">
            <v>1</v>
          </cell>
          <cell r="S112">
            <v>11012.8</v>
          </cell>
        </row>
        <row r="113">
          <cell r="D113" t="str">
            <v>LUMINÁRIA TIPO CALHA, DE SOBREPOR, COM 2 LÂMPADAS TUBULARES FLUORESCENTES DE 18 W, COM REATOR DE PARTIDA RÁPIDA - FORNECIMENTO E INSTALAÇÃO. AF_02/2020</v>
          </cell>
          <cell r="E113" t="str">
            <v>UN</v>
          </cell>
          <cell r="P113">
            <v>8</v>
          </cell>
          <cell r="S113">
            <v>110.35</v>
          </cell>
        </row>
        <row r="114">
          <cell r="D114" t="str">
            <v>LUMINÁRIA ARANDELA TIPO TARTARUGA, COM GRADE, DE SOBREPOR, COM 1 LÂMPADA FLUORESCENTE DE 15 W, SEM REATOR - FORNECIMENTO E INSTALAÇÃO. AF  02/2020</v>
          </cell>
          <cell r="E114" t="str">
            <v>UN</v>
          </cell>
          <cell r="P114">
            <v>18</v>
          </cell>
          <cell r="S114">
            <v>119.8</v>
          </cell>
        </row>
        <row r="115">
          <cell r="D115" t="str">
            <v>RELÉ FOTOELÉTRICO PARA COMANDO DE ILUMINAÇÃO EXTERNA 1000 W - FORNECIMENTO E INSTALAÇÃO. AF_08/2020</v>
          </cell>
          <cell r="E115" t="str">
            <v>UN</v>
          </cell>
          <cell r="P115">
            <v>2</v>
          </cell>
          <cell r="S115">
            <v>36.36</v>
          </cell>
        </row>
        <row r="116">
          <cell r="D116" t="str">
            <v>PROJETOR FECHADO UMA PETALA LIGA ALUMINIO VAPOR MERCURIO 250W</v>
          </cell>
          <cell r="E116" t="str">
            <v>UN</v>
          </cell>
          <cell r="P116">
            <v>2</v>
          </cell>
          <cell r="S116">
            <v>892.26</v>
          </cell>
        </row>
        <row r="117">
          <cell r="D117" t="str">
            <v>LUMINÁRIA DE EMERGÊNCIA, COM 30 LÂMPADAS LED DE 2 W, SEM REATOR - FORNECIMENTO E INSTALAÇÃO. AF_02/2020</v>
          </cell>
          <cell r="E117" t="str">
            <v>UN</v>
          </cell>
          <cell r="P117">
            <v>3</v>
          </cell>
          <cell r="S117">
            <v>37.909999999999997</v>
          </cell>
        </row>
        <row r="118">
          <cell r="D118" t="str">
            <v>PONTO DE ILUMINAÇÃO RESIDENCIAL INCLUINDO INTERRUPTOR PARALELO (2 MÓDULOS), CAIXA ELÉTRICA, ELETRODUTO, CABO, RASGO, QUEBRA E CHUMBAMENTO (EXCLUINDO LUMINÁRIA E LÂMPADA).
AF  01/2016</v>
          </cell>
          <cell r="E118" t="str">
            <v>UN</v>
          </cell>
          <cell r="P118">
            <v>68</v>
          </cell>
          <cell r="S118">
            <v>224.92</v>
          </cell>
        </row>
        <row r="119">
          <cell r="D119" t="str">
            <v>PLACA COM UM FURO IMPERIA BRANCO IRIEL P/ SAIDA CABO ANTENA</v>
          </cell>
          <cell r="E119" t="str">
            <v>UN</v>
          </cell>
          <cell r="P119">
            <v>2</v>
          </cell>
          <cell r="S119">
            <v>11.5</v>
          </cell>
        </row>
        <row r="120">
          <cell r="D120" t="str">
            <v>PONTO ANTENA - RADIO AM/FM E TV SEM FIACAO</v>
          </cell>
          <cell r="E120" t="str">
            <v>UN</v>
          </cell>
          <cell r="P120">
            <v>2</v>
          </cell>
          <cell r="S120">
            <v>275.01</v>
          </cell>
        </row>
        <row r="121">
          <cell r="D121" t="str">
            <v>PONTO DE TOMADA RESIDENCIAL INCLUINDO TOMADA (2 MÓDULOS) 10A/250V, CAIXA ELÉTRICA, ELETRODUTO, CABO, RASGO, QUEBRA E CHUMBAMENTO. AF  01/2016</v>
          </cell>
          <cell r="E121" t="str">
            <v>UN</v>
          </cell>
          <cell r="P121">
            <v>61</v>
          </cell>
          <cell r="S121">
            <v>213.77</v>
          </cell>
        </row>
        <row r="122">
          <cell r="D122" t="str">
            <v>QUADRO DE DISTRIBUICAO PARA TELEFONE N.3, 40X40X12CM EM CHAPA METALICA, DE EMBUTIR, SEM ACESSORIOS, PADRAO TELEBRAS, FORNECIMENTO E INSTALAÇÃO. AF_11/2019</v>
          </cell>
          <cell r="E122" t="str">
            <v>UN</v>
          </cell>
          <cell r="P122">
            <v>1</v>
          </cell>
          <cell r="S122">
            <v>244.79</v>
          </cell>
        </row>
        <row r="123">
          <cell r="D123" t="str">
            <v>CAIXA DE PASSAGEM PARA TELEFONE 80X80X15CM (SOBREPOR) FORNECIMENTO E INSTALACAO. AF_11/2019</v>
          </cell>
          <cell r="E123" t="str">
            <v>UN</v>
          </cell>
          <cell r="P123">
            <v>3</v>
          </cell>
          <cell r="S123">
            <v>648.95000000000005</v>
          </cell>
        </row>
        <row r="124">
          <cell r="D124" t="str">
            <v>TOMADA MÉDIA DE EMBUTIR (2 MÓDULOS), 2P+T 10 A, INCLUINDO SUPORTE E PLACA - FORNECIMENTO E INSTALAÇÃO. AF_12/2015</v>
          </cell>
          <cell r="E124" t="str">
            <v>UN</v>
          </cell>
          <cell r="P124">
            <v>29</v>
          </cell>
          <cell r="S124">
            <v>55.98</v>
          </cell>
        </row>
        <row r="125">
          <cell r="D125" t="str">
            <v>QUADRO DE DISTRIBUIÇÃO DE ENERGIA EM CHAPA DE AÇO GALVANIZADO, DE SOBREPOR, COM BARRAMENTO TRIFÁSICO, PARA 18 DISJUNTORES DIN 100A - FORNECIMENTO E INSTALAÇÃO. AF_10/2020</v>
          </cell>
          <cell r="E125" t="str">
            <v>UN</v>
          </cell>
          <cell r="P125">
            <v>3</v>
          </cell>
          <cell r="S125">
            <v>732.28</v>
          </cell>
        </row>
        <row r="126">
          <cell r="D126" t="str">
            <v>DISJUNTOR TERMOMAGNÉTICO TRIPOLAR , CORRENTE NOMINAL DE 125A - FORNECIMENTO E INSTALAÇÃO. AF_10/2020</v>
          </cell>
          <cell r="E126" t="str">
            <v>UN</v>
          </cell>
          <cell r="P126">
            <v>1</v>
          </cell>
          <cell r="S126">
            <v>564.13</v>
          </cell>
        </row>
        <row r="127">
          <cell r="D127" t="str">
            <v>DISJUNTOR TRIPOLAR TIPO NEMA, CORRENTE NOMINAL DE 60 ATÉ 100A - FORNECIMENTO E INSTALAÇÃO. AF_10/2020</v>
          </cell>
          <cell r="E127" t="str">
            <v>UN</v>
          </cell>
          <cell r="P127">
            <v>2</v>
          </cell>
          <cell r="S127">
            <v>198.54</v>
          </cell>
        </row>
        <row r="128">
          <cell r="D128" t="str">
            <v>PARA RAIO POLIMERICO DE DISTRIBUICAO 15KV 10KA C/ FERRAGEM</v>
          </cell>
          <cell r="E128" t="str">
            <v>UN</v>
          </cell>
          <cell r="P128">
            <v>3</v>
          </cell>
          <cell r="S128">
            <v>271.45</v>
          </cell>
        </row>
        <row r="129">
          <cell r="D129" t="str">
            <v>DISJUNTOR TRIPOLAR TIPO NEMA, CORRENTE NOMINAL DE 60 ATÉ 100A - FORNECIMENTO E INSTALAÇÃO. AF_10/2020</v>
          </cell>
          <cell r="E129" t="str">
            <v>UN</v>
          </cell>
          <cell r="P129">
            <v>2</v>
          </cell>
          <cell r="S129">
            <v>198.54</v>
          </cell>
        </row>
        <row r="130">
          <cell r="D130" t="str">
            <v>DISJUNTOR MONOPOLAR TIPO NEMA, CORRENTE NOMINAL DE 10 ATÉ 30A - FORNECIMENTO E INSTALAÇÃO. AF_10/2020</v>
          </cell>
          <cell r="E130" t="str">
            <v>UN</v>
          </cell>
          <cell r="P130">
            <v>10</v>
          </cell>
          <cell r="S130">
            <v>20.74</v>
          </cell>
        </row>
        <row r="131">
          <cell r="D131" t="str">
            <v>DISJUNTOR MONOPOLAR TIPO NEMA, CORRENTE NOMINAL DE 35 ATÉ 50A - FORNECIMENTO E INSTALAÇÃO. AF_10/2020</v>
          </cell>
          <cell r="E131" t="str">
            <v>UN</v>
          </cell>
          <cell r="P131">
            <v>10</v>
          </cell>
          <cell r="S131">
            <v>35.29</v>
          </cell>
        </row>
        <row r="132">
          <cell r="D132" t="str">
            <v>DISJUNTOR BIPOLAR TIPO NEMA, CORRENTE NOMINAL DE 10 ATÉ 50A - FORNECIMENTO E INSTALAÇÃO. AF_10/2020</v>
          </cell>
          <cell r="E132" t="str">
            <v>UN</v>
          </cell>
          <cell r="P132">
            <v>5</v>
          </cell>
          <cell r="S132">
            <v>97.78</v>
          </cell>
        </row>
        <row r="133">
          <cell r="D133" t="str">
            <v>LUMINARIA DE SOBREPOR HERMETICA PARA TUBULAR LED OU FLUORES.</v>
          </cell>
          <cell r="E133" t="str">
            <v>UN</v>
          </cell>
          <cell r="P133">
            <v>37</v>
          </cell>
          <cell r="S133">
            <v>181.9</v>
          </cell>
        </row>
        <row r="134">
          <cell r="D134" t="str">
            <v>Ponto de tomada 3p para ar condicionado até 3000 va, com eletroduto de pvc rígido embutido Ø 3/4", incluindo conjunto astop/30a-220v, inclusive aterramento</v>
          </cell>
          <cell r="E134" t="str">
            <v>pt</v>
          </cell>
          <cell r="P134">
            <v>12</v>
          </cell>
          <cell r="S134">
            <v>228.191182</v>
          </cell>
        </row>
        <row r="135">
          <cell r="D135" t="str">
            <v>ELETRODUTO RÍGIDO ROSCÁVEL, PVC, DN 32 MM (1"), PARA CIRCUITOS TERMINAIS, INSTALADO EM FORRO - FORNECIMENTO E INSTALAÇÃO. AF_12/2015</v>
          </cell>
          <cell r="E135" t="str">
            <v>m</v>
          </cell>
          <cell r="P135">
            <v>118</v>
          </cell>
          <cell r="S135">
            <v>10.742057000000001</v>
          </cell>
        </row>
        <row r="136">
          <cell r="D136" t="str">
            <v>CAIXA ENTERRADA ELÉTRICA RETANGULAR, EM CONCRETO PRÉ-MOLDADO, FUNDO COM BRITA, DIMENSÕES INTERNAS: 0,6X0,6X0,5 M. AF_12/2020</v>
          </cell>
          <cell r="E136" t="str">
            <v>UN</v>
          </cell>
          <cell r="P136">
            <v>14</v>
          </cell>
          <cell r="S136">
            <v>230.91898800000001</v>
          </cell>
        </row>
        <row r="137">
          <cell r="D137" t="str">
            <v>QUADRO DE DISTRIBUIÇÃO DE ENERGIA EM CHAPA DE AÇO GALVANIZADO, DE EMBUTIR, COM BARRAMENTO TRIFÁSICO, PARA 24 DISJUNTORES DIN 100A - FORNECIMENTO E INSTALAÇÃO. AF_10/2020</v>
          </cell>
          <cell r="E137" t="str">
            <v>UN</v>
          </cell>
          <cell r="P137">
            <v>1</v>
          </cell>
          <cell r="S137">
            <v>558.91121199999998</v>
          </cell>
        </row>
        <row r="138">
          <cell r="D138" t="str">
            <v>Cabo de cobre nú 25 mm2 - fornecimento e assentamento (4,51m/kg)</v>
          </cell>
          <cell r="E138" t="str">
            <v>KG</v>
          </cell>
          <cell r="P138">
            <v>3.55</v>
          </cell>
          <cell r="S138">
            <v>74.313326000000004</v>
          </cell>
        </row>
        <row r="139">
          <cell r="D139" t="str">
            <v>HASTE DE ATERRAMENTO 5/8  PARA SPDA - FORNECIMENTO E INSTALAÇÃO. AF_12/2017</v>
          </cell>
          <cell r="E139" t="str">
            <v>UN</v>
          </cell>
          <cell r="P139">
            <v>4</v>
          </cell>
          <cell r="S139">
            <v>40.952331000000001</v>
          </cell>
        </row>
        <row r="140">
          <cell r="D140" t="str">
            <v>Disjuntor tripolar DR 32A - Dispositivo residual diferencial, tipo AC, 30MA, Siemens ou similar</v>
          </cell>
          <cell r="E140" t="str">
            <v>UN</v>
          </cell>
          <cell r="P140">
            <v>1</v>
          </cell>
          <cell r="S140">
            <v>183.62996999999999</v>
          </cell>
        </row>
        <row r="141">
          <cell r="D141" t="str">
            <v>Duto corrugado flexível em PEAD Ø = 1.1/4', tipo Kanalex ou similar, lançado diretamente no solo, exclusive escavação e reaterro</v>
          </cell>
          <cell r="E141" t="str">
            <v>M</v>
          </cell>
          <cell r="P141">
            <v>34</v>
          </cell>
          <cell r="S141">
            <v>12.934169000000001</v>
          </cell>
        </row>
        <row r="142">
          <cell r="D142" t="str">
            <v>EQUIPAMENTOS LÓGICA E TELEFONIA</v>
          </cell>
        </row>
        <row r="143">
          <cell r="D143" t="str">
            <v>TOMADA DE REDE RJ45 - FORNECIMENTO E INSTALAÇÃO. AF_11/2019</v>
          </cell>
          <cell r="E143" t="str">
            <v>UN</v>
          </cell>
          <cell r="P143">
            <v>11</v>
          </cell>
          <cell r="S143">
            <v>58.2</v>
          </cell>
        </row>
        <row r="144">
          <cell r="D144" t="str">
            <v>PONTO SECO DE TOMADA P/ LÓGICA, COM ELETRODUTO PVC RÍGIDO EMBUTIDO, Ø 3/4"</v>
          </cell>
          <cell r="E144" t="str">
            <v>un</v>
          </cell>
          <cell r="P144">
            <v>11</v>
          </cell>
          <cell r="S144">
            <v>189.76</v>
          </cell>
        </row>
        <row r="145">
          <cell r="D145" t="str">
            <v>PONTO TELEFONE INTERNO SEM FIACAO</v>
          </cell>
          <cell r="E145" t="str">
            <v>UN</v>
          </cell>
          <cell r="P145">
            <v>7</v>
          </cell>
          <cell r="S145">
            <v>214.24</v>
          </cell>
        </row>
        <row r="146">
          <cell r="D146" t="str">
            <v>CABO TELEFÔNICO CCI-50 2 PARES, SEM BLINDAGEM, INSTALADO EM DISTRIBUIÇÃO DE EDIFICAÇÃO RESIDENCIAL - FORNECIMENTO E INSTALAÇÃO. AF  11/2019</v>
          </cell>
          <cell r="E146" t="str">
            <v>M</v>
          </cell>
          <cell r="P146">
            <v>450</v>
          </cell>
          <cell r="S146">
            <v>7.07</v>
          </cell>
        </row>
        <row r="147">
          <cell r="D147" t="str">
            <v>RACK 16U 19"" x 675mm COM PORTA DE ACRILICO FUME</v>
          </cell>
          <cell r="E147" t="str">
            <v>UN</v>
          </cell>
          <cell r="P147">
            <v>1</v>
          </cell>
          <cell r="S147">
            <v>756.53</v>
          </cell>
        </row>
        <row r="148">
          <cell r="D148" t="str">
            <v>SWITCH WIRED TP - LINK GIGABIT 24 PORTAS TL - SG1024D.</v>
          </cell>
          <cell r="E148" t="str">
            <v>UN</v>
          </cell>
          <cell r="P148">
            <v>1</v>
          </cell>
          <cell r="S148">
            <v>1139.98</v>
          </cell>
        </row>
        <row r="149">
          <cell r="D149" t="str">
            <v>VOICE PANEL 30 PORTAS - RJ11/IDC 110 - 19""/1U</v>
          </cell>
          <cell r="E149" t="str">
            <v>UN</v>
          </cell>
          <cell r="P149">
            <v>1</v>
          </cell>
          <cell r="S149">
            <v>604.80999999999995</v>
          </cell>
        </row>
        <row r="150">
          <cell r="D150" t="str">
            <v>PLACA COM UM FURO IMPERIA BRANCO IRIEL P/ SAIDA CABO ANTENA</v>
          </cell>
          <cell r="E150" t="str">
            <v>UN</v>
          </cell>
          <cell r="P150">
            <v>2</v>
          </cell>
          <cell r="S150">
            <v>11.5</v>
          </cell>
        </row>
        <row r="151">
          <cell r="D151" t="str">
            <v>PONTO ANTENA - RADIO AM/FM E TV SEM FIACAO</v>
          </cell>
          <cell r="E151" t="str">
            <v>UN</v>
          </cell>
          <cell r="P151">
            <v>2</v>
          </cell>
          <cell r="S151">
            <v>275.01</v>
          </cell>
        </row>
        <row r="152">
          <cell r="D152" t="str">
            <v>QUADRO DE DISTRIBUICAO PARA TELEFONE N.3, 40X40X12CM EM CHAPA METALICA, DE EMBUTIR, SEM ACESSORIOS, PADRAO TELEBRAS, FORNECIMENTO E INSTALAÇÃO. AF_11/2019</v>
          </cell>
          <cell r="E152" t="str">
            <v>UN</v>
          </cell>
          <cell r="P152">
            <v>1</v>
          </cell>
          <cell r="S152">
            <v>244.79</v>
          </cell>
        </row>
        <row r="153">
          <cell r="D153" t="str">
            <v>CAIXA DE PASSAGEM PARA TELEFONE 80X80X15CM (SOBREPOR) FORNECIMENTO E INSTALACAO. AF_11/2019</v>
          </cell>
          <cell r="E153" t="str">
            <v>UN</v>
          </cell>
          <cell r="P153">
            <v>3</v>
          </cell>
          <cell r="S153">
            <v>648.95000000000005</v>
          </cell>
        </row>
        <row r="154">
          <cell r="D154" t="str">
            <v>Perfilado, pré-zincado a fogo, perfurado 38 x 38 x 6000mm</v>
          </cell>
          <cell r="E154" t="str">
            <v>UN</v>
          </cell>
          <cell r="P154">
            <v>19</v>
          </cell>
          <cell r="S154">
            <v>46.266970999999998</v>
          </cell>
        </row>
        <row r="155">
          <cell r="D155" t="str">
            <v>Suporte horizontal 300 x 100 mm para fixação de eletrocalha metálica (ref.: mopa ou similar)</v>
          </cell>
          <cell r="E155" t="str">
            <v>UN</v>
          </cell>
          <cell r="P155">
            <v>22</v>
          </cell>
          <cell r="S155">
            <v>11.059243</v>
          </cell>
        </row>
        <row r="156">
          <cell r="D156" t="str">
            <v>Duto corrugado flexível em PEAD Ø = 1.1/2', tipo Kanalex ou similar, lançado diretamente no solo, exclusive escavação e reaterro</v>
          </cell>
          <cell r="E156" t="str">
            <v>M</v>
          </cell>
          <cell r="P156">
            <v>34</v>
          </cell>
          <cell r="S156">
            <v>16.232911000000001</v>
          </cell>
        </row>
        <row r="157">
          <cell r="D157" t="str">
            <v>INSTALAÇÕES HIDRÁULICAS</v>
          </cell>
        </row>
        <row r="158">
          <cell r="D158" t="str">
            <v>LOUÇAS E APARELHOS SANITÁRIOS</v>
          </cell>
        </row>
        <row r="159">
          <cell r="D159" t="str">
            <v>VASO SANITARIO SIFONADO CONVENCIONAL PARA PCD SEM FURO FRONTAL COM LOUÇA BRANCA SEM ASSENTO, INCLUSO CONJUNTO DE LIGAÇÃO PARA BACIA SANITÁRIA AJUSTÁVEL - FORNECIMENTO E INSTALAÇÃO. AF_01/2020</v>
          </cell>
          <cell r="E159" t="str">
            <v>UN</v>
          </cell>
          <cell r="P159">
            <v>4</v>
          </cell>
          <cell r="S159">
            <v>1104.25</v>
          </cell>
        </row>
        <row r="160">
          <cell r="D160" t="str">
            <v>PORTA PAPEL HIGIENICO DE EMBUTIR CROMADO CRISMETAL 15X15CM</v>
          </cell>
          <cell r="E160" t="str">
            <v>UN</v>
          </cell>
          <cell r="P160">
            <v>5</v>
          </cell>
          <cell r="S160">
            <v>97.42</v>
          </cell>
        </row>
        <row r="161">
          <cell r="D161" t="str">
            <v>LAVATÓRIO LOUÇA BRANCA COM COLUNA, *44 X 35,5* CM, PADRÃO POPULAR, INCLUSO SIFÃO FLEXÍVEL EM PVC, VÁLVULA E ENGATE FLEXÍVEL 30CM EM PLÁSTICO E COM TORNEIRA CROMADA PADRÃO POPULAR - FORNECIMENTO E INSTALAÇÃO. AF_01/2020</v>
          </cell>
          <cell r="E161" t="str">
            <v>UN</v>
          </cell>
          <cell r="P161">
            <v>13</v>
          </cell>
          <cell r="S161">
            <v>407.53</v>
          </cell>
        </row>
        <row r="162">
          <cell r="D162" t="str">
            <v>LAVATORIO DE CALHA ACO INOXIDAVEL W.C.FEMININO</v>
          </cell>
          <cell r="E162" t="str">
            <v>M</v>
          </cell>
          <cell r="P162">
            <v>2</v>
          </cell>
          <cell r="S162">
            <v>882.14</v>
          </cell>
        </row>
        <row r="163">
          <cell r="D163" t="str">
            <v>SABONETEIRA PLASTICA TIPO DISPENSER PARA SABONETE LIQUIDO COM RESERVATORIO 800 A 1500 ML, INCLUSO FIXAÇÃO. AF_01/2020</v>
          </cell>
          <cell r="E163" t="str">
            <v>UN</v>
          </cell>
          <cell r="P163">
            <v>14</v>
          </cell>
          <cell r="S163">
            <v>85.53</v>
          </cell>
        </row>
        <row r="164">
          <cell r="D164" t="str">
            <v>Porta papel toalha para papel interfolha 2 ou 3 dobras, injetado com a frente em plástico ABS branco, com visor frontal para controle de substituição do papel interfolha e fundo em Plástico ABS cinza.</v>
          </cell>
          <cell r="E164" t="str">
            <v>un</v>
          </cell>
          <cell r="P164">
            <v>14</v>
          </cell>
          <cell r="S164">
            <v>130.49</v>
          </cell>
        </row>
        <row r="165">
          <cell r="D165" t="str">
            <v>TANQUE DE LOUÇA BRANCA COM COLUNA, 30L OU EQUIVALENTE, INCLUSO SIFÃO FLEXÍVEL EM PVC, VÁLVULA METÁLICA E TORNEIRA DE METAL CROMADO PADRÃO MÉDIO - FORNECIMENTO E INSTALAÇÃO. AF_01/2020</v>
          </cell>
          <cell r="E165" t="str">
            <v>UN</v>
          </cell>
          <cell r="P165">
            <v>1</v>
          </cell>
          <cell r="S165">
            <v>1115.6600000000001</v>
          </cell>
        </row>
        <row r="166">
          <cell r="D166" t="str">
            <v>BEBEDOURO DE PRESSAO ACESSIVEL SUSPENSO EM INOX C/ BRAILLE</v>
          </cell>
          <cell r="E166" t="str">
            <v>UN</v>
          </cell>
          <cell r="P166">
            <v>1</v>
          </cell>
          <cell r="S166">
            <v>3785.29</v>
          </cell>
        </row>
        <row r="167">
          <cell r="D167" t="str">
            <v>BANCADA/PIA 2 CUBAS CENTRAIS EM ACO INOX 2,00X55 COM METAIS</v>
          </cell>
          <cell r="E167" t="str">
            <v>UN</v>
          </cell>
          <cell r="P167">
            <v>1</v>
          </cell>
          <cell r="S167">
            <v>2196.58</v>
          </cell>
        </row>
        <row r="168">
          <cell r="D168" t="str">
            <v>BANCADA ACO INOXIDAVEL 1 CUBA 2,00x0,60cm - TRAMONTINA</v>
          </cell>
          <cell r="E168" t="str">
            <v>UN</v>
          </cell>
          <cell r="P168">
            <v>4</v>
          </cell>
          <cell r="S168">
            <v>2019.91</v>
          </cell>
        </row>
        <row r="169">
          <cell r="D169" t="str">
            <v>BANCADA/PIA INOX 200X60CM CUBA PROFUNDA PRATA MEKAL C/METAIS</v>
          </cell>
          <cell r="E169" t="str">
            <v>UN</v>
          </cell>
          <cell r="P169">
            <v>1</v>
          </cell>
          <cell r="S169">
            <v>3142.6</v>
          </cell>
        </row>
        <row r="170">
          <cell r="D170" t="str">
            <v>TORNEIRA CROMADA COM BICO PARA JARDIM/TANQUE 1/2 " OU 3/4 " (REF 1153)</v>
          </cell>
          <cell r="E170" t="str">
            <v>UN</v>
          </cell>
          <cell r="P170">
            <v>4</v>
          </cell>
          <cell r="S170">
            <v>72.38</v>
          </cell>
        </row>
        <row r="171">
          <cell r="D171" t="str">
            <v>Torneira cromada de mesa para lavatório temporizada bica baixa</v>
          </cell>
          <cell r="E171" t="str">
            <v>un</v>
          </cell>
          <cell r="P171">
            <v>13</v>
          </cell>
          <cell r="S171">
            <v>224.5</v>
          </cell>
        </row>
        <row r="172">
          <cell r="D172" t="str">
            <v>Torneira de mesa com fechamento automático, linha Decamatic Eco, ref.1173.C, DECA ou similar</v>
          </cell>
          <cell r="E172" t="str">
            <v>un</v>
          </cell>
          <cell r="P172">
            <v>10</v>
          </cell>
          <cell r="S172">
            <v>336.67</v>
          </cell>
        </row>
        <row r="173">
          <cell r="D173" t="str">
            <v>CHUVEIRO ELÉTRICO COMUM CORPO PLÁSTICO, TIPO DUCHA  FORNECIMENTO E INSTALAÇÃO. AF_01/2020</v>
          </cell>
          <cell r="E173" t="str">
            <v>UN</v>
          </cell>
          <cell r="P173">
            <v>2</v>
          </cell>
          <cell r="S173">
            <v>99.86</v>
          </cell>
        </row>
        <row r="174">
          <cell r="D174" t="str">
            <v>BANCO PARA BANHO ARTICULADO 70x45cm MAX</v>
          </cell>
          <cell r="E174" t="str">
            <v>UN</v>
          </cell>
          <cell r="P174">
            <v>1</v>
          </cell>
          <cell r="S174">
            <v>1408.73</v>
          </cell>
        </row>
        <row r="175">
          <cell r="D175" t="str">
            <v>VASO SANITÁRIO SIFONADO COM CAIXA ACOPLADA LOUÇA BRANCA - FORNECIMENTO E INSTALAÇÃO. AF_01/2020</v>
          </cell>
          <cell r="E175" t="str">
            <v>UN</v>
          </cell>
          <cell r="P175">
            <v>1</v>
          </cell>
          <cell r="S175">
            <v>612.4</v>
          </cell>
        </row>
        <row r="176">
          <cell r="D176" t="str">
            <v>ASSENTO PARA VASO SANITARIO (TARGA/IZY/RAVENA/STUDIO SLOW)</v>
          </cell>
          <cell r="E176" t="str">
            <v>UN</v>
          </cell>
          <cell r="P176">
            <v>5</v>
          </cell>
          <cell r="S176">
            <v>1408.73</v>
          </cell>
        </row>
        <row r="177">
          <cell r="D177" t="str">
            <v>Ralo seco linear pvc sanitário d=90 com grelha aluminio</v>
          </cell>
          <cell r="E177" t="str">
            <v>UN</v>
          </cell>
          <cell r="P177">
            <v>3</v>
          </cell>
          <cell r="S177">
            <v>127.720523</v>
          </cell>
        </row>
        <row r="178">
          <cell r="D178" t="str">
            <v>BANCADA DE MÁRMORE BRANCO POLIDO, DE 1,50 x 0,60 m, PARA PIA DE COZINHA - FORNECIMENTO E INSTALAÇÃO. AF_01/2020</v>
          </cell>
          <cell r="E178" t="str">
            <v>UN</v>
          </cell>
          <cell r="P178">
            <v>1</v>
          </cell>
          <cell r="S178">
            <v>289.03464500000001</v>
          </cell>
        </row>
        <row r="179">
          <cell r="D179" t="str">
            <v>Cuba de aço inox 304, dimensões 34 x 56cm, para instalação em bancada, c/ válvula cromada (deca ref 1623), sifão cromado (deca ref c1680), torneira cromada (deca linha c40 ref1159) e engate de plástico ou similares</v>
          </cell>
          <cell r="E179" t="str">
            <v>UN</v>
          </cell>
          <cell r="P179">
            <v>1</v>
          </cell>
          <cell r="S179">
            <v>447.64210700000001</v>
          </cell>
        </row>
        <row r="180">
          <cell r="D180" t="str">
            <v>REAPROVEITAMENTO DE ÁGUAS PLUVIAIS</v>
          </cell>
        </row>
        <row r="181">
          <cell r="D181" t="str">
            <v>CAIXA D´ÁGUA EM POLIETILENO, 3000 LITROS, COM ACESSÓRIOS</v>
          </cell>
          <cell r="E181" t="str">
            <v>UN</v>
          </cell>
          <cell r="P181">
            <v>1</v>
          </cell>
          <cell r="S181">
            <v>3162.22</v>
          </cell>
        </row>
        <row r="182">
          <cell r="D182" t="str">
            <v>VÁLVULA DE RETENÇÃO VERTICAL, DE BRONZE, ROSCÁVEL, 1" - FORNECIMENTO E INSTALAÇÃO. AF_01/2019</v>
          </cell>
          <cell r="E182" t="str">
            <v>UN</v>
          </cell>
          <cell r="P182">
            <v>1</v>
          </cell>
          <cell r="S182">
            <v>94.21</v>
          </cell>
        </row>
        <row r="183">
          <cell r="D183" t="str">
            <v>TORNEIRA DE BOIA, ROSCÁVEL, 1 1/4 , FORNECIDA E INSTALADA EM RESERVAÇÃO DE ÁGUA. AF_06/2016</v>
          </cell>
          <cell r="E183" t="str">
            <v>UN</v>
          </cell>
          <cell r="P183">
            <v>1</v>
          </cell>
          <cell r="S183">
            <v>84.21</v>
          </cell>
        </row>
        <row r="184">
          <cell r="D184" t="str">
            <v>CAIXA TERM.FILTRO ABSOLUTO TAM.B-DIF.4 VIAS TROX F640</v>
          </cell>
          <cell r="E184" t="str">
            <v>UN</v>
          </cell>
          <cell r="P184">
            <v>1</v>
          </cell>
          <cell r="S184">
            <v>5282.55</v>
          </cell>
        </row>
        <row r="185">
          <cell r="D185" t="str">
            <v>SISTEMA DE PRESSURIZACAO DE AGUA-BOMBA ELETRICA 3CV 1.1/2x1x6</v>
          </cell>
          <cell r="E185" t="str">
            <v>UN</v>
          </cell>
          <cell r="P185">
            <v>1</v>
          </cell>
          <cell r="S185">
            <v>3832.26</v>
          </cell>
        </row>
        <row r="186">
          <cell r="D186" t="str">
            <v>SISTEMA AUTOMÁTICO DE REALIMENTAÇÃO 3/4"" CONTENDO BÓIA AUTOMÁTICA DE NIVEL E VALVULA SOLENÓIDE</v>
          </cell>
          <cell r="E186" t="str">
            <v>UND</v>
          </cell>
          <cell r="P186">
            <v>1</v>
          </cell>
          <cell r="S186">
            <v>1025.4100000000001</v>
          </cell>
        </row>
        <row r="187">
          <cell r="D187" t="str">
            <v>REGISTRO DE GAVETA BRUTO, LATÃO, ROSCÁVEL, 1 1/4, INSTALADO EM RESERVAÇÃO DE ÁGUA DE EDIFICAÇÃO QUE POSSUA RESERVATÓRIO DE FIBRA/FIBROCIMENTO  FORNECIMENTO E INSTALAÇÃO. AF_06/2016</v>
          </cell>
          <cell r="E187" t="str">
            <v>UN</v>
          </cell>
          <cell r="P187">
            <v>1</v>
          </cell>
          <cell r="S187">
            <v>104.35</v>
          </cell>
        </row>
        <row r="188">
          <cell r="D188" t="str">
            <v>KIT DE REGISTRO DE GAVETA BRUTO DE LATÃO ¾", INCLUSIVE CONEXÕES, ROSCÁVEL, INSTALADO EM RAMAL DE ÁGUA FRIA - FORNECIMENTO E INSTALAÇÃO. AF_12/2014</v>
          </cell>
          <cell r="E188" t="str">
            <v>UN</v>
          </cell>
          <cell r="P188">
            <v>1</v>
          </cell>
          <cell r="S188">
            <v>55.24</v>
          </cell>
        </row>
        <row r="189">
          <cell r="D189" t="str">
            <v>REGISTRO DE GAVETA BRUTO, LATÃO, ROSCÁVEL, 1, INSTALADO EM RESERVAÇÃO DE ÁGUA DE EDIFICAÇÃO QUE POSSUA RESERVATÓRIO DE FIBRA/FIBROCIMENTO  FORNECIMENTO E INSTALAÇÃO. AF_06/2016</v>
          </cell>
          <cell r="E189" t="str">
            <v>UN</v>
          </cell>
          <cell r="P189">
            <v>1</v>
          </cell>
          <cell r="S189">
            <v>84.95</v>
          </cell>
        </row>
        <row r="190">
          <cell r="D190" t="str">
            <v>(COMPOSIÇÃO REPRESENTATIVA) DO SERVIÇO DE INSTALAÇÃO DE TUBOS DE PVC, SÉRIE R, ÁGUA PLUVIAL, DN 100 MM (INSTALADO EM RAMAL DE ENCAMINHAMENTO, OU CONDUTORES VERTICAIS), INCLUSIVE CONEXÕES, CORTES E FIXAÇÕES, PARA PRÉDIOS. AF_10/2015</v>
          </cell>
          <cell r="E190" t="str">
            <v>M</v>
          </cell>
          <cell r="P190">
            <v>60</v>
          </cell>
          <cell r="S190">
            <v>85.69</v>
          </cell>
        </row>
        <row r="191">
          <cell r="D191" t="str">
            <v>Escavação manual de vala ou cava em material de 2ª categoria, profundidade entre 3,00 e 4,50m</v>
          </cell>
          <cell r="E191" t="str">
            <v>M3</v>
          </cell>
          <cell r="P191">
            <v>45.36</v>
          </cell>
          <cell r="S191">
            <v>86.077428999999995</v>
          </cell>
        </row>
        <row r="192">
          <cell r="D192" t="str">
            <v>EXECUÇÃO DE PASSEIO (CALÇADA) OU PISO DE CONCRETO COM CONCRETO MOLDADO IN LOCO, USINADO, ACABAMENTO CONVENCIONAL, ESPESSURA 10 CM, ARMADO. AF_07/2016</v>
          </cell>
          <cell r="E192" t="str">
            <v>M2</v>
          </cell>
          <cell r="P192">
            <v>19.22</v>
          </cell>
          <cell r="S192">
            <v>100.569339</v>
          </cell>
        </row>
        <row r="193">
          <cell r="D193" t="str">
            <v>METAIS, ACESSÓRIOS E EQUIPAMENTOS</v>
          </cell>
        </row>
        <row r="194">
          <cell r="D194" t="str">
            <v>REGISTRO DE PRESSÃO BRUTO, LATÃO,  ROSCÁVEL, 3/4, FORNECIDO E INSTALADO EM RAMAL DE ÁGUA. AF_12/2014</v>
          </cell>
          <cell r="E194" t="str">
            <v>UN</v>
          </cell>
          <cell r="P194">
            <v>2</v>
          </cell>
          <cell r="S194">
            <v>35.020000000000003</v>
          </cell>
        </row>
        <row r="195">
          <cell r="D195" t="str">
            <v>VÁLVULA DE DESCARGA METÁLICA, BASE 1 1/2 ", ACABAMENTO METALICO CROMADO - FORNECIMENTO E INSTALAÇÃO. AF_01/2019</v>
          </cell>
          <cell r="E195" t="str">
            <v>UN</v>
          </cell>
          <cell r="P195">
            <v>6</v>
          </cell>
          <cell r="S195">
            <v>329.95</v>
          </cell>
        </row>
        <row r="196">
          <cell r="D196" t="str">
            <v>KIT DE REGISTRO DE GAVETA BRUTO DE LATÃO ¾", INCLUSIVE CONEXÕES, ROSCÁVEL, INSTALADO EM RAMAL DE ÁGUA FRIA - FORNECIMENTO E INSTALAÇÃO. AF_12/2014</v>
          </cell>
          <cell r="E196" t="str">
            <v>UN</v>
          </cell>
          <cell r="P196">
            <v>16</v>
          </cell>
          <cell r="S196">
            <v>55.24</v>
          </cell>
        </row>
        <row r="197">
          <cell r="D197" t="str">
            <v>CAIXA D´ÁGUA EM POLIETILENO, 5000 LITROS, COM ACESSÓRIOS</v>
          </cell>
          <cell r="E197" t="str">
            <v>UN</v>
          </cell>
          <cell r="P197">
            <v>2</v>
          </cell>
          <cell r="S197">
            <v>5872.69</v>
          </cell>
        </row>
        <row r="198">
          <cell r="D198" t="str">
            <v>CAIXA SIFONADA, PVC, DN 150 X 185 X 75 MM, JUNTA ELÁSTICA, FORNECIDA E INSTALADA EM RAMAL DE DESCARGA OU EM RAMAL DE ESGOTO SANITÁRIO. AF_12/2014</v>
          </cell>
          <cell r="E198" t="str">
            <v>UN</v>
          </cell>
          <cell r="P198">
            <v>11</v>
          </cell>
          <cell r="S198">
            <v>74.83</v>
          </cell>
        </row>
        <row r="199">
          <cell r="D199" t="str">
            <v>PONTOS HIDROSSANITÁRIO</v>
          </cell>
        </row>
        <row r="200">
          <cell r="D200" t="str">
            <v>PONTO DE CONSUMO TERMINAL DE ÁGUA FRIA (SUBRAMAL) COM TUBULAÇÃO DE PVC, DN 25 MM, INSTALADO EM RAMAL DE ÁGUA, INCLUSOS RASGO E CHUMBAMENTO EM ALVENARIA. AF_12/2014</v>
          </cell>
          <cell r="E200" t="str">
            <v>UN</v>
          </cell>
          <cell r="P200">
            <v>40</v>
          </cell>
          <cell r="S200">
            <v>139.47</v>
          </cell>
        </row>
        <row r="201">
          <cell r="D201" t="str">
            <v>PONTO ESGOTO SANITARIO PRIMARIO PVC (VASO)</v>
          </cell>
          <cell r="E201" t="str">
            <v>UN</v>
          </cell>
          <cell r="P201">
            <v>6</v>
          </cell>
          <cell r="S201">
            <v>631.9</v>
          </cell>
        </row>
        <row r="202">
          <cell r="D202" t="str">
            <v>PONTO ESGOTO SANITARIO SECUNDARIO EM LOJAS</v>
          </cell>
          <cell r="E202" t="str">
            <v>UN</v>
          </cell>
          <cell r="P202">
            <v>34</v>
          </cell>
          <cell r="S202">
            <v>306.20999999999998</v>
          </cell>
        </row>
        <row r="203">
          <cell r="D203" t="str">
            <v xml:space="preserve">CAIXA ENTERRADA HIDRÁULICA RETANGULAR, EM CONCRETO PRÉ-MOLDADO, DIMENSÕES INTERNAS: 0,6X0,6X0,5 M. AF_12/2020 </v>
          </cell>
          <cell r="E203" t="str">
            <v>UN</v>
          </cell>
          <cell r="P203">
            <v>13</v>
          </cell>
          <cell r="S203">
            <v>290.00030199999998</v>
          </cell>
        </row>
        <row r="204">
          <cell r="D204" t="str">
            <v>Caixa d'agua fibra vidro 3.000 litros - Fortlev-Torres (ou similar)</v>
          </cell>
          <cell r="E204" t="str">
            <v>UN</v>
          </cell>
          <cell r="P204">
            <v>1</v>
          </cell>
          <cell r="S204">
            <v>926.96059600000001</v>
          </cell>
        </row>
        <row r="205">
          <cell r="D205" t="str">
            <v>BOMBA CENTRÍFUGA, MONOFÁSICA, 0,5 CV OU 0,49 HP, HM 6 A 20 M, Q 1,2 A 8,3 M3/H - FORNECIMENTO E INSTALAÇÃO. AF_12/2020</v>
          </cell>
          <cell r="E205" t="str">
            <v>UN</v>
          </cell>
          <cell r="P205">
            <v>1</v>
          </cell>
          <cell r="S205">
            <v>652.82667900000001</v>
          </cell>
        </row>
        <row r="206">
          <cell r="D206" t="str">
            <v>(COMPOSIÇÃO REPRESENTATIVA) DO SERVIÇO DE INSTALAÇÃO DE TUBOS DE PVC, SOLDÁVEL, ÁGUA FRIA, DN 40 MM (INSTALADO EM PRUMADA), INCLUSIVE CONEXÕES, CORTES E FIXAÇÕES, PARA PRÉDIOS. AF_10/2015</v>
          </cell>
          <cell r="E206" t="str">
            <v>M</v>
          </cell>
          <cell r="P206">
            <v>150</v>
          </cell>
          <cell r="S206">
            <v>28.109791999999999</v>
          </cell>
        </row>
        <row r="207">
          <cell r="D207" t="str">
            <v>(COMPOSIÇÃO REPRESENTATIVA) DO SERVIÇO DE INSTALAÇÃO DE TUBOS DE PVC, SOLDÁVEL, ÁGUA FRIA, DN 25 MM (INSTALADO EM RAMAL, SUB-RAMAL, RAMAL DE DISTRIBUIÇÃO OU PRUMADA), INCLUSIVE CONEXÕES, CORTES E FIXAÇÕES, PARA PRÉDIOS. AF_10/2015</v>
          </cell>
          <cell r="E207" t="str">
            <v>M</v>
          </cell>
          <cell r="P207">
            <v>45</v>
          </cell>
          <cell r="S207">
            <v>30.717772</v>
          </cell>
        </row>
        <row r="208">
          <cell r="D208" t="str">
            <v>REDE EXTERNA</v>
          </cell>
        </row>
        <row r="209">
          <cell r="D209" t="str">
            <v>CAIXA INSPECAO CONCRETO PRE MOLDADO CIRCULAR COM TAMPA 60cm</v>
          </cell>
          <cell r="E209" t="str">
            <v>UN</v>
          </cell>
          <cell r="P209">
            <v>18</v>
          </cell>
          <cell r="S209">
            <v>659.11</v>
          </cell>
        </row>
        <row r="210">
          <cell r="D210" t="str">
            <v>(COMPOSIÇÃO REPRESENTATIVA) DO SERVIÇO DE INSTALAÇÃO DE TUBOS DE PVC, SÉRIE R, ÁGUA PLUVIAL, DN 75 MM (INSTALADO EM RAMAL DE ENCAMINHAMENTO, OU CONDUTORES VERTICAIS), INCLUSIVE CONEXÕES, CORTE E FIXAÇÕES, PARA PRÉDIOS. AF_10/2015</v>
          </cell>
          <cell r="E210" t="str">
            <v>M</v>
          </cell>
          <cell r="P210">
            <v>30.4</v>
          </cell>
          <cell r="S210">
            <v>57.41</v>
          </cell>
        </row>
        <row r="211">
          <cell r="D211" t="str">
            <v>(COMPOSIÇÃO REPRESENTATIVA) DO SERVIÇO DE INST. TUBO PVC, SÉRIE N, ESGOTO PREDIAL, 100 MM (INST. RAMAL DESCARGA, RAMAL DE ESG. SANIT., PRUMADA ESG. SANIT., VENTILAÇÃO OU SUB-COLETOR AÉREO), INCL. CONEXÕES E CORTES, FIXAÇÕES, P/ PRÉDIOS. AF_10/2015</v>
          </cell>
          <cell r="E211" t="str">
            <v>M</v>
          </cell>
          <cell r="P211">
            <v>152.5</v>
          </cell>
          <cell r="S211">
            <v>78.05</v>
          </cell>
        </row>
        <row r="212">
          <cell r="D212" t="str">
            <v>SUMIDOURO CIRCULAR, EM CONCRETO PRÉ-MOLDADO, DIÂMETRO INTERNO = 2,38 M, ALTURA INTERNA = 3,0 M, ÁREA DE INFILTRAÇÃO: 25 M² (PARA 10 CONTRIBUINTES). AF_12/2020</v>
          </cell>
          <cell r="E212" t="str">
            <v>UN</v>
          </cell>
          <cell r="P212">
            <v>1</v>
          </cell>
          <cell r="S212">
            <v>3093.240233</v>
          </cell>
        </row>
        <row r="213">
          <cell r="D213" t="str">
            <v>Fossa séptica em alvenaria bloco de cimento e concreto armado, dimensões internas 1,20 x 2,40 x 1,20 m</v>
          </cell>
          <cell r="E213" t="str">
            <v>UN</v>
          </cell>
          <cell r="P213">
            <v>1</v>
          </cell>
          <cell r="S213">
            <v>9048.0686590000005</v>
          </cell>
        </row>
        <row r="214">
          <cell r="D214" t="str">
            <v>REDE AR COMPRIMIDO</v>
          </cell>
        </row>
        <row r="215">
          <cell r="D215" t="str">
            <v>TUBO DE COBRE RIGIDO CLASSE A 15mm</v>
          </cell>
          <cell r="E215" t="str">
            <v>M</v>
          </cell>
          <cell r="P215">
            <v>30</v>
          </cell>
          <cell r="S215">
            <v>62.17</v>
          </cell>
        </row>
        <row r="216">
          <cell r="D216" t="str">
            <v>VÁLVULA DE ESFERA BRUTA, BRONZE, ROSCÁVEL, 1 1/2'', INSTALADO EM RESERVAÇÃO DE ÁGUA DE EDIFICAÇÃO QUE POSSUA RESERVATÓRIO DE FIBRA/FIBROCIMENTO -   FORNECIMENTO E INSTALAÇÃO. AF_06/2016</v>
          </cell>
          <cell r="E216" t="str">
            <v>UN</v>
          </cell>
          <cell r="P216">
            <v>1</v>
          </cell>
          <cell r="S216">
            <v>164.74</v>
          </cell>
        </row>
        <row r="217">
          <cell r="D217" t="str">
            <v>FILTRO REGULADOR DE PRESSÃO 1/4"X1/2 BELL-AIR</v>
          </cell>
          <cell r="E217" t="str">
            <v>UND</v>
          </cell>
          <cell r="P217">
            <v>2</v>
          </cell>
          <cell r="S217">
            <v>695.93</v>
          </cell>
        </row>
        <row r="218">
          <cell r="D218" t="str">
            <v>POSTO DE CONSUMO COMPLETO DUPLA RETENÇÃO</v>
          </cell>
          <cell r="E218" t="str">
            <v>UN</v>
          </cell>
          <cell r="P218">
            <v>10</v>
          </cell>
          <cell r="S218">
            <v>554.87</v>
          </cell>
        </row>
        <row r="219">
          <cell r="D219" t="str">
            <v>PAINEL DE ALARME - P/ GASES AR COMPRIMIDO</v>
          </cell>
          <cell r="E219" t="str">
            <v>UN</v>
          </cell>
          <cell r="P219">
            <v>1</v>
          </cell>
          <cell r="S219">
            <v>891.56255699999997</v>
          </cell>
        </row>
        <row r="220">
          <cell r="D220" t="str">
            <v>Compressor De Ar Schulz - Csl 40br/250 Bravo - 40 Pés 250 Litros 175 Libras 380/660v Trif Ip55</v>
          </cell>
          <cell r="E220" t="str">
            <v>UN</v>
          </cell>
          <cell r="P220">
            <v>1</v>
          </cell>
          <cell r="S220">
            <v>15565.889434000001</v>
          </cell>
        </row>
        <row r="221">
          <cell r="D221" t="str">
            <v>Secador De Ar Comprimido 220v Mono Compact SRS 40 Schulz OU similar</v>
          </cell>
          <cell r="E221" t="str">
            <v>UN</v>
          </cell>
          <cell r="P221">
            <v>1</v>
          </cell>
          <cell r="S221">
            <v>6316.9992819999998</v>
          </cell>
        </row>
        <row r="222">
          <cell r="D222" t="str">
            <v>COMUNICAÇÃO VISUAL</v>
          </cell>
        </row>
        <row r="223">
          <cell r="D223" t="str">
            <v>PLACA DE IDENTIFICAÇÃO EM AÇO ESCOVADO, DOBRADO NAS EXTREMIDADES DIM. 21 X 11CM - FORNECIMENTO E INSTALAÇÃO</v>
          </cell>
          <cell r="E223" t="str">
            <v>un</v>
          </cell>
          <cell r="P223">
            <v>2</v>
          </cell>
          <cell r="S223">
            <v>193.09</v>
          </cell>
        </row>
        <row r="224">
          <cell r="D224" t="str">
            <v>PLACA DE INAUGURAÇÃO DE OBRA EM ALUMÍNIO 0,50 X 0,70 M</v>
          </cell>
          <cell r="E224" t="str">
            <v>un</v>
          </cell>
          <cell r="P224">
            <v>1</v>
          </cell>
          <cell r="S224">
            <v>2163.2399999999998</v>
          </cell>
        </row>
        <row r="225">
          <cell r="D225" t="str">
            <v>PLACA IDENTIFICACAO ACRILICO 25X8CM BORDA POLIDA - FORNECIMENTO E COLOCACAO</v>
          </cell>
          <cell r="E225" t="str">
            <v>UN</v>
          </cell>
          <cell r="P225">
            <v>25</v>
          </cell>
          <cell r="S225">
            <v>66.39</v>
          </cell>
        </row>
        <row r="226">
          <cell r="D226" t="str">
            <v>PPCI</v>
          </cell>
        </row>
        <row r="227">
          <cell r="D227" t="str">
            <v>EXTINTOR DE INCÊNDIO PORTÁTIL COM CARGA DE PQS DE 6 KG, CLASSE BC - FORNECIMENTO E INSTALAÇÃO. AF_10/2020_P</v>
          </cell>
          <cell r="E227" t="str">
            <v>UN</v>
          </cell>
          <cell r="P227">
            <v>3</v>
          </cell>
          <cell r="S227">
            <v>258.8</v>
          </cell>
        </row>
        <row r="228">
          <cell r="D228" t="str">
            <v>EXTINTOR DE INCÊNDIO PORTÁTIL COM CARGA DE ÁGUA PRESSURIZADA DE 10 L, CLASSE A - FORNECIMENTO E INSTALAÇÃO. AF_10/2020_P</v>
          </cell>
          <cell r="E228" t="str">
            <v>UN</v>
          </cell>
          <cell r="P228">
            <v>3</v>
          </cell>
          <cell r="S228">
            <v>228.94</v>
          </cell>
        </row>
        <row r="229">
          <cell r="D229" t="str">
            <v>EXTINTOR DE INCÊNDIO PORTÁTIL COM CARGA DE CO2 DE 6 KG, CLASSE BC - FORNECIMENTO E INSTALAÇÃO. AF_10/2020_P</v>
          </cell>
          <cell r="E229" t="str">
            <v>UN</v>
          </cell>
          <cell r="P229">
            <v>3</v>
          </cell>
          <cell r="S229">
            <v>736.36</v>
          </cell>
        </row>
        <row r="230">
          <cell r="D230" t="str">
            <v>PLACA FOTOLUMINESCENTE DE ORIENTACAO E SALVAMENTO 24x12cm</v>
          </cell>
          <cell r="E230" t="str">
            <v>UN</v>
          </cell>
          <cell r="P230">
            <v>20</v>
          </cell>
          <cell r="S230">
            <v>30.68</v>
          </cell>
        </row>
        <row r="231">
          <cell r="D231" t="str">
            <v>INSTALAÇÕES DE AR CONDICIONADOS</v>
          </cell>
        </row>
        <row r="232">
          <cell r="D232" t="str">
            <v>Fornecimento e instalação de ar condicionado tipo split wall 12.000 BTU's (evaporadora e condensadora) - contempla a mão de obra, suporte e tubulação até 3,0m F</v>
          </cell>
          <cell r="E232" t="str">
            <v>un</v>
          </cell>
          <cell r="P232">
            <v>10</v>
          </cell>
          <cell r="S232">
            <v>3227.99</v>
          </cell>
        </row>
        <row r="233">
          <cell r="D233" t="str">
            <v>FORNECIMENTO E INSTALAÇÃO DE AR CONDICIONADO TIPO SPLIT WALL 9.000 BTU'S (EVAPORADORA E CONDENSADORA)  - CONTEMPLA A MÃO DE OBRA, SUPORTE E TUBULAÇÃO ATÉ 3,0M</v>
          </cell>
          <cell r="E233" t="str">
            <v>un</v>
          </cell>
          <cell r="P233">
            <v>9</v>
          </cell>
          <cell r="S233">
            <v>2916.85</v>
          </cell>
        </row>
        <row r="234">
          <cell r="D234" t="str">
            <v>LUVA, PVC, SOLDÁVEL, DN 25MM, INSTALADO EM DRENO DE AR- CONDICIONADO - FORNECIMENTO E INSTALAÇÃO. AF_12/2014</v>
          </cell>
          <cell r="E234" t="str">
            <v>UN</v>
          </cell>
          <cell r="P234">
            <v>43</v>
          </cell>
          <cell r="S234">
            <v>3.83</v>
          </cell>
        </row>
        <row r="235">
          <cell r="D235" t="str">
            <v>TUBO, PVC, SOLDÁVEL, DN 25MM, INSTALADO EM DRENO DE AR- CONDICIONADO - FORNECIMENTO E INSTALAÇÃO. AF_12/2014</v>
          </cell>
          <cell r="E235" t="str">
            <v>M</v>
          </cell>
          <cell r="P235">
            <v>101</v>
          </cell>
          <cell r="S235">
            <v>13.67</v>
          </cell>
        </row>
        <row r="236">
          <cell r="D236" t="str">
            <v>JOELHO 90 GRAUS, PVC, SOLDÁVEL, DN 25MM, INSTALADO EM DRENO DE AR-CONDICIONADO - FORNECIMENTO E INSTALAÇÃO. AF_12/2014</v>
          </cell>
          <cell r="E236" t="str">
            <v>UN</v>
          </cell>
          <cell r="P236">
            <v>43</v>
          </cell>
          <cell r="S236">
            <v>5.01</v>
          </cell>
        </row>
        <row r="237">
          <cell r="D237" t="str">
            <v>MURO/URBANIZAÇÃO</v>
          </cell>
        </row>
        <row r="238">
          <cell r="D238" t="str">
            <v>MURO/GRADIL</v>
          </cell>
        </row>
        <row r="239">
          <cell r="D239" t="str">
            <v>(COMPOSIÇÃO REPRESENTATIVA) EXECUÇÃO DE ESTRUTURAS DE CONCRETO ARMADO, PARA EDIFICAÇÃO INSTITUCIONAL TÉRREA, FCK = 25 MPA. AF_01/2017</v>
          </cell>
          <cell r="E239" t="str">
            <v>m³</v>
          </cell>
          <cell r="P239">
            <v>3.92</v>
          </cell>
          <cell r="S239">
            <v>3617.16</v>
          </cell>
        </row>
        <row r="240">
          <cell r="D240" t="str">
            <v>(COMPOSIÇÃO REPRESENTATIVA) DO SERVIÇO DE ALVENARIA DE VEDAÇÃO DE BLOCOS VAZADOS DE CERÂMICA DE 9X19X19CM (ESPESSURA 9CM), PARA EDIFICAÇÃO HABITACIONAL MULTIFAMILIAR (PRÉDIO). AF_11/2014</v>
          </cell>
          <cell r="E240" t="str">
            <v>m²</v>
          </cell>
          <cell r="P240">
            <v>234.57</v>
          </cell>
          <cell r="S240">
            <v>82.31</v>
          </cell>
        </row>
        <row r="241">
          <cell r="D241" t="str">
            <v>CHAPISCO APLICADO EM ALVENARIAS E ESTRUTURAS DE CONCRETO INTERNAS, COM COLHER DE PEDREIRO.  ARGAMASSA TRAÇO 1:3 COM PREPARO MANUAL. AF_06/2014</v>
          </cell>
          <cell r="E241" t="str">
            <v>m²</v>
          </cell>
          <cell r="P241">
            <v>420</v>
          </cell>
          <cell r="S241">
            <v>4.2699999999999996</v>
          </cell>
        </row>
        <row r="242">
          <cell r="D242" t="str">
            <v>EMBOÇO OU MASSA ÚNICA EM ARGAMASSA TRAÇO 1:2:8, PREPARO MANUAL, APLICADA MANUALMENTE EM PANOS DE FACHADA COM PRESENÇA DE VÃOS, ESPESSURA DE 25 MM. AF_06/2014</v>
          </cell>
          <cell r="E242" t="str">
            <v>m²</v>
          </cell>
          <cell r="P242">
            <v>420</v>
          </cell>
          <cell r="S242">
            <v>37.97</v>
          </cell>
        </row>
        <row r="243">
          <cell r="D243" t="str">
            <v>APLICAÇÃO DE FUNDO SELADOR ACRÍLICO EM PAREDES, UMA DEMÃO. AF_06/2014</v>
          </cell>
          <cell r="E243" t="str">
            <v>m²</v>
          </cell>
          <cell r="P243">
            <v>420</v>
          </cell>
          <cell r="S243">
            <v>2.36</v>
          </cell>
        </row>
        <row r="244">
          <cell r="D244" t="str">
            <v>APLICAÇÃO MANUAL DE PINTURA COM TINTA LÁTEX ACRÍLICA EM PAREDES, DUAS DEMÃOS. AF_06/2014</v>
          </cell>
          <cell r="E244" t="str">
            <v>m²</v>
          </cell>
          <cell r="P244">
            <v>420</v>
          </cell>
          <cell r="S244">
            <v>13.1</v>
          </cell>
        </row>
        <row r="245">
          <cell r="D245" t="str">
            <v>CHAPIM DE CONCRETO</v>
          </cell>
          <cell r="E245" t="str">
            <v>M</v>
          </cell>
          <cell r="P245">
            <v>105</v>
          </cell>
          <cell r="S245">
            <v>39.97</v>
          </cell>
        </row>
        <row r="246">
          <cell r="D246" t="str">
            <v>Gradil com portão de correr e/ou abrir, em cantoneira "L" de 2 x 5/16" dobrada (montante), três  barras chatas 1 x 5/16" (horizontal) e barras quadradas 3/4" (vertical)</v>
          </cell>
          <cell r="E246" t="str">
            <v>m²</v>
          </cell>
          <cell r="P246">
            <v>12.07</v>
          </cell>
          <cell r="S246">
            <v>605.69000000000005</v>
          </cell>
        </row>
        <row r="247">
          <cell r="D247" t="str">
            <v>PINTURA COM TINTA ALQUÍDICA DE ACABAMENTO (ESMALTE SINTÉTICO BRILHANTE) APLICADA A ROLO OU PINCEL SOBRE SUPERFÍCIES METÁLICAS (EXCETO PERFIL) EXECUTADO EM OBRA (02 DEMÃOS). AF_01/2020</v>
          </cell>
          <cell r="E247" t="str">
            <v>m²</v>
          </cell>
          <cell r="P247">
            <v>24.14</v>
          </cell>
          <cell r="S247">
            <v>37.51</v>
          </cell>
        </row>
        <row r="248">
          <cell r="D248" t="str">
            <v>EMBOÇO OU MASSA ÚNICA EM ARGAMASSA TRAÇO 1:2:8, PREPARO MANUAL, APLICADA MANUALMENTE EM PANOS CEGOS DE FACHADA (SEM PRESENÇA DE VÃOS), ESPESSURA DE 45 MM. AF_06/2014</v>
          </cell>
          <cell r="E248" t="str">
            <v>M2</v>
          </cell>
          <cell r="P248">
            <v>32.1</v>
          </cell>
          <cell r="S248">
            <v>43.003470999999998</v>
          </cell>
        </row>
        <row r="249">
          <cell r="D249" t="str">
            <v>ALVENARIA DE VEDAÇÃO DE BLOCOS CERÂMICOS FURADOS NA HORIZONTAL DE 14X9X19CM (ESPESSURA 14CM, BLOCO DEITADO) DE PAREDES COM ÁREA LÍQUIDA MENOR QUE 6M² SEM VÃOS E ARGAMASSA DE ASSENTAMENTO COM PREPARO MANUAL. AF_06/2014</v>
          </cell>
          <cell r="E249" t="str">
            <v>M2</v>
          </cell>
          <cell r="P249">
            <v>32.1</v>
          </cell>
          <cell r="S249">
            <v>113.17927299999999</v>
          </cell>
        </row>
        <row r="250">
          <cell r="D250" t="str">
            <v>(COMPOSIÇÃO REPRESENTATIVA) DO SERVIÇO DE REVESTIMENTO CERÂMICO PARA AMBIENTES DE ÁREAS MOLHADAS, MEIA PAREDE OU PAREDE INTEIRA, COM PLACAS TIPO ESMALTADA EXTRA, DIMENSÕES 20X20 CM, PARA EDIFICAÇÃO HABITACIONAL MULTIFAMILIAR (PRÉDIO). AF_11/2014</v>
          </cell>
          <cell r="E250" t="str">
            <v>M2</v>
          </cell>
          <cell r="P250">
            <v>23.36</v>
          </cell>
          <cell r="S250">
            <v>49.262622999999998</v>
          </cell>
        </row>
        <row r="251">
          <cell r="D251" t="str">
            <v>URBANIZAÇÃO</v>
          </cell>
        </row>
        <row r="252">
          <cell r="D252" t="str">
            <v>PLANTIO DE GRAMA EM PLACAS. AF_05/2018</v>
          </cell>
          <cell r="E252" t="str">
            <v>m²</v>
          </cell>
          <cell r="P252">
            <v>223.99</v>
          </cell>
          <cell r="S252">
            <v>12.56</v>
          </cell>
        </row>
        <row r="253">
          <cell r="D253" t="str">
            <v>PISO PODOTÁTIL, DIRECIONAL OU ALERTA, ASSENTADO SOBRE ARGAMASSA. AF_05/2020</v>
          </cell>
          <cell r="E253" t="str">
            <v>M</v>
          </cell>
          <cell r="P253">
            <v>60</v>
          </cell>
          <cell r="S253">
            <v>161.32</v>
          </cell>
        </row>
        <row r="254">
          <cell r="D254" t="str">
            <v>EXECUÇÃO DE PAVIMENTO EM PARALELEPÍPEDOS, REJUNTAMENTO COM ARGAMASSA TRAÇO 1:3 (CIMENTO E AREIA). AF_05/2020</v>
          </cell>
          <cell r="E254" t="str">
            <v>m²</v>
          </cell>
          <cell r="P254">
            <v>126.42</v>
          </cell>
          <cell r="S254">
            <v>81.430000000000007</v>
          </cell>
        </row>
        <row r="255">
          <cell r="D255" t="str">
            <v>ASSENTAMENTO DE GUIA (MEIO-FIO) EM TRECHO RETO, CONFECCIONADA EM CONCRETO PRÉ-FABRICADO, DIMENSÕES 100X15X13X20 CM (COMPRIMENTO X BASE INFERIOR X BASE SUPERIOR X ALTURA), PARA URBANIZAÇÃO INTERNA DE EMPREENDIMENTOS. AF_06/2016_P</v>
          </cell>
          <cell r="E255" t="str">
            <v>M</v>
          </cell>
          <cell r="P255">
            <v>96.5</v>
          </cell>
          <cell r="S255">
            <v>60.61</v>
          </cell>
        </row>
        <row r="256">
          <cell r="D256" t="str">
            <v>ASSENTAMENTO DE GUIA (MEIO-FIO) EM TRECHO CURVO, CONFECCIONADA EM CONCRETO PRÉ-FABRICADO, DIMENSÕES 100X15X13X30 CM (COMPRIMENTO X BASE INFERIOR X BASE SUPERIOR X ALTURA), PARA VIAS URBANAS (USO VIÁRIO). AF_06/2016</v>
          </cell>
          <cell r="E256" t="str">
            <v>M</v>
          </cell>
          <cell r="P256">
            <v>57.54</v>
          </cell>
          <cell r="S256">
            <v>65.86</v>
          </cell>
        </row>
        <row r="257">
          <cell r="D257" t="str">
            <v>LASTRO COM MATERIAL GRANULAR (PEDRA BRITADA N.1 E PEDRA BRITADA N.2), APLICADO EM PISOS OU LAJES SOBRE SOLO, ESPESSURA DE *10 CM*. AF_07/2019</v>
          </cell>
          <cell r="E257" t="str">
            <v>m³</v>
          </cell>
          <cell r="P257">
            <v>8.1</v>
          </cell>
          <cell r="S257">
            <v>131.77000000000001</v>
          </cell>
        </row>
        <row r="258">
          <cell r="D258" t="str">
            <v>CAIACAO EM MEIO FIO</v>
          </cell>
          <cell r="E258" t="str">
            <v>m²</v>
          </cell>
          <cell r="P258">
            <v>112.47</v>
          </cell>
          <cell r="S258">
            <v>3.89</v>
          </cell>
        </row>
        <row r="259">
          <cell r="D259" t="str">
            <v>PINTURA FAIXA DEMARCACAO EM PISOS-TINTA NOVACOR-ESTACIONAMENTO</v>
          </cell>
          <cell r="E259" t="str">
            <v>M</v>
          </cell>
          <cell r="P259">
            <v>40.51</v>
          </cell>
          <cell r="S259">
            <v>2.4</v>
          </cell>
        </row>
        <row r="260">
          <cell r="D260" t="str">
            <v>BANCO DE CONCRETO PREMOLDADO COM ENCOSTO 1,50x0,50x0,05M</v>
          </cell>
          <cell r="E260" t="str">
            <v>M</v>
          </cell>
          <cell r="P260">
            <v>3</v>
          </cell>
          <cell r="S260">
            <v>340.74</v>
          </cell>
        </row>
        <row r="261">
          <cell r="D261" t="str">
            <v>PLANTIO DE ÁRVORE ORNAMENTAL COM ALTURA DE MUDA MAIOR QUE 2,00 M E MENOR OU IGUAL A 4,00 M. AF_05/2018</v>
          </cell>
          <cell r="E261" t="str">
            <v>UN</v>
          </cell>
          <cell r="P261">
            <v>1</v>
          </cell>
          <cell r="S261">
            <v>191.46</v>
          </cell>
        </row>
        <row r="262">
          <cell r="D262" t="str">
            <v>REGULARIZAÇÃO E COMPACTAÇÃO DE SUBLEITO DE SOLO  PREDOMINANTEMENTE ARGILOSO. AF_11/2019</v>
          </cell>
          <cell r="E262" t="str">
            <v>m²</v>
          </cell>
          <cell r="P262">
            <v>540.17999999999995</v>
          </cell>
          <cell r="S262">
            <v>1.94</v>
          </cell>
        </row>
        <row r="263">
          <cell r="D263" t="str">
            <v>APLICAÇÃO DE ADUBO EM SOLO. AF_05/2018</v>
          </cell>
          <cell r="E263" t="str">
            <v>m²</v>
          </cell>
          <cell r="P263">
            <v>223.99</v>
          </cell>
          <cell r="S263">
            <v>3.85</v>
          </cell>
        </row>
        <row r="264">
          <cell r="D264" t="str">
            <v>LASTRO DE AREIA MEDIA</v>
          </cell>
          <cell r="E264" t="str">
            <v>m³</v>
          </cell>
          <cell r="P264">
            <v>6.32</v>
          </cell>
          <cell r="S264">
            <v>174.71</v>
          </cell>
        </row>
        <row r="265">
          <cell r="D265" t="str">
            <v>CALCADA CONCRETO ARMADO - ESPESSURA 7cm</v>
          </cell>
          <cell r="E265" t="str">
            <v>m²</v>
          </cell>
          <cell r="P265">
            <v>206.88</v>
          </cell>
          <cell r="S265">
            <v>115.62</v>
          </cell>
        </row>
        <row r="266">
          <cell r="D266" t="str">
            <v>EXECUÇÃO DE PAVIMENTO EM PISO INTERTRAVADO, COM BLOCO SEXTAVADO DE 25 X 25 CM, ESPESSURA 8 CM. AF_12/2015</v>
          </cell>
          <cell r="E266" t="str">
            <v>M2</v>
          </cell>
          <cell r="P266">
            <v>63.21</v>
          </cell>
          <cell r="S266">
            <v>49.868802000000002</v>
          </cell>
        </row>
        <row r="267">
          <cell r="D267" t="str">
            <v>TOTEM DE IDENTIFICAÇÃO</v>
          </cell>
        </row>
        <row r="268">
          <cell r="D268" t="str">
            <v>ESCAVAÇÃO MANUAL DE VALA COM PROFUNDIDADE MENOR OU IGUAL A
1,30 M. AF_03/2016</v>
          </cell>
          <cell r="E268" t="str">
            <v>m³</v>
          </cell>
          <cell r="P268">
            <v>1.5</v>
          </cell>
          <cell r="S268">
            <v>64.010000000000005</v>
          </cell>
        </row>
        <row r="269">
          <cell r="D269" t="str">
            <v>FABRICAÇÃO, MONTAGEM E DESMONTAGEM DE FÔRMA PARA SAPATA,
EM CHAPA DE MADEIRA COMPENSADA RESINADA, E=17 MM, 2 UTILIZAÇÕES. AF  06/2017</v>
          </cell>
          <cell r="E269" t="str">
            <v>m²</v>
          </cell>
          <cell r="P269">
            <v>4.8</v>
          </cell>
          <cell r="S269">
            <v>264.17</v>
          </cell>
        </row>
        <row r="270">
          <cell r="D270" t="str">
            <v>LASTRO COM MATERIAL GRANULAR (AREIA MÉDIA), APLICADO EM PISOS OU RADIERS, ESPESSURA DE *10 CM*. AF_07/2019</v>
          </cell>
          <cell r="E270" t="str">
            <v>m³</v>
          </cell>
          <cell r="P270">
            <v>0.95</v>
          </cell>
          <cell r="S270">
            <v>144.33000000000001</v>
          </cell>
        </row>
        <row r="271">
          <cell r="D271" t="str">
            <v>CONCRETAGEM DE PILARES, FCK = 25 MPA, COM USO DE BOMBA EM EDIFICAÇÃO COM SEÇÃO MÉDIA DE PILARES MENOR OU IGUAL A 0,25 M² - LANÇAMENTO, ADENSAMENTO E ACABAMENTO. AF_12/2015</v>
          </cell>
          <cell r="E271" t="str">
            <v>m³</v>
          </cell>
          <cell r="P271">
            <v>1</v>
          </cell>
          <cell r="S271">
            <v>533.85</v>
          </cell>
        </row>
        <row r="272">
          <cell r="D272" t="str">
            <v>ESTRUTURA EDIF.METALICA-VIGAS CHAPA DE ACO DOBRADA 1/4""</v>
          </cell>
          <cell r="E272" t="str">
            <v>KG</v>
          </cell>
          <cell r="P272">
            <v>500</v>
          </cell>
          <cell r="S272">
            <v>21.32</v>
          </cell>
        </row>
        <row r="273">
          <cell r="D273" t="str">
            <v>Chapa de aço galvanizado nº 14 - e=1,95mm - dimensões 2,00x1,00m</v>
          </cell>
          <cell r="E273" t="str">
            <v>m²</v>
          </cell>
          <cell r="P273">
            <v>27.2</v>
          </cell>
          <cell r="S273">
            <v>47.99</v>
          </cell>
        </row>
        <row r="274">
          <cell r="D274" t="str">
            <v>PINTURA COM TINTA ALQUÍDICA DE FUNDO (TIPO ZARCÃO) APLICADA A
ROLO OU PINCEL SOBRE PERFIL METÁLICO EXECUTADO EM FÁBRICA (POR DEMÃO). AF  01/2020</v>
          </cell>
          <cell r="E274" t="str">
            <v>m²</v>
          </cell>
          <cell r="P274">
            <v>27.2</v>
          </cell>
          <cell r="S274">
            <v>8.44</v>
          </cell>
        </row>
        <row r="275">
          <cell r="D275" t="str">
            <v>PINTURA COM TINTA ALQUÍDICA DE ACABAMENTO (ESMALTE SINTÉTICO
ACETINADO) APLICADA A ROLO OU PINCEL SOBRE SUPERFÍCIES METÁLICAS (EXCETO PERFIL) EXECUTADO EM OBRA (02 DEMÃOS). AF  01/2020</v>
          </cell>
          <cell r="E275" t="str">
            <v>m²</v>
          </cell>
          <cell r="P275">
            <v>27.2</v>
          </cell>
          <cell r="S275">
            <v>37.78</v>
          </cell>
        </row>
        <row r="276">
          <cell r="D276" t="str">
            <v>LETREIRO EM CHAPA GALVANIZADA  L=50CM, SEM PINTURA OU
PLOTAGEM EM ADESIVO</v>
          </cell>
          <cell r="E276" t="str">
            <v>m</v>
          </cell>
          <cell r="P276">
            <v>4.5</v>
          </cell>
          <cell r="S276">
            <v>134.65</v>
          </cell>
        </row>
        <row r="277">
          <cell r="D277" t="str">
            <v>PINTURA COM TINTA ALQUÍDICA DE FUNDO (TIPO ZARCÃO) PULVERIZADA SOBRE SUPERFÍCIES METÁLICAS (EXCETO PERFIL) EXECUTADO EM OBRA (POR DEMÃO). AF_01/2020</v>
          </cell>
          <cell r="E277" t="str">
            <v>M²</v>
          </cell>
          <cell r="P277">
            <v>140.6</v>
          </cell>
          <cell r="S277">
            <v>6.1181789999999996</v>
          </cell>
        </row>
        <row r="278">
          <cell r="D278" t="str">
            <v>PINTURA COM TINTA ALQUÍDICA DE ACABAMENTO (ESMALTE SINTÉTICO ACETINADO) PULVERIZADA SOBRE SUPERFÍCIES METÁLICAS (EXCETO PERFIL) EXECUTADO EM OBRA (02 DEMÃOS). AF_01/2020</v>
          </cell>
          <cell r="E278" t="str">
            <v>M²</v>
          </cell>
          <cell r="P278">
            <v>72.28</v>
          </cell>
          <cell r="S278">
            <v>27.736217</v>
          </cell>
        </row>
        <row r="279">
          <cell r="D279" t="str">
            <v>Chapa xadrez 1/8" - 3mm - (26,5 kg/m2)</v>
          </cell>
          <cell r="E279" t="str">
            <v>KG</v>
          </cell>
          <cell r="P279">
            <v>382.66</v>
          </cell>
          <cell r="S279">
            <v>14.506005999999999</v>
          </cell>
        </row>
        <row r="280">
          <cell r="D280" t="str">
            <v>TELHAMENTO COM TELHA ONDULADA DE FIBROCIMENTO E = 6 MM, COM RECOBRIMENTO LATERAL DE 1 1/4 DE ONDA PARA TELHADO COM INCLINAÇÃO MÁXIMA DE 10°, COM ATÉ 2 ÁGUAS, INCLUSO IÇAMENTO. AF_07/2019</v>
          </cell>
          <cell r="E280" t="str">
            <v>M²</v>
          </cell>
          <cell r="P280">
            <v>25</v>
          </cell>
          <cell r="S280">
            <v>51.497027000000003</v>
          </cell>
        </row>
        <row r="281">
          <cell r="D281" t="str">
            <v>Telhamento com telha em alumínio, simples, trapezoidal, não pintada e = 0,5 mm - Rev. 01</v>
          </cell>
          <cell r="E281" t="str">
            <v>M²</v>
          </cell>
          <cell r="P281">
            <v>63</v>
          </cell>
          <cell r="S281">
            <v>69.026881000000003</v>
          </cell>
        </row>
        <row r="282">
          <cell r="D282" t="str">
            <v>Areia grossa adquirida em depósito, frete incluso (Areia Grossa Comercial)</v>
          </cell>
          <cell r="E282" t="str">
            <v>M³</v>
          </cell>
          <cell r="P282">
            <v>23.2</v>
          </cell>
          <cell r="S282">
            <v>95.522544999999994</v>
          </cell>
        </row>
        <row r="283">
          <cell r="D283" t="str">
            <v>Compactação manual com compactador a percussão sapinho, a 95% do pn</v>
          </cell>
          <cell r="E283" t="str">
            <v>M³</v>
          </cell>
          <cell r="P283">
            <v>23.2</v>
          </cell>
          <cell r="S283">
            <v>12.222261</v>
          </cell>
        </row>
        <row r="284">
          <cell r="D284" t="str">
            <v>LIMPEZA DA OBRA</v>
          </cell>
        </row>
        <row r="285">
          <cell r="D285" t="str">
            <v>LIMPEZA FINAL DE OBRAS</v>
          </cell>
          <cell r="E285" t="str">
            <v>m²</v>
          </cell>
          <cell r="P285">
            <v>282.10000000000002</v>
          </cell>
          <cell r="S285">
            <v>31.38</v>
          </cell>
        </row>
        <row r="286">
          <cell r="D286" t="str">
            <v>REMOCAO DE ENTULHO DE OBRA EM CAMINHAO</v>
          </cell>
          <cell r="E286" t="str">
            <v>m³</v>
          </cell>
          <cell r="P286">
            <v>30</v>
          </cell>
          <cell r="S286">
            <v>228.3</v>
          </cell>
        </row>
        <row r="288">
          <cell r="A288" t="str">
            <v>1.0</v>
          </cell>
          <cell r="D288" t="str">
            <v>PROJETOS</v>
          </cell>
        </row>
        <row r="289">
          <cell r="A289" t="str">
            <v>1.1</v>
          </cell>
          <cell r="D289" t="str">
            <v>PROJETO ARQUITETÔNICO EXECUTIVO DE HABITAÇÃO COLETIVA, PRÉDIOS PARA ESCRITÓRIOS, CONSULTÓRIOS, ADMINISTRATIVOS, PÚBLICOS, EDIFÍCIO GARAGEM, RODOVIÁRIAS, AEROPORTOS, BIBLIOTECAS, SHOPPING, CENTROS COMERCIAIS (SEM REPETIÇÕES)</v>
          </cell>
          <cell r="E289" t="str">
            <v>m²</v>
          </cell>
          <cell r="P289">
            <v>282.10000000000002</v>
          </cell>
          <cell r="S289">
            <v>24.73</v>
          </cell>
        </row>
        <row r="290">
          <cell r="A290" t="str">
            <v>1.2</v>
          </cell>
          <cell r="D290" t="str">
            <v>PROJETO ESTRUTURAL PARA EDIFICACOES</v>
          </cell>
          <cell r="E290" t="str">
            <v>m²</v>
          </cell>
          <cell r="P290">
            <v>282.10000000000002</v>
          </cell>
          <cell r="S290">
            <v>19.489999999999998</v>
          </cell>
        </row>
        <row r="291">
          <cell r="A291" t="str">
            <v>1.3</v>
          </cell>
          <cell r="D291" t="str">
            <v>PROJETO DE INSTALACOES ELETRICAS ATE 400M2</v>
          </cell>
          <cell r="E291" t="str">
            <v>m²</v>
          </cell>
          <cell r="P291">
            <v>282.10000000000002</v>
          </cell>
          <cell r="S291">
            <v>18.07</v>
          </cell>
        </row>
        <row r="292">
          <cell r="A292" t="str">
            <v>1.4</v>
          </cell>
          <cell r="D292" t="str">
            <v>PROJETO DE INSTALACAO HIDRAULICA EM EDIFICACOES</v>
          </cell>
          <cell r="E292" t="str">
            <v>m²</v>
          </cell>
          <cell r="P292">
            <v>282.10000000000002</v>
          </cell>
          <cell r="S292">
            <v>10.58</v>
          </cell>
        </row>
        <row r="293">
          <cell r="A293" t="str">
            <v>1.5</v>
          </cell>
          <cell r="D293" t="str">
            <v>PROJETO INSTALACAO ESGOTO SANITARIO EM EDIFICACOES</v>
          </cell>
          <cell r="E293" t="str">
            <v>m²</v>
          </cell>
          <cell r="P293">
            <v>282.10000000000002</v>
          </cell>
          <cell r="S293">
            <v>10.46</v>
          </cell>
        </row>
        <row r="294">
          <cell r="A294" t="str">
            <v>1.6</v>
          </cell>
          <cell r="D294" t="str">
            <v>PROJETO ""AS BUILT"" ARQUITETURA</v>
          </cell>
          <cell r="E294" t="str">
            <v>m²</v>
          </cell>
          <cell r="P294">
            <v>282.10000000000002</v>
          </cell>
          <cell r="S294">
            <v>11.87</v>
          </cell>
        </row>
        <row r="295">
          <cell r="D295" t="str">
            <v>ADMINISTRAÇÃO DA OBRA</v>
          </cell>
        </row>
        <row r="296">
          <cell r="A296" t="str">
            <v>2.1</v>
          </cell>
          <cell r="D296" t="str">
            <v>MESTRE DE OBRAS COM ENCARGOS COMPLEMENTARES</v>
          </cell>
          <cell r="E296" t="str">
            <v>MÊS</v>
          </cell>
          <cell r="P296">
            <v>4</v>
          </cell>
          <cell r="S296">
            <v>7300.06</v>
          </cell>
        </row>
        <row r="297">
          <cell r="A297" t="str">
            <v>2.2</v>
          </cell>
          <cell r="D297" t="str">
            <v>TÉCNICO EM SEGURANÇA DO TRABALHO COM ENCARGOS COMPLEMENTARES</v>
          </cell>
          <cell r="E297" t="str">
            <v>MÊS</v>
          </cell>
          <cell r="P297">
            <v>4</v>
          </cell>
          <cell r="S297">
            <v>4565</v>
          </cell>
        </row>
        <row r="298">
          <cell r="A298" t="str">
            <v>2.3</v>
          </cell>
          <cell r="D298" t="str">
            <v>VIGIA DIURNO COM ENCARGOS COMPLEMENTARES</v>
          </cell>
          <cell r="E298" t="str">
            <v>MÊS</v>
          </cell>
          <cell r="P298">
            <v>7</v>
          </cell>
          <cell r="S298">
            <v>3565.89</v>
          </cell>
        </row>
        <row r="299">
          <cell r="A299" t="str">
            <v>2.4</v>
          </cell>
          <cell r="D299" t="str">
            <v>AUXILIAR DE ESCRITORIO COM ENCARGOS COMPLEMENTARES</v>
          </cell>
          <cell r="E299" t="str">
            <v>MÊS</v>
          </cell>
          <cell r="P299">
            <v>4</v>
          </cell>
          <cell r="S299">
            <v>3323.18</v>
          </cell>
        </row>
        <row r="300">
          <cell r="A300" t="str">
            <v>2.5</v>
          </cell>
          <cell r="D300" t="str">
            <v>ALMOXARIFE COM ENCARGOS COMPLEMENTARES</v>
          </cell>
          <cell r="E300" t="str">
            <v>MÊS</v>
          </cell>
          <cell r="P300">
            <v>4</v>
          </cell>
          <cell r="S300">
            <v>4477.6499999999996</v>
          </cell>
        </row>
        <row r="301">
          <cell r="A301" t="str">
            <v>2.6</v>
          </cell>
          <cell r="D301" t="str">
            <v>APONTADOR OU APROPRIADOR COM ENCARGOS COMPLEMENTARES</v>
          </cell>
          <cell r="E301" t="str">
            <v>MÊS</v>
          </cell>
          <cell r="P301">
            <v>4</v>
          </cell>
          <cell r="S301">
            <v>4512.3599999999997</v>
          </cell>
        </row>
        <row r="302">
          <cell r="A302" t="str">
            <v>2.7</v>
          </cell>
          <cell r="D302" t="str">
            <v>ENGENHEIRO CIVIL DE OBRA JUNIOR COM ENCARGOS COMPLEMENTARES</v>
          </cell>
          <cell r="E302" t="str">
            <v>MÊS</v>
          </cell>
          <cell r="P302">
            <v>4</v>
          </cell>
          <cell r="S302">
            <v>17299.02</v>
          </cell>
        </row>
        <row r="303">
          <cell r="D303" t="str">
            <v>SERVIÇOS PRELIMINARES</v>
          </cell>
        </row>
        <row r="304">
          <cell r="D304" t="str">
            <v>PLACA DE OBRA EM CHAPA DE ACO GALVANIZADO</v>
          </cell>
          <cell r="E304" t="str">
            <v>m²</v>
          </cell>
          <cell r="P304">
            <v>10</v>
          </cell>
          <cell r="S304">
            <v>447.63</v>
          </cell>
        </row>
        <row r="305">
          <cell r="D305" t="str">
            <v>TAPUME COM COMPENSADO DE MADEIRA. AF_05/2018</v>
          </cell>
          <cell r="E305" t="str">
            <v>m²</v>
          </cell>
          <cell r="P305">
            <v>62.81</v>
          </cell>
          <cell r="S305">
            <v>128</v>
          </cell>
        </row>
        <row r="306">
          <cell r="D306" t="str">
            <v>INSTALACAO PROVISORIA DE AGUA/LUZ/FORCA/ESGOTOS</v>
          </cell>
          <cell r="E306" t="str">
            <v>UN</v>
          </cell>
          <cell r="P306">
            <v>1</v>
          </cell>
          <cell r="S306">
            <v>3203.9</v>
          </cell>
        </row>
        <row r="307">
          <cell r="D307" t="str">
            <v>EXECUÇÃO DE ESCRITÓRIO EM CANTEIRO DE OBRA EM CHAPA DE MADEIRA COMPENSADA, NÃO INCLUSO MOBILIÁRIO E EQUIPAMENTOS. AF  02/2016</v>
          </cell>
          <cell r="E307" t="str">
            <v>m²</v>
          </cell>
          <cell r="P307">
            <v>18</v>
          </cell>
          <cell r="S307">
            <v>1127.06</v>
          </cell>
        </row>
        <row r="308">
          <cell r="D308" t="str">
            <v>MOBILIZAÇÃO E DESMOBILIZAÇÃO E MANUTENÇÃO DE CANTEIRO</v>
          </cell>
        </row>
        <row r="309">
          <cell r="D309" t="str">
            <v>MOBILIZACAO E DESMOBILIZACAO DE CANTEIRO</v>
          </cell>
          <cell r="E309" t="str">
            <v>UN</v>
          </cell>
          <cell r="P309">
            <v>1</v>
          </cell>
          <cell r="S309">
            <v>17656.78</v>
          </cell>
        </row>
        <row r="310">
          <cell r="D310" t="str">
            <v>CONSUMO DE ENERGIA (LUZ E FORCA) EM SERVICOS DE OBRAS</v>
          </cell>
          <cell r="E310" t="str">
            <v>MES</v>
          </cell>
          <cell r="P310">
            <v>3</v>
          </cell>
          <cell r="S310">
            <v>1796.65</v>
          </cell>
        </row>
        <row r="311">
          <cell r="D311" t="str">
            <v>CONSUMO AGUA E ESGOTO OBRAS ATE 2.500m2</v>
          </cell>
          <cell r="E311" t="str">
            <v>MES</v>
          </cell>
          <cell r="P311">
            <v>3</v>
          </cell>
          <cell r="S311">
            <v>203.54</v>
          </cell>
        </row>
        <row r="312">
          <cell r="D312" t="str">
            <v>VEÍCULO LEVE - VOLKSWAGEN: GOL 1000 - AUTOMÓVEL ATÉ 100 HP</v>
          </cell>
          <cell r="E312" t="str">
            <v>h</v>
          </cell>
          <cell r="P312">
            <v>660</v>
          </cell>
          <cell r="S312">
            <v>12.78</v>
          </cell>
        </row>
        <row r="313">
          <cell r="D313" t="str">
            <v>MOVIMENTAÇÃO DE TERRA</v>
          </cell>
        </row>
        <row r="314">
          <cell r="D314" t="str">
            <v>LIMPEZA MANUAL DE VEGETAÇÃO EM TERRENO COM ENXADA.AF_05/2018</v>
          </cell>
          <cell r="E314" t="str">
            <v>m²</v>
          </cell>
          <cell r="P314">
            <v>1729.53</v>
          </cell>
          <cell r="S314">
            <v>3.05</v>
          </cell>
        </row>
        <row r="315">
          <cell r="D315" t="str">
            <v>Aterro de áreas,com material adquirido em depósito, com espalhamento manual, sem compactação.</v>
          </cell>
          <cell r="E315" t="str">
            <v>m³</v>
          </cell>
          <cell r="P315">
            <v>698.71</v>
          </cell>
          <cell r="S315">
            <v>167.2</v>
          </cell>
        </row>
        <row r="316">
          <cell r="D316" t="str">
            <v>EXECUÇÃO E COMPACTAÇÃO DE ATERRO COM SOLO PREDOMINANTEMENTE ARGILOSO - EXCLUSIVE SOLO, ESCAVAÇÃO, CARGA E TRANSPORTE. AF  11/2019</v>
          </cell>
          <cell r="E316" t="str">
            <v>m³</v>
          </cell>
          <cell r="P316">
            <v>698.71</v>
          </cell>
          <cell r="S316">
            <v>9.07</v>
          </cell>
        </row>
        <row r="317">
          <cell r="D317" t="str">
            <v>REMOCAO E BOTA-FORA DE ENTULHO EM CAMINHAO 12m3-PERCURSO 12km</v>
          </cell>
          <cell r="E317" t="str">
            <v>m³</v>
          </cell>
          <cell r="P317">
            <v>100</v>
          </cell>
          <cell r="S317">
            <v>28.15</v>
          </cell>
        </row>
        <row r="318">
          <cell r="D318" t="str">
            <v>ESCAVAÇÃO VERTICAL A CÉU ABERTO, EM OBRAS DE EDIFICAÇÃO, INCLUINDO CARGA, DESCARGA E TRANSPORTE, EM SOLO DE 1ª CATEGORIA COM ESCAVADEIRA HIDRÁULICA (CAÇAMBA: 0,8 M³ / 111 HP), FROTA DE 4 CAMINHÕES BASCULANTES DE 14 M³, DMT DE 1,5 KM E VELOCIDADE MÉDIA 18KM/H. AF_05/2020</v>
          </cell>
          <cell r="E318" t="str">
            <v>m³</v>
          </cell>
          <cell r="P318">
            <v>698.71</v>
          </cell>
          <cell r="S318">
            <v>14.93</v>
          </cell>
        </row>
        <row r="319">
          <cell r="D319" t="str">
            <v>FUNDAÇÕES</v>
          </cell>
        </row>
        <row r="320">
          <cell r="D320" t="str">
            <v>FABRICAÇÃO, MONTAGEM E DESMONTAGEM DE FÔRMA PARA SAPATA, EM MADEIRA SERRADA, E=25 MM, 4 UTILIZAÇÕES. AF_06/2017</v>
          </cell>
          <cell r="E320" t="str">
            <v>m²</v>
          </cell>
          <cell r="P320">
            <v>68.64</v>
          </cell>
          <cell r="S320">
            <v>133.44999999999999</v>
          </cell>
        </row>
        <row r="321">
          <cell r="D321" t="str">
            <v>ESCAVAÇÃO MANUAL DE VALA COM PROFUNDIDADE MENOR OU IGUAL A 1,30 M. AF_03/2016</v>
          </cell>
          <cell r="E321" t="str">
            <v>m³</v>
          </cell>
          <cell r="P321">
            <v>26</v>
          </cell>
          <cell r="S321">
            <v>64.010000000000005</v>
          </cell>
        </row>
        <row r="322">
          <cell r="D322" t="str">
            <v>LASTRO COM PREPARO DE FUNDO, LARGURA MAIOR OU IGUAL A 1,5 M, COM CAMADA DE BRITA, LANÇAMENTO MANUAL. AF_08/2020</v>
          </cell>
          <cell r="E322" t="str">
            <v>m³</v>
          </cell>
          <cell r="P322">
            <v>1.87</v>
          </cell>
          <cell r="S322">
            <v>215.87</v>
          </cell>
        </row>
        <row r="323">
          <cell r="D323" t="str">
            <v>ARMAÇÃO DE BLOCO, VIGA BALDRAME OU SAPATA UTILIZANDO AÇO CA-50 DE 10 MM - MONTAGEM. AF_06/2017</v>
          </cell>
          <cell r="E323" t="str">
            <v>KG</v>
          </cell>
          <cell r="P323">
            <v>449.4</v>
          </cell>
          <cell r="S323">
            <v>20.48</v>
          </cell>
        </row>
        <row r="324">
          <cell r="D324" t="str">
            <v>CONCRETAGEM DE SAPATAS, FCK 30 MPA, COM USO DE BOMBA LANÇAMENTO, ADENSAMENTO E ACABAMENTO. AF_11/2016</v>
          </cell>
          <cell r="E324" t="str">
            <v>m³</v>
          </cell>
          <cell r="P324">
            <v>7.49</v>
          </cell>
          <cell r="S324">
            <v>566.33000000000004</v>
          </cell>
        </row>
        <row r="325">
          <cell r="D325" t="str">
            <v>ARMAÇÃO DE BLOCO, VIGA BALDRAME OU SAPATA UTILIZANDO AÇO CA-50 DE 8 MM - MONTAGEM. AF_06/2017</v>
          </cell>
          <cell r="E325" t="str">
            <v>KG</v>
          </cell>
          <cell r="P325">
            <v>262.14999999999998</v>
          </cell>
          <cell r="S325">
            <v>22.52</v>
          </cell>
        </row>
        <row r="326">
          <cell r="D326" t="str">
            <v>(COMPOSIÇÃO REPRESENTATIVA) EXECUÇÃO DE ESTRUTURAS DE CONCRETO ARMADO, PARA EDIFICAÇÃO INSTITUCIONAL TÉRREA, FCK = 25 MPA. AF  01/2017</v>
          </cell>
          <cell r="E326" t="str">
            <v>m³</v>
          </cell>
          <cell r="P326">
            <v>6.08</v>
          </cell>
          <cell r="S326">
            <v>3617.16</v>
          </cell>
        </row>
        <row r="327">
          <cell r="D327" t="str">
            <v>CORTE E INSTALAÇÃO - CHAPAS DAS BASES</v>
          </cell>
        </row>
        <row r="328">
          <cell r="D328" t="str">
            <v>Chapa aço grossa preta 5/16"(8,00mm), 62,72 Kg/m²</v>
          </cell>
          <cell r="E328" t="str">
            <v>KG</v>
          </cell>
          <cell r="P328">
            <v>192.08</v>
          </cell>
          <cell r="S328">
            <v>9.7411560000000001</v>
          </cell>
        </row>
        <row r="329">
          <cell r="D329" t="str">
            <v>Aço CA-50 Ø 12,5 mm (1/2")</v>
          </cell>
          <cell r="E329" t="str">
            <v>KG</v>
          </cell>
          <cell r="P329">
            <v>42</v>
          </cell>
          <cell r="S329">
            <v>7.9085219999999996</v>
          </cell>
        </row>
        <row r="330">
          <cell r="D330" t="str">
            <v>PINTURA COM TINTA ALQUÍDICA DE FUNDO (TIPO ZARCÃO) PULVERIZADA SOBRE SUPERFÍCIES METÁLICAS (EXCETO PERFIL) EXECUTADO EM OBRA (POR DEMÃO). AF_01/2020</v>
          </cell>
          <cell r="E330" t="str">
            <v>m²</v>
          </cell>
          <cell r="P330">
            <v>9.8000000000000007</v>
          </cell>
          <cell r="S330">
            <v>6.1181789999999996</v>
          </cell>
        </row>
        <row r="331">
          <cell r="D331" t="str">
            <v>PINTURA COM TINTA ALQUÍDICA DE ACABAMENTO (ESMALTE SINTÉTICO ACETINADO) PULVERIZADA SOBRE SUPERFÍCIES METÁLICAS (EXCETO PERFIL) EXECUTADO EM OBRA (02 DEMÃOS). AF_01/2020</v>
          </cell>
          <cell r="E331" t="str">
            <v>m²</v>
          </cell>
          <cell r="P331">
            <v>4.9000000000000004</v>
          </cell>
          <cell r="S331">
            <v>27.736217</v>
          </cell>
        </row>
        <row r="332">
          <cell r="D332" t="str">
            <v>SUPERESTRUTURA</v>
          </cell>
        </row>
        <row r="333">
          <cell r="D333" t="str">
            <v>CORTE E INSTALAÇÃO - CHAPAS DAS BASES</v>
          </cell>
        </row>
        <row r="334">
          <cell r="D334" t="str">
            <v>MÓDULO 3 X 3 X 6 P/ CONSTRUÇÃO MODULAR UBS TIPO I</v>
          </cell>
          <cell r="E334" t="str">
            <v>und</v>
          </cell>
          <cell r="P334">
            <v>12</v>
          </cell>
          <cell r="S334">
            <v>20278.78</v>
          </cell>
        </row>
        <row r="335">
          <cell r="D335" t="str">
            <v>ESTRUTURA EDIF.METALICA-VIGAS CHAPA DE ACO DOBRADA 1/4""</v>
          </cell>
          <cell r="E335" t="str">
            <v>KG</v>
          </cell>
          <cell r="P335">
            <v>2150</v>
          </cell>
          <cell r="S335">
            <v>21.32</v>
          </cell>
        </row>
        <row r="336">
          <cell r="D336" t="str">
            <v>PAREDE COM PLACAS DE GESSO ACARTONADO (DRYWALL), PARA USO INTERNO, COM DUAS FACES DUPLAS E ESTRUTURA METÁLICA COM GUIAS DUPLAS, COM VÃOS. AF_06/2017_P</v>
          </cell>
          <cell r="E336" t="str">
            <v>m²</v>
          </cell>
          <cell r="P336">
            <v>20.67</v>
          </cell>
          <cell r="S336">
            <v>181.86</v>
          </cell>
        </row>
        <row r="337">
          <cell r="D337" t="str">
            <v>GUINDASTE HIDRÁULICO AUTOPROPELIDO, COM LANÇA TELESCÓPICA 40M, CAPACIDADE MÁXIMA 60 T, POTÊNCIA 260 KW - CHP DIURNO. AF  03/2016</v>
          </cell>
          <cell r="E337" t="str">
            <v>CHP</v>
          </cell>
          <cell r="P337">
            <v>48</v>
          </cell>
          <cell r="S337">
            <v>430.96</v>
          </cell>
        </row>
        <row r="338">
          <cell r="D338" t="str">
            <v>FORRO DE GESSO ACARTONADO LAFARGE GYPSUM FGE</v>
          </cell>
          <cell r="E338" t="str">
            <v>m²</v>
          </cell>
          <cell r="P338">
            <v>50.74</v>
          </cell>
          <cell r="S338">
            <v>157.99</v>
          </cell>
        </row>
        <row r="339">
          <cell r="D339" t="str">
            <v>ALVENARIA DE VEDAÇÃO COM ELEMENTO VAZADO DE CERÂMICA (COBOGÓ) DE 7X20X20CM E ARGAMASSA DE ASSENTAMENTO COM PREPARO EM BETONEIRA. AF  05/2020</v>
          </cell>
          <cell r="E339" t="str">
            <v>m²</v>
          </cell>
          <cell r="P339">
            <v>12.92</v>
          </cell>
          <cell r="S339">
            <v>145.76</v>
          </cell>
        </row>
        <row r="340">
          <cell r="D340" t="str">
            <v>PAREDE COM PLACAS DE GESSO ACARTONADO (DRYWALL), PARA USO INTERNO, COM UMA FACE SIMPLES EM GESSO VERDE E ESTRUTURA METÁLICA COM GUIAS SIMPLES, COM VÃOS. AF_06/2017_P</v>
          </cell>
          <cell r="E340" t="str">
            <v>m²</v>
          </cell>
          <cell r="P340">
            <v>140.9</v>
          </cell>
          <cell r="S340">
            <v>119.56</v>
          </cell>
        </row>
        <row r="341">
          <cell r="D341" t="str">
            <v>PAREDE COM PLACAS DE GESSO ACARTONADO (DRYWALL), PARA USO INTERNO, COM UMA FACE SIMPLES E OUTRA FACE DUPLA E ESTRUTURA METÁLICA COM GUIAS SIMPLES, COM VÃOS. AF_06/2017_P</v>
          </cell>
          <cell r="E341" t="str">
            <v>m²</v>
          </cell>
          <cell r="P341">
            <v>16.89</v>
          </cell>
          <cell r="S341">
            <v>119.56</v>
          </cell>
        </row>
        <row r="342">
          <cell r="D342" t="str">
            <v>LOCACAO CONVENCIONAL DE OBRA, UTILIZANDO GABARITO DE TÁBUAS CORRIDAS PONTALETADAS A CADA 2,00M -  2 UTILIZAÇÕES. AF_10/2018</v>
          </cell>
          <cell r="E342" t="str">
            <v>M</v>
          </cell>
          <cell r="P342">
            <v>194</v>
          </cell>
          <cell r="S342">
            <v>52.45</v>
          </cell>
        </row>
        <row r="343">
          <cell r="D343" t="str">
            <v>PAINEL PRÉ FABRICADO ARQUITETONICO PARA FACHADA EM GFRC - INSTALADO</v>
          </cell>
          <cell r="E343" t="str">
            <v>m²</v>
          </cell>
          <cell r="P343">
            <v>72.849999999999994</v>
          </cell>
          <cell r="S343">
            <v>234.91</v>
          </cell>
        </row>
        <row r="344">
          <cell r="D344" t="str">
            <v>REMOÇÃO DE CHAPAS E PERFIS DE DRYWALL, DE FORMA MANUAL, SEM REAPROVEITAMENTO. AF_12/2017</v>
          </cell>
          <cell r="E344" t="str">
            <v xml:space="preserve">m2 </v>
          </cell>
          <cell r="P344">
            <v>115</v>
          </cell>
          <cell r="S344">
            <v>4.2996420000000004</v>
          </cell>
        </row>
        <row r="345">
          <cell r="D345" t="str">
            <v>ESQUADRIAS</v>
          </cell>
        </row>
        <row r="346">
          <cell r="D346" t="str">
            <v>PORTA DUPLA EM VIDRO LAMINADO INCOLOR 8MM COM FERRAGENS</v>
          </cell>
          <cell r="E346" t="str">
            <v>m²</v>
          </cell>
          <cell r="P346">
            <v>8.4</v>
          </cell>
          <cell r="S346">
            <v>1724.85</v>
          </cell>
        </row>
        <row r="347">
          <cell r="D347" t="str">
            <v>PORTA DE ALUMÍNIO DE ABRIR COM LAMBRI, COM GUARNIÇÃO, FIXAÇÃO COM PARAFUSOS - FORNECIMENTO E INSTALAÇÃO. AF_12/2019</v>
          </cell>
          <cell r="E347" t="str">
            <v>m²</v>
          </cell>
          <cell r="P347">
            <v>10.01</v>
          </cell>
          <cell r="S347">
            <v>1675.24</v>
          </cell>
        </row>
        <row r="348">
          <cell r="D348" t="str">
            <v>FORNECIMENTO DE JANELA DE CORRER EM ALUMINIO NATURAL</v>
          </cell>
          <cell r="E348" t="str">
            <v>m²</v>
          </cell>
          <cell r="P348">
            <v>31.04</v>
          </cell>
          <cell r="S348">
            <v>628.33000000000004</v>
          </cell>
        </row>
        <row r="349">
          <cell r="D349" t="str">
            <v>FORNECIMENTO PORTA MADEIRA 1 FL 80x210cm PINT.OLEO/FERRAGENS</v>
          </cell>
          <cell r="E349" t="str">
            <v>UN</v>
          </cell>
          <cell r="P349">
            <v>23</v>
          </cell>
          <cell r="S349">
            <v>1624.75</v>
          </cell>
        </row>
        <row r="350">
          <cell r="D350" t="str">
            <v>JANELA FIXA DE ALUMÍNIO PARA VIDRO, COM VIDRO, BATENTE E FERRAGENS. EXCLUSIVE ACABAMENTO, ALIZAR E CONTRAMARCO. FORNECIMENTO E INSTALAÇÃO. AF_12/2019</v>
          </cell>
          <cell r="E350" t="str">
            <v>m2</v>
          </cell>
          <cell r="P350">
            <v>3.92</v>
          </cell>
          <cell r="S350">
            <v>209.53355300000001</v>
          </cell>
        </row>
        <row r="351">
          <cell r="D351" t="str">
            <v>SISTEMAS DE COBERTURA</v>
          </cell>
        </row>
        <row r="352">
          <cell r="D352" t="str">
            <v>ESTRUTURA EDIF.METALICA-VIGAS CHAPA DE ACO DOBRADA 1/4""</v>
          </cell>
          <cell r="E352" t="str">
            <v>KG</v>
          </cell>
          <cell r="P352">
            <v>2538.9</v>
          </cell>
          <cell r="S352">
            <v>21.32</v>
          </cell>
        </row>
        <row r="353">
          <cell r="D353" t="str">
            <v>TELHAMENTO COM TELHA DE AÇO/ALUMÍNIO E = 0,5 MM, COM ATÉ 2 ÁGUAS, INCLUSO IÇAMENTO. AF_07/2019</v>
          </cell>
          <cell r="E353" t="str">
            <v>m²</v>
          </cell>
          <cell r="P353">
            <v>282.10000000000002</v>
          </cell>
          <cell r="S353">
            <v>173.93</v>
          </cell>
        </row>
        <row r="354">
          <cell r="D354" t="str">
            <v>POLICARBONATO COMPACTO 10MM SEM CAIXILHOS E PERFIS ALUMINIO</v>
          </cell>
          <cell r="E354" t="str">
            <v>m²</v>
          </cell>
          <cell r="P354">
            <v>38.549999999999997</v>
          </cell>
          <cell r="S354">
            <v>464.65</v>
          </cell>
        </row>
        <row r="355">
          <cell r="D355" t="str">
            <v>CALHA EM CHAPA DE AÇO GALVANIZADO NÚMERO 24, DESENVOLVIMENTO DE 50 CM, INCLUSO TRANSPORTE VERTICAL. AF  07/2019</v>
          </cell>
          <cell r="E355" t="str">
            <v>M</v>
          </cell>
          <cell r="P355">
            <v>61.52</v>
          </cell>
          <cell r="S355">
            <v>104.5</v>
          </cell>
        </row>
        <row r="356">
          <cell r="D356" t="str">
            <v>ALGEROZ/BOCAL PARA BEIRAL CHAPA GALVANIZADA #22</v>
          </cell>
          <cell r="E356" t="str">
            <v>UN</v>
          </cell>
          <cell r="P356">
            <v>80.540000000000006</v>
          </cell>
          <cell r="S356">
            <v>139.09</v>
          </cell>
        </row>
        <row r="357">
          <cell r="D357" t="str">
            <v>TRANSPORTE HORIZONTAL COM MANIPULADOR TELESCÓPICO, DE TELHAS TERMOACÚSTICAS, FIBROCIMENTO, AÇO ZINCADO, FIBROCIMENTO ESTRUTURAL, CANALETE 90 OU KALHETÃO (UNIDADE: M2XKM). AF  07/2019</v>
          </cell>
          <cell r="E357" t="str">
            <v>M2XKM</v>
          </cell>
          <cell r="P357">
            <v>4231.5</v>
          </cell>
          <cell r="S357">
            <v>8.1199999999999992</v>
          </cell>
        </row>
        <row r="358">
          <cell r="D358" t="str">
            <v>RUFO EXTERNO/INTERNO EM CHAPA DE AÇO GALVANIZADO NÚMERO 26, CORTE DE 33 CM, INCLUSO IÇAMENTO. AF_07/2019</v>
          </cell>
          <cell r="E358" t="str">
            <v>m</v>
          </cell>
          <cell r="P358">
            <v>104.18</v>
          </cell>
          <cell r="S358">
            <v>49.593907000000002</v>
          </cell>
        </row>
        <row r="359">
          <cell r="D359" t="str">
            <v>Cumeeira em alumínio - 30cm de cada lado, e= 0,8mm</v>
          </cell>
          <cell r="E359" t="str">
            <v>m</v>
          </cell>
          <cell r="P359">
            <v>22</v>
          </cell>
          <cell r="S359">
            <v>59.595861999999997</v>
          </cell>
        </row>
        <row r="360">
          <cell r="D360" t="str">
            <v>Manta aluminizada 1 face para subcobertura, e = *1* mm</v>
          </cell>
          <cell r="E360" t="str">
            <v>m2</v>
          </cell>
          <cell r="P360">
            <v>11.78</v>
          </cell>
          <cell r="S360">
            <v>11.601985000000001</v>
          </cell>
        </row>
        <row r="361">
          <cell r="D361" t="str">
            <v>TRAMA DE MADEIRA COMPOSTA POR RIPAS, CAIBROS E TERÇAS PARA TELHADOS DE ATÉ 2 ÁGUAS PARA TELHA CERÂMICA CAPA-CANAL, INCLUSO TRANSPORTE VERTICAL. AF_07/2019</v>
          </cell>
          <cell r="E361" t="str">
            <v>m2</v>
          </cell>
          <cell r="P361">
            <v>23.14</v>
          </cell>
          <cell r="S361">
            <v>50.672342</v>
          </cell>
        </row>
        <row r="362">
          <cell r="D362" t="str">
            <v>TELHAMENTO COM TELHA CERÂMICA CAPA CANAL, TIPO COLONIAL, COM ATÉ 2 ÁGUAS, INCLUSO TRANSPORTE VERTICAL. AF_2019</v>
          </cell>
          <cell r="E362" t="str">
            <v>m2</v>
          </cell>
          <cell r="P362">
            <v>23.14</v>
          </cell>
          <cell r="S362">
            <v>28.328299000000001</v>
          </cell>
        </row>
        <row r="363">
          <cell r="D363" t="str">
            <v>REVESTIMENTOS INTERNOS E EXTERNOS</v>
          </cell>
        </row>
        <row r="364">
          <cell r="D364" t="str">
            <v>REVESTIMENTO CERÂMICO PARA PISO COM PLACAS TIPO PORCELANATO DE DIMENSÕES 45X45 CM APLICADA EM AMBIENTES DE ÁREA MENOR QUE 5 M². AF  06/2014</v>
          </cell>
          <cell r="E364" t="str">
            <v>m²</v>
          </cell>
          <cell r="P364">
            <v>240.17</v>
          </cell>
          <cell r="S364">
            <v>121.45</v>
          </cell>
        </row>
        <row r="365">
          <cell r="D365" t="str">
            <v>RODAPE 8,5X45CM PORCELANATO FORMA BOLD ACET. BRANCO ELIANE</v>
          </cell>
          <cell r="E365" t="str">
            <v>M</v>
          </cell>
          <cell r="P365">
            <v>275.3</v>
          </cell>
          <cell r="S365">
            <v>71.7</v>
          </cell>
        </row>
        <row r="366">
          <cell r="D366" t="str">
            <v xml:space="preserve">PISO EM CONCRETO 20 MPA PREPARO MECÂNICO, ESPESSURA 7CM. AF_09/2020 m² </v>
          </cell>
          <cell r="E366" t="str">
            <v>m2</v>
          </cell>
          <cell r="P366">
            <v>282</v>
          </cell>
          <cell r="S366">
            <v>53.844208999999999</v>
          </cell>
        </row>
        <row r="367">
          <cell r="D367" t="str">
            <v xml:space="preserve">TELA DE ACO SOLDADA NERVURADA, CA-60, Q-61, (0,97 KG/M2), DIAMETRO DO FIO = 3,4 MM, LARGURA = 2,45 M, ESPACAMENTO DA MALHA = 15 X 15 CM </v>
          </cell>
          <cell r="E367" t="str">
            <v>m2</v>
          </cell>
          <cell r="P367">
            <v>282</v>
          </cell>
          <cell r="S367">
            <v>13.83639</v>
          </cell>
        </row>
        <row r="368">
          <cell r="D368" t="str">
            <v>PISO CIMENTADO, TRAÇO 1:3 (CIMENTO E AREIA), ACABAMENTO RÚSTICO, ESPESSURA 4,0 CM, PREPARO MECÂNICO DA ARGAMASSA. AF_09/2020</v>
          </cell>
          <cell r="E368" t="str">
            <v>m2</v>
          </cell>
          <cell r="P368">
            <v>282.10000000000002</v>
          </cell>
          <cell r="S368">
            <v>34.284360999999997</v>
          </cell>
        </row>
        <row r="369">
          <cell r="D369" t="str">
            <v>PINTURAS E ACABAMENTOS</v>
          </cell>
        </row>
        <row r="370">
          <cell r="D370" t="str">
            <v>PREPARO DE PAREDE COM MASSA PVA + FUNDO PREPARADOR</v>
          </cell>
          <cell r="E370" t="str">
            <v>m²</v>
          </cell>
          <cell r="P370">
            <v>751.05</v>
          </cell>
          <cell r="S370">
            <v>20.77</v>
          </cell>
        </row>
        <row r="371">
          <cell r="D371" t="str">
            <v>PREPARO DE TETOS COM CORRECAO DE MASSA CORRIDA PVA</v>
          </cell>
          <cell r="E371" t="str">
            <v>m²</v>
          </cell>
          <cell r="P371">
            <v>250.87</v>
          </cell>
          <cell r="S371">
            <v>26.23</v>
          </cell>
        </row>
        <row r="372">
          <cell r="D372" t="str">
            <v>APLICAÇÃO DE FUNDO SELADOR ACRÍLICO EM PAREDES, UMA DEMÃO. AF_06/2014</v>
          </cell>
          <cell r="E372" t="str">
            <v>m²</v>
          </cell>
          <cell r="P372">
            <v>751.05</v>
          </cell>
          <cell r="S372">
            <v>2.36</v>
          </cell>
        </row>
        <row r="373">
          <cell r="D373" t="str">
            <v>APLICAÇÃO DE FUNDO SELADOR ACRÍLICO EM TETO, UMA DEMÃO. AF_06/2014</v>
          </cell>
          <cell r="E373" t="str">
            <v>m²</v>
          </cell>
          <cell r="P373">
            <v>250.87</v>
          </cell>
          <cell r="S373">
            <v>2.72</v>
          </cell>
        </row>
        <row r="374">
          <cell r="D374" t="str">
            <v>APLICAÇÃO MANUAL DE PINTURA COM TINTA LÁTEX ACRÍLICA EM PAREDES, DUAS DEMÃOS. AF_06/2014</v>
          </cell>
          <cell r="E374" t="str">
            <v>m²</v>
          </cell>
          <cell r="P374">
            <v>751.05</v>
          </cell>
          <cell r="S374">
            <v>13.1</v>
          </cell>
        </row>
        <row r="375">
          <cell r="D375" t="str">
            <v>APLICAÇÃO MANUAL DE PINTURA COM TINTA LÁTEX ACRÍLICA EM TETO, DUAS DEMÃOS. AF_06/2014</v>
          </cell>
          <cell r="E375" t="str">
            <v>m²</v>
          </cell>
          <cell r="P375">
            <v>250.87</v>
          </cell>
          <cell r="S375">
            <v>14.62</v>
          </cell>
        </row>
        <row r="376">
          <cell r="D376" t="str">
            <v>REVESTIMENTO CERÂMICO PARA PAREDES INTERNAS COM PLACAS TIPO ESMALTADA EXTRA DE DIMENSÕES 25X35 CM APLICADAS EM AMBIENTES DE ÁREA MAIOR QUE 5 M² A MEIA ALTURA DAS PAREDES. AF_06/2014</v>
          </cell>
          <cell r="E376" t="str">
            <v>m²</v>
          </cell>
          <cell r="P376">
            <v>105.9</v>
          </cell>
          <cell r="S376">
            <v>65.31</v>
          </cell>
        </row>
        <row r="377">
          <cell r="D377" t="str">
            <v>PINTURA COM TINTA ALQUÍDICA DE FUNDO (TIPO ZARCÃO) PULVERIZADA SOBRE SUPERFÍCIES METÁLICAS (EXCETO PERFIL) EXECUTADO EM OBRA (POR DEMÃO). AF_01/2020</v>
          </cell>
          <cell r="E377" t="str">
            <v>m²</v>
          </cell>
          <cell r="P377">
            <v>690</v>
          </cell>
          <cell r="S377">
            <v>6.1181789999999996</v>
          </cell>
        </row>
        <row r="378">
          <cell r="D378" t="str">
            <v>PINTURA COM TINTA ALQUÍDICA DE ACABAMENTO (ESMALTE SINTÉTICO ACETINADO) PULVERIZADA SOBRE SUPERFÍCIES METÁLICAS (EXCETO PERFIL) EXECUTADO EM OBRA (02 DEMÃOS). AF_01/2020</v>
          </cell>
          <cell r="E378" t="str">
            <v>m²</v>
          </cell>
          <cell r="P378">
            <v>345</v>
          </cell>
          <cell r="S378">
            <v>27.736217</v>
          </cell>
        </row>
        <row r="379">
          <cell r="D379" t="str">
            <v>Manta em lã de vidro aluminizada esp=25mm</v>
          </cell>
          <cell r="E379" t="str">
            <v>m²</v>
          </cell>
          <cell r="P379">
            <v>828.56</v>
          </cell>
          <cell r="S379">
            <v>14.054895999999999</v>
          </cell>
        </row>
        <row r="380">
          <cell r="D380" t="str">
            <v>Manta em polietileno de alta densidade - PAD, densidade 0,08kg/m2, rolo c/ 30m x1m, TYVEK ou similar</v>
          </cell>
          <cell r="E380" t="str">
            <v>m²</v>
          </cell>
          <cell r="P380">
            <v>392.63</v>
          </cell>
          <cell r="S380">
            <v>26.509761999999998</v>
          </cell>
        </row>
        <row r="381">
          <cell r="D381" t="str">
            <v>INSTALAÇÕES ELÉTRICAS</v>
          </cell>
        </row>
        <row r="382">
          <cell r="D382" t="str">
            <v>ENTRADA DE ENERGIA ELÉTRICA TRIFÁSICA DEMANDA ENTRE 57,1 E 75KW</v>
          </cell>
          <cell r="E382" t="str">
            <v>un</v>
          </cell>
          <cell r="P382">
            <v>1</v>
          </cell>
          <cell r="S382">
            <v>11012.8</v>
          </cell>
        </row>
        <row r="383">
          <cell r="D383" t="str">
            <v>LUMINÁRIA TIPO CALHA, DE SOBREPOR, COM 2 LÂMPADAS TUBULARES FLUORESCENTES DE 18 W, COM REATOR DE PARTIDA RÁPIDA - FORNECIMENTO E INSTALAÇÃO. AF_02/2020</v>
          </cell>
          <cell r="E383" t="str">
            <v>UN</v>
          </cell>
          <cell r="P383">
            <v>8</v>
          </cell>
          <cell r="S383">
            <v>110.35</v>
          </cell>
        </row>
        <row r="384">
          <cell r="D384" t="str">
            <v>LUMINÁRIA ARANDELA TIPO TARTARUGA, COM GRADE, DE SOBREPOR, COM 1 LÂMPADA FLUORESCENTE DE 15 W, SEM REATOR - FORNECIMENTO E INSTALAÇÃO. AF  02/2020</v>
          </cell>
          <cell r="E384" t="str">
            <v>UN</v>
          </cell>
          <cell r="P384">
            <v>18</v>
          </cell>
          <cell r="S384">
            <v>119.8</v>
          </cell>
        </row>
        <row r="385">
          <cell r="D385" t="str">
            <v>RELÉ FOTOELÉTRICO PARA COMANDO DE ILUMINAÇÃO EXTERNA 1000 W - FORNECIMENTO E INSTALAÇÃO. AF_08/2020</v>
          </cell>
          <cell r="E385" t="str">
            <v>UN</v>
          </cell>
          <cell r="P385">
            <v>16</v>
          </cell>
          <cell r="S385">
            <v>36.36</v>
          </cell>
        </row>
        <row r="386">
          <cell r="D386" t="str">
            <v>PROJETOR FECHADO UMA PETALA LIGA ALUMINIO VAPOR MERCURIO 250W</v>
          </cell>
          <cell r="E386" t="str">
            <v>UN</v>
          </cell>
          <cell r="P386">
            <v>2</v>
          </cell>
          <cell r="S386">
            <v>892.26</v>
          </cell>
        </row>
        <row r="387">
          <cell r="D387" t="str">
            <v>LUMINÁRIA DE EMERGÊNCIA, COM 30 LÂMPADAS LED DE 2 W, SEM REATOR - FORNECIMENTO E INSTALAÇÃO. AF_02/2020</v>
          </cell>
          <cell r="E387" t="str">
            <v>UN</v>
          </cell>
          <cell r="P387">
            <v>3</v>
          </cell>
          <cell r="S387">
            <v>37.909999999999997</v>
          </cell>
        </row>
        <row r="388">
          <cell r="D388" t="str">
            <v>PONTO DE ILUMINAÇÃO RESIDENCIAL INCLUINDO INTERRUPTOR PARALELO (2 MÓDULOS), CAIXA ELÉTRICA, ELETRODUTO, CABO, RASGO, QUEBRA E CHUMBAMENTO (EXCLUINDO LUMINÁRIA E LÂMPADA).
AF  01/2016</v>
          </cell>
          <cell r="E388" t="str">
            <v>UN</v>
          </cell>
          <cell r="P388">
            <v>68</v>
          </cell>
          <cell r="S388">
            <v>224.92</v>
          </cell>
        </row>
        <row r="389">
          <cell r="D389" t="str">
            <v>PLACA COM UM FURO IMPERIA BRANCO IRIEL P/ SAIDA CABO ANTENA</v>
          </cell>
          <cell r="E389" t="str">
            <v>UN</v>
          </cell>
          <cell r="P389">
            <v>2</v>
          </cell>
          <cell r="S389">
            <v>11.5</v>
          </cell>
        </row>
        <row r="390">
          <cell r="D390" t="str">
            <v>PONTO ANTENA - RADIO AM/FM E TV SEM FIACAO</v>
          </cell>
          <cell r="E390" t="str">
            <v>UN</v>
          </cell>
          <cell r="P390">
            <v>2</v>
          </cell>
          <cell r="S390">
            <v>275.01</v>
          </cell>
        </row>
        <row r="391">
          <cell r="D391" t="str">
            <v>PONTO DE TOMADA RESIDENCIAL INCLUINDO TOMADA (2 MÓDULOS) 10A/250V, CAIXA ELÉTRICA, ELETRODUTO, CABO, RASGO, QUEBRA E CHUMBAMENTO. AF  01/2016</v>
          </cell>
          <cell r="E391" t="str">
            <v>UN</v>
          </cell>
          <cell r="P391">
            <v>61</v>
          </cell>
          <cell r="S391">
            <v>213.77</v>
          </cell>
        </row>
        <row r="392">
          <cell r="D392" t="str">
            <v>QUADRO DE DISTRIBUICAO PARA TELEFONE N.3, 40X40X12CM EM CHAPA METALICA, DE EMBUTIR, SEM ACESSORIOS, PADRAO TELEBRAS, FORNECIMENTO E INSTALAÇÃO. AF_11/2019</v>
          </cell>
          <cell r="E392" t="str">
            <v>UN</v>
          </cell>
          <cell r="P392">
            <v>1</v>
          </cell>
          <cell r="S392">
            <v>244.79</v>
          </cell>
        </row>
        <row r="393">
          <cell r="D393" t="str">
            <v>CAIXA DE PASSAGEM PARA TELEFONE 80X80X15CM (SOBREPOR) FORNECIMENTO E INSTALACAO. AF_11/2019</v>
          </cell>
          <cell r="E393" t="str">
            <v>UN</v>
          </cell>
          <cell r="P393">
            <v>3</v>
          </cell>
          <cell r="S393">
            <v>648.95000000000005</v>
          </cell>
        </row>
        <row r="394">
          <cell r="D394" t="str">
            <v>TOMADA MÉDIA DE EMBUTIR (2 MÓDULOS), 2P+T 10 A, INCLUINDO SUPORTE E PLACA - FORNECIMENTO E INSTALAÇÃO. AF_12/2015</v>
          </cell>
          <cell r="E394" t="str">
            <v>UN</v>
          </cell>
          <cell r="P394">
            <v>29</v>
          </cell>
          <cell r="S394">
            <v>55.98</v>
          </cell>
        </row>
        <row r="395">
          <cell r="D395" t="str">
            <v>QUADRO DE DISTRIBUIÇÃO DE ENERGIA EM CHAPA DE AÇO GALVANIZADO, DE SOBREPOR, COM BARRAMENTO TRIFÁSICO, PARA 18 DISJUNTORES DIN 100A - FORNECIMENTO E INSTALAÇÃO. AF_10/2020</v>
          </cell>
          <cell r="E395" t="str">
            <v>UN</v>
          </cell>
          <cell r="P395">
            <v>3</v>
          </cell>
          <cell r="S395">
            <v>732.28</v>
          </cell>
        </row>
        <row r="396">
          <cell r="D396" t="str">
            <v>DISJUNTOR TERMOMAGNÉTICO TRIPOLAR , CORRENTE NOMINAL DE 125A - FORNECIMENTO E INSTALAÇÃO. AF_10/2020</v>
          </cell>
          <cell r="E396" t="str">
            <v>UN</v>
          </cell>
          <cell r="P396">
            <v>1</v>
          </cell>
          <cell r="S396">
            <v>564.13</v>
          </cell>
        </row>
        <row r="397">
          <cell r="D397" t="str">
            <v>DISJUNTOR TRIPOLAR TIPO NEMA, CORRENTE NOMINAL DE 60 ATÉ 100A - FORNECIMENTO E INSTALAÇÃO. AF_10/2020</v>
          </cell>
          <cell r="E397" t="str">
            <v>UN</v>
          </cell>
          <cell r="P397">
            <v>2</v>
          </cell>
          <cell r="S397">
            <v>198.54</v>
          </cell>
        </row>
        <row r="398">
          <cell r="D398" t="str">
            <v>PARA RAIO POLIMERICO DE DISTRIBUICAO 15KV 10KA C/ FERRAGEM</v>
          </cell>
          <cell r="E398" t="str">
            <v>UN</v>
          </cell>
          <cell r="P398">
            <v>3</v>
          </cell>
          <cell r="S398">
            <v>271.45</v>
          </cell>
        </row>
        <row r="399">
          <cell r="D399" t="str">
            <v>DISJUNTOR TRIPOLAR TIPO NEMA, CORRENTE NOMINAL DE 60 ATÉ 100A - FORNECIMENTO E INSTALAÇÃO. AF_10/2020</v>
          </cell>
          <cell r="E399" t="str">
            <v>UN</v>
          </cell>
          <cell r="P399">
            <v>2</v>
          </cell>
          <cell r="S399">
            <v>198.54</v>
          </cell>
        </row>
        <row r="400">
          <cell r="D400" t="str">
            <v>DISJUNTOR MONOPOLAR TIPO NEMA, CORRENTE NOMINAL DE 10 ATÉ 30A - FORNECIMENTO E INSTALAÇÃO. AF_10/2020</v>
          </cell>
          <cell r="E400" t="str">
            <v>UN</v>
          </cell>
          <cell r="P400">
            <v>10</v>
          </cell>
          <cell r="S400">
            <v>20.74</v>
          </cell>
        </row>
        <row r="401">
          <cell r="D401" t="str">
            <v>DISJUNTOR MONOPOLAR TIPO NEMA, CORRENTE NOMINAL DE 35 ATÉ 50A - FORNECIMENTO E INSTALAÇÃO. AF_10/2020</v>
          </cell>
          <cell r="E401" t="str">
            <v>UN</v>
          </cell>
          <cell r="P401">
            <v>10</v>
          </cell>
          <cell r="S401">
            <v>35.29</v>
          </cell>
        </row>
        <row r="402">
          <cell r="D402" t="str">
            <v>DISJUNTOR BIPOLAR TIPO NEMA, CORRENTE NOMINAL DE 10 ATÉ 50A - FORNECIMENTO E INSTALAÇÃO. AF_10/2020</v>
          </cell>
          <cell r="E402" t="str">
            <v>UN</v>
          </cell>
          <cell r="P402">
            <v>5</v>
          </cell>
          <cell r="S402">
            <v>97.78</v>
          </cell>
        </row>
        <row r="403">
          <cell r="D403" t="str">
            <v>LUMINARIA DE SOBREPOR HERMETICA PARA TUBULAR LED OU FLUORES.</v>
          </cell>
          <cell r="E403" t="str">
            <v>UN</v>
          </cell>
          <cell r="P403">
            <v>37</v>
          </cell>
          <cell r="S403">
            <v>181.9</v>
          </cell>
        </row>
        <row r="404">
          <cell r="D404" t="str">
            <v>Ponto de tomada 3p para ar condicionado até 3000 va, com eletroduto de pvc rígido embutido Ø 3/4", incluindo conjunto astop/30a-220v, inclusive aterramento</v>
          </cell>
          <cell r="E404" t="str">
            <v>pt</v>
          </cell>
          <cell r="P404">
            <v>12</v>
          </cell>
          <cell r="S404">
            <v>228.191182</v>
          </cell>
        </row>
        <row r="405">
          <cell r="D405" t="str">
            <v>ELETRODUTO RÍGIDO ROSCÁVEL, PVC, DN 32 MM (1"), PARA CIRCUITOS TERMINAIS, INSTALADO EM FORRO - FORNECIMENTO E INSTALAÇÃO. AF_12/2015</v>
          </cell>
          <cell r="E405" t="str">
            <v>m</v>
          </cell>
          <cell r="P405">
            <v>118</v>
          </cell>
          <cell r="S405">
            <v>10.742057000000001</v>
          </cell>
        </row>
        <row r="406">
          <cell r="D406" t="str">
            <v>CAIXA ENTERRADA ELÉTRICA RETANGULAR, EM CONCRETO PRÉ-MOLDADO, FUNDO COM BRITA, DIMENSÕES INTERNAS: 0,6X0,6X0,5 M. AF_12/2020</v>
          </cell>
          <cell r="E406" t="str">
            <v>UN</v>
          </cell>
          <cell r="P406">
            <v>14</v>
          </cell>
          <cell r="S406">
            <v>230.91898800000001</v>
          </cell>
        </row>
        <row r="407">
          <cell r="D407" t="str">
            <v>QUADRO DE DISTRIBUIÇÃO DE ENERGIA EM CHAPA DE AÇO GALVANIZADO, DE EMBUTIR, COM BARRAMENTO TRIFÁSICO, PARA 24 DISJUNTORES DIN 100A - FORNECIMENTO E INSTALAÇÃO. AF_10/2020</v>
          </cell>
          <cell r="E407" t="str">
            <v>UN</v>
          </cell>
          <cell r="P407">
            <v>1</v>
          </cell>
          <cell r="S407">
            <v>558.91121199999998</v>
          </cell>
        </row>
        <row r="408">
          <cell r="D408" t="str">
            <v>Cabo de cobre nú 25 mm2 - fornecimento e assentamento (4,51m/kg)</v>
          </cell>
          <cell r="E408" t="str">
            <v>KG</v>
          </cell>
          <cell r="P408">
            <v>3.55</v>
          </cell>
          <cell r="S408">
            <v>74.313326000000004</v>
          </cell>
        </row>
        <row r="409">
          <cell r="D409" t="str">
            <v>HASTE DE ATERRAMENTO 5/8  PARA SPDA - FORNECIMENTO E INSTALAÇÃO. AF_12/2017</v>
          </cell>
          <cell r="E409" t="str">
            <v>UN</v>
          </cell>
          <cell r="P409">
            <v>4</v>
          </cell>
          <cell r="S409">
            <v>40.952331000000001</v>
          </cell>
        </row>
        <row r="410">
          <cell r="D410" t="str">
            <v>Disjuntor tripolar DR 32A - Dispositivo residual diferencial, tipo AC, 30MA, Siemens ou similar</v>
          </cell>
          <cell r="E410" t="str">
            <v>UN</v>
          </cell>
          <cell r="P410">
            <v>1</v>
          </cell>
          <cell r="S410">
            <v>183.62996999999999</v>
          </cell>
        </row>
        <row r="411">
          <cell r="D411" t="str">
            <v>Duto corrugado flexível em PEAD Ø = 1.1/4', tipo Kanalex ou similar, lançado diretamente no solo, exclusive escavação e reaterro</v>
          </cell>
          <cell r="E411" t="str">
            <v>M</v>
          </cell>
          <cell r="P411">
            <v>34</v>
          </cell>
          <cell r="S411">
            <v>12.934169000000001</v>
          </cell>
        </row>
        <row r="412">
          <cell r="D412" t="str">
            <v>EQUIPAMENTOS LÓGICA E TELEFONIA</v>
          </cell>
        </row>
        <row r="413">
          <cell r="D413" t="str">
            <v>TOMADA DE REDE RJ45 - FORNECIMENTO E INSTALAÇÃO. AF_11/2019</v>
          </cell>
          <cell r="E413" t="str">
            <v>UN</v>
          </cell>
          <cell r="P413">
            <v>11</v>
          </cell>
          <cell r="S413">
            <v>58.2</v>
          </cell>
        </row>
        <row r="414">
          <cell r="D414" t="str">
            <v>PONTO SECO DE TOMADA P/ LÓGICA, COM ELETRODUTO PVC RÍGIDO EMBUTIDO, Ø 3/4"</v>
          </cell>
          <cell r="E414" t="str">
            <v>un</v>
          </cell>
          <cell r="P414">
            <v>11</v>
          </cell>
          <cell r="S414">
            <v>189.76</v>
          </cell>
        </row>
        <row r="415">
          <cell r="D415" t="str">
            <v>PONTO TELEFONE INTERNO SEM FIACAO</v>
          </cell>
          <cell r="E415" t="str">
            <v>UN</v>
          </cell>
          <cell r="P415">
            <v>7</v>
          </cell>
          <cell r="S415">
            <v>214.24</v>
          </cell>
        </row>
        <row r="416">
          <cell r="D416" t="str">
            <v>CABO TELEFÔNICO CCI-50 2 PARES, SEM BLINDAGEM, INSTALADO EM DISTRIBUIÇÃO DE EDIFICAÇÃO RESIDENCIAL - FORNECIMENTO E INSTALAÇÃO. AF  11/2019</v>
          </cell>
          <cell r="E416" t="str">
            <v>M</v>
          </cell>
          <cell r="P416">
            <v>450</v>
          </cell>
          <cell r="S416">
            <v>7.07</v>
          </cell>
        </row>
        <row r="417">
          <cell r="D417" t="str">
            <v>RACK 16U 19"" x 675mm COM PORTA DE ACRILICO FUME</v>
          </cell>
          <cell r="E417" t="str">
            <v>UN</v>
          </cell>
          <cell r="P417">
            <v>1</v>
          </cell>
          <cell r="S417">
            <v>756.53</v>
          </cell>
        </row>
        <row r="418">
          <cell r="D418" t="str">
            <v>SWITCH WIRED TP - LINK GIGABIT 24 PORTAS TL - SG1024D.</v>
          </cell>
          <cell r="E418" t="str">
            <v>UN</v>
          </cell>
          <cell r="P418">
            <v>1</v>
          </cell>
          <cell r="S418">
            <v>1139.98</v>
          </cell>
        </row>
        <row r="419">
          <cell r="D419" t="str">
            <v>VOICE PANEL 30 PORTAS - RJ11/IDC 110 - 19""/1U</v>
          </cell>
          <cell r="E419" t="str">
            <v>UN</v>
          </cell>
          <cell r="P419">
            <v>1</v>
          </cell>
          <cell r="S419">
            <v>604.80999999999995</v>
          </cell>
        </row>
        <row r="420">
          <cell r="D420" t="str">
            <v>PLACA COM UM FURO IMPERIA BRANCO IRIEL P/ SAIDA CABO ANTENA</v>
          </cell>
          <cell r="E420" t="str">
            <v>UN</v>
          </cell>
          <cell r="P420">
            <v>2</v>
          </cell>
          <cell r="S420">
            <v>11.5</v>
          </cell>
        </row>
        <row r="421">
          <cell r="D421" t="str">
            <v>PONTO ANTENA - RADIO AM/FM E TV SEM FIACAO</v>
          </cell>
          <cell r="E421" t="str">
            <v>UN</v>
          </cell>
          <cell r="P421">
            <v>2</v>
          </cell>
          <cell r="S421">
            <v>275.01</v>
          </cell>
        </row>
        <row r="422">
          <cell r="D422" t="str">
            <v>QUADRO DE DISTRIBUICAO PARA TELEFONE N.3, 40X40X12CM EM CHAPA METALICA, DE EMBUTIR, SEM ACESSORIOS, PADRAO TELEBRAS, FORNECIMENTO E INSTALAÇÃO. AF_11/2019</v>
          </cell>
          <cell r="E422" t="str">
            <v>UN</v>
          </cell>
          <cell r="P422">
            <v>1</v>
          </cell>
          <cell r="S422">
            <v>244.79</v>
          </cell>
        </row>
        <row r="423">
          <cell r="D423" t="str">
            <v>CAIXA DE PASSAGEM PARA TELEFONE 80X80X15CM (SOBREPOR) FORNECIMENTO E INSTALACAO. AF_11/2019</v>
          </cell>
          <cell r="E423" t="str">
            <v>UN</v>
          </cell>
          <cell r="P423">
            <v>3</v>
          </cell>
          <cell r="S423">
            <v>648.95000000000005</v>
          </cell>
        </row>
        <row r="424">
          <cell r="D424" t="str">
            <v>Perfilado, pré-zincado a fogo, perfurado 38 x 38 x 6000mm</v>
          </cell>
          <cell r="E424" t="str">
            <v>UN</v>
          </cell>
          <cell r="P424">
            <v>19</v>
          </cell>
          <cell r="S424">
            <v>46.266970999999998</v>
          </cell>
        </row>
        <row r="425">
          <cell r="D425" t="str">
            <v>Suporte horizontal 300 x 100 mm para fixação de eletrocalha metálica (ref.: mopa ou similar)</v>
          </cell>
          <cell r="E425" t="str">
            <v>UN</v>
          </cell>
          <cell r="P425">
            <v>22</v>
          </cell>
          <cell r="S425">
            <v>11.059243</v>
          </cell>
        </row>
        <row r="426">
          <cell r="D426" t="str">
            <v>Duto corrugado flexível em PEAD Ø = 1.1/2', tipo Kanalex ou similar, lançado diretamente no solo, exclusive escavação e reaterro</v>
          </cell>
          <cell r="E426" t="str">
            <v>M</v>
          </cell>
          <cell r="P426">
            <v>34</v>
          </cell>
          <cell r="S426">
            <v>16.232911000000001</v>
          </cell>
        </row>
        <row r="427">
          <cell r="D427" t="str">
            <v>INSTALAÇÕES HIDRÁULICAS</v>
          </cell>
        </row>
        <row r="428">
          <cell r="D428" t="str">
            <v>LOUÇAS E APARELHOS SANITÁRIOS</v>
          </cell>
        </row>
        <row r="429">
          <cell r="D429" t="str">
            <v>VASO SANITARIO SIFONADO CONVENCIONAL PARA PCD SEM FURO FRONTAL COM LOUÇA BRANCA SEM ASSENTO, INCLUSO CONJUNTO DE LIGAÇÃO PARA BACIA SANITÁRIA AJUSTÁVEL - FORNECIMENTO E INSTALAÇÃO. AF_01/2020</v>
          </cell>
          <cell r="E429" t="str">
            <v>UN</v>
          </cell>
          <cell r="P429">
            <v>4</v>
          </cell>
          <cell r="S429">
            <v>1104.25</v>
          </cell>
        </row>
        <row r="430">
          <cell r="D430" t="str">
            <v>PORTA PAPEL HIGIENICO DE EMBUTIR CROMADO CRISMETAL 15X15CM</v>
          </cell>
          <cell r="E430" t="str">
            <v>UN</v>
          </cell>
          <cell r="P430">
            <v>5</v>
          </cell>
          <cell r="S430">
            <v>97.42</v>
          </cell>
        </row>
        <row r="431">
          <cell r="D431" t="str">
            <v>LAVATÓRIO LOUÇA BRANCA COM COLUNA, *44 X 35,5* CM, PADRÃO POPULAR, INCLUSO SIFÃO FLEXÍVEL EM PVC, VÁLVULA E ENGATE FLEXÍVEL 30CM EM PLÁSTICO E COM TORNEIRA CROMADA PADRÃO POPULAR - FORNECIMENTO E INSTALAÇÃO. AF_01/2020</v>
          </cell>
          <cell r="E431" t="str">
            <v>UN</v>
          </cell>
          <cell r="P431">
            <v>13</v>
          </cell>
          <cell r="S431">
            <v>407.53</v>
          </cell>
        </row>
        <row r="432">
          <cell r="D432" t="str">
            <v>LAVATORIO DE CALHA ACO INOXIDAVEL W.C.FEMININO</v>
          </cell>
          <cell r="E432" t="str">
            <v>M</v>
          </cell>
          <cell r="P432">
            <v>2</v>
          </cell>
          <cell r="S432">
            <v>882.14</v>
          </cell>
        </row>
        <row r="433">
          <cell r="D433" t="str">
            <v>SABONETEIRA PLASTICA TIPO DISPENSER PARA SABONETE LIQUIDO COM RESERVATORIO 800 A 1500 ML, INCLUSO FIXAÇÃO. AF_01/2020</v>
          </cell>
          <cell r="E433" t="str">
            <v>UN</v>
          </cell>
          <cell r="P433">
            <v>14</v>
          </cell>
          <cell r="S433">
            <v>85.53</v>
          </cell>
        </row>
        <row r="434">
          <cell r="D434" t="str">
            <v>Porta papel toalha para papel interfolha 2 ou 3 dobras, injetado com a frente em plástico ABS branco, com visor frontal para controle de substituição do papel interfolha e fundo em Plástico ABS cinza.</v>
          </cell>
          <cell r="E434" t="str">
            <v>un</v>
          </cell>
          <cell r="P434">
            <v>14</v>
          </cell>
          <cell r="S434">
            <v>130.49</v>
          </cell>
        </row>
        <row r="435">
          <cell r="D435" t="str">
            <v>TANQUE DE LOUÇA BRANCA COM COLUNA, 30L OU EQUIVALENTE, INCLUSO SIFÃO FLEXÍVEL EM PVC, VÁLVULA METÁLICA E TORNEIRA DE METAL CROMADO PADRÃO MÉDIO - FORNECIMENTO E INSTALAÇÃO. AF_01/2020</v>
          </cell>
          <cell r="E435" t="str">
            <v>UN</v>
          </cell>
          <cell r="P435">
            <v>1</v>
          </cell>
          <cell r="S435">
            <v>1115.6600000000001</v>
          </cell>
        </row>
        <row r="436">
          <cell r="D436" t="str">
            <v>BEBEDOURO DE PRESSAO ACESSIVEL SUSPENSO EM INOX C/ BRAILLE</v>
          </cell>
          <cell r="E436" t="str">
            <v>UN</v>
          </cell>
          <cell r="P436">
            <v>1</v>
          </cell>
          <cell r="S436">
            <v>3785.29</v>
          </cell>
        </row>
        <row r="437">
          <cell r="D437" t="str">
            <v>BANCADA/PIA 2 CUBAS CENTRAIS EM ACO INOX 2,00X55 COM METAIS</v>
          </cell>
          <cell r="E437" t="str">
            <v>UN</v>
          </cell>
          <cell r="P437">
            <v>1</v>
          </cell>
          <cell r="S437">
            <v>2196.58</v>
          </cell>
        </row>
        <row r="438">
          <cell r="D438" t="str">
            <v>BANCADA ACO INOXIDAVEL 1 CUBA 2,00x0,60cm - TRAMONTINA</v>
          </cell>
          <cell r="E438" t="str">
            <v>UN</v>
          </cell>
          <cell r="P438">
            <v>4</v>
          </cell>
          <cell r="S438">
            <v>2019.91</v>
          </cell>
        </row>
        <row r="439">
          <cell r="D439" t="str">
            <v>BANCADA/PIA INOX 200X60CM CUBA PROFUNDA PRATA MEKAL C/METAIS</v>
          </cell>
          <cell r="E439" t="str">
            <v>UN</v>
          </cell>
          <cell r="P439">
            <v>1</v>
          </cell>
          <cell r="S439">
            <v>3142.6</v>
          </cell>
        </row>
        <row r="440">
          <cell r="D440" t="str">
            <v>TORNEIRA CROMADA COM BICO PARA JARDIM/TANQUE 1/2 " OU 3/4 " (REF 1153)</v>
          </cell>
          <cell r="E440" t="str">
            <v>UN</v>
          </cell>
          <cell r="P440">
            <v>4</v>
          </cell>
          <cell r="S440">
            <v>72.38</v>
          </cell>
        </row>
        <row r="441">
          <cell r="D441" t="str">
            <v>Torneira cromada de mesa para lavatório temporizada bica baixa</v>
          </cell>
          <cell r="E441" t="str">
            <v>un</v>
          </cell>
          <cell r="P441">
            <v>13</v>
          </cell>
          <cell r="S441">
            <v>224.5</v>
          </cell>
        </row>
        <row r="442">
          <cell r="D442" t="str">
            <v>Torneira de mesa com fechamento automático, linha Decamatic Eco, ref.1173.C, DECA ou similar</v>
          </cell>
          <cell r="E442" t="str">
            <v>un</v>
          </cell>
          <cell r="P442">
            <v>10</v>
          </cell>
          <cell r="S442">
            <v>336.67</v>
          </cell>
        </row>
        <row r="443">
          <cell r="D443" t="str">
            <v>CHUVEIRO ELÉTRICO COMUM CORPO PLÁSTICO, TIPO DUCHA  FORNECIMENTO E INSTALAÇÃO. AF_01/2020</v>
          </cell>
          <cell r="E443" t="str">
            <v>UN</v>
          </cell>
          <cell r="P443">
            <v>2</v>
          </cell>
          <cell r="S443">
            <v>99.86</v>
          </cell>
        </row>
        <row r="444">
          <cell r="D444" t="str">
            <v>BANCO PARA BANHO ARTICULADO 70x45cm MAX</v>
          </cell>
          <cell r="E444" t="str">
            <v>UN</v>
          </cell>
          <cell r="P444">
            <v>1</v>
          </cell>
          <cell r="S444">
            <v>1408.73</v>
          </cell>
        </row>
        <row r="445">
          <cell r="D445" t="str">
            <v>VASO SANITÁRIO SIFONADO COM CAIXA ACOPLADA LOUÇA BRANCA - FORNECIMENTO E INSTALAÇÃO. AF_01/2020</v>
          </cell>
          <cell r="E445" t="str">
            <v>UN</v>
          </cell>
          <cell r="P445">
            <v>1</v>
          </cell>
          <cell r="S445">
            <v>612.4</v>
          </cell>
        </row>
        <row r="446">
          <cell r="D446" t="str">
            <v>ASSENTO PARA VASO SANITARIO (TARGA/IZY/RAVENA/STUDIO SLOW)</v>
          </cell>
          <cell r="E446" t="str">
            <v>UN</v>
          </cell>
          <cell r="P446">
            <v>5</v>
          </cell>
          <cell r="S446">
            <v>1408.73</v>
          </cell>
        </row>
        <row r="447">
          <cell r="D447" t="str">
            <v>Ralo seco linear pvc sanitário d=90 com grelha aluminio</v>
          </cell>
          <cell r="E447" t="str">
            <v>UN</v>
          </cell>
          <cell r="P447">
            <v>3</v>
          </cell>
          <cell r="S447">
            <v>127.720523</v>
          </cell>
        </row>
        <row r="448">
          <cell r="D448" t="str">
            <v>BANCADA DE MÁRMORE BRANCO POLIDO, DE 1,50 x 0,60 m, PARA PIA DE COZINHA - FORNECIMENTO E INSTALAÇÃO. AF_01/2020</v>
          </cell>
          <cell r="E448" t="str">
            <v>UN</v>
          </cell>
          <cell r="P448">
            <v>1</v>
          </cell>
          <cell r="S448">
            <v>289.03464500000001</v>
          </cell>
        </row>
        <row r="449">
          <cell r="D449" t="str">
            <v>Cuba de aço inox 304, dimensões 34 x 56cm, para instalação em bancada, c/ válvula cromada (deca ref 1623), sifão cromado (deca ref c1680), torneira cromada (deca linha c40 ref1159) e engate de plástico ou similares</v>
          </cell>
          <cell r="E449" t="str">
            <v>UN</v>
          </cell>
          <cell r="P449">
            <v>1</v>
          </cell>
          <cell r="S449">
            <v>447.64210700000001</v>
          </cell>
        </row>
        <row r="450">
          <cell r="D450" t="str">
            <v>REAPROVEITAMENTO DE ÁGUAS PLUVIAIS</v>
          </cell>
        </row>
        <row r="451">
          <cell r="D451" t="str">
            <v>CAIXA D´ÁGUA EM POLIETILENO, 3000 LITROS, COM ACESSÓRIOS</v>
          </cell>
          <cell r="E451" t="str">
            <v>UN</v>
          </cell>
          <cell r="P451">
            <v>1</v>
          </cell>
          <cell r="S451">
            <v>3162.22</v>
          </cell>
        </row>
        <row r="452">
          <cell r="D452" t="str">
            <v>VÁLVULA DE RETENÇÃO VERTICAL, DE BRONZE, ROSCÁVEL, 1" - FORNECIMENTO E INSTALAÇÃO. AF_01/2019</v>
          </cell>
          <cell r="E452" t="str">
            <v>UN</v>
          </cell>
          <cell r="P452">
            <v>1</v>
          </cell>
          <cell r="S452">
            <v>94.21</v>
          </cell>
        </row>
        <row r="453">
          <cell r="D453" t="str">
            <v>TORNEIRA DE BOIA, ROSCÁVEL, 1 1/4 , FORNECIDA E INSTALADA EM RESERVAÇÃO DE ÁGUA. AF_06/2016</v>
          </cell>
          <cell r="E453" t="str">
            <v>UN</v>
          </cell>
          <cell r="P453">
            <v>1</v>
          </cell>
          <cell r="S453">
            <v>84.21</v>
          </cell>
        </row>
        <row r="454">
          <cell r="D454" t="str">
            <v>CAIXA TERM.FILTRO ABSOLUTO TAM.B-DIF.4 VIAS TROX F640</v>
          </cell>
          <cell r="E454" t="str">
            <v>UN</v>
          </cell>
          <cell r="P454">
            <v>1</v>
          </cell>
          <cell r="S454">
            <v>5282.55</v>
          </cell>
        </row>
        <row r="455">
          <cell r="D455" t="str">
            <v>SISTEMA DE PRESSURIZACAO DE AGUA-BOMBA ELETRICA 3CV 1.1/2x1x6</v>
          </cell>
          <cell r="E455" t="str">
            <v>UN</v>
          </cell>
          <cell r="P455">
            <v>1</v>
          </cell>
          <cell r="S455">
            <v>3832.26</v>
          </cell>
        </row>
        <row r="456">
          <cell r="D456" t="str">
            <v>SISTEMA AUTOMÁTICO DE REALIMENTAÇÃO 3/4"" CONTENDO BÓIA AUTOMÁTICA DE NIVEL E VALVULA SOLENÓIDE</v>
          </cell>
          <cell r="E456" t="str">
            <v>UND</v>
          </cell>
          <cell r="P456">
            <v>1</v>
          </cell>
          <cell r="S456">
            <v>1025.4100000000001</v>
          </cell>
        </row>
        <row r="457">
          <cell r="D457" t="str">
            <v>REGISTRO DE GAVETA BRUTO, LATÃO, ROSCÁVEL, 1 1/4, INSTALADO EM RESERVAÇÃO DE ÁGUA DE EDIFICAÇÃO QUE POSSUA RESERVATÓRIO DE FIBRA/FIBROCIMENTO  FORNECIMENTO E INSTALAÇÃO. AF_06/2016</v>
          </cell>
          <cell r="E457" t="str">
            <v>UN</v>
          </cell>
          <cell r="P457">
            <v>1</v>
          </cell>
          <cell r="S457">
            <v>104.35</v>
          </cell>
        </row>
        <row r="458">
          <cell r="D458" t="str">
            <v>KIT DE REGISTRO DE GAVETA BRUTO DE LATÃO ¾", INCLUSIVE CONEXÕES, ROSCÁVEL, INSTALADO EM RAMAL DE ÁGUA FRIA - FORNECIMENTO E INSTALAÇÃO. AF_12/2014</v>
          </cell>
          <cell r="E458" t="str">
            <v>UN</v>
          </cell>
          <cell r="P458">
            <v>1</v>
          </cell>
          <cell r="S458">
            <v>55.24</v>
          </cell>
        </row>
        <row r="459">
          <cell r="D459" t="str">
            <v>REGISTRO DE GAVETA BRUTO, LATÃO, ROSCÁVEL, 1, INSTALADO EM RESERVAÇÃO DE ÁGUA DE EDIFICAÇÃO QUE POSSUA RESERVATÓRIO DE FIBRA/FIBROCIMENTO  FORNECIMENTO E INSTALAÇÃO. AF_06/2016</v>
          </cell>
          <cell r="E459" t="str">
            <v>UN</v>
          </cell>
          <cell r="P459">
            <v>1</v>
          </cell>
          <cell r="S459">
            <v>84.95</v>
          </cell>
        </row>
        <row r="460">
          <cell r="D460" t="str">
            <v>(COMPOSIÇÃO REPRESENTATIVA) DO SERVIÇO DE INSTALAÇÃO DE TUBOS DE PVC, SÉRIE R, ÁGUA PLUVIAL, DN 100 MM (INSTALADO EM RAMAL DE ENCAMINHAMENTO, OU CONDUTORES VERTICAIS), INCLUSIVE CONEXÕES, CORTES E FIXAÇÕES, PARA PRÉDIOS. AF_10/2015</v>
          </cell>
          <cell r="E460" t="str">
            <v>M</v>
          </cell>
          <cell r="P460">
            <v>60</v>
          </cell>
          <cell r="S460">
            <v>85.69</v>
          </cell>
        </row>
        <row r="461">
          <cell r="D461" t="str">
            <v>Escavação manual de vala ou cava em material de 2ª categoria, profundidade entre 3,00 e 4,50m</v>
          </cell>
          <cell r="E461" t="str">
            <v>M3</v>
          </cell>
          <cell r="P461">
            <v>45.36</v>
          </cell>
          <cell r="S461">
            <v>86.077428999999995</v>
          </cell>
        </row>
        <row r="462">
          <cell r="D462" t="str">
            <v>EXECUÇÃO DE PASSEIO (CALÇADA) OU PISO DE CONCRETO COM CONCRETO MOLDADO IN LOCO, USINADO, ACABAMENTO CONVENCIONAL, ESPESSURA 10 CM, ARMADO. AF_07/2016</v>
          </cell>
          <cell r="E462" t="str">
            <v>M2</v>
          </cell>
          <cell r="P462">
            <v>19.22</v>
          </cell>
          <cell r="S462">
            <v>100.569339</v>
          </cell>
        </row>
        <row r="463">
          <cell r="D463" t="str">
            <v>METAIS, ACESSÓRIOS E EQUIPAMENTOS</v>
          </cell>
        </row>
        <row r="464">
          <cell r="D464" t="str">
            <v>REGISTRO DE PRESSÃO BRUTO, LATÃO,  ROSCÁVEL, 3/4, FORNECIDO E INSTALADO EM RAMAL DE ÁGUA. AF_12/2014</v>
          </cell>
          <cell r="E464" t="str">
            <v>UN</v>
          </cell>
          <cell r="P464">
            <v>2</v>
          </cell>
          <cell r="S464">
            <v>35.020000000000003</v>
          </cell>
        </row>
        <row r="465">
          <cell r="D465" t="str">
            <v>VÁLVULA DE DESCARGA METÁLICA, BASE 1 1/2 ", ACABAMENTO METALICO CROMADO - FORNECIMENTO E INSTALAÇÃO. AF_01/2019</v>
          </cell>
          <cell r="E465" t="str">
            <v>UN</v>
          </cell>
          <cell r="P465">
            <v>6</v>
          </cell>
          <cell r="S465">
            <v>329.95</v>
          </cell>
        </row>
        <row r="466">
          <cell r="D466" t="str">
            <v>KIT DE REGISTRO DE GAVETA BRUTO DE LATÃO ¾", INCLUSIVE CONEXÕES, ROSCÁVEL, INSTALADO EM RAMAL DE ÁGUA FRIA - FORNECIMENTO E INSTALAÇÃO. AF_12/2014</v>
          </cell>
          <cell r="E466" t="str">
            <v>UN</v>
          </cell>
          <cell r="P466">
            <v>16</v>
          </cell>
          <cell r="S466">
            <v>55.24</v>
          </cell>
        </row>
        <row r="467">
          <cell r="D467" t="str">
            <v>CAIXA D´ÁGUA EM POLIETILENO, 5000 LITROS, COM ACESSÓRIOS</v>
          </cell>
          <cell r="E467" t="str">
            <v>UN</v>
          </cell>
          <cell r="P467">
            <v>2</v>
          </cell>
          <cell r="S467">
            <v>5872.69</v>
          </cell>
        </row>
        <row r="468">
          <cell r="D468" t="str">
            <v>CAIXA SIFONADA, PVC, DN 150 X 185 X 75 MM, JUNTA ELÁSTICA, FORNECIDA E INSTALADA EM RAMAL DE DESCARGA OU EM RAMAL DE ESGOTO SANITÁRIO. AF_12/2014</v>
          </cell>
          <cell r="E468" t="str">
            <v>UN</v>
          </cell>
          <cell r="P468">
            <v>11</v>
          </cell>
          <cell r="S468">
            <v>74.83</v>
          </cell>
        </row>
        <row r="469">
          <cell r="D469" t="str">
            <v>PONTOS HIDROSSANITÁRIO</v>
          </cell>
        </row>
        <row r="470">
          <cell r="D470" t="str">
            <v>PONTO DE CONSUMO TERMINAL DE ÁGUA FRIA (SUBRAMAL) COM TUBULAÇÃO DE PVC, DN 25 MM, INSTALADO EM RAMAL DE ÁGUA, INCLUSOS RASGO E CHUMBAMENTO EM ALVENARIA. AF_12/2014</v>
          </cell>
          <cell r="E470" t="str">
            <v>UN</v>
          </cell>
          <cell r="P470">
            <v>40</v>
          </cell>
          <cell r="S470">
            <v>139.47</v>
          </cell>
        </row>
        <row r="471">
          <cell r="D471" t="str">
            <v>PONTO ESGOTO SANITARIO PRIMARIO PVC (VASO)</v>
          </cell>
          <cell r="E471" t="str">
            <v>UN</v>
          </cell>
          <cell r="P471">
            <v>6</v>
          </cell>
          <cell r="S471">
            <v>631.9</v>
          </cell>
        </row>
        <row r="472">
          <cell r="D472" t="str">
            <v>PONTO ESGOTO SANITARIO SECUNDARIO EM LOJAS</v>
          </cell>
          <cell r="E472" t="str">
            <v>UN</v>
          </cell>
          <cell r="P472">
            <v>34</v>
          </cell>
          <cell r="S472">
            <v>306.20999999999998</v>
          </cell>
        </row>
        <row r="473">
          <cell r="D473" t="str">
            <v xml:space="preserve">CAIXA ENTERRADA HIDRÁULICA RETANGULAR, EM CONCRETO PRÉ-MOLDADO, DIMENSÕES INTERNAS: 0,6X0,6X0,5 M. AF_12/2020 </v>
          </cell>
          <cell r="E473" t="str">
            <v>UN</v>
          </cell>
          <cell r="P473">
            <v>13</v>
          </cell>
          <cell r="S473">
            <v>290.00030199999998</v>
          </cell>
        </row>
        <row r="474">
          <cell r="D474" t="str">
            <v>Caixa d'agua fibra vidro 3.000 litros - Fortlev-Torres (ou similar)</v>
          </cell>
          <cell r="E474" t="str">
            <v>UN</v>
          </cell>
          <cell r="P474">
            <v>1</v>
          </cell>
          <cell r="S474">
            <v>926.96059600000001</v>
          </cell>
        </row>
        <row r="475">
          <cell r="D475" t="str">
            <v>BOMBA CENTRÍFUGA, MONOFÁSICA, 0,5 CV OU 0,49 HP, HM 6 A 20 M, Q 1,2 A 8,3 M3/H - FORNECIMENTO E INSTALAÇÃO. AF_12/2020</v>
          </cell>
          <cell r="E475" t="str">
            <v>UN</v>
          </cell>
          <cell r="P475">
            <v>1</v>
          </cell>
          <cell r="S475">
            <v>652.82667900000001</v>
          </cell>
        </row>
        <row r="476">
          <cell r="D476" t="str">
            <v>(COMPOSIÇÃO REPRESENTATIVA) DO SERVIÇO DE INSTALAÇÃO DE TUBOS DE PVC, SOLDÁVEL, ÁGUA FRIA, DN 40 MM (INSTALADO EM PRUMADA), INCLUSIVE CONEXÕES, CORTES E FIXAÇÕES, PARA PRÉDIOS. AF_10/2015</v>
          </cell>
          <cell r="E476" t="str">
            <v>M</v>
          </cell>
          <cell r="P476">
            <v>150</v>
          </cell>
          <cell r="S476">
            <v>28.109791999999999</v>
          </cell>
        </row>
        <row r="477">
          <cell r="D477" t="str">
            <v>(COMPOSIÇÃO REPRESENTATIVA) DO SERVIÇO DE INSTALAÇÃO DE TUBOS DE PVC, SOLDÁVEL, ÁGUA FRIA, DN 25 MM (INSTALADO EM RAMAL, SUB-RAMAL, RAMAL DE DISTRIBUIÇÃO OU PRUMADA), INCLUSIVE CONEXÕES, CORTES E FIXAÇÕES, PARA PRÉDIOS. AF_10/2015</v>
          </cell>
          <cell r="E477" t="str">
            <v>M</v>
          </cell>
          <cell r="P477">
            <v>45</v>
          </cell>
          <cell r="S477">
            <v>30.717772</v>
          </cell>
        </row>
        <row r="478">
          <cell r="D478" t="str">
            <v>REDE EXTERNA</v>
          </cell>
        </row>
        <row r="479">
          <cell r="D479" t="str">
            <v>CAIXA INSPECAO CONCRETO PRE MOLDADO CIRCULAR COM TAMPA 60cm</v>
          </cell>
          <cell r="E479" t="str">
            <v>UN</v>
          </cell>
          <cell r="P479">
            <v>18</v>
          </cell>
          <cell r="S479">
            <v>659.11</v>
          </cell>
        </row>
        <row r="480">
          <cell r="D480" t="str">
            <v>(COMPOSIÇÃO REPRESENTATIVA) DO SERVIÇO DE INSTALAÇÃO DE TUBOS DE PVC, SÉRIE R, ÁGUA PLUVIAL, DN 75 MM (INSTALADO EM RAMAL DE ENCAMINHAMENTO, OU CONDUTORES VERTICAIS), INCLUSIVE CONEXÕES, CORTE E FIXAÇÕES, PARA PRÉDIOS. AF_10/2015</v>
          </cell>
          <cell r="E480" t="str">
            <v>M</v>
          </cell>
          <cell r="P480">
            <v>30.4</v>
          </cell>
          <cell r="S480">
            <v>57.41</v>
          </cell>
        </row>
        <row r="481">
          <cell r="D481" t="str">
            <v>(COMPOSIÇÃO REPRESENTATIVA) DO SERVIÇO DE INST. TUBO PVC, SÉRIE N, ESGOTO PREDIAL, 100 MM (INST. RAMAL DESCARGA, RAMAL DE ESG. SANIT., PRUMADA ESG. SANIT., VENTILAÇÃO OU SUB-COLETOR AÉREO), INCL. CONEXÕES E CORTES, FIXAÇÕES, P/ PRÉDIOS. AF_10/2015</v>
          </cell>
          <cell r="E481" t="str">
            <v>M</v>
          </cell>
          <cell r="P481">
            <v>152.5</v>
          </cell>
          <cell r="S481">
            <v>78.05</v>
          </cell>
        </row>
        <row r="482">
          <cell r="D482" t="str">
            <v>SUMIDOURO CIRCULAR, EM CONCRETO PRÉ-MOLDADO, DIÂMETRO INTERNO = 2,38 M, ALTURA INTERNA = 3,0 M, ÁREA DE INFILTRAÇÃO: 25 M² (PARA 10 CONTRIBUINTES). AF_12/2020</v>
          </cell>
          <cell r="E482" t="str">
            <v>UN</v>
          </cell>
          <cell r="P482">
            <v>1</v>
          </cell>
          <cell r="S482">
            <v>3093.240233</v>
          </cell>
        </row>
        <row r="483">
          <cell r="D483" t="str">
            <v>Fossa séptica em alvenaria bloco de cimento e concreto armado, dimensões internas 1,20 x 2,40 x 1,20 m</v>
          </cell>
          <cell r="E483" t="str">
            <v>UN</v>
          </cell>
          <cell r="P483">
            <v>1</v>
          </cell>
          <cell r="S483">
            <v>9048.0686590000005</v>
          </cell>
        </row>
        <row r="484">
          <cell r="D484" t="str">
            <v>REDE AR COMPRIMIDO</v>
          </cell>
        </row>
        <row r="485">
          <cell r="D485" t="str">
            <v>TUBO DE COBRE RIGIDO CLASSE A 15mm</v>
          </cell>
          <cell r="E485" t="str">
            <v>M</v>
          </cell>
          <cell r="P485">
            <v>30</v>
          </cell>
          <cell r="S485">
            <v>62.17</v>
          </cell>
        </row>
        <row r="486">
          <cell r="D486" t="str">
            <v>VÁLVULA DE ESFERA BRUTA, BRONZE, ROSCÁVEL, 1 1/2'', INSTALADO EM RESERVAÇÃO DE ÁGUA DE EDIFICAÇÃO QUE POSSUA RESERVATÓRIO DE FIBRA/FIBROCIMENTO -   FORNECIMENTO E INSTALAÇÃO. AF_06/2016</v>
          </cell>
          <cell r="E486" t="str">
            <v>UN</v>
          </cell>
          <cell r="P486">
            <v>1</v>
          </cell>
          <cell r="S486">
            <v>164.74</v>
          </cell>
        </row>
        <row r="487">
          <cell r="D487" t="str">
            <v>FILTRO REGULADOR DE PRESSÃO 1/4"X1/2 BELL-AIR</v>
          </cell>
          <cell r="E487" t="str">
            <v>UND</v>
          </cell>
          <cell r="P487">
            <v>2</v>
          </cell>
          <cell r="S487">
            <v>695.93</v>
          </cell>
        </row>
        <row r="488">
          <cell r="D488" t="str">
            <v>POSTO DE CONSUMO COMPLETO DUPLA RETENÇÃO</v>
          </cell>
          <cell r="E488" t="str">
            <v>UN</v>
          </cell>
          <cell r="P488">
            <v>10</v>
          </cell>
          <cell r="S488">
            <v>554.87</v>
          </cell>
        </row>
        <row r="489">
          <cell r="D489" t="str">
            <v>PAINEL DE ALARME - P/ GASES AR COMPRIMIDO</v>
          </cell>
          <cell r="E489" t="str">
            <v>UN</v>
          </cell>
          <cell r="P489">
            <v>1</v>
          </cell>
          <cell r="S489">
            <v>891.56255699999997</v>
          </cell>
        </row>
        <row r="490">
          <cell r="D490" t="str">
            <v>Compressor De Ar Schulz - Csl 40br/250 Bravo - 40 Pés 250 Litros 175 Libras 380/660v Trif Ip55</v>
          </cell>
          <cell r="E490" t="str">
            <v>UN</v>
          </cell>
          <cell r="P490">
            <v>1</v>
          </cell>
          <cell r="S490">
            <v>15565.889434000001</v>
          </cell>
        </row>
        <row r="491">
          <cell r="D491" t="str">
            <v>Secador De Ar Comprimido 220v Mono Compact SRS 40 Schulz OU similar</v>
          </cell>
          <cell r="E491" t="str">
            <v>UN</v>
          </cell>
          <cell r="P491">
            <v>1</v>
          </cell>
          <cell r="S491">
            <v>6316.9992819999998</v>
          </cell>
        </row>
        <row r="492">
          <cell r="D492" t="str">
            <v>COMUNICAÇÃO VISUAL</v>
          </cell>
        </row>
        <row r="493">
          <cell r="D493" t="str">
            <v>PLACA DE IDENTIFICAÇÃO EM AÇO ESCOVADO, DOBRADO NAS EXTREMIDADES DIM. 21 X 11CM - FORNECIMENTO E INSTALAÇÃO</v>
          </cell>
          <cell r="E493" t="str">
            <v>un</v>
          </cell>
          <cell r="P493">
            <v>2</v>
          </cell>
          <cell r="S493">
            <v>193.09</v>
          </cell>
        </row>
        <row r="494">
          <cell r="D494" t="str">
            <v>PLACA DE INAUGURAÇÃO DE OBRA EM ALUMÍNIO 0,50 X 0,70 M</v>
          </cell>
          <cell r="E494" t="str">
            <v>un</v>
          </cell>
          <cell r="P494">
            <v>1</v>
          </cell>
          <cell r="S494">
            <v>2163.2399999999998</v>
          </cell>
        </row>
        <row r="495">
          <cell r="D495" t="str">
            <v>PLACA IDENTIFICACAO ACRILICO 25X8CM BORDA POLIDA - FORNECIMENTO E COLOCACAO</v>
          </cell>
          <cell r="E495" t="str">
            <v>UN</v>
          </cell>
          <cell r="P495">
            <v>25</v>
          </cell>
          <cell r="S495">
            <v>66.39</v>
          </cell>
        </row>
        <row r="496">
          <cell r="D496" t="str">
            <v>PPCI</v>
          </cell>
        </row>
        <row r="497">
          <cell r="D497" t="str">
            <v>EXTINTOR DE INCÊNDIO PORTÁTIL COM CARGA DE PQS DE 6 KG, CLASSE BC - FORNECIMENTO E INSTALAÇÃO. AF_10/2020_P</v>
          </cell>
          <cell r="E497" t="str">
            <v>UN</v>
          </cell>
          <cell r="P497">
            <v>3</v>
          </cell>
          <cell r="S497">
            <v>258.8</v>
          </cell>
        </row>
        <row r="498">
          <cell r="D498" t="str">
            <v>EXTINTOR DE INCÊNDIO PORTÁTIL COM CARGA DE ÁGUA PRESSURIZADA DE 10 L, CLASSE A - FORNECIMENTO E INSTALAÇÃO. AF_10/2020_P</v>
          </cell>
          <cell r="E498" t="str">
            <v>UN</v>
          </cell>
          <cell r="P498">
            <v>3</v>
          </cell>
          <cell r="S498">
            <v>228.94</v>
          </cell>
        </row>
        <row r="499">
          <cell r="D499" t="str">
            <v>EXTINTOR DE INCÊNDIO PORTÁTIL COM CARGA DE CO2 DE 6 KG, CLASSE BC - FORNECIMENTO E INSTALAÇÃO. AF_10/2020_P</v>
          </cell>
          <cell r="E499" t="str">
            <v>UN</v>
          </cell>
          <cell r="P499">
            <v>3</v>
          </cell>
          <cell r="S499">
            <v>736.36</v>
          </cell>
        </row>
        <row r="500">
          <cell r="D500" t="str">
            <v>PLACA FOTOLUMINESCENTE DE ORIENTACAO E SALVAMENTO 24x12cm</v>
          </cell>
          <cell r="E500" t="str">
            <v>UN</v>
          </cell>
          <cell r="P500">
            <v>20</v>
          </cell>
          <cell r="S500">
            <v>30.68</v>
          </cell>
        </row>
        <row r="501">
          <cell r="D501" t="str">
            <v>INSTALAÇÕES DE AR CONDICIONADOS</v>
          </cell>
        </row>
        <row r="502">
          <cell r="D502" t="str">
            <v>Fornecimento e instalação de ar condicionado tipo split wall 12.000 BTU's (evaporadora e condensadora) - contempla a mão de obra, suporte e tubulação até 3,0m F</v>
          </cell>
          <cell r="E502" t="str">
            <v>un</v>
          </cell>
          <cell r="P502">
            <v>10</v>
          </cell>
          <cell r="S502">
            <v>3227.99</v>
          </cell>
        </row>
        <row r="503">
          <cell r="D503" t="str">
            <v>FORNECIMENTO E INSTALAÇÃO DE AR CONDICIONADO TIPO SPLIT WALL 9.000 BTU'S (EVAPORADORA E CONDENSADORA)  - CONTEMPLA A MÃO DE OBRA, SUPORTE E TUBULAÇÃO ATÉ 3,0M</v>
          </cell>
          <cell r="E503" t="str">
            <v>un</v>
          </cell>
          <cell r="P503">
            <v>9</v>
          </cell>
          <cell r="S503">
            <v>2916.85</v>
          </cell>
        </row>
        <row r="504">
          <cell r="D504" t="str">
            <v>LUVA, PVC, SOLDÁVEL, DN 25MM, INSTALADO EM DRENO DE AR- CONDICIONADO - FORNECIMENTO E INSTALAÇÃO. AF_12/2014</v>
          </cell>
          <cell r="E504" t="str">
            <v>UN</v>
          </cell>
          <cell r="P504">
            <v>43</v>
          </cell>
          <cell r="S504">
            <v>3.83</v>
          </cell>
        </row>
        <row r="505">
          <cell r="D505" t="str">
            <v>TUBO, PVC, SOLDÁVEL, DN 25MM, INSTALADO EM DRENO DE AR- CONDICIONADO - FORNECIMENTO E INSTALAÇÃO. AF_12/2014</v>
          </cell>
          <cell r="E505" t="str">
            <v>M</v>
          </cell>
          <cell r="P505">
            <v>101</v>
          </cell>
          <cell r="S505">
            <v>13.67</v>
          </cell>
        </row>
        <row r="506">
          <cell r="D506" t="str">
            <v>JOELHO 90 GRAUS, PVC, SOLDÁVEL, DN 25MM, INSTALADO EM DRENO DE AR-CONDICIONADO - FORNECIMENTO E INSTALAÇÃO. AF_12/2014</v>
          </cell>
          <cell r="E506" t="str">
            <v>UN</v>
          </cell>
          <cell r="P506">
            <v>43</v>
          </cell>
          <cell r="S506">
            <v>5.01</v>
          </cell>
        </row>
        <row r="507">
          <cell r="D507" t="str">
            <v>MURO/URBANIZAÇÃO</v>
          </cell>
        </row>
        <row r="508">
          <cell r="D508" t="str">
            <v>MURO/GRADIL</v>
          </cell>
        </row>
        <row r="509">
          <cell r="D509" t="str">
            <v>(COMPOSIÇÃO REPRESENTATIVA) EXECUÇÃO DE ESTRUTURAS DE CONCRETO ARMADO, PARA EDIFICAÇÃO INSTITUCIONAL TÉRREA, FCK = 25 MPA. AF_01/2017</v>
          </cell>
          <cell r="E509" t="str">
            <v>m³</v>
          </cell>
          <cell r="P509">
            <v>3.92</v>
          </cell>
          <cell r="S509">
            <v>3617.16</v>
          </cell>
        </row>
        <row r="510">
          <cell r="D510" t="str">
            <v>(COMPOSIÇÃO REPRESENTATIVA) DO SERVIÇO DE ALVENARIA DE VEDAÇÃO DE BLOCOS VAZADOS DE CERÂMICA DE 9X19X19CM (ESPESSURA 9CM), PARA EDIFICAÇÃO HABITACIONAL MULTIFAMILIAR (PRÉDIO). AF_11/2014</v>
          </cell>
          <cell r="E510" t="str">
            <v>m²</v>
          </cell>
          <cell r="P510">
            <v>234.57</v>
          </cell>
          <cell r="S510">
            <v>82.31</v>
          </cell>
        </row>
        <row r="511">
          <cell r="D511" t="str">
            <v>CHAPISCO APLICADO EM ALVENARIAS E ESTRUTURAS DE CONCRETO INTERNAS, COM COLHER DE PEDREIRO.  ARGAMASSA TRAÇO 1:3 COM PREPARO MANUAL. AF_06/2014</v>
          </cell>
          <cell r="E511" t="str">
            <v>m²</v>
          </cell>
          <cell r="P511">
            <v>420</v>
          </cell>
          <cell r="S511">
            <v>4.2699999999999996</v>
          </cell>
        </row>
        <row r="512">
          <cell r="D512" t="str">
            <v>EMBOÇO OU MASSA ÚNICA EM ARGAMASSA TRAÇO 1:2:8, PREPARO MANUAL, APLICADA MANUALMENTE EM PANOS DE FACHADA COM PRESENÇA DE VÃOS, ESPESSURA DE 25 MM. AF_06/2014</v>
          </cell>
          <cell r="E512" t="str">
            <v>m²</v>
          </cell>
          <cell r="P512">
            <v>420</v>
          </cell>
          <cell r="S512">
            <v>37.97</v>
          </cell>
        </row>
        <row r="513">
          <cell r="D513" t="str">
            <v>APLICAÇÃO DE FUNDO SELADOR ACRÍLICO EM PAREDES, UMA DEMÃO. AF_06/2014</v>
          </cell>
          <cell r="E513" t="str">
            <v>m²</v>
          </cell>
          <cell r="P513">
            <v>420</v>
          </cell>
          <cell r="S513">
            <v>2.36</v>
          </cell>
        </row>
        <row r="514">
          <cell r="D514" t="str">
            <v>APLICAÇÃO MANUAL DE PINTURA COM TINTA LÁTEX ACRÍLICA EM PAREDES, DUAS DEMÃOS. AF_06/2014</v>
          </cell>
          <cell r="E514" t="str">
            <v>m²</v>
          </cell>
          <cell r="P514">
            <v>420</v>
          </cell>
          <cell r="S514">
            <v>13.1</v>
          </cell>
        </row>
        <row r="515">
          <cell r="D515" t="str">
            <v>CHAPIM DE CONCRETO</v>
          </cell>
          <cell r="E515" t="str">
            <v>M</v>
          </cell>
          <cell r="P515">
            <v>105</v>
          </cell>
          <cell r="S515">
            <v>39.97</v>
          </cell>
        </row>
        <row r="516">
          <cell r="D516" t="str">
            <v>Gradil com portão de correr e/ou abrir, em cantoneira "L" de 2 x 5/16" dobrada (montante), três  barras chatas 1 x 5/16" (horizontal) e barras quadradas 3/4" (vertical)</v>
          </cell>
          <cell r="E516" t="str">
            <v>m²</v>
          </cell>
          <cell r="P516">
            <v>12.07</v>
          </cell>
          <cell r="S516">
            <v>605.69000000000005</v>
          </cell>
        </row>
        <row r="517">
          <cell r="D517" t="str">
            <v>PINTURA COM TINTA ALQUÍDICA DE ACABAMENTO (ESMALTE SINTÉTICO BRILHANTE) APLICADA A ROLO OU PINCEL SOBRE SUPERFÍCIES METÁLICAS (EXCETO PERFIL) EXECUTADO EM OBRA (02 DEMÃOS). AF_01/2020</v>
          </cell>
          <cell r="E517" t="str">
            <v>m²</v>
          </cell>
          <cell r="P517">
            <v>24.14</v>
          </cell>
          <cell r="S517">
            <v>37.51</v>
          </cell>
        </row>
        <row r="518">
          <cell r="D518" t="str">
            <v>EMBOÇO OU MASSA ÚNICA EM ARGAMASSA TRAÇO 1:2:8, PREPARO MANUAL, APLICADA MANUALMENTE EM PANOS CEGOS DE FACHADA (SEM PRESENÇA DE VÃOS), ESPESSURA DE 45 MM. AF_06/2014</v>
          </cell>
          <cell r="E518" t="str">
            <v>M2</v>
          </cell>
          <cell r="P518">
            <v>32.1</v>
          </cell>
          <cell r="S518">
            <v>43.003470999999998</v>
          </cell>
        </row>
        <row r="519">
          <cell r="D519" t="str">
            <v>ALVENARIA DE VEDAÇÃO DE BLOCOS CERÂMICOS FURADOS NA HORIZONTAL DE 14X9X19CM (ESPESSURA 14CM, BLOCO DEITADO) DE PAREDES COM ÁREA LÍQUIDA MENOR QUE 6M² SEM VÃOS E ARGAMASSA DE ASSENTAMENTO COM PREPARO MANUAL. AF_06/2014</v>
          </cell>
          <cell r="E519" t="str">
            <v>M2</v>
          </cell>
          <cell r="P519">
            <v>32.1</v>
          </cell>
          <cell r="S519">
            <v>113.17927299999999</v>
          </cell>
        </row>
        <row r="520">
          <cell r="D520" t="str">
            <v>(COMPOSIÇÃO REPRESENTATIVA) DO SERVIÇO DE REVESTIMENTO CERÂMICO PARA AMBIENTES DE ÁREAS MOLHADAS, MEIA PAREDE OU PAREDE INTEIRA, COM PLACAS TIPO ESMALTADA EXTRA, DIMENSÕES 20X20 CM, PARA EDIFICAÇÃO HABITACIONAL MULTIFAMILIAR (PRÉDIO). AF_11/2014</v>
          </cell>
          <cell r="E520" t="str">
            <v>M2</v>
          </cell>
          <cell r="P520">
            <v>23.36</v>
          </cell>
          <cell r="S520">
            <v>49.262622999999998</v>
          </cell>
        </row>
        <row r="521">
          <cell r="D521" t="str">
            <v>URBANIZAÇÃO</v>
          </cell>
        </row>
        <row r="522">
          <cell r="D522" t="str">
            <v>PLANTIO DE GRAMA EM PLACAS. AF_05/2018</v>
          </cell>
          <cell r="E522" t="str">
            <v>m²</v>
          </cell>
          <cell r="P522">
            <v>223.99</v>
          </cell>
          <cell r="S522">
            <v>12.56</v>
          </cell>
        </row>
        <row r="523">
          <cell r="D523" t="str">
            <v>PISO PODOTÁTIL, DIRECIONAL OU ALERTA, ASSENTADO SOBRE ARGAMASSA. AF_05/2020</v>
          </cell>
          <cell r="E523" t="str">
            <v>M</v>
          </cell>
          <cell r="P523">
            <v>60</v>
          </cell>
          <cell r="S523">
            <v>161.32</v>
          </cell>
        </row>
        <row r="524">
          <cell r="D524" t="str">
            <v>EXECUÇÃO DE PAVIMENTO EM PARALELEPÍPEDOS, REJUNTAMENTO COM ARGAMASSA TRAÇO 1:3 (CIMENTO E AREIA). AF_05/2020</v>
          </cell>
          <cell r="E524" t="str">
            <v>m²</v>
          </cell>
          <cell r="P524">
            <v>126.42</v>
          </cell>
          <cell r="S524">
            <v>81.430000000000007</v>
          </cell>
        </row>
        <row r="525">
          <cell r="D525" t="str">
            <v>ASSENTAMENTO DE GUIA (MEIO-FIO) EM TRECHO RETO, CONFECCIONADA EM CONCRETO PRÉ-FABRICADO, DIMENSÕES 100X15X13X20 CM (COMPRIMENTO X BASE INFERIOR X BASE SUPERIOR X ALTURA), PARA URBANIZAÇÃO INTERNA DE EMPREENDIMENTOS. AF_06/2016_P</v>
          </cell>
          <cell r="E525" t="str">
            <v>M</v>
          </cell>
          <cell r="P525">
            <v>96.5</v>
          </cell>
          <cell r="S525">
            <v>60.61</v>
          </cell>
        </row>
        <row r="526">
          <cell r="D526" t="str">
            <v>ASSENTAMENTO DE GUIA (MEIO-FIO) EM TRECHO CURVO, CONFECCIONADA EM CONCRETO PRÉ-FABRICADO, DIMENSÕES 100X15X13X30 CM (COMPRIMENTO X BASE INFERIOR X BASE SUPERIOR X ALTURA), PARA VIAS URBANAS (USO VIÁRIO). AF_06/2016</v>
          </cell>
          <cell r="E526" t="str">
            <v>M</v>
          </cell>
          <cell r="P526">
            <v>57.54</v>
          </cell>
          <cell r="S526">
            <v>65.86</v>
          </cell>
        </row>
        <row r="527">
          <cell r="D527" t="str">
            <v>LASTRO COM MATERIAL GRANULAR (PEDRA BRITADA N.1 E PEDRA BRITADA N.2), APLICADO EM PISOS OU LAJES SOBRE SOLO, ESPESSURA DE *10 CM*. AF_07/2019</v>
          </cell>
          <cell r="E527" t="str">
            <v>m³</v>
          </cell>
          <cell r="P527">
            <v>8.1</v>
          </cell>
          <cell r="S527">
            <v>131.77000000000001</v>
          </cell>
        </row>
        <row r="528">
          <cell r="D528" t="str">
            <v>CAIACAO EM MEIO FIO</v>
          </cell>
          <cell r="E528" t="str">
            <v>m²</v>
          </cell>
          <cell r="P528">
            <v>112.47</v>
          </cell>
          <cell r="S528">
            <v>3.89</v>
          </cell>
        </row>
        <row r="529">
          <cell r="D529" t="str">
            <v>PINTURA FAIXA DEMARCACAO EM PISOS-TINTA NOVACOR-ESTACIONAMENTO</v>
          </cell>
          <cell r="E529" t="str">
            <v>M</v>
          </cell>
          <cell r="P529">
            <v>40.51</v>
          </cell>
          <cell r="S529">
            <v>2.4</v>
          </cell>
        </row>
        <row r="530">
          <cell r="D530" t="str">
            <v>BANCO DE CONCRETO PREMOLDADO COM ENCOSTO 1,50x0,50x0,05M</v>
          </cell>
          <cell r="E530" t="str">
            <v>M</v>
          </cell>
          <cell r="P530">
            <v>3</v>
          </cell>
          <cell r="S530">
            <v>340.74</v>
          </cell>
        </row>
        <row r="531">
          <cell r="D531" t="str">
            <v>PLANTIO DE ÁRVORE ORNAMENTAL COM ALTURA DE MUDA MAIOR QUE 2,00 M E MENOR OU IGUAL A 4,00 M. AF_05/2018</v>
          </cell>
          <cell r="E531" t="str">
            <v>UN</v>
          </cell>
          <cell r="P531">
            <v>1</v>
          </cell>
          <cell r="S531">
            <v>191.46</v>
          </cell>
        </row>
        <row r="532">
          <cell r="D532" t="str">
            <v>REGULARIZAÇÃO E COMPACTAÇÃO DE SUBLEITO DE SOLO  PREDOMINANTEMENTE ARGILOSO. AF_11/2019</v>
          </cell>
          <cell r="E532" t="str">
            <v>m²</v>
          </cell>
          <cell r="P532">
            <v>540.17999999999995</v>
          </cell>
          <cell r="S532">
            <v>1.94</v>
          </cell>
        </row>
        <row r="533">
          <cell r="D533" t="str">
            <v>APLICAÇÃO DE ADUBO EM SOLO. AF_05/2018</v>
          </cell>
          <cell r="E533" t="str">
            <v>m²</v>
          </cell>
          <cell r="P533">
            <v>223.99</v>
          </cell>
          <cell r="S533">
            <v>3.85</v>
          </cell>
        </row>
        <row r="534">
          <cell r="D534" t="str">
            <v>LASTRO DE AREIA MEDIA</v>
          </cell>
          <cell r="E534" t="str">
            <v>m³</v>
          </cell>
          <cell r="P534">
            <v>6.32</v>
          </cell>
          <cell r="S534">
            <v>174.71</v>
          </cell>
        </row>
        <row r="535">
          <cell r="D535" t="str">
            <v>CALCADA CONCRETO ARMADO - ESPESSURA 7cm</v>
          </cell>
          <cell r="E535" t="str">
            <v>m²</v>
          </cell>
          <cell r="P535">
            <v>206.88</v>
          </cell>
          <cell r="S535">
            <v>115.62</v>
          </cell>
        </row>
        <row r="536">
          <cell r="D536" t="str">
            <v>EXECUÇÃO DE PAVIMENTO EM PISO INTERTRAVADO, COM BLOCO SEXTAVADO DE 25 X 25 CM, ESPESSURA 8 CM. AF_12/2015</v>
          </cell>
          <cell r="E536" t="str">
            <v>M2</v>
          </cell>
          <cell r="P536">
            <v>63.21</v>
          </cell>
          <cell r="S536">
            <v>49.868802000000002</v>
          </cell>
        </row>
        <row r="537">
          <cell r="D537" t="str">
            <v>TOTEM DE IDENTIFICAÇÃO</v>
          </cell>
        </row>
        <row r="538">
          <cell r="D538" t="str">
            <v>ESCAVAÇÃO MANUAL DE VALA COM PROFUNDIDADE MENOR OU IGUAL A
1,30 M. AF_03/2016</v>
          </cell>
          <cell r="E538" t="str">
            <v>m³</v>
          </cell>
          <cell r="P538">
            <v>1.5</v>
          </cell>
          <cell r="S538">
            <v>64.010000000000005</v>
          </cell>
        </row>
        <row r="539">
          <cell r="D539" t="str">
            <v>FABRICAÇÃO, MONTAGEM E DESMONTAGEM DE FÔRMA PARA SAPATA,
EM CHAPA DE MADEIRA COMPENSADA RESINADA, E=17 MM, 2 UTILIZAÇÕES. AF  06/2017</v>
          </cell>
          <cell r="E539" t="str">
            <v>m²</v>
          </cell>
          <cell r="P539">
            <v>4.8</v>
          </cell>
          <cell r="S539">
            <v>264.17</v>
          </cell>
        </row>
        <row r="540">
          <cell r="D540" t="str">
            <v>LASTRO COM MATERIAL GRANULAR (AREIA MÉDIA), APLICADO EM PISOS OU RADIERS, ESPESSURA DE *10 CM*. AF_07/2019</v>
          </cell>
          <cell r="E540" t="str">
            <v>m³</v>
          </cell>
          <cell r="P540">
            <v>0.95</v>
          </cell>
          <cell r="S540">
            <v>144.33000000000001</v>
          </cell>
        </row>
        <row r="541">
          <cell r="D541" t="str">
            <v>CONCRETAGEM DE PILARES, FCK = 25 MPA, COM USO DE BOMBA EM EDIFICAÇÃO COM SEÇÃO MÉDIA DE PILARES MENOR OU IGUAL A 0,25 M² - LANÇAMENTO, ADENSAMENTO E ACABAMENTO. AF_12/2015</v>
          </cell>
          <cell r="E541" t="str">
            <v>m³</v>
          </cell>
          <cell r="P541">
            <v>1</v>
          </cell>
          <cell r="S541">
            <v>533.85</v>
          </cell>
        </row>
        <row r="542">
          <cell r="D542" t="str">
            <v>ESTRUTURA EDIF.METALICA-VIGAS CHAPA DE ACO DOBRADA 1/4""</v>
          </cell>
          <cell r="E542" t="str">
            <v>KG</v>
          </cell>
          <cell r="P542">
            <v>500</v>
          </cell>
          <cell r="S542">
            <v>21.32</v>
          </cell>
        </row>
        <row r="543">
          <cell r="D543" t="str">
            <v>Chapa de aço galvanizado nº 14 - e=1,95mm - dimensões 2,00x1,00m</v>
          </cell>
          <cell r="E543" t="str">
            <v>m²</v>
          </cell>
          <cell r="P543">
            <v>27.2</v>
          </cell>
          <cell r="S543">
            <v>47.99</v>
          </cell>
        </row>
        <row r="544">
          <cell r="D544" t="str">
            <v>PINTURA COM TINTA ALQUÍDICA DE FUNDO (TIPO ZARCÃO) APLICADA A
ROLO OU PINCEL SOBRE PERFIL METÁLICO EXECUTADO EM FÁBRICA (POR DEMÃO). AF  01/2020</v>
          </cell>
          <cell r="E544" t="str">
            <v>m²</v>
          </cell>
          <cell r="P544">
            <v>27.2</v>
          </cell>
          <cell r="S544">
            <v>8.44</v>
          </cell>
        </row>
        <row r="545">
          <cell r="D545" t="str">
            <v>PINTURA COM TINTA ALQUÍDICA DE ACABAMENTO (ESMALTE SINTÉTICO
ACETINADO) APLICADA A ROLO OU PINCEL SOBRE SUPERFÍCIES METÁLICAS (EXCETO PERFIL) EXECUTADO EM OBRA (02 DEMÃOS). AF  01/2020</v>
          </cell>
          <cell r="E545" t="str">
            <v>m²</v>
          </cell>
          <cell r="P545">
            <v>27.2</v>
          </cell>
          <cell r="S545">
            <v>37.78</v>
          </cell>
        </row>
        <row r="546">
          <cell r="D546" t="str">
            <v>LETREIRO EM CHAPA GALVANIZADA  L=50CM, SEM PINTURA OU
PLOTAGEM EM ADESIVO</v>
          </cell>
          <cell r="E546" t="str">
            <v>m</v>
          </cell>
          <cell r="P546">
            <v>4.5</v>
          </cell>
          <cell r="S546">
            <v>134.65</v>
          </cell>
        </row>
        <row r="547">
          <cell r="D547" t="str">
            <v>PINTURA COM TINTA ALQUÍDICA DE FUNDO (TIPO ZARCÃO) PULVERIZADA SOBRE SUPERFÍCIES METÁLICAS (EXCETO PERFIL) EXECUTADO EM OBRA (POR DEMÃO). AF_01/2020</v>
          </cell>
          <cell r="E547" t="str">
            <v>M²</v>
          </cell>
          <cell r="P547">
            <v>140.6</v>
          </cell>
          <cell r="S547">
            <v>6.1181789999999996</v>
          </cell>
        </row>
        <row r="548">
          <cell r="D548" t="str">
            <v>PINTURA COM TINTA ALQUÍDICA DE ACABAMENTO (ESMALTE SINTÉTICO ACETINADO) PULVERIZADA SOBRE SUPERFÍCIES METÁLICAS (EXCETO PERFIL) EXECUTADO EM OBRA (02 DEMÃOS). AF_01/2020</v>
          </cell>
          <cell r="E548" t="str">
            <v>M²</v>
          </cell>
          <cell r="P548">
            <v>72.28</v>
          </cell>
          <cell r="S548">
            <v>27.736217</v>
          </cell>
        </row>
        <row r="549">
          <cell r="D549" t="str">
            <v>Chapa xadrez 1/8" - 3mm - (26,5 kg/m2)</v>
          </cell>
          <cell r="E549" t="str">
            <v>KG</v>
          </cell>
          <cell r="P549">
            <v>382.66</v>
          </cell>
          <cell r="S549">
            <v>14.506005999999999</v>
          </cell>
        </row>
        <row r="550">
          <cell r="D550" t="str">
            <v>TELHAMENTO COM TELHA ONDULADA DE FIBROCIMENTO E = 6 MM, COM RECOBRIMENTO LATERAL DE 1 1/4 DE ONDA PARA TELHADO COM INCLINAÇÃO MÁXIMA DE 10°, COM ATÉ 2 ÁGUAS, INCLUSO IÇAMENTO. AF_07/2019</v>
          </cell>
          <cell r="E550" t="str">
            <v>M²</v>
          </cell>
          <cell r="P550">
            <v>25</v>
          </cell>
          <cell r="S550">
            <v>51.497027000000003</v>
          </cell>
        </row>
        <row r="551">
          <cell r="D551" t="str">
            <v>Telhamento com telha em alumínio, simples, trapezoidal, não pintada e = 0,5 mm - Rev. 01</v>
          </cell>
          <cell r="E551" t="str">
            <v>M²</v>
          </cell>
          <cell r="P551">
            <v>63</v>
          </cell>
          <cell r="S551">
            <v>69.026881000000003</v>
          </cell>
        </row>
        <row r="552">
          <cell r="D552" t="str">
            <v>Areia grossa adquirida em depósito, frete incluso (Areia Grossa Comercial)</v>
          </cell>
          <cell r="E552" t="str">
            <v>M³</v>
          </cell>
          <cell r="P552">
            <v>23.2</v>
          </cell>
          <cell r="S552">
            <v>95.522544999999994</v>
          </cell>
        </row>
        <row r="553">
          <cell r="D553" t="str">
            <v>Compactação manual com compactador a percussão sapinho, a 95% do pn</v>
          </cell>
          <cell r="E553" t="str">
            <v>M³</v>
          </cell>
          <cell r="P553">
            <v>23.2</v>
          </cell>
          <cell r="S553">
            <v>12.222261</v>
          </cell>
        </row>
        <row r="554">
          <cell r="D554" t="str">
            <v>LIMPEZA DA OBRA</v>
          </cell>
        </row>
        <row r="555">
          <cell r="D555" t="str">
            <v>LIMPEZA FINAL DE OBRAS</v>
          </cell>
          <cell r="E555" t="str">
            <v>M²</v>
          </cell>
          <cell r="P555">
            <v>282.10000000000002</v>
          </cell>
          <cell r="S555">
            <v>31.38</v>
          </cell>
        </row>
        <row r="556">
          <cell r="D556" t="str">
            <v>REMOCAO DE ENTULHO DE OBRA EM CAMINHAO</v>
          </cell>
          <cell r="E556" t="str">
            <v>M³</v>
          </cell>
          <cell r="P556">
            <v>30</v>
          </cell>
          <cell r="S556">
            <v>228.3</v>
          </cell>
        </row>
        <row r="557">
          <cell r="A557" t="str">
            <v>22.0</v>
          </cell>
          <cell r="D557" t="str">
            <v>SERVIÇOS COMPLEMENTARES - ÁREA EXTERNA</v>
          </cell>
        </row>
        <row r="558">
          <cell r="A558" t="str">
            <v>22.1</v>
          </cell>
          <cell r="D558" t="str">
            <v>CAIXA ENTERRADA ELÉTRICA RETANGULAR, EM ALVENARIA COM TIJOLOS CERÂMICOS MACIÇOS, FUNDO COM BRITA, DIMENSÕES INTERNAS: 0,8X0,8X0,6 M. AF_12/2020</v>
          </cell>
          <cell r="E558" t="str">
            <v xml:space="preserve">UN </v>
          </cell>
          <cell r="P558">
            <v>8</v>
          </cell>
          <cell r="S558">
            <v>505.4</v>
          </cell>
        </row>
        <row r="559">
          <cell r="A559" t="str">
            <v>22.2</v>
          </cell>
          <cell r="D559" t="str">
            <v>FORNECIMENTO E INSTALAÇÃO DE HASTE DE ATERRAMENTO 5/8"X3,00M COM CONECTOR</v>
          </cell>
          <cell r="E559" t="str">
            <v xml:space="preserve">UN </v>
          </cell>
          <cell r="P559">
            <v>8</v>
          </cell>
          <cell r="S559">
            <v>70.41</v>
          </cell>
        </row>
        <row r="560">
          <cell r="A560" t="str">
            <v>22.3</v>
          </cell>
          <cell r="D560" t="str">
            <v>CABO DE COBRE FLEXÍVEL ISOLADO, SEÇÃO 2,5MM², 450/ 750V / 70°C</v>
          </cell>
          <cell r="E560" t="str">
            <v>M</v>
          </cell>
          <cell r="P560">
            <v>60</v>
          </cell>
          <cell r="S560">
            <v>5.5</v>
          </cell>
        </row>
        <row r="561">
          <cell r="A561" t="str">
            <v>22.4</v>
          </cell>
          <cell r="D561" t="str">
            <v>CABO DE COBRE FLEXÍVEL ISOLADO, 6 MM², ANTI-CHAMA 0,6/1,0 KV, PARA CIRCUITOS TERMINAIS - FORNECIMENTO E INSTALAÇÃO. AF_12/2015</v>
          </cell>
          <cell r="E561" t="str">
            <v>M</v>
          </cell>
          <cell r="P561">
            <v>300</v>
          </cell>
          <cell r="S561">
            <v>9.43</v>
          </cell>
        </row>
        <row r="562">
          <cell r="A562" t="str">
            <v>22.5</v>
          </cell>
          <cell r="D562" t="str">
            <v>POSTE DE AÇO CONICO CONTÍNUO CURVO DUPLO, FLANGEADO, H=9M, INCLUSIVE LUMINÁRIAS, SEM LÂMPADAS - FORNECIMENTO E INSTALACAO. AF_11/2019</v>
          </cell>
          <cell r="E562" t="str">
            <v xml:space="preserve">UN </v>
          </cell>
          <cell r="P562">
            <v>8</v>
          </cell>
          <cell r="S562">
            <v>3055.39</v>
          </cell>
        </row>
        <row r="563">
          <cell r="A563" t="str">
            <v>22.6</v>
          </cell>
          <cell r="D563" t="str">
            <v>LUMINÁRIA LED P/ ILUMINAÇÃO PÚBLICA, C/ VIDRO DE PROT. ANTI VANDALISMO CONTRA IMPACTO IK09, 142WATTS, 18300LUMENS, 4000K, IRC&gt;70, BASE P/ RELÊ FOTOCÉLULA/TELEGESTÃO 7PIN, CORPO ALUM INJET. PINT. POLIESTER A PÓ. 220V IP66 VIDA UTIL100 MIL HORAS</v>
          </cell>
          <cell r="E563" t="str">
            <v xml:space="preserve">UN </v>
          </cell>
          <cell r="P563">
            <v>16</v>
          </cell>
          <cell r="S563">
            <v>2283.62</v>
          </cell>
        </row>
        <row r="564">
          <cell r="A564" t="str">
            <v>22.7</v>
          </cell>
          <cell r="D564" t="str">
            <v>ELETRODUTO DE PVC RÍGIDO ROSCÁVEL, DIÂM = 32MM (1")</v>
          </cell>
          <cell r="E564" t="str">
            <v>M</v>
          </cell>
          <cell r="P564">
            <v>100</v>
          </cell>
          <cell r="S564">
            <v>10.57</v>
          </cell>
        </row>
        <row r="565">
          <cell r="A565" t="str">
            <v>22.8</v>
          </cell>
          <cell r="D565" t="str">
            <v>EXECUÇÃO DE PASSEIO (CALÇADA) OU PISO DE CONCRETO COM CONCRETO MOLDADO IN LOCO, FEITO EM OBRA, ACABAMENTO CONVENCIONAL, ESPESSURA 8 CM, ARMADO. AF_07/2016</v>
          </cell>
          <cell r="E565" t="str">
            <v>M2</v>
          </cell>
          <cell r="P565">
            <v>263.89</v>
          </cell>
          <cell r="S565">
            <v>99.56</v>
          </cell>
        </row>
        <row r="566">
          <cell r="A566" t="str">
            <v>22.9</v>
          </cell>
          <cell r="D566" t="str">
            <v>PISO DE BLOCOS (LAJOTA) HEXAGONAIS (SEXTAVADO) DE CONCRETO FCK=15MPA E = 10CM CONCRETO SOBRE COLCHÃO DE AREIA</v>
          </cell>
          <cell r="E566" t="str">
            <v>M2</v>
          </cell>
          <cell r="P566">
            <v>391.5</v>
          </cell>
          <cell r="S566">
            <v>78.78</v>
          </cell>
        </row>
        <row r="567">
          <cell r="A567" t="str">
            <v>22.10</v>
          </cell>
          <cell r="D567" t="str">
            <v>GUIA (MEIO-FIO) E SARJETA CONJUGADOS DE CONCRETO, MOLDADA IN LOCO EM TRECHO CURVO COM EXTRUSORA, 65 CM BASE (15 CM BASE DA GUIA + 50 CM BASE DA SARJETA) X 26 CM ALTURA. AF_06/2016</v>
          </cell>
          <cell r="E567" t="str">
            <v>M</v>
          </cell>
          <cell r="P567">
            <v>273.28999999999996</v>
          </cell>
          <cell r="S567">
            <v>61.65</v>
          </cell>
        </row>
        <row r="568">
          <cell r="A568" t="str">
            <v>22.11</v>
          </cell>
          <cell r="D568" t="str">
            <v>GRAMA ESMERALDA EM PLACAS, FORNECIMENTO E PLANTIO</v>
          </cell>
          <cell r="E568" t="str">
            <v>M2</v>
          </cell>
          <cell r="P568">
            <v>254.33</v>
          </cell>
          <cell r="S568">
            <v>14.17</v>
          </cell>
        </row>
        <row r="569">
          <cell r="A569" t="str">
            <v>22.12</v>
          </cell>
          <cell r="D569" t="str">
            <v>BANCO DE CONCRETO APARENTE, DIM 0.80 X 1.60M, H=1.00M, COM ENCOSTO EM TUBOS DE AÇO GALVANIZADO DE 4", PINTADOS COM TINTA AUTOMOTIVA</v>
          </cell>
          <cell r="E569" t="str">
            <v xml:space="preserve">UN </v>
          </cell>
          <cell r="P569">
            <v>8</v>
          </cell>
          <cell r="S569">
            <v>1181.3399999999999</v>
          </cell>
        </row>
        <row r="570">
          <cell r="A570" t="str">
            <v>22.13</v>
          </cell>
          <cell r="D570" t="str">
            <v>MESA C/ TAMPO Ø=1,00M EM CONCRETO ARMADO POLIDO SOBRE TUBO DE CONCRETO ARMADO Ø=0,40M, 2 BANCOS EM CONCRETO ARMADO (SEMI CIRCULAR), COM PINTURA ACRÍLICA.</v>
          </cell>
          <cell r="E570" t="str">
            <v xml:space="preserve">UN </v>
          </cell>
          <cell r="P570">
            <v>2</v>
          </cell>
          <cell r="S570">
            <v>1115.78</v>
          </cell>
        </row>
      </sheetData>
      <sheetData sheetId="1" refreshError="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Aditivo"/>
      <sheetName val="Planilha Consolidada "/>
      <sheetName val="Cronograma"/>
      <sheetName val="Memoria de Cálculo"/>
    </sheetNames>
    <sheetDataSet>
      <sheetData sheetId="0">
        <row r="1">
          <cell r="A1" t="str">
            <v>ESTADO DE ALAGOAS</v>
          </cell>
        </row>
        <row r="2">
          <cell r="A2" t="str">
            <v>MUNICÍPIO DE PILAR</v>
          </cell>
        </row>
        <row r="3">
          <cell r="A3" t="str">
            <v xml:space="preserve">Praça Floriano Peixoto, s/n, CEP: 57150-000, Centro - Pilar- Alagoas - Telefone: (82) 3265-1628- Fax:3265-1633
</v>
          </cell>
        </row>
        <row r="4">
          <cell r="A4" t="str">
            <v xml:space="preserve"> CNPJ: 12.200.150/0001-28</v>
          </cell>
        </row>
        <row r="8">
          <cell r="A8" t="str">
            <v>OBRA: FUNDAÇÕES E ESTRUTURA DE CONCRETO ARMADO PARA TORRES, PILAR MOTRIZ E PILAR DE REENVIO DO TELEFÉRICO - PILAR/AL</v>
          </cell>
        </row>
        <row r="9">
          <cell r="A9" t="str">
            <v>ENDEREÇO: PILAR/AL</v>
          </cell>
        </row>
        <row r="10">
          <cell r="A10" t="str">
            <v>CONTRATO: Contrato nº 38/2022 - Concorrência Pública 03/2022</v>
          </cell>
        </row>
        <row r="11">
          <cell r="A11" t="str">
            <v>EMPRESA VENCEDORA: PLATAFORMA ENGENHARIA LTDA, CNPJ: 06.034.228/0001-89</v>
          </cell>
        </row>
        <row r="12">
          <cell r="A12" t="str">
            <v>BDI ATUAL:</v>
          </cell>
          <cell r="B12">
            <v>0.19209999999999999</v>
          </cell>
        </row>
        <row r="17">
          <cell r="A17" t="str">
            <v>1.0</v>
          </cell>
          <cell r="D17" t="str">
            <v>SERVIÇOS PRELIMINARES</v>
          </cell>
        </row>
        <row r="18">
          <cell r="A18" t="str">
            <v>1.1</v>
          </cell>
          <cell r="D18" t="str">
            <v>PLACA DE OBRA (PARA CONSTRUCAO CIVIL) EM CHAPA GALVANIZADA *N. 22*, ADESIVADA, DE *2,4 X 1,2* M (SEM POSTES PARA FIXACAO)</v>
          </cell>
          <cell r="E18" t="str">
            <v>m²</v>
          </cell>
          <cell r="Q18">
            <v>6</v>
          </cell>
          <cell r="R18">
            <v>0</v>
          </cell>
          <cell r="U18">
            <v>268.22000000000003</v>
          </cell>
        </row>
        <row r="19">
          <cell r="A19" t="str">
            <v>1.2</v>
          </cell>
          <cell r="Q19">
            <v>1</v>
          </cell>
          <cell r="R19">
            <v>0</v>
          </cell>
          <cell r="U19">
            <v>652.85</v>
          </cell>
        </row>
        <row r="20">
          <cell r="A20" t="str">
            <v>1.3</v>
          </cell>
          <cell r="Q20">
            <v>4</v>
          </cell>
          <cell r="R20">
            <v>1</v>
          </cell>
          <cell r="U20">
            <v>1621.58</v>
          </cell>
        </row>
        <row r="21">
          <cell r="A21" t="str">
            <v>1.4</v>
          </cell>
          <cell r="Q21">
            <v>4</v>
          </cell>
          <cell r="R21">
            <v>1</v>
          </cell>
          <cell r="U21">
            <v>605.36</v>
          </cell>
        </row>
        <row r="22">
          <cell r="A22" t="str">
            <v>1.5</v>
          </cell>
          <cell r="Q22">
            <v>7</v>
          </cell>
          <cell r="R22">
            <v>0</v>
          </cell>
          <cell r="U22">
            <v>1804.83</v>
          </cell>
        </row>
        <row r="23">
          <cell r="A23" t="str">
            <v>1.6</v>
          </cell>
          <cell r="Q23">
            <v>1</v>
          </cell>
          <cell r="R23">
            <v>0</v>
          </cell>
          <cell r="U23">
            <v>5491.17</v>
          </cell>
        </row>
        <row r="24">
          <cell r="A24" t="str">
            <v>1.7</v>
          </cell>
          <cell r="Q24">
            <v>628.69000000000005</v>
          </cell>
          <cell r="R24">
            <v>0</v>
          </cell>
          <cell r="U24">
            <v>125.19</v>
          </cell>
        </row>
        <row r="25">
          <cell r="A25" t="str">
            <v>1.8</v>
          </cell>
          <cell r="Q25">
            <v>720</v>
          </cell>
          <cell r="R25">
            <v>360</v>
          </cell>
          <cell r="U25">
            <v>8.73</v>
          </cell>
        </row>
        <row r="26">
          <cell r="A26" t="str">
            <v>2.0</v>
          </cell>
          <cell r="D26" t="str">
            <v>ADMINISTRAÇÃO LOCAL DA OBRA</v>
          </cell>
          <cell r="E26" t="str">
            <v/>
          </cell>
        </row>
        <row r="27">
          <cell r="A27" t="str">
            <v>2.1</v>
          </cell>
          <cell r="D27" t="str">
            <v>ENGENHEIRO CIVIL DE OBRA PLENO COM ENCARGOS COMPLEMENTARES</v>
          </cell>
          <cell r="E27" t="str">
            <v>MES</v>
          </cell>
          <cell r="Q27">
            <v>5</v>
          </cell>
          <cell r="R27">
            <v>2</v>
          </cell>
          <cell r="U27">
            <v>21130.95</v>
          </cell>
        </row>
        <row r="28">
          <cell r="A28" t="str">
            <v>2.2</v>
          </cell>
          <cell r="D28" t="str">
            <v>ENCARREGADO GERAL DE OBRAS COM ENCARGOS COMPLEMENTARES</v>
          </cell>
          <cell r="E28" t="str">
            <v>MES</v>
          </cell>
          <cell r="Q28">
            <v>5</v>
          </cell>
          <cell r="R28">
            <v>2</v>
          </cell>
          <cell r="U28">
            <v>4515.25</v>
          </cell>
        </row>
        <row r="29">
          <cell r="A29" t="str">
            <v>3.0</v>
          </cell>
          <cell r="D29" t="str">
            <v>ESTAÇÃO ORLA (INFERIOR)</v>
          </cell>
        </row>
        <row r="30">
          <cell r="A30" t="str">
            <v>3.1</v>
          </cell>
          <cell r="D30" t="str">
            <v>INFRA-ESTRUTURA (FUNDAÇÃO BLOCO PILAR MOTRIZ)</v>
          </cell>
        </row>
        <row r="31">
          <cell r="A31" t="str">
            <v>3.1.1</v>
          </cell>
          <cell r="D31" t="str">
            <v>ESCAVAÇÃO MANUAL PARA BLOCO DE COROAMENTO OU SAPATA (INCLUINDO ESCAVAÇÃO PARA COLOCAÇÃO DE FÔRMAS). AF_06/2017</v>
          </cell>
          <cell r="E31" t="str">
            <v>m³</v>
          </cell>
          <cell r="Q31">
            <v>68.150000000000006</v>
          </cell>
          <cell r="R31">
            <v>0</v>
          </cell>
          <cell r="U31">
            <v>71.33</v>
          </cell>
        </row>
        <row r="32">
          <cell r="A32" t="str">
            <v>3.1.2</v>
          </cell>
          <cell r="D32" t="str">
            <v>ESTACA RAIZ PERFURADA NO SOLO COM D = 45 CM - CONFECÇÃO</v>
          </cell>
          <cell r="E32" t="str">
            <v>m</v>
          </cell>
          <cell r="Q32">
            <v>234</v>
          </cell>
          <cell r="R32">
            <v>0</v>
          </cell>
          <cell r="U32">
            <v>235.16</v>
          </cell>
        </row>
        <row r="33">
          <cell r="A33" t="str">
            <v>3.1.3</v>
          </cell>
          <cell r="D33" t="str">
            <v>ARMAÇÃO DE ESTACA ESCAVADA OU ESTACA BARRETE EM AÇO CA-50 COM APOIO DE GUINDASTE - FORNECIMENTO, PREPARO E COLOCAÇÃO</v>
          </cell>
          <cell r="E33" t="str">
            <v>kg</v>
          </cell>
          <cell r="Q33">
            <v>2371.8000000000002</v>
          </cell>
          <cell r="R33">
            <v>0</v>
          </cell>
          <cell r="U33">
            <v>13.66</v>
          </cell>
        </row>
        <row r="34">
          <cell r="A34" t="str">
            <v>3.1.4</v>
          </cell>
          <cell r="D34" t="str">
            <v>ARRASAMENTO MECANICO DE ESTACA DE CONCRETO ARMADO, DIAMETROS DE 41 CM A 60 CM. AF_05/2021</v>
          </cell>
          <cell r="E34" t="str">
            <v>UN</v>
          </cell>
          <cell r="Q34">
            <v>18</v>
          </cell>
          <cell r="R34">
            <v>0</v>
          </cell>
          <cell r="U34">
            <v>19.66</v>
          </cell>
        </row>
        <row r="35">
          <cell r="A35" t="str">
            <v>3.1.5</v>
          </cell>
          <cell r="D35" t="str">
            <v>ARMAÇÃO DE BLOCO, VIGA BALDRAME OU SAPATA UTILIZANDO AÇO CA-50 DE 10 MM - MONTAGEM. AF_06/2017</v>
          </cell>
          <cell r="E35" t="str">
            <v>KG</v>
          </cell>
          <cell r="Q35">
            <v>225.2</v>
          </cell>
          <cell r="R35">
            <v>0</v>
          </cell>
          <cell r="U35">
            <v>20.89</v>
          </cell>
        </row>
        <row r="36">
          <cell r="A36" t="str">
            <v>3.1.6</v>
          </cell>
          <cell r="D36" t="str">
            <v>ARMAÇÃO DE BLOCO, VIGA BALDRAME OU SAPATA UTILIZANDO AÇO CA-50 DE 20 MM - MONTAGEM. AF_06/2017</v>
          </cell>
          <cell r="E36" t="str">
            <v>KG</v>
          </cell>
          <cell r="Q36">
            <v>2949.6</v>
          </cell>
          <cell r="R36">
            <v>0</v>
          </cell>
          <cell r="U36">
            <v>19.72</v>
          </cell>
        </row>
        <row r="37">
          <cell r="A37" t="str">
            <v>3.1.7</v>
          </cell>
          <cell r="D37" t="str">
            <v>CONCRETAGEM DE BLOCOS DE COROAMENTO E VIGAS BALDRAMES, FCK 30 MPA, COM USO DE BOMBA ? LANÇAMENTO, ADENSAMENTO E ACABAMENTO. AF_06/2017</v>
          </cell>
          <cell r="E37" t="str">
            <v>m³</v>
          </cell>
          <cell r="Q37">
            <v>68.150000000000006</v>
          </cell>
          <cell r="R37">
            <v>0</v>
          </cell>
          <cell r="U37">
            <v>582.49</v>
          </cell>
        </row>
        <row r="38">
          <cell r="A38" t="str">
            <v>3.1.8</v>
          </cell>
          <cell r="D38" t="str">
            <v>FABRICAÇÃO, MONTAGEM E DESMONTAGEM DE FÔRMA PARA BLOCO DE COROAMENTO, EM MADEIRA SERRADA, E=25 MM, 4 UTILIZAÇÕES. AF_06/2017</v>
          </cell>
          <cell r="E38" t="str">
            <v>m²</v>
          </cell>
          <cell r="Q38">
            <v>77.44</v>
          </cell>
          <cell r="R38">
            <v>0</v>
          </cell>
          <cell r="U38">
            <v>85.36</v>
          </cell>
        </row>
        <row r="39">
          <cell r="A39" t="str">
            <v>3.2</v>
          </cell>
          <cell r="D39" t="str">
            <v>SUPER-ESTRUTURA (PILAR MOTRIZ)</v>
          </cell>
          <cell r="Q39">
            <v>0</v>
          </cell>
          <cell r="U39">
            <v>0</v>
          </cell>
        </row>
        <row r="40">
          <cell r="A40" t="str">
            <v>3.2.1</v>
          </cell>
          <cell r="D40" t="str">
            <v>CONCRETAGEM DE PILARES, FCK = 25 MPA,  COM USO DE BALDES EM EDIFICAÇÃO COM SEÇÃO MÉDIA DE PILARES MENOR OU IGUAL A 0,25 M² - LANÇAMENTO, ADENSAMENTO E ACABAMENTO. AF_12/2015</v>
          </cell>
          <cell r="E40" t="str">
            <v>m³</v>
          </cell>
          <cell r="Q40">
            <v>8.66</v>
          </cell>
          <cell r="R40">
            <v>0</v>
          </cell>
          <cell r="U40">
            <v>647.54</v>
          </cell>
        </row>
        <row r="41">
          <cell r="A41" t="str">
            <v>3.2.2</v>
          </cell>
          <cell r="D41" t="str">
            <v>FABRICAÇÃO DE FÔRMA PARA PILARES E ESTRUTURAS SIMILARES, EM CHAPA DE MADEIRA COMPENSADA PLASTIFICADA, E = 18 MM. AF_09/2020</v>
          </cell>
          <cell r="E41" t="str">
            <v>m²</v>
          </cell>
          <cell r="Q41">
            <v>33.5</v>
          </cell>
          <cell r="R41">
            <v>0</v>
          </cell>
          <cell r="U41">
            <v>274.39999999999998</v>
          </cell>
        </row>
        <row r="42">
          <cell r="A42" t="str">
            <v>3.2.3</v>
          </cell>
          <cell r="D42" t="str">
            <v>ARMAÇÃO DE PILAR OU VIGA DE UMA ESTRUTURA CONVENCIONAL DE CONCRETO ARMADO EM UM EDIFÍCIO DE MÚLTIPLOS PAVIMENTOS UTILIZANDO AÇO CA-50 DE 10,0 MM - MONTAGEM. AF_12/2015</v>
          </cell>
          <cell r="E42" t="str">
            <v>KG</v>
          </cell>
          <cell r="Q42">
            <v>393.3</v>
          </cell>
          <cell r="R42">
            <v>0</v>
          </cell>
          <cell r="U42">
            <v>19.89</v>
          </cell>
        </row>
        <row r="43">
          <cell r="A43" t="str">
            <v>3.2.4</v>
          </cell>
          <cell r="D43" t="str">
            <v>ARMAÇÃO DE PILAR OU VIGA DE UMA ESTRUTURA CONVENCIONAL DE CONCRETO ARMADO EM UM EDIFÍCIO DE MÚLTIPLOS PAVIMENTOS UTILIZANDO AÇO CA-50 DE 12,5 MM - MONTAGEM. AF_12/2015</v>
          </cell>
          <cell r="E43" t="str">
            <v>KG</v>
          </cell>
          <cell r="Q43">
            <v>213.6</v>
          </cell>
          <cell r="R43">
            <v>0</v>
          </cell>
          <cell r="U43">
            <v>17.079999999999998</v>
          </cell>
        </row>
        <row r="44">
          <cell r="A44" t="str">
            <v>3.2.5</v>
          </cell>
          <cell r="D44" t="str">
            <v>ARMAÇÃO DE PILAR OU VIGA DE UMA ESTRUTURA CONVENCIONAL DE CONCRETO ARMADO EM UM EDIFÍCIO DE MÚLTIPLOS PAVIMENTOS UTILIZANDO AÇO CA-50 DE 16,0 MM - MONTAGEM. AF_12/2015</v>
          </cell>
          <cell r="E44" t="str">
            <v>KG</v>
          </cell>
          <cell r="Q44">
            <v>727.32</v>
          </cell>
          <cell r="R44">
            <v>0</v>
          </cell>
          <cell r="U44">
            <v>16.670000000000002</v>
          </cell>
        </row>
        <row r="45">
          <cell r="A45" t="str">
            <v>3.2.6</v>
          </cell>
          <cell r="D45" t="str">
            <v>ARMAÇÃO DE PILAR OU VIGA DE UMA ESTRUTURA CONVENCIONAL DE CONCRETO ARMADO EM UM EDIFÍCIO DE MÚLTIPLOS PAVIMENTOS UTILIZANDO AÇO CA-50 DE 20,0 MM - MONTAGEM. AF_12/2015</v>
          </cell>
          <cell r="E45" t="str">
            <v>KG</v>
          </cell>
          <cell r="Q45">
            <v>137.4</v>
          </cell>
          <cell r="R45">
            <v>0</v>
          </cell>
          <cell r="U45">
            <v>19.21</v>
          </cell>
        </row>
        <row r="46">
          <cell r="A46" t="str">
            <v>3.2.7</v>
          </cell>
          <cell r="D46" t="str">
            <v>ARMAÇÃO DE PILAR OU VIGA DE UMA ESTRUTURA CONVENCIONAL DE CONCRETO ARMADO EM UM EDIFÍCIO DE MÚLTIPLOS PAVIMENTOS UTILIZANDO AÇO CA-50 DE 25,0 MM - MONTAGEM. AF_12/2015</v>
          </cell>
          <cell r="E46" t="str">
            <v>KG</v>
          </cell>
          <cell r="Q46">
            <v>251.68</v>
          </cell>
          <cell r="R46">
            <v>0</v>
          </cell>
          <cell r="U46">
            <v>19.010000000000002</v>
          </cell>
        </row>
        <row r="47">
          <cell r="A47" t="str">
            <v>4.0</v>
          </cell>
          <cell r="D47" t="str">
            <v>ESTAÇÃO CRUZEIRO (SUPERIOR)</v>
          </cell>
        </row>
        <row r="48">
          <cell r="A48" t="str">
            <v>4.1</v>
          </cell>
          <cell r="D48" t="str">
            <v xml:space="preserve">FUNDAÇÕES SUPERFICIAIS </v>
          </cell>
          <cell r="Q48">
            <v>0</v>
          </cell>
          <cell r="U48">
            <v>0</v>
          </cell>
        </row>
        <row r="49">
          <cell r="A49" t="str">
            <v>4.1.1</v>
          </cell>
          <cell r="D49" t="str">
            <v>ESCAVAÇÃO MANUAL PARA BLOCO DE COROAMENTO OU SAPATA (INCLUINDO ESCAVAÇÃO PARA COLOCAÇÃO DE FÔRMAS). AF_06/2017</v>
          </cell>
          <cell r="E49" t="str">
            <v>m³</v>
          </cell>
          <cell r="Q49">
            <v>89.95</v>
          </cell>
          <cell r="R49">
            <v>89.95</v>
          </cell>
          <cell r="U49">
            <v>71.33</v>
          </cell>
        </row>
        <row r="50">
          <cell r="A50" t="str">
            <v>4.1.2</v>
          </cell>
          <cell r="D50" t="str">
            <v>ESTACA ESCAVADA MECANICAMENTE - Ø 400MM, COM CONCRETO FCK = 21 MPA E ARMADURA CA-50 E CA-60</v>
          </cell>
          <cell r="E50" t="str">
            <v>m</v>
          </cell>
          <cell r="Q50">
            <v>216</v>
          </cell>
          <cell r="R50">
            <v>216</v>
          </cell>
          <cell r="U50">
            <v>193.65</v>
          </cell>
        </row>
        <row r="51">
          <cell r="A51" t="str">
            <v>4.1.3</v>
          </cell>
          <cell r="D51" t="str">
            <v>ARMAÇÃO DE BLOCO, VIGA BALDRAME OU SAPATA UTILIZANDO AÇO CA-50 DE 10 MM - MONTAGEM. AF_06/2017</v>
          </cell>
          <cell r="E51" t="str">
            <v>KG</v>
          </cell>
          <cell r="Q51">
            <v>225.2</v>
          </cell>
          <cell r="R51">
            <v>225.2</v>
          </cell>
          <cell r="U51">
            <v>20.89</v>
          </cell>
        </row>
        <row r="52">
          <cell r="A52" t="str">
            <v>4.1.4</v>
          </cell>
          <cell r="D52" t="str">
            <v>ARMAÇÃO DE BLOCO, VIGA BALDRAME OU SAPATA UTILIZANDO AÇO CA-50 DE 20 MM - MONTAGEM. AF_06/2017</v>
          </cell>
          <cell r="E52" t="str">
            <v>KG</v>
          </cell>
          <cell r="Q52">
            <v>3282.2</v>
          </cell>
          <cell r="R52">
            <v>3282.2</v>
          </cell>
          <cell r="U52">
            <v>19.72</v>
          </cell>
        </row>
        <row r="53">
          <cell r="A53" t="str">
            <v>4.1.5</v>
          </cell>
          <cell r="D53" t="str">
            <v>CONCRETAGEM DE BLOCOS DE COROAMENTO E VIGAS BALDRAMES, FCK 30 MPA, COM USO DE BOMBA ? LANÇAMENTO, ADENSAMENTO E ACABAMENTO. AF_06/2017</v>
          </cell>
          <cell r="E53" t="str">
            <v>m³</v>
          </cell>
          <cell r="Q53">
            <v>89.95</v>
          </cell>
          <cell r="R53">
            <v>89.95</v>
          </cell>
          <cell r="U53">
            <v>582.49</v>
          </cell>
        </row>
        <row r="54">
          <cell r="A54" t="str">
            <v>4.1.6</v>
          </cell>
          <cell r="D54" t="str">
            <v>FABRICAÇÃO, MONTAGEM E DESMONTAGEM DE FÔRMA PARA BLOCO DE COROAMENTO, EM MADEIRA SERRADA, E=25 MM, 4 UTILIZAÇÕES. AF_06/2017</v>
          </cell>
          <cell r="E54" t="str">
            <v>m²</v>
          </cell>
          <cell r="Q54">
            <v>102.22</v>
          </cell>
          <cell r="R54">
            <v>102.22</v>
          </cell>
          <cell r="U54">
            <v>85.36</v>
          </cell>
        </row>
        <row r="55">
          <cell r="A55" t="str">
            <v>4.1.7</v>
          </cell>
          <cell r="D55" t="str">
            <v>ARRASAMENTO MECANICO DE ESTACA DE CONCRETO ARMADO, DIAMETROS DE 41 CM A 60 CM. AF_05/2021</v>
          </cell>
          <cell r="E55" t="str">
            <v>UN</v>
          </cell>
          <cell r="Q55">
            <v>18</v>
          </cell>
          <cell r="R55">
            <v>18</v>
          </cell>
          <cell r="U55">
            <v>19.66</v>
          </cell>
        </row>
        <row r="56">
          <cell r="A56" t="str">
            <v>4.2</v>
          </cell>
          <cell r="D56" t="str">
            <v>SUPER-ESTRUTURA (PILAR REENVIO)</v>
          </cell>
        </row>
        <row r="57">
          <cell r="A57" t="str">
            <v>4.2.1</v>
          </cell>
          <cell r="D57" t="str">
            <v>ESCAVAÇÃO MANUAL PARA BLOCO DE COROAMENTO OU SAPATA (INCLUINDO ESCAVAÇÃO PARA COLOCAÇÃO DE FÔRMAS). AF_06/2017</v>
          </cell>
          <cell r="E57" t="str">
            <v>m³</v>
          </cell>
          <cell r="Q57">
            <v>70.819999999999993</v>
          </cell>
          <cell r="R57">
            <v>70.819999999999993</v>
          </cell>
          <cell r="U57">
            <v>274.39999999999998</v>
          </cell>
        </row>
        <row r="58">
          <cell r="A58" t="str">
            <v>4.2.2</v>
          </cell>
          <cell r="D58" t="str">
            <v>ESTACA ESCAVADA MECANICAMENTE - Ø 400MM, COM CONCRETO FCK = 21 MPA E ARMADURA CA-50 E CA-60</v>
          </cell>
          <cell r="E58" t="str">
            <v>m</v>
          </cell>
          <cell r="Q58">
            <v>18.32</v>
          </cell>
          <cell r="R58">
            <v>18.32</v>
          </cell>
          <cell r="U58">
            <v>647.54</v>
          </cell>
        </row>
        <row r="59">
          <cell r="A59" t="str">
            <v>4.2.3</v>
          </cell>
          <cell r="D59" t="str">
            <v>ARMAÇÃO DE BLOCO, VIGA BALDRAME OU SAPATA UTILIZANDO AÇO CA-50 DE 10 MM - MONTAGEM. AF_06/2017</v>
          </cell>
          <cell r="E59" t="str">
            <v>KG</v>
          </cell>
          <cell r="Q59">
            <v>616</v>
          </cell>
          <cell r="R59">
            <v>0</v>
          </cell>
          <cell r="U59">
            <v>19.89</v>
          </cell>
        </row>
        <row r="60">
          <cell r="A60" t="str">
            <v>4.2.4</v>
          </cell>
          <cell r="D60" t="str">
            <v>ARMAÇÃO DE BLOCO, VIGA BALDRAME OU SAPATA UTILIZANDO AÇO CA-50 DE 20 MM - MONTAGEM. AF_06/2017</v>
          </cell>
          <cell r="E60" t="str">
            <v>KG</v>
          </cell>
          <cell r="Q60">
            <v>569.36</v>
          </cell>
          <cell r="R60">
            <v>0</v>
          </cell>
          <cell r="U60">
            <v>17.079999999999998</v>
          </cell>
        </row>
        <row r="61">
          <cell r="A61" t="str">
            <v>4.2.5</v>
          </cell>
          <cell r="D61" t="str">
            <v>CONCRETAGEM DE BLOCOS DE COROAMENTO E VIGAS BALDRAMES, FCK 30 MPA, COM USO DE BOMBA ? LANÇAMENTO, ADENSAMENTO E ACABAMENTO. AF_06/2017</v>
          </cell>
          <cell r="E61" t="str">
            <v>m³</v>
          </cell>
          <cell r="Q61">
            <v>1353.88</v>
          </cell>
          <cell r="R61">
            <v>0</v>
          </cell>
          <cell r="U61">
            <v>16.670000000000002</v>
          </cell>
        </row>
        <row r="62">
          <cell r="A62" t="str">
            <v>4.2.6</v>
          </cell>
          <cell r="D62" t="str">
            <v>FABRICAÇÃO, MONTAGEM E DESMONTAGEM DE FÔRMA PARA BLOCO DE COROAMENTO, EM MADEIRA SERRADA, E=25 MM, 4 UTILIZAÇÕES. AF_06/2017</v>
          </cell>
          <cell r="E62" t="str">
            <v>m²</v>
          </cell>
          <cell r="Q62">
            <v>137.4</v>
          </cell>
          <cell r="R62">
            <v>0</v>
          </cell>
          <cell r="U62">
            <v>19.21</v>
          </cell>
        </row>
        <row r="63">
          <cell r="A63" t="str">
            <v>4.2.7</v>
          </cell>
          <cell r="D63" t="str">
            <v>ARRASAMENTO MECANICO DE ESTACA DE CONCRETO ARMADO, DIAMETROS DE 41 CM A 60 CM. AF_05/2021</v>
          </cell>
          <cell r="E63" t="str">
            <v>UN</v>
          </cell>
          <cell r="Q63">
            <v>461.78</v>
          </cell>
          <cell r="R63">
            <v>0</v>
          </cell>
          <cell r="U63">
            <v>19.010000000000002</v>
          </cell>
        </row>
        <row r="64">
          <cell r="A64" t="str">
            <v>5.0</v>
          </cell>
          <cell r="D64" t="str">
            <v>TORRES</v>
          </cell>
        </row>
        <row r="65">
          <cell r="A65" t="str">
            <v>5.1</v>
          </cell>
          <cell r="D65" t="str">
            <v>ESCAVAÇÃO MANUAL PARA BLOCO DE COROAMENTO OU SAPATA (INCLUINDO ESCAVAÇÃO PARA COLOCAÇÃO DE FÔRMAS). AF_06/2017</v>
          </cell>
          <cell r="E65" t="str">
            <v>m³</v>
          </cell>
          <cell r="Q65">
            <v>268.79000000000002</v>
          </cell>
          <cell r="R65">
            <v>186.79</v>
          </cell>
          <cell r="U65">
            <v>71.33</v>
          </cell>
        </row>
        <row r="66">
          <cell r="A66" t="str">
            <v>5.2</v>
          </cell>
          <cell r="D66" t="str">
            <v>TORRE 1</v>
          </cell>
        </row>
        <row r="67">
          <cell r="A67" t="str">
            <v>5.2.1</v>
          </cell>
          <cell r="D67" t="str">
            <v>ESTACA RAIZ PERFURADA NO SOLO COM D = 45 CM - CONFECÇÃO</v>
          </cell>
          <cell r="E67" t="str">
            <v>m</v>
          </cell>
          <cell r="Q67">
            <v>77</v>
          </cell>
          <cell r="R67">
            <v>0</v>
          </cell>
          <cell r="U67">
            <v>235.16</v>
          </cell>
        </row>
        <row r="68">
          <cell r="A68" t="str">
            <v>5.2.2</v>
          </cell>
          <cell r="D68" t="str">
            <v>ARMAÇÃO DE ESTACA ESCAVADA OU ESTACA BARRETE EM AÇO CA-50 COM APOIO DE GUINDASTE - FORNECIMENTO, PREPARO E COLOCAÇÃO</v>
          </cell>
          <cell r="E68" t="str">
            <v>kg</v>
          </cell>
          <cell r="Q68">
            <v>911.4</v>
          </cell>
          <cell r="R68">
            <v>0</v>
          </cell>
          <cell r="U68">
            <v>13.66</v>
          </cell>
        </row>
        <row r="69">
          <cell r="A69" t="str">
            <v>5.2.3</v>
          </cell>
          <cell r="D69" t="str">
            <v>CONCRETAGEM DE BLOCOS DE COROAMENTO E VIGAS BALDRAMES, FCK 30 MPA, COM USO DE BOMBA ? LANÇAMENTO, ADENSAMENTO E ACABAMENTO. AF_06/2017</v>
          </cell>
          <cell r="E69" t="str">
            <v>m³</v>
          </cell>
          <cell r="Q69">
            <v>17.420000000000002</v>
          </cell>
          <cell r="R69">
            <v>0</v>
          </cell>
          <cell r="U69">
            <v>582.49</v>
          </cell>
        </row>
        <row r="70">
          <cell r="A70" t="str">
            <v>5.2.4</v>
          </cell>
          <cell r="D70" t="str">
            <v>FABRICAÇÃO, MONTAGEM E DESMONTAGEM DE FÔRMA PARA BLOCO DE COROAMENTO, EM MADEIRA SERRADA, E=25 MM, 4 UTILIZAÇÕES. AF_06/2017</v>
          </cell>
          <cell r="E70" t="str">
            <v>m²</v>
          </cell>
          <cell r="Q70">
            <v>21.86</v>
          </cell>
          <cell r="R70">
            <v>0</v>
          </cell>
          <cell r="U70">
            <v>85.36</v>
          </cell>
        </row>
        <row r="71">
          <cell r="A71" t="str">
            <v>5.2.5</v>
          </cell>
          <cell r="D71" t="str">
            <v>ARMAÇÃO DE BLOCO, VIGA BALDRAME OU SAPATA UTILIZANDO AÇO CA-50 DE 10 MM - MONTAGEM. AF_06/2017</v>
          </cell>
          <cell r="E71" t="str">
            <v>KG</v>
          </cell>
          <cell r="Q71">
            <v>87.2</v>
          </cell>
          <cell r="R71">
            <v>0</v>
          </cell>
          <cell r="U71">
            <v>20.89</v>
          </cell>
        </row>
        <row r="72">
          <cell r="A72" t="str">
            <v>5.2.6</v>
          </cell>
          <cell r="D72" t="str">
            <v>ARMAÇÃO DE BLOCO, VIGA BALDRAME OU SAPATA UTILIZANDO AÇO CA-50 DE 16 MM - MONTAGEM. AF_06/2017</v>
          </cell>
          <cell r="E72" t="str">
            <v>KG</v>
          </cell>
          <cell r="Q72">
            <v>253</v>
          </cell>
          <cell r="R72">
            <v>0</v>
          </cell>
          <cell r="U72">
            <v>17.3</v>
          </cell>
        </row>
        <row r="73">
          <cell r="A73" t="str">
            <v>5.2.7</v>
          </cell>
          <cell r="D73" t="str">
            <v>ARMAÇÃO DE BLOCO, VIGA BALDRAME OU SAPATA UTILIZANDO AÇO CA-50 DE 20 MM - MONTAGEM. AF_06/2017</v>
          </cell>
          <cell r="E73" t="str">
            <v>KG</v>
          </cell>
          <cell r="Q73">
            <v>790.1</v>
          </cell>
          <cell r="R73">
            <v>0</v>
          </cell>
          <cell r="U73">
            <v>19.72</v>
          </cell>
        </row>
        <row r="74">
          <cell r="A74" t="str">
            <v>5.2.8</v>
          </cell>
          <cell r="D74" t="str">
            <v>CONCRETAGEM DE PILARES, FCK = 25 MPA, COM USO DE BOMBA EM EDIFICAÇÃO COM SEÇÃO MÉDIA DE PILARES MAIOR QUE 0,25 M² - LANÇAMENTO, ADENSAMENTO E ACABAMENTO. AF_12/2015</v>
          </cell>
          <cell r="E74" t="str">
            <v>m³</v>
          </cell>
          <cell r="Q74">
            <v>3.08</v>
          </cell>
          <cell r="R74">
            <v>0</v>
          </cell>
          <cell r="U74">
            <v>550.6</v>
          </cell>
        </row>
        <row r="75">
          <cell r="A75" t="str">
            <v>5.2.9</v>
          </cell>
          <cell r="D75" t="str">
            <v>FABRICAÇÃO DE FÔRMA PARA PILARES E ESTRUTURAS SIMILARES, EM CHAPA DE MADEIRA COMPENSADA RESINADA, E = 17 MM. AF_09/2020</v>
          </cell>
          <cell r="E75" t="str">
            <v>m²</v>
          </cell>
          <cell r="Q75">
            <v>6.16</v>
          </cell>
          <cell r="R75">
            <v>0</v>
          </cell>
          <cell r="U75">
            <v>213.93</v>
          </cell>
        </row>
        <row r="76">
          <cell r="A76" t="str">
            <v>5.2.10</v>
          </cell>
          <cell r="D76" t="str">
            <v>ARMAÇÃO DE PILAR OU VIGA DE UMA ESTRUTURA CONVENCIONAL DE CONCRETO ARMADO EM UM EDIFÍCIO DE MÚLTIPLOS PAVIMENTOS UTILIZANDO AÇO CA-50 DE 10,0 MM - MONTAGEM. AF_12/2015</v>
          </cell>
          <cell r="E76" t="str">
            <v>KG</v>
          </cell>
          <cell r="Q76">
            <v>116</v>
          </cell>
          <cell r="R76">
            <v>0</v>
          </cell>
          <cell r="U76">
            <v>19.89</v>
          </cell>
        </row>
        <row r="77">
          <cell r="A77" t="str">
            <v>5.2.11</v>
          </cell>
          <cell r="D77" t="str">
            <v>ARMAÇÃO DE PILAR OU VIGA DE UMA ESTRUTURA CONVENCIONAL DE CONCRETO ARMADO EM UM EDIFÍCIO DE MÚLTIPLOS PAVIMENTOS UTILIZANDO AÇO CA-50 DE 25,0 MM - MONTAGEM. AF_12/2015</v>
          </cell>
          <cell r="E77" t="str">
            <v>KG</v>
          </cell>
          <cell r="Q77">
            <v>736.8</v>
          </cell>
          <cell r="R77">
            <v>0</v>
          </cell>
          <cell r="U77">
            <v>19.010000000000002</v>
          </cell>
        </row>
        <row r="78">
          <cell r="A78" t="str">
            <v>5.3</v>
          </cell>
          <cell r="D78" t="str">
            <v>TORRE 2</v>
          </cell>
          <cell r="Q78">
            <v>0</v>
          </cell>
          <cell r="U78">
            <v>0</v>
          </cell>
        </row>
        <row r="79">
          <cell r="A79" t="str">
            <v>5.3.1</v>
          </cell>
          <cell r="D79" t="str">
            <v>ESTACA RAIZ PERFURADA NO SOLO COM D = 45 CM - CONFECÇÃO</v>
          </cell>
          <cell r="E79" t="str">
            <v>m</v>
          </cell>
          <cell r="Q79">
            <v>98</v>
          </cell>
          <cell r="R79">
            <v>98</v>
          </cell>
          <cell r="U79">
            <v>235.16</v>
          </cell>
        </row>
        <row r="80">
          <cell r="A80" t="str">
            <v>5.3.2</v>
          </cell>
          <cell r="D80" t="str">
            <v>ARMAÇÃO DE ESTACA ESCAVADA OU ESTACA BARRETE EM AÇO CA-50 COM APOIO DE GUINDASTE - FORNECIMENTO, PREPARO E COLOCAÇÃO</v>
          </cell>
          <cell r="E80" t="str">
            <v>kg</v>
          </cell>
          <cell r="Q80">
            <v>911.4</v>
          </cell>
          <cell r="R80">
            <v>911.4</v>
          </cell>
          <cell r="U80">
            <v>13.66</v>
          </cell>
        </row>
        <row r="81">
          <cell r="A81" t="str">
            <v>5.3.3</v>
          </cell>
          <cell r="D81" t="str">
            <v>CONCRETAGEM DE BLOCOS DE COROAMENTO E VIGAS BALDRAMES, FCK 30 MPA, COM USO DE BOMBA ? LANÇAMENTO, ADENSAMENTO E ACABAMENTO. AF_06/2017</v>
          </cell>
          <cell r="E81" t="str">
            <v>m³</v>
          </cell>
          <cell r="Q81">
            <v>17.420000000000002</v>
          </cell>
          <cell r="R81">
            <v>17.420000000000002</v>
          </cell>
          <cell r="U81">
            <v>582.49</v>
          </cell>
        </row>
        <row r="82">
          <cell r="A82" t="str">
            <v>5.3.4</v>
          </cell>
          <cell r="D82" t="str">
            <v>FABRICAÇÃO, MONTAGEM E DESMONTAGEM DE FÔRMA PARA BLOCO DE COROAMENTO, EM MADEIRA SERRADA, E=25 MM, 4 UTILIZAÇÕES. AF_06/2017</v>
          </cell>
          <cell r="E82" t="str">
            <v>m²</v>
          </cell>
          <cell r="Q82">
            <v>21.86</v>
          </cell>
          <cell r="R82">
            <v>21.86</v>
          </cell>
          <cell r="U82">
            <v>85.36</v>
          </cell>
        </row>
        <row r="83">
          <cell r="A83" t="str">
            <v>5.3.5</v>
          </cell>
          <cell r="D83" t="str">
            <v>ARMAÇÃO DE BLOCO, VIGA BALDRAME OU SAPATA UTILIZANDO AÇO CA-50 DE 10 MM - MONTAGEM. AF_06/2017</v>
          </cell>
          <cell r="E83" t="str">
            <v>KG</v>
          </cell>
          <cell r="Q83">
            <v>87.2</v>
          </cell>
          <cell r="R83">
            <v>87.2</v>
          </cell>
          <cell r="U83">
            <v>20.89</v>
          </cell>
        </row>
        <row r="84">
          <cell r="A84" t="str">
            <v>5.3.6</v>
          </cell>
          <cell r="D84" t="str">
            <v>ARMAÇÃO DE BLOCO, VIGA BALDRAME OU SAPATA UTILIZANDO AÇO CA-50 DE 16 MM - MONTAGEM. AF_06/2017</v>
          </cell>
          <cell r="E84" t="str">
            <v>KG</v>
          </cell>
          <cell r="Q84">
            <v>253</v>
          </cell>
          <cell r="R84">
            <v>253</v>
          </cell>
          <cell r="U84">
            <v>17.3</v>
          </cell>
        </row>
        <row r="85">
          <cell r="A85" t="str">
            <v>5.3.7</v>
          </cell>
          <cell r="D85" t="str">
            <v>ARMAÇÃO DE BLOCO, VIGA BALDRAME OU SAPATA UTILIZANDO AÇO CA-50 DE 20 MM - MONTAGEM. AF_06/2017</v>
          </cell>
          <cell r="E85" t="str">
            <v>KG</v>
          </cell>
          <cell r="Q85">
            <v>790.1</v>
          </cell>
          <cell r="R85">
            <v>790.1</v>
          </cell>
          <cell r="U85">
            <v>19.72</v>
          </cell>
        </row>
        <row r="86">
          <cell r="A86" t="str">
            <v>5.3.8</v>
          </cell>
          <cell r="D86" t="str">
            <v>CONCRETAGEM DE PILARES, FCK = 25 MPA, COM USO DE BOMBA EM EDIFICAÇÃO COM SEÇÃO MÉDIA DE PILARES MAIOR QUE 0,25 M² - LANÇAMENTO, ADENSAMENTO E ACABAMENTO. AF_12/2015</v>
          </cell>
          <cell r="E86" t="str">
            <v>m³</v>
          </cell>
          <cell r="Q86">
            <v>3.08</v>
          </cell>
          <cell r="R86">
            <v>3.08</v>
          </cell>
          <cell r="U86">
            <v>550.6</v>
          </cell>
        </row>
        <row r="87">
          <cell r="A87" t="str">
            <v>5.3.9</v>
          </cell>
          <cell r="D87" t="str">
            <v>FABRICAÇÃO DE FÔRMA PARA PILARES E ESTRUTURAS SIMILARES, EM CHAPA DE MADEIRA COMPENSADA RESINADA, E = 17 MM. AF_09/2020</v>
          </cell>
          <cell r="E87" t="str">
            <v>m²</v>
          </cell>
          <cell r="Q87">
            <v>6.16</v>
          </cell>
          <cell r="R87">
            <v>6.16</v>
          </cell>
          <cell r="U87">
            <v>213.93</v>
          </cell>
        </row>
        <row r="88">
          <cell r="A88" t="str">
            <v>5.3.10</v>
          </cell>
          <cell r="D88" t="str">
            <v>ARMAÇÃO DE PILAR OU VIGA DE UMA ESTRUTURA CONVENCIONAL DE CONCRETO ARMADO EM UM EDIFÍCIO DE MÚLTIPLOS PAVIMENTOS UTILIZANDO AÇO CA-50 DE 10,0 MM - MONTAGEM. AF_12/2015</v>
          </cell>
          <cell r="E88" t="str">
            <v>KG</v>
          </cell>
          <cell r="Q88">
            <v>116</v>
          </cell>
          <cell r="R88">
            <v>116</v>
          </cell>
          <cell r="U88">
            <v>19.89</v>
          </cell>
        </row>
        <row r="89">
          <cell r="A89" t="str">
            <v>5.3.11</v>
          </cell>
          <cell r="D89" t="str">
            <v>ARMAÇÃO DE PILAR OU VIGA DE UMA ESTRUTURA CONVENCIONAL DE CONCRETO ARMADO EM UM EDIFÍCIO DE MÚLTIPLOS PAVIMENTOS UTILIZANDO AÇO CA-50 DE 25,0 MM - MONTAGEM. AF_12/2015</v>
          </cell>
          <cell r="E89" t="str">
            <v>KG</v>
          </cell>
          <cell r="Q89">
            <v>736.8</v>
          </cell>
          <cell r="R89">
            <v>736.8</v>
          </cell>
          <cell r="U89">
            <v>19.010000000000002</v>
          </cell>
        </row>
        <row r="90">
          <cell r="A90" t="str">
            <v>5.3.12</v>
          </cell>
          <cell r="D90" t="str">
            <v xml:space="preserve"> Rebaixamento com ponteiras filtrantes (01 conjunto), inclusive grupo gerador 80 kva - aluguel mensal</v>
          </cell>
          <cell r="E90" t="str">
            <v>mes</v>
          </cell>
          <cell r="Q90">
            <v>1</v>
          </cell>
          <cell r="R90">
            <v>1</v>
          </cell>
          <cell r="U90">
            <v>9483.8700000000008</v>
          </cell>
        </row>
        <row r="91">
          <cell r="A91" t="str">
            <v>5.3.13</v>
          </cell>
          <cell r="D91" t="str">
            <v>Enfilagem tubular sistema convencional schedule 40 - D = 65 mm</v>
          </cell>
          <cell r="E91" t="str">
            <v>m</v>
          </cell>
          <cell r="Q91">
            <v>107.1</v>
          </cell>
          <cell r="R91">
            <v>107.1</v>
          </cell>
          <cell r="U91">
            <v>300.33999999999997</v>
          </cell>
        </row>
        <row r="92">
          <cell r="A92" t="str">
            <v>5.3.14</v>
          </cell>
          <cell r="D92" t="str">
            <v>Escoramento com perfis metálicos W 150 x 18,0 kg/m a cada metro e chapas de aço - estroncas a cada 2 m não incluídas -profundidade de até 10 m - aço com utilização de 20 vezes - fornecimento, instalação e retirada</v>
          </cell>
          <cell r="E92" t="str">
            <v>m²</v>
          </cell>
          <cell r="Q92">
            <v>48</v>
          </cell>
          <cell r="R92">
            <v>48</v>
          </cell>
          <cell r="U92">
            <v>206.27</v>
          </cell>
        </row>
        <row r="93">
          <cell r="A93" t="str">
            <v>5.4</v>
          </cell>
          <cell r="D93" t="str">
            <v>TORRE 3</v>
          </cell>
          <cell r="Q93">
            <v>0</v>
          </cell>
          <cell r="U93">
            <v>0</v>
          </cell>
        </row>
        <row r="94">
          <cell r="A94" t="str">
            <v>5.4.1</v>
          </cell>
          <cell r="D94" t="str">
            <v>ESTACA RAIZ PERFURADA NO SOLO COM D = 45 CM - CONFECÇÃO</v>
          </cell>
          <cell r="E94" t="str">
            <v>m</v>
          </cell>
          <cell r="Q94">
            <v>135</v>
          </cell>
          <cell r="R94">
            <v>135</v>
          </cell>
          <cell r="U94">
            <v>235.16</v>
          </cell>
        </row>
        <row r="95">
          <cell r="A95" t="str">
            <v>5.4.2</v>
          </cell>
          <cell r="D95" t="str">
            <v>ARMAÇÃO DE ESTACA ESCAVADA OU ESTACA BARRETE EM AÇO CA-50 COM APOIO DE GUINDASTE - FORNECIMENTO, PREPARO E COLOCAÇÃO</v>
          </cell>
          <cell r="E95" t="str">
            <v>kg</v>
          </cell>
          <cell r="Q95">
            <v>1171.81</v>
          </cell>
          <cell r="R95">
            <v>1171.81</v>
          </cell>
          <cell r="U95">
            <v>13.66</v>
          </cell>
        </row>
        <row r="96">
          <cell r="A96" t="str">
            <v>5.4.3</v>
          </cell>
          <cell r="D96" t="str">
            <v>CONCRETAGEM DE BLOCOS DE COROAMENTO E VIGAS BALDRAMES, FCK 30 MPA, COM USO DE BOMBA ? LANÇAMENTO, ADENSAMENTO E ACABAMENTO. AF_06/2017</v>
          </cell>
          <cell r="E96" t="str">
            <v>m³</v>
          </cell>
          <cell r="Q96">
            <v>19.36</v>
          </cell>
          <cell r="R96">
            <v>19.36</v>
          </cell>
          <cell r="U96">
            <v>582.49</v>
          </cell>
        </row>
        <row r="97">
          <cell r="A97" t="str">
            <v>5.4.4</v>
          </cell>
          <cell r="D97" t="str">
            <v>FABRICAÇÃO, MONTAGEM E DESMONTAGEM DE FÔRMA PARA BLOCO DE COROAMENTO, EM MADEIRA SERRADA, E=25 MM, 4 UTILIZAÇÕES. AF_06/2017</v>
          </cell>
          <cell r="E97" t="str">
            <v>m²</v>
          </cell>
          <cell r="Q97">
            <v>38.72</v>
          </cell>
          <cell r="R97">
            <v>38.72</v>
          </cell>
          <cell r="U97">
            <v>85.36</v>
          </cell>
        </row>
        <row r="98">
          <cell r="A98" t="str">
            <v>5.4.5</v>
          </cell>
          <cell r="D98" t="str">
            <v>ARMAÇÃO DE BLOCO, VIGA BALDRAME OU SAPATA UTILIZANDO AÇO CA-50 DE 8 MM - MONTAGEM. AF_06/2017</v>
          </cell>
          <cell r="E98" t="str">
            <v>KG</v>
          </cell>
          <cell r="Q98">
            <v>108.3</v>
          </cell>
          <cell r="R98">
            <v>108.3</v>
          </cell>
          <cell r="U98">
            <v>22.87</v>
          </cell>
        </row>
        <row r="99">
          <cell r="A99" t="str">
            <v>5.4.6</v>
          </cell>
          <cell r="D99" t="str">
            <v>ARMAÇÃO DE BLOCO, VIGA BALDRAME OU SAPATA UTILIZANDO AÇO CA-50 DE 16 MM - MONTAGEM. AF_06/2017</v>
          </cell>
          <cell r="E99" t="str">
            <v>KG</v>
          </cell>
          <cell r="Q99">
            <v>202.4</v>
          </cell>
          <cell r="R99">
            <v>202.4</v>
          </cell>
          <cell r="U99">
            <v>17.3</v>
          </cell>
        </row>
        <row r="100">
          <cell r="A100" t="str">
            <v>5.4.7</v>
          </cell>
          <cell r="D100" t="str">
            <v>ARMAÇÃO DE BLOCO, VIGA BALDRAME OU SAPATA UTILIZANDO AÇO CA-50 DE 20 MM - MONTAGEM. AF_06/2017</v>
          </cell>
          <cell r="E100" t="str">
            <v>KG</v>
          </cell>
          <cell r="Q100">
            <v>1129</v>
          </cell>
          <cell r="R100">
            <v>1129</v>
          </cell>
          <cell r="U100">
            <v>19.72</v>
          </cell>
        </row>
        <row r="101">
          <cell r="A101" t="str">
            <v>5.4.8</v>
          </cell>
          <cell r="D101" t="str">
            <v>CONCRETAGEM DE PILARES, FCK = 25 MPA, COM USO DE BOMBA EM EDIFICAÇÃO COM SEÇÃO MÉDIA DE PILARES MAIOR QUE 0,25 M² - LANÇAMENTO, ADENSAMENTO E ACABAMENTO. AF_12/2015</v>
          </cell>
          <cell r="E101" t="str">
            <v>m³</v>
          </cell>
          <cell r="Q101">
            <v>4.62</v>
          </cell>
          <cell r="R101">
            <v>4.62</v>
          </cell>
          <cell r="U101">
            <v>550.6</v>
          </cell>
        </row>
        <row r="102">
          <cell r="A102" t="str">
            <v>5.4.9</v>
          </cell>
          <cell r="D102" t="str">
            <v>FABRICAÇÃO DE FÔRMA PARA PILARES E ESTRUTURAS SIMILARES, EM CHAPA DE MADEIRA COMPENSADA RESINADA, E = 17 MM. AF_09/2020</v>
          </cell>
          <cell r="E102" t="str">
            <v>m²</v>
          </cell>
          <cell r="Q102">
            <v>9.24</v>
          </cell>
          <cell r="R102">
            <v>9.24</v>
          </cell>
          <cell r="U102">
            <v>213.93</v>
          </cell>
        </row>
        <row r="103">
          <cell r="A103" t="str">
            <v>5.4.10</v>
          </cell>
          <cell r="D103" t="str">
            <v>ARMAÇÃO DE PILAR OU VIGA DE UMA ESTRUTURA CONVENCIONAL DE CONCRETO ARMADO EM UM EDIFÍCIO DE MÚLTIPLOS PAVIMENTOS UTILIZANDO AÇO CA-50 DE 10,0 MM - MONTAGEM. AF_12/2015</v>
          </cell>
          <cell r="E103" t="str">
            <v>KG</v>
          </cell>
          <cell r="Q103">
            <v>162.25</v>
          </cell>
          <cell r="R103">
            <v>162.25</v>
          </cell>
          <cell r="U103">
            <v>19.89</v>
          </cell>
        </row>
        <row r="104">
          <cell r="A104" t="str">
            <v>5.4.11</v>
          </cell>
          <cell r="D104" t="str">
            <v>ARMAÇÃO DE PILAR OU VIGA DE UMA ESTRUTURA CONVENCIONAL DE CONCRETO ARMADO EM UM EDIFÍCIO DE MÚLTIPLOS PAVIMENTOS UTILIZANDO AÇO CA-50 DE 25,0 MM - MONTAGEM. AF_12/2015</v>
          </cell>
          <cell r="E104" t="str">
            <v>KG</v>
          </cell>
          <cell r="Q104">
            <v>1485.77</v>
          </cell>
          <cell r="R104">
            <v>1485.77</v>
          </cell>
          <cell r="U104">
            <v>19.010000000000002</v>
          </cell>
        </row>
        <row r="105">
          <cell r="A105" t="str">
            <v>5.4.12</v>
          </cell>
          <cell r="D105" t="str">
            <v xml:space="preserve"> Rebaixamento com ponteiras filtrantes (01 conjunto), inclusive grupo gerador 80 kva - aluguel mensal</v>
          </cell>
          <cell r="E105" t="str">
            <v>mes</v>
          </cell>
          <cell r="Q105">
            <v>1</v>
          </cell>
          <cell r="R105">
            <v>1</v>
          </cell>
          <cell r="U105">
            <v>9483.8700000000008</v>
          </cell>
        </row>
        <row r="106">
          <cell r="A106" t="str">
            <v>5.4.13</v>
          </cell>
          <cell r="D106" t="str">
            <v>Enfilagem tubular sistema convencional schedule 40 - D = 65 mm</v>
          </cell>
          <cell r="E106" t="str">
            <v>m</v>
          </cell>
          <cell r="Q106">
            <v>137.69999999999999</v>
          </cell>
          <cell r="R106">
            <v>137.69999999999999</v>
          </cell>
          <cell r="U106">
            <v>300.33999999999997</v>
          </cell>
        </row>
        <row r="107">
          <cell r="A107" t="str">
            <v>5.4.14</v>
          </cell>
          <cell r="D107" t="str">
            <v>Escoramento com perfis metálicos W 150 x 18,0 kg/m a cada metro e chapas de aço - estroncas a cada 2 m não incluídas -profundidade de até 10 m - aço com utilização de 20 vezes - fornecimento, instalação e retirada</v>
          </cell>
          <cell r="E107" t="str">
            <v>m²</v>
          </cell>
          <cell r="Q107">
            <v>48</v>
          </cell>
          <cell r="R107">
            <v>48</v>
          </cell>
          <cell r="U107">
            <v>206.27</v>
          </cell>
        </row>
        <row r="108">
          <cell r="A108" t="str">
            <v>5.5</v>
          </cell>
          <cell r="D108" t="str">
            <v>TORRE 4 E 5</v>
          </cell>
          <cell r="Q108">
            <v>0</v>
          </cell>
          <cell r="U108">
            <v>0</v>
          </cell>
        </row>
        <row r="109">
          <cell r="A109" t="str">
            <v>5.5.1</v>
          </cell>
          <cell r="D109" t="str">
            <v>ESTACA RAIZ PERFURADA NO SOLO COM D = 45 CM - CONFECÇÃO</v>
          </cell>
          <cell r="E109" t="str">
            <v>m</v>
          </cell>
          <cell r="Q109">
            <v>144</v>
          </cell>
          <cell r="R109">
            <v>0</v>
          </cell>
          <cell r="U109">
            <v>235.16</v>
          </cell>
        </row>
        <row r="110">
          <cell r="A110" t="str">
            <v>5.5.2</v>
          </cell>
          <cell r="D110" t="str">
            <v>ARMAÇÃO DE ESTACA ESCAVADA OU ESTACA BARRETE EM AÇO CA-50 COM APOIO DE GUINDASTE - FORNECIMENTO, PREPARO E COLOCAÇÃO</v>
          </cell>
          <cell r="E110" t="str">
            <v>kg</v>
          </cell>
          <cell r="Q110">
            <v>2125.8000000000002</v>
          </cell>
          <cell r="R110">
            <v>0</v>
          </cell>
          <cell r="U110">
            <v>13.66</v>
          </cell>
        </row>
        <row r="111">
          <cell r="A111" t="str">
            <v>5.5.3</v>
          </cell>
          <cell r="D111" t="str">
            <v>CONCRETAGEM DE BLOCOS DE COROAMENTO E VIGAS BALDRAMES, FCK 30 MPA, COM USO DE BOMBA ? LANÇAMENTO, ADENSAMENTO E ACABAMENTO. AF_06/2017</v>
          </cell>
          <cell r="E111" t="str">
            <v>m³</v>
          </cell>
          <cell r="Q111">
            <v>38.72</v>
          </cell>
          <cell r="R111">
            <v>38.72</v>
          </cell>
          <cell r="U111">
            <v>582.49</v>
          </cell>
        </row>
        <row r="112">
          <cell r="A112" t="str">
            <v>5.5.4</v>
          </cell>
          <cell r="D112" t="str">
            <v>FABRICAÇÃO, MONTAGEM E DESMONTAGEM DE FÔRMA PARA BLOCO DE COROAMENTO, EM MADEIRA SERRADA, E=25 MM, 4 UTILIZAÇÕES. AF_06/2017</v>
          </cell>
          <cell r="E112" t="str">
            <v>m²</v>
          </cell>
          <cell r="Q112">
            <v>77.44</v>
          </cell>
          <cell r="R112">
            <v>39.94</v>
          </cell>
          <cell r="U112">
            <v>85.36</v>
          </cell>
        </row>
        <row r="113">
          <cell r="A113" t="str">
            <v>5.5.5</v>
          </cell>
          <cell r="D113" t="str">
            <v>ARMAÇÃO DE BLOCO, VIGA BALDRAME OU SAPATA UTILIZANDO AÇO CA-50 DE 8 MM - MONTAGEM. AF_06/2017</v>
          </cell>
          <cell r="E113" t="str">
            <v>KG</v>
          </cell>
          <cell r="Q113">
            <v>216.6</v>
          </cell>
          <cell r="R113">
            <v>0.6</v>
          </cell>
          <cell r="U113">
            <v>22.87</v>
          </cell>
        </row>
        <row r="114">
          <cell r="A114" t="str">
            <v>5.5.6</v>
          </cell>
          <cell r="D114" t="str">
            <v>ARMAÇÃO DE BLOCO, VIGA BALDRAME OU SAPATA UTILIZANDO AÇO CA-50 DE 16 MM - MONTAGEM. AF_06/2017</v>
          </cell>
          <cell r="E114" t="str">
            <v>KG</v>
          </cell>
          <cell r="Q114">
            <v>404.8</v>
          </cell>
          <cell r="R114">
            <v>0</v>
          </cell>
          <cell r="U114">
            <v>17.3</v>
          </cell>
        </row>
        <row r="115">
          <cell r="A115" t="str">
            <v>5.5.7</v>
          </cell>
          <cell r="D115" t="str">
            <v>CONCRETAGEM DE PILARES, FCK = 25 MPA, COM USO DE BOMBA EM EDIFICAÇÃO COM SEÇÃO MÉDIA DE PILARES MAIOR QUE 0,25 M² - LANÇAMENTO, ADENSAMENTO E ACABAMENTO. AF_12/2015</v>
          </cell>
          <cell r="E115" t="str">
            <v>m³</v>
          </cell>
          <cell r="Q115">
            <v>9.24</v>
          </cell>
          <cell r="R115">
            <v>4.12</v>
          </cell>
          <cell r="U115">
            <v>550.6</v>
          </cell>
        </row>
        <row r="116">
          <cell r="A116" t="str">
            <v>5.5.8</v>
          </cell>
          <cell r="D116" t="str">
            <v>FABRICAÇÃO DE FÔRMA PARA PILARES E ESTRUTURAS SIMILARES, EM CHAPA DE MADEIRA COMPENSADA RESINADA, E = 17 MM. AF_09/2020</v>
          </cell>
          <cell r="E116" t="str">
            <v>m²</v>
          </cell>
          <cell r="Q116">
            <v>18.48</v>
          </cell>
          <cell r="R116">
            <v>6.38</v>
          </cell>
          <cell r="U116">
            <v>213.93</v>
          </cell>
        </row>
        <row r="117">
          <cell r="A117" t="str">
            <v>5.5.9</v>
          </cell>
          <cell r="D117" t="str">
            <v>ARMAÇÃO DE PILAR OU VIGA DE UMA ESTRUTURA CONVENCIONAL DE CONCRETO ARMADO EM UM EDIFÍCIO DE MÚLTIPLOS PAVIMENTOS UTILIZANDO AÇO CA-50 DE 10,0 MM - MONTAGEM. AF_12/2015</v>
          </cell>
          <cell r="E117" t="str">
            <v>KG</v>
          </cell>
          <cell r="Q117">
            <v>324.5</v>
          </cell>
          <cell r="R117">
            <v>199.4</v>
          </cell>
          <cell r="U117">
            <v>19.89</v>
          </cell>
        </row>
        <row r="118">
          <cell r="A118" t="str">
            <v>5.5.10</v>
          </cell>
          <cell r="D118" t="str">
            <v>ARMAÇÃO DE PILAR OU VIGA DE UMA ESTRUTURA CONVENCIONAL DE CONCRETO ARMADO EM UM EDIFÍCIO DE MÚLTIPLOS PAVIMENTOS UTILIZANDO AÇO CA-50 DE 25,0 MM - MONTAGEM. AF_12/2015</v>
          </cell>
          <cell r="E118" t="str">
            <v>KG</v>
          </cell>
          <cell r="Q118">
            <v>2971.54</v>
          </cell>
          <cell r="R118">
            <v>1671.44</v>
          </cell>
          <cell r="U118">
            <v>19.010000000000002</v>
          </cell>
        </row>
        <row r="119">
          <cell r="A119" t="str">
            <v>5.5.11</v>
          </cell>
          <cell r="D119" t="str">
            <v>ARMAÇÃO DE BLOCO, VIGA BALDRAME OU SAPATA UTILIZANDO AÇO CA-50 DE 20 MM - MONTAGEM. AF_06/2017</v>
          </cell>
          <cell r="E119" t="str">
            <v>KG</v>
          </cell>
          <cell r="Q119">
            <v>2258</v>
          </cell>
          <cell r="R119">
            <v>2258</v>
          </cell>
          <cell r="U119">
            <v>19.72</v>
          </cell>
        </row>
        <row r="120">
          <cell r="A120" t="str">
            <v>5.5.12</v>
          </cell>
          <cell r="D120" t="str">
            <v xml:space="preserve"> Rebaixamento com ponteiras filtrantes (01 conjunto), inclusive grupo gerador 80 kva - aluguel mensal</v>
          </cell>
          <cell r="E120" t="str">
            <v>mes</v>
          </cell>
          <cell r="Q120">
            <v>1</v>
          </cell>
          <cell r="R120">
            <v>1</v>
          </cell>
          <cell r="U120">
            <v>9483.8700000000008</v>
          </cell>
        </row>
        <row r="121">
          <cell r="A121" t="str">
            <v>5.5.13</v>
          </cell>
          <cell r="D121" t="str">
            <v>Escoramento com perfis metálicos W 150 x 18,0 kg/m a cada metro e chapas de aço - estroncas a cada 2 m não incluídas -profundidade de até 10 m - aço com utilização de 20 vezes - fornecimento, instalação e retirada</v>
          </cell>
          <cell r="E121" t="str">
            <v>m²</v>
          </cell>
          <cell r="Q121">
            <v>96</v>
          </cell>
          <cell r="R121">
            <v>96</v>
          </cell>
          <cell r="U121">
            <v>206.27</v>
          </cell>
        </row>
        <row r="122">
          <cell r="A122" t="str">
            <v>5.6</v>
          </cell>
          <cell r="D122" t="str">
            <v>TORRE 6</v>
          </cell>
          <cell r="Q122">
            <v>0</v>
          </cell>
          <cell r="U122">
            <v>0</v>
          </cell>
        </row>
        <row r="123">
          <cell r="A123" t="str">
            <v>5.6.1</v>
          </cell>
          <cell r="D123" t="str">
            <v>ESTACA RAIZ PERFURADA NO SOLO COM D = 45 CM - CONFECÇÃO</v>
          </cell>
          <cell r="E123" t="str">
            <v>m</v>
          </cell>
          <cell r="Q123">
            <v>72</v>
          </cell>
          <cell r="R123">
            <v>72</v>
          </cell>
          <cell r="U123">
            <v>235.16</v>
          </cell>
        </row>
        <row r="124">
          <cell r="A124" t="str">
            <v>5.6.2</v>
          </cell>
          <cell r="D124" t="str">
            <v>ARMAÇÃO DE ESTACA ESCAVADA OU ESTACA BARRETE EM AÇO CA-50 COM APOIO DE GUINDASTE - FORNECIMENTO, PREPARO E COLOCAÇÃO</v>
          </cell>
          <cell r="E124" t="str">
            <v>kg</v>
          </cell>
          <cell r="Q124">
            <v>1062.9000000000001</v>
          </cell>
          <cell r="R124">
            <v>1062.9000000000001</v>
          </cell>
          <cell r="U124">
            <v>13.66</v>
          </cell>
        </row>
        <row r="125">
          <cell r="A125" t="str">
            <v>5.6.3</v>
          </cell>
          <cell r="D125" t="str">
            <v>CONCRETAGEM DE BLOCOS DE COROAMENTO E VIGAS BALDRAMES, FCK 30 MPA, COM USO DE BOMBA ? LANÇAMENTO, ADENSAMENTO E ACABAMENTO. AF_06/2017</v>
          </cell>
          <cell r="E125" t="str">
            <v>m³</v>
          </cell>
          <cell r="Q125">
            <v>19.36</v>
          </cell>
          <cell r="R125">
            <v>19.36</v>
          </cell>
          <cell r="U125">
            <v>582.49</v>
          </cell>
        </row>
        <row r="126">
          <cell r="A126" t="str">
            <v>5.6.4</v>
          </cell>
          <cell r="D126" t="str">
            <v>FABRICAÇÃO, MONTAGEM E DESMONTAGEM DE FÔRMA PARA BLOCO DE COROAMENTO, EM MADEIRA SERRADA, E=25 MM, 4 UTILIZAÇÕES. AF_06/2017</v>
          </cell>
          <cell r="E126" t="str">
            <v>m²</v>
          </cell>
          <cell r="Q126">
            <v>38.72</v>
          </cell>
          <cell r="R126">
            <v>38.72</v>
          </cell>
          <cell r="U126">
            <v>85.36</v>
          </cell>
        </row>
        <row r="127">
          <cell r="A127" t="str">
            <v>5.6.5</v>
          </cell>
          <cell r="D127" t="str">
            <v>ARMAÇÃO DE BLOCO, VIGA BALDRAME OU SAPATA UTILIZANDO AÇO CA-50 DE 8 MM - MONTAGEM. AF_06/2017</v>
          </cell>
          <cell r="E127" t="str">
            <v>KG</v>
          </cell>
          <cell r="Q127">
            <v>108.3</v>
          </cell>
          <cell r="R127">
            <v>108.3</v>
          </cell>
          <cell r="U127">
            <v>22.87</v>
          </cell>
        </row>
        <row r="128">
          <cell r="A128" t="str">
            <v>5.6.6</v>
          </cell>
          <cell r="D128" t="str">
            <v>ARMAÇÃO DE BLOCO, VIGA BALDRAME OU SAPATA UTILIZANDO AÇO CA-50 DE 16 MM - MONTAGEM. AF_06/2017</v>
          </cell>
          <cell r="E128" t="str">
            <v>KG</v>
          </cell>
          <cell r="Q128">
            <v>202.4</v>
          </cell>
          <cell r="R128">
            <v>202.4</v>
          </cell>
          <cell r="U128">
            <v>17.3</v>
          </cell>
        </row>
        <row r="129">
          <cell r="A129" t="str">
            <v>5.6.7</v>
          </cell>
          <cell r="D129" t="str">
            <v>ARMAÇÃO DE BLOCO, VIGA BALDRAME OU SAPATA UTILIZANDO AÇO CA-50 DE 20 MM - MONTAGEM. AF_06/2017</v>
          </cell>
          <cell r="E129" t="str">
            <v>KG</v>
          </cell>
          <cell r="Q129">
            <v>1129</v>
          </cell>
          <cell r="R129">
            <v>1129</v>
          </cell>
          <cell r="U129">
            <v>19.72</v>
          </cell>
        </row>
        <row r="130">
          <cell r="A130" t="str">
            <v>5.6.8</v>
          </cell>
          <cell r="D130" t="str">
            <v>CONCRETAGEM DE PILARES, FCK = 25 MPA, COM USO DE BOMBA EM EDIFICAÇÃO COM SEÇÃO MÉDIA DE PILARES MAIOR QUE 0,25 M² - LANÇAMENTO, ADENSAMENTO E ACABAMENTO. AF_12/2015</v>
          </cell>
          <cell r="E130" t="str">
            <v>m³</v>
          </cell>
          <cell r="Q130">
            <v>3.96</v>
          </cell>
          <cell r="R130">
            <v>3.96</v>
          </cell>
          <cell r="U130">
            <v>550.6</v>
          </cell>
        </row>
        <row r="131">
          <cell r="A131" t="str">
            <v>5.6.9</v>
          </cell>
          <cell r="D131" t="str">
            <v>FABRICAÇÃO DE FÔRMA PARA PILARES E ESTRUTURAS SIMILARES, EM CHAPA DE MADEIRA COMPENSADA RESINADA, E = 17 MM. AF_09/2020</v>
          </cell>
          <cell r="E131" t="str">
            <v>m²</v>
          </cell>
          <cell r="Q131">
            <v>7.92</v>
          </cell>
          <cell r="R131">
            <v>7.92</v>
          </cell>
          <cell r="U131">
            <v>213.93</v>
          </cell>
        </row>
        <row r="132">
          <cell r="A132" t="str">
            <v>5.6.10</v>
          </cell>
          <cell r="D132" t="str">
            <v>ARMAÇÃO DE PILAR OU VIGA DE UMA ESTRUTURA CONVENCIONAL DE CONCRETO ARMADO EM UM EDIFÍCIO DE MÚLTIPLOS PAVIMENTOS UTILIZANDO AÇO CA-50 DE 8,0 MM - MONTAGEM. AF_12/2015</v>
          </cell>
          <cell r="E132" t="str">
            <v>KG</v>
          </cell>
          <cell r="Q132">
            <v>27.94</v>
          </cell>
          <cell r="R132">
            <v>27.94</v>
          </cell>
          <cell r="U132">
            <v>21.61</v>
          </cell>
        </row>
        <row r="133">
          <cell r="A133" t="str">
            <v>5.6.11</v>
          </cell>
          <cell r="D133" t="str">
            <v>ARMAÇÃO DE PILAR OU VIGA DE UMA ESTRUTURA CONVENCIONAL DE CONCRETO ARMADO EM UM EDIFÍCIO DE MÚLTIPLOS PAVIMENTOS UTILIZANDO AÇO CA-50 DE 10,0 MM - MONTAGEM. AF_12/2015</v>
          </cell>
          <cell r="E133" t="str">
            <v>KG</v>
          </cell>
          <cell r="Q133">
            <v>75.239999999999995</v>
          </cell>
          <cell r="R133">
            <v>75.239999999999995</v>
          </cell>
          <cell r="U133">
            <v>19.89</v>
          </cell>
        </row>
        <row r="134">
          <cell r="A134" t="str">
            <v>5.6.12</v>
          </cell>
          <cell r="D134" t="str">
            <v>ARMAÇÃO DE PILAR OU VIGA DE UMA ESTRUTURA CONVENCIONAL DE CONCRETO ARMADO EM UM EDIFÍCIO DE MÚLTIPLOS PAVIMENTOS UTILIZANDO AÇO CA-50 DE 25,0 MM - MONTAGEM. AF_12/2015</v>
          </cell>
          <cell r="E134" t="str">
            <v>KG</v>
          </cell>
          <cell r="Q134">
            <v>1021.57</v>
          </cell>
          <cell r="R134">
            <v>1021.57</v>
          </cell>
          <cell r="U134">
            <v>19.010000000000002</v>
          </cell>
        </row>
        <row r="135">
          <cell r="A135" t="str">
            <v>5.6.13</v>
          </cell>
          <cell r="D135" t="str">
            <v>Escoramento com perfis metálicos W 150 x 18,0 kg/m a cada metro e chapas de aço - estroncas a cada 2 m não incluídas -profundidade de até 10 m - aço com utilização de 20 vezes - fornecimento, instalação e retirada</v>
          </cell>
          <cell r="E135" t="str">
            <v>m²</v>
          </cell>
          <cell r="Q135">
            <v>48</v>
          </cell>
          <cell r="R135">
            <v>48</v>
          </cell>
          <cell r="U135">
            <v>206.27</v>
          </cell>
        </row>
        <row r="136">
          <cell r="A136" t="str">
            <v>5.7</v>
          </cell>
          <cell r="D136" t="str">
            <v>TORRE 7 (SAPATA)</v>
          </cell>
          <cell r="Q136">
            <v>0</v>
          </cell>
          <cell r="U136">
            <v>0</v>
          </cell>
        </row>
        <row r="137">
          <cell r="A137" t="str">
            <v>5.7.1</v>
          </cell>
          <cell r="D137" t="str">
            <v>CONCRETAGEM DE SAPATAS, FCK 30 MPA, COM USO DE BOMBA ? LANÇAMENTO, ADENSAMENTO E ACABAMENTO. AF_11/2016</v>
          </cell>
          <cell r="E137" t="str">
            <v>m³</v>
          </cell>
          <cell r="Q137">
            <v>28.39</v>
          </cell>
          <cell r="R137">
            <v>28.39</v>
          </cell>
          <cell r="U137">
            <v>588.17999999999995</v>
          </cell>
        </row>
        <row r="138">
          <cell r="A138" t="str">
            <v>5.7.2</v>
          </cell>
          <cell r="D138" t="str">
            <v>FABRICAÇÃO, MONTAGEM E DESMONTAGEM DE FÔRMA PARA SAPATA, EM CHAPA DE MADEIRA COMPENSADA RESINADA, E=17 MM, 4 UTILIZAÇÕES. AF_06/2017</v>
          </cell>
          <cell r="E138" t="str">
            <v>m²</v>
          </cell>
          <cell r="Q138">
            <v>27.96</v>
          </cell>
          <cell r="R138">
            <v>27.96</v>
          </cell>
          <cell r="U138">
            <v>188.81</v>
          </cell>
        </row>
        <row r="139">
          <cell r="A139" t="str">
            <v>5.7.3</v>
          </cell>
          <cell r="D139" t="str">
            <v>ARMAÇÃO DE BLOCO, VIGA BALDRAME OU SAPATA UTILIZANDO AÇO CA-50 DE 10 MM - MONTAGEM. AF_06/2017</v>
          </cell>
          <cell r="E139" t="str">
            <v>KG</v>
          </cell>
          <cell r="Q139">
            <v>94</v>
          </cell>
          <cell r="R139">
            <v>94</v>
          </cell>
          <cell r="U139">
            <v>20.89</v>
          </cell>
        </row>
        <row r="140">
          <cell r="A140" t="str">
            <v>5.7.4</v>
          </cell>
          <cell r="D140" t="str">
            <v>ARMAÇÃO DE BLOCO, VIGA BALDRAME OU SAPATA UTILIZANDO AÇO CA-50 DE 20 MM - MONTAGEM. AF_06/2017</v>
          </cell>
          <cell r="E140" t="str">
            <v>KG</v>
          </cell>
          <cell r="Q140">
            <v>1209.0999999999999</v>
          </cell>
          <cell r="R140">
            <v>1209.0999999999999</v>
          </cell>
          <cell r="U140">
            <v>19.72</v>
          </cell>
        </row>
        <row r="141">
          <cell r="A141" t="str">
            <v>5.7.5</v>
          </cell>
          <cell r="D141" t="str">
            <v>CONCRETAGEM DE PILARES, FCK = 25 MPA, COM USO DE BOMBA EM EDIFICAÇÃO COM SEÇÃO MÉDIA DE PILARES MAIOR QUE 0,25 M² - LANÇAMENTO, ADENSAMENTO E ACABAMENTO. AF_12/2015</v>
          </cell>
          <cell r="E141" t="str">
            <v>m³</v>
          </cell>
          <cell r="Q141">
            <v>3.96</v>
          </cell>
          <cell r="R141">
            <v>3.96</v>
          </cell>
          <cell r="U141">
            <v>550.6</v>
          </cell>
        </row>
        <row r="142">
          <cell r="A142" t="str">
            <v>5.7.6</v>
          </cell>
          <cell r="D142" t="str">
            <v>FABRICAÇÃO DE FÔRMA PARA PILARES E ESTRUTURAS SIMILARES, EM CHAPA DE MADEIRA COMPENSADA RESINADA, E = 17 MM. AF_09/2020</v>
          </cell>
          <cell r="E142" t="str">
            <v>m²</v>
          </cell>
          <cell r="Q142">
            <v>7.92</v>
          </cell>
          <cell r="R142">
            <v>7.92</v>
          </cell>
          <cell r="U142">
            <v>213.93</v>
          </cell>
        </row>
        <row r="143">
          <cell r="A143" t="str">
            <v>5.7.7</v>
          </cell>
          <cell r="D143" t="str">
            <v>ARMAÇÃO DE PILAR OU VIGA DE UMA ESTRUTURA CONVENCIONAL DE CONCRETO ARMADO EM UM EDIFÍCIO DE MÚLTIPLOS PAVIMENTOS UTILIZANDO AÇO CA-50 DE 8,0 MM - MONTAGEM. AF_12/2015</v>
          </cell>
          <cell r="E143" t="str">
            <v>KG</v>
          </cell>
          <cell r="Q143">
            <v>27.94</v>
          </cell>
          <cell r="R143">
            <v>27.94</v>
          </cell>
          <cell r="U143">
            <v>21.61</v>
          </cell>
        </row>
        <row r="144">
          <cell r="A144" t="str">
            <v>5.7.8</v>
          </cell>
          <cell r="D144" t="str">
            <v>ARMAÇÃO DE PILAR OU VIGA DE UMA ESTRUTURA CONVENCIONAL DE CONCRETO ARMADO EM UM EDIFÍCIO DE MÚLTIPLOS PAVIMENTOS UTILIZANDO AÇO CA-50 DE 10,0 MM - MONTAGEM. AF_12/2015</v>
          </cell>
          <cell r="E144" t="str">
            <v>KG</v>
          </cell>
          <cell r="Q144">
            <v>75.239999999999995</v>
          </cell>
          <cell r="R144">
            <v>75.239999999999995</v>
          </cell>
          <cell r="U144">
            <v>19.89</v>
          </cell>
        </row>
        <row r="145">
          <cell r="A145" t="str">
            <v>5.7.9</v>
          </cell>
          <cell r="D145" t="str">
            <v>ARMAÇÃO DE PILAR OU VIGA DE UMA ESTRUTURA CONVENCIONAL DE CONCRETO ARMADO EM UM EDIFÍCIO DE MÚLTIPLOS PAVIMENTOS UTILIZANDO AÇO CA-50 DE 25,0 MM - MONTAGEM. AF_12/2015</v>
          </cell>
          <cell r="E145" t="str">
            <v>KG</v>
          </cell>
          <cell r="Q145">
            <v>797.72</v>
          </cell>
          <cell r="R145">
            <v>797.72</v>
          </cell>
          <cell r="U145">
            <v>19.010000000000002</v>
          </cell>
        </row>
        <row r="146">
          <cell r="A146" t="str">
            <v>5.7.10</v>
          </cell>
          <cell r="D146" t="str">
            <v>Transportes de máquinas e equipamentos por caminhão munck</v>
          </cell>
          <cell r="E146" t="str">
            <v>KM</v>
          </cell>
          <cell r="Q146">
            <v>60</v>
          </cell>
          <cell r="R146">
            <v>60</v>
          </cell>
          <cell r="U146">
            <v>13.94</v>
          </cell>
        </row>
        <row r="147">
          <cell r="A147" t="str">
            <v>5.7.11</v>
          </cell>
          <cell r="D147" t="str">
            <v>Escoramento com perfis metálicos W 150 x 18,0 kg/m a cada metro e chapas de aço - estroncas a cada 2 m não incluídas -profundidade de até 10 m - aço com utilização de 20 vezes - fornecimento, instalação e retirada</v>
          </cell>
          <cell r="E147" t="str">
            <v>m²</v>
          </cell>
          <cell r="Q147">
            <v>48</v>
          </cell>
          <cell r="R147">
            <v>48</v>
          </cell>
          <cell r="U147">
            <v>206.27</v>
          </cell>
        </row>
        <row r="148">
          <cell r="A148" t="str">
            <v>5.8</v>
          </cell>
          <cell r="D148" t="str">
            <v>TORRE 8, 9 E 10 (SAPATA)</v>
          </cell>
          <cell r="Q148">
            <v>0</v>
          </cell>
          <cell r="U148">
            <v>0</v>
          </cell>
        </row>
        <row r="149">
          <cell r="A149" t="str">
            <v>5.8.1</v>
          </cell>
          <cell r="D149" t="str">
            <v>CONCRETAGEM DE SAPATAS, FCK 30 MPA, COM USO DE BOMBA ? LANÇAMENTO, ADENSAMENTO E ACABAMENTO. AF_11/2016</v>
          </cell>
          <cell r="E149" t="str">
            <v>m³</v>
          </cell>
          <cell r="Q149">
            <v>89.4</v>
          </cell>
          <cell r="R149">
            <v>42</v>
          </cell>
          <cell r="U149">
            <v>588.17999999999995</v>
          </cell>
        </row>
        <row r="150">
          <cell r="A150" t="str">
            <v>5.8.2</v>
          </cell>
          <cell r="D150" t="str">
            <v>FABRICAÇÃO, MONTAGEM E DESMONTAGEM DE FÔRMA PARA SAPATA, EM CHAPA DE MADEIRA COMPENSADA RESINADA, E=17 MM, 4 UTILIZAÇÕES. AF_06/2017</v>
          </cell>
          <cell r="E150" t="str">
            <v>m²</v>
          </cell>
          <cell r="Q150">
            <v>85.92</v>
          </cell>
          <cell r="R150">
            <v>0</v>
          </cell>
          <cell r="U150">
            <v>188.81</v>
          </cell>
        </row>
        <row r="151">
          <cell r="A151" t="str">
            <v>5.8.3</v>
          </cell>
          <cell r="D151" t="str">
            <v>ARMAÇÃO DE BLOCO, VIGA BALDRAME OU SAPATA UTILIZANDO AÇO CA-50 DE 10 MM - MONTAGEM. AF_06/2017</v>
          </cell>
          <cell r="E151" t="str">
            <v>KG</v>
          </cell>
          <cell r="Q151">
            <v>288.60000000000002</v>
          </cell>
          <cell r="R151">
            <v>102.4</v>
          </cell>
          <cell r="U151">
            <v>20.89</v>
          </cell>
        </row>
        <row r="152">
          <cell r="A152" t="str">
            <v>5.8.4</v>
          </cell>
          <cell r="D152" t="str">
            <v>ARMAÇÃO DE BLOCO, VIGA BALDRAME OU SAPATA UTILIZANDO AÇO CA-50 DE 20 MM - MONTAGEM. AF_06/2017</v>
          </cell>
          <cell r="E152" t="str">
            <v>KG</v>
          </cell>
          <cell r="Q152">
            <v>3693</v>
          </cell>
          <cell r="R152">
            <v>2462</v>
          </cell>
          <cell r="U152">
            <v>19.72</v>
          </cell>
        </row>
        <row r="153">
          <cell r="A153" t="str">
            <v>5.8.5</v>
          </cell>
          <cell r="D153" t="str">
            <v>CONCRETAGEM DE PILARES, FCK = 25 MPA, COM USO DE BOMBA EM EDIFICAÇÃO COM SEÇÃO MÉDIA DE PILARES MAIOR QUE 0,25 M² - LANÇAMENTO, ADENSAMENTO E ACABAMENTO. AF_12/2015</v>
          </cell>
          <cell r="E153" t="str">
            <v>m³</v>
          </cell>
          <cell r="Q153">
            <v>13.86</v>
          </cell>
          <cell r="R153">
            <v>8.76</v>
          </cell>
          <cell r="U153">
            <v>550.6</v>
          </cell>
        </row>
        <row r="154">
          <cell r="A154" t="str">
            <v>5.8.6</v>
          </cell>
          <cell r="D154" t="str">
            <v>FABRICAÇÃO DE FÔRMA PARA PILARES E ESTRUTURAS SIMILARES, EM CHAPA DE MADEIRA COMPENSADA RESINADA, E = 17 MM. AF_09/2020</v>
          </cell>
          <cell r="E154" t="str">
            <v>m²</v>
          </cell>
          <cell r="Q154">
            <v>27.72</v>
          </cell>
          <cell r="R154">
            <v>17.57</v>
          </cell>
          <cell r="U154">
            <v>213.93</v>
          </cell>
        </row>
        <row r="155">
          <cell r="A155" t="str">
            <v>5.8.7</v>
          </cell>
          <cell r="D155" t="str">
            <v>ARMAÇÃO DE PILAR OU VIGA DE UMA ESTRUTURA CONVENCIONAL DE CONCRETO ARMADO EM UM EDIFÍCIO DE MÚLTIPLOS PAVIMENTOS UTILIZANDO AÇO CA-50 DE 10,0 MM - MONTAGEM. AF_12/2015</v>
          </cell>
          <cell r="E155" t="str">
            <v>KG</v>
          </cell>
          <cell r="Q155">
            <v>486.75</v>
          </cell>
          <cell r="R155">
            <v>324.5</v>
          </cell>
          <cell r="U155">
            <v>19.89</v>
          </cell>
        </row>
        <row r="156">
          <cell r="A156" t="str">
            <v>5.8.8</v>
          </cell>
          <cell r="D156" t="str">
            <v>ARMAÇÃO DE PILAR OU VIGA DE UMA ESTRUTURA CONVENCIONAL DE CONCRETO ARMADO EM UM EDIFÍCIO DE MÚLTIPLOS PAVIMENTOS UTILIZANDO AÇO CA-50 DE 25,0 MM - MONTAGEM. AF_12/2015</v>
          </cell>
          <cell r="E156" t="str">
            <v>KG</v>
          </cell>
          <cell r="Q156">
            <v>3483.51</v>
          </cell>
          <cell r="R156">
            <v>3483.51</v>
          </cell>
          <cell r="U156">
            <v>19.010000000000002</v>
          </cell>
        </row>
        <row r="157">
          <cell r="A157" t="str">
            <v>5.8.9</v>
          </cell>
          <cell r="D157" t="str">
            <v>ESTACA RAIZ PERFURADA NO SOLO COM D = 45 CM - CONFECÇÃO</v>
          </cell>
          <cell r="E157" t="str">
            <v>m</v>
          </cell>
          <cell r="Q157">
            <v>270</v>
          </cell>
          <cell r="R157">
            <v>270</v>
          </cell>
          <cell r="U157">
            <v>246.29</v>
          </cell>
        </row>
        <row r="158">
          <cell r="A158" t="str">
            <v>5.8.10</v>
          </cell>
          <cell r="D158" t="str">
            <v>ARMAÇÃO DE ESTACA ESCAVADA OU ESTACA BARRETE EM AÇO CA-50 COM APOIO DE GUINDASTE - FORNECIMENTO, PREPARO E COLOCAÇÃO</v>
          </cell>
          <cell r="E158" t="str">
            <v>kg</v>
          </cell>
          <cell r="Q158">
            <v>2415.6</v>
          </cell>
          <cell r="R158">
            <v>2415.6</v>
          </cell>
          <cell r="U158">
            <v>15.37</v>
          </cell>
        </row>
        <row r="159">
          <cell r="A159" t="str">
            <v>5.9</v>
          </cell>
          <cell r="D159" t="str">
            <v>TORRE 11 E 12 (ESTACA ESCAVADA)</v>
          </cell>
          <cell r="Q159">
            <v>0</v>
          </cell>
          <cell r="U159">
            <v>0</v>
          </cell>
        </row>
        <row r="160">
          <cell r="A160" t="str">
            <v>5.9.1</v>
          </cell>
          <cell r="D160" t="str">
            <v>ESTACA ESCAVADA MECANICAMENTE - Ø 400MM, COM CONCRETO FCK = 21 MPA E ARMADURA CA-50 E CA-60</v>
          </cell>
          <cell r="E160" t="str">
            <v>m</v>
          </cell>
          <cell r="Q160">
            <v>144</v>
          </cell>
          <cell r="R160">
            <v>0</v>
          </cell>
          <cell r="U160">
            <v>193.65</v>
          </cell>
        </row>
        <row r="161">
          <cell r="A161" t="str">
            <v>5.9.2</v>
          </cell>
          <cell r="D161" t="str">
            <v>CONCRETAGEM DE BLOCOS DE COROAMENTO E VIGAS BALDRAMES, FCK 30 MPA, COM USO DE BOMBA ? LANÇAMENTO, ADENSAMENTO E ACABAMENTO. AF_06/2017</v>
          </cell>
          <cell r="E161" t="str">
            <v>m³</v>
          </cell>
          <cell r="Q161">
            <v>38.72</v>
          </cell>
          <cell r="R161">
            <v>0</v>
          </cell>
          <cell r="U161">
            <v>582.49</v>
          </cell>
        </row>
        <row r="162">
          <cell r="A162" t="str">
            <v>5.9.3</v>
          </cell>
          <cell r="D162" t="str">
            <v>FABRICAÇÃO, MONTAGEM E DESMONTAGEM DE FÔRMA PARA BLOCO DE COROAMENTO, EM MADEIRA SERRADA, E=25 MM, 4 UTILIZAÇÕES. AF_06/2017</v>
          </cell>
          <cell r="E162" t="str">
            <v>m²</v>
          </cell>
          <cell r="Q162">
            <v>77.44</v>
          </cell>
          <cell r="R162">
            <v>0</v>
          </cell>
          <cell r="U162">
            <v>85.36</v>
          </cell>
        </row>
        <row r="163">
          <cell r="A163" t="str">
            <v>5.9.4</v>
          </cell>
          <cell r="D163" t="str">
            <v>ARMAÇÃO DE BLOCO, VIGA BALDRAME OU SAPATA UTILIZANDO AÇO CA-50 DE 8 MM - MONTAGEM. AF_06/2017</v>
          </cell>
          <cell r="E163" t="str">
            <v>KG</v>
          </cell>
          <cell r="Q163">
            <v>216.6</v>
          </cell>
          <cell r="R163">
            <v>0</v>
          </cell>
          <cell r="U163">
            <v>22.87</v>
          </cell>
        </row>
        <row r="164">
          <cell r="A164" t="str">
            <v>5.9.5</v>
          </cell>
          <cell r="D164" t="str">
            <v>ARMAÇÃO DE BLOCO, VIGA BALDRAME OU SAPATA UTILIZANDO AÇO CA-50 DE 16 MM - MONTAGEM. AF_06/2017</v>
          </cell>
          <cell r="E164" t="str">
            <v>KG</v>
          </cell>
          <cell r="Q164">
            <v>404.8</v>
          </cell>
          <cell r="R164">
            <v>0</v>
          </cell>
          <cell r="U164">
            <v>17.3</v>
          </cell>
        </row>
        <row r="165">
          <cell r="A165" t="str">
            <v>5.9.6</v>
          </cell>
          <cell r="D165" t="str">
            <v>ARMAÇÃO DE BLOCO, VIGA BALDRAME OU SAPATA UTILIZANDO AÇO CA-50 DE 20 MM - MONTAGEM. AF_06/2017</v>
          </cell>
          <cell r="E165" t="str">
            <v>KG</v>
          </cell>
          <cell r="Q165">
            <v>2258</v>
          </cell>
          <cell r="R165">
            <v>0</v>
          </cell>
          <cell r="U165">
            <v>19.72</v>
          </cell>
        </row>
        <row r="166">
          <cell r="A166" t="str">
            <v>5.9.7</v>
          </cell>
          <cell r="D166" t="str">
            <v>CONCRETAGEM DE PILARES, FCK = 25 MPA, COM USO DE BOMBA EM EDIFICAÇÃO COM SEÇÃO MÉDIA DE PILARES MAIOR QUE 0,25 M² - LANÇAMENTO, ADENSAMENTO E ACABAMENTO. AF_12/2015</v>
          </cell>
          <cell r="E166" t="str">
            <v>m³</v>
          </cell>
          <cell r="Q166">
            <v>7.92</v>
          </cell>
          <cell r="R166">
            <v>4</v>
          </cell>
          <cell r="U166">
            <v>550.6</v>
          </cell>
        </row>
        <row r="167">
          <cell r="A167" t="str">
            <v>5.9.8</v>
          </cell>
          <cell r="D167" t="str">
            <v>FABRICAÇÃO DE FÔRMA PARA PILARES E ESTRUTURAS SIMILARES, EM CHAPA DE MADEIRA COMPENSADA RESINADA, E = 17 MM. AF_09/2020</v>
          </cell>
          <cell r="E167" t="str">
            <v>m²</v>
          </cell>
          <cell r="Q167">
            <v>15.84</v>
          </cell>
          <cell r="R167">
            <v>5.04</v>
          </cell>
          <cell r="U167">
            <v>213.93</v>
          </cell>
        </row>
        <row r="168">
          <cell r="A168" t="str">
            <v>5.9.9</v>
          </cell>
          <cell r="D168" t="str">
            <v>ARMAÇÃO DE PILAR OU VIGA DE UMA ESTRUTURA CONVENCIONAL DE CONCRETO ARMADO EM UM EDIFÍCIO DE MÚLTIPLOS PAVIMENTOS UTILIZANDO AÇO CA-50 DE 8,0 MM - MONTAGEM. AF_12/2015</v>
          </cell>
          <cell r="E168" t="str">
            <v>KG</v>
          </cell>
          <cell r="Q168">
            <v>55.88</v>
          </cell>
          <cell r="R168">
            <v>0</v>
          </cell>
          <cell r="U168">
            <v>21.61</v>
          </cell>
        </row>
        <row r="169">
          <cell r="A169" t="str">
            <v>5.9.10</v>
          </cell>
          <cell r="D169" t="str">
            <v>ARMAÇÃO DE PILAR OU VIGA DE UMA ESTRUTURA CONVENCIONAL DE CONCRETO ARMADO EM UM EDIFÍCIO DE MÚLTIPLOS PAVIMENTOS UTILIZANDO AÇO CA-50 DE 10,0 MM - MONTAGEM. AF_12/2015</v>
          </cell>
          <cell r="E169" t="str">
            <v>KG</v>
          </cell>
          <cell r="Q169">
            <v>150.47999999999999</v>
          </cell>
          <cell r="R169">
            <v>0</v>
          </cell>
          <cell r="U169">
            <v>19.89</v>
          </cell>
        </row>
        <row r="170">
          <cell r="A170" t="str">
            <v>5.9.11</v>
          </cell>
          <cell r="D170" t="str">
            <v>ARMAÇÃO DE PILAR OU VIGA DE UMA ESTRUTURA CONVENCIONAL DE CONCRETO ARMADO EM UM EDIFÍCIO DE MÚLTIPLOS PAVIMENTOS UTILIZANDO AÇO CA-50 DE 25,0 MM - MONTAGEM. AF_12/2015</v>
          </cell>
          <cell r="E170" t="str">
            <v>KG</v>
          </cell>
          <cell r="Q170">
            <v>2043.14</v>
          </cell>
          <cell r="R170">
            <v>0</v>
          </cell>
          <cell r="U170">
            <v>19.010000000000002</v>
          </cell>
        </row>
        <row r="171">
          <cell r="A171" t="str">
            <v>5.10</v>
          </cell>
          <cell r="D171" t="str">
            <v>TORRE 13</v>
          </cell>
          <cell r="Q171">
            <v>0</v>
          </cell>
          <cell r="U171">
            <v>0</v>
          </cell>
        </row>
        <row r="172">
          <cell r="A172" t="str">
            <v>5.10.1</v>
          </cell>
          <cell r="D172" t="str">
            <v>ARMAÇÃO DE ESTACA ESCAVADA OU ESTACA BARRETE EM AÇO CA-50 COM APOIO DE GUINDASTE - FORNECIMENTO, PREPARO E COLOCAÇÃO</v>
          </cell>
          <cell r="E172" t="str">
            <v>kg</v>
          </cell>
          <cell r="Q172">
            <v>2090</v>
          </cell>
          <cell r="R172">
            <v>2090</v>
          </cell>
          <cell r="U172">
            <v>13.66</v>
          </cell>
        </row>
        <row r="173">
          <cell r="A173" t="str">
            <v>5.10.2</v>
          </cell>
          <cell r="D173" t="str">
            <v>CONCRETAGEM DE BLOCOS DE COROAMENTO E VIGAS BALDRAMES, FCK 30 MPA, COM USO DE BOMBA ? LANÇAMENTO, ADENSAMENTO E ACABAMENTO. AF_06/2017</v>
          </cell>
          <cell r="E173" t="str">
            <v>m³</v>
          </cell>
          <cell r="Q173">
            <v>57.53</v>
          </cell>
          <cell r="R173">
            <v>57.53</v>
          </cell>
          <cell r="U173">
            <v>582.49</v>
          </cell>
        </row>
        <row r="174">
          <cell r="A174" t="str">
            <v>5.10.3</v>
          </cell>
          <cell r="D174" t="str">
            <v>FABRICAÇÃO, MONTAGEM E DESMONTAGEM DE FÔRMA PARA BLOCO DE COROAMENTO, EM MADEIRA SERRADA, E=25 MM, 4 UTILIZAÇÕES. AF_06/2017</v>
          </cell>
          <cell r="E174" t="str">
            <v>m²</v>
          </cell>
          <cell r="Q174">
            <v>38.72</v>
          </cell>
          <cell r="R174">
            <v>38.72</v>
          </cell>
          <cell r="U174">
            <v>85.36</v>
          </cell>
        </row>
        <row r="175">
          <cell r="A175" t="str">
            <v>5.10.4</v>
          </cell>
          <cell r="D175" t="str">
            <v>ARMAÇÃO DE BLOCO, VIGA BALDRAME OU SAPATA UTILIZANDO AÇO CA-50 DE 8 MM - MONTAGEM. AF_06/2017</v>
          </cell>
          <cell r="E175" t="str">
            <v>KG</v>
          </cell>
          <cell r="Q175">
            <v>108.3</v>
          </cell>
          <cell r="R175">
            <v>108.3</v>
          </cell>
          <cell r="U175">
            <v>22.87</v>
          </cell>
        </row>
        <row r="176">
          <cell r="A176" t="str">
            <v>5.10.5</v>
          </cell>
          <cell r="D176" t="str">
            <v>ARMAÇÃO DE BLOCO, VIGA BALDRAME OU SAPATA UTILIZANDO AÇO CA-50 DE 16 MM - MONTAGEM. AF_06/2017</v>
          </cell>
          <cell r="E176" t="str">
            <v>KG</v>
          </cell>
          <cell r="Q176">
            <v>202.4</v>
          </cell>
          <cell r="R176">
            <v>202.4</v>
          </cell>
          <cell r="U176">
            <v>17.3</v>
          </cell>
        </row>
        <row r="177">
          <cell r="A177" t="str">
            <v>5.10.6</v>
          </cell>
          <cell r="D177" t="str">
            <v>ARMAÇÃO DE BLOCO, VIGA BALDRAME OU SAPATA UTILIZANDO AÇO CA-50 DE 20 MM - MONTAGEM. AF_06/2017</v>
          </cell>
          <cell r="E177" t="str">
            <v>KG</v>
          </cell>
          <cell r="Q177">
            <v>1129</v>
          </cell>
          <cell r="R177">
            <v>1129</v>
          </cell>
          <cell r="U177">
            <v>19.72</v>
          </cell>
        </row>
        <row r="178">
          <cell r="A178" t="str">
            <v>5.10.7</v>
          </cell>
          <cell r="D178" t="str">
            <v>CONCRETAGEM DE PILARES, FCK = 25 MPA, COM USO DE BOMBA EM EDIFICAÇÃO COM SEÇÃO MÉDIA DE PILARES MAIOR QUE 0,25 M² - LANÇAMENTO, ADENSAMENTO E ACABAMENTO. AF_12/2015</v>
          </cell>
          <cell r="E178" t="str">
            <v>m³</v>
          </cell>
          <cell r="Q178">
            <v>3.96</v>
          </cell>
          <cell r="R178">
            <v>3.96</v>
          </cell>
          <cell r="U178">
            <v>550.6</v>
          </cell>
        </row>
        <row r="179">
          <cell r="A179" t="str">
            <v>5.10.8</v>
          </cell>
          <cell r="D179" t="str">
            <v>FABRICAÇÃO DE FÔRMA PARA PILARES E ESTRUTURAS SIMILARES, EM CHAPA DE MADEIRA COMPENSADA RESINADA, E = 17 MM. AF_09/2020</v>
          </cell>
          <cell r="E179" t="str">
            <v>m²</v>
          </cell>
          <cell r="Q179">
            <v>7.92</v>
          </cell>
          <cell r="R179">
            <v>7.92</v>
          </cell>
          <cell r="U179">
            <v>213.93</v>
          </cell>
        </row>
        <row r="180">
          <cell r="A180" t="str">
            <v>5.10.9</v>
          </cell>
          <cell r="D180" t="str">
            <v>ARMAÇÃO DE PILAR OU VIGA DE UMA ESTRUTURA CONVENCIONAL DE CONCRETO ARMADO EM UM EDIFÍCIO DE MÚLTIPLOS PAVIMENTOS UTILIZANDO AÇO CA-50 DE 8,0 MM - MONTAGEM. AF_12/2015</v>
          </cell>
          <cell r="E180" t="str">
            <v>KG</v>
          </cell>
          <cell r="Q180">
            <v>27.94</v>
          </cell>
          <cell r="R180">
            <v>27.94</v>
          </cell>
          <cell r="U180">
            <v>21.61</v>
          </cell>
        </row>
        <row r="181">
          <cell r="A181" t="str">
            <v>5.10.10</v>
          </cell>
          <cell r="D181" t="str">
            <v>ARMAÇÃO DE PILAR OU VIGA DE UMA ESTRUTURA CONVENCIONAL DE CONCRETO ARMADO EM UM EDIFÍCIO DE MÚLTIPLOS PAVIMENTOS UTILIZANDO AÇO CA-50 DE 10,0 MM - MONTAGEM. AF_12/2015</v>
          </cell>
          <cell r="E181" t="str">
            <v>KG</v>
          </cell>
          <cell r="Q181">
            <v>75.239999999999995</v>
          </cell>
          <cell r="R181">
            <v>75.239999999999995</v>
          </cell>
          <cell r="U181">
            <v>19.89</v>
          </cell>
        </row>
        <row r="182">
          <cell r="A182" t="str">
            <v>5.10.11</v>
          </cell>
          <cell r="D182" t="str">
            <v>ARMAÇÃO DE PILAR OU VIGA DE UMA ESTRUTURA CONVENCIONAL DE CONCRETO ARMADO EM UM EDIFÍCIO DE MÚLTIPLOS PAVIMENTOS UTILIZANDO AÇO CA-50 DE 25,0 MM - MONTAGEM. AF_12/2015</v>
          </cell>
          <cell r="E182" t="str">
            <v>KG</v>
          </cell>
          <cell r="Q182">
            <v>1021.57</v>
          </cell>
          <cell r="R182">
            <v>1021.57</v>
          </cell>
          <cell r="U182">
            <v>19.010000000000002</v>
          </cell>
        </row>
        <row r="183">
          <cell r="A183" t="str">
            <v>5.10.12</v>
          </cell>
          <cell r="D183" t="str">
            <v>Escavação manual de fuste de tubulão a céu aberto em material de 2ª categoria na profundidade de 10 a 15 m</v>
          </cell>
          <cell r="E183" t="str">
            <v>m³</v>
          </cell>
          <cell r="Q183">
            <v>38.17</v>
          </cell>
          <cell r="R183">
            <v>38.17</v>
          </cell>
          <cell r="U183">
            <v>726.9</v>
          </cell>
        </row>
      </sheetData>
      <sheetData sheetId="1" refreshError="1"/>
      <sheetData sheetId="2" refreshError="1"/>
      <sheetData sheetId="3"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FD9D3B-B640-4675-ABB7-0DB0AB5B9C57}">
  <sheetPr>
    <pageSetUpPr fitToPage="1"/>
  </sheetPr>
  <dimension ref="A1:N57"/>
  <sheetViews>
    <sheetView tabSelected="1" view="pageBreakPreview" zoomScale="74" zoomScaleNormal="85" zoomScaleSheetLayoutView="74" workbookViewId="0">
      <selection sqref="A1:N1"/>
    </sheetView>
  </sheetViews>
  <sheetFormatPr defaultRowHeight="14.4" x14ac:dyDescent="0.3"/>
  <cols>
    <col min="1" max="1" width="17.6640625" customWidth="1"/>
    <col min="2" max="2" width="34.77734375" customWidth="1"/>
    <col min="3" max="3" width="21.88671875" customWidth="1"/>
    <col min="4" max="4" width="19.5546875" customWidth="1"/>
    <col min="5" max="5" width="19.21875" customWidth="1"/>
    <col min="6" max="6" width="18.5546875" customWidth="1"/>
    <col min="7" max="7" width="17.88671875" customWidth="1"/>
    <col min="8" max="8" width="18" customWidth="1"/>
    <col min="9" max="9" width="35.6640625" customWidth="1"/>
    <col min="10" max="10" width="18.33203125" customWidth="1"/>
    <col min="11" max="11" width="12.44140625" customWidth="1"/>
    <col min="12" max="12" width="18.88671875" bestFit="1" customWidth="1"/>
    <col min="13" max="13" width="17.33203125" customWidth="1"/>
    <col min="14" max="14" width="9.109375" customWidth="1"/>
  </cols>
  <sheetData>
    <row r="1" spans="1:14" ht="26.4" customHeight="1" x14ac:dyDescent="0.3">
      <c r="A1" s="661" t="s">
        <v>8</v>
      </c>
      <c r="B1" s="662"/>
      <c r="C1" s="662"/>
      <c r="D1" s="662"/>
      <c r="E1" s="662"/>
      <c r="F1" s="662"/>
      <c r="G1" s="662"/>
      <c r="H1" s="662"/>
      <c r="I1" s="662"/>
      <c r="J1" s="662"/>
      <c r="K1" s="662"/>
      <c r="L1" s="662"/>
      <c r="M1" s="662"/>
      <c r="N1" s="662"/>
    </row>
    <row r="2" spans="1:14" ht="28.2" customHeight="1" x14ac:dyDescent="0.3">
      <c r="A2" s="661" t="s">
        <v>7</v>
      </c>
      <c r="B2" s="662"/>
      <c r="C2" s="662"/>
      <c r="D2" s="662"/>
      <c r="E2" s="662"/>
      <c r="F2" s="662"/>
      <c r="G2" s="662"/>
      <c r="H2" s="662"/>
      <c r="I2" s="662"/>
      <c r="J2" s="662"/>
      <c r="K2" s="662"/>
      <c r="L2" s="662"/>
      <c r="M2" s="662"/>
      <c r="N2" s="663"/>
    </row>
    <row r="3" spans="1:14" ht="58.8" customHeight="1" x14ac:dyDescent="0.3">
      <c r="A3" s="17" t="s">
        <v>0</v>
      </c>
      <c r="B3" s="13" t="s">
        <v>1</v>
      </c>
      <c r="C3" s="13" t="s">
        <v>10</v>
      </c>
      <c r="D3" s="13" t="s">
        <v>12</v>
      </c>
      <c r="E3" s="13" t="s">
        <v>13</v>
      </c>
      <c r="F3" s="13" t="s">
        <v>14</v>
      </c>
      <c r="G3" s="13" t="s">
        <v>15</v>
      </c>
      <c r="H3" s="13" t="s">
        <v>2</v>
      </c>
      <c r="I3" s="16" t="s">
        <v>3</v>
      </c>
      <c r="J3" s="641" t="s">
        <v>4</v>
      </c>
      <c r="K3" s="642"/>
      <c r="L3" s="13" t="s">
        <v>5</v>
      </c>
      <c r="M3" s="641" t="s">
        <v>6</v>
      </c>
      <c r="N3" s="643"/>
    </row>
    <row r="4" spans="1:14" ht="77.400000000000006" customHeight="1" x14ac:dyDescent="0.3">
      <c r="A4" s="1" t="s">
        <v>9</v>
      </c>
      <c r="B4" s="2" t="s">
        <v>3219</v>
      </c>
      <c r="C4" s="3" t="s">
        <v>11</v>
      </c>
      <c r="D4" s="4">
        <v>45222</v>
      </c>
      <c r="E4" s="4">
        <v>46369</v>
      </c>
      <c r="F4" s="5">
        <v>45322</v>
      </c>
      <c r="G4" s="5">
        <v>46369</v>
      </c>
      <c r="H4" s="6">
        <v>4547217.84</v>
      </c>
      <c r="I4" s="631" t="s">
        <v>6795</v>
      </c>
      <c r="J4" s="6">
        <v>5105072.7</v>
      </c>
      <c r="K4" s="523"/>
      <c r="L4" s="9" t="s">
        <v>16</v>
      </c>
      <c r="M4" s="14">
        <f>MED_MERCADO!F15</f>
        <v>0.17916819872124445</v>
      </c>
      <c r="N4" s="15"/>
    </row>
    <row r="5" spans="1:14" ht="52.8" customHeight="1" x14ac:dyDescent="0.3">
      <c r="A5" s="644" t="s">
        <v>51</v>
      </c>
      <c r="B5" s="644"/>
      <c r="C5" s="645" t="s">
        <v>30</v>
      </c>
      <c r="D5" s="646"/>
      <c r="E5" s="646"/>
      <c r="F5" s="646"/>
      <c r="G5" s="646"/>
      <c r="H5" s="647"/>
      <c r="I5" s="648" t="s">
        <v>52</v>
      </c>
      <c r="J5" s="649"/>
      <c r="K5" s="649"/>
      <c r="L5" s="650"/>
      <c r="M5" s="651" t="s">
        <v>30</v>
      </c>
      <c r="N5" s="652"/>
    </row>
    <row r="6" spans="1:14" ht="30.6" customHeight="1" x14ac:dyDescent="0.3">
      <c r="A6" s="638"/>
      <c r="B6" s="639"/>
      <c r="C6" s="639"/>
      <c r="D6" s="639"/>
      <c r="E6" s="639"/>
      <c r="F6" s="639"/>
      <c r="G6" s="639"/>
      <c r="H6" s="639"/>
      <c r="I6" s="639"/>
      <c r="J6" s="639"/>
      <c r="K6" s="639"/>
      <c r="L6" s="639"/>
      <c r="M6" s="639"/>
      <c r="N6" s="640"/>
    </row>
    <row r="7" spans="1:14" ht="58.8" customHeight="1" x14ac:dyDescent="0.3">
      <c r="A7" s="17" t="s">
        <v>0</v>
      </c>
      <c r="B7" s="13" t="s">
        <v>1</v>
      </c>
      <c r="C7" s="13" t="s">
        <v>10</v>
      </c>
      <c r="D7" s="13" t="s">
        <v>12</v>
      </c>
      <c r="E7" s="13" t="s">
        <v>13</v>
      </c>
      <c r="F7" s="13" t="s">
        <v>14</v>
      </c>
      <c r="G7" s="13" t="s">
        <v>15</v>
      </c>
      <c r="H7" s="13" t="s">
        <v>2</v>
      </c>
      <c r="I7" s="16" t="s">
        <v>3</v>
      </c>
      <c r="J7" s="641" t="s">
        <v>4</v>
      </c>
      <c r="K7" s="642"/>
      <c r="L7" s="13" t="s">
        <v>5</v>
      </c>
      <c r="M7" s="641" t="s">
        <v>6</v>
      </c>
      <c r="N7" s="643"/>
    </row>
    <row r="8" spans="1:14" ht="77.400000000000006" customHeight="1" x14ac:dyDescent="0.3">
      <c r="A8" s="1" t="s">
        <v>17</v>
      </c>
      <c r="B8" s="2" t="s">
        <v>18</v>
      </c>
      <c r="C8" s="3" t="s">
        <v>19</v>
      </c>
      <c r="D8" s="4">
        <v>44951</v>
      </c>
      <c r="E8" s="4">
        <v>46234</v>
      </c>
      <c r="F8" s="5">
        <v>45083</v>
      </c>
      <c r="G8" s="5">
        <v>46234</v>
      </c>
      <c r="H8" s="6">
        <v>2850588.87</v>
      </c>
      <c r="I8" s="7" t="s">
        <v>3108</v>
      </c>
      <c r="J8" s="6">
        <f>MED_ESTAÇÕES!D16</f>
        <v>3324378.96</v>
      </c>
      <c r="K8" s="523"/>
      <c r="L8" s="9" t="s">
        <v>16</v>
      </c>
      <c r="M8" s="14">
        <f>MED_ESTAÇÕES!F17</f>
        <v>0.52166585424424661</v>
      </c>
      <c r="N8" s="15"/>
    </row>
    <row r="9" spans="1:14" ht="52.8" customHeight="1" x14ac:dyDescent="0.3">
      <c r="A9" s="644" t="s">
        <v>51</v>
      </c>
      <c r="B9" s="644"/>
      <c r="C9" s="645" t="s">
        <v>30</v>
      </c>
      <c r="D9" s="646"/>
      <c r="E9" s="646"/>
      <c r="F9" s="646"/>
      <c r="G9" s="646"/>
      <c r="H9" s="647"/>
      <c r="I9" s="648" t="s">
        <v>52</v>
      </c>
      <c r="J9" s="649"/>
      <c r="K9" s="649"/>
      <c r="L9" s="650"/>
      <c r="M9" s="651" t="s">
        <v>30</v>
      </c>
      <c r="N9" s="652"/>
    </row>
    <row r="10" spans="1:14" ht="30.6" customHeight="1" x14ac:dyDescent="0.3">
      <c r="A10" s="638"/>
      <c r="B10" s="639"/>
      <c r="C10" s="639"/>
      <c r="D10" s="639"/>
      <c r="E10" s="639"/>
      <c r="F10" s="639"/>
      <c r="G10" s="639"/>
      <c r="H10" s="639"/>
      <c r="I10" s="639"/>
      <c r="J10" s="639"/>
      <c r="K10" s="639"/>
      <c r="L10" s="639"/>
      <c r="M10" s="639"/>
      <c r="N10" s="640"/>
    </row>
    <row r="11" spans="1:14" ht="58.8" customHeight="1" x14ac:dyDescent="0.3">
      <c r="A11" s="17" t="s">
        <v>0</v>
      </c>
      <c r="B11" s="13" t="s">
        <v>1</v>
      </c>
      <c r="C11" s="13" t="s">
        <v>10</v>
      </c>
      <c r="D11" s="13" t="s">
        <v>12</v>
      </c>
      <c r="E11" s="13" t="s">
        <v>13</v>
      </c>
      <c r="F11" s="13" t="s">
        <v>14</v>
      </c>
      <c r="G11" s="13" t="s">
        <v>15</v>
      </c>
      <c r="H11" s="13" t="s">
        <v>2</v>
      </c>
      <c r="I11" s="16" t="s">
        <v>3</v>
      </c>
      <c r="J11" s="641" t="s">
        <v>4</v>
      </c>
      <c r="K11" s="642"/>
      <c r="L11" s="13" t="s">
        <v>5</v>
      </c>
      <c r="M11" s="641" t="s">
        <v>6</v>
      </c>
      <c r="N11" s="643"/>
    </row>
    <row r="12" spans="1:14" ht="77.400000000000006" customHeight="1" x14ac:dyDescent="0.3">
      <c r="A12" s="1" t="s">
        <v>21</v>
      </c>
      <c r="B12" s="2" t="s">
        <v>22</v>
      </c>
      <c r="C12" s="3" t="s">
        <v>23</v>
      </c>
      <c r="D12" s="4">
        <v>45342</v>
      </c>
      <c r="E12" s="4">
        <v>45838</v>
      </c>
      <c r="F12" s="5">
        <v>45358</v>
      </c>
      <c r="G12" s="5">
        <v>45838</v>
      </c>
      <c r="H12" s="6">
        <v>1080447.01</v>
      </c>
      <c r="I12" s="6">
        <v>192815.23</v>
      </c>
      <c r="J12" s="6">
        <v>1273262.24</v>
      </c>
      <c r="K12" s="523"/>
      <c r="L12" s="9" t="s">
        <v>24</v>
      </c>
      <c r="M12" s="14">
        <f>MED_MUSEU!F17</f>
        <v>0.71462684701935397</v>
      </c>
      <c r="N12" s="15"/>
    </row>
    <row r="13" spans="1:14" ht="52.8" customHeight="1" x14ac:dyDescent="0.3">
      <c r="A13" s="644" t="s">
        <v>51</v>
      </c>
      <c r="B13" s="644"/>
      <c r="C13" s="645" t="s">
        <v>30</v>
      </c>
      <c r="D13" s="646"/>
      <c r="E13" s="646"/>
      <c r="F13" s="646"/>
      <c r="G13" s="646"/>
      <c r="H13" s="647"/>
      <c r="I13" s="648" t="s">
        <v>52</v>
      </c>
      <c r="J13" s="649"/>
      <c r="K13" s="649"/>
      <c r="L13" s="650"/>
      <c r="M13" s="651" t="s">
        <v>30</v>
      </c>
      <c r="N13" s="652"/>
    </row>
    <row r="14" spans="1:14" ht="30.6" customHeight="1" x14ac:dyDescent="0.3">
      <c r="A14" s="638"/>
      <c r="B14" s="639"/>
      <c r="C14" s="639"/>
      <c r="D14" s="639"/>
      <c r="E14" s="639"/>
      <c r="F14" s="639"/>
      <c r="G14" s="639"/>
      <c r="H14" s="639"/>
      <c r="I14" s="639"/>
      <c r="J14" s="639"/>
      <c r="K14" s="639"/>
      <c r="L14" s="639"/>
      <c r="M14" s="639"/>
      <c r="N14" s="640"/>
    </row>
    <row r="15" spans="1:14" ht="58.8" customHeight="1" x14ac:dyDescent="0.3">
      <c r="A15" s="17" t="s">
        <v>0</v>
      </c>
      <c r="B15" s="13" t="s">
        <v>1</v>
      </c>
      <c r="C15" s="13" t="s">
        <v>10</v>
      </c>
      <c r="D15" s="13" t="s">
        <v>12</v>
      </c>
      <c r="E15" s="13" t="s">
        <v>13</v>
      </c>
      <c r="F15" s="13" t="s">
        <v>14</v>
      </c>
      <c r="G15" s="13" t="s">
        <v>15</v>
      </c>
      <c r="H15" s="13" t="s">
        <v>2</v>
      </c>
      <c r="I15" s="16" t="s">
        <v>3</v>
      </c>
      <c r="J15" s="641" t="s">
        <v>4</v>
      </c>
      <c r="K15" s="642"/>
      <c r="L15" s="13" t="s">
        <v>5</v>
      </c>
      <c r="M15" s="641" t="s">
        <v>6</v>
      </c>
      <c r="N15" s="643"/>
    </row>
    <row r="16" spans="1:14" ht="77.400000000000006" customHeight="1" x14ac:dyDescent="0.3">
      <c r="A16" s="435" t="s">
        <v>26</v>
      </c>
      <c r="B16" s="2" t="s">
        <v>25</v>
      </c>
      <c r="C16" s="3" t="s">
        <v>19</v>
      </c>
      <c r="D16" s="4">
        <v>44769</v>
      </c>
      <c r="E16" s="4">
        <v>46230</v>
      </c>
      <c r="F16" s="5">
        <v>44778</v>
      </c>
      <c r="G16" s="5">
        <v>46230</v>
      </c>
      <c r="H16" s="6">
        <v>9213276.1999999993</v>
      </c>
      <c r="I16" s="6">
        <v>521884.76</v>
      </c>
      <c r="J16" s="6">
        <v>9735160.959999999</v>
      </c>
      <c r="K16" s="523"/>
      <c r="L16" s="9" t="s">
        <v>20</v>
      </c>
      <c r="M16" s="14">
        <f>MED_CRISTO!F17</f>
        <v>0.30964868915736965</v>
      </c>
      <c r="N16" s="15"/>
    </row>
    <row r="17" spans="1:14" ht="52.8" customHeight="1" x14ac:dyDescent="0.3">
      <c r="A17" s="644" t="s">
        <v>51</v>
      </c>
      <c r="B17" s="644"/>
      <c r="C17" s="653" t="s">
        <v>53</v>
      </c>
      <c r="D17" s="654"/>
      <c r="E17" s="654"/>
      <c r="F17" s="654"/>
      <c r="G17" s="654"/>
      <c r="H17" s="655"/>
      <c r="I17" s="648" t="s">
        <v>52</v>
      </c>
      <c r="J17" s="649"/>
      <c r="K17" s="649"/>
      <c r="L17" s="650"/>
      <c r="M17" s="656">
        <v>2025</v>
      </c>
      <c r="N17" s="657"/>
    </row>
    <row r="18" spans="1:14" ht="30.6" customHeight="1" x14ac:dyDescent="0.3">
      <c r="A18" s="638"/>
      <c r="B18" s="639"/>
      <c r="C18" s="639"/>
      <c r="D18" s="639"/>
      <c r="E18" s="639"/>
      <c r="F18" s="639"/>
      <c r="G18" s="639"/>
      <c r="H18" s="639"/>
      <c r="I18" s="639"/>
      <c r="J18" s="639"/>
      <c r="K18" s="639"/>
      <c r="L18" s="639"/>
      <c r="M18" s="639"/>
      <c r="N18" s="640"/>
    </row>
    <row r="19" spans="1:14" ht="58.8" customHeight="1" x14ac:dyDescent="0.3">
      <c r="A19" s="17" t="s">
        <v>0</v>
      </c>
      <c r="B19" s="13" t="s">
        <v>1</v>
      </c>
      <c r="C19" s="13" t="s">
        <v>10</v>
      </c>
      <c r="D19" s="13" t="s">
        <v>12</v>
      </c>
      <c r="E19" s="13" t="s">
        <v>13</v>
      </c>
      <c r="F19" s="13" t="s">
        <v>14</v>
      </c>
      <c r="G19" s="13" t="s">
        <v>15</v>
      </c>
      <c r="H19" s="13" t="s">
        <v>2</v>
      </c>
      <c r="I19" s="16" t="s">
        <v>3</v>
      </c>
      <c r="J19" s="641" t="s">
        <v>4</v>
      </c>
      <c r="K19" s="642"/>
      <c r="L19" s="13" t="s">
        <v>5</v>
      </c>
      <c r="M19" s="641" t="s">
        <v>6</v>
      </c>
      <c r="N19" s="643"/>
    </row>
    <row r="20" spans="1:14" ht="77.400000000000006" customHeight="1" x14ac:dyDescent="0.3">
      <c r="A20" s="1" t="s">
        <v>27</v>
      </c>
      <c r="B20" s="2" t="s">
        <v>28</v>
      </c>
      <c r="C20" s="3" t="s">
        <v>29</v>
      </c>
      <c r="D20" s="4">
        <v>45401</v>
      </c>
      <c r="E20" s="4">
        <v>46144</v>
      </c>
      <c r="F20" s="451" t="s">
        <v>3220</v>
      </c>
      <c r="G20" s="451" t="s">
        <v>3220</v>
      </c>
      <c r="H20" s="6">
        <v>2914317.78</v>
      </c>
      <c r="I20" s="7" t="s">
        <v>31</v>
      </c>
      <c r="J20" s="6">
        <v>5828635.5599999996</v>
      </c>
      <c r="K20" s="178" t="s">
        <v>2190</v>
      </c>
      <c r="L20" s="9" t="s">
        <v>16</v>
      </c>
      <c r="M20" s="14">
        <f>MED_GMDM!F22</f>
        <v>0.73123777531220369</v>
      </c>
      <c r="N20" s="15"/>
    </row>
    <row r="21" spans="1:14" ht="52.8" customHeight="1" x14ac:dyDescent="0.3">
      <c r="A21" s="644" t="s">
        <v>51</v>
      </c>
      <c r="B21" s="644"/>
      <c r="C21" s="645" t="s">
        <v>30</v>
      </c>
      <c r="D21" s="646"/>
      <c r="E21" s="646"/>
      <c r="F21" s="646"/>
      <c r="G21" s="646"/>
      <c r="H21" s="647"/>
      <c r="I21" s="648" t="s">
        <v>52</v>
      </c>
      <c r="J21" s="649"/>
      <c r="K21" s="649"/>
      <c r="L21" s="650"/>
      <c r="M21" s="651" t="s">
        <v>30</v>
      </c>
      <c r="N21" s="652"/>
    </row>
    <row r="22" spans="1:14" ht="30.6" customHeight="1" x14ac:dyDescent="0.3">
      <c r="A22" s="638"/>
      <c r="B22" s="639"/>
      <c r="C22" s="639"/>
      <c r="D22" s="639"/>
      <c r="E22" s="639"/>
      <c r="F22" s="639"/>
      <c r="G22" s="639"/>
      <c r="H22" s="639"/>
      <c r="I22" s="639"/>
      <c r="J22" s="639"/>
      <c r="K22" s="639"/>
      <c r="L22" s="639"/>
      <c r="M22" s="639"/>
      <c r="N22" s="640"/>
    </row>
    <row r="23" spans="1:14" ht="58.8" customHeight="1" x14ac:dyDescent="0.3">
      <c r="A23" s="17" t="s">
        <v>0</v>
      </c>
      <c r="B23" s="13" t="s">
        <v>1</v>
      </c>
      <c r="C23" s="13" t="s">
        <v>10</v>
      </c>
      <c r="D23" s="13" t="s">
        <v>12</v>
      </c>
      <c r="E23" s="13" t="s">
        <v>13</v>
      </c>
      <c r="F23" s="13" t="s">
        <v>14</v>
      </c>
      <c r="G23" s="13" t="s">
        <v>15</v>
      </c>
      <c r="H23" s="13" t="s">
        <v>2</v>
      </c>
      <c r="I23" s="16" t="s">
        <v>3</v>
      </c>
      <c r="J23" s="641" t="s">
        <v>4</v>
      </c>
      <c r="K23" s="642"/>
      <c r="L23" s="13" t="s">
        <v>5</v>
      </c>
      <c r="M23" s="641" t="s">
        <v>6</v>
      </c>
      <c r="N23" s="643"/>
    </row>
    <row r="24" spans="1:14" ht="77.400000000000006" customHeight="1" x14ac:dyDescent="0.3">
      <c r="A24" s="435" t="s">
        <v>32</v>
      </c>
      <c r="B24" s="2" t="s">
        <v>3221</v>
      </c>
      <c r="C24" s="3" t="s">
        <v>33</v>
      </c>
      <c r="D24" s="4">
        <v>45147</v>
      </c>
      <c r="E24" s="4">
        <v>46243</v>
      </c>
      <c r="F24" s="5">
        <v>45705</v>
      </c>
      <c r="G24" s="11">
        <v>46243</v>
      </c>
      <c r="H24" s="6">
        <v>9534543.4000000004</v>
      </c>
      <c r="I24" s="8" t="s">
        <v>30</v>
      </c>
      <c r="J24" s="6">
        <v>9534543.4000000004</v>
      </c>
      <c r="K24" s="178" t="s">
        <v>2199</v>
      </c>
      <c r="L24" s="9" t="s">
        <v>20</v>
      </c>
      <c r="M24" s="195" t="s">
        <v>30</v>
      </c>
      <c r="N24" s="196" t="s">
        <v>30</v>
      </c>
    </row>
    <row r="25" spans="1:14" ht="52.8" customHeight="1" x14ac:dyDescent="0.3">
      <c r="A25" s="644" t="s">
        <v>51</v>
      </c>
      <c r="B25" s="644"/>
      <c r="C25" s="658" t="s">
        <v>54</v>
      </c>
      <c r="D25" s="659"/>
      <c r="E25" s="659"/>
      <c r="F25" s="659"/>
      <c r="G25" s="659"/>
      <c r="H25" s="660"/>
      <c r="I25" s="648" t="s">
        <v>52</v>
      </c>
      <c r="J25" s="649"/>
      <c r="K25" s="649"/>
      <c r="L25" s="650"/>
      <c r="M25" s="651" t="s">
        <v>30</v>
      </c>
      <c r="N25" s="652"/>
    </row>
    <row r="26" spans="1:14" ht="30.6" customHeight="1" x14ac:dyDescent="0.3">
      <c r="A26" s="638"/>
      <c r="B26" s="639"/>
      <c r="C26" s="639"/>
      <c r="D26" s="639"/>
      <c r="E26" s="639"/>
      <c r="F26" s="639"/>
      <c r="G26" s="639"/>
      <c r="H26" s="639"/>
      <c r="I26" s="639"/>
      <c r="J26" s="639"/>
      <c r="K26" s="639"/>
      <c r="L26" s="639"/>
      <c r="M26" s="639"/>
      <c r="N26" s="640"/>
    </row>
    <row r="27" spans="1:14" ht="58.8" customHeight="1" x14ac:dyDescent="0.3">
      <c r="A27" s="17" t="s">
        <v>0</v>
      </c>
      <c r="B27" s="13" t="s">
        <v>1</v>
      </c>
      <c r="C27" s="13" t="s">
        <v>10</v>
      </c>
      <c r="D27" s="13" t="s">
        <v>12</v>
      </c>
      <c r="E27" s="13" t="s">
        <v>13</v>
      </c>
      <c r="F27" s="13" t="s">
        <v>14</v>
      </c>
      <c r="G27" s="13" t="s">
        <v>15</v>
      </c>
      <c r="H27" s="13" t="s">
        <v>2</v>
      </c>
      <c r="I27" s="16" t="s">
        <v>3</v>
      </c>
      <c r="J27" s="641" t="s">
        <v>4</v>
      </c>
      <c r="K27" s="642"/>
      <c r="L27" s="13" t="s">
        <v>5</v>
      </c>
      <c r="M27" s="641" t="s">
        <v>6</v>
      </c>
      <c r="N27" s="643"/>
    </row>
    <row r="28" spans="1:14" ht="69" x14ac:dyDescent="0.3">
      <c r="A28" s="1" t="s">
        <v>38</v>
      </c>
      <c r="B28" s="2" t="s">
        <v>34</v>
      </c>
      <c r="C28" s="3" t="s">
        <v>36</v>
      </c>
      <c r="D28" s="4">
        <v>44300</v>
      </c>
      <c r="E28" s="4">
        <v>46126</v>
      </c>
      <c r="F28" s="5">
        <v>44300</v>
      </c>
      <c r="G28" s="11">
        <v>46126</v>
      </c>
      <c r="H28" s="6">
        <v>8000000</v>
      </c>
      <c r="I28" s="12" t="s">
        <v>40</v>
      </c>
      <c r="J28" s="6">
        <v>10000000</v>
      </c>
      <c r="K28" s="480" t="s">
        <v>2200</v>
      </c>
      <c r="L28" s="9" t="s">
        <v>16</v>
      </c>
      <c r="M28" s="265" t="s">
        <v>2848</v>
      </c>
      <c r="N28" s="15"/>
    </row>
    <row r="29" spans="1:14" ht="52.8" customHeight="1" x14ac:dyDescent="0.3">
      <c r="A29" s="644" t="s">
        <v>51</v>
      </c>
      <c r="B29" s="644"/>
      <c r="C29" s="645" t="s">
        <v>30</v>
      </c>
      <c r="D29" s="646"/>
      <c r="E29" s="646"/>
      <c r="F29" s="646"/>
      <c r="G29" s="646"/>
      <c r="H29" s="647"/>
      <c r="I29" s="648" t="s">
        <v>52</v>
      </c>
      <c r="J29" s="649"/>
      <c r="K29" s="649"/>
      <c r="L29" s="650"/>
      <c r="M29" s="651" t="s">
        <v>30</v>
      </c>
      <c r="N29" s="652"/>
    </row>
    <row r="30" spans="1:14" ht="30.6" customHeight="1" x14ac:dyDescent="0.3">
      <c r="A30" s="638"/>
      <c r="B30" s="639"/>
      <c r="C30" s="639"/>
      <c r="D30" s="639"/>
      <c r="E30" s="639"/>
      <c r="F30" s="639"/>
      <c r="G30" s="639"/>
      <c r="H30" s="639"/>
      <c r="I30" s="639"/>
      <c r="J30" s="639"/>
      <c r="K30" s="639"/>
      <c r="L30" s="639"/>
      <c r="M30" s="639"/>
      <c r="N30" s="640"/>
    </row>
    <row r="31" spans="1:14" ht="58.8" customHeight="1" x14ac:dyDescent="0.3">
      <c r="A31" s="17" t="s">
        <v>0</v>
      </c>
      <c r="B31" s="13" t="s">
        <v>1</v>
      </c>
      <c r="C31" s="13" t="s">
        <v>10</v>
      </c>
      <c r="D31" s="13" t="s">
        <v>12</v>
      </c>
      <c r="E31" s="13" t="s">
        <v>13</v>
      </c>
      <c r="F31" s="13" t="s">
        <v>14</v>
      </c>
      <c r="G31" s="13" t="s">
        <v>15</v>
      </c>
      <c r="H31" s="13" t="s">
        <v>2</v>
      </c>
      <c r="I31" s="16" t="s">
        <v>3</v>
      </c>
      <c r="J31" s="641" t="s">
        <v>4</v>
      </c>
      <c r="K31" s="642"/>
      <c r="L31" s="13" t="s">
        <v>5</v>
      </c>
      <c r="M31" s="641" t="s">
        <v>6</v>
      </c>
      <c r="N31" s="643"/>
    </row>
    <row r="32" spans="1:14" ht="77.400000000000006" customHeight="1" x14ac:dyDescent="0.3">
      <c r="A32" s="1" t="s">
        <v>35</v>
      </c>
      <c r="B32" s="2" t="s">
        <v>37</v>
      </c>
      <c r="C32" s="3" t="s">
        <v>39</v>
      </c>
      <c r="D32" s="4">
        <v>44396</v>
      </c>
      <c r="E32" s="4">
        <v>46387</v>
      </c>
      <c r="F32" s="5">
        <v>44397</v>
      </c>
      <c r="G32" s="11">
        <v>46387</v>
      </c>
      <c r="H32" s="6">
        <v>8981010</v>
      </c>
      <c r="I32" s="7" t="s">
        <v>3222</v>
      </c>
      <c r="J32" s="6">
        <v>11428501.890000001</v>
      </c>
      <c r="K32" s="523"/>
      <c r="L32" s="9" t="s">
        <v>16</v>
      </c>
      <c r="M32" s="14">
        <f>MED_TELEFÉRICO!F32</f>
        <v>0.93863932764331892</v>
      </c>
      <c r="N32" s="15"/>
    </row>
    <row r="33" spans="1:14" ht="52.8" customHeight="1" x14ac:dyDescent="0.3">
      <c r="A33" s="644" t="s">
        <v>51</v>
      </c>
      <c r="B33" s="644"/>
      <c r="C33" s="653"/>
      <c r="D33" s="654"/>
      <c r="E33" s="654"/>
      <c r="F33" s="654"/>
      <c r="G33" s="654"/>
      <c r="H33" s="655"/>
      <c r="I33" s="648" t="s">
        <v>52</v>
      </c>
      <c r="J33" s="649"/>
      <c r="K33" s="649"/>
      <c r="L33" s="650"/>
      <c r="M33" s="656">
        <v>2025</v>
      </c>
      <c r="N33" s="657"/>
    </row>
    <row r="34" spans="1:14" ht="30.6" customHeight="1" x14ac:dyDescent="0.3">
      <c r="A34" s="638"/>
      <c r="B34" s="639"/>
      <c r="C34" s="639"/>
      <c r="D34" s="639"/>
      <c r="E34" s="639"/>
      <c r="F34" s="639"/>
      <c r="G34" s="639"/>
      <c r="H34" s="639"/>
      <c r="I34" s="639"/>
      <c r="J34" s="639"/>
      <c r="K34" s="639"/>
      <c r="L34" s="639"/>
      <c r="M34" s="639"/>
      <c r="N34" s="640"/>
    </row>
    <row r="35" spans="1:14" ht="58.8" customHeight="1" x14ac:dyDescent="0.3">
      <c r="A35" s="17" t="s">
        <v>0</v>
      </c>
      <c r="B35" s="13" t="s">
        <v>1</v>
      </c>
      <c r="C35" s="13" t="s">
        <v>10</v>
      </c>
      <c r="D35" s="13" t="s">
        <v>12</v>
      </c>
      <c r="E35" s="13" t="s">
        <v>13</v>
      </c>
      <c r="F35" s="13" t="s">
        <v>14</v>
      </c>
      <c r="G35" s="13" t="s">
        <v>15</v>
      </c>
      <c r="H35" s="13" t="s">
        <v>2</v>
      </c>
      <c r="I35" s="16" t="s">
        <v>3</v>
      </c>
      <c r="J35" s="641" t="s">
        <v>4</v>
      </c>
      <c r="K35" s="642"/>
      <c r="L35" s="13" t="s">
        <v>5</v>
      </c>
      <c r="M35" s="641" t="s">
        <v>6</v>
      </c>
      <c r="N35" s="643"/>
    </row>
    <row r="36" spans="1:14" ht="77.400000000000006" customHeight="1" x14ac:dyDescent="0.3">
      <c r="A36" s="1" t="s">
        <v>43</v>
      </c>
      <c r="B36" s="2" t="s">
        <v>41</v>
      </c>
      <c r="C36" s="3" t="s">
        <v>42</v>
      </c>
      <c r="D36" s="4">
        <v>44664</v>
      </c>
      <c r="E36" s="4">
        <v>45869</v>
      </c>
      <c r="F36" s="5">
        <v>44676</v>
      </c>
      <c r="G36" s="11">
        <v>45869</v>
      </c>
      <c r="H36" s="6">
        <v>4848464.1399999997</v>
      </c>
      <c r="I36" s="7" t="s">
        <v>44</v>
      </c>
      <c r="J36" s="6">
        <v>7023430.7400000002</v>
      </c>
      <c r="K36" s="523"/>
      <c r="L36" s="9" t="s">
        <v>24</v>
      </c>
      <c r="M36" s="14">
        <f>MED_KART!F20</f>
        <v>0.98745482894873671</v>
      </c>
      <c r="N36" s="15"/>
    </row>
    <row r="37" spans="1:14" ht="52.8" customHeight="1" x14ac:dyDescent="0.3">
      <c r="A37" s="644" t="s">
        <v>51</v>
      </c>
      <c r="B37" s="644"/>
      <c r="C37" s="645" t="s">
        <v>30</v>
      </c>
      <c r="D37" s="646"/>
      <c r="E37" s="646"/>
      <c r="F37" s="646"/>
      <c r="G37" s="646"/>
      <c r="H37" s="647"/>
      <c r="I37" s="648" t="s">
        <v>52</v>
      </c>
      <c r="J37" s="649"/>
      <c r="K37" s="649"/>
      <c r="L37" s="650"/>
      <c r="M37" s="651" t="s">
        <v>30</v>
      </c>
      <c r="N37" s="652"/>
    </row>
    <row r="38" spans="1:14" ht="30.6" customHeight="1" x14ac:dyDescent="0.3">
      <c r="A38" s="638"/>
      <c r="B38" s="639"/>
      <c r="C38" s="639"/>
      <c r="D38" s="639"/>
      <c r="E38" s="639"/>
      <c r="F38" s="639"/>
      <c r="G38" s="639"/>
      <c r="H38" s="639"/>
      <c r="I38" s="639"/>
      <c r="J38" s="639"/>
      <c r="K38" s="639"/>
      <c r="L38" s="639"/>
      <c r="M38" s="639"/>
      <c r="N38" s="640"/>
    </row>
    <row r="39" spans="1:14" ht="58.8" customHeight="1" x14ac:dyDescent="0.3">
      <c r="A39" s="17" t="s">
        <v>0</v>
      </c>
      <c r="B39" s="13" t="s">
        <v>1</v>
      </c>
      <c r="C39" s="13" t="s">
        <v>10</v>
      </c>
      <c r="D39" s="13" t="s">
        <v>12</v>
      </c>
      <c r="E39" s="13" t="s">
        <v>13</v>
      </c>
      <c r="F39" s="13" t="s">
        <v>14</v>
      </c>
      <c r="G39" s="13" t="s">
        <v>15</v>
      </c>
      <c r="H39" s="13" t="s">
        <v>2</v>
      </c>
      <c r="I39" s="16" t="s">
        <v>3</v>
      </c>
      <c r="J39" s="641" t="s">
        <v>4</v>
      </c>
      <c r="K39" s="642"/>
      <c r="L39" s="13" t="s">
        <v>5</v>
      </c>
      <c r="M39" s="641" t="s">
        <v>6</v>
      </c>
      <c r="N39" s="643"/>
    </row>
    <row r="40" spans="1:14" ht="77.400000000000006" customHeight="1" x14ac:dyDescent="0.3">
      <c r="A40" s="1" t="s">
        <v>46</v>
      </c>
      <c r="B40" s="2" t="s">
        <v>45</v>
      </c>
      <c r="C40" s="3" t="s">
        <v>19</v>
      </c>
      <c r="D40" s="4">
        <v>44950</v>
      </c>
      <c r="E40" s="4">
        <v>45803</v>
      </c>
      <c r="F40" s="5">
        <v>44971</v>
      </c>
      <c r="G40" s="11">
        <v>45687</v>
      </c>
      <c r="H40" s="6">
        <v>2910000</v>
      </c>
      <c r="I40" s="7" t="s">
        <v>49</v>
      </c>
      <c r="J40" s="6">
        <v>3656685.34</v>
      </c>
      <c r="K40" s="523"/>
      <c r="L40" s="9" t="s">
        <v>24</v>
      </c>
      <c r="M40" s="14">
        <f>MED_UBS!F20</f>
        <v>0.98951097700213697</v>
      </c>
      <c r="N40" s="15"/>
    </row>
    <row r="41" spans="1:14" ht="52.8" customHeight="1" x14ac:dyDescent="0.3">
      <c r="A41" s="644" t="s">
        <v>51</v>
      </c>
      <c r="B41" s="644"/>
      <c r="C41" s="645" t="s">
        <v>30</v>
      </c>
      <c r="D41" s="646"/>
      <c r="E41" s="646"/>
      <c r="F41" s="646"/>
      <c r="G41" s="646"/>
      <c r="H41" s="647"/>
      <c r="I41" s="648" t="s">
        <v>52</v>
      </c>
      <c r="J41" s="649"/>
      <c r="K41" s="649"/>
      <c r="L41" s="650"/>
      <c r="M41" s="651" t="s">
        <v>30</v>
      </c>
      <c r="N41" s="652"/>
    </row>
    <row r="42" spans="1:14" ht="32.4" customHeight="1" x14ac:dyDescent="0.3">
      <c r="A42" s="638"/>
      <c r="B42" s="639"/>
      <c r="C42" s="639"/>
      <c r="D42" s="639"/>
      <c r="E42" s="639"/>
      <c r="F42" s="639"/>
      <c r="G42" s="639"/>
      <c r="H42" s="639"/>
      <c r="I42" s="639"/>
      <c r="J42" s="639"/>
      <c r="K42" s="639"/>
      <c r="L42" s="639"/>
      <c r="M42" s="639"/>
      <c r="N42" s="640"/>
    </row>
    <row r="43" spans="1:14" ht="58.8" customHeight="1" x14ac:dyDescent="0.3">
      <c r="A43" s="17" t="s">
        <v>0</v>
      </c>
      <c r="B43" s="13" t="s">
        <v>1</v>
      </c>
      <c r="C43" s="13" t="s">
        <v>10</v>
      </c>
      <c r="D43" s="13" t="s">
        <v>12</v>
      </c>
      <c r="E43" s="13" t="s">
        <v>13</v>
      </c>
      <c r="F43" s="13" t="s">
        <v>14</v>
      </c>
      <c r="G43" s="13" t="s">
        <v>15</v>
      </c>
      <c r="H43" s="13" t="s">
        <v>2</v>
      </c>
      <c r="I43" s="16" t="s">
        <v>3</v>
      </c>
      <c r="J43" s="641" t="s">
        <v>4</v>
      </c>
      <c r="K43" s="642"/>
      <c r="L43" s="13" t="s">
        <v>5</v>
      </c>
      <c r="M43" s="641" t="s">
        <v>6</v>
      </c>
      <c r="N43" s="643"/>
    </row>
    <row r="44" spans="1:14" ht="77.400000000000006" customHeight="1" x14ac:dyDescent="0.3">
      <c r="A44" s="1" t="s">
        <v>48</v>
      </c>
      <c r="B44" s="2" t="s">
        <v>47</v>
      </c>
      <c r="C44" s="3" t="s">
        <v>19</v>
      </c>
      <c r="D44" s="4">
        <v>44767</v>
      </c>
      <c r="E44" s="4">
        <v>45657</v>
      </c>
      <c r="F44" s="5">
        <v>44816</v>
      </c>
      <c r="G44" s="11">
        <v>45657</v>
      </c>
      <c r="H44" s="6">
        <v>1839530.06</v>
      </c>
      <c r="I44" s="7" t="s">
        <v>50</v>
      </c>
      <c r="J44" s="6">
        <v>2362873.36</v>
      </c>
      <c r="K44" s="523"/>
      <c r="L44" s="9" t="s">
        <v>24</v>
      </c>
      <c r="M44" s="14">
        <f>MED_FUNDAÇÕES!F20</f>
        <v>1.0000000016928543</v>
      </c>
      <c r="N44" s="15"/>
    </row>
    <row r="45" spans="1:14" ht="54.6" customHeight="1" x14ac:dyDescent="0.3">
      <c r="A45" s="644" t="s">
        <v>51</v>
      </c>
      <c r="B45" s="644"/>
      <c r="C45" s="645" t="s">
        <v>30</v>
      </c>
      <c r="D45" s="646"/>
      <c r="E45" s="646"/>
      <c r="F45" s="646"/>
      <c r="G45" s="646"/>
      <c r="H45" s="647"/>
      <c r="I45" s="648" t="s">
        <v>52</v>
      </c>
      <c r="J45" s="649"/>
      <c r="K45" s="649"/>
      <c r="L45" s="650"/>
      <c r="M45" s="651" t="s">
        <v>30</v>
      </c>
      <c r="N45" s="652"/>
    </row>
    <row r="46" spans="1:14" ht="32.4" customHeight="1" x14ac:dyDescent="0.3">
      <c r="A46" s="638"/>
      <c r="B46" s="639"/>
      <c r="C46" s="639"/>
      <c r="D46" s="639"/>
      <c r="E46" s="639"/>
      <c r="F46" s="639"/>
      <c r="G46" s="639"/>
      <c r="H46" s="639"/>
      <c r="I46" s="639"/>
      <c r="J46" s="639"/>
      <c r="K46" s="639"/>
      <c r="L46" s="639"/>
      <c r="M46" s="639"/>
      <c r="N46" s="640"/>
    </row>
    <row r="47" spans="1:14" ht="58.8" customHeight="1" x14ac:dyDescent="0.3">
      <c r="A47" s="17" t="s">
        <v>0</v>
      </c>
      <c r="B47" s="13" t="s">
        <v>1</v>
      </c>
      <c r="C47" s="13" t="s">
        <v>10</v>
      </c>
      <c r="D47" s="13" t="s">
        <v>12</v>
      </c>
      <c r="E47" s="13" t="s">
        <v>13</v>
      </c>
      <c r="F47" s="13" t="s">
        <v>14</v>
      </c>
      <c r="G47" s="13" t="s">
        <v>15</v>
      </c>
      <c r="H47" s="13" t="s">
        <v>2</v>
      </c>
      <c r="I47" s="16" t="s">
        <v>3</v>
      </c>
      <c r="J47" s="641" t="s">
        <v>4</v>
      </c>
      <c r="K47" s="642"/>
      <c r="L47" s="13" t="s">
        <v>5</v>
      </c>
      <c r="M47" s="641" t="s">
        <v>6</v>
      </c>
      <c r="N47" s="643"/>
    </row>
    <row r="48" spans="1:14" ht="70.8" customHeight="1" x14ac:dyDescent="0.3">
      <c r="A48" s="1" t="s">
        <v>3080</v>
      </c>
      <c r="B48" s="2" t="s">
        <v>4316</v>
      </c>
      <c r="C48" s="3" t="s">
        <v>3079</v>
      </c>
      <c r="D48" s="4">
        <v>44274</v>
      </c>
      <c r="E48" s="4">
        <v>46112</v>
      </c>
      <c r="F48" s="5">
        <v>44291</v>
      </c>
      <c r="G48" s="11">
        <v>46112</v>
      </c>
      <c r="H48" s="6">
        <v>9307601.0299999993</v>
      </c>
      <c r="I48" s="7" t="s">
        <v>4317</v>
      </c>
      <c r="J48" s="6">
        <v>12899470.560000001</v>
      </c>
      <c r="K48" s="523"/>
      <c r="L48" s="9" t="s">
        <v>24</v>
      </c>
      <c r="M48" s="14">
        <f>'MED_CAPS,CER,CREAS'!F41</f>
        <v>0.8112890479746947</v>
      </c>
      <c r="N48" s="15"/>
    </row>
    <row r="49" spans="1:14" ht="55.2" customHeight="1" x14ac:dyDescent="0.3">
      <c r="A49" s="644" t="s">
        <v>51</v>
      </c>
      <c r="B49" s="644"/>
      <c r="C49" s="645" t="s">
        <v>30</v>
      </c>
      <c r="D49" s="646"/>
      <c r="E49" s="646"/>
      <c r="F49" s="646"/>
      <c r="G49" s="646"/>
      <c r="H49" s="647"/>
      <c r="I49" s="648" t="s">
        <v>52</v>
      </c>
      <c r="J49" s="649"/>
      <c r="K49" s="649"/>
      <c r="L49" s="650"/>
      <c r="M49" s="651" t="s">
        <v>30</v>
      </c>
      <c r="N49" s="652"/>
    </row>
    <row r="50" spans="1:14" ht="32.4" customHeight="1" x14ac:dyDescent="0.3">
      <c r="A50" s="638"/>
      <c r="B50" s="639"/>
      <c r="C50" s="639"/>
      <c r="D50" s="639"/>
      <c r="E50" s="639"/>
      <c r="F50" s="639"/>
      <c r="G50" s="639"/>
      <c r="H50" s="639"/>
      <c r="I50" s="639"/>
      <c r="J50" s="639"/>
      <c r="K50" s="639"/>
      <c r="L50" s="639"/>
      <c r="M50" s="639"/>
      <c r="N50" s="640"/>
    </row>
    <row r="51" spans="1:14" ht="41.4" x14ac:dyDescent="0.3">
      <c r="A51" s="17" t="s">
        <v>0</v>
      </c>
      <c r="B51" s="13" t="s">
        <v>1</v>
      </c>
      <c r="C51" s="13" t="s">
        <v>10</v>
      </c>
      <c r="D51" s="13" t="s">
        <v>12</v>
      </c>
      <c r="E51" s="13" t="s">
        <v>13</v>
      </c>
      <c r="F51" s="13" t="s">
        <v>14</v>
      </c>
      <c r="G51" s="13" t="s">
        <v>15</v>
      </c>
      <c r="H51" s="13" t="s">
        <v>2</v>
      </c>
      <c r="I51" s="16" t="s">
        <v>3</v>
      </c>
      <c r="J51" s="641" t="s">
        <v>4</v>
      </c>
      <c r="K51" s="642"/>
      <c r="L51" s="13" t="s">
        <v>5</v>
      </c>
      <c r="M51" s="641" t="s">
        <v>6</v>
      </c>
      <c r="N51" s="643"/>
    </row>
    <row r="52" spans="1:14" ht="70.8" customHeight="1" x14ac:dyDescent="0.3">
      <c r="A52" s="1" t="s">
        <v>3146</v>
      </c>
      <c r="B52" s="2" t="s">
        <v>3224</v>
      </c>
      <c r="C52" s="3" t="s">
        <v>3147</v>
      </c>
      <c r="D52" s="4">
        <v>45951</v>
      </c>
      <c r="E52" s="4">
        <v>47032</v>
      </c>
      <c r="F52" s="5">
        <v>46013</v>
      </c>
      <c r="G52" s="11">
        <v>46671</v>
      </c>
      <c r="H52" s="436">
        <v>9833671.1699999999</v>
      </c>
      <c r="I52" s="7">
        <v>1237430.1599999999</v>
      </c>
      <c r="J52" s="436">
        <f>H52+I52</f>
        <v>11071101.33</v>
      </c>
      <c r="K52" s="524"/>
      <c r="L52" s="9" t="s">
        <v>16</v>
      </c>
      <c r="M52" s="14">
        <f>MED_ESCOLA_13_SALAS!F17</f>
        <v>5.9544828160041072E-2</v>
      </c>
      <c r="N52" s="15"/>
    </row>
    <row r="53" spans="1:14" ht="55.2" customHeight="1" x14ac:dyDescent="0.3">
      <c r="A53" s="644" t="s">
        <v>51</v>
      </c>
      <c r="B53" s="644"/>
      <c r="C53" s="645" t="s">
        <v>30</v>
      </c>
      <c r="D53" s="646"/>
      <c r="E53" s="646"/>
      <c r="F53" s="646"/>
      <c r="G53" s="646"/>
      <c r="H53" s="647"/>
      <c r="I53" s="648" t="s">
        <v>52</v>
      </c>
      <c r="J53" s="649"/>
      <c r="K53" s="649"/>
      <c r="L53" s="650"/>
      <c r="M53" s="651" t="s">
        <v>30</v>
      </c>
      <c r="N53" s="652"/>
    </row>
    <row r="57" spans="1:14" x14ac:dyDescent="0.3">
      <c r="D57" s="452"/>
    </row>
  </sheetData>
  <mergeCells count="92">
    <mergeCell ref="J47:K47"/>
    <mergeCell ref="M47:N47"/>
    <mergeCell ref="A49:B49"/>
    <mergeCell ref="C49:H49"/>
    <mergeCell ref="I49:L49"/>
    <mergeCell ref="M49:N49"/>
    <mergeCell ref="J3:K3"/>
    <mergeCell ref="A2:N2"/>
    <mergeCell ref="A1:N1"/>
    <mergeCell ref="M3:N3"/>
    <mergeCell ref="A5:B5"/>
    <mergeCell ref="M5:N5"/>
    <mergeCell ref="I5:L5"/>
    <mergeCell ref="C5:H5"/>
    <mergeCell ref="A14:N14"/>
    <mergeCell ref="A9:B9"/>
    <mergeCell ref="C9:H9"/>
    <mergeCell ref="I9:L9"/>
    <mergeCell ref="M9:N9"/>
    <mergeCell ref="A6:N6"/>
    <mergeCell ref="A10:N10"/>
    <mergeCell ref="J11:K11"/>
    <mergeCell ref="M11:N11"/>
    <mergeCell ref="A13:B13"/>
    <mergeCell ref="C13:H13"/>
    <mergeCell ref="I13:L13"/>
    <mergeCell ref="M13:N13"/>
    <mergeCell ref="J7:K7"/>
    <mergeCell ref="M7:N7"/>
    <mergeCell ref="J27:K27"/>
    <mergeCell ref="M27:N27"/>
    <mergeCell ref="J31:K31"/>
    <mergeCell ref="M31:N31"/>
    <mergeCell ref="J15:K15"/>
    <mergeCell ref="M15:N15"/>
    <mergeCell ref="J19:K19"/>
    <mergeCell ref="M19:N19"/>
    <mergeCell ref="J23:K23"/>
    <mergeCell ref="M23:N23"/>
    <mergeCell ref="A26:N26"/>
    <mergeCell ref="A25:B25"/>
    <mergeCell ref="C25:H25"/>
    <mergeCell ref="I25:L25"/>
    <mergeCell ref="M25:N25"/>
    <mergeCell ref="A29:B29"/>
    <mergeCell ref="J39:K39"/>
    <mergeCell ref="M39:N39"/>
    <mergeCell ref="J43:K43"/>
    <mergeCell ref="M43:N43"/>
    <mergeCell ref="A38:N38"/>
    <mergeCell ref="A41:B41"/>
    <mergeCell ref="C41:H41"/>
    <mergeCell ref="I41:L41"/>
    <mergeCell ref="M41:N41"/>
    <mergeCell ref="A42:N42"/>
    <mergeCell ref="A17:B17"/>
    <mergeCell ref="C17:H17"/>
    <mergeCell ref="I17:L17"/>
    <mergeCell ref="M17:N17"/>
    <mergeCell ref="A18:N18"/>
    <mergeCell ref="A21:B21"/>
    <mergeCell ref="C21:H21"/>
    <mergeCell ref="I21:L21"/>
    <mergeCell ref="M21:N21"/>
    <mergeCell ref="A22:N22"/>
    <mergeCell ref="C29:H29"/>
    <mergeCell ref="I29:L29"/>
    <mergeCell ref="M29:N29"/>
    <mergeCell ref="A30:N30"/>
    <mergeCell ref="A33:B33"/>
    <mergeCell ref="C33:H33"/>
    <mergeCell ref="I33:L33"/>
    <mergeCell ref="M33:N33"/>
    <mergeCell ref="A34:N34"/>
    <mergeCell ref="A37:B37"/>
    <mergeCell ref="C37:H37"/>
    <mergeCell ref="I37:L37"/>
    <mergeCell ref="M37:N37"/>
    <mergeCell ref="J35:K35"/>
    <mergeCell ref="M35:N35"/>
    <mergeCell ref="A45:B45"/>
    <mergeCell ref="C45:H45"/>
    <mergeCell ref="I45:L45"/>
    <mergeCell ref="M45:N45"/>
    <mergeCell ref="A46:N46"/>
    <mergeCell ref="A50:N50"/>
    <mergeCell ref="J51:K51"/>
    <mergeCell ref="M51:N51"/>
    <mergeCell ref="A53:B53"/>
    <mergeCell ref="C53:H53"/>
    <mergeCell ref="I53:L53"/>
    <mergeCell ref="M53:N53"/>
  </mergeCells>
  <phoneticPr fontId="2" type="noConversion"/>
  <conditionalFormatting sqref="L4 L8 L12 L16 L20 L24 L28 L32 L36 L40 L44">
    <cfRule type="cellIs" dxfId="19" priority="11" operator="equal">
      <formula>"ENTREGUE"</formula>
    </cfRule>
    <cfRule type="cellIs" dxfId="18" priority="12" operator="equal">
      <formula>"EM ANDAMENTO"</formula>
    </cfRule>
    <cfRule type="cellIs" dxfId="17" priority="13" operator="equal">
      <formula>"PARALISADO"</formula>
    </cfRule>
    <cfRule type="containsText" dxfId="16" priority="14" operator="containsText" text="EM ANDAMENTO">
      <formula>NOT(ISERROR(SEARCH("EM ANDAMENTO",L4)))</formula>
    </cfRule>
  </conditionalFormatting>
  <conditionalFormatting sqref="L48">
    <cfRule type="cellIs" dxfId="15" priority="7" operator="equal">
      <formula>"ENTREGUE"</formula>
    </cfRule>
    <cfRule type="cellIs" dxfId="14" priority="8" operator="equal">
      <formula>"EM ANDAMENTO"</formula>
    </cfRule>
    <cfRule type="cellIs" dxfId="13" priority="9" operator="equal">
      <formula>"PARALISADO"</formula>
    </cfRule>
    <cfRule type="containsText" dxfId="12" priority="10" operator="containsText" text="EM ANDAMENTO">
      <formula>NOT(ISERROR(SEARCH("EM ANDAMENTO",L48)))</formula>
    </cfRule>
  </conditionalFormatting>
  <conditionalFormatting sqref="E48 E44 E40 E36 E32 E28 E24 E20 E16 E12 E8 E4 G4 G8 G12 G16 G24 G28 G32 G36 G40 G44 G48 G52">
    <cfRule type="expression" dxfId="11" priority="6">
      <formula>$E4-TODAY()&lt;=90</formula>
    </cfRule>
  </conditionalFormatting>
  <conditionalFormatting sqref="L52">
    <cfRule type="cellIs" dxfId="10" priority="2" operator="equal">
      <formula>"ENTREGUE"</formula>
    </cfRule>
    <cfRule type="cellIs" dxfId="9" priority="3" operator="equal">
      <formula>"EM ANDAMENTO"</formula>
    </cfRule>
    <cfRule type="cellIs" dxfId="8" priority="4" operator="equal">
      <formula>"PARALISADO"</formula>
    </cfRule>
    <cfRule type="containsText" dxfId="7" priority="5" operator="containsText" text="EM ANDAMENTO">
      <formula>NOT(ISERROR(SEARCH("EM ANDAMENTO",L52)))</formula>
    </cfRule>
  </conditionalFormatting>
  <conditionalFormatting sqref="E52">
    <cfRule type="expression" dxfId="6" priority="1">
      <formula>$E52-TODAY()&lt;=120</formula>
    </cfRule>
  </conditionalFormatting>
  <dataValidations count="1">
    <dataValidation type="list" allowBlank="1" showInputMessage="1" showErrorMessage="1" sqref="L4 L8 L12 L40 L16 L20 L24 L28 L32 L36 L44 L48 L52" xr:uid="{E2E4A3DB-EA90-46BE-8E9A-FECF42820569}">
      <formula1>"EM ANDAMENTO, PARALISADO, ENTREGUE"</formula1>
    </dataValidation>
  </dataValidations>
  <pageMargins left="0.51181102362204722" right="0.51181102362204722" top="0.39370078740157483" bottom="0.53" header="0.31496062992125984" footer="0.59055118110236227"/>
  <pageSetup paperSize="9" scale="48" fitToHeight="0" orientation="landscape"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665A65-08CF-41F7-91A8-185704AB9E56}">
  <dimension ref="A1:G18"/>
  <sheetViews>
    <sheetView view="pageBreakPreview" zoomScaleNormal="100" zoomScaleSheetLayoutView="100" workbookViewId="0">
      <selection sqref="A1:G1"/>
    </sheetView>
  </sheetViews>
  <sheetFormatPr defaultRowHeight="14.4" x14ac:dyDescent="0.3"/>
  <cols>
    <col min="1" max="1" width="22" customWidth="1"/>
    <col min="2" max="2" width="21.44140625" customWidth="1"/>
    <col min="3" max="3" width="17.88671875" customWidth="1"/>
    <col min="4" max="4" width="23.6640625" customWidth="1"/>
    <col min="5" max="5" width="34.109375" customWidth="1"/>
    <col min="6" max="7" width="31.109375" customWidth="1"/>
  </cols>
  <sheetData>
    <row r="1" spans="1:7" ht="15.6" x14ac:dyDescent="0.3">
      <c r="A1" s="682" t="s">
        <v>8</v>
      </c>
      <c r="B1" s="683"/>
      <c r="C1" s="683"/>
      <c r="D1" s="683"/>
      <c r="E1" s="683"/>
      <c r="F1" s="683"/>
      <c r="G1" s="684"/>
    </row>
    <row r="2" spans="1:7" x14ac:dyDescent="0.3">
      <c r="A2" s="685" t="s">
        <v>7</v>
      </c>
      <c r="B2" s="686"/>
      <c r="C2" s="686"/>
      <c r="D2" s="686"/>
      <c r="E2" s="686"/>
      <c r="F2" s="686"/>
      <c r="G2" s="687"/>
    </row>
    <row r="3" spans="1:7" x14ac:dyDescent="0.3">
      <c r="A3" s="688" t="s">
        <v>1050</v>
      </c>
      <c r="B3" s="689"/>
      <c r="C3" s="689"/>
      <c r="D3" s="689"/>
      <c r="E3" s="689"/>
      <c r="F3" s="689"/>
      <c r="G3" s="690"/>
    </row>
    <row r="4" spans="1:7" x14ac:dyDescent="0.3">
      <c r="A4" s="782" t="s">
        <v>2188</v>
      </c>
      <c r="B4" s="782"/>
      <c r="C4" s="782"/>
      <c r="D4" s="782"/>
      <c r="E4" s="782"/>
      <c r="F4" s="782"/>
      <c r="G4" s="782"/>
    </row>
    <row r="5" spans="1:7" x14ac:dyDescent="0.3">
      <c r="A5" s="783"/>
      <c r="B5" s="783"/>
      <c r="C5" s="783"/>
      <c r="D5" s="783"/>
      <c r="E5" s="783"/>
      <c r="F5" s="783"/>
      <c r="G5" s="783"/>
    </row>
    <row r="6" spans="1:7" ht="15.6" x14ac:dyDescent="0.3">
      <c r="A6" s="128" t="s">
        <v>1034</v>
      </c>
      <c r="B6" s="128" t="s">
        <v>1035</v>
      </c>
      <c r="C6" s="128" t="s">
        <v>1036</v>
      </c>
      <c r="D6" s="128" t="s">
        <v>1037</v>
      </c>
      <c r="E6" s="128" t="s">
        <v>1038</v>
      </c>
      <c r="F6" s="63" t="s">
        <v>2189</v>
      </c>
      <c r="G6" s="63" t="s">
        <v>1039</v>
      </c>
    </row>
    <row r="7" spans="1:7" x14ac:dyDescent="0.3">
      <c r="A7" s="1" t="s">
        <v>1040</v>
      </c>
      <c r="B7" s="1" t="s">
        <v>2179</v>
      </c>
      <c r="C7" s="130">
        <v>44796</v>
      </c>
      <c r="D7" s="131">
        <v>496860</v>
      </c>
      <c r="E7" s="78" t="s">
        <v>30</v>
      </c>
      <c r="F7" s="132">
        <f>D7/$D$16</f>
        <v>5.1037676936365732E-2</v>
      </c>
      <c r="G7" s="80">
        <f>D7/$D$16</f>
        <v>5.1037676936365732E-2</v>
      </c>
    </row>
    <row r="8" spans="1:7" x14ac:dyDescent="0.3">
      <c r="A8" s="1" t="s">
        <v>1042</v>
      </c>
      <c r="B8" s="1" t="s">
        <v>2180</v>
      </c>
      <c r="C8" s="130">
        <v>44861</v>
      </c>
      <c r="D8" s="131">
        <v>302531.17</v>
      </c>
      <c r="E8" s="78" t="s">
        <v>30</v>
      </c>
      <c r="F8" s="132">
        <f t="shared" ref="F8:F13" si="0">D8/$D$16</f>
        <v>3.1076134359056352E-2</v>
      </c>
      <c r="G8" s="80">
        <f t="shared" ref="G8:G13" si="1">D8/$D$16</f>
        <v>3.1076134359056352E-2</v>
      </c>
    </row>
    <row r="9" spans="1:7" x14ac:dyDescent="0.3">
      <c r="A9" s="1" t="s">
        <v>1706</v>
      </c>
      <c r="B9" s="1" t="s">
        <v>2181</v>
      </c>
      <c r="C9" s="130">
        <v>44917</v>
      </c>
      <c r="D9" s="131">
        <v>215802.8</v>
      </c>
      <c r="E9" s="78" t="s">
        <v>30</v>
      </c>
      <c r="F9" s="132">
        <f t="shared" si="0"/>
        <v>2.216735818613522E-2</v>
      </c>
      <c r="G9" s="80">
        <f t="shared" si="1"/>
        <v>2.216735818613522E-2</v>
      </c>
    </row>
    <row r="10" spans="1:7" x14ac:dyDescent="0.3">
      <c r="A10" s="1" t="s">
        <v>2078</v>
      </c>
      <c r="B10" s="1" t="s">
        <v>2182</v>
      </c>
      <c r="C10" s="130">
        <v>44964</v>
      </c>
      <c r="D10" s="131">
        <v>404050.82</v>
      </c>
      <c r="E10" s="78" t="s">
        <v>30</v>
      </c>
      <c r="F10" s="132">
        <f t="shared" si="0"/>
        <v>4.1504277295482957E-2</v>
      </c>
      <c r="G10" s="80">
        <f t="shared" si="1"/>
        <v>4.1504277295482957E-2</v>
      </c>
    </row>
    <row r="11" spans="1:7" x14ac:dyDescent="0.3">
      <c r="A11" s="1" t="s">
        <v>2080</v>
      </c>
      <c r="B11" s="1" t="s">
        <v>2183</v>
      </c>
      <c r="C11" s="130">
        <v>45041</v>
      </c>
      <c r="D11" s="131">
        <v>469382.03</v>
      </c>
      <c r="E11" s="78" t="s">
        <v>30</v>
      </c>
      <c r="F11" s="132">
        <f t="shared" si="0"/>
        <v>4.8215127816438288E-2</v>
      </c>
      <c r="G11" s="80">
        <f t="shared" si="1"/>
        <v>4.8215127816438288E-2</v>
      </c>
    </row>
    <row r="12" spans="1:7" x14ac:dyDescent="0.3">
      <c r="A12" s="1" t="s">
        <v>2082</v>
      </c>
      <c r="B12" s="1" t="s">
        <v>2184</v>
      </c>
      <c r="C12" s="130">
        <v>45072</v>
      </c>
      <c r="D12" s="131">
        <v>347580.41</v>
      </c>
      <c r="E12" s="78" t="s">
        <v>30</v>
      </c>
      <c r="F12" s="132">
        <f t="shared" si="0"/>
        <v>3.5703612033549777E-2</v>
      </c>
      <c r="G12" s="80">
        <f t="shared" si="1"/>
        <v>3.5703612033549777E-2</v>
      </c>
    </row>
    <row r="13" spans="1:7" x14ac:dyDescent="0.3">
      <c r="A13" s="1" t="s">
        <v>2185</v>
      </c>
      <c r="B13" s="1" t="s">
        <v>2186</v>
      </c>
      <c r="C13" s="174">
        <v>45175</v>
      </c>
      <c r="D13" s="175">
        <v>778272.6</v>
      </c>
      <c r="E13" s="78" t="s">
        <v>30</v>
      </c>
      <c r="F13" s="132">
        <f t="shared" si="0"/>
        <v>7.9944502530341327E-2</v>
      </c>
      <c r="G13" s="80">
        <f t="shared" si="1"/>
        <v>7.9944502530341327E-2</v>
      </c>
    </row>
    <row r="14" spans="1:7" x14ac:dyDescent="0.3">
      <c r="A14" s="784" t="s">
        <v>2084</v>
      </c>
      <c r="B14" s="784"/>
      <c r="C14" s="784"/>
      <c r="D14" s="785">
        <v>9213276.1999999993</v>
      </c>
      <c r="E14" s="785"/>
      <c r="F14" s="176"/>
      <c r="G14" s="177"/>
    </row>
    <row r="15" spans="1:7" x14ac:dyDescent="0.3">
      <c r="A15" s="768" t="s">
        <v>2187</v>
      </c>
      <c r="B15" s="768"/>
      <c r="C15" s="768"/>
      <c r="D15" s="779">
        <v>521884.76</v>
      </c>
      <c r="E15" s="779"/>
      <c r="F15" s="176"/>
      <c r="G15" s="177"/>
    </row>
    <row r="16" spans="1:7" x14ac:dyDescent="0.3">
      <c r="A16" s="770" t="s">
        <v>2086</v>
      </c>
      <c r="B16" s="770"/>
      <c r="C16" s="770"/>
      <c r="D16" s="780">
        <f>SUM(D14:E15)</f>
        <v>9735160.959999999</v>
      </c>
      <c r="E16" s="780"/>
      <c r="F16" s="145">
        <v>1</v>
      </c>
      <c r="G16" s="83"/>
    </row>
    <row r="17" spans="1:7" x14ac:dyDescent="0.3">
      <c r="A17" s="759" t="s">
        <v>1048</v>
      </c>
      <c r="B17" s="759"/>
      <c r="C17" s="759"/>
      <c r="D17" s="781">
        <f>SUM(D7:D13)</f>
        <v>3014479.83</v>
      </c>
      <c r="E17" s="781"/>
      <c r="F17" s="145">
        <f>D17/D16</f>
        <v>0.30964868915736965</v>
      </c>
      <c r="G17" s="83">
        <f>SUM(G7:G13)</f>
        <v>0.30964868915736965</v>
      </c>
    </row>
    <row r="18" spans="1:7" x14ac:dyDescent="0.3">
      <c r="A18" s="761" t="s">
        <v>1049</v>
      </c>
      <c r="B18" s="761"/>
      <c r="C18" s="761"/>
      <c r="D18" s="762">
        <f>D16-D17</f>
        <v>6720681.129999999</v>
      </c>
      <c r="E18" s="762"/>
      <c r="F18" s="145">
        <f>D18/D16</f>
        <v>0.69035131084263035</v>
      </c>
      <c r="G18" s="83">
        <f>1-G17</f>
        <v>0.69035131084263035</v>
      </c>
    </row>
  </sheetData>
  <mergeCells count="14">
    <mergeCell ref="A1:G1"/>
    <mergeCell ref="A2:G2"/>
    <mergeCell ref="A3:G3"/>
    <mergeCell ref="A4:G5"/>
    <mergeCell ref="A14:C14"/>
    <mergeCell ref="D14:E14"/>
    <mergeCell ref="A18:C18"/>
    <mergeCell ref="D18:E18"/>
    <mergeCell ref="A15:C15"/>
    <mergeCell ref="D15:E15"/>
    <mergeCell ref="A16:C16"/>
    <mergeCell ref="D16:E16"/>
    <mergeCell ref="A17:C17"/>
    <mergeCell ref="D17:E17"/>
  </mergeCells>
  <pageMargins left="0.511811024" right="0.511811024" top="0.78740157499999996" bottom="0.78740157499999996" header="0.31496062000000002" footer="0.31496062000000002"/>
  <pageSetup paperSize="9" scale="50" orientation="portrait"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7BB36C-4604-47E3-BE07-1942221FA303}">
  <dimension ref="A1:G23"/>
  <sheetViews>
    <sheetView view="pageBreakPreview" zoomScaleNormal="100" zoomScaleSheetLayoutView="100" workbookViewId="0">
      <selection sqref="A1:G1"/>
    </sheetView>
  </sheetViews>
  <sheetFormatPr defaultRowHeight="14.4" x14ac:dyDescent="0.3"/>
  <cols>
    <col min="1" max="1" width="22" customWidth="1"/>
    <col min="2" max="2" width="21.44140625" customWidth="1"/>
    <col min="3" max="3" width="17.88671875" customWidth="1"/>
    <col min="4" max="4" width="23.6640625" customWidth="1"/>
    <col min="5" max="5" width="34.109375" customWidth="1"/>
    <col min="6" max="7" width="31.109375" customWidth="1"/>
  </cols>
  <sheetData>
    <row r="1" spans="1:7" ht="15.6" x14ac:dyDescent="0.3">
      <c r="A1" s="682" t="s">
        <v>8</v>
      </c>
      <c r="B1" s="683"/>
      <c r="C1" s="683"/>
      <c r="D1" s="683"/>
      <c r="E1" s="683"/>
      <c r="F1" s="683"/>
      <c r="G1" s="684"/>
    </row>
    <row r="2" spans="1:7" x14ac:dyDescent="0.3">
      <c r="A2" s="685" t="s">
        <v>7</v>
      </c>
      <c r="B2" s="686"/>
      <c r="C2" s="686"/>
      <c r="D2" s="686"/>
      <c r="E2" s="686"/>
      <c r="F2" s="686"/>
      <c r="G2" s="687"/>
    </row>
    <row r="3" spans="1:7" x14ac:dyDescent="0.3">
      <c r="A3" s="688" t="s">
        <v>1050</v>
      </c>
      <c r="B3" s="689"/>
      <c r="C3" s="689"/>
      <c r="D3" s="689"/>
      <c r="E3" s="689"/>
      <c r="F3" s="689"/>
      <c r="G3" s="690"/>
    </row>
    <row r="4" spans="1:7" x14ac:dyDescent="0.3">
      <c r="A4" s="764" t="s">
        <v>2198</v>
      </c>
      <c r="B4" s="764"/>
      <c r="C4" s="764"/>
      <c r="D4" s="764"/>
      <c r="E4" s="764"/>
      <c r="F4" s="764"/>
      <c r="G4" s="764"/>
    </row>
    <row r="5" spans="1:7" x14ac:dyDescent="0.3">
      <c r="A5" s="764"/>
      <c r="B5" s="764"/>
      <c r="C5" s="764"/>
      <c r="D5" s="764"/>
      <c r="E5" s="764"/>
      <c r="F5" s="764"/>
      <c r="G5" s="764"/>
    </row>
    <row r="6" spans="1:7" ht="15.6" x14ac:dyDescent="0.3">
      <c r="A6" s="74" t="s">
        <v>1034</v>
      </c>
      <c r="B6" s="74" t="s">
        <v>1035</v>
      </c>
      <c r="C6" s="74" t="s">
        <v>1036</v>
      </c>
      <c r="D6" s="74" t="s">
        <v>1037</v>
      </c>
      <c r="E6" s="74" t="s">
        <v>1038</v>
      </c>
      <c r="F6" s="179" t="s">
        <v>2189</v>
      </c>
      <c r="G6" s="180" t="s">
        <v>1039</v>
      </c>
    </row>
    <row r="7" spans="1:7" x14ac:dyDescent="0.3">
      <c r="A7" s="75" t="s">
        <v>1040</v>
      </c>
      <c r="B7" s="181"/>
      <c r="C7" s="182"/>
      <c r="D7" s="77">
        <v>302617.32</v>
      </c>
      <c r="E7" s="183" t="s">
        <v>30</v>
      </c>
      <c r="F7" s="184">
        <f>D7/$D$21</f>
        <v>5.1919066972854283E-2</v>
      </c>
      <c r="G7" s="185">
        <f>F7</f>
        <v>5.1919066972854283E-2</v>
      </c>
    </row>
    <row r="8" spans="1:7" x14ac:dyDescent="0.3">
      <c r="A8" s="75" t="s">
        <v>1042</v>
      </c>
      <c r="B8" s="181"/>
      <c r="C8" s="182"/>
      <c r="D8" s="77">
        <v>72983.899999999994</v>
      </c>
      <c r="E8" s="183" t="s">
        <v>30</v>
      </c>
      <c r="F8" s="184">
        <f t="shared" ref="F8:F17" si="0">D8/$D$21</f>
        <v>1.2521609774483824E-2</v>
      </c>
      <c r="G8" s="185">
        <f t="shared" ref="G8:G18" si="1">F8</f>
        <v>1.2521609774483824E-2</v>
      </c>
    </row>
    <row r="9" spans="1:7" x14ac:dyDescent="0.3">
      <c r="A9" s="75" t="s">
        <v>1706</v>
      </c>
      <c r="B9" s="181"/>
      <c r="C9" s="182"/>
      <c r="D9" s="77">
        <v>201805.75</v>
      </c>
      <c r="E9" s="183" t="s">
        <v>30</v>
      </c>
      <c r="F9" s="184">
        <f t="shared" si="0"/>
        <v>3.4623154582682475E-2</v>
      </c>
      <c r="G9" s="185">
        <f t="shared" si="1"/>
        <v>3.4623154582682475E-2</v>
      </c>
    </row>
    <row r="10" spans="1:7" x14ac:dyDescent="0.3">
      <c r="A10" s="75" t="s">
        <v>2078</v>
      </c>
      <c r="B10" s="181"/>
      <c r="C10" s="182"/>
      <c r="D10" s="77">
        <v>426241.81</v>
      </c>
      <c r="E10" s="183" t="s">
        <v>30</v>
      </c>
      <c r="F10" s="184">
        <f t="shared" si="0"/>
        <v>7.3128917670742144E-2</v>
      </c>
      <c r="G10" s="185">
        <f t="shared" si="1"/>
        <v>7.3128917670742144E-2</v>
      </c>
    </row>
    <row r="11" spans="1:7" x14ac:dyDescent="0.3">
      <c r="A11" s="186" t="s">
        <v>2080</v>
      </c>
      <c r="B11" s="187"/>
      <c r="C11" s="188"/>
      <c r="D11" s="189">
        <v>426386.22</v>
      </c>
      <c r="E11" s="183" t="s">
        <v>30</v>
      </c>
      <c r="F11" s="184">
        <f t="shared" si="0"/>
        <v>7.3153693623623978E-2</v>
      </c>
      <c r="G11" s="185">
        <f t="shared" si="1"/>
        <v>7.3153693623623978E-2</v>
      </c>
    </row>
    <row r="12" spans="1:7" x14ac:dyDescent="0.3">
      <c r="A12" s="186" t="s">
        <v>2082</v>
      </c>
      <c r="B12" s="187"/>
      <c r="C12" s="188"/>
      <c r="D12" s="189">
        <v>480305.6</v>
      </c>
      <c r="E12" s="183" t="s">
        <v>30</v>
      </c>
      <c r="F12" s="184">
        <f t="shared" si="0"/>
        <v>8.2404465857529099E-2</v>
      </c>
      <c r="G12" s="185">
        <f t="shared" si="1"/>
        <v>8.2404465857529099E-2</v>
      </c>
    </row>
    <row r="13" spans="1:7" x14ac:dyDescent="0.3">
      <c r="A13" s="186" t="s">
        <v>2185</v>
      </c>
      <c r="B13" s="187"/>
      <c r="C13" s="188"/>
      <c r="D13" s="189">
        <v>453440.45</v>
      </c>
      <c r="E13" s="183" t="s">
        <v>30</v>
      </c>
      <c r="F13" s="184">
        <f t="shared" si="0"/>
        <v>7.7795299660148948E-2</v>
      </c>
      <c r="G13" s="185">
        <f t="shared" si="1"/>
        <v>7.7795299660148948E-2</v>
      </c>
    </row>
    <row r="14" spans="1:7" x14ac:dyDescent="0.3">
      <c r="A14" s="186" t="s">
        <v>2191</v>
      </c>
      <c r="B14" s="187"/>
      <c r="C14" s="188"/>
      <c r="D14" s="189">
        <v>445840.61</v>
      </c>
      <c r="E14" s="183" t="s">
        <v>30</v>
      </c>
      <c r="F14" s="184">
        <f t="shared" si="0"/>
        <v>7.6491419889014298E-2</v>
      </c>
      <c r="G14" s="185">
        <f t="shared" si="1"/>
        <v>7.6491419889014298E-2</v>
      </c>
    </row>
    <row r="15" spans="1:7" x14ac:dyDescent="0.3">
      <c r="A15" s="186" t="s">
        <v>2192</v>
      </c>
      <c r="B15" s="187"/>
      <c r="C15" s="188"/>
      <c r="D15" s="189">
        <v>465409</v>
      </c>
      <c r="E15" s="183" t="s">
        <v>30</v>
      </c>
      <c r="F15" s="184">
        <f t="shared" si="0"/>
        <v>7.9848704762731815E-2</v>
      </c>
      <c r="G15" s="185">
        <f t="shared" si="1"/>
        <v>7.9848704762731815E-2</v>
      </c>
    </row>
    <row r="16" spans="1:7" x14ac:dyDescent="0.3">
      <c r="A16" s="186" t="s">
        <v>2193</v>
      </c>
      <c r="B16" s="187"/>
      <c r="C16" s="188"/>
      <c r="D16" s="189">
        <v>500000</v>
      </c>
      <c r="E16" s="183" t="s">
        <v>30</v>
      </c>
      <c r="F16" s="184">
        <f t="shared" si="0"/>
        <v>8.5783369856117758E-2</v>
      </c>
      <c r="G16" s="185">
        <f t="shared" si="1"/>
        <v>8.5783369856117758E-2</v>
      </c>
    </row>
    <row r="17" spans="1:7" x14ac:dyDescent="0.3">
      <c r="A17" s="190" t="s">
        <v>2194</v>
      </c>
      <c r="B17" s="191" t="s">
        <v>2195</v>
      </c>
      <c r="C17" s="192">
        <v>45777</v>
      </c>
      <c r="D17" s="193">
        <v>204779.56</v>
      </c>
      <c r="E17" s="194" t="s">
        <v>3124</v>
      </c>
      <c r="F17" s="184">
        <f t="shared" si="0"/>
        <v>3.5133361468906117E-2</v>
      </c>
      <c r="G17" s="185">
        <f t="shared" si="1"/>
        <v>3.5133361468906117E-2</v>
      </c>
    </row>
    <row r="18" spans="1:7" x14ac:dyDescent="0.3">
      <c r="A18" s="190" t="s">
        <v>2875</v>
      </c>
      <c r="B18" s="191" t="s">
        <v>3125</v>
      </c>
      <c r="C18" s="192">
        <v>45841</v>
      </c>
      <c r="D18" s="193">
        <v>282308.28000000003</v>
      </c>
      <c r="E18" s="194" t="s">
        <v>3126</v>
      </c>
      <c r="F18" s="431">
        <f>D18/$D$21</f>
        <v>4.843471119336891E-2</v>
      </c>
      <c r="G18" s="185">
        <f t="shared" si="1"/>
        <v>4.843471119336891E-2</v>
      </c>
    </row>
    <row r="19" spans="1:7" x14ac:dyDescent="0.3">
      <c r="A19" s="697" t="s">
        <v>1045</v>
      </c>
      <c r="B19" s="698"/>
      <c r="C19" s="699"/>
      <c r="D19" s="700">
        <v>2914317.78</v>
      </c>
      <c r="E19" s="699"/>
      <c r="F19" s="81"/>
      <c r="G19" s="177"/>
    </row>
    <row r="20" spans="1:7" x14ac:dyDescent="0.3">
      <c r="A20" s="786" t="s">
        <v>2197</v>
      </c>
      <c r="B20" s="732"/>
      <c r="C20" s="733"/>
      <c r="D20" s="787">
        <f>D19</f>
        <v>2914317.78</v>
      </c>
      <c r="E20" s="733"/>
      <c r="F20" s="81"/>
      <c r="G20" s="177"/>
    </row>
    <row r="21" spans="1:7" x14ac:dyDescent="0.3">
      <c r="A21" s="788" t="s">
        <v>1047</v>
      </c>
      <c r="B21" s="732"/>
      <c r="C21" s="733"/>
      <c r="D21" s="789">
        <f>SUM(D19:E20)</f>
        <v>5828635.5599999996</v>
      </c>
      <c r="E21" s="733"/>
      <c r="F21" s="82">
        <v>1</v>
      </c>
      <c r="G21" s="177"/>
    </row>
    <row r="22" spans="1:7" x14ac:dyDescent="0.3">
      <c r="A22" s="731" t="s">
        <v>1048</v>
      </c>
      <c r="B22" s="732"/>
      <c r="C22" s="733"/>
      <c r="D22" s="734">
        <f>SUM(D7:D18)</f>
        <v>4262118.5</v>
      </c>
      <c r="E22" s="733"/>
      <c r="F22" s="82">
        <f>D22/D21</f>
        <v>0.73123777531220369</v>
      </c>
      <c r="G22" s="72">
        <f>SUM(G7:G18)</f>
        <v>0.73123777531220369</v>
      </c>
    </row>
    <row r="23" spans="1:7" x14ac:dyDescent="0.3">
      <c r="A23" s="678" t="s">
        <v>1049</v>
      </c>
      <c r="B23" s="679"/>
      <c r="C23" s="680"/>
      <c r="D23" s="681">
        <f>D21-D22</f>
        <v>1566517.0599999996</v>
      </c>
      <c r="E23" s="680"/>
      <c r="F23" s="82">
        <f>D23/D21</f>
        <v>0.26876222468779637</v>
      </c>
      <c r="G23" s="72">
        <f>1-G22</f>
        <v>0.26876222468779631</v>
      </c>
    </row>
  </sheetData>
  <mergeCells count="14">
    <mergeCell ref="A1:G1"/>
    <mergeCell ref="A2:G2"/>
    <mergeCell ref="A3:G3"/>
    <mergeCell ref="A4:G5"/>
    <mergeCell ref="A19:C19"/>
    <mergeCell ref="D19:E19"/>
    <mergeCell ref="A23:C23"/>
    <mergeCell ref="D23:E23"/>
    <mergeCell ref="A20:C20"/>
    <mergeCell ref="D20:E20"/>
    <mergeCell ref="A21:C21"/>
    <mergeCell ref="D21:E21"/>
    <mergeCell ref="A22:C22"/>
    <mergeCell ref="D22:E22"/>
  </mergeCells>
  <phoneticPr fontId="2" type="noConversion"/>
  <pageMargins left="0.511811024" right="0.511811024" top="0.78740157499999996" bottom="0.78740157499999996" header="0.31496062000000002" footer="0.31496062000000002"/>
  <pageSetup paperSize="9" scale="50" orientation="portrait"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236D56-F7B5-4371-BD11-764E78A3D70A}">
  <dimension ref="A1:G842"/>
  <sheetViews>
    <sheetView view="pageBreakPreview" zoomScaleNormal="100" zoomScaleSheetLayoutView="100" workbookViewId="0">
      <selection activeCell="D713" sqref="D713:F713"/>
    </sheetView>
  </sheetViews>
  <sheetFormatPr defaultRowHeight="14.4" x14ac:dyDescent="0.3"/>
  <cols>
    <col min="1" max="1" width="22" customWidth="1"/>
    <col min="2" max="2" width="21.44140625" customWidth="1"/>
    <col min="3" max="3" width="21.5546875" customWidth="1"/>
    <col min="4" max="4" width="23.6640625" customWidth="1"/>
    <col min="5" max="5" width="24.109375" customWidth="1"/>
    <col min="6" max="6" width="39.109375" customWidth="1"/>
    <col min="7" max="7" width="34" customWidth="1"/>
  </cols>
  <sheetData>
    <row r="1" spans="1:7" ht="15.6" x14ac:dyDescent="0.3">
      <c r="A1" s="827" t="s">
        <v>8</v>
      </c>
      <c r="B1" s="828"/>
      <c r="C1" s="828"/>
      <c r="D1" s="828"/>
      <c r="E1" s="828"/>
      <c r="F1" s="828"/>
      <c r="G1" s="828"/>
    </row>
    <row r="2" spans="1:7" x14ac:dyDescent="0.3">
      <c r="A2" s="686" t="s">
        <v>7</v>
      </c>
      <c r="B2" s="828"/>
      <c r="C2" s="828"/>
      <c r="D2" s="828"/>
      <c r="E2" s="828"/>
      <c r="F2" s="828"/>
      <c r="G2" s="828"/>
    </row>
    <row r="3" spans="1:7" x14ac:dyDescent="0.3">
      <c r="A3" s="686" t="s">
        <v>2201</v>
      </c>
      <c r="B3" s="828"/>
      <c r="C3" s="828"/>
      <c r="D3" s="828"/>
      <c r="E3" s="828"/>
      <c r="F3" s="828"/>
      <c r="G3" s="828"/>
    </row>
    <row r="4" spans="1:7" x14ac:dyDescent="0.3">
      <c r="A4" s="826" t="s">
        <v>2202</v>
      </c>
      <c r="B4" s="698"/>
      <c r="C4" s="698"/>
      <c r="D4" s="698"/>
      <c r="E4" s="698"/>
      <c r="F4" s="698"/>
      <c r="G4" s="698"/>
    </row>
    <row r="5" spans="1:7" ht="15.6" x14ac:dyDescent="0.3">
      <c r="A5" s="197" t="s">
        <v>1034</v>
      </c>
      <c r="B5" s="197" t="s">
        <v>1035</v>
      </c>
      <c r="C5" s="197" t="s">
        <v>1036</v>
      </c>
      <c r="D5" s="197" t="s">
        <v>1037</v>
      </c>
      <c r="E5" s="197" t="s">
        <v>2203</v>
      </c>
      <c r="F5" s="197" t="s">
        <v>1038</v>
      </c>
      <c r="G5" s="197" t="s">
        <v>2204</v>
      </c>
    </row>
    <row r="6" spans="1:7" x14ac:dyDescent="0.3">
      <c r="A6" s="75" t="s">
        <v>1040</v>
      </c>
      <c r="B6" s="75" t="s">
        <v>2205</v>
      </c>
      <c r="C6" s="76">
        <v>44313</v>
      </c>
      <c r="D6" s="198">
        <v>61368.13</v>
      </c>
      <c r="E6" s="75" t="s">
        <v>2206</v>
      </c>
      <c r="F6" s="199"/>
      <c r="G6" s="818"/>
    </row>
    <row r="7" spans="1:7" x14ac:dyDescent="0.3">
      <c r="A7" s="75" t="s">
        <v>1042</v>
      </c>
      <c r="B7" s="75" t="s">
        <v>2207</v>
      </c>
      <c r="C7" s="76">
        <v>44342</v>
      </c>
      <c r="D7" s="198">
        <v>69182.009999999995</v>
      </c>
      <c r="E7" s="75" t="s">
        <v>2208</v>
      </c>
      <c r="F7" s="201"/>
      <c r="G7" s="820"/>
    </row>
    <row r="8" spans="1:7" x14ac:dyDescent="0.3">
      <c r="A8" s="75" t="s">
        <v>1706</v>
      </c>
      <c r="B8" s="75" t="s">
        <v>2209</v>
      </c>
      <c r="C8" s="76">
        <v>44365</v>
      </c>
      <c r="D8" s="198">
        <v>77039.72</v>
      </c>
      <c r="E8" s="75" t="s">
        <v>2210</v>
      </c>
      <c r="F8" s="201"/>
      <c r="G8" s="820"/>
    </row>
    <row r="9" spans="1:7" x14ac:dyDescent="0.3">
      <c r="A9" s="75" t="s">
        <v>2078</v>
      </c>
      <c r="B9" s="75" t="s">
        <v>2211</v>
      </c>
      <c r="C9" s="76">
        <v>44391</v>
      </c>
      <c r="D9" s="198">
        <v>78602.720000000001</v>
      </c>
      <c r="E9" s="75" t="s">
        <v>2212</v>
      </c>
      <c r="F9" s="201"/>
      <c r="G9" s="820"/>
    </row>
    <row r="10" spans="1:7" x14ac:dyDescent="0.3">
      <c r="A10" s="75" t="s">
        <v>2080</v>
      </c>
      <c r="B10" s="75" t="s">
        <v>2213</v>
      </c>
      <c r="C10" s="76">
        <v>44494</v>
      </c>
      <c r="D10" s="198">
        <v>60604.97</v>
      </c>
      <c r="E10" s="75"/>
      <c r="F10" s="202" t="s">
        <v>2214</v>
      </c>
      <c r="G10" s="819"/>
    </row>
    <row r="11" spans="1:7" x14ac:dyDescent="0.3">
      <c r="A11" s="801" t="s">
        <v>2215</v>
      </c>
      <c r="B11" s="732"/>
      <c r="C11" s="733"/>
      <c r="D11" s="809">
        <v>346797.55</v>
      </c>
      <c r="E11" s="732"/>
      <c r="F11" s="733"/>
      <c r="G11" s="203">
        <v>1</v>
      </c>
    </row>
    <row r="12" spans="1:7" x14ac:dyDescent="0.3">
      <c r="A12" s="801" t="s">
        <v>2216</v>
      </c>
      <c r="B12" s="732"/>
      <c r="C12" s="733"/>
      <c r="D12" s="809">
        <f>SUM(D6:D10)</f>
        <v>346797.54999999993</v>
      </c>
      <c r="E12" s="732"/>
      <c r="F12" s="733"/>
      <c r="G12" s="203">
        <f>D12/D11</f>
        <v>0.99999999999999978</v>
      </c>
    </row>
    <row r="13" spans="1:7" x14ac:dyDescent="0.3">
      <c r="A13" s="801" t="s">
        <v>2217</v>
      </c>
      <c r="B13" s="732"/>
      <c r="C13" s="733"/>
      <c r="D13" s="809">
        <f>D11-D12</f>
        <v>0</v>
      </c>
      <c r="E13" s="732"/>
      <c r="F13" s="733"/>
      <c r="G13" s="203">
        <f>D13/D11</f>
        <v>0</v>
      </c>
    </row>
    <row r="14" spans="1:7" x14ac:dyDescent="0.3">
      <c r="A14" s="826" t="s">
        <v>2218</v>
      </c>
      <c r="B14" s="698"/>
      <c r="C14" s="698"/>
      <c r="D14" s="698"/>
      <c r="E14" s="698"/>
      <c r="F14" s="698"/>
      <c r="G14" s="698"/>
    </row>
    <row r="15" spans="1:7" ht="15.6" x14ac:dyDescent="0.3">
      <c r="A15" s="197" t="s">
        <v>1034</v>
      </c>
      <c r="B15" s="197" t="s">
        <v>1035</v>
      </c>
      <c r="C15" s="197" t="s">
        <v>1036</v>
      </c>
      <c r="D15" s="197" t="s">
        <v>1037</v>
      </c>
      <c r="E15" s="197" t="s">
        <v>2203</v>
      </c>
      <c r="F15" s="197" t="s">
        <v>1038</v>
      </c>
      <c r="G15" s="197" t="s">
        <v>2204</v>
      </c>
    </row>
    <row r="16" spans="1:7" x14ac:dyDescent="0.3">
      <c r="A16" s="75" t="s">
        <v>1040</v>
      </c>
      <c r="B16" s="75" t="s">
        <v>2219</v>
      </c>
      <c r="C16" s="76">
        <v>44473</v>
      </c>
      <c r="D16" s="198">
        <v>50544.160000000003</v>
      </c>
      <c r="E16" s="75"/>
      <c r="F16" s="199"/>
      <c r="G16" s="818"/>
    </row>
    <row r="17" spans="1:7" x14ac:dyDescent="0.3">
      <c r="A17" s="75" t="s">
        <v>1042</v>
      </c>
      <c r="B17" s="75" t="s">
        <v>2220</v>
      </c>
      <c r="C17" s="76">
        <v>44494</v>
      </c>
      <c r="D17" s="198">
        <v>26833.77</v>
      </c>
      <c r="E17" s="75"/>
      <c r="F17" s="202" t="s">
        <v>2214</v>
      </c>
      <c r="G17" s="819"/>
    </row>
    <row r="18" spans="1:7" x14ac:dyDescent="0.3">
      <c r="A18" s="801" t="s">
        <v>2221</v>
      </c>
      <c r="B18" s="732"/>
      <c r="C18" s="733"/>
      <c r="D18" s="809">
        <v>77377.929999999993</v>
      </c>
      <c r="E18" s="732"/>
      <c r="F18" s="733"/>
      <c r="G18" s="203">
        <v>1</v>
      </c>
    </row>
    <row r="19" spans="1:7" x14ac:dyDescent="0.3">
      <c r="A19" s="801" t="s">
        <v>2222</v>
      </c>
      <c r="B19" s="732"/>
      <c r="C19" s="733"/>
      <c r="D19" s="809">
        <f>SUM(D16:D17)</f>
        <v>77377.930000000008</v>
      </c>
      <c r="E19" s="732"/>
      <c r="F19" s="733"/>
      <c r="G19" s="203">
        <f>D19/D18</f>
        <v>1.0000000000000002</v>
      </c>
    </row>
    <row r="20" spans="1:7" x14ac:dyDescent="0.3">
      <c r="A20" s="801" t="s">
        <v>2223</v>
      </c>
      <c r="B20" s="732"/>
      <c r="C20" s="733"/>
      <c r="D20" s="809">
        <f>D18-D19</f>
        <v>0</v>
      </c>
      <c r="E20" s="732"/>
      <c r="F20" s="733"/>
      <c r="G20" s="203">
        <f>D20/D18</f>
        <v>0</v>
      </c>
    </row>
    <row r="21" spans="1:7" x14ac:dyDescent="0.3">
      <c r="A21" s="814" t="s">
        <v>2224</v>
      </c>
      <c r="B21" s="732"/>
      <c r="C21" s="732"/>
      <c r="D21" s="732"/>
      <c r="E21" s="732"/>
      <c r="F21" s="732"/>
      <c r="G21" s="732"/>
    </row>
    <row r="22" spans="1:7" ht="15.6" x14ac:dyDescent="0.3">
      <c r="A22" s="197" t="s">
        <v>1034</v>
      </c>
      <c r="B22" s="197" t="s">
        <v>1035</v>
      </c>
      <c r="C22" s="197" t="s">
        <v>1036</v>
      </c>
      <c r="D22" s="197" t="s">
        <v>1037</v>
      </c>
      <c r="E22" s="197" t="s">
        <v>2203</v>
      </c>
      <c r="F22" s="197" t="s">
        <v>1038</v>
      </c>
      <c r="G22" s="197" t="s">
        <v>2204</v>
      </c>
    </row>
    <row r="23" spans="1:7" x14ac:dyDescent="0.3">
      <c r="A23" s="75" t="s">
        <v>1040</v>
      </c>
      <c r="B23" s="75" t="s">
        <v>2225</v>
      </c>
      <c r="C23" s="76">
        <v>44321</v>
      </c>
      <c r="D23" s="198">
        <v>22218.55</v>
      </c>
      <c r="E23" s="75" t="s">
        <v>2226</v>
      </c>
      <c r="F23" s="199"/>
      <c r="G23" s="818"/>
    </row>
    <row r="24" spans="1:7" x14ac:dyDescent="0.3">
      <c r="A24" s="75" t="s">
        <v>1042</v>
      </c>
      <c r="B24" s="75" t="s">
        <v>2227</v>
      </c>
      <c r="C24" s="76">
        <v>44363</v>
      </c>
      <c r="D24" s="198">
        <v>63636.53</v>
      </c>
      <c r="E24" s="75" t="s">
        <v>2228</v>
      </c>
      <c r="F24" s="201"/>
      <c r="G24" s="820"/>
    </row>
    <row r="25" spans="1:7" x14ac:dyDescent="0.3">
      <c r="A25" s="75" t="s">
        <v>1706</v>
      </c>
      <c r="B25" s="75" t="s">
        <v>2229</v>
      </c>
      <c r="C25" s="76">
        <v>44391</v>
      </c>
      <c r="D25" s="198">
        <v>43277.72</v>
      </c>
      <c r="E25" s="75" t="s">
        <v>2230</v>
      </c>
      <c r="F25" s="201"/>
      <c r="G25" s="820"/>
    </row>
    <row r="26" spans="1:7" x14ac:dyDescent="0.3">
      <c r="A26" s="75" t="s">
        <v>2078</v>
      </c>
      <c r="B26" s="75" t="s">
        <v>2231</v>
      </c>
      <c r="C26" s="76">
        <v>44431</v>
      </c>
      <c r="D26" s="198">
        <v>50023.44</v>
      </c>
      <c r="E26" s="75" t="s">
        <v>2232</v>
      </c>
      <c r="F26" s="201"/>
      <c r="G26" s="819"/>
    </row>
    <row r="27" spans="1:7" x14ac:dyDescent="0.3">
      <c r="A27" s="75" t="s">
        <v>2080</v>
      </c>
      <c r="B27" s="75" t="s">
        <v>2233</v>
      </c>
      <c r="C27" s="76">
        <v>44460</v>
      </c>
      <c r="D27" s="198">
        <v>22111.7</v>
      </c>
      <c r="E27" s="75"/>
      <c r="F27" s="202" t="s">
        <v>2214</v>
      </c>
      <c r="G27" s="204"/>
    </row>
    <row r="28" spans="1:7" x14ac:dyDescent="0.3">
      <c r="A28" s="801" t="s">
        <v>2234</v>
      </c>
      <c r="B28" s="732"/>
      <c r="C28" s="733"/>
      <c r="D28" s="809">
        <v>201267.94</v>
      </c>
      <c r="E28" s="732"/>
      <c r="F28" s="733"/>
      <c r="G28" s="203">
        <v>1</v>
      </c>
    </row>
    <row r="29" spans="1:7" x14ac:dyDescent="0.3">
      <c r="A29" s="801" t="s">
        <v>2235</v>
      </c>
      <c r="B29" s="732"/>
      <c r="C29" s="733"/>
      <c r="D29" s="809">
        <f>SUM(D23:D27)</f>
        <v>201267.94</v>
      </c>
      <c r="E29" s="732"/>
      <c r="F29" s="733"/>
      <c r="G29" s="203">
        <f>D29/D28</f>
        <v>1</v>
      </c>
    </row>
    <row r="30" spans="1:7" x14ac:dyDescent="0.3">
      <c r="A30" s="801" t="s">
        <v>2236</v>
      </c>
      <c r="B30" s="732"/>
      <c r="C30" s="733"/>
      <c r="D30" s="809">
        <f>D28-D29</f>
        <v>0</v>
      </c>
      <c r="E30" s="732"/>
      <c r="F30" s="733"/>
      <c r="G30" s="203">
        <f>D30/D28</f>
        <v>0</v>
      </c>
    </row>
    <row r="31" spans="1:7" x14ac:dyDescent="0.3">
      <c r="A31" s="814" t="s">
        <v>2237</v>
      </c>
      <c r="B31" s="732"/>
      <c r="C31" s="732"/>
      <c r="D31" s="732"/>
      <c r="E31" s="732"/>
      <c r="F31" s="732"/>
      <c r="G31" s="732"/>
    </row>
    <row r="32" spans="1:7" ht="15.6" x14ac:dyDescent="0.3">
      <c r="A32" s="197" t="s">
        <v>1034</v>
      </c>
      <c r="B32" s="197" t="s">
        <v>1035</v>
      </c>
      <c r="C32" s="197" t="s">
        <v>1036</v>
      </c>
      <c r="D32" s="197" t="s">
        <v>1037</v>
      </c>
      <c r="E32" s="197" t="s">
        <v>2203</v>
      </c>
      <c r="F32" s="197" t="s">
        <v>1038</v>
      </c>
      <c r="G32" s="197" t="s">
        <v>2204</v>
      </c>
    </row>
    <row r="33" spans="1:7" x14ac:dyDescent="0.3">
      <c r="A33" s="75" t="s">
        <v>1040</v>
      </c>
      <c r="B33" s="75" t="s">
        <v>2238</v>
      </c>
      <c r="C33" s="76">
        <v>44365</v>
      </c>
      <c r="D33" s="78">
        <v>27997.62</v>
      </c>
      <c r="E33" s="78" t="s">
        <v>2239</v>
      </c>
      <c r="F33" s="205" t="s">
        <v>2214</v>
      </c>
      <c r="G33" s="206"/>
    </row>
    <row r="34" spans="1:7" x14ac:dyDescent="0.3">
      <c r="A34" s="801" t="s">
        <v>2240</v>
      </c>
      <c r="B34" s="732"/>
      <c r="C34" s="733"/>
      <c r="D34" s="809">
        <v>27997.62</v>
      </c>
      <c r="E34" s="732"/>
      <c r="F34" s="733"/>
      <c r="G34" s="203">
        <v>1</v>
      </c>
    </row>
    <row r="35" spans="1:7" x14ac:dyDescent="0.3">
      <c r="A35" s="801" t="s">
        <v>2241</v>
      </c>
      <c r="B35" s="732"/>
      <c r="C35" s="733"/>
      <c r="D35" s="809">
        <v>27997.62</v>
      </c>
      <c r="E35" s="732"/>
      <c r="F35" s="733"/>
      <c r="G35" s="203">
        <f>D35/D34</f>
        <v>1</v>
      </c>
    </row>
    <row r="36" spans="1:7" x14ac:dyDescent="0.3">
      <c r="A36" s="801" t="s">
        <v>2242</v>
      </c>
      <c r="B36" s="732"/>
      <c r="C36" s="733"/>
      <c r="D36" s="809">
        <f>D34-D35</f>
        <v>0</v>
      </c>
      <c r="E36" s="732"/>
      <c r="F36" s="733"/>
      <c r="G36" s="203">
        <f>D36/D34</f>
        <v>0</v>
      </c>
    </row>
    <row r="37" spans="1:7" x14ac:dyDescent="0.3">
      <c r="A37" s="813" t="s">
        <v>2243</v>
      </c>
      <c r="B37" s="791"/>
      <c r="C37" s="791"/>
      <c r="D37" s="791"/>
      <c r="E37" s="791"/>
      <c r="F37" s="791"/>
      <c r="G37" s="791"/>
    </row>
    <row r="38" spans="1:7" ht="15.6" x14ac:dyDescent="0.3">
      <c r="A38" s="197" t="s">
        <v>1034</v>
      </c>
      <c r="B38" s="197" t="s">
        <v>1035</v>
      </c>
      <c r="C38" s="197" t="s">
        <v>1036</v>
      </c>
      <c r="D38" s="197" t="s">
        <v>1037</v>
      </c>
      <c r="E38" s="197" t="s">
        <v>2203</v>
      </c>
      <c r="F38" s="197" t="s">
        <v>1038</v>
      </c>
      <c r="G38" s="197" t="s">
        <v>2204</v>
      </c>
    </row>
    <row r="39" spans="1:7" x14ac:dyDescent="0.3">
      <c r="A39" s="75" t="s">
        <v>1040</v>
      </c>
      <c r="B39" s="75" t="s">
        <v>2244</v>
      </c>
      <c r="C39" s="76">
        <v>44365</v>
      </c>
      <c r="D39" s="78">
        <v>8770.7999999999993</v>
      </c>
      <c r="E39" s="78" t="s">
        <v>2245</v>
      </c>
      <c r="F39" s="205" t="s">
        <v>2214</v>
      </c>
      <c r="G39" s="207"/>
    </row>
    <row r="40" spans="1:7" x14ac:dyDescent="0.3">
      <c r="A40" s="801" t="s">
        <v>2246</v>
      </c>
      <c r="B40" s="732"/>
      <c r="C40" s="733"/>
      <c r="D40" s="809">
        <v>8770.7999999999993</v>
      </c>
      <c r="E40" s="732"/>
      <c r="F40" s="733"/>
      <c r="G40" s="203">
        <v>1</v>
      </c>
    </row>
    <row r="41" spans="1:7" x14ac:dyDescent="0.3">
      <c r="A41" s="801" t="s">
        <v>2247</v>
      </c>
      <c r="B41" s="732"/>
      <c r="C41" s="733"/>
      <c r="D41" s="809">
        <v>8770.7999999999993</v>
      </c>
      <c r="E41" s="732"/>
      <c r="F41" s="733"/>
      <c r="G41" s="203">
        <f>D41/D40</f>
        <v>1</v>
      </c>
    </row>
    <row r="42" spans="1:7" x14ac:dyDescent="0.3">
      <c r="A42" s="801" t="s">
        <v>2248</v>
      </c>
      <c r="B42" s="732"/>
      <c r="C42" s="733"/>
      <c r="D42" s="809">
        <f>D40-D41</f>
        <v>0</v>
      </c>
      <c r="E42" s="732"/>
      <c r="F42" s="733"/>
      <c r="G42" s="203">
        <f>D42/D40</f>
        <v>0</v>
      </c>
    </row>
    <row r="43" spans="1:7" x14ac:dyDescent="0.3">
      <c r="A43" s="813" t="s">
        <v>2249</v>
      </c>
      <c r="B43" s="791"/>
      <c r="C43" s="791"/>
      <c r="D43" s="791"/>
      <c r="E43" s="791"/>
      <c r="F43" s="791"/>
      <c r="G43" s="791"/>
    </row>
    <row r="44" spans="1:7" ht="15.6" x14ac:dyDescent="0.3">
      <c r="A44" s="197" t="s">
        <v>1034</v>
      </c>
      <c r="B44" s="197" t="s">
        <v>1035</v>
      </c>
      <c r="C44" s="197" t="s">
        <v>1036</v>
      </c>
      <c r="D44" s="197" t="s">
        <v>1037</v>
      </c>
      <c r="E44" s="197" t="s">
        <v>2203</v>
      </c>
      <c r="F44" s="197" t="s">
        <v>1038</v>
      </c>
      <c r="G44" s="197" t="s">
        <v>2204</v>
      </c>
    </row>
    <row r="45" spans="1:7" x14ac:dyDescent="0.3">
      <c r="A45" s="75" t="s">
        <v>1040</v>
      </c>
      <c r="B45" s="75" t="s">
        <v>2250</v>
      </c>
      <c r="C45" s="76">
        <v>44383</v>
      </c>
      <c r="D45" s="78">
        <v>80631.63</v>
      </c>
      <c r="E45" s="78" t="s">
        <v>2251</v>
      </c>
      <c r="F45" s="78"/>
      <c r="G45" s="818"/>
    </row>
    <row r="46" spans="1:7" x14ac:dyDescent="0.3">
      <c r="A46" s="75" t="s">
        <v>1042</v>
      </c>
      <c r="B46" s="75" t="s">
        <v>2252</v>
      </c>
      <c r="C46" s="76">
        <v>44404</v>
      </c>
      <c r="D46" s="78">
        <v>258531.55</v>
      </c>
      <c r="E46" s="78" t="s">
        <v>2253</v>
      </c>
      <c r="F46" s="78"/>
      <c r="G46" s="820"/>
    </row>
    <row r="47" spans="1:7" x14ac:dyDescent="0.3">
      <c r="A47" s="75" t="s">
        <v>1706</v>
      </c>
      <c r="B47" s="75" t="s">
        <v>2254</v>
      </c>
      <c r="C47" s="76">
        <v>44567</v>
      </c>
      <c r="D47" s="78">
        <v>51566.04</v>
      </c>
      <c r="E47" s="78"/>
      <c r="F47" s="78"/>
      <c r="G47" s="820"/>
    </row>
    <row r="48" spans="1:7" x14ac:dyDescent="0.3">
      <c r="A48" s="75" t="s">
        <v>2078</v>
      </c>
      <c r="B48" s="75" t="s">
        <v>2255</v>
      </c>
      <c r="C48" s="76">
        <v>44637</v>
      </c>
      <c r="D48" s="78">
        <v>108649.75</v>
      </c>
      <c r="E48" s="78" t="s">
        <v>2256</v>
      </c>
      <c r="F48" s="78"/>
      <c r="G48" s="820"/>
    </row>
    <row r="49" spans="1:7" x14ac:dyDescent="0.3">
      <c r="A49" s="75" t="s">
        <v>2080</v>
      </c>
      <c r="B49" s="75" t="s">
        <v>2257</v>
      </c>
      <c r="C49" s="76">
        <v>44645</v>
      </c>
      <c r="D49" s="78">
        <v>19621.29</v>
      </c>
      <c r="E49" s="78" t="s">
        <v>2258</v>
      </c>
      <c r="F49" s="205" t="s">
        <v>2214</v>
      </c>
      <c r="G49" s="819"/>
    </row>
    <row r="50" spans="1:7" x14ac:dyDescent="0.3">
      <c r="A50" s="801" t="s">
        <v>2259</v>
      </c>
      <c r="B50" s="732"/>
      <c r="C50" s="733"/>
      <c r="D50" s="809">
        <v>519000.26</v>
      </c>
      <c r="E50" s="732"/>
      <c r="F50" s="733"/>
      <c r="G50" s="203">
        <v>1</v>
      </c>
    </row>
    <row r="51" spans="1:7" x14ac:dyDescent="0.3">
      <c r="A51" s="801" t="s">
        <v>2260</v>
      </c>
      <c r="B51" s="732"/>
      <c r="C51" s="733"/>
      <c r="D51" s="809">
        <f>SUM(D45:D49)</f>
        <v>519000.25999999995</v>
      </c>
      <c r="E51" s="732"/>
      <c r="F51" s="733"/>
      <c r="G51" s="203">
        <f>D51/D50</f>
        <v>0.99999999999999989</v>
      </c>
    </row>
    <row r="52" spans="1:7" x14ac:dyDescent="0.3">
      <c r="A52" s="801" t="s">
        <v>2261</v>
      </c>
      <c r="B52" s="732"/>
      <c r="C52" s="733"/>
      <c r="D52" s="809">
        <f>D50-D51</f>
        <v>0</v>
      </c>
      <c r="E52" s="732"/>
      <c r="F52" s="733"/>
      <c r="G52" s="203">
        <f>D52/D50</f>
        <v>0</v>
      </c>
    </row>
    <row r="53" spans="1:7" x14ac:dyDescent="0.3">
      <c r="A53" s="813" t="s">
        <v>2262</v>
      </c>
      <c r="B53" s="791"/>
      <c r="C53" s="791"/>
      <c r="D53" s="791"/>
      <c r="E53" s="791"/>
      <c r="F53" s="791"/>
      <c r="G53" s="791"/>
    </row>
    <row r="54" spans="1:7" ht="15.6" x14ac:dyDescent="0.3">
      <c r="A54" s="197" t="s">
        <v>1034</v>
      </c>
      <c r="B54" s="197" t="s">
        <v>1035</v>
      </c>
      <c r="C54" s="197" t="s">
        <v>1036</v>
      </c>
      <c r="D54" s="197" t="s">
        <v>1037</v>
      </c>
      <c r="E54" s="197" t="s">
        <v>2203</v>
      </c>
      <c r="F54" s="197" t="s">
        <v>1038</v>
      </c>
      <c r="G54" s="197" t="s">
        <v>2204</v>
      </c>
    </row>
    <row r="55" spans="1:7" x14ac:dyDescent="0.3">
      <c r="A55" s="75" t="s">
        <v>1040</v>
      </c>
      <c r="B55" s="75" t="s">
        <v>2263</v>
      </c>
      <c r="C55" s="76">
        <v>44391</v>
      </c>
      <c r="D55" s="78">
        <v>16305.29</v>
      </c>
      <c r="E55" s="78" t="s">
        <v>2264</v>
      </c>
      <c r="F55" s="78"/>
      <c r="G55" s="818"/>
    </row>
    <row r="56" spans="1:7" x14ac:dyDescent="0.3">
      <c r="A56" s="75" t="s">
        <v>1042</v>
      </c>
      <c r="B56" s="75" t="s">
        <v>2265</v>
      </c>
      <c r="C56" s="76">
        <v>44431</v>
      </c>
      <c r="D56" s="78">
        <v>18769.16</v>
      </c>
      <c r="E56" s="78" t="s">
        <v>2266</v>
      </c>
      <c r="F56" s="202" t="s">
        <v>2214</v>
      </c>
      <c r="G56" s="819"/>
    </row>
    <row r="57" spans="1:7" x14ac:dyDescent="0.3">
      <c r="A57" s="801" t="s">
        <v>2267</v>
      </c>
      <c r="B57" s="732"/>
      <c r="C57" s="733"/>
      <c r="D57" s="809">
        <v>35074.449999999997</v>
      </c>
      <c r="E57" s="732"/>
      <c r="F57" s="733"/>
      <c r="G57" s="203">
        <v>1</v>
      </c>
    </row>
    <row r="58" spans="1:7" x14ac:dyDescent="0.3">
      <c r="A58" s="801" t="s">
        <v>2268</v>
      </c>
      <c r="B58" s="732"/>
      <c r="C58" s="733"/>
      <c r="D58" s="809">
        <f>SUM(D55:D56)</f>
        <v>35074.449999999997</v>
      </c>
      <c r="E58" s="732"/>
      <c r="F58" s="733"/>
      <c r="G58" s="203">
        <f>D58/D57</f>
        <v>1</v>
      </c>
    </row>
    <row r="59" spans="1:7" x14ac:dyDescent="0.3">
      <c r="A59" s="801" t="s">
        <v>2269</v>
      </c>
      <c r="B59" s="732"/>
      <c r="C59" s="733"/>
      <c r="D59" s="809">
        <f>D57-D58</f>
        <v>0</v>
      </c>
      <c r="E59" s="732"/>
      <c r="F59" s="733"/>
      <c r="G59" s="203">
        <f>D59/D57</f>
        <v>0</v>
      </c>
    </row>
    <row r="60" spans="1:7" x14ac:dyDescent="0.3">
      <c r="A60" s="813" t="s">
        <v>2270</v>
      </c>
      <c r="B60" s="791"/>
      <c r="C60" s="791"/>
      <c r="D60" s="791"/>
      <c r="E60" s="791"/>
      <c r="F60" s="791"/>
      <c r="G60" s="791"/>
    </row>
    <row r="61" spans="1:7" ht="15.6" x14ac:dyDescent="0.3">
      <c r="A61" s="197" t="s">
        <v>1034</v>
      </c>
      <c r="B61" s="197" t="s">
        <v>1035</v>
      </c>
      <c r="C61" s="197" t="s">
        <v>1036</v>
      </c>
      <c r="D61" s="197" t="s">
        <v>1037</v>
      </c>
      <c r="E61" s="197" t="s">
        <v>2203</v>
      </c>
      <c r="F61" s="197" t="s">
        <v>1038</v>
      </c>
      <c r="G61" s="197" t="s">
        <v>2204</v>
      </c>
    </row>
    <row r="62" spans="1:7" x14ac:dyDescent="0.3">
      <c r="A62" s="75" t="s">
        <v>1040</v>
      </c>
      <c r="B62" s="75" t="s">
        <v>2271</v>
      </c>
      <c r="C62" s="76">
        <v>44391</v>
      </c>
      <c r="D62" s="78">
        <v>20347.63</v>
      </c>
      <c r="E62" s="78" t="s">
        <v>2272</v>
      </c>
      <c r="F62" s="78"/>
      <c r="G62" s="818"/>
    </row>
    <row r="63" spans="1:7" x14ac:dyDescent="0.3">
      <c r="A63" s="75" t="s">
        <v>1042</v>
      </c>
      <c r="B63" s="75" t="s">
        <v>2273</v>
      </c>
      <c r="C63" s="76">
        <v>44431</v>
      </c>
      <c r="D63" s="78">
        <v>52615.98</v>
      </c>
      <c r="E63" s="78" t="s">
        <v>2274</v>
      </c>
      <c r="F63" s="78"/>
      <c r="G63" s="820"/>
    </row>
    <row r="64" spans="1:7" x14ac:dyDescent="0.3">
      <c r="A64" s="75" t="s">
        <v>1706</v>
      </c>
      <c r="B64" s="75" t="s">
        <v>2275</v>
      </c>
      <c r="C64" s="76">
        <v>44460</v>
      </c>
      <c r="D64" s="78">
        <v>10650.26</v>
      </c>
      <c r="E64" s="78"/>
      <c r="F64" s="78"/>
      <c r="G64" s="820"/>
    </row>
    <row r="65" spans="1:7" x14ac:dyDescent="0.3">
      <c r="A65" s="75" t="s">
        <v>2078</v>
      </c>
      <c r="B65" s="75" t="s">
        <v>2276</v>
      </c>
      <c r="C65" s="76">
        <v>44517</v>
      </c>
      <c r="D65" s="78">
        <v>48535.5</v>
      </c>
      <c r="E65" s="78"/>
      <c r="F65" s="202" t="s">
        <v>2214</v>
      </c>
      <c r="G65" s="819"/>
    </row>
    <row r="66" spans="1:7" x14ac:dyDescent="0.3">
      <c r="A66" s="801" t="s">
        <v>2277</v>
      </c>
      <c r="B66" s="732"/>
      <c r="C66" s="733"/>
      <c r="D66" s="809">
        <v>132149.37</v>
      </c>
      <c r="E66" s="732"/>
      <c r="F66" s="733"/>
      <c r="G66" s="203">
        <v>1</v>
      </c>
    </row>
    <row r="67" spans="1:7" x14ac:dyDescent="0.3">
      <c r="A67" s="801" t="s">
        <v>2278</v>
      </c>
      <c r="B67" s="732"/>
      <c r="C67" s="733"/>
      <c r="D67" s="809">
        <f>SUM(D62:D65)</f>
        <v>132149.37</v>
      </c>
      <c r="E67" s="732"/>
      <c r="F67" s="733"/>
      <c r="G67" s="203">
        <f>D67/D66</f>
        <v>1</v>
      </c>
    </row>
    <row r="68" spans="1:7" x14ac:dyDescent="0.3">
      <c r="A68" s="801" t="s">
        <v>2279</v>
      </c>
      <c r="B68" s="732"/>
      <c r="C68" s="733"/>
      <c r="D68" s="809">
        <f>D66-D67</f>
        <v>0</v>
      </c>
      <c r="E68" s="732"/>
      <c r="F68" s="733"/>
      <c r="G68" s="203">
        <f>D68/D66</f>
        <v>0</v>
      </c>
    </row>
    <row r="69" spans="1:7" x14ac:dyDescent="0.3">
      <c r="A69" s="813" t="s">
        <v>2280</v>
      </c>
      <c r="B69" s="791"/>
      <c r="C69" s="791"/>
      <c r="D69" s="791"/>
      <c r="E69" s="791"/>
      <c r="F69" s="791"/>
      <c r="G69" s="791"/>
    </row>
    <row r="70" spans="1:7" ht="15.6" x14ac:dyDescent="0.3">
      <c r="A70" s="197" t="s">
        <v>1034</v>
      </c>
      <c r="B70" s="197" t="s">
        <v>1035</v>
      </c>
      <c r="C70" s="197" t="s">
        <v>1036</v>
      </c>
      <c r="D70" s="197" t="s">
        <v>1037</v>
      </c>
      <c r="E70" s="197" t="s">
        <v>2203</v>
      </c>
      <c r="F70" s="197" t="s">
        <v>1038</v>
      </c>
      <c r="G70" s="197" t="s">
        <v>2204</v>
      </c>
    </row>
    <row r="71" spans="1:7" x14ac:dyDescent="0.3">
      <c r="A71" s="75" t="s">
        <v>1040</v>
      </c>
      <c r="B71" s="75" t="s">
        <v>2281</v>
      </c>
      <c r="C71" s="76">
        <v>44391</v>
      </c>
      <c r="D71" s="78">
        <v>16923.04</v>
      </c>
      <c r="E71" s="78" t="s">
        <v>2282</v>
      </c>
      <c r="F71" s="78"/>
      <c r="G71" s="818"/>
    </row>
    <row r="72" spans="1:7" x14ac:dyDescent="0.3">
      <c r="A72" s="75" t="s">
        <v>1042</v>
      </c>
      <c r="B72" s="75" t="s">
        <v>2283</v>
      </c>
      <c r="C72" s="76">
        <v>44431</v>
      </c>
      <c r="D72" s="78">
        <v>22481.7</v>
      </c>
      <c r="E72" s="78" t="s">
        <v>2284</v>
      </c>
      <c r="F72" s="78"/>
      <c r="G72" s="819"/>
    </row>
    <row r="73" spans="1:7" x14ac:dyDescent="0.3">
      <c r="A73" s="75" t="s">
        <v>1706</v>
      </c>
      <c r="B73" s="75" t="s">
        <v>2285</v>
      </c>
      <c r="C73" s="76">
        <v>44460</v>
      </c>
      <c r="D73" s="78">
        <v>13144.7</v>
      </c>
      <c r="E73" s="78"/>
      <c r="F73" s="202" t="s">
        <v>2214</v>
      </c>
      <c r="G73" s="204"/>
    </row>
    <row r="74" spans="1:7" x14ac:dyDescent="0.3">
      <c r="A74" s="801" t="s">
        <v>2286</v>
      </c>
      <c r="B74" s="732"/>
      <c r="C74" s="733"/>
      <c r="D74" s="809">
        <v>52549.440000000002</v>
      </c>
      <c r="E74" s="732"/>
      <c r="F74" s="733"/>
      <c r="G74" s="203">
        <v>1</v>
      </c>
    </row>
    <row r="75" spans="1:7" x14ac:dyDescent="0.3">
      <c r="A75" s="801" t="s">
        <v>2287</v>
      </c>
      <c r="B75" s="732"/>
      <c r="C75" s="733"/>
      <c r="D75" s="809">
        <f>SUM(D71:D73)</f>
        <v>52549.440000000002</v>
      </c>
      <c r="E75" s="732"/>
      <c r="F75" s="733"/>
      <c r="G75" s="203">
        <f>D75/D74</f>
        <v>1</v>
      </c>
    </row>
    <row r="76" spans="1:7" x14ac:dyDescent="0.3">
      <c r="A76" s="801" t="s">
        <v>2288</v>
      </c>
      <c r="B76" s="732"/>
      <c r="C76" s="733"/>
      <c r="D76" s="809">
        <f>D74-D75</f>
        <v>0</v>
      </c>
      <c r="E76" s="732"/>
      <c r="F76" s="733"/>
      <c r="G76" s="203">
        <f>D76/D74</f>
        <v>0</v>
      </c>
    </row>
    <row r="77" spans="1:7" x14ac:dyDescent="0.3">
      <c r="A77" s="813" t="s">
        <v>2289</v>
      </c>
      <c r="B77" s="791"/>
      <c r="C77" s="791"/>
      <c r="D77" s="791"/>
      <c r="E77" s="791"/>
      <c r="F77" s="791"/>
      <c r="G77" s="791"/>
    </row>
    <row r="78" spans="1:7" ht="15.6" x14ac:dyDescent="0.3">
      <c r="A78" s="197" t="s">
        <v>1034</v>
      </c>
      <c r="B78" s="197" t="s">
        <v>1035</v>
      </c>
      <c r="C78" s="197" t="s">
        <v>1036</v>
      </c>
      <c r="D78" s="197" t="s">
        <v>1037</v>
      </c>
      <c r="E78" s="197" t="s">
        <v>2203</v>
      </c>
      <c r="F78" s="197" t="s">
        <v>1038</v>
      </c>
      <c r="G78" s="197" t="s">
        <v>2204</v>
      </c>
    </row>
    <row r="79" spans="1:7" x14ac:dyDescent="0.3">
      <c r="A79" s="75" t="s">
        <v>1040</v>
      </c>
      <c r="B79" s="75" t="s">
        <v>2290</v>
      </c>
      <c r="C79" s="76">
        <v>44425</v>
      </c>
      <c r="D79" s="78">
        <v>80550.09</v>
      </c>
      <c r="E79" s="78"/>
      <c r="F79" s="78"/>
      <c r="G79" s="818"/>
    </row>
    <row r="80" spans="1:7" x14ac:dyDescent="0.3">
      <c r="A80" s="75" t="s">
        <v>1042</v>
      </c>
      <c r="B80" s="75" t="s">
        <v>2291</v>
      </c>
      <c r="C80" s="76">
        <v>44460</v>
      </c>
      <c r="D80" s="78">
        <v>135157.06</v>
      </c>
      <c r="E80" s="78"/>
      <c r="F80" s="78"/>
      <c r="G80" s="820"/>
    </row>
    <row r="81" spans="1:7" x14ac:dyDescent="0.3">
      <c r="A81" s="75" t="s">
        <v>1706</v>
      </c>
      <c r="B81" s="75" t="s">
        <v>2292</v>
      </c>
      <c r="C81" s="76">
        <v>44503</v>
      </c>
      <c r="D81" s="78">
        <v>96529.46</v>
      </c>
      <c r="E81" s="78"/>
      <c r="F81" s="202" t="s">
        <v>2214</v>
      </c>
      <c r="G81" s="819"/>
    </row>
    <row r="82" spans="1:7" x14ac:dyDescent="0.3">
      <c r="A82" s="801" t="s">
        <v>2293</v>
      </c>
      <c r="B82" s="732"/>
      <c r="C82" s="733"/>
      <c r="D82" s="809">
        <v>312236.61</v>
      </c>
      <c r="E82" s="732"/>
      <c r="F82" s="733"/>
      <c r="G82" s="203">
        <v>1</v>
      </c>
    </row>
    <row r="83" spans="1:7" x14ac:dyDescent="0.3">
      <c r="A83" s="801" t="s">
        <v>2294</v>
      </c>
      <c r="B83" s="732"/>
      <c r="C83" s="733"/>
      <c r="D83" s="809">
        <f>SUM(D79:D81)</f>
        <v>312236.61</v>
      </c>
      <c r="E83" s="732"/>
      <c r="F83" s="733"/>
      <c r="G83" s="203">
        <f>D83/D82</f>
        <v>1</v>
      </c>
    </row>
    <row r="84" spans="1:7" x14ac:dyDescent="0.3">
      <c r="A84" s="801" t="s">
        <v>2295</v>
      </c>
      <c r="B84" s="732"/>
      <c r="C84" s="733"/>
      <c r="D84" s="809">
        <f>D82-D83</f>
        <v>0</v>
      </c>
      <c r="E84" s="732"/>
      <c r="F84" s="733"/>
      <c r="G84" s="203">
        <f>D84/D82</f>
        <v>0</v>
      </c>
    </row>
    <row r="85" spans="1:7" x14ac:dyDescent="0.3">
      <c r="A85" s="813" t="s">
        <v>2296</v>
      </c>
      <c r="B85" s="791"/>
      <c r="C85" s="791"/>
      <c r="D85" s="791"/>
      <c r="E85" s="791"/>
      <c r="F85" s="791"/>
      <c r="G85" s="791"/>
    </row>
    <row r="86" spans="1:7" ht="15.6" x14ac:dyDescent="0.3">
      <c r="A86" s="197" t="s">
        <v>1034</v>
      </c>
      <c r="B86" s="197" t="s">
        <v>1035</v>
      </c>
      <c r="C86" s="197" t="s">
        <v>1036</v>
      </c>
      <c r="D86" s="197" t="s">
        <v>1037</v>
      </c>
      <c r="E86" s="197" t="s">
        <v>2203</v>
      </c>
      <c r="F86" s="197" t="s">
        <v>1038</v>
      </c>
      <c r="G86" s="197" t="s">
        <v>2204</v>
      </c>
    </row>
    <row r="87" spans="1:7" x14ac:dyDescent="0.3">
      <c r="A87" s="75" t="s">
        <v>1040</v>
      </c>
      <c r="B87" s="75" t="s">
        <v>2297</v>
      </c>
      <c r="C87" s="76">
        <v>44431</v>
      </c>
      <c r="D87" s="78">
        <v>280278.86</v>
      </c>
      <c r="E87" s="78" t="s">
        <v>2298</v>
      </c>
      <c r="F87" s="78"/>
      <c r="G87" s="818"/>
    </row>
    <row r="88" spans="1:7" x14ac:dyDescent="0.3">
      <c r="A88" s="75" t="s">
        <v>1042</v>
      </c>
      <c r="B88" s="75" t="s">
        <v>2299</v>
      </c>
      <c r="C88" s="76">
        <v>44489</v>
      </c>
      <c r="D88" s="78">
        <v>161304.06</v>
      </c>
      <c r="E88" s="78"/>
      <c r="F88" s="78"/>
      <c r="G88" s="820"/>
    </row>
    <row r="89" spans="1:7" x14ac:dyDescent="0.3">
      <c r="A89" s="75" t="s">
        <v>1706</v>
      </c>
      <c r="B89" s="75" t="s">
        <v>2300</v>
      </c>
      <c r="C89" s="76">
        <v>44526</v>
      </c>
      <c r="D89" s="78">
        <v>121281.09</v>
      </c>
      <c r="E89" s="78"/>
      <c r="F89" s="78"/>
      <c r="G89" s="820"/>
    </row>
    <row r="90" spans="1:7" x14ac:dyDescent="0.3">
      <c r="A90" s="75" t="s">
        <v>2078</v>
      </c>
      <c r="B90" s="75" t="s">
        <v>2301</v>
      </c>
      <c r="C90" s="76">
        <v>44637</v>
      </c>
      <c r="D90" s="78">
        <v>134609.54999999999</v>
      </c>
      <c r="E90" s="78" t="s">
        <v>2302</v>
      </c>
      <c r="F90" s="78"/>
      <c r="G90" s="820"/>
    </row>
    <row r="91" spans="1:7" x14ac:dyDescent="0.3">
      <c r="A91" s="75" t="s">
        <v>2080</v>
      </c>
      <c r="B91" s="75" t="s">
        <v>2303</v>
      </c>
      <c r="C91" s="76">
        <v>44700</v>
      </c>
      <c r="D91" s="78">
        <v>21686.400000000001</v>
      </c>
      <c r="E91" s="78"/>
      <c r="F91" s="202" t="s">
        <v>2214</v>
      </c>
      <c r="G91" s="819"/>
    </row>
    <row r="92" spans="1:7" x14ac:dyDescent="0.3">
      <c r="A92" s="801" t="s">
        <v>2304</v>
      </c>
      <c r="B92" s="732"/>
      <c r="C92" s="733"/>
      <c r="D92" s="809">
        <v>719159.96</v>
      </c>
      <c r="E92" s="732"/>
      <c r="F92" s="733"/>
      <c r="G92" s="203">
        <v>1</v>
      </c>
    </row>
    <row r="93" spans="1:7" x14ac:dyDescent="0.3">
      <c r="A93" s="801" t="s">
        <v>2305</v>
      </c>
      <c r="B93" s="732"/>
      <c r="C93" s="733"/>
      <c r="D93" s="809">
        <f>SUM(D87:D91)</f>
        <v>719159.96000000008</v>
      </c>
      <c r="E93" s="732"/>
      <c r="F93" s="733"/>
      <c r="G93" s="203">
        <f>D93/D92</f>
        <v>1.0000000000000002</v>
      </c>
    </row>
    <row r="94" spans="1:7" x14ac:dyDescent="0.3">
      <c r="A94" s="801" t="s">
        <v>2306</v>
      </c>
      <c r="B94" s="732"/>
      <c r="C94" s="733"/>
      <c r="D94" s="809">
        <f>D92-D93</f>
        <v>0</v>
      </c>
      <c r="E94" s="732"/>
      <c r="F94" s="733"/>
      <c r="G94" s="203">
        <f>D94/D92</f>
        <v>0</v>
      </c>
    </row>
    <row r="95" spans="1:7" x14ac:dyDescent="0.3">
      <c r="A95" s="813" t="s">
        <v>2307</v>
      </c>
      <c r="B95" s="791"/>
      <c r="C95" s="791"/>
      <c r="D95" s="791"/>
      <c r="E95" s="791"/>
      <c r="F95" s="791"/>
      <c r="G95" s="791"/>
    </row>
    <row r="96" spans="1:7" ht="15.6" x14ac:dyDescent="0.3">
      <c r="A96" s="197" t="s">
        <v>1034</v>
      </c>
      <c r="B96" s="197" t="s">
        <v>1035</v>
      </c>
      <c r="C96" s="197" t="s">
        <v>1036</v>
      </c>
      <c r="D96" s="197" t="s">
        <v>1037</v>
      </c>
      <c r="E96" s="197" t="s">
        <v>2203</v>
      </c>
      <c r="F96" s="197" t="s">
        <v>1038</v>
      </c>
      <c r="G96" s="197" t="s">
        <v>2204</v>
      </c>
    </row>
    <row r="97" spans="1:7" x14ac:dyDescent="0.3">
      <c r="A97" s="75" t="s">
        <v>1040</v>
      </c>
      <c r="B97" s="75" t="s">
        <v>2308</v>
      </c>
      <c r="C97" s="76">
        <v>44504</v>
      </c>
      <c r="D97" s="78">
        <v>77494.649999999994</v>
      </c>
      <c r="E97" s="78"/>
      <c r="F97" s="78"/>
      <c r="G97" s="818"/>
    </row>
    <row r="98" spans="1:7" x14ac:dyDescent="0.3">
      <c r="A98" s="75" t="s">
        <v>1042</v>
      </c>
      <c r="B98" s="75" t="s">
        <v>2309</v>
      </c>
      <c r="C98" s="76">
        <v>44543</v>
      </c>
      <c r="D98" s="78">
        <v>121640.63</v>
      </c>
      <c r="E98" s="78"/>
      <c r="F98" s="202" t="s">
        <v>2214</v>
      </c>
      <c r="G98" s="819"/>
    </row>
    <row r="99" spans="1:7" x14ac:dyDescent="0.3">
      <c r="A99" s="801" t="s">
        <v>2310</v>
      </c>
      <c r="B99" s="732"/>
      <c r="C99" s="733"/>
      <c r="D99" s="809">
        <v>199135.28</v>
      </c>
      <c r="E99" s="732"/>
      <c r="F99" s="733"/>
      <c r="G99" s="203">
        <v>1</v>
      </c>
    </row>
    <row r="100" spans="1:7" x14ac:dyDescent="0.3">
      <c r="A100" s="801" t="s">
        <v>2311</v>
      </c>
      <c r="B100" s="732"/>
      <c r="C100" s="733"/>
      <c r="D100" s="809">
        <f>SUM(D97:D98)</f>
        <v>199135.28</v>
      </c>
      <c r="E100" s="732"/>
      <c r="F100" s="733"/>
      <c r="G100" s="203">
        <f>D100/D99</f>
        <v>1</v>
      </c>
    </row>
    <row r="101" spans="1:7" x14ac:dyDescent="0.3">
      <c r="A101" s="801" t="s">
        <v>2312</v>
      </c>
      <c r="B101" s="732"/>
      <c r="C101" s="733"/>
      <c r="D101" s="809">
        <f>D99-D100</f>
        <v>0</v>
      </c>
      <c r="E101" s="732"/>
      <c r="F101" s="733"/>
      <c r="G101" s="203">
        <f>D101/D99</f>
        <v>0</v>
      </c>
    </row>
    <row r="102" spans="1:7" x14ac:dyDescent="0.3">
      <c r="A102" s="813" t="s">
        <v>2313</v>
      </c>
      <c r="B102" s="791"/>
      <c r="C102" s="791"/>
      <c r="D102" s="791"/>
      <c r="E102" s="791"/>
      <c r="F102" s="791"/>
      <c r="G102" s="791"/>
    </row>
    <row r="103" spans="1:7" ht="15.6" x14ac:dyDescent="0.3">
      <c r="A103" s="197" t="s">
        <v>1034</v>
      </c>
      <c r="B103" s="197" t="s">
        <v>1035</v>
      </c>
      <c r="C103" s="197" t="s">
        <v>1036</v>
      </c>
      <c r="D103" s="197" t="s">
        <v>1037</v>
      </c>
      <c r="E103" s="197" t="s">
        <v>2203</v>
      </c>
      <c r="F103" s="197" t="s">
        <v>1038</v>
      </c>
      <c r="G103" s="197" t="s">
        <v>2204</v>
      </c>
    </row>
    <row r="104" spans="1:7" x14ac:dyDescent="0.3">
      <c r="A104" s="75" t="s">
        <v>1040</v>
      </c>
      <c r="B104" s="75" t="s">
        <v>2314</v>
      </c>
      <c r="C104" s="76">
        <v>44504</v>
      </c>
      <c r="D104" s="78">
        <v>35449.57</v>
      </c>
      <c r="E104" s="78"/>
      <c r="F104" s="78"/>
      <c r="G104" s="818"/>
    </row>
    <row r="105" spans="1:7" x14ac:dyDescent="0.3">
      <c r="A105" s="75" t="s">
        <v>1042</v>
      </c>
      <c r="B105" s="75" t="s">
        <v>2315</v>
      </c>
      <c r="C105" s="76">
        <v>44544</v>
      </c>
      <c r="D105" s="78">
        <v>72926.87</v>
      </c>
      <c r="E105" s="78"/>
      <c r="F105" s="202" t="s">
        <v>2214</v>
      </c>
      <c r="G105" s="819"/>
    </row>
    <row r="106" spans="1:7" x14ac:dyDescent="0.3">
      <c r="A106" s="801" t="s">
        <v>2310</v>
      </c>
      <c r="B106" s="732"/>
      <c r="C106" s="733"/>
      <c r="D106" s="809">
        <v>108376.44</v>
      </c>
      <c r="E106" s="732"/>
      <c r="F106" s="733"/>
      <c r="G106" s="203">
        <v>1</v>
      </c>
    </row>
    <row r="107" spans="1:7" x14ac:dyDescent="0.3">
      <c r="A107" s="801" t="s">
        <v>2311</v>
      </c>
      <c r="B107" s="732"/>
      <c r="C107" s="733"/>
      <c r="D107" s="809">
        <f>SUM(D104:D105)</f>
        <v>108376.44</v>
      </c>
      <c r="E107" s="732"/>
      <c r="F107" s="733"/>
      <c r="G107" s="203">
        <f>D107/D106</f>
        <v>1</v>
      </c>
    </row>
    <row r="108" spans="1:7" x14ac:dyDescent="0.3">
      <c r="A108" s="801" t="s">
        <v>2312</v>
      </c>
      <c r="B108" s="732"/>
      <c r="C108" s="733"/>
      <c r="D108" s="809">
        <f>D106-D107</f>
        <v>0</v>
      </c>
      <c r="E108" s="732"/>
      <c r="F108" s="733"/>
      <c r="G108" s="203">
        <f>D108/D106</f>
        <v>0</v>
      </c>
    </row>
    <row r="109" spans="1:7" x14ac:dyDescent="0.3">
      <c r="A109" s="813" t="s">
        <v>2316</v>
      </c>
      <c r="B109" s="791"/>
      <c r="C109" s="791"/>
      <c r="D109" s="791"/>
      <c r="E109" s="791"/>
      <c r="F109" s="791"/>
      <c r="G109" s="791"/>
    </row>
    <row r="110" spans="1:7" ht="15.6" x14ac:dyDescent="0.3">
      <c r="A110" s="197" t="s">
        <v>1034</v>
      </c>
      <c r="B110" s="197" t="s">
        <v>1035</v>
      </c>
      <c r="C110" s="197" t="s">
        <v>1036</v>
      </c>
      <c r="D110" s="197" t="s">
        <v>1037</v>
      </c>
      <c r="E110" s="197" t="s">
        <v>2203</v>
      </c>
      <c r="F110" s="197" t="s">
        <v>1038</v>
      </c>
      <c r="G110" s="197" t="s">
        <v>2204</v>
      </c>
    </row>
    <row r="111" spans="1:7" x14ac:dyDescent="0.3">
      <c r="A111" s="75" t="s">
        <v>1040</v>
      </c>
      <c r="B111" s="75" t="s">
        <v>2317</v>
      </c>
      <c r="C111" s="76">
        <v>44518</v>
      </c>
      <c r="D111" s="78">
        <v>88232.08</v>
      </c>
      <c r="E111" s="78"/>
      <c r="F111" s="78"/>
      <c r="G111" s="818"/>
    </row>
    <row r="112" spans="1:7" x14ac:dyDescent="0.3">
      <c r="A112" s="75" t="s">
        <v>1042</v>
      </c>
      <c r="B112" s="75" t="s">
        <v>2318</v>
      </c>
      <c r="C112" s="76">
        <v>44544</v>
      </c>
      <c r="D112" s="78">
        <v>70054.27</v>
      </c>
      <c r="E112" s="78"/>
      <c r="F112" s="202" t="s">
        <v>2214</v>
      </c>
      <c r="G112" s="819"/>
    </row>
    <row r="113" spans="1:7" x14ac:dyDescent="0.3">
      <c r="A113" s="801" t="s">
        <v>2319</v>
      </c>
      <c r="B113" s="732"/>
      <c r="C113" s="733"/>
      <c r="D113" s="809">
        <v>158286.35</v>
      </c>
      <c r="E113" s="732"/>
      <c r="F113" s="733"/>
      <c r="G113" s="203">
        <v>1</v>
      </c>
    </row>
    <row r="114" spans="1:7" x14ac:dyDescent="0.3">
      <c r="A114" s="801" t="s">
        <v>2320</v>
      </c>
      <c r="B114" s="732"/>
      <c r="C114" s="733"/>
      <c r="D114" s="809">
        <f>SUM(D111:D112)</f>
        <v>158286.35</v>
      </c>
      <c r="E114" s="732"/>
      <c r="F114" s="733"/>
      <c r="G114" s="203">
        <f>D114/D113</f>
        <v>1</v>
      </c>
    </row>
    <row r="115" spans="1:7" x14ac:dyDescent="0.3">
      <c r="A115" s="801" t="s">
        <v>2321</v>
      </c>
      <c r="B115" s="732"/>
      <c r="C115" s="733"/>
      <c r="D115" s="809">
        <f>D113-D114</f>
        <v>0</v>
      </c>
      <c r="E115" s="732"/>
      <c r="F115" s="733"/>
      <c r="G115" s="203">
        <f>D115/D113</f>
        <v>0</v>
      </c>
    </row>
    <row r="116" spans="1:7" x14ac:dyDescent="0.3">
      <c r="A116" s="813" t="s">
        <v>2322</v>
      </c>
      <c r="B116" s="791"/>
      <c r="C116" s="791"/>
      <c r="D116" s="791"/>
      <c r="E116" s="791"/>
      <c r="F116" s="791"/>
      <c r="G116" s="791"/>
    </row>
    <row r="117" spans="1:7" ht="15.6" x14ac:dyDescent="0.3">
      <c r="A117" s="197" t="s">
        <v>1034</v>
      </c>
      <c r="B117" s="197" t="s">
        <v>1035</v>
      </c>
      <c r="C117" s="197" t="s">
        <v>1036</v>
      </c>
      <c r="D117" s="197" t="s">
        <v>1037</v>
      </c>
      <c r="E117" s="197" t="s">
        <v>2203</v>
      </c>
      <c r="F117" s="197" t="s">
        <v>1038</v>
      </c>
      <c r="G117" s="197" t="s">
        <v>2204</v>
      </c>
    </row>
    <row r="118" spans="1:7" x14ac:dyDescent="0.3">
      <c r="A118" s="75" t="s">
        <v>1040</v>
      </c>
      <c r="B118" s="75" t="s">
        <v>2323</v>
      </c>
      <c r="C118" s="76">
        <v>44517</v>
      </c>
      <c r="D118" s="78">
        <v>65904.98</v>
      </c>
      <c r="E118" s="78"/>
      <c r="F118" s="78"/>
      <c r="G118" s="818"/>
    </row>
    <row r="119" spans="1:7" x14ac:dyDescent="0.3">
      <c r="A119" s="75" t="s">
        <v>1042</v>
      </c>
      <c r="B119" s="75" t="s">
        <v>2324</v>
      </c>
      <c r="C119" s="76">
        <v>44544</v>
      </c>
      <c r="D119" s="78">
        <v>109311.42</v>
      </c>
      <c r="E119" s="78"/>
      <c r="F119" s="202" t="s">
        <v>2214</v>
      </c>
      <c r="G119" s="819"/>
    </row>
    <row r="120" spans="1:7" x14ac:dyDescent="0.3">
      <c r="A120" s="801" t="s">
        <v>2325</v>
      </c>
      <c r="B120" s="732"/>
      <c r="C120" s="733"/>
      <c r="D120" s="809">
        <v>175216.4</v>
      </c>
      <c r="E120" s="732"/>
      <c r="F120" s="733"/>
      <c r="G120" s="203">
        <v>1</v>
      </c>
    </row>
    <row r="121" spans="1:7" x14ac:dyDescent="0.3">
      <c r="A121" s="801" t="s">
        <v>2326</v>
      </c>
      <c r="B121" s="732"/>
      <c r="C121" s="733"/>
      <c r="D121" s="809">
        <f>SUM(D118:D119)</f>
        <v>175216.4</v>
      </c>
      <c r="E121" s="732"/>
      <c r="F121" s="733"/>
      <c r="G121" s="203">
        <f>D121/D120</f>
        <v>1</v>
      </c>
    </row>
    <row r="122" spans="1:7" x14ac:dyDescent="0.3">
      <c r="A122" s="801" t="s">
        <v>2327</v>
      </c>
      <c r="B122" s="732"/>
      <c r="C122" s="733"/>
      <c r="D122" s="809">
        <f>D120-D121</f>
        <v>0</v>
      </c>
      <c r="E122" s="732"/>
      <c r="F122" s="733"/>
      <c r="G122" s="203">
        <f>D122/D120</f>
        <v>0</v>
      </c>
    </row>
    <row r="123" spans="1:7" x14ac:dyDescent="0.3">
      <c r="A123" s="813" t="s">
        <v>2328</v>
      </c>
      <c r="B123" s="791"/>
      <c r="C123" s="791"/>
      <c r="D123" s="791"/>
      <c r="E123" s="791"/>
      <c r="F123" s="791"/>
      <c r="G123" s="791"/>
    </row>
    <row r="124" spans="1:7" ht="15.6" x14ac:dyDescent="0.3">
      <c r="A124" s="197" t="s">
        <v>1034</v>
      </c>
      <c r="B124" s="197" t="s">
        <v>1035</v>
      </c>
      <c r="C124" s="197" t="s">
        <v>1036</v>
      </c>
      <c r="D124" s="197" t="s">
        <v>1037</v>
      </c>
      <c r="E124" s="197" t="s">
        <v>2203</v>
      </c>
      <c r="F124" s="197" t="s">
        <v>1038</v>
      </c>
      <c r="G124" s="197" t="s">
        <v>2204</v>
      </c>
    </row>
    <row r="125" spans="1:7" x14ac:dyDescent="0.3">
      <c r="A125" s="75" t="s">
        <v>1040</v>
      </c>
      <c r="B125" s="75" t="s">
        <v>2329</v>
      </c>
      <c r="C125" s="76">
        <v>44545</v>
      </c>
      <c r="D125" s="78">
        <v>61623.8</v>
      </c>
      <c r="E125" s="78" t="s">
        <v>2330</v>
      </c>
      <c r="F125" s="202" t="s">
        <v>2214</v>
      </c>
      <c r="G125" s="208"/>
    </row>
    <row r="126" spans="1:7" x14ac:dyDescent="0.3">
      <c r="A126" s="801" t="s">
        <v>2331</v>
      </c>
      <c r="B126" s="732"/>
      <c r="C126" s="733"/>
      <c r="D126" s="809">
        <v>61623.8</v>
      </c>
      <c r="E126" s="732"/>
      <c r="F126" s="733"/>
      <c r="G126" s="203">
        <v>1</v>
      </c>
    </row>
    <row r="127" spans="1:7" x14ac:dyDescent="0.3">
      <c r="A127" s="801" t="s">
        <v>2332</v>
      </c>
      <c r="B127" s="732"/>
      <c r="C127" s="733"/>
      <c r="D127" s="809">
        <f>SUM(D125)</f>
        <v>61623.8</v>
      </c>
      <c r="E127" s="732"/>
      <c r="F127" s="733"/>
      <c r="G127" s="203">
        <f>D127/D126</f>
        <v>1</v>
      </c>
    </row>
    <row r="128" spans="1:7" x14ac:dyDescent="0.3">
      <c r="A128" s="801" t="s">
        <v>2333</v>
      </c>
      <c r="B128" s="732"/>
      <c r="C128" s="733"/>
      <c r="D128" s="809">
        <f>D126-D127</f>
        <v>0</v>
      </c>
      <c r="E128" s="732"/>
      <c r="F128" s="733"/>
      <c r="G128" s="203">
        <f>D128/D126</f>
        <v>0</v>
      </c>
    </row>
    <row r="129" spans="1:7" x14ac:dyDescent="0.3">
      <c r="A129" s="813" t="s">
        <v>2334</v>
      </c>
      <c r="B129" s="791"/>
      <c r="C129" s="791"/>
      <c r="D129" s="791"/>
      <c r="E129" s="791"/>
      <c r="F129" s="791"/>
      <c r="G129" s="791"/>
    </row>
    <row r="130" spans="1:7" ht="15.6" x14ac:dyDescent="0.3">
      <c r="A130" s="197" t="s">
        <v>1034</v>
      </c>
      <c r="B130" s="197" t="s">
        <v>1035</v>
      </c>
      <c r="C130" s="197" t="s">
        <v>1036</v>
      </c>
      <c r="D130" s="197" t="s">
        <v>1037</v>
      </c>
      <c r="E130" s="197" t="s">
        <v>2203</v>
      </c>
      <c r="F130" s="197" t="s">
        <v>1038</v>
      </c>
      <c r="G130" s="197" t="s">
        <v>2204</v>
      </c>
    </row>
    <row r="131" spans="1:7" x14ac:dyDescent="0.3">
      <c r="A131" s="75" t="s">
        <v>1040</v>
      </c>
      <c r="B131" s="75" t="s">
        <v>2335</v>
      </c>
      <c r="C131" s="76">
        <v>44567</v>
      </c>
      <c r="D131" s="78">
        <v>55618.34</v>
      </c>
      <c r="E131" s="78"/>
      <c r="F131" s="199"/>
      <c r="G131" s="818"/>
    </row>
    <row r="132" spans="1:7" x14ac:dyDescent="0.3">
      <c r="A132" s="75" t="s">
        <v>1042</v>
      </c>
      <c r="B132" s="75" t="s">
        <v>2336</v>
      </c>
      <c r="C132" s="76">
        <v>44678</v>
      </c>
      <c r="D132" s="78">
        <v>31133.9</v>
      </c>
      <c r="E132" s="78"/>
      <c r="F132" s="199"/>
      <c r="G132" s="819"/>
    </row>
    <row r="133" spans="1:7" x14ac:dyDescent="0.3">
      <c r="A133" s="801" t="s">
        <v>2337</v>
      </c>
      <c r="B133" s="732"/>
      <c r="C133" s="733"/>
      <c r="D133" s="809">
        <v>88752.24</v>
      </c>
      <c r="E133" s="732"/>
      <c r="F133" s="733"/>
      <c r="G133" s="203">
        <v>1</v>
      </c>
    </row>
    <row r="134" spans="1:7" x14ac:dyDescent="0.3">
      <c r="A134" s="801" t="s">
        <v>2338</v>
      </c>
      <c r="B134" s="732"/>
      <c r="C134" s="733"/>
      <c r="D134" s="809">
        <f>SUM(D131:D132)</f>
        <v>86752.239999999991</v>
      </c>
      <c r="E134" s="732"/>
      <c r="F134" s="733"/>
      <c r="G134" s="203">
        <f>D134/D133</f>
        <v>0.97746535749407548</v>
      </c>
    </row>
    <row r="135" spans="1:7" x14ac:dyDescent="0.3">
      <c r="A135" s="801" t="s">
        <v>2339</v>
      </c>
      <c r="B135" s="732"/>
      <c r="C135" s="733"/>
      <c r="D135" s="809">
        <f>D133-D134</f>
        <v>2000.0000000000146</v>
      </c>
      <c r="E135" s="732"/>
      <c r="F135" s="733"/>
      <c r="G135" s="203">
        <f>D135/D133</f>
        <v>2.2534642505924522E-2</v>
      </c>
    </row>
    <row r="136" spans="1:7" x14ac:dyDescent="0.3">
      <c r="A136" s="813" t="s">
        <v>2340</v>
      </c>
      <c r="B136" s="791"/>
      <c r="C136" s="791"/>
      <c r="D136" s="791"/>
      <c r="E136" s="791"/>
      <c r="F136" s="791"/>
      <c r="G136" s="791"/>
    </row>
    <row r="137" spans="1:7" ht="15.6" x14ac:dyDescent="0.3">
      <c r="A137" s="197" t="s">
        <v>1034</v>
      </c>
      <c r="B137" s="197" t="s">
        <v>1035</v>
      </c>
      <c r="C137" s="197" t="s">
        <v>1036</v>
      </c>
      <c r="D137" s="197" t="s">
        <v>1037</v>
      </c>
      <c r="E137" s="197" t="s">
        <v>2203</v>
      </c>
      <c r="F137" s="197" t="s">
        <v>1038</v>
      </c>
      <c r="G137" s="197" t="s">
        <v>2204</v>
      </c>
    </row>
    <row r="138" spans="1:7" x14ac:dyDescent="0.3">
      <c r="A138" s="75" t="s">
        <v>1040</v>
      </c>
      <c r="B138" s="75" t="s">
        <v>2341</v>
      </c>
      <c r="C138" s="76">
        <v>44578</v>
      </c>
      <c r="D138" s="78">
        <v>21615.96</v>
      </c>
      <c r="E138" s="78" t="s">
        <v>2342</v>
      </c>
      <c r="F138" s="202" t="s">
        <v>2214</v>
      </c>
      <c r="G138" s="208"/>
    </row>
    <row r="139" spans="1:7" x14ac:dyDescent="0.3">
      <c r="A139" s="801" t="s">
        <v>2343</v>
      </c>
      <c r="B139" s="732"/>
      <c r="C139" s="733"/>
      <c r="D139" s="809">
        <v>21615.96</v>
      </c>
      <c r="E139" s="732"/>
      <c r="F139" s="733"/>
      <c r="G139" s="203">
        <v>1</v>
      </c>
    </row>
    <row r="140" spans="1:7" x14ac:dyDescent="0.3">
      <c r="A140" s="801" t="s">
        <v>2344</v>
      </c>
      <c r="B140" s="732"/>
      <c r="C140" s="733"/>
      <c r="D140" s="809">
        <f>SUM(D138)</f>
        <v>21615.96</v>
      </c>
      <c r="E140" s="732"/>
      <c r="F140" s="733"/>
      <c r="G140" s="203">
        <f>D140/D139</f>
        <v>1</v>
      </c>
    </row>
    <row r="141" spans="1:7" x14ac:dyDescent="0.3">
      <c r="A141" s="801" t="s">
        <v>2345</v>
      </c>
      <c r="B141" s="732"/>
      <c r="C141" s="733"/>
      <c r="D141" s="809">
        <f>D139-D140</f>
        <v>0</v>
      </c>
      <c r="E141" s="732"/>
      <c r="F141" s="733"/>
      <c r="G141" s="203">
        <f>D141/D139</f>
        <v>0</v>
      </c>
    </row>
    <row r="142" spans="1:7" x14ac:dyDescent="0.3">
      <c r="A142" s="813" t="s">
        <v>2346</v>
      </c>
      <c r="B142" s="791"/>
      <c r="C142" s="791"/>
      <c r="D142" s="791"/>
      <c r="E142" s="791"/>
      <c r="F142" s="791"/>
      <c r="G142" s="791"/>
    </row>
    <row r="143" spans="1:7" ht="15.6" x14ac:dyDescent="0.3">
      <c r="A143" s="197" t="s">
        <v>1034</v>
      </c>
      <c r="B143" s="197" t="s">
        <v>1035</v>
      </c>
      <c r="C143" s="197" t="s">
        <v>1036</v>
      </c>
      <c r="D143" s="197" t="s">
        <v>1037</v>
      </c>
      <c r="E143" s="197" t="s">
        <v>2203</v>
      </c>
      <c r="F143" s="197" t="s">
        <v>1038</v>
      </c>
      <c r="G143" s="197" t="s">
        <v>2204</v>
      </c>
    </row>
    <row r="144" spans="1:7" x14ac:dyDescent="0.3">
      <c r="A144" s="75" t="s">
        <v>1040</v>
      </c>
      <c r="B144" s="75" t="s">
        <v>2347</v>
      </c>
      <c r="C144" s="76">
        <v>44578</v>
      </c>
      <c r="D144" s="78">
        <v>81880.22</v>
      </c>
      <c r="E144" s="78" t="s">
        <v>2348</v>
      </c>
      <c r="F144" s="78"/>
      <c r="G144" s="818"/>
    </row>
    <row r="145" spans="1:7" x14ac:dyDescent="0.3">
      <c r="A145" s="75" t="s">
        <v>1042</v>
      </c>
      <c r="B145" s="75" t="s">
        <v>2349</v>
      </c>
      <c r="C145" s="76">
        <v>44670</v>
      </c>
      <c r="D145" s="78">
        <v>34666.620000000003</v>
      </c>
      <c r="E145" s="78" t="s">
        <v>2350</v>
      </c>
      <c r="F145" s="78"/>
      <c r="G145" s="820"/>
    </row>
    <row r="146" spans="1:7" x14ac:dyDescent="0.3">
      <c r="A146" s="75" t="s">
        <v>1706</v>
      </c>
      <c r="B146" s="75" t="s">
        <v>2351</v>
      </c>
      <c r="C146" s="76">
        <v>44694</v>
      </c>
      <c r="D146" s="78">
        <v>49756.71</v>
      </c>
      <c r="E146" s="78" t="s">
        <v>2352</v>
      </c>
      <c r="F146" s="78"/>
      <c r="G146" s="820"/>
    </row>
    <row r="147" spans="1:7" x14ac:dyDescent="0.3">
      <c r="A147" s="75" t="s">
        <v>2078</v>
      </c>
      <c r="B147" s="75" t="s">
        <v>2353</v>
      </c>
      <c r="C147" s="76">
        <v>44733</v>
      </c>
      <c r="D147" s="78">
        <v>89978.79</v>
      </c>
      <c r="E147" s="78" t="s">
        <v>2354</v>
      </c>
      <c r="F147" s="78"/>
      <c r="G147" s="820"/>
    </row>
    <row r="148" spans="1:7" x14ac:dyDescent="0.3">
      <c r="A148" s="75" t="s">
        <v>2080</v>
      </c>
      <c r="B148" s="75" t="s">
        <v>2355</v>
      </c>
      <c r="C148" s="76">
        <v>44790</v>
      </c>
      <c r="D148" s="78">
        <v>51434.25</v>
      </c>
      <c r="E148" s="78" t="s">
        <v>2356</v>
      </c>
      <c r="F148" s="78"/>
      <c r="G148" s="820"/>
    </row>
    <row r="149" spans="1:7" x14ac:dyDescent="0.3">
      <c r="A149" s="75" t="s">
        <v>2082</v>
      </c>
      <c r="B149" s="75" t="s">
        <v>2357</v>
      </c>
      <c r="C149" s="76">
        <v>44823</v>
      </c>
      <c r="D149" s="78">
        <v>30964.58</v>
      </c>
      <c r="E149" s="78" t="s">
        <v>2358</v>
      </c>
      <c r="F149" s="78"/>
      <c r="G149" s="820"/>
    </row>
    <row r="150" spans="1:7" x14ac:dyDescent="0.3">
      <c r="A150" s="75" t="s">
        <v>2185</v>
      </c>
      <c r="B150" s="75" t="s">
        <v>2359</v>
      </c>
      <c r="C150" s="76">
        <v>44838</v>
      </c>
      <c r="D150" s="78">
        <v>22012.58</v>
      </c>
      <c r="E150" s="78" t="s">
        <v>2360</v>
      </c>
      <c r="F150" s="202" t="s">
        <v>2214</v>
      </c>
      <c r="G150" s="819"/>
    </row>
    <row r="151" spans="1:7" x14ac:dyDescent="0.3">
      <c r="A151" s="801" t="s">
        <v>2361</v>
      </c>
      <c r="B151" s="732"/>
      <c r="C151" s="733"/>
      <c r="D151" s="809">
        <v>360693.75</v>
      </c>
      <c r="E151" s="732"/>
      <c r="F151" s="733"/>
      <c r="G151" s="203">
        <v>1</v>
      </c>
    </row>
    <row r="152" spans="1:7" x14ac:dyDescent="0.3">
      <c r="A152" s="801" t="s">
        <v>2362</v>
      </c>
      <c r="B152" s="732"/>
      <c r="C152" s="733"/>
      <c r="D152" s="809">
        <f>SUM(D144:D150)</f>
        <v>360693.75</v>
      </c>
      <c r="E152" s="732"/>
      <c r="F152" s="733"/>
      <c r="G152" s="203">
        <f>D152/D151</f>
        <v>1</v>
      </c>
    </row>
    <row r="153" spans="1:7" x14ac:dyDescent="0.3">
      <c r="A153" s="801" t="s">
        <v>2363</v>
      </c>
      <c r="B153" s="732"/>
      <c r="C153" s="733"/>
      <c r="D153" s="809">
        <f>D151-D152</f>
        <v>0</v>
      </c>
      <c r="E153" s="732"/>
      <c r="F153" s="733"/>
      <c r="G153" s="203">
        <f>D153/D151</f>
        <v>0</v>
      </c>
    </row>
    <row r="154" spans="1:7" x14ac:dyDescent="0.3">
      <c r="A154" s="813" t="s">
        <v>2364</v>
      </c>
      <c r="B154" s="791"/>
      <c r="C154" s="791"/>
      <c r="D154" s="791"/>
      <c r="E154" s="791"/>
      <c r="F154" s="791"/>
      <c r="G154" s="791"/>
    </row>
    <row r="155" spans="1:7" ht="15.6" x14ac:dyDescent="0.3">
      <c r="A155" s="197" t="s">
        <v>1034</v>
      </c>
      <c r="B155" s="197" t="s">
        <v>1035</v>
      </c>
      <c r="C155" s="197" t="s">
        <v>1036</v>
      </c>
      <c r="D155" s="197" t="s">
        <v>1037</v>
      </c>
      <c r="E155" s="197" t="s">
        <v>2203</v>
      </c>
      <c r="F155" s="197" t="s">
        <v>1038</v>
      </c>
      <c r="G155" s="197" t="s">
        <v>2204</v>
      </c>
    </row>
    <row r="156" spans="1:7" x14ac:dyDescent="0.3">
      <c r="A156" s="75" t="s">
        <v>1040</v>
      </c>
      <c r="B156" s="75" t="s">
        <v>2365</v>
      </c>
      <c r="C156" s="76">
        <v>44578</v>
      </c>
      <c r="D156" s="78">
        <v>118731.63</v>
      </c>
      <c r="E156" s="78" t="s">
        <v>2366</v>
      </c>
      <c r="F156" s="78"/>
      <c r="G156" s="818"/>
    </row>
    <row r="157" spans="1:7" x14ac:dyDescent="0.3">
      <c r="A157" s="75" t="s">
        <v>1042</v>
      </c>
      <c r="B157" s="75" t="s">
        <v>2367</v>
      </c>
      <c r="C157" s="76">
        <v>44610</v>
      </c>
      <c r="D157" s="78">
        <v>122252.9</v>
      </c>
      <c r="E157" s="78" t="s">
        <v>2368</v>
      </c>
      <c r="F157" s="78"/>
      <c r="G157" s="820"/>
    </row>
    <row r="158" spans="1:7" x14ac:dyDescent="0.3">
      <c r="A158" s="75" t="s">
        <v>1706</v>
      </c>
      <c r="B158" s="75" t="s">
        <v>2369</v>
      </c>
      <c r="C158" s="76">
        <v>44627</v>
      </c>
      <c r="D158" s="78">
        <v>135192.21</v>
      </c>
      <c r="E158" s="78" t="s">
        <v>2370</v>
      </c>
      <c r="F158" s="78"/>
      <c r="G158" s="820"/>
    </row>
    <row r="159" spans="1:7" x14ac:dyDescent="0.3">
      <c r="A159" s="75" t="s">
        <v>2078</v>
      </c>
      <c r="B159" s="75" t="s">
        <v>2371</v>
      </c>
      <c r="C159" s="76">
        <v>44645</v>
      </c>
      <c r="D159" s="78">
        <v>80728.100000000006</v>
      </c>
      <c r="E159" s="78" t="s">
        <v>2372</v>
      </c>
      <c r="F159" s="78"/>
      <c r="G159" s="820"/>
    </row>
    <row r="160" spans="1:7" x14ac:dyDescent="0.3">
      <c r="A160" s="75" t="s">
        <v>2080</v>
      </c>
      <c r="B160" s="75" t="s">
        <v>2373</v>
      </c>
      <c r="C160" s="76">
        <v>44670</v>
      </c>
      <c r="D160" s="78">
        <v>97373.28</v>
      </c>
      <c r="E160" s="78" t="s">
        <v>2374</v>
      </c>
      <c r="F160" s="78"/>
      <c r="G160" s="820"/>
    </row>
    <row r="161" spans="1:7" x14ac:dyDescent="0.3">
      <c r="A161" s="75" t="s">
        <v>2082</v>
      </c>
      <c r="B161" s="75" t="s">
        <v>2375</v>
      </c>
      <c r="C161" s="76">
        <v>44694</v>
      </c>
      <c r="D161" s="78">
        <v>71699.960000000006</v>
      </c>
      <c r="E161" s="78" t="s">
        <v>2376</v>
      </c>
      <c r="F161" s="78"/>
      <c r="G161" s="820"/>
    </row>
    <row r="162" spans="1:7" x14ac:dyDescent="0.3">
      <c r="A162" s="75" t="s">
        <v>2185</v>
      </c>
      <c r="B162" s="75" t="s">
        <v>2377</v>
      </c>
      <c r="C162" s="76">
        <v>44725</v>
      </c>
      <c r="D162" s="78">
        <v>13537.83</v>
      </c>
      <c r="E162" s="78" t="s">
        <v>2378</v>
      </c>
      <c r="F162" s="202" t="s">
        <v>2214</v>
      </c>
      <c r="G162" s="819"/>
    </row>
    <row r="163" spans="1:7" x14ac:dyDescent="0.3">
      <c r="A163" s="801" t="s">
        <v>2379</v>
      </c>
      <c r="B163" s="732"/>
      <c r="C163" s="733"/>
      <c r="D163" s="809">
        <v>639515.91</v>
      </c>
      <c r="E163" s="732"/>
      <c r="F163" s="733"/>
      <c r="G163" s="203">
        <v>1</v>
      </c>
    </row>
    <row r="164" spans="1:7" x14ac:dyDescent="0.3">
      <c r="A164" s="801" t="s">
        <v>2380</v>
      </c>
      <c r="B164" s="732"/>
      <c r="C164" s="733"/>
      <c r="D164" s="809">
        <f>SUM(D156:D162)</f>
        <v>639515.90999999992</v>
      </c>
      <c r="E164" s="732"/>
      <c r="F164" s="733"/>
      <c r="G164" s="203">
        <f>D164/D163</f>
        <v>0.99999999999999978</v>
      </c>
    </row>
    <row r="165" spans="1:7" x14ac:dyDescent="0.3">
      <c r="A165" s="801" t="s">
        <v>2381</v>
      </c>
      <c r="B165" s="732"/>
      <c r="C165" s="733"/>
      <c r="D165" s="809">
        <f>D163-D164</f>
        <v>0</v>
      </c>
      <c r="E165" s="732"/>
      <c r="F165" s="733"/>
      <c r="G165" s="203">
        <f>D165/D163</f>
        <v>0</v>
      </c>
    </row>
    <row r="166" spans="1:7" x14ac:dyDescent="0.3">
      <c r="A166" s="813" t="s">
        <v>2382</v>
      </c>
      <c r="B166" s="791"/>
      <c r="C166" s="791"/>
      <c r="D166" s="791"/>
      <c r="E166" s="791"/>
      <c r="F166" s="791"/>
      <c r="G166" s="791"/>
    </row>
    <row r="167" spans="1:7" ht="15.6" x14ac:dyDescent="0.3">
      <c r="A167" s="197" t="s">
        <v>1034</v>
      </c>
      <c r="B167" s="197" t="s">
        <v>1035</v>
      </c>
      <c r="C167" s="197" t="s">
        <v>1036</v>
      </c>
      <c r="D167" s="197" t="s">
        <v>1037</v>
      </c>
      <c r="E167" s="197" t="s">
        <v>2203</v>
      </c>
      <c r="F167" s="197" t="s">
        <v>1038</v>
      </c>
      <c r="G167" s="197" t="s">
        <v>2204</v>
      </c>
    </row>
    <row r="168" spans="1:7" x14ac:dyDescent="0.3">
      <c r="A168" s="75" t="s">
        <v>1040</v>
      </c>
      <c r="B168" s="75" t="s">
        <v>2383</v>
      </c>
      <c r="C168" s="76">
        <v>44596</v>
      </c>
      <c r="D168" s="78">
        <v>35005.160000000003</v>
      </c>
      <c r="E168" s="78"/>
      <c r="F168" s="202" t="s">
        <v>2214</v>
      </c>
      <c r="G168" s="208"/>
    </row>
    <row r="169" spans="1:7" x14ac:dyDescent="0.3">
      <c r="A169" s="801" t="s">
        <v>2384</v>
      </c>
      <c r="B169" s="732"/>
      <c r="C169" s="733"/>
      <c r="D169" s="809">
        <v>35005.160000000003</v>
      </c>
      <c r="E169" s="732"/>
      <c r="F169" s="733"/>
      <c r="G169" s="203">
        <v>1</v>
      </c>
    </row>
    <row r="170" spans="1:7" x14ac:dyDescent="0.3">
      <c r="A170" s="801" t="s">
        <v>2385</v>
      </c>
      <c r="B170" s="732"/>
      <c r="C170" s="733"/>
      <c r="D170" s="809">
        <f>SUM(D168)</f>
        <v>35005.160000000003</v>
      </c>
      <c r="E170" s="732"/>
      <c r="F170" s="733"/>
      <c r="G170" s="203">
        <f>D170/D169</f>
        <v>1</v>
      </c>
    </row>
    <row r="171" spans="1:7" x14ac:dyDescent="0.3">
      <c r="A171" s="801" t="s">
        <v>2386</v>
      </c>
      <c r="B171" s="732"/>
      <c r="C171" s="733"/>
      <c r="D171" s="809">
        <f>D169-D170</f>
        <v>0</v>
      </c>
      <c r="E171" s="732"/>
      <c r="F171" s="733"/>
      <c r="G171" s="203">
        <f>D171/D169</f>
        <v>0</v>
      </c>
    </row>
    <row r="172" spans="1:7" x14ac:dyDescent="0.3">
      <c r="A172" s="813" t="s">
        <v>2387</v>
      </c>
      <c r="B172" s="791"/>
      <c r="C172" s="791"/>
      <c r="D172" s="791"/>
      <c r="E172" s="791"/>
      <c r="F172" s="791"/>
      <c r="G172" s="791"/>
    </row>
    <row r="173" spans="1:7" ht="15.6" x14ac:dyDescent="0.3">
      <c r="A173" s="197" t="s">
        <v>1034</v>
      </c>
      <c r="B173" s="197" t="s">
        <v>1035</v>
      </c>
      <c r="C173" s="197" t="s">
        <v>1036</v>
      </c>
      <c r="D173" s="197" t="s">
        <v>1037</v>
      </c>
      <c r="E173" s="197" t="s">
        <v>2203</v>
      </c>
      <c r="F173" s="197" t="s">
        <v>1038</v>
      </c>
      <c r="G173" s="197" t="s">
        <v>2204</v>
      </c>
    </row>
    <row r="174" spans="1:7" x14ac:dyDescent="0.3">
      <c r="A174" s="75" t="s">
        <v>1040</v>
      </c>
      <c r="B174" s="75" t="s">
        <v>2388</v>
      </c>
      <c r="C174" s="76">
        <v>44602</v>
      </c>
      <c r="D174" s="78">
        <v>58195.66</v>
      </c>
      <c r="E174" s="78"/>
      <c r="F174" s="78"/>
      <c r="G174" s="818"/>
    </row>
    <row r="175" spans="1:7" x14ac:dyDescent="0.3">
      <c r="A175" s="75" t="s">
        <v>1042</v>
      </c>
      <c r="B175" s="75" t="s">
        <v>2389</v>
      </c>
      <c r="C175" s="76">
        <v>44670</v>
      </c>
      <c r="D175" s="78">
        <v>38389.58</v>
      </c>
      <c r="E175" s="78" t="s">
        <v>2390</v>
      </c>
      <c r="F175" s="202" t="s">
        <v>2214</v>
      </c>
      <c r="G175" s="819"/>
    </row>
    <row r="176" spans="1:7" x14ac:dyDescent="0.3">
      <c r="A176" s="801" t="s">
        <v>2391</v>
      </c>
      <c r="B176" s="732"/>
      <c r="C176" s="733"/>
      <c r="D176" s="809">
        <v>96585.24</v>
      </c>
      <c r="E176" s="732"/>
      <c r="F176" s="733"/>
      <c r="G176" s="203">
        <v>1</v>
      </c>
    </row>
    <row r="177" spans="1:7" x14ac:dyDescent="0.3">
      <c r="A177" s="801" t="s">
        <v>2392</v>
      </c>
      <c r="B177" s="732"/>
      <c r="C177" s="733"/>
      <c r="D177" s="809">
        <f>SUM(D174:D175)</f>
        <v>96585.24</v>
      </c>
      <c r="E177" s="732"/>
      <c r="F177" s="733"/>
      <c r="G177" s="203">
        <f>D177/D176</f>
        <v>1</v>
      </c>
    </row>
    <row r="178" spans="1:7" x14ac:dyDescent="0.3">
      <c r="A178" s="801" t="s">
        <v>2393</v>
      </c>
      <c r="B178" s="732"/>
      <c r="C178" s="733"/>
      <c r="D178" s="809">
        <f>D176-D177</f>
        <v>0</v>
      </c>
      <c r="E178" s="732"/>
      <c r="F178" s="733"/>
      <c r="G178" s="203">
        <f>D178/D176</f>
        <v>0</v>
      </c>
    </row>
    <row r="179" spans="1:7" x14ac:dyDescent="0.3">
      <c r="A179" s="813" t="s">
        <v>2394</v>
      </c>
      <c r="B179" s="791"/>
      <c r="C179" s="791"/>
      <c r="D179" s="791"/>
      <c r="E179" s="791"/>
      <c r="F179" s="791"/>
      <c r="G179" s="791"/>
    </row>
    <row r="180" spans="1:7" ht="15.6" x14ac:dyDescent="0.3">
      <c r="A180" s="197" t="s">
        <v>1034</v>
      </c>
      <c r="B180" s="197" t="s">
        <v>1035</v>
      </c>
      <c r="C180" s="197" t="s">
        <v>1036</v>
      </c>
      <c r="D180" s="197" t="s">
        <v>1037</v>
      </c>
      <c r="E180" s="197" t="s">
        <v>2203</v>
      </c>
      <c r="F180" s="197" t="s">
        <v>1038</v>
      </c>
      <c r="G180" s="197" t="s">
        <v>2204</v>
      </c>
    </row>
    <row r="181" spans="1:7" x14ac:dyDescent="0.3">
      <c r="A181" s="75" t="s">
        <v>1040</v>
      </c>
      <c r="B181" s="75" t="s">
        <v>2395</v>
      </c>
      <c r="C181" s="76">
        <v>44602</v>
      </c>
      <c r="D181" s="78">
        <v>87722.01</v>
      </c>
      <c r="E181" s="78"/>
      <c r="F181" s="78"/>
      <c r="G181" s="818"/>
    </row>
    <row r="182" spans="1:7" x14ac:dyDescent="0.3">
      <c r="A182" s="75" t="s">
        <v>1042</v>
      </c>
      <c r="B182" s="75" t="s">
        <v>2396</v>
      </c>
      <c r="C182" s="76">
        <v>44670</v>
      </c>
      <c r="D182" s="78">
        <v>51134.16</v>
      </c>
      <c r="E182" s="78" t="s">
        <v>2397</v>
      </c>
      <c r="F182" s="78"/>
      <c r="G182" s="820"/>
    </row>
    <row r="183" spans="1:7" x14ac:dyDescent="0.3">
      <c r="A183" s="75" t="s">
        <v>1706</v>
      </c>
      <c r="B183" s="75" t="s">
        <v>2398</v>
      </c>
      <c r="C183" s="76">
        <v>44694</v>
      </c>
      <c r="D183" s="78">
        <v>74893.47</v>
      </c>
      <c r="E183" s="78" t="s">
        <v>2399</v>
      </c>
      <c r="F183" s="78"/>
      <c r="G183" s="820"/>
    </row>
    <row r="184" spans="1:7" x14ac:dyDescent="0.3">
      <c r="A184" s="75" t="s">
        <v>2078</v>
      </c>
      <c r="B184" s="75" t="s">
        <v>2400</v>
      </c>
      <c r="C184" s="76">
        <v>44733</v>
      </c>
      <c r="D184" s="78">
        <v>69031.23</v>
      </c>
      <c r="E184" s="78" t="s">
        <v>2401</v>
      </c>
      <c r="F184" s="202" t="s">
        <v>2214</v>
      </c>
      <c r="G184" s="819"/>
    </row>
    <row r="185" spans="1:7" x14ac:dyDescent="0.3">
      <c r="A185" s="801" t="s">
        <v>2402</v>
      </c>
      <c r="B185" s="732"/>
      <c r="C185" s="733"/>
      <c r="D185" s="809">
        <v>282780.87</v>
      </c>
      <c r="E185" s="732"/>
      <c r="F185" s="733"/>
      <c r="G185" s="203">
        <v>1</v>
      </c>
    </row>
    <row r="186" spans="1:7" x14ac:dyDescent="0.3">
      <c r="A186" s="801" t="s">
        <v>2403</v>
      </c>
      <c r="B186" s="732"/>
      <c r="C186" s="733"/>
      <c r="D186" s="809">
        <f>SUM(D181:D184)</f>
        <v>282780.87</v>
      </c>
      <c r="E186" s="732"/>
      <c r="F186" s="733"/>
      <c r="G186" s="203">
        <f>D186/D185</f>
        <v>1</v>
      </c>
    </row>
    <row r="187" spans="1:7" x14ac:dyDescent="0.3">
      <c r="A187" s="801" t="s">
        <v>2404</v>
      </c>
      <c r="B187" s="732"/>
      <c r="C187" s="733"/>
      <c r="D187" s="809">
        <f>D185-D186</f>
        <v>0</v>
      </c>
      <c r="E187" s="732"/>
      <c r="F187" s="733"/>
      <c r="G187" s="203">
        <f>D187/D185</f>
        <v>0</v>
      </c>
    </row>
    <row r="188" spans="1:7" x14ac:dyDescent="0.3">
      <c r="A188" s="813" t="s">
        <v>2405</v>
      </c>
      <c r="B188" s="791"/>
      <c r="C188" s="791"/>
      <c r="D188" s="791"/>
      <c r="E188" s="791"/>
      <c r="F188" s="791"/>
      <c r="G188" s="791"/>
    </row>
    <row r="189" spans="1:7" ht="15.6" x14ac:dyDescent="0.3">
      <c r="A189" s="197" t="s">
        <v>1034</v>
      </c>
      <c r="B189" s="197" t="s">
        <v>1035</v>
      </c>
      <c r="C189" s="197" t="s">
        <v>1036</v>
      </c>
      <c r="D189" s="197" t="s">
        <v>1037</v>
      </c>
      <c r="E189" s="197" t="s">
        <v>2203</v>
      </c>
      <c r="F189" s="197" t="s">
        <v>1038</v>
      </c>
      <c r="G189" s="197" t="s">
        <v>2204</v>
      </c>
    </row>
    <row r="190" spans="1:7" x14ac:dyDescent="0.3">
      <c r="A190" s="75" t="s">
        <v>1040</v>
      </c>
      <c r="B190" s="75" t="s">
        <v>2406</v>
      </c>
      <c r="C190" s="76">
        <v>44600</v>
      </c>
      <c r="D190" s="78">
        <v>143123.04999999999</v>
      </c>
      <c r="E190" s="78"/>
      <c r="F190" s="78"/>
      <c r="G190" s="818"/>
    </row>
    <row r="191" spans="1:7" x14ac:dyDescent="0.3">
      <c r="A191" s="75" t="s">
        <v>1042</v>
      </c>
      <c r="B191" s="75" t="s">
        <v>2407</v>
      </c>
      <c r="C191" s="76">
        <v>44623</v>
      </c>
      <c r="D191" s="78">
        <v>164343.65</v>
      </c>
      <c r="E191" s="78"/>
      <c r="F191" s="78"/>
      <c r="G191" s="820"/>
    </row>
    <row r="192" spans="1:7" x14ac:dyDescent="0.3">
      <c r="A192" s="75" t="s">
        <v>1706</v>
      </c>
      <c r="B192" s="75" t="s">
        <v>2408</v>
      </c>
      <c r="C192" s="76">
        <v>44645</v>
      </c>
      <c r="D192" s="78">
        <v>78031.360000000001</v>
      </c>
      <c r="E192" s="78" t="s">
        <v>2409</v>
      </c>
      <c r="F192" s="202" t="s">
        <v>2214</v>
      </c>
      <c r="G192" s="819"/>
    </row>
    <row r="193" spans="1:7" x14ac:dyDescent="0.3">
      <c r="A193" s="801" t="s">
        <v>2410</v>
      </c>
      <c r="B193" s="732"/>
      <c r="C193" s="733"/>
      <c r="D193" s="809">
        <v>385498.06</v>
      </c>
      <c r="E193" s="732"/>
      <c r="F193" s="733"/>
      <c r="G193" s="203">
        <v>1</v>
      </c>
    </row>
    <row r="194" spans="1:7" x14ac:dyDescent="0.3">
      <c r="A194" s="801" t="s">
        <v>2411</v>
      </c>
      <c r="B194" s="732"/>
      <c r="C194" s="733"/>
      <c r="D194" s="809">
        <f>SUM(D190:D192)</f>
        <v>385498.05999999994</v>
      </c>
      <c r="E194" s="732"/>
      <c r="F194" s="733"/>
      <c r="G194" s="203">
        <f>D194/D193</f>
        <v>0.99999999999999989</v>
      </c>
    </row>
    <row r="195" spans="1:7" x14ac:dyDescent="0.3">
      <c r="A195" s="801" t="s">
        <v>2412</v>
      </c>
      <c r="B195" s="732"/>
      <c r="C195" s="733"/>
      <c r="D195" s="809">
        <f>D193-D194</f>
        <v>0</v>
      </c>
      <c r="E195" s="732"/>
      <c r="F195" s="733"/>
      <c r="G195" s="203">
        <f>D195/D193</f>
        <v>0</v>
      </c>
    </row>
    <row r="196" spans="1:7" x14ac:dyDescent="0.3">
      <c r="A196" s="813" t="s">
        <v>2413</v>
      </c>
      <c r="B196" s="791"/>
      <c r="C196" s="791"/>
      <c r="D196" s="791"/>
      <c r="E196" s="791"/>
      <c r="F196" s="791"/>
      <c r="G196" s="791"/>
    </row>
    <row r="197" spans="1:7" ht="15.6" x14ac:dyDescent="0.3">
      <c r="A197" s="197" t="s">
        <v>1034</v>
      </c>
      <c r="B197" s="197" t="s">
        <v>1035</v>
      </c>
      <c r="C197" s="197" t="s">
        <v>1036</v>
      </c>
      <c r="D197" s="197" t="s">
        <v>1037</v>
      </c>
      <c r="E197" s="197" t="s">
        <v>2203</v>
      </c>
      <c r="F197" s="197" t="s">
        <v>1038</v>
      </c>
      <c r="G197" s="197" t="s">
        <v>2204</v>
      </c>
    </row>
    <row r="198" spans="1:7" x14ac:dyDescent="0.3">
      <c r="A198" s="75" t="s">
        <v>1040</v>
      </c>
      <c r="B198" s="75" t="s">
        <v>2414</v>
      </c>
      <c r="C198" s="76">
        <v>44648</v>
      </c>
      <c r="D198" s="78">
        <v>48628.08</v>
      </c>
      <c r="E198" s="78"/>
      <c r="F198" s="202" t="s">
        <v>2214</v>
      </c>
      <c r="G198" s="208"/>
    </row>
    <row r="199" spans="1:7" x14ac:dyDescent="0.3">
      <c r="A199" s="801" t="s">
        <v>2410</v>
      </c>
      <c r="B199" s="732"/>
      <c r="C199" s="733"/>
      <c r="D199" s="809">
        <v>48628.08</v>
      </c>
      <c r="E199" s="732"/>
      <c r="F199" s="733"/>
      <c r="G199" s="203">
        <v>1</v>
      </c>
    </row>
    <row r="200" spans="1:7" x14ac:dyDescent="0.3">
      <c r="A200" s="801" t="s">
        <v>2411</v>
      </c>
      <c r="B200" s="732"/>
      <c r="C200" s="733"/>
      <c r="D200" s="809">
        <f>SUM(D198)</f>
        <v>48628.08</v>
      </c>
      <c r="E200" s="732"/>
      <c r="F200" s="733"/>
      <c r="G200" s="203">
        <f>D200/D199</f>
        <v>1</v>
      </c>
    </row>
    <row r="201" spans="1:7" x14ac:dyDescent="0.3">
      <c r="A201" s="801" t="s">
        <v>2412</v>
      </c>
      <c r="B201" s="732"/>
      <c r="C201" s="733"/>
      <c r="D201" s="809">
        <f>D199-D200</f>
        <v>0</v>
      </c>
      <c r="E201" s="732"/>
      <c r="F201" s="733"/>
      <c r="G201" s="203">
        <f>D201/D199</f>
        <v>0</v>
      </c>
    </row>
    <row r="202" spans="1:7" x14ac:dyDescent="0.3">
      <c r="A202" s="814" t="s">
        <v>2415</v>
      </c>
      <c r="B202" s="732"/>
      <c r="C202" s="732"/>
      <c r="D202" s="732"/>
      <c r="E202" s="732"/>
      <c r="F202" s="732"/>
      <c r="G202" s="732"/>
    </row>
    <row r="203" spans="1:7" ht="15.6" x14ac:dyDescent="0.3">
      <c r="A203" s="197" t="s">
        <v>1034</v>
      </c>
      <c r="B203" s="197" t="s">
        <v>1035</v>
      </c>
      <c r="C203" s="197" t="s">
        <v>1036</v>
      </c>
      <c r="D203" s="197" t="s">
        <v>1037</v>
      </c>
      <c r="E203" s="197" t="s">
        <v>2203</v>
      </c>
      <c r="F203" s="197" t="s">
        <v>1038</v>
      </c>
      <c r="G203" s="197" t="s">
        <v>2204</v>
      </c>
    </row>
    <row r="204" spans="1:7" x14ac:dyDescent="0.3">
      <c r="A204" s="75" t="s">
        <v>1040</v>
      </c>
      <c r="B204" s="75" t="s">
        <v>2416</v>
      </c>
      <c r="C204" s="76">
        <v>44704</v>
      </c>
      <c r="D204" s="78">
        <v>128943.32</v>
      </c>
      <c r="E204" s="78"/>
      <c r="F204" s="78"/>
      <c r="G204" s="818"/>
    </row>
    <row r="205" spans="1:7" x14ac:dyDescent="0.3">
      <c r="A205" s="75" t="s">
        <v>1042</v>
      </c>
      <c r="B205" s="75" t="s">
        <v>2417</v>
      </c>
      <c r="C205" s="76">
        <v>44823</v>
      </c>
      <c r="D205" s="78">
        <v>39010.86</v>
      </c>
      <c r="E205" s="78" t="s">
        <v>2418</v>
      </c>
      <c r="F205" s="78"/>
      <c r="G205" s="820"/>
    </row>
    <row r="206" spans="1:7" x14ac:dyDescent="0.3">
      <c r="A206" s="75" t="s">
        <v>1706</v>
      </c>
      <c r="B206" s="75" t="s">
        <v>2419</v>
      </c>
      <c r="C206" s="76">
        <v>44859</v>
      </c>
      <c r="D206" s="78">
        <v>106304.63</v>
      </c>
      <c r="E206" s="78" t="s">
        <v>2420</v>
      </c>
      <c r="F206" s="202" t="s">
        <v>2214</v>
      </c>
      <c r="G206" s="819"/>
    </row>
    <row r="207" spans="1:7" x14ac:dyDescent="0.3">
      <c r="A207" s="801" t="s">
        <v>2421</v>
      </c>
      <c r="B207" s="732"/>
      <c r="C207" s="733"/>
      <c r="D207" s="809">
        <v>274258.81</v>
      </c>
      <c r="E207" s="732"/>
      <c r="F207" s="733"/>
      <c r="G207" s="203">
        <v>1</v>
      </c>
    </row>
    <row r="208" spans="1:7" x14ac:dyDescent="0.3">
      <c r="A208" s="801" t="s">
        <v>2422</v>
      </c>
      <c r="B208" s="732"/>
      <c r="C208" s="733"/>
      <c r="D208" s="809">
        <f>SUM(D204:D206)</f>
        <v>274258.81</v>
      </c>
      <c r="E208" s="732"/>
      <c r="F208" s="733"/>
      <c r="G208" s="203">
        <f>D208/D207</f>
        <v>1</v>
      </c>
    </row>
    <row r="209" spans="1:7" x14ac:dyDescent="0.3">
      <c r="A209" s="801" t="s">
        <v>2423</v>
      </c>
      <c r="B209" s="732"/>
      <c r="C209" s="733"/>
      <c r="D209" s="809">
        <f>D207-D208</f>
        <v>0</v>
      </c>
      <c r="E209" s="732"/>
      <c r="F209" s="733"/>
      <c r="G209" s="203">
        <f>D209/D207</f>
        <v>0</v>
      </c>
    </row>
    <row r="210" spans="1:7" x14ac:dyDescent="0.3">
      <c r="A210" s="702"/>
      <c r="B210" s="732"/>
      <c r="C210" s="732"/>
      <c r="D210" s="732"/>
      <c r="E210" s="732"/>
      <c r="F210" s="732"/>
      <c r="G210" s="733"/>
    </row>
    <row r="211" spans="1:7" x14ac:dyDescent="0.3">
      <c r="A211" s="813" t="s">
        <v>2424</v>
      </c>
      <c r="B211" s="791"/>
      <c r="C211" s="791"/>
      <c r="D211" s="791"/>
      <c r="E211" s="791"/>
      <c r="F211" s="791"/>
      <c r="G211" s="791"/>
    </row>
    <row r="212" spans="1:7" ht="15.6" x14ac:dyDescent="0.3">
      <c r="A212" s="197" t="s">
        <v>1034</v>
      </c>
      <c r="B212" s="197" t="s">
        <v>1035</v>
      </c>
      <c r="C212" s="197" t="s">
        <v>1036</v>
      </c>
      <c r="D212" s="197" t="s">
        <v>1037</v>
      </c>
      <c r="E212" s="197" t="s">
        <v>2203</v>
      </c>
      <c r="F212" s="197" t="s">
        <v>1038</v>
      </c>
      <c r="G212" s="197" t="s">
        <v>2204</v>
      </c>
    </row>
    <row r="213" spans="1:7" x14ac:dyDescent="0.3">
      <c r="A213" s="75" t="s">
        <v>1040</v>
      </c>
      <c r="B213" s="75" t="s">
        <v>2425</v>
      </c>
      <c r="C213" s="76">
        <v>44720</v>
      </c>
      <c r="D213" s="78">
        <v>28942.240000000002</v>
      </c>
      <c r="E213" s="78"/>
      <c r="F213" s="202" t="s">
        <v>2214</v>
      </c>
      <c r="G213" s="200"/>
    </row>
    <row r="214" spans="1:7" x14ac:dyDescent="0.3">
      <c r="A214" s="801" t="s">
        <v>2426</v>
      </c>
      <c r="B214" s="732"/>
      <c r="C214" s="733"/>
      <c r="D214" s="809">
        <v>28942.240000000002</v>
      </c>
      <c r="E214" s="732"/>
      <c r="F214" s="733"/>
      <c r="G214" s="203">
        <v>1</v>
      </c>
    </row>
    <row r="215" spans="1:7" x14ac:dyDescent="0.3">
      <c r="A215" s="801" t="s">
        <v>2427</v>
      </c>
      <c r="B215" s="732"/>
      <c r="C215" s="733"/>
      <c r="D215" s="809">
        <f>SUM(D213)</f>
        <v>28942.240000000002</v>
      </c>
      <c r="E215" s="732"/>
      <c r="F215" s="733"/>
      <c r="G215" s="203">
        <f>D215/D214</f>
        <v>1</v>
      </c>
    </row>
    <row r="216" spans="1:7" x14ac:dyDescent="0.3">
      <c r="A216" s="801" t="s">
        <v>2428</v>
      </c>
      <c r="B216" s="732"/>
      <c r="C216" s="733"/>
      <c r="D216" s="809">
        <f>D214-D215</f>
        <v>0</v>
      </c>
      <c r="E216" s="732"/>
      <c r="F216" s="733"/>
      <c r="G216" s="203">
        <f>D216/D214</f>
        <v>0</v>
      </c>
    </row>
    <row r="217" spans="1:7" x14ac:dyDescent="0.3">
      <c r="A217" s="813" t="s">
        <v>2429</v>
      </c>
      <c r="B217" s="791"/>
      <c r="C217" s="791"/>
      <c r="D217" s="791"/>
      <c r="E217" s="791"/>
      <c r="F217" s="791"/>
      <c r="G217" s="791"/>
    </row>
    <row r="218" spans="1:7" ht="15.6" x14ac:dyDescent="0.3">
      <c r="A218" s="197" t="s">
        <v>1034</v>
      </c>
      <c r="B218" s="197" t="s">
        <v>1035</v>
      </c>
      <c r="C218" s="197" t="s">
        <v>1036</v>
      </c>
      <c r="D218" s="197" t="s">
        <v>1037</v>
      </c>
      <c r="E218" s="197" t="s">
        <v>2203</v>
      </c>
      <c r="F218" s="197" t="s">
        <v>1038</v>
      </c>
      <c r="G218" s="197" t="s">
        <v>2204</v>
      </c>
    </row>
    <row r="219" spans="1:7" x14ac:dyDescent="0.3">
      <c r="A219" s="75" t="s">
        <v>1040</v>
      </c>
      <c r="B219" s="75" t="s">
        <v>2430</v>
      </c>
      <c r="C219" s="76">
        <v>44721</v>
      </c>
      <c r="D219" s="78">
        <v>43657.57</v>
      </c>
      <c r="E219" s="78" t="s">
        <v>2431</v>
      </c>
      <c r="F219" s="202" t="s">
        <v>2214</v>
      </c>
      <c r="G219" s="200"/>
    </row>
    <row r="220" spans="1:7" x14ac:dyDescent="0.3">
      <c r="A220" s="801" t="s">
        <v>2432</v>
      </c>
      <c r="B220" s="732"/>
      <c r="C220" s="733"/>
      <c r="D220" s="809">
        <v>43657.57</v>
      </c>
      <c r="E220" s="732"/>
      <c r="F220" s="733"/>
      <c r="G220" s="203">
        <v>1</v>
      </c>
    </row>
    <row r="221" spans="1:7" x14ac:dyDescent="0.3">
      <c r="A221" s="801" t="s">
        <v>2433</v>
      </c>
      <c r="B221" s="732"/>
      <c r="C221" s="733"/>
      <c r="D221" s="809">
        <f>SUM(D219)</f>
        <v>43657.57</v>
      </c>
      <c r="E221" s="732"/>
      <c r="F221" s="733"/>
      <c r="G221" s="203">
        <f>D221/D220</f>
        <v>1</v>
      </c>
    </row>
    <row r="222" spans="1:7" x14ac:dyDescent="0.3">
      <c r="A222" s="801" t="s">
        <v>2434</v>
      </c>
      <c r="B222" s="732"/>
      <c r="C222" s="733"/>
      <c r="D222" s="809">
        <f>D220-D221</f>
        <v>0</v>
      </c>
      <c r="E222" s="732"/>
      <c r="F222" s="733"/>
      <c r="G222" s="203">
        <f>D222/D220</f>
        <v>0</v>
      </c>
    </row>
    <row r="223" spans="1:7" x14ac:dyDescent="0.3">
      <c r="A223" s="813" t="s">
        <v>2435</v>
      </c>
      <c r="B223" s="791"/>
      <c r="C223" s="791"/>
      <c r="D223" s="791"/>
      <c r="E223" s="791"/>
      <c r="F223" s="791"/>
      <c r="G223" s="791"/>
    </row>
    <row r="224" spans="1:7" ht="15.6" x14ac:dyDescent="0.3">
      <c r="A224" s="197" t="s">
        <v>1034</v>
      </c>
      <c r="B224" s="197" t="s">
        <v>1035</v>
      </c>
      <c r="C224" s="197" t="s">
        <v>1036</v>
      </c>
      <c r="D224" s="197" t="s">
        <v>1037</v>
      </c>
      <c r="E224" s="197" t="s">
        <v>2203</v>
      </c>
      <c r="F224" s="197" t="s">
        <v>1038</v>
      </c>
      <c r="G224" s="197" t="s">
        <v>2204</v>
      </c>
    </row>
    <row r="225" spans="1:7" x14ac:dyDescent="0.3">
      <c r="A225" s="75" t="s">
        <v>1040</v>
      </c>
      <c r="B225" s="75" t="s">
        <v>2436</v>
      </c>
      <c r="C225" s="76">
        <v>44746</v>
      </c>
      <c r="D225" s="78">
        <v>48458.2</v>
      </c>
      <c r="E225" s="78" t="s">
        <v>2437</v>
      </c>
      <c r="F225" s="78"/>
      <c r="G225" s="818"/>
    </row>
    <row r="226" spans="1:7" x14ac:dyDescent="0.3">
      <c r="A226" s="75" t="s">
        <v>1042</v>
      </c>
      <c r="B226" s="75" t="s">
        <v>2438</v>
      </c>
      <c r="C226" s="76">
        <v>44761</v>
      </c>
      <c r="D226" s="78">
        <v>179023.9</v>
      </c>
      <c r="E226" s="78" t="s">
        <v>2439</v>
      </c>
      <c r="F226" s="202" t="s">
        <v>2214</v>
      </c>
      <c r="G226" s="819"/>
    </row>
    <row r="227" spans="1:7" x14ac:dyDescent="0.3">
      <c r="A227" s="801" t="s">
        <v>2440</v>
      </c>
      <c r="B227" s="732"/>
      <c r="C227" s="733"/>
      <c r="D227" s="809">
        <v>227482.1</v>
      </c>
      <c r="E227" s="732"/>
      <c r="F227" s="733"/>
      <c r="G227" s="203">
        <v>1</v>
      </c>
    </row>
    <row r="228" spans="1:7" x14ac:dyDescent="0.3">
      <c r="A228" s="801" t="s">
        <v>2441</v>
      </c>
      <c r="B228" s="732"/>
      <c r="C228" s="733"/>
      <c r="D228" s="809">
        <f>SUM(D225:D226)</f>
        <v>227482.09999999998</v>
      </c>
      <c r="E228" s="732"/>
      <c r="F228" s="733"/>
      <c r="G228" s="203">
        <f>D228/D227</f>
        <v>0.99999999999999989</v>
      </c>
    </row>
    <row r="229" spans="1:7" x14ac:dyDescent="0.3">
      <c r="A229" s="801" t="s">
        <v>2442</v>
      </c>
      <c r="B229" s="732"/>
      <c r="C229" s="733"/>
      <c r="D229" s="809">
        <f>D227-D228</f>
        <v>0</v>
      </c>
      <c r="E229" s="732"/>
      <c r="F229" s="733"/>
      <c r="G229" s="203">
        <f>D229/D227</f>
        <v>0</v>
      </c>
    </row>
    <row r="230" spans="1:7" x14ac:dyDescent="0.3">
      <c r="A230" s="813" t="s">
        <v>2443</v>
      </c>
      <c r="B230" s="791"/>
      <c r="C230" s="791"/>
      <c r="D230" s="791"/>
      <c r="E230" s="791"/>
      <c r="F230" s="791"/>
      <c r="G230" s="791"/>
    </row>
    <row r="231" spans="1:7" ht="15.6" x14ac:dyDescent="0.3">
      <c r="A231" s="197" t="s">
        <v>1034</v>
      </c>
      <c r="B231" s="197" t="s">
        <v>1035</v>
      </c>
      <c r="C231" s="197" t="s">
        <v>1036</v>
      </c>
      <c r="D231" s="197" t="s">
        <v>1037</v>
      </c>
      <c r="E231" s="197" t="s">
        <v>2203</v>
      </c>
      <c r="F231" s="197" t="s">
        <v>1038</v>
      </c>
      <c r="G231" s="197" t="s">
        <v>2204</v>
      </c>
    </row>
    <row r="232" spans="1:7" x14ac:dyDescent="0.3">
      <c r="A232" s="75" t="s">
        <v>1040</v>
      </c>
      <c r="B232" s="75" t="s">
        <v>2444</v>
      </c>
      <c r="C232" s="76">
        <v>44746</v>
      </c>
      <c r="D232" s="78">
        <v>61649.7</v>
      </c>
      <c r="E232" s="78"/>
      <c r="F232" s="78"/>
      <c r="G232" s="818"/>
    </row>
    <row r="233" spans="1:7" x14ac:dyDescent="0.3">
      <c r="A233" s="75" t="s">
        <v>1042</v>
      </c>
      <c r="B233" s="75" t="s">
        <v>2445</v>
      </c>
      <c r="C233" s="76">
        <v>44761</v>
      </c>
      <c r="D233" s="78">
        <v>165832.4</v>
      </c>
      <c r="E233" s="78" t="s">
        <v>2446</v>
      </c>
      <c r="F233" s="202" t="s">
        <v>2214</v>
      </c>
      <c r="G233" s="819"/>
    </row>
    <row r="234" spans="1:7" x14ac:dyDescent="0.3">
      <c r="A234" s="801" t="s">
        <v>2447</v>
      </c>
      <c r="B234" s="732"/>
      <c r="C234" s="733"/>
      <c r="D234" s="809">
        <v>227482.1</v>
      </c>
      <c r="E234" s="732"/>
      <c r="F234" s="733"/>
      <c r="G234" s="203">
        <v>1</v>
      </c>
    </row>
    <row r="235" spans="1:7" x14ac:dyDescent="0.3">
      <c r="A235" s="801" t="s">
        <v>2448</v>
      </c>
      <c r="B235" s="732"/>
      <c r="C235" s="733"/>
      <c r="D235" s="809">
        <f>SUM(D232:D233)</f>
        <v>227482.09999999998</v>
      </c>
      <c r="E235" s="732"/>
      <c r="F235" s="733"/>
      <c r="G235" s="203">
        <f>D235/D234</f>
        <v>0.99999999999999989</v>
      </c>
    </row>
    <row r="236" spans="1:7" x14ac:dyDescent="0.3">
      <c r="A236" s="801" t="s">
        <v>2449</v>
      </c>
      <c r="B236" s="732"/>
      <c r="C236" s="733"/>
      <c r="D236" s="809">
        <f>D234-D235</f>
        <v>0</v>
      </c>
      <c r="E236" s="732"/>
      <c r="F236" s="733"/>
      <c r="G236" s="203">
        <f>D236/D234</f>
        <v>0</v>
      </c>
    </row>
    <row r="237" spans="1:7" x14ac:dyDescent="0.3">
      <c r="A237" s="813" t="s">
        <v>2450</v>
      </c>
      <c r="B237" s="791"/>
      <c r="C237" s="791"/>
      <c r="D237" s="791"/>
      <c r="E237" s="791"/>
      <c r="F237" s="791"/>
      <c r="G237" s="791"/>
    </row>
    <row r="238" spans="1:7" ht="15.6" x14ac:dyDescent="0.3">
      <c r="A238" s="197" t="s">
        <v>1034</v>
      </c>
      <c r="B238" s="197" t="s">
        <v>1035</v>
      </c>
      <c r="C238" s="197" t="s">
        <v>1036</v>
      </c>
      <c r="D238" s="197" t="s">
        <v>1037</v>
      </c>
      <c r="E238" s="197" t="s">
        <v>2203</v>
      </c>
      <c r="F238" s="197" t="s">
        <v>1038</v>
      </c>
      <c r="G238" s="197" t="s">
        <v>2204</v>
      </c>
    </row>
    <row r="239" spans="1:7" x14ac:dyDescent="0.3">
      <c r="A239" s="75" t="s">
        <v>1040</v>
      </c>
      <c r="B239" s="75" t="s">
        <v>2451</v>
      </c>
      <c r="C239" s="76">
        <v>44746</v>
      </c>
      <c r="D239" s="78">
        <v>49316.45</v>
      </c>
      <c r="E239" s="78"/>
      <c r="F239" s="78"/>
      <c r="G239" s="818"/>
    </row>
    <row r="240" spans="1:7" x14ac:dyDescent="0.3">
      <c r="A240" s="75" t="s">
        <v>1042</v>
      </c>
      <c r="B240" s="75" t="s">
        <v>2452</v>
      </c>
      <c r="C240" s="76">
        <v>44761</v>
      </c>
      <c r="D240" s="78">
        <v>165474.5</v>
      </c>
      <c r="E240" s="78" t="s">
        <v>2453</v>
      </c>
      <c r="F240" s="202" t="s">
        <v>2214</v>
      </c>
      <c r="G240" s="819"/>
    </row>
    <row r="241" spans="1:7" x14ac:dyDescent="0.3">
      <c r="A241" s="801" t="s">
        <v>2454</v>
      </c>
      <c r="B241" s="732"/>
      <c r="C241" s="733"/>
      <c r="D241" s="809">
        <v>214790.95</v>
      </c>
      <c r="E241" s="732"/>
      <c r="F241" s="733"/>
      <c r="G241" s="203">
        <v>1</v>
      </c>
    </row>
    <row r="242" spans="1:7" x14ac:dyDescent="0.3">
      <c r="A242" s="801" t="s">
        <v>2455</v>
      </c>
      <c r="B242" s="732"/>
      <c r="C242" s="733"/>
      <c r="D242" s="809">
        <f>SUM(D239:D240)</f>
        <v>214790.95</v>
      </c>
      <c r="E242" s="732"/>
      <c r="F242" s="733"/>
      <c r="G242" s="203">
        <f>D242/D241</f>
        <v>1</v>
      </c>
    </row>
    <row r="243" spans="1:7" x14ac:dyDescent="0.3">
      <c r="A243" s="801" t="s">
        <v>2456</v>
      </c>
      <c r="B243" s="732"/>
      <c r="C243" s="733"/>
      <c r="D243" s="809">
        <f>D241-D242</f>
        <v>0</v>
      </c>
      <c r="E243" s="732"/>
      <c r="F243" s="733"/>
      <c r="G243" s="203">
        <f>D243/D241</f>
        <v>0</v>
      </c>
    </row>
    <row r="244" spans="1:7" x14ac:dyDescent="0.3">
      <c r="A244" s="813" t="s">
        <v>2457</v>
      </c>
      <c r="B244" s="791"/>
      <c r="C244" s="791"/>
      <c r="D244" s="791"/>
      <c r="E244" s="791"/>
      <c r="F244" s="791"/>
      <c r="G244" s="791"/>
    </row>
    <row r="245" spans="1:7" ht="15.6" x14ac:dyDescent="0.3">
      <c r="A245" s="197" t="s">
        <v>1034</v>
      </c>
      <c r="B245" s="197" t="s">
        <v>1035</v>
      </c>
      <c r="C245" s="197" t="s">
        <v>1036</v>
      </c>
      <c r="D245" s="197" t="s">
        <v>1037</v>
      </c>
      <c r="E245" s="197" t="s">
        <v>2203</v>
      </c>
      <c r="F245" s="197" t="s">
        <v>1038</v>
      </c>
      <c r="G245" s="197" t="s">
        <v>2204</v>
      </c>
    </row>
    <row r="246" spans="1:7" x14ac:dyDescent="0.3">
      <c r="A246" s="75" t="s">
        <v>1040</v>
      </c>
      <c r="B246" s="75" t="s">
        <v>2458</v>
      </c>
      <c r="C246" s="76">
        <v>44790</v>
      </c>
      <c r="D246" s="78">
        <v>24951.29</v>
      </c>
      <c r="E246" s="78" t="s">
        <v>2459</v>
      </c>
      <c r="F246" s="78"/>
      <c r="G246" s="818"/>
    </row>
    <row r="247" spans="1:7" x14ac:dyDescent="0.3">
      <c r="A247" s="75" t="s">
        <v>1042</v>
      </c>
      <c r="B247" s="75" t="s">
        <v>2460</v>
      </c>
      <c r="C247" s="76">
        <v>44823</v>
      </c>
      <c r="D247" s="78">
        <v>20676.259999999998</v>
      </c>
      <c r="E247" s="78" t="s">
        <v>2461</v>
      </c>
      <c r="F247" s="78"/>
      <c r="G247" s="820"/>
    </row>
    <row r="248" spans="1:7" x14ac:dyDescent="0.3">
      <c r="A248" s="75" t="s">
        <v>1706</v>
      </c>
      <c r="B248" s="75" t="s">
        <v>2462</v>
      </c>
      <c r="C248" s="76">
        <v>44859</v>
      </c>
      <c r="D248" s="78">
        <v>32775.089999999997</v>
      </c>
      <c r="E248" s="78" t="s">
        <v>2463</v>
      </c>
      <c r="F248" s="202" t="s">
        <v>2214</v>
      </c>
      <c r="G248" s="819"/>
    </row>
    <row r="249" spans="1:7" x14ac:dyDescent="0.3">
      <c r="A249" s="801" t="s">
        <v>2464</v>
      </c>
      <c r="B249" s="732"/>
      <c r="C249" s="733"/>
      <c r="D249" s="809">
        <v>78402.64</v>
      </c>
      <c r="E249" s="732"/>
      <c r="F249" s="733"/>
      <c r="G249" s="203">
        <v>1</v>
      </c>
    </row>
    <row r="250" spans="1:7" x14ac:dyDescent="0.3">
      <c r="A250" s="801" t="s">
        <v>2465</v>
      </c>
      <c r="B250" s="732"/>
      <c r="C250" s="733"/>
      <c r="D250" s="809">
        <f>SUM(D246:D248)</f>
        <v>78402.64</v>
      </c>
      <c r="E250" s="732"/>
      <c r="F250" s="733"/>
      <c r="G250" s="203">
        <f>D250/D249</f>
        <v>1</v>
      </c>
    </row>
    <row r="251" spans="1:7" x14ac:dyDescent="0.3">
      <c r="A251" s="801" t="s">
        <v>2466</v>
      </c>
      <c r="B251" s="732"/>
      <c r="C251" s="733"/>
      <c r="D251" s="809">
        <f>D249-D250</f>
        <v>0</v>
      </c>
      <c r="E251" s="732"/>
      <c r="F251" s="733"/>
      <c r="G251" s="203">
        <f>D251/D249</f>
        <v>0</v>
      </c>
    </row>
    <row r="252" spans="1:7" x14ac:dyDescent="0.3">
      <c r="A252" s="813" t="s">
        <v>2467</v>
      </c>
      <c r="B252" s="791"/>
      <c r="C252" s="791"/>
      <c r="D252" s="791"/>
      <c r="E252" s="791"/>
      <c r="F252" s="791"/>
      <c r="G252" s="791"/>
    </row>
    <row r="253" spans="1:7" ht="15.6" x14ac:dyDescent="0.3">
      <c r="A253" s="197" t="s">
        <v>1034</v>
      </c>
      <c r="B253" s="197" t="s">
        <v>1035</v>
      </c>
      <c r="C253" s="197" t="s">
        <v>1036</v>
      </c>
      <c r="D253" s="197" t="s">
        <v>1037</v>
      </c>
      <c r="E253" s="197" t="s">
        <v>2203</v>
      </c>
      <c r="F253" s="197" t="s">
        <v>1038</v>
      </c>
      <c r="G253" s="197" t="s">
        <v>2204</v>
      </c>
    </row>
    <row r="254" spans="1:7" x14ac:dyDescent="0.3">
      <c r="A254" s="75" t="s">
        <v>1040</v>
      </c>
      <c r="B254" s="75" t="s">
        <v>2468</v>
      </c>
      <c r="C254" s="76">
        <v>44791</v>
      </c>
      <c r="D254" s="78">
        <v>51996.68</v>
      </c>
      <c r="E254" s="78"/>
      <c r="F254" s="202" t="s">
        <v>2214</v>
      </c>
      <c r="G254" s="208"/>
    </row>
    <row r="255" spans="1:7" x14ac:dyDescent="0.3">
      <c r="A255" s="801" t="s">
        <v>2469</v>
      </c>
      <c r="B255" s="732"/>
      <c r="C255" s="733"/>
      <c r="D255" s="809">
        <v>51996.68</v>
      </c>
      <c r="E255" s="732"/>
      <c r="F255" s="733"/>
      <c r="G255" s="203">
        <v>1</v>
      </c>
    </row>
    <row r="256" spans="1:7" x14ac:dyDescent="0.3">
      <c r="A256" s="801" t="s">
        <v>2470</v>
      </c>
      <c r="B256" s="732"/>
      <c r="C256" s="733"/>
      <c r="D256" s="809">
        <f>SUM(D254)</f>
        <v>51996.68</v>
      </c>
      <c r="E256" s="732"/>
      <c r="F256" s="733"/>
      <c r="G256" s="203">
        <f>D256/D255</f>
        <v>1</v>
      </c>
    </row>
    <row r="257" spans="1:7" x14ac:dyDescent="0.3">
      <c r="A257" s="801" t="s">
        <v>2471</v>
      </c>
      <c r="B257" s="732"/>
      <c r="C257" s="733"/>
      <c r="D257" s="809">
        <f>D255-D256</f>
        <v>0</v>
      </c>
      <c r="E257" s="732"/>
      <c r="F257" s="733"/>
      <c r="G257" s="203">
        <f>D257/D255</f>
        <v>0</v>
      </c>
    </row>
    <row r="258" spans="1:7" x14ac:dyDescent="0.3">
      <c r="A258" s="813" t="s">
        <v>2472</v>
      </c>
      <c r="B258" s="791"/>
      <c r="C258" s="791"/>
      <c r="D258" s="791"/>
      <c r="E258" s="791"/>
      <c r="F258" s="791"/>
      <c r="G258" s="791"/>
    </row>
    <row r="259" spans="1:7" ht="15.6" x14ac:dyDescent="0.3">
      <c r="A259" s="197" t="s">
        <v>1034</v>
      </c>
      <c r="B259" s="197" t="s">
        <v>1035</v>
      </c>
      <c r="C259" s="197" t="s">
        <v>1036</v>
      </c>
      <c r="D259" s="197" t="s">
        <v>1037</v>
      </c>
      <c r="E259" s="197" t="s">
        <v>2203</v>
      </c>
      <c r="F259" s="197" t="s">
        <v>1038</v>
      </c>
      <c r="G259" s="197" t="s">
        <v>2204</v>
      </c>
    </row>
    <row r="260" spans="1:7" x14ac:dyDescent="0.3">
      <c r="A260" s="75" t="s">
        <v>1040</v>
      </c>
      <c r="B260" s="75" t="s">
        <v>2473</v>
      </c>
      <c r="C260" s="76">
        <v>44796</v>
      </c>
      <c r="D260" s="78">
        <v>44516.22</v>
      </c>
      <c r="E260" s="78"/>
      <c r="F260" s="78"/>
      <c r="G260" s="818"/>
    </row>
    <row r="261" spans="1:7" x14ac:dyDescent="0.3">
      <c r="A261" s="75" t="s">
        <v>1042</v>
      </c>
      <c r="B261" s="75" t="s">
        <v>2474</v>
      </c>
      <c r="C261" s="76">
        <v>44823</v>
      </c>
      <c r="D261" s="78">
        <v>78169.61</v>
      </c>
      <c r="E261" s="78" t="s">
        <v>2475</v>
      </c>
      <c r="F261" s="78"/>
      <c r="G261" s="820"/>
    </row>
    <row r="262" spans="1:7" x14ac:dyDescent="0.3">
      <c r="A262" s="75" t="s">
        <v>1706</v>
      </c>
      <c r="B262" s="75" t="s">
        <v>2476</v>
      </c>
      <c r="C262" s="76">
        <v>44859</v>
      </c>
      <c r="D262" s="78">
        <v>61257.01</v>
      </c>
      <c r="E262" s="78" t="s">
        <v>2477</v>
      </c>
      <c r="F262" s="78"/>
      <c r="G262" s="820"/>
    </row>
    <row r="263" spans="1:7" x14ac:dyDescent="0.3">
      <c r="A263" s="75" t="s">
        <v>2078</v>
      </c>
      <c r="B263" s="75" t="s">
        <v>2478</v>
      </c>
      <c r="C263" s="76">
        <v>44887</v>
      </c>
      <c r="D263" s="78">
        <v>79980.95</v>
      </c>
      <c r="E263" s="78" t="s">
        <v>2479</v>
      </c>
      <c r="F263" s="78"/>
      <c r="G263" s="820"/>
    </row>
    <row r="264" spans="1:7" x14ac:dyDescent="0.3">
      <c r="A264" s="75" t="s">
        <v>2080</v>
      </c>
      <c r="B264" s="209"/>
      <c r="C264" s="210"/>
      <c r="D264" s="78">
        <v>70502.66</v>
      </c>
      <c r="E264" s="78" t="s">
        <v>2480</v>
      </c>
      <c r="F264" s="78"/>
      <c r="G264" s="820"/>
    </row>
    <row r="265" spans="1:7" x14ac:dyDescent="0.3">
      <c r="A265" s="75" t="s">
        <v>2082</v>
      </c>
      <c r="B265" s="75" t="s">
        <v>2481</v>
      </c>
      <c r="C265" s="76">
        <v>44963</v>
      </c>
      <c r="D265" s="78">
        <v>112156.73</v>
      </c>
      <c r="E265" s="78" t="s">
        <v>2482</v>
      </c>
      <c r="F265" s="78"/>
      <c r="G265" s="820"/>
    </row>
    <row r="266" spans="1:7" x14ac:dyDescent="0.3">
      <c r="A266" s="75" t="s">
        <v>2185</v>
      </c>
      <c r="B266" s="75" t="s">
        <v>2483</v>
      </c>
      <c r="C266" s="76">
        <v>44991</v>
      </c>
      <c r="D266" s="78">
        <v>84467.37</v>
      </c>
      <c r="E266" s="78"/>
      <c r="F266" s="202" t="s">
        <v>2214</v>
      </c>
      <c r="G266" s="819"/>
    </row>
    <row r="267" spans="1:7" x14ac:dyDescent="0.3">
      <c r="A267" s="801" t="s">
        <v>2484</v>
      </c>
      <c r="B267" s="732"/>
      <c r="C267" s="733"/>
      <c r="D267" s="809">
        <v>531050.55000000005</v>
      </c>
      <c r="E267" s="732"/>
      <c r="F267" s="733"/>
      <c r="G267" s="203">
        <v>1</v>
      </c>
    </row>
    <row r="268" spans="1:7" x14ac:dyDescent="0.3">
      <c r="A268" s="801" t="s">
        <v>2485</v>
      </c>
      <c r="B268" s="732"/>
      <c r="C268" s="733"/>
      <c r="D268" s="809">
        <f>SUM(D260:D266)</f>
        <v>531050.54999999993</v>
      </c>
      <c r="E268" s="732"/>
      <c r="F268" s="733"/>
      <c r="G268" s="203">
        <f>D268/D267</f>
        <v>0.99999999999999978</v>
      </c>
    </row>
    <row r="269" spans="1:7" x14ac:dyDescent="0.3">
      <c r="A269" s="801" t="s">
        <v>2486</v>
      </c>
      <c r="B269" s="732"/>
      <c r="C269" s="733"/>
      <c r="D269" s="809">
        <f>D267-D268</f>
        <v>0</v>
      </c>
      <c r="E269" s="732"/>
      <c r="F269" s="733"/>
      <c r="G269" s="203">
        <f>D269/D267</f>
        <v>0</v>
      </c>
    </row>
    <row r="270" spans="1:7" x14ac:dyDescent="0.3">
      <c r="A270" s="813" t="s">
        <v>2487</v>
      </c>
      <c r="B270" s="791"/>
      <c r="C270" s="791"/>
      <c r="D270" s="791"/>
      <c r="E270" s="791"/>
      <c r="F270" s="791"/>
      <c r="G270" s="791"/>
    </row>
    <row r="271" spans="1:7" ht="15.6" x14ac:dyDescent="0.3">
      <c r="A271" s="197" t="s">
        <v>1034</v>
      </c>
      <c r="B271" s="197" t="s">
        <v>1035</v>
      </c>
      <c r="C271" s="197" t="s">
        <v>1036</v>
      </c>
      <c r="D271" s="197" t="s">
        <v>1037</v>
      </c>
      <c r="E271" s="197" t="s">
        <v>2203</v>
      </c>
      <c r="F271" s="197" t="s">
        <v>1038</v>
      </c>
      <c r="G271" s="197" t="s">
        <v>2204</v>
      </c>
    </row>
    <row r="272" spans="1:7" x14ac:dyDescent="0.3">
      <c r="A272" s="75" t="s">
        <v>1040</v>
      </c>
      <c r="B272" s="75" t="s">
        <v>2488</v>
      </c>
      <c r="C272" s="76">
        <v>44838</v>
      </c>
      <c r="D272" s="78">
        <v>11694.24</v>
      </c>
      <c r="E272" s="78" t="s">
        <v>2489</v>
      </c>
      <c r="F272" s="202" t="s">
        <v>2214</v>
      </c>
      <c r="G272" s="208"/>
    </row>
    <row r="273" spans="1:7" x14ac:dyDescent="0.3">
      <c r="A273" s="801" t="s">
        <v>2490</v>
      </c>
      <c r="B273" s="732"/>
      <c r="C273" s="733"/>
      <c r="D273" s="809">
        <v>11694.24</v>
      </c>
      <c r="E273" s="732"/>
      <c r="F273" s="733"/>
      <c r="G273" s="203">
        <v>1</v>
      </c>
    </row>
    <row r="274" spans="1:7" x14ac:dyDescent="0.3">
      <c r="A274" s="801" t="s">
        <v>2491</v>
      </c>
      <c r="B274" s="732"/>
      <c r="C274" s="733"/>
      <c r="D274" s="809">
        <f>SUM(D272)</f>
        <v>11694.24</v>
      </c>
      <c r="E274" s="732"/>
      <c r="F274" s="733"/>
      <c r="G274" s="203">
        <f>D274/D273</f>
        <v>1</v>
      </c>
    </row>
    <row r="275" spans="1:7" x14ac:dyDescent="0.3">
      <c r="A275" s="801" t="s">
        <v>2492</v>
      </c>
      <c r="B275" s="732"/>
      <c r="C275" s="733"/>
      <c r="D275" s="809">
        <f>D273-D274</f>
        <v>0</v>
      </c>
      <c r="E275" s="732"/>
      <c r="F275" s="733"/>
      <c r="G275" s="203">
        <f>D275/D273</f>
        <v>0</v>
      </c>
    </row>
    <row r="276" spans="1:7" x14ac:dyDescent="0.3">
      <c r="A276" s="813" t="s">
        <v>2493</v>
      </c>
      <c r="B276" s="791"/>
      <c r="C276" s="791"/>
      <c r="D276" s="791"/>
      <c r="E276" s="791"/>
      <c r="F276" s="791"/>
      <c r="G276" s="791"/>
    </row>
    <row r="277" spans="1:7" ht="15.6" x14ac:dyDescent="0.3">
      <c r="A277" s="197" t="s">
        <v>1034</v>
      </c>
      <c r="B277" s="197" t="s">
        <v>1035</v>
      </c>
      <c r="C277" s="197" t="s">
        <v>1036</v>
      </c>
      <c r="D277" s="197" t="s">
        <v>1037</v>
      </c>
      <c r="E277" s="197" t="s">
        <v>2203</v>
      </c>
      <c r="F277" s="197" t="s">
        <v>1038</v>
      </c>
      <c r="G277" s="197" t="s">
        <v>2204</v>
      </c>
    </row>
    <row r="278" spans="1:7" x14ac:dyDescent="0.3">
      <c r="A278" s="75" t="s">
        <v>1040</v>
      </c>
      <c r="B278" s="75" t="s">
        <v>2494</v>
      </c>
      <c r="C278" s="76">
        <v>44838</v>
      </c>
      <c r="D278" s="78">
        <v>47393.56</v>
      </c>
      <c r="E278" s="78" t="s">
        <v>2495</v>
      </c>
      <c r="F278" s="78"/>
      <c r="G278" s="818"/>
    </row>
    <row r="279" spans="1:7" x14ac:dyDescent="0.3">
      <c r="A279" s="75" t="s">
        <v>1042</v>
      </c>
      <c r="B279" s="75" t="s">
        <v>2496</v>
      </c>
      <c r="C279" s="76">
        <v>44859</v>
      </c>
      <c r="D279" s="78">
        <v>61033.19</v>
      </c>
      <c r="E279" s="78" t="s">
        <v>2497</v>
      </c>
      <c r="F279" s="78"/>
      <c r="G279" s="820"/>
    </row>
    <row r="280" spans="1:7" x14ac:dyDescent="0.3">
      <c r="A280" s="75" t="s">
        <v>1706</v>
      </c>
      <c r="B280" s="75" t="s">
        <v>2498</v>
      </c>
      <c r="C280" s="76">
        <v>44887</v>
      </c>
      <c r="D280" s="78">
        <v>34952.54</v>
      </c>
      <c r="E280" s="78" t="s">
        <v>2499</v>
      </c>
      <c r="F280" s="202" t="s">
        <v>2214</v>
      </c>
      <c r="G280" s="819"/>
    </row>
    <row r="281" spans="1:7" x14ac:dyDescent="0.3">
      <c r="A281" s="801" t="s">
        <v>2500</v>
      </c>
      <c r="B281" s="732"/>
      <c r="C281" s="733"/>
      <c r="D281" s="809">
        <v>143379.29</v>
      </c>
      <c r="E281" s="732"/>
      <c r="F281" s="733"/>
      <c r="G281" s="203">
        <v>1</v>
      </c>
    </row>
    <row r="282" spans="1:7" x14ac:dyDescent="0.3">
      <c r="A282" s="801" t="s">
        <v>2501</v>
      </c>
      <c r="B282" s="732"/>
      <c r="C282" s="733"/>
      <c r="D282" s="809">
        <f>SUM(D278:D280)</f>
        <v>143379.29</v>
      </c>
      <c r="E282" s="732"/>
      <c r="F282" s="733"/>
      <c r="G282" s="203">
        <f>D282/D281</f>
        <v>1</v>
      </c>
    </row>
    <row r="283" spans="1:7" x14ac:dyDescent="0.3">
      <c r="A283" s="801" t="s">
        <v>2502</v>
      </c>
      <c r="B283" s="732"/>
      <c r="C283" s="733"/>
      <c r="D283" s="809">
        <f>D281-D282</f>
        <v>0</v>
      </c>
      <c r="E283" s="732"/>
      <c r="F283" s="733"/>
      <c r="G283" s="203">
        <f>D283/D281</f>
        <v>0</v>
      </c>
    </row>
    <row r="284" spans="1:7" x14ac:dyDescent="0.3">
      <c r="A284" s="813" t="s">
        <v>2503</v>
      </c>
      <c r="B284" s="791"/>
      <c r="C284" s="791"/>
      <c r="D284" s="791"/>
      <c r="E284" s="791"/>
      <c r="F284" s="791"/>
      <c r="G284" s="791"/>
    </row>
    <row r="285" spans="1:7" ht="15.6" x14ac:dyDescent="0.3">
      <c r="A285" s="197" t="s">
        <v>1034</v>
      </c>
      <c r="B285" s="197" t="s">
        <v>1035</v>
      </c>
      <c r="C285" s="197" t="s">
        <v>1036</v>
      </c>
      <c r="D285" s="197" t="s">
        <v>1037</v>
      </c>
      <c r="E285" s="197" t="s">
        <v>2203</v>
      </c>
      <c r="F285" s="197" t="s">
        <v>1038</v>
      </c>
      <c r="G285" s="197" t="s">
        <v>2204</v>
      </c>
    </row>
    <row r="286" spans="1:7" x14ac:dyDescent="0.3">
      <c r="A286" s="75" t="s">
        <v>1040</v>
      </c>
      <c r="B286" s="75" t="s">
        <v>2504</v>
      </c>
      <c r="C286" s="76">
        <v>44887</v>
      </c>
      <c r="D286" s="78">
        <v>30669.88</v>
      </c>
      <c r="E286" s="78" t="s">
        <v>2505</v>
      </c>
      <c r="F286" s="78"/>
      <c r="G286" s="818"/>
    </row>
    <row r="287" spans="1:7" x14ac:dyDescent="0.3">
      <c r="A287" s="75" t="s">
        <v>1042</v>
      </c>
      <c r="B287" s="209"/>
      <c r="C287" s="210"/>
      <c r="D287" s="78">
        <v>83739.08</v>
      </c>
      <c r="E287" s="78" t="s">
        <v>2506</v>
      </c>
      <c r="F287" s="78"/>
      <c r="G287" s="820"/>
    </row>
    <row r="288" spans="1:7" x14ac:dyDescent="0.3">
      <c r="A288" s="75" t="s">
        <v>1706</v>
      </c>
      <c r="B288" s="75" t="s">
        <v>2507</v>
      </c>
      <c r="C288" s="76">
        <v>44972</v>
      </c>
      <c r="D288" s="78">
        <v>45606.45</v>
      </c>
      <c r="E288" s="78"/>
      <c r="F288" s="202" t="s">
        <v>2214</v>
      </c>
      <c r="G288" s="819"/>
    </row>
    <row r="289" spans="1:7" x14ac:dyDescent="0.3">
      <c r="A289" s="801" t="s">
        <v>2508</v>
      </c>
      <c r="B289" s="732"/>
      <c r="C289" s="733"/>
      <c r="D289" s="809">
        <v>160015.41</v>
      </c>
      <c r="E289" s="732"/>
      <c r="F289" s="733"/>
      <c r="G289" s="203">
        <v>1</v>
      </c>
    </row>
    <row r="290" spans="1:7" x14ac:dyDescent="0.3">
      <c r="A290" s="801" t="s">
        <v>2509</v>
      </c>
      <c r="B290" s="732"/>
      <c r="C290" s="733"/>
      <c r="D290" s="809">
        <f>SUM(D286:D288)</f>
        <v>160015.41</v>
      </c>
      <c r="E290" s="732"/>
      <c r="F290" s="733"/>
      <c r="G290" s="203">
        <f>D290/D289</f>
        <v>1</v>
      </c>
    </row>
    <row r="291" spans="1:7" x14ac:dyDescent="0.3">
      <c r="A291" s="801" t="s">
        <v>2510</v>
      </c>
      <c r="B291" s="732"/>
      <c r="C291" s="733"/>
      <c r="D291" s="809">
        <f>D289-D290</f>
        <v>0</v>
      </c>
      <c r="E291" s="732"/>
      <c r="F291" s="733"/>
      <c r="G291" s="203">
        <f>D291/D289</f>
        <v>0</v>
      </c>
    </row>
    <row r="292" spans="1:7" x14ac:dyDescent="0.3">
      <c r="A292" s="813" t="s">
        <v>2511</v>
      </c>
      <c r="B292" s="791"/>
      <c r="C292" s="791"/>
      <c r="D292" s="791"/>
      <c r="E292" s="791"/>
      <c r="F292" s="791"/>
      <c r="G292" s="791"/>
    </row>
    <row r="293" spans="1:7" ht="15.6" x14ac:dyDescent="0.3">
      <c r="A293" s="197" t="s">
        <v>1034</v>
      </c>
      <c r="B293" s="197" t="s">
        <v>1035</v>
      </c>
      <c r="C293" s="197" t="s">
        <v>1036</v>
      </c>
      <c r="D293" s="197" t="s">
        <v>1037</v>
      </c>
      <c r="E293" s="197" t="s">
        <v>2203</v>
      </c>
      <c r="F293" s="197" t="s">
        <v>1038</v>
      </c>
      <c r="G293" s="197" t="s">
        <v>2204</v>
      </c>
    </row>
    <row r="294" spans="1:7" x14ac:dyDescent="0.3">
      <c r="A294" s="75" t="s">
        <v>1040</v>
      </c>
      <c r="B294" s="75" t="s">
        <v>2512</v>
      </c>
      <c r="C294" s="76">
        <v>44914</v>
      </c>
      <c r="D294" s="78">
        <v>180927.41</v>
      </c>
      <c r="E294" s="78" t="s">
        <v>2513</v>
      </c>
      <c r="F294" s="78"/>
      <c r="G294" s="818"/>
    </row>
    <row r="295" spans="1:7" x14ac:dyDescent="0.3">
      <c r="A295" s="75" t="s">
        <v>1042</v>
      </c>
      <c r="B295" s="75" t="s">
        <v>2514</v>
      </c>
      <c r="C295" s="76">
        <v>44949</v>
      </c>
      <c r="D295" s="78">
        <v>106349.58</v>
      </c>
      <c r="E295" s="78" t="s">
        <v>2515</v>
      </c>
      <c r="F295" s="78"/>
      <c r="G295" s="820"/>
    </row>
    <row r="296" spans="1:7" x14ac:dyDescent="0.3">
      <c r="A296" s="75" t="s">
        <v>1706</v>
      </c>
      <c r="B296" s="75" t="s">
        <v>2516</v>
      </c>
      <c r="C296" s="76">
        <v>44972</v>
      </c>
      <c r="D296" s="78">
        <v>119885.99</v>
      </c>
      <c r="E296" s="78"/>
      <c r="F296" s="78"/>
      <c r="G296" s="820"/>
    </row>
    <row r="297" spans="1:7" x14ac:dyDescent="0.3">
      <c r="A297" s="75" t="s">
        <v>2078</v>
      </c>
      <c r="B297" s="75" t="s">
        <v>2517</v>
      </c>
      <c r="C297" s="76">
        <v>45006</v>
      </c>
      <c r="D297" s="78">
        <v>138732.15</v>
      </c>
      <c r="E297" s="78"/>
      <c r="F297" s="78"/>
      <c r="G297" s="820"/>
    </row>
    <row r="298" spans="1:7" x14ac:dyDescent="0.3">
      <c r="A298" s="75" t="s">
        <v>2080</v>
      </c>
      <c r="B298" s="75" t="s">
        <v>2518</v>
      </c>
      <c r="C298" s="76">
        <v>45028</v>
      </c>
      <c r="D298" s="78">
        <v>101780.33</v>
      </c>
      <c r="E298" s="78" t="s">
        <v>2519</v>
      </c>
      <c r="F298" s="78"/>
      <c r="G298" s="820"/>
    </row>
    <row r="299" spans="1:7" x14ac:dyDescent="0.3">
      <c r="A299" s="75" t="s">
        <v>2082</v>
      </c>
      <c r="B299" s="75" t="s">
        <v>2520</v>
      </c>
      <c r="C299" s="76">
        <v>45152</v>
      </c>
      <c r="D299" s="78">
        <v>57124.37</v>
      </c>
      <c r="E299" s="78" t="s">
        <v>2521</v>
      </c>
      <c r="F299" s="202" t="s">
        <v>2214</v>
      </c>
      <c r="G299" s="819"/>
    </row>
    <row r="300" spans="1:7" x14ac:dyDescent="0.3">
      <c r="A300" s="801" t="s">
        <v>2522</v>
      </c>
      <c r="B300" s="732"/>
      <c r="C300" s="733"/>
      <c r="D300" s="809">
        <v>704799.83</v>
      </c>
      <c r="E300" s="732"/>
      <c r="F300" s="733"/>
      <c r="G300" s="203">
        <v>1</v>
      </c>
    </row>
    <row r="301" spans="1:7" x14ac:dyDescent="0.3">
      <c r="A301" s="801" t="s">
        <v>2523</v>
      </c>
      <c r="B301" s="732"/>
      <c r="C301" s="733"/>
      <c r="D301" s="809">
        <f>SUM(D294:D299)</f>
        <v>704799.83</v>
      </c>
      <c r="E301" s="732"/>
      <c r="F301" s="733"/>
      <c r="G301" s="203">
        <f>D301/D300</f>
        <v>1</v>
      </c>
    </row>
    <row r="302" spans="1:7" x14ac:dyDescent="0.3">
      <c r="A302" s="801" t="s">
        <v>2524</v>
      </c>
      <c r="B302" s="732"/>
      <c r="C302" s="733"/>
      <c r="D302" s="809">
        <f>D300-D301</f>
        <v>0</v>
      </c>
      <c r="E302" s="732"/>
      <c r="F302" s="733"/>
      <c r="G302" s="203">
        <f>D302/D300</f>
        <v>0</v>
      </c>
    </row>
    <row r="303" spans="1:7" x14ac:dyDescent="0.3">
      <c r="A303" s="813" t="s">
        <v>2525</v>
      </c>
      <c r="B303" s="791"/>
      <c r="C303" s="791"/>
      <c r="D303" s="791"/>
      <c r="E303" s="791"/>
      <c r="F303" s="791"/>
      <c r="G303" s="791"/>
    </row>
    <row r="304" spans="1:7" ht="15.6" x14ac:dyDescent="0.3">
      <c r="A304" s="197" t="s">
        <v>1034</v>
      </c>
      <c r="B304" s="197" t="s">
        <v>1035</v>
      </c>
      <c r="C304" s="197" t="s">
        <v>1036</v>
      </c>
      <c r="D304" s="197" t="s">
        <v>1037</v>
      </c>
      <c r="E304" s="197" t="s">
        <v>2203</v>
      </c>
      <c r="F304" s="197" t="s">
        <v>1038</v>
      </c>
      <c r="G304" s="197" t="s">
        <v>2204</v>
      </c>
    </row>
    <row r="305" spans="1:7" x14ac:dyDescent="0.3">
      <c r="A305" s="75" t="s">
        <v>1040</v>
      </c>
      <c r="B305" s="209"/>
      <c r="C305" s="210"/>
      <c r="D305" s="78">
        <v>30756.799999999999</v>
      </c>
      <c r="E305" s="78" t="s">
        <v>2526</v>
      </c>
      <c r="F305" s="202" t="s">
        <v>2214</v>
      </c>
      <c r="G305" s="200"/>
    </row>
    <row r="306" spans="1:7" x14ac:dyDescent="0.3">
      <c r="A306" s="801" t="s">
        <v>2522</v>
      </c>
      <c r="B306" s="732"/>
      <c r="C306" s="733"/>
      <c r="D306" s="809">
        <v>30756.799999999999</v>
      </c>
      <c r="E306" s="732"/>
      <c r="F306" s="733"/>
      <c r="G306" s="203">
        <v>1</v>
      </c>
    </row>
    <row r="307" spans="1:7" x14ac:dyDescent="0.3">
      <c r="A307" s="801" t="s">
        <v>2523</v>
      </c>
      <c r="B307" s="732"/>
      <c r="C307" s="733"/>
      <c r="D307" s="809">
        <f>SUM(D305)</f>
        <v>30756.799999999999</v>
      </c>
      <c r="E307" s="732"/>
      <c r="F307" s="733"/>
      <c r="G307" s="203">
        <f>D307/D306</f>
        <v>1</v>
      </c>
    </row>
    <row r="308" spans="1:7" x14ac:dyDescent="0.3">
      <c r="A308" s="801" t="s">
        <v>2524</v>
      </c>
      <c r="B308" s="732"/>
      <c r="C308" s="733"/>
      <c r="D308" s="809">
        <f>D306-D307</f>
        <v>0</v>
      </c>
      <c r="E308" s="732"/>
      <c r="F308" s="733"/>
      <c r="G308" s="203">
        <f>D308/D306</f>
        <v>0</v>
      </c>
    </row>
    <row r="309" spans="1:7" x14ac:dyDescent="0.3">
      <c r="A309" s="813" t="s">
        <v>2527</v>
      </c>
      <c r="B309" s="791"/>
      <c r="C309" s="791"/>
      <c r="D309" s="791"/>
      <c r="E309" s="791"/>
      <c r="F309" s="791"/>
      <c r="G309" s="791"/>
    </row>
    <row r="310" spans="1:7" ht="15.6" x14ac:dyDescent="0.3">
      <c r="A310" s="197" t="s">
        <v>1034</v>
      </c>
      <c r="B310" s="197" t="s">
        <v>1035</v>
      </c>
      <c r="C310" s="197" t="s">
        <v>1036</v>
      </c>
      <c r="D310" s="197" t="s">
        <v>1037</v>
      </c>
      <c r="E310" s="197" t="s">
        <v>2203</v>
      </c>
      <c r="F310" s="197" t="s">
        <v>1038</v>
      </c>
      <c r="G310" s="197" t="s">
        <v>2204</v>
      </c>
    </row>
    <row r="311" spans="1:7" x14ac:dyDescent="0.3">
      <c r="A311" s="75" t="s">
        <v>1040</v>
      </c>
      <c r="B311" s="75" t="s">
        <v>2528</v>
      </c>
      <c r="C311" s="76">
        <v>44958</v>
      </c>
      <c r="D311" s="78">
        <v>102808.91</v>
      </c>
      <c r="E311" s="78" t="s">
        <v>2529</v>
      </c>
      <c r="F311" s="202" t="s">
        <v>2214</v>
      </c>
      <c r="G311" s="200"/>
    </row>
    <row r="312" spans="1:7" x14ac:dyDescent="0.3">
      <c r="A312" s="801" t="s">
        <v>2530</v>
      </c>
      <c r="B312" s="732"/>
      <c r="C312" s="733"/>
      <c r="D312" s="809">
        <v>102808.91</v>
      </c>
      <c r="E312" s="732"/>
      <c r="F312" s="733"/>
      <c r="G312" s="203">
        <v>1</v>
      </c>
    </row>
    <row r="313" spans="1:7" x14ac:dyDescent="0.3">
      <c r="A313" s="801" t="s">
        <v>2531</v>
      </c>
      <c r="B313" s="732"/>
      <c r="C313" s="733"/>
      <c r="D313" s="809">
        <f>SUM(D311)</f>
        <v>102808.91</v>
      </c>
      <c r="E313" s="732"/>
      <c r="F313" s="733"/>
      <c r="G313" s="203">
        <f>D313/D312</f>
        <v>1</v>
      </c>
    </row>
    <row r="314" spans="1:7" x14ac:dyDescent="0.3">
      <c r="A314" s="801" t="s">
        <v>2532</v>
      </c>
      <c r="B314" s="732"/>
      <c r="C314" s="733"/>
      <c r="D314" s="809">
        <f>D312-D313</f>
        <v>0</v>
      </c>
      <c r="E314" s="732"/>
      <c r="F314" s="733"/>
      <c r="G314" s="203">
        <f>D314/D312</f>
        <v>0</v>
      </c>
    </row>
    <row r="315" spans="1:7" x14ac:dyDescent="0.3">
      <c r="A315" s="813" t="s">
        <v>2533</v>
      </c>
      <c r="B315" s="791"/>
      <c r="C315" s="791"/>
      <c r="D315" s="791"/>
      <c r="E315" s="791"/>
      <c r="F315" s="791"/>
      <c r="G315" s="791"/>
    </row>
    <row r="316" spans="1:7" ht="15.6" x14ac:dyDescent="0.3">
      <c r="A316" s="197" t="s">
        <v>1034</v>
      </c>
      <c r="B316" s="197" t="s">
        <v>1035</v>
      </c>
      <c r="C316" s="197" t="s">
        <v>1036</v>
      </c>
      <c r="D316" s="197" t="s">
        <v>1037</v>
      </c>
      <c r="E316" s="197" t="s">
        <v>2203</v>
      </c>
      <c r="F316" s="197" t="s">
        <v>1038</v>
      </c>
      <c r="G316" s="197" t="s">
        <v>2204</v>
      </c>
    </row>
    <row r="317" spans="1:7" x14ac:dyDescent="0.3">
      <c r="A317" s="75" t="s">
        <v>1040</v>
      </c>
      <c r="B317" s="75" t="s">
        <v>2534</v>
      </c>
      <c r="C317" s="76">
        <v>44972</v>
      </c>
      <c r="D317" s="78">
        <v>72914.02</v>
      </c>
      <c r="E317" s="78" t="s">
        <v>2535</v>
      </c>
      <c r="F317" s="202" t="s">
        <v>2214</v>
      </c>
      <c r="G317" s="200"/>
    </row>
    <row r="318" spans="1:7" x14ac:dyDescent="0.3">
      <c r="A318" s="801" t="s">
        <v>2530</v>
      </c>
      <c r="B318" s="732"/>
      <c r="C318" s="733"/>
      <c r="D318" s="809">
        <v>72914.02</v>
      </c>
      <c r="E318" s="732"/>
      <c r="F318" s="733"/>
      <c r="G318" s="203">
        <v>1</v>
      </c>
    </row>
    <row r="319" spans="1:7" x14ac:dyDescent="0.3">
      <c r="A319" s="801" t="s">
        <v>2531</v>
      </c>
      <c r="B319" s="732"/>
      <c r="C319" s="733"/>
      <c r="D319" s="809">
        <f>SUM(D317)</f>
        <v>72914.02</v>
      </c>
      <c r="E319" s="732"/>
      <c r="F319" s="733"/>
      <c r="G319" s="203">
        <f>D319/D318</f>
        <v>1</v>
      </c>
    </row>
    <row r="320" spans="1:7" x14ac:dyDescent="0.3">
      <c r="A320" s="801" t="s">
        <v>2532</v>
      </c>
      <c r="B320" s="732"/>
      <c r="C320" s="733"/>
      <c r="D320" s="809">
        <f>D318-D319</f>
        <v>0</v>
      </c>
      <c r="E320" s="732"/>
      <c r="F320" s="733"/>
      <c r="G320" s="203">
        <f>D320/D318</f>
        <v>0</v>
      </c>
    </row>
    <row r="321" spans="1:7" x14ac:dyDescent="0.3">
      <c r="A321" s="821"/>
      <c r="B321" s="821"/>
      <c r="C321" s="821"/>
      <c r="D321" s="821"/>
      <c r="E321" s="821"/>
      <c r="F321" s="821"/>
      <c r="G321" s="821"/>
    </row>
    <row r="322" spans="1:7" x14ac:dyDescent="0.3">
      <c r="A322" s="800"/>
      <c r="B322" s="800"/>
      <c r="C322" s="800"/>
      <c r="D322" s="800"/>
      <c r="E322" s="800"/>
      <c r="F322" s="800"/>
      <c r="G322" s="800"/>
    </row>
    <row r="323" spans="1:7" x14ac:dyDescent="0.3">
      <c r="A323" s="797" t="s">
        <v>2536</v>
      </c>
      <c r="B323" s="791"/>
      <c r="C323" s="791"/>
      <c r="D323" s="791"/>
      <c r="E323" s="791"/>
      <c r="F323" s="791"/>
      <c r="G323" s="792"/>
    </row>
    <row r="324" spans="1:7" x14ac:dyDescent="0.3">
      <c r="A324" s="798"/>
      <c r="B324" s="698"/>
      <c r="C324" s="698"/>
      <c r="D324" s="698"/>
      <c r="E324" s="698"/>
      <c r="F324" s="698"/>
      <c r="G324" s="699"/>
    </row>
    <row r="325" spans="1:7" x14ac:dyDescent="0.3">
      <c r="A325" s="822"/>
      <c r="B325" s="822"/>
      <c r="C325" s="822"/>
      <c r="D325" s="822"/>
      <c r="E325" s="822"/>
      <c r="F325" s="822"/>
      <c r="G325" s="822"/>
    </row>
    <row r="326" spans="1:7" x14ac:dyDescent="0.3">
      <c r="A326" s="823"/>
      <c r="B326" s="823"/>
      <c r="C326" s="823"/>
      <c r="D326" s="823"/>
      <c r="E326" s="823"/>
      <c r="F326" s="823"/>
      <c r="G326" s="823"/>
    </row>
    <row r="327" spans="1:7" x14ac:dyDescent="0.3">
      <c r="A327" s="824" t="s">
        <v>2537</v>
      </c>
      <c r="B327" s="825"/>
      <c r="C327" s="825"/>
      <c r="D327" s="825"/>
      <c r="E327" s="825"/>
      <c r="F327" s="825"/>
      <c r="G327" s="825"/>
    </row>
    <row r="328" spans="1:7" ht="15.6" x14ac:dyDescent="0.3">
      <c r="A328" s="197" t="s">
        <v>1034</v>
      </c>
      <c r="B328" s="197" t="s">
        <v>1035</v>
      </c>
      <c r="C328" s="197" t="s">
        <v>1036</v>
      </c>
      <c r="D328" s="197" t="s">
        <v>1037</v>
      </c>
      <c r="E328" s="197" t="s">
        <v>2203</v>
      </c>
      <c r="F328" s="197" t="s">
        <v>1038</v>
      </c>
      <c r="G328" s="197" t="s">
        <v>2204</v>
      </c>
    </row>
    <row r="329" spans="1:7" x14ac:dyDescent="0.3">
      <c r="A329" s="75" t="s">
        <v>1040</v>
      </c>
      <c r="B329" s="75" t="s">
        <v>2538</v>
      </c>
      <c r="C329" s="76">
        <v>45034</v>
      </c>
      <c r="D329" s="78">
        <v>186208.63</v>
      </c>
      <c r="E329" s="78" t="s">
        <v>2539</v>
      </c>
      <c r="F329" s="78"/>
      <c r="G329" s="818"/>
    </row>
    <row r="330" spans="1:7" x14ac:dyDescent="0.3">
      <c r="A330" s="75" t="s">
        <v>1042</v>
      </c>
      <c r="B330" s="75" t="s">
        <v>2540</v>
      </c>
      <c r="C330" s="76">
        <v>45079</v>
      </c>
      <c r="D330" s="78">
        <v>174137.03</v>
      </c>
      <c r="E330" s="78" t="s">
        <v>2541</v>
      </c>
      <c r="F330" s="202" t="s">
        <v>2214</v>
      </c>
      <c r="G330" s="819"/>
    </row>
    <row r="331" spans="1:7" x14ac:dyDescent="0.3">
      <c r="A331" s="801" t="s">
        <v>2542</v>
      </c>
      <c r="B331" s="732"/>
      <c r="C331" s="733"/>
      <c r="D331" s="809">
        <v>360345.66</v>
      </c>
      <c r="E331" s="732"/>
      <c r="F331" s="733"/>
      <c r="G331" s="203">
        <v>1</v>
      </c>
    </row>
    <row r="332" spans="1:7" x14ac:dyDescent="0.3">
      <c r="A332" s="801" t="s">
        <v>2543</v>
      </c>
      <c r="B332" s="732"/>
      <c r="C332" s="733"/>
      <c r="D332" s="809">
        <f>SUM(D329:D330)</f>
        <v>360345.66000000003</v>
      </c>
      <c r="E332" s="732"/>
      <c r="F332" s="733"/>
      <c r="G332" s="203">
        <f>D332/D331</f>
        <v>1.0000000000000002</v>
      </c>
    </row>
    <row r="333" spans="1:7" x14ac:dyDescent="0.3">
      <c r="A333" s="801" t="s">
        <v>2544</v>
      </c>
      <c r="B333" s="732"/>
      <c r="C333" s="733"/>
      <c r="D333" s="809">
        <f>D331-D332</f>
        <v>0</v>
      </c>
      <c r="E333" s="732"/>
      <c r="F333" s="733"/>
      <c r="G333" s="203">
        <f>D333/D331</f>
        <v>0</v>
      </c>
    </row>
    <row r="334" spans="1:7" x14ac:dyDescent="0.3">
      <c r="A334" s="813" t="s">
        <v>2545</v>
      </c>
      <c r="B334" s="791"/>
      <c r="C334" s="791"/>
      <c r="D334" s="791"/>
      <c r="E334" s="791"/>
      <c r="F334" s="791"/>
      <c r="G334" s="791"/>
    </row>
    <row r="335" spans="1:7" ht="15.6" x14ac:dyDescent="0.3">
      <c r="A335" s="197" t="s">
        <v>1034</v>
      </c>
      <c r="B335" s="197" t="s">
        <v>1035</v>
      </c>
      <c r="C335" s="197" t="s">
        <v>1036</v>
      </c>
      <c r="D335" s="197" t="s">
        <v>1037</v>
      </c>
      <c r="E335" s="197" t="s">
        <v>2203</v>
      </c>
      <c r="F335" s="197" t="s">
        <v>1038</v>
      </c>
      <c r="G335" s="197" t="s">
        <v>2204</v>
      </c>
    </row>
    <row r="336" spans="1:7" x14ac:dyDescent="0.3">
      <c r="A336" s="75" t="s">
        <v>1040</v>
      </c>
      <c r="B336" s="75" t="s">
        <v>2546</v>
      </c>
      <c r="C336" s="76">
        <v>45034</v>
      </c>
      <c r="D336" s="78">
        <v>41442.25</v>
      </c>
      <c r="E336" s="78" t="s">
        <v>2547</v>
      </c>
      <c r="F336" s="78"/>
      <c r="G336" s="818"/>
    </row>
    <row r="337" spans="1:7" x14ac:dyDescent="0.3">
      <c r="A337" s="75" t="s">
        <v>1042</v>
      </c>
      <c r="B337" s="75" t="s">
        <v>2548</v>
      </c>
      <c r="C337" s="76">
        <v>45079</v>
      </c>
      <c r="D337" s="78">
        <v>17163.259999999998</v>
      </c>
      <c r="E337" s="78" t="s">
        <v>2549</v>
      </c>
      <c r="F337" s="202" t="s">
        <v>2214</v>
      </c>
      <c r="G337" s="819"/>
    </row>
    <row r="338" spans="1:7" x14ac:dyDescent="0.3">
      <c r="A338" s="801" t="s">
        <v>2550</v>
      </c>
      <c r="B338" s="732"/>
      <c r="C338" s="733"/>
      <c r="D338" s="809">
        <v>58605.51</v>
      </c>
      <c r="E338" s="732"/>
      <c r="F338" s="733"/>
      <c r="G338" s="203">
        <v>1</v>
      </c>
    </row>
    <row r="339" spans="1:7" x14ac:dyDescent="0.3">
      <c r="A339" s="801" t="s">
        <v>2551</v>
      </c>
      <c r="B339" s="732"/>
      <c r="C339" s="733"/>
      <c r="D339" s="809">
        <f>SUM(D336:D337)</f>
        <v>58605.509999999995</v>
      </c>
      <c r="E339" s="732"/>
      <c r="F339" s="733"/>
      <c r="G339" s="203">
        <f>D339/D338</f>
        <v>0.99999999999999989</v>
      </c>
    </row>
    <row r="340" spans="1:7" x14ac:dyDescent="0.3">
      <c r="A340" s="801" t="s">
        <v>2552</v>
      </c>
      <c r="B340" s="732"/>
      <c r="C340" s="733"/>
      <c r="D340" s="809">
        <f>D338-D339</f>
        <v>0</v>
      </c>
      <c r="E340" s="732"/>
      <c r="F340" s="733"/>
      <c r="G340" s="203">
        <f>D340/D338</f>
        <v>0</v>
      </c>
    </row>
    <row r="341" spans="1:7" x14ac:dyDescent="0.3">
      <c r="A341" s="813" t="s">
        <v>2553</v>
      </c>
      <c r="B341" s="791"/>
      <c r="C341" s="791"/>
      <c r="D341" s="791"/>
      <c r="E341" s="791"/>
      <c r="F341" s="791"/>
      <c r="G341" s="791"/>
    </row>
    <row r="342" spans="1:7" ht="15.6" x14ac:dyDescent="0.3">
      <c r="A342" s="197" t="s">
        <v>1034</v>
      </c>
      <c r="B342" s="197" t="s">
        <v>1035</v>
      </c>
      <c r="C342" s="197" t="s">
        <v>1036</v>
      </c>
      <c r="D342" s="197" t="s">
        <v>1037</v>
      </c>
      <c r="E342" s="197" t="s">
        <v>2203</v>
      </c>
      <c r="F342" s="197" t="s">
        <v>1038</v>
      </c>
      <c r="G342" s="197" t="s">
        <v>2204</v>
      </c>
    </row>
    <row r="343" spans="1:7" x14ac:dyDescent="0.3">
      <c r="A343" s="75" t="s">
        <v>1040</v>
      </c>
      <c r="B343" s="75" t="s">
        <v>2554</v>
      </c>
      <c r="C343" s="76">
        <v>45034</v>
      </c>
      <c r="D343" s="78">
        <v>144801.72</v>
      </c>
      <c r="E343" s="78" t="s">
        <v>2555</v>
      </c>
      <c r="F343" s="78"/>
      <c r="G343" s="818"/>
    </row>
    <row r="344" spans="1:7" x14ac:dyDescent="0.3">
      <c r="A344" s="75" t="s">
        <v>1042</v>
      </c>
      <c r="B344" s="75" t="s">
        <v>2556</v>
      </c>
      <c r="C344" s="76">
        <v>45079</v>
      </c>
      <c r="D344" s="78">
        <v>118795.87</v>
      </c>
      <c r="E344" s="78" t="s">
        <v>2557</v>
      </c>
      <c r="F344" s="202" t="s">
        <v>2214</v>
      </c>
      <c r="G344" s="819"/>
    </row>
    <row r="345" spans="1:7" x14ac:dyDescent="0.3">
      <c r="A345" s="801" t="s">
        <v>2558</v>
      </c>
      <c r="B345" s="732"/>
      <c r="C345" s="733"/>
      <c r="D345" s="809">
        <v>263597.59000000003</v>
      </c>
      <c r="E345" s="732"/>
      <c r="F345" s="733"/>
      <c r="G345" s="203">
        <v>1</v>
      </c>
    </row>
    <row r="346" spans="1:7" x14ac:dyDescent="0.3">
      <c r="A346" s="801" t="s">
        <v>2559</v>
      </c>
      <c r="B346" s="732"/>
      <c r="C346" s="733"/>
      <c r="D346" s="809">
        <f>SUM(D343:D344)</f>
        <v>263597.58999999997</v>
      </c>
      <c r="E346" s="732"/>
      <c r="F346" s="733"/>
      <c r="G346" s="203">
        <f>D346/D345</f>
        <v>0.99999999999999978</v>
      </c>
    </row>
    <row r="347" spans="1:7" x14ac:dyDescent="0.3">
      <c r="A347" s="801" t="s">
        <v>2560</v>
      </c>
      <c r="B347" s="732"/>
      <c r="C347" s="733"/>
      <c r="D347" s="809">
        <f>D345-D346</f>
        <v>0</v>
      </c>
      <c r="E347" s="732"/>
      <c r="F347" s="733"/>
      <c r="G347" s="203">
        <f>D347/D345</f>
        <v>0</v>
      </c>
    </row>
    <row r="348" spans="1:7" x14ac:dyDescent="0.3">
      <c r="A348" s="813" t="s">
        <v>2561</v>
      </c>
      <c r="B348" s="791"/>
      <c r="C348" s="791"/>
      <c r="D348" s="791"/>
      <c r="E348" s="791"/>
      <c r="F348" s="791"/>
      <c r="G348" s="791"/>
    </row>
    <row r="349" spans="1:7" ht="15.6" x14ac:dyDescent="0.3">
      <c r="A349" s="197" t="s">
        <v>1034</v>
      </c>
      <c r="B349" s="197" t="s">
        <v>1035</v>
      </c>
      <c r="C349" s="197" t="s">
        <v>1036</v>
      </c>
      <c r="D349" s="197" t="s">
        <v>1037</v>
      </c>
      <c r="E349" s="197" t="s">
        <v>2203</v>
      </c>
      <c r="F349" s="197" t="s">
        <v>1038</v>
      </c>
      <c r="G349" s="197" t="s">
        <v>2204</v>
      </c>
    </row>
    <row r="350" spans="1:7" x14ac:dyDescent="0.3">
      <c r="A350" s="75" t="s">
        <v>1040</v>
      </c>
      <c r="B350" s="75" t="s">
        <v>2562</v>
      </c>
      <c r="C350" s="76">
        <v>45034</v>
      </c>
      <c r="D350" s="78">
        <v>82741.070000000007</v>
      </c>
      <c r="E350" s="78" t="s">
        <v>2563</v>
      </c>
      <c r="F350" s="78"/>
      <c r="G350" s="818"/>
    </row>
    <row r="351" spans="1:7" x14ac:dyDescent="0.3">
      <c r="A351" s="75" t="s">
        <v>1042</v>
      </c>
      <c r="B351" s="75" t="s">
        <v>2564</v>
      </c>
      <c r="C351" s="76">
        <v>45064</v>
      </c>
      <c r="D351" s="78">
        <v>70327.61</v>
      </c>
      <c r="E351" s="78"/>
      <c r="F351" s="202" t="s">
        <v>2214</v>
      </c>
      <c r="G351" s="819"/>
    </row>
    <row r="352" spans="1:7" x14ac:dyDescent="0.3">
      <c r="A352" s="801" t="s">
        <v>2565</v>
      </c>
      <c r="B352" s="732"/>
      <c r="C352" s="733"/>
      <c r="D352" s="809">
        <v>153068.68</v>
      </c>
      <c r="E352" s="732"/>
      <c r="F352" s="733"/>
      <c r="G352" s="203">
        <v>1</v>
      </c>
    </row>
    <row r="353" spans="1:7" x14ac:dyDescent="0.3">
      <c r="A353" s="801" t="s">
        <v>2566</v>
      </c>
      <c r="B353" s="732"/>
      <c r="C353" s="733"/>
      <c r="D353" s="809">
        <f>SUM(D350:D351)</f>
        <v>153068.68</v>
      </c>
      <c r="E353" s="732"/>
      <c r="F353" s="733"/>
      <c r="G353" s="203">
        <f>D353/D352</f>
        <v>1</v>
      </c>
    </row>
    <row r="354" spans="1:7" x14ac:dyDescent="0.3">
      <c r="A354" s="801" t="s">
        <v>2567</v>
      </c>
      <c r="B354" s="732"/>
      <c r="C354" s="733"/>
      <c r="D354" s="809">
        <f>D352-D353</f>
        <v>0</v>
      </c>
      <c r="E354" s="732"/>
      <c r="F354" s="733"/>
      <c r="G354" s="203">
        <f>D354/D352</f>
        <v>0</v>
      </c>
    </row>
    <row r="355" spans="1:7" x14ac:dyDescent="0.3">
      <c r="A355" s="813" t="s">
        <v>2568</v>
      </c>
      <c r="B355" s="791"/>
      <c r="C355" s="791"/>
      <c r="D355" s="791"/>
      <c r="E355" s="791"/>
      <c r="F355" s="791"/>
      <c r="G355" s="791"/>
    </row>
    <row r="356" spans="1:7" ht="15.6" x14ac:dyDescent="0.3">
      <c r="A356" s="197" t="s">
        <v>1034</v>
      </c>
      <c r="B356" s="197" t="s">
        <v>1035</v>
      </c>
      <c r="C356" s="197" t="s">
        <v>1036</v>
      </c>
      <c r="D356" s="197" t="s">
        <v>1037</v>
      </c>
      <c r="E356" s="197" t="s">
        <v>2203</v>
      </c>
      <c r="F356" s="197" t="s">
        <v>1038</v>
      </c>
      <c r="G356" s="197" t="s">
        <v>2204</v>
      </c>
    </row>
    <row r="357" spans="1:7" x14ac:dyDescent="0.3">
      <c r="A357" s="75" t="s">
        <v>1040</v>
      </c>
      <c r="B357" s="75" t="s">
        <v>2569</v>
      </c>
      <c r="C357" s="76">
        <v>45103</v>
      </c>
      <c r="D357" s="78">
        <v>41554.14</v>
      </c>
      <c r="E357" s="78" t="s">
        <v>2570</v>
      </c>
      <c r="F357" s="78"/>
      <c r="G357" s="200"/>
    </row>
    <row r="358" spans="1:7" x14ac:dyDescent="0.3">
      <c r="A358" s="75" t="s">
        <v>1042</v>
      </c>
      <c r="B358" s="75" t="s">
        <v>2571</v>
      </c>
      <c r="C358" s="76">
        <v>45188</v>
      </c>
      <c r="D358" s="78">
        <v>37891.96</v>
      </c>
      <c r="E358" s="78" t="s">
        <v>2572</v>
      </c>
      <c r="F358" s="202" t="s">
        <v>2214</v>
      </c>
      <c r="G358" s="200"/>
    </row>
    <row r="359" spans="1:7" x14ac:dyDescent="0.3">
      <c r="A359" s="801" t="s">
        <v>2573</v>
      </c>
      <c r="B359" s="732"/>
      <c r="C359" s="733"/>
      <c r="D359" s="809">
        <v>79446.100000000006</v>
      </c>
      <c r="E359" s="732"/>
      <c r="F359" s="733"/>
      <c r="G359" s="203">
        <v>1</v>
      </c>
    </row>
    <row r="360" spans="1:7" x14ac:dyDescent="0.3">
      <c r="A360" s="801" t="s">
        <v>2574</v>
      </c>
      <c r="B360" s="732"/>
      <c r="C360" s="733"/>
      <c r="D360" s="809">
        <f>SUM(D357:D358)</f>
        <v>79446.100000000006</v>
      </c>
      <c r="E360" s="732"/>
      <c r="F360" s="733"/>
      <c r="G360" s="203">
        <f>D360/D359</f>
        <v>1</v>
      </c>
    </row>
    <row r="361" spans="1:7" x14ac:dyDescent="0.3">
      <c r="A361" s="801" t="s">
        <v>2575</v>
      </c>
      <c r="B361" s="732"/>
      <c r="C361" s="733"/>
      <c r="D361" s="809">
        <f>D359-D360</f>
        <v>0</v>
      </c>
      <c r="E361" s="732"/>
      <c r="F361" s="733"/>
      <c r="G361" s="203">
        <f>D361/D359</f>
        <v>0</v>
      </c>
    </row>
    <row r="362" spans="1:7" x14ac:dyDescent="0.3">
      <c r="A362" s="813" t="s">
        <v>2576</v>
      </c>
      <c r="B362" s="791"/>
      <c r="C362" s="791"/>
      <c r="D362" s="791"/>
      <c r="E362" s="791"/>
      <c r="F362" s="791"/>
      <c r="G362" s="791"/>
    </row>
    <row r="363" spans="1:7" ht="15.6" x14ac:dyDescent="0.3">
      <c r="A363" s="197" t="s">
        <v>1034</v>
      </c>
      <c r="B363" s="197" t="s">
        <v>1035</v>
      </c>
      <c r="C363" s="197" t="s">
        <v>1036</v>
      </c>
      <c r="D363" s="197" t="s">
        <v>1037</v>
      </c>
      <c r="E363" s="197" t="s">
        <v>2203</v>
      </c>
      <c r="F363" s="197" t="s">
        <v>1038</v>
      </c>
      <c r="G363" s="197" t="s">
        <v>2204</v>
      </c>
    </row>
    <row r="364" spans="1:7" x14ac:dyDescent="0.3">
      <c r="A364" s="75" t="s">
        <v>1040</v>
      </c>
      <c r="B364" s="75" t="s">
        <v>2577</v>
      </c>
      <c r="C364" s="76">
        <v>45124</v>
      </c>
      <c r="D364" s="78">
        <v>27460.17</v>
      </c>
      <c r="E364" s="78" t="s">
        <v>2578</v>
      </c>
      <c r="F364" s="78"/>
      <c r="G364" s="818"/>
    </row>
    <row r="365" spans="1:7" x14ac:dyDescent="0.3">
      <c r="A365" s="75" t="s">
        <v>1042</v>
      </c>
      <c r="B365" s="75" t="s">
        <v>2579</v>
      </c>
      <c r="C365" s="76">
        <v>45152</v>
      </c>
      <c r="D365" s="78">
        <v>34733.51</v>
      </c>
      <c r="E365" s="78" t="s">
        <v>2580</v>
      </c>
      <c r="F365" s="78"/>
      <c r="G365" s="820"/>
    </row>
    <row r="366" spans="1:7" x14ac:dyDescent="0.3">
      <c r="A366" s="75" t="s">
        <v>1706</v>
      </c>
      <c r="B366" s="75" t="s">
        <v>2581</v>
      </c>
      <c r="C366" s="76">
        <v>45219</v>
      </c>
      <c r="D366" s="78">
        <v>24899.14</v>
      </c>
      <c r="E366" s="78" t="s">
        <v>2572</v>
      </c>
      <c r="F366" s="202" t="s">
        <v>2214</v>
      </c>
      <c r="G366" s="819"/>
    </row>
    <row r="367" spans="1:7" x14ac:dyDescent="0.3">
      <c r="A367" s="801" t="s">
        <v>2582</v>
      </c>
      <c r="B367" s="732"/>
      <c r="C367" s="733"/>
      <c r="D367" s="809">
        <v>87092.82</v>
      </c>
      <c r="E367" s="732"/>
      <c r="F367" s="733"/>
      <c r="G367" s="203">
        <v>1</v>
      </c>
    </row>
    <row r="368" spans="1:7" x14ac:dyDescent="0.3">
      <c r="A368" s="801" t="s">
        <v>2583</v>
      </c>
      <c r="B368" s="732"/>
      <c r="C368" s="733"/>
      <c r="D368" s="809">
        <f>SUM(D364:D366)</f>
        <v>87092.82</v>
      </c>
      <c r="E368" s="732"/>
      <c r="F368" s="733"/>
      <c r="G368" s="203">
        <f>D368/D367</f>
        <v>1</v>
      </c>
    </row>
    <row r="369" spans="1:7" x14ac:dyDescent="0.3">
      <c r="A369" s="801" t="s">
        <v>2584</v>
      </c>
      <c r="B369" s="732"/>
      <c r="C369" s="733"/>
      <c r="D369" s="809">
        <f>D367-D368</f>
        <v>0</v>
      </c>
      <c r="E369" s="732"/>
      <c r="F369" s="733"/>
      <c r="G369" s="203">
        <f>D369/D367</f>
        <v>0</v>
      </c>
    </row>
    <row r="370" spans="1:7" x14ac:dyDescent="0.3">
      <c r="A370" s="813" t="s">
        <v>2585</v>
      </c>
      <c r="B370" s="791"/>
      <c r="C370" s="791"/>
      <c r="D370" s="791"/>
      <c r="E370" s="791"/>
      <c r="F370" s="791"/>
      <c r="G370" s="791"/>
    </row>
    <row r="371" spans="1:7" ht="15.6" x14ac:dyDescent="0.3">
      <c r="A371" s="197" t="s">
        <v>1034</v>
      </c>
      <c r="B371" s="197" t="s">
        <v>1035</v>
      </c>
      <c r="C371" s="197" t="s">
        <v>1036</v>
      </c>
      <c r="D371" s="197" t="s">
        <v>1037</v>
      </c>
      <c r="E371" s="197" t="s">
        <v>2203</v>
      </c>
      <c r="F371" s="197" t="s">
        <v>1038</v>
      </c>
      <c r="G371" s="197" t="s">
        <v>2204</v>
      </c>
    </row>
    <row r="372" spans="1:7" x14ac:dyDescent="0.3">
      <c r="A372" s="75" t="s">
        <v>1040</v>
      </c>
      <c r="B372" s="75" t="s">
        <v>2586</v>
      </c>
      <c r="C372" s="76">
        <v>45124</v>
      </c>
      <c r="D372" s="78">
        <v>29226.77</v>
      </c>
      <c r="E372" s="78" t="s">
        <v>2587</v>
      </c>
      <c r="F372" s="78"/>
      <c r="G372" s="818"/>
    </row>
    <row r="373" spans="1:7" x14ac:dyDescent="0.3">
      <c r="A373" s="75" t="s">
        <v>1042</v>
      </c>
      <c r="B373" s="75" t="s">
        <v>2588</v>
      </c>
      <c r="C373" s="76">
        <v>45152</v>
      </c>
      <c r="D373" s="78">
        <v>36086.11</v>
      </c>
      <c r="E373" s="78" t="s">
        <v>2589</v>
      </c>
      <c r="F373" s="78"/>
      <c r="G373" s="820"/>
    </row>
    <row r="374" spans="1:7" x14ac:dyDescent="0.3">
      <c r="A374" s="75" t="s">
        <v>1706</v>
      </c>
      <c r="B374" s="75" t="s">
        <v>2590</v>
      </c>
      <c r="C374" s="76">
        <v>45219</v>
      </c>
      <c r="D374" s="78">
        <v>24899.14</v>
      </c>
      <c r="E374" s="78" t="s">
        <v>2572</v>
      </c>
      <c r="F374" s="202" t="s">
        <v>2214</v>
      </c>
      <c r="G374" s="819"/>
    </row>
    <row r="375" spans="1:7" x14ac:dyDescent="0.3">
      <c r="A375" s="801" t="s">
        <v>2591</v>
      </c>
      <c r="B375" s="732"/>
      <c r="C375" s="733"/>
      <c r="D375" s="809">
        <v>90212.02</v>
      </c>
      <c r="E375" s="732"/>
      <c r="F375" s="733"/>
      <c r="G375" s="203">
        <v>1</v>
      </c>
    </row>
    <row r="376" spans="1:7" x14ac:dyDescent="0.3">
      <c r="A376" s="801" t="s">
        <v>2592</v>
      </c>
      <c r="B376" s="732"/>
      <c r="C376" s="733"/>
      <c r="D376" s="809">
        <f>SUM(D372:D374)</f>
        <v>90212.02</v>
      </c>
      <c r="E376" s="732"/>
      <c r="F376" s="733"/>
      <c r="G376" s="203">
        <f>D376/D375</f>
        <v>1</v>
      </c>
    </row>
    <row r="377" spans="1:7" x14ac:dyDescent="0.3">
      <c r="A377" s="801" t="s">
        <v>2593</v>
      </c>
      <c r="B377" s="732"/>
      <c r="C377" s="733"/>
      <c r="D377" s="809">
        <f>D375-D376</f>
        <v>0</v>
      </c>
      <c r="E377" s="732"/>
      <c r="F377" s="733"/>
      <c r="G377" s="203">
        <f>D377/D375</f>
        <v>0</v>
      </c>
    </row>
    <row r="378" spans="1:7" x14ac:dyDescent="0.3">
      <c r="A378" s="813" t="s">
        <v>2594</v>
      </c>
      <c r="B378" s="791"/>
      <c r="C378" s="791"/>
      <c r="D378" s="791"/>
      <c r="E378" s="791"/>
      <c r="F378" s="791"/>
      <c r="G378" s="791"/>
    </row>
    <row r="379" spans="1:7" ht="15.6" x14ac:dyDescent="0.3">
      <c r="A379" s="197" t="s">
        <v>1034</v>
      </c>
      <c r="B379" s="197" t="s">
        <v>1035</v>
      </c>
      <c r="C379" s="197" t="s">
        <v>1036</v>
      </c>
      <c r="D379" s="197" t="s">
        <v>1037</v>
      </c>
      <c r="E379" s="197" t="s">
        <v>2203</v>
      </c>
      <c r="F379" s="197" t="s">
        <v>1038</v>
      </c>
      <c r="G379" s="197" t="s">
        <v>2204</v>
      </c>
    </row>
    <row r="380" spans="1:7" x14ac:dyDescent="0.3">
      <c r="A380" s="75" t="s">
        <v>1040</v>
      </c>
      <c r="B380" s="75" t="s">
        <v>2595</v>
      </c>
      <c r="C380" s="76">
        <v>45107</v>
      </c>
      <c r="D380" s="78">
        <v>75493.119999999995</v>
      </c>
      <c r="E380" s="78" t="s">
        <v>2596</v>
      </c>
      <c r="F380" s="78"/>
      <c r="G380" s="818"/>
    </row>
    <row r="381" spans="1:7" x14ac:dyDescent="0.3">
      <c r="A381" s="75" t="s">
        <v>1042</v>
      </c>
      <c r="B381" s="75" t="s">
        <v>2579</v>
      </c>
      <c r="C381" s="76">
        <v>45152</v>
      </c>
      <c r="D381" s="78">
        <v>105307.49</v>
      </c>
      <c r="E381" s="78" t="s">
        <v>2596</v>
      </c>
      <c r="F381" s="78"/>
      <c r="G381" s="820"/>
    </row>
    <row r="382" spans="1:7" x14ac:dyDescent="0.3">
      <c r="A382" s="75" t="s">
        <v>1706</v>
      </c>
      <c r="B382" s="75" t="s">
        <v>2597</v>
      </c>
      <c r="C382" s="76">
        <v>45188</v>
      </c>
      <c r="D382" s="78">
        <v>84921.76</v>
      </c>
      <c r="E382" s="78" t="s">
        <v>2572</v>
      </c>
      <c r="F382" s="78"/>
      <c r="G382" s="820"/>
    </row>
    <row r="383" spans="1:7" x14ac:dyDescent="0.3">
      <c r="A383" s="75" t="s">
        <v>2078</v>
      </c>
      <c r="B383" s="75" t="s">
        <v>2598</v>
      </c>
      <c r="C383" s="76">
        <v>45247</v>
      </c>
      <c r="D383" s="78">
        <v>47396.76</v>
      </c>
      <c r="E383" s="78" t="s">
        <v>2572</v>
      </c>
      <c r="F383" s="78"/>
      <c r="G383" s="819"/>
    </row>
    <row r="384" spans="1:7" x14ac:dyDescent="0.3">
      <c r="A384" s="75" t="s">
        <v>2080</v>
      </c>
      <c r="B384" s="75" t="s">
        <v>2599</v>
      </c>
      <c r="C384" s="76">
        <v>45312</v>
      </c>
      <c r="D384" s="78">
        <v>118387.07</v>
      </c>
      <c r="E384" s="78" t="s">
        <v>2572</v>
      </c>
      <c r="F384" s="78"/>
      <c r="G384" s="204"/>
    </row>
    <row r="385" spans="1:7" x14ac:dyDescent="0.3">
      <c r="A385" s="75" t="s">
        <v>2082</v>
      </c>
      <c r="B385" s="75" t="s">
        <v>2600</v>
      </c>
      <c r="C385" s="76">
        <v>45369</v>
      </c>
      <c r="D385" s="78">
        <v>33590.31</v>
      </c>
      <c r="E385" s="78" t="s">
        <v>2572</v>
      </c>
      <c r="F385" s="202" t="s">
        <v>2214</v>
      </c>
      <c r="G385" s="204"/>
    </row>
    <row r="386" spans="1:7" x14ac:dyDescent="0.3">
      <c r="A386" s="801" t="s">
        <v>2601</v>
      </c>
      <c r="B386" s="732"/>
      <c r="C386" s="733"/>
      <c r="D386" s="809">
        <v>465096.51</v>
      </c>
      <c r="E386" s="732"/>
      <c r="F386" s="733"/>
      <c r="G386" s="203">
        <v>1</v>
      </c>
    </row>
    <row r="387" spans="1:7" x14ac:dyDescent="0.3">
      <c r="A387" s="801" t="s">
        <v>2602</v>
      </c>
      <c r="B387" s="732"/>
      <c r="C387" s="733"/>
      <c r="D387" s="809">
        <f>SUM(D380:D385)</f>
        <v>465096.51</v>
      </c>
      <c r="E387" s="732"/>
      <c r="F387" s="733"/>
      <c r="G387" s="203">
        <f>D387/D386</f>
        <v>1</v>
      </c>
    </row>
    <row r="388" spans="1:7" x14ac:dyDescent="0.3">
      <c r="A388" s="801" t="s">
        <v>2603</v>
      </c>
      <c r="B388" s="732"/>
      <c r="C388" s="733"/>
      <c r="D388" s="809">
        <f>D386-D387</f>
        <v>0</v>
      </c>
      <c r="E388" s="732"/>
      <c r="F388" s="733"/>
      <c r="G388" s="203">
        <f>D388/D386</f>
        <v>0</v>
      </c>
    </row>
    <row r="389" spans="1:7" x14ac:dyDescent="0.3">
      <c r="A389" s="813" t="s">
        <v>2604</v>
      </c>
      <c r="B389" s="791"/>
      <c r="C389" s="791"/>
      <c r="D389" s="791"/>
      <c r="E389" s="791"/>
      <c r="F389" s="791"/>
      <c r="G389" s="791"/>
    </row>
    <row r="390" spans="1:7" ht="15.6" x14ac:dyDescent="0.3">
      <c r="A390" s="197" t="s">
        <v>1034</v>
      </c>
      <c r="B390" s="197" t="s">
        <v>1035</v>
      </c>
      <c r="C390" s="197" t="s">
        <v>1036</v>
      </c>
      <c r="D390" s="197" t="s">
        <v>1037</v>
      </c>
      <c r="E390" s="197" t="s">
        <v>2203</v>
      </c>
      <c r="F390" s="197" t="s">
        <v>1038</v>
      </c>
      <c r="G390" s="197" t="s">
        <v>2204</v>
      </c>
    </row>
    <row r="391" spans="1:7" x14ac:dyDescent="0.3">
      <c r="A391" s="75" t="s">
        <v>1040</v>
      </c>
      <c r="B391" s="75" t="s">
        <v>2605</v>
      </c>
      <c r="C391" s="76">
        <v>45124</v>
      </c>
      <c r="D391" s="78">
        <v>29095.47</v>
      </c>
      <c r="E391" s="78" t="s">
        <v>2596</v>
      </c>
      <c r="F391" s="202" t="s">
        <v>2214</v>
      </c>
      <c r="G391" s="200"/>
    </row>
    <row r="392" spans="1:7" x14ac:dyDescent="0.3">
      <c r="A392" s="801" t="s">
        <v>2606</v>
      </c>
      <c r="B392" s="732"/>
      <c r="C392" s="733"/>
      <c r="D392" s="809">
        <v>29095.47</v>
      </c>
      <c r="E392" s="732"/>
      <c r="F392" s="733"/>
      <c r="G392" s="203">
        <v>1</v>
      </c>
    </row>
    <row r="393" spans="1:7" x14ac:dyDescent="0.3">
      <c r="A393" s="801" t="s">
        <v>2607</v>
      </c>
      <c r="B393" s="732"/>
      <c r="C393" s="733"/>
      <c r="D393" s="809">
        <f>SUM(D391)</f>
        <v>29095.47</v>
      </c>
      <c r="E393" s="732"/>
      <c r="F393" s="733"/>
      <c r="G393" s="203">
        <f>D393/D392</f>
        <v>1</v>
      </c>
    </row>
    <row r="394" spans="1:7" x14ac:dyDescent="0.3">
      <c r="A394" s="801" t="s">
        <v>2608</v>
      </c>
      <c r="B394" s="732"/>
      <c r="C394" s="733"/>
      <c r="D394" s="809">
        <f>D392-D393</f>
        <v>0</v>
      </c>
      <c r="E394" s="732"/>
      <c r="F394" s="733"/>
      <c r="G394" s="203">
        <f>D394/D392</f>
        <v>0</v>
      </c>
    </row>
    <row r="395" spans="1:7" x14ac:dyDescent="0.3">
      <c r="A395" s="813" t="s">
        <v>2609</v>
      </c>
      <c r="B395" s="791"/>
      <c r="C395" s="791"/>
      <c r="D395" s="791"/>
      <c r="E395" s="791"/>
      <c r="F395" s="791"/>
      <c r="G395" s="791"/>
    </row>
    <row r="396" spans="1:7" ht="15.6" x14ac:dyDescent="0.3">
      <c r="A396" s="197" t="s">
        <v>1034</v>
      </c>
      <c r="B396" s="197" t="s">
        <v>1035</v>
      </c>
      <c r="C396" s="197" t="s">
        <v>1036</v>
      </c>
      <c r="D396" s="197" t="s">
        <v>1037</v>
      </c>
      <c r="E396" s="197" t="s">
        <v>2203</v>
      </c>
      <c r="F396" s="197" t="s">
        <v>1038</v>
      </c>
      <c r="G396" s="211" t="s">
        <v>2204</v>
      </c>
    </row>
    <row r="397" spans="1:7" x14ac:dyDescent="0.3">
      <c r="A397" s="75" t="s">
        <v>1040</v>
      </c>
      <c r="B397" s="75" t="s">
        <v>2610</v>
      </c>
      <c r="C397" s="76">
        <v>45152</v>
      </c>
      <c r="D397" s="78">
        <v>94876.13</v>
      </c>
      <c r="E397" s="78" t="s">
        <v>2596</v>
      </c>
      <c r="F397" s="212"/>
      <c r="G397" s="213"/>
    </row>
    <row r="398" spans="1:7" x14ac:dyDescent="0.3">
      <c r="A398" s="75" t="s">
        <v>1042</v>
      </c>
      <c r="B398" s="75" t="s">
        <v>2611</v>
      </c>
      <c r="C398" s="76">
        <v>45188</v>
      </c>
      <c r="D398" s="78">
        <v>37768.949999999997</v>
      </c>
      <c r="E398" s="78" t="s">
        <v>2596</v>
      </c>
      <c r="F398" s="212"/>
      <c r="G398" s="214"/>
    </row>
    <row r="399" spans="1:7" x14ac:dyDescent="0.3">
      <c r="A399" s="75" t="s">
        <v>1706</v>
      </c>
      <c r="B399" s="75" t="s">
        <v>2612</v>
      </c>
      <c r="C399" s="76">
        <v>45247</v>
      </c>
      <c r="D399" s="78">
        <v>21693.32</v>
      </c>
      <c r="E399" s="78" t="s">
        <v>2596</v>
      </c>
      <c r="F399" s="212"/>
      <c r="G399" s="214"/>
    </row>
    <row r="400" spans="1:7" x14ac:dyDescent="0.3">
      <c r="A400" s="215" t="s">
        <v>2078</v>
      </c>
      <c r="B400" s="216" t="s">
        <v>2613</v>
      </c>
      <c r="C400" s="217">
        <v>45271</v>
      </c>
      <c r="D400" s="212">
        <v>50451.17</v>
      </c>
      <c r="E400" s="78" t="s">
        <v>2596</v>
      </c>
      <c r="F400" s="218"/>
      <c r="G400" s="204"/>
    </row>
    <row r="401" spans="1:7" x14ac:dyDescent="0.3">
      <c r="A401" s="801" t="s">
        <v>2614</v>
      </c>
      <c r="B401" s="732"/>
      <c r="C401" s="733"/>
      <c r="D401" s="809">
        <v>208728.52</v>
      </c>
      <c r="E401" s="732"/>
      <c r="F401" s="733"/>
      <c r="G401" s="203">
        <v>1</v>
      </c>
    </row>
    <row r="402" spans="1:7" x14ac:dyDescent="0.3">
      <c r="A402" s="801" t="s">
        <v>2615</v>
      </c>
      <c r="B402" s="732"/>
      <c r="C402" s="733"/>
      <c r="D402" s="809">
        <f>SUM(D397:D400)</f>
        <v>204789.57</v>
      </c>
      <c r="E402" s="732"/>
      <c r="F402" s="733"/>
      <c r="G402" s="203">
        <f>D402/D401</f>
        <v>0.98112883663430384</v>
      </c>
    </row>
    <row r="403" spans="1:7" x14ac:dyDescent="0.3">
      <c r="A403" s="801" t="s">
        <v>2616</v>
      </c>
      <c r="B403" s="732"/>
      <c r="C403" s="733"/>
      <c r="D403" s="809">
        <f>D401-D402</f>
        <v>3938.9499999999825</v>
      </c>
      <c r="E403" s="732"/>
      <c r="F403" s="733"/>
      <c r="G403" s="203">
        <f>D403/D401</f>
        <v>1.8871163365696181E-2</v>
      </c>
    </row>
    <row r="404" spans="1:7" x14ac:dyDescent="0.3">
      <c r="A404" s="813" t="s">
        <v>2617</v>
      </c>
      <c r="B404" s="791"/>
      <c r="C404" s="791"/>
      <c r="D404" s="791"/>
      <c r="E404" s="791"/>
      <c r="F404" s="791"/>
      <c r="G404" s="791"/>
    </row>
    <row r="405" spans="1:7" ht="15.6" x14ac:dyDescent="0.3">
      <c r="A405" s="197" t="s">
        <v>1034</v>
      </c>
      <c r="B405" s="197" t="s">
        <v>1035</v>
      </c>
      <c r="C405" s="197" t="s">
        <v>1036</v>
      </c>
      <c r="D405" s="197" t="s">
        <v>1037</v>
      </c>
      <c r="E405" s="197" t="s">
        <v>2203</v>
      </c>
      <c r="F405" s="197" t="s">
        <v>1038</v>
      </c>
      <c r="G405" s="197" t="s">
        <v>2204</v>
      </c>
    </row>
    <row r="406" spans="1:7" x14ac:dyDescent="0.3">
      <c r="A406" s="75" t="s">
        <v>1040</v>
      </c>
      <c r="B406" s="75" t="s">
        <v>2618</v>
      </c>
      <c r="C406" s="76">
        <v>45072</v>
      </c>
      <c r="D406" s="78">
        <v>19174.990000000002</v>
      </c>
      <c r="E406" s="78" t="s">
        <v>2596</v>
      </c>
      <c r="F406" s="78"/>
      <c r="G406" s="818"/>
    </row>
    <row r="407" spans="1:7" x14ac:dyDescent="0.3">
      <c r="A407" s="75" t="s">
        <v>1042</v>
      </c>
      <c r="B407" s="75" t="s">
        <v>2619</v>
      </c>
      <c r="C407" s="76">
        <v>45152</v>
      </c>
      <c r="D407" s="78">
        <v>42916.61</v>
      </c>
      <c r="E407" s="78" t="s">
        <v>2596</v>
      </c>
      <c r="F407" s="202" t="s">
        <v>2214</v>
      </c>
      <c r="G407" s="819"/>
    </row>
    <row r="408" spans="1:7" x14ac:dyDescent="0.3">
      <c r="A408" s="801" t="s">
        <v>2620</v>
      </c>
      <c r="B408" s="732"/>
      <c r="C408" s="733"/>
      <c r="D408" s="809">
        <v>62091.6</v>
      </c>
      <c r="E408" s="732"/>
      <c r="F408" s="733"/>
      <c r="G408" s="203">
        <v>1</v>
      </c>
    </row>
    <row r="409" spans="1:7" x14ac:dyDescent="0.3">
      <c r="A409" s="801" t="s">
        <v>2621</v>
      </c>
      <c r="B409" s="732"/>
      <c r="C409" s="733"/>
      <c r="D409" s="809">
        <f>SUM(D406:D407)</f>
        <v>62091.600000000006</v>
      </c>
      <c r="E409" s="732"/>
      <c r="F409" s="733"/>
      <c r="G409" s="203">
        <f>D409/D408</f>
        <v>1.0000000000000002</v>
      </c>
    </row>
    <row r="410" spans="1:7" x14ac:dyDescent="0.3">
      <c r="A410" s="801" t="s">
        <v>2622</v>
      </c>
      <c r="B410" s="732"/>
      <c r="C410" s="733"/>
      <c r="D410" s="809">
        <f>D408-D409</f>
        <v>0</v>
      </c>
      <c r="E410" s="732"/>
      <c r="F410" s="733"/>
      <c r="G410" s="203">
        <f>D410/D408</f>
        <v>0</v>
      </c>
    </row>
    <row r="411" spans="1:7" x14ac:dyDescent="0.3">
      <c r="A411" s="813" t="s">
        <v>2623</v>
      </c>
      <c r="B411" s="791"/>
      <c r="C411" s="791"/>
      <c r="D411" s="791"/>
      <c r="E411" s="791"/>
      <c r="F411" s="791"/>
      <c r="G411" s="791"/>
    </row>
    <row r="412" spans="1:7" ht="15.6" x14ac:dyDescent="0.3">
      <c r="A412" s="197" t="s">
        <v>1034</v>
      </c>
      <c r="B412" s="197" t="s">
        <v>1035</v>
      </c>
      <c r="C412" s="197" t="s">
        <v>1036</v>
      </c>
      <c r="D412" s="197" t="s">
        <v>1037</v>
      </c>
      <c r="E412" s="197" t="s">
        <v>2203</v>
      </c>
      <c r="F412" s="197" t="s">
        <v>1038</v>
      </c>
      <c r="G412" s="197" t="s">
        <v>2204</v>
      </c>
    </row>
    <row r="413" spans="1:7" x14ac:dyDescent="0.3">
      <c r="A413" s="75" t="s">
        <v>1040</v>
      </c>
      <c r="B413" s="75" t="s">
        <v>2624</v>
      </c>
      <c r="C413" s="76">
        <v>45162</v>
      </c>
      <c r="D413" s="78">
        <v>53709.98</v>
      </c>
      <c r="E413" s="78" t="s">
        <v>2596</v>
      </c>
      <c r="F413" s="78"/>
      <c r="G413" s="818"/>
    </row>
    <row r="414" spans="1:7" x14ac:dyDescent="0.3">
      <c r="A414" s="75" t="s">
        <v>1042</v>
      </c>
      <c r="B414" s="75" t="s">
        <v>2625</v>
      </c>
      <c r="C414" s="76">
        <v>45247</v>
      </c>
      <c r="D414" s="78">
        <v>39707.96</v>
      </c>
      <c r="E414" s="78" t="s">
        <v>2596</v>
      </c>
      <c r="F414" s="202" t="s">
        <v>2214</v>
      </c>
      <c r="G414" s="819"/>
    </row>
    <row r="415" spans="1:7" x14ac:dyDescent="0.3">
      <c r="A415" s="801" t="s">
        <v>2215</v>
      </c>
      <c r="B415" s="732"/>
      <c r="C415" s="733"/>
      <c r="D415" s="809">
        <v>93417.94</v>
      </c>
      <c r="E415" s="732"/>
      <c r="F415" s="733"/>
      <c r="G415" s="203">
        <v>1</v>
      </c>
    </row>
    <row r="416" spans="1:7" x14ac:dyDescent="0.3">
      <c r="A416" s="801" t="s">
        <v>2626</v>
      </c>
      <c r="B416" s="732"/>
      <c r="C416" s="733"/>
      <c r="D416" s="809">
        <f>SUM(D413:D414)</f>
        <v>93417.94</v>
      </c>
      <c r="E416" s="732"/>
      <c r="F416" s="733"/>
      <c r="G416" s="203">
        <f>D416/D415</f>
        <v>1</v>
      </c>
    </row>
    <row r="417" spans="1:7" x14ac:dyDescent="0.3">
      <c r="A417" s="801" t="s">
        <v>2627</v>
      </c>
      <c r="B417" s="732"/>
      <c r="C417" s="733"/>
      <c r="D417" s="809">
        <f>D415-D416</f>
        <v>0</v>
      </c>
      <c r="E417" s="732"/>
      <c r="F417" s="733"/>
      <c r="G417" s="203">
        <f>D417/D415</f>
        <v>0</v>
      </c>
    </row>
    <row r="418" spans="1:7" x14ac:dyDescent="0.3">
      <c r="A418" s="813" t="s">
        <v>2628</v>
      </c>
      <c r="B418" s="791"/>
      <c r="C418" s="791"/>
      <c r="D418" s="791"/>
      <c r="E418" s="791"/>
      <c r="F418" s="791"/>
      <c r="G418" s="791"/>
    </row>
    <row r="419" spans="1:7" ht="15.6" x14ac:dyDescent="0.3">
      <c r="A419" s="197" t="s">
        <v>1034</v>
      </c>
      <c r="B419" s="197" t="s">
        <v>1035</v>
      </c>
      <c r="C419" s="197" t="s">
        <v>1036</v>
      </c>
      <c r="D419" s="197" t="s">
        <v>1037</v>
      </c>
      <c r="E419" s="197" t="s">
        <v>2203</v>
      </c>
      <c r="F419" s="197" t="s">
        <v>1038</v>
      </c>
      <c r="G419" s="197" t="s">
        <v>2204</v>
      </c>
    </row>
    <row r="420" spans="1:7" x14ac:dyDescent="0.3">
      <c r="A420" s="75" t="s">
        <v>1040</v>
      </c>
      <c r="B420" s="75" t="s">
        <v>2629</v>
      </c>
      <c r="C420" s="76">
        <v>45188</v>
      </c>
      <c r="D420" s="78">
        <v>36994.26</v>
      </c>
      <c r="E420" s="78" t="s">
        <v>2596</v>
      </c>
      <c r="F420" s="78"/>
      <c r="G420" s="208"/>
    </row>
    <row r="421" spans="1:7" x14ac:dyDescent="0.3">
      <c r="A421" s="75" t="s">
        <v>1042</v>
      </c>
      <c r="B421" s="75"/>
      <c r="C421" s="76"/>
      <c r="D421" s="78">
        <v>93736.12</v>
      </c>
      <c r="E421" s="78" t="s">
        <v>2596</v>
      </c>
      <c r="F421" s="78"/>
      <c r="G421" s="208"/>
    </row>
    <row r="422" spans="1:7" x14ac:dyDescent="0.3">
      <c r="A422" s="75" t="s">
        <v>1706</v>
      </c>
      <c r="B422" s="75" t="s">
        <v>2630</v>
      </c>
      <c r="C422" s="76">
        <v>45343</v>
      </c>
      <c r="D422" s="78">
        <v>31529.62</v>
      </c>
      <c r="E422" s="78"/>
      <c r="F422" s="202" t="s">
        <v>2214</v>
      </c>
      <c r="G422" s="208"/>
    </row>
    <row r="423" spans="1:7" x14ac:dyDescent="0.3">
      <c r="A423" s="801" t="s">
        <v>2631</v>
      </c>
      <c r="B423" s="732"/>
      <c r="C423" s="733"/>
      <c r="D423" s="809">
        <v>162260</v>
      </c>
      <c r="E423" s="732"/>
      <c r="F423" s="733"/>
      <c r="G423" s="203">
        <v>1</v>
      </c>
    </row>
    <row r="424" spans="1:7" x14ac:dyDescent="0.3">
      <c r="A424" s="801" t="s">
        <v>2632</v>
      </c>
      <c r="B424" s="732"/>
      <c r="C424" s="733"/>
      <c r="D424" s="809">
        <f>SUM(D420:D422)</f>
        <v>162260</v>
      </c>
      <c r="E424" s="732"/>
      <c r="F424" s="733"/>
      <c r="G424" s="203">
        <f>D424/D423</f>
        <v>1</v>
      </c>
    </row>
    <row r="425" spans="1:7" x14ac:dyDescent="0.3">
      <c r="A425" s="801" t="s">
        <v>2633</v>
      </c>
      <c r="B425" s="732"/>
      <c r="C425" s="733"/>
      <c r="D425" s="809">
        <f>D423-D424</f>
        <v>0</v>
      </c>
      <c r="E425" s="732"/>
      <c r="F425" s="733"/>
      <c r="G425" s="203">
        <f>D425/D423</f>
        <v>0</v>
      </c>
    </row>
    <row r="426" spans="1:7" x14ac:dyDescent="0.3">
      <c r="A426" s="813" t="s">
        <v>2634</v>
      </c>
      <c r="B426" s="791"/>
      <c r="C426" s="791"/>
      <c r="D426" s="791"/>
      <c r="E426" s="791"/>
      <c r="F426" s="791"/>
      <c r="G426" s="791"/>
    </row>
    <row r="427" spans="1:7" ht="15.6" x14ac:dyDescent="0.3">
      <c r="A427" s="197" t="s">
        <v>1034</v>
      </c>
      <c r="B427" s="197" t="s">
        <v>1035</v>
      </c>
      <c r="C427" s="197" t="s">
        <v>1036</v>
      </c>
      <c r="D427" s="197" t="s">
        <v>1037</v>
      </c>
      <c r="E427" s="197" t="s">
        <v>2203</v>
      </c>
      <c r="F427" s="197" t="s">
        <v>1038</v>
      </c>
      <c r="G427" s="197" t="s">
        <v>2204</v>
      </c>
    </row>
    <row r="428" spans="1:7" x14ac:dyDescent="0.3">
      <c r="A428" s="75" t="s">
        <v>1040</v>
      </c>
      <c r="B428" s="75" t="s">
        <v>2635</v>
      </c>
      <c r="C428" s="76">
        <v>45188</v>
      </c>
      <c r="D428" s="78">
        <v>25193.13</v>
      </c>
      <c r="E428" s="78" t="s">
        <v>2596</v>
      </c>
      <c r="F428" s="202" t="s">
        <v>2214</v>
      </c>
      <c r="G428" s="208"/>
    </row>
    <row r="429" spans="1:7" x14ac:dyDescent="0.3">
      <c r="A429" s="801" t="s">
        <v>2573</v>
      </c>
      <c r="B429" s="732"/>
      <c r="C429" s="733"/>
      <c r="D429" s="809">
        <v>25193.13</v>
      </c>
      <c r="E429" s="732"/>
      <c r="F429" s="733"/>
      <c r="G429" s="203">
        <v>1</v>
      </c>
    </row>
    <row r="430" spans="1:7" x14ac:dyDescent="0.3">
      <c r="A430" s="801" t="s">
        <v>2574</v>
      </c>
      <c r="B430" s="732"/>
      <c r="C430" s="733"/>
      <c r="D430" s="809">
        <f>SUM(D428)</f>
        <v>25193.13</v>
      </c>
      <c r="E430" s="732"/>
      <c r="F430" s="733"/>
      <c r="G430" s="203">
        <f>D430/D429</f>
        <v>1</v>
      </c>
    </row>
    <row r="431" spans="1:7" x14ac:dyDescent="0.3">
      <c r="A431" s="801" t="s">
        <v>2575</v>
      </c>
      <c r="B431" s="732"/>
      <c r="C431" s="733"/>
      <c r="D431" s="809">
        <f>D429-D430</f>
        <v>0</v>
      </c>
      <c r="E431" s="732"/>
      <c r="F431" s="733"/>
      <c r="G431" s="203">
        <f>D431/D429</f>
        <v>0</v>
      </c>
    </row>
    <row r="432" spans="1:7" x14ac:dyDescent="0.3">
      <c r="A432" s="813" t="s">
        <v>2636</v>
      </c>
      <c r="B432" s="791"/>
      <c r="C432" s="791"/>
      <c r="D432" s="791"/>
      <c r="E432" s="791"/>
      <c r="F432" s="791"/>
      <c r="G432" s="791"/>
    </row>
    <row r="433" spans="1:7" ht="15.6" x14ac:dyDescent="0.3">
      <c r="A433" s="197" t="s">
        <v>1034</v>
      </c>
      <c r="B433" s="197" t="s">
        <v>1035</v>
      </c>
      <c r="C433" s="197" t="s">
        <v>1036</v>
      </c>
      <c r="D433" s="197" t="s">
        <v>1037</v>
      </c>
      <c r="E433" s="197" t="s">
        <v>2203</v>
      </c>
      <c r="F433" s="197" t="s">
        <v>1038</v>
      </c>
      <c r="G433" s="197" t="s">
        <v>2204</v>
      </c>
    </row>
    <row r="434" spans="1:7" x14ac:dyDescent="0.3">
      <c r="A434" s="75" t="s">
        <v>1040</v>
      </c>
      <c r="B434" s="75" t="s">
        <v>2637</v>
      </c>
      <c r="C434" s="76">
        <v>45222</v>
      </c>
      <c r="D434" s="78">
        <v>91894.399999999994</v>
      </c>
      <c r="E434" s="78" t="s">
        <v>2596</v>
      </c>
      <c r="F434" s="78"/>
      <c r="G434" s="208"/>
    </row>
    <row r="435" spans="1:7" x14ac:dyDescent="0.3">
      <c r="A435" s="219" t="s">
        <v>1042</v>
      </c>
      <c r="B435" s="219" t="s">
        <v>2638</v>
      </c>
      <c r="C435" s="220">
        <v>45247</v>
      </c>
      <c r="D435" s="136">
        <v>101061.75</v>
      </c>
      <c r="E435" s="136" t="s">
        <v>2596</v>
      </c>
      <c r="F435" s="136"/>
      <c r="G435" s="208"/>
    </row>
    <row r="436" spans="1:7" x14ac:dyDescent="0.3">
      <c r="A436" s="1" t="s">
        <v>1706</v>
      </c>
      <c r="B436" s="10"/>
      <c r="C436" s="221"/>
      <c r="D436" s="222">
        <v>66741.429999999993</v>
      </c>
      <c r="E436" s="222"/>
      <c r="F436" s="202" t="s">
        <v>2214</v>
      </c>
      <c r="G436" s="223"/>
    </row>
    <row r="437" spans="1:7" x14ac:dyDescent="0.3">
      <c r="A437" s="811" t="s">
        <v>2639</v>
      </c>
      <c r="B437" s="698"/>
      <c r="C437" s="699"/>
      <c r="D437" s="812">
        <v>259697.58</v>
      </c>
      <c r="E437" s="698"/>
      <c r="F437" s="699"/>
      <c r="G437" s="203">
        <v>1</v>
      </c>
    </row>
    <row r="438" spans="1:7" x14ac:dyDescent="0.3">
      <c r="A438" s="801" t="s">
        <v>2640</v>
      </c>
      <c r="B438" s="732"/>
      <c r="C438" s="733"/>
      <c r="D438" s="809">
        <f>SUM(D434:D436)</f>
        <v>259697.58</v>
      </c>
      <c r="E438" s="732"/>
      <c r="F438" s="733"/>
      <c r="G438" s="203">
        <f>D438/D437</f>
        <v>1</v>
      </c>
    </row>
    <row r="439" spans="1:7" x14ac:dyDescent="0.3">
      <c r="A439" s="801" t="s">
        <v>2641</v>
      </c>
      <c r="B439" s="732"/>
      <c r="C439" s="733"/>
      <c r="D439" s="809">
        <f>D437-D438</f>
        <v>0</v>
      </c>
      <c r="E439" s="732"/>
      <c r="F439" s="733"/>
      <c r="G439" s="203">
        <f>D439/D437</f>
        <v>0</v>
      </c>
    </row>
    <row r="440" spans="1:7" x14ac:dyDescent="0.3">
      <c r="A440" s="813" t="s">
        <v>2642</v>
      </c>
      <c r="B440" s="791"/>
      <c r="C440" s="791"/>
      <c r="D440" s="791"/>
      <c r="E440" s="791"/>
      <c r="F440" s="791"/>
      <c r="G440" s="791"/>
    </row>
    <row r="441" spans="1:7" ht="15.6" x14ac:dyDescent="0.3">
      <c r="A441" s="197" t="s">
        <v>1034</v>
      </c>
      <c r="B441" s="197" t="s">
        <v>1035</v>
      </c>
      <c r="C441" s="197" t="s">
        <v>1036</v>
      </c>
      <c r="D441" s="197" t="s">
        <v>1037</v>
      </c>
      <c r="E441" s="197" t="s">
        <v>2203</v>
      </c>
      <c r="F441" s="197" t="s">
        <v>1038</v>
      </c>
      <c r="G441" s="197" t="s">
        <v>2204</v>
      </c>
    </row>
    <row r="442" spans="1:7" x14ac:dyDescent="0.3">
      <c r="A442" s="75" t="s">
        <v>1040</v>
      </c>
      <c r="B442" s="75" t="s">
        <v>2643</v>
      </c>
      <c r="C442" s="76">
        <v>45028</v>
      </c>
      <c r="D442" s="78">
        <v>156876.73000000001</v>
      </c>
      <c r="E442" s="78" t="s">
        <v>2644</v>
      </c>
      <c r="F442" s="78"/>
      <c r="G442" s="208"/>
    </row>
    <row r="443" spans="1:7" x14ac:dyDescent="0.3">
      <c r="A443" s="75" t="s">
        <v>1042</v>
      </c>
      <c r="B443" s="75" t="s">
        <v>2645</v>
      </c>
      <c r="C443" s="76">
        <v>45489</v>
      </c>
      <c r="D443" s="78">
        <v>108967.96</v>
      </c>
      <c r="E443" s="78" t="s">
        <v>2596</v>
      </c>
      <c r="F443" s="202" t="s">
        <v>2214</v>
      </c>
      <c r="G443" s="208"/>
    </row>
    <row r="444" spans="1:7" x14ac:dyDescent="0.3">
      <c r="A444" s="801" t="s">
        <v>2646</v>
      </c>
      <c r="B444" s="732"/>
      <c r="C444" s="733"/>
      <c r="D444" s="809">
        <v>265844.69</v>
      </c>
      <c r="E444" s="732"/>
      <c r="F444" s="733"/>
      <c r="G444" s="203">
        <v>1</v>
      </c>
    </row>
    <row r="445" spans="1:7" x14ac:dyDescent="0.3">
      <c r="A445" s="801" t="s">
        <v>2647</v>
      </c>
      <c r="B445" s="732"/>
      <c r="C445" s="733"/>
      <c r="D445" s="809">
        <f>SUM(D442+D443)</f>
        <v>265844.69</v>
      </c>
      <c r="E445" s="732"/>
      <c r="F445" s="733"/>
      <c r="G445" s="203">
        <f>D445/D444</f>
        <v>1</v>
      </c>
    </row>
    <row r="446" spans="1:7" x14ac:dyDescent="0.3">
      <c r="A446" s="801" t="s">
        <v>2648</v>
      </c>
      <c r="B446" s="732"/>
      <c r="C446" s="733"/>
      <c r="D446" s="809">
        <f>D444-D445</f>
        <v>0</v>
      </c>
      <c r="E446" s="732"/>
      <c r="F446" s="733"/>
      <c r="G446" s="203">
        <f>D446/D444</f>
        <v>0</v>
      </c>
    </row>
    <row r="447" spans="1:7" x14ac:dyDescent="0.3">
      <c r="A447" s="813" t="s">
        <v>2649</v>
      </c>
      <c r="B447" s="791"/>
      <c r="C447" s="791"/>
      <c r="D447" s="791"/>
      <c r="E447" s="791"/>
      <c r="F447" s="791"/>
      <c r="G447" s="791"/>
    </row>
    <row r="448" spans="1:7" ht="15.6" x14ac:dyDescent="0.3">
      <c r="A448" s="197" t="s">
        <v>1034</v>
      </c>
      <c r="B448" s="197" t="s">
        <v>1035</v>
      </c>
      <c r="C448" s="197" t="s">
        <v>1036</v>
      </c>
      <c r="D448" s="197" t="s">
        <v>1037</v>
      </c>
      <c r="E448" s="197" t="s">
        <v>2203</v>
      </c>
      <c r="F448" s="197" t="s">
        <v>1038</v>
      </c>
      <c r="G448" s="197" t="s">
        <v>2204</v>
      </c>
    </row>
    <row r="449" spans="1:7" x14ac:dyDescent="0.3">
      <c r="A449" s="75" t="s">
        <v>1040</v>
      </c>
      <c r="B449" s="75" t="s">
        <v>2650</v>
      </c>
      <c r="C449" s="76">
        <v>45028</v>
      </c>
      <c r="D449" s="78">
        <v>94706.25</v>
      </c>
      <c r="E449" s="78" t="s">
        <v>2651</v>
      </c>
      <c r="F449" s="78"/>
      <c r="G449" s="224">
        <f>D449/D453</f>
        <v>0.17155614705612232</v>
      </c>
    </row>
    <row r="450" spans="1:7" x14ac:dyDescent="0.3">
      <c r="A450" s="75" t="s">
        <v>1042</v>
      </c>
      <c r="B450" s="75" t="s">
        <v>2652</v>
      </c>
      <c r="C450" s="76">
        <v>45308</v>
      </c>
      <c r="D450" s="78">
        <v>111821.24</v>
      </c>
      <c r="E450" s="78" t="s">
        <v>2653</v>
      </c>
      <c r="F450" s="78"/>
      <c r="G450" s="224">
        <f>D450/D453</f>
        <v>0.202559187946286</v>
      </c>
    </row>
    <row r="451" spans="1:7" x14ac:dyDescent="0.3">
      <c r="A451" s="75" t="s">
        <v>1706</v>
      </c>
      <c r="B451" s="75" t="s">
        <v>2654</v>
      </c>
      <c r="C451" s="76">
        <v>45390</v>
      </c>
      <c r="D451" s="78">
        <v>240532.24</v>
      </c>
      <c r="E451" s="78" t="s">
        <v>2655</v>
      </c>
      <c r="F451" s="78"/>
      <c r="G451" s="224">
        <f t="shared" ref="G451:G452" si="0">D451/D453</f>
        <v>0.43571342268518187</v>
      </c>
    </row>
    <row r="452" spans="1:7" x14ac:dyDescent="0.3">
      <c r="A452" s="75" t="s">
        <v>2078</v>
      </c>
      <c r="B452" s="75" t="s">
        <v>2656</v>
      </c>
      <c r="C452" s="76">
        <v>45390</v>
      </c>
      <c r="D452" s="78">
        <v>104982.57</v>
      </c>
      <c r="E452" s="78" t="s">
        <v>2596</v>
      </c>
      <c r="F452" s="202" t="s">
        <v>2214</v>
      </c>
      <c r="G452" s="224">
        <f t="shared" si="0"/>
        <v>0.19017124231240976</v>
      </c>
    </row>
    <row r="453" spans="1:7" x14ac:dyDescent="0.3">
      <c r="A453" s="801" t="s">
        <v>2657</v>
      </c>
      <c r="B453" s="732"/>
      <c r="C453" s="733"/>
      <c r="D453" s="809">
        <v>552042.30000000005</v>
      </c>
      <c r="E453" s="732"/>
      <c r="F453" s="733"/>
      <c r="G453" s="203">
        <v>1</v>
      </c>
    </row>
    <row r="454" spans="1:7" x14ac:dyDescent="0.3">
      <c r="A454" s="801" t="s">
        <v>2658</v>
      </c>
      <c r="B454" s="732"/>
      <c r="C454" s="733"/>
      <c r="D454" s="809">
        <f>SUM(D449:D452)</f>
        <v>552042.30000000005</v>
      </c>
      <c r="E454" s="732"/>
      <c r="F454" s="733"/>
      <c r="G454" s="203">
        <f>D454/D453</f>
        <v>1</v>
      </c>
    </row>
    <row r="455" spans="1:7" x14ac:dyDescent="0.3">
      <c r="A455" s="801" t="s">
        <v>2659</v>
      </c>
      <c r="B455" s="732"/>
      <c r="C455" s="733"/>
      <c r="D455" s="809">
        <f>D453-D454</f>
        <v>0</v>
      </c>
      <c r="E455" s="732"/>
      <c r="F455" s="733"/>
      <c r="G455" s="203">
        <f>D455/D453</f>
        <v>0</v>
      </c>
    </row>
    <row r="456" spans="1:7" x14ac:dyDescent="0.3">
      <c r="A456" s="813" t="s">
        <v>2660</v>
      </c>
      <c r="B456" s="791"/>
      <c r="C456" s="791"/>
      <c r="D456" s="791"/>
      <c r="E456" s="791"/>
      <c r="F456" s="791"/>
      <c r="G456" s="791"/>
    </row>
    <row r="457" spans="1:7" ht="15.6" x14ac:dyDescent="0.3">
      <c r="A457" s="197" t="s">
        <v>1034</v>
      </c>
      <c r="B457" s="197" t="s">
        <v>1035</v>
      </c>
      <c r="C457" s="197" t="s">
        <v>1036</v>
      </c>
      <c r="D457" s="197" t="s">
        <v>1037</v>
      </c>
      <c r="E457" s="197" t="s">
        <v>2203</v>
      </c>
      <c r="F457" s="197" t="s">
        <v>1038</v>
      </c>
      <c r="G457" s="197" t="s">
        <v>2204</v>
      </c>
    </row>
    <row r="458" spans="1:7" x14ac:dyDescent="0.3">
      <c r="A458" s="75" t="s">
        <v>1040</v>
      </c>
      <c r="B458" s="75" t="s">
        <v>2661</v>
      </c>
      <c r="C458" s="76">
        <v>45308</v>
      </c>
      <c r="D458" s="78">
        <v>154051.66</v>
      </c>
      <c r="E458" s="78" t="s">
        <v>2662</v>
      </c>
      <c r="F458" s="78"/>
      <c r="G458" s="224">
        <f t="shared" ref="G458:G459" si="1">D458/D460</f>
        <v>0.57210188673863926</v>
      </c>
    </row>
    <row r="459" spans="1:7" x14ac:dyDescent="0.3">
      <c r="A459" s="75" t="s">
        <v>1042</v>
      </c>
      <c r="B459" s="75" t="s">
        <v>2663</v>
      </c>
      <c r="C459" s="76">
        <v>45343</v>
      </c>
      <c r="D459" s="78">
        <v>115221.46</v>
      </c>
      <c r="E459" s="78" t="s">
        <v>2596</v>
      </c>
      <c r="F459" s="202" t="s">
        <v>2214</v>
      </c>
      <c r="G459" s="224">
        <f t="shared" si="1"/>
        <v>0.42789811326136085</v>
      </c>
    </row>
    <row r="460" spans="1:7" x14ac:dyDescent="0.3">
      <c r="A460" s="801" t="s">
        <v>2664</v>
      </c>
      <c r="B460" s="732"/>
      <c r="C460" s="733"/>
      <c r="D460" s="809">
        <v>269273.12</v>
      </c>
      <c r="E460" s="732"/>
      <c r="F460" s="733"/>
      <c r="G460" s="203">
        <v>1</v>
      </c>
    </row>
    <row r="461" spans="1:7" x14ac:dyDescent="0.3">
      <c r="A461" s="801" t="s">
        <v>2665</v>
      </c>
      <c r="B461" s="732"/>
      <c r="C461" s="733"/>
      <c r="D461" s="809">
        <f>SUM(D458:D459)</f>
        <v>269273.12</v>
      </c>
      <c r="E461" s="732"/>
      <c r="F461" s="733"/>
      <c r="G461" s="203">
        <f>D461/D460</f>
        <v>1</v>
      </c>
    </row>
    <row r="462" spans="1:7" x14ac:dyDescent="0.3">
      <c r="A462" s="801" t="s">
        <v>2666</v>
      </c>
      <c r="B462" s="732"/>
      <c r="C462" s="733"/>
      <c r="D462" s="809">
        <f>D460-D461</f>
        <v>0</v>
      </c>
      <c r="E462" s="732"/>
      <c r="F462" s="733"/>
      <c r="G462" s="203">
        <f>D462/D460</f>
        <v>0</v>
      </c>
    </row>
    <row r="463" spans="1:7" x14ac:dyDescent="0.3">
      <c r="A463" s="813" t="s">
        <v>2667</v>
      </c>
      <c r="B463" s="791"/>
      <c r="C463" s="791"/>
      <c r="D463" s="791"/>
      <c r="E463" s="791"/>
      <c r="F463" s="791"/>
      <c r="G463" s="791"/>
    </row>
    <row r="464" spans="1:7" ht="15.6" x14ac:dyDescent="0.3">
      <c r="A464" s="197" t="s">
        <v>1034</v>
      </c>
      <c r="B464" s="197" t="s">
        <v>1035</v>
      </c>
      <c r="C464" s="197" t="s">
        <v>1036</v>
      </c>
      <c r="D464" s="197" t="s">
        <v>1037</v>
      </c>
      <c r="E464" s="197" t="s">
        <v>2203</v>
      </c>
      <c r="F464" s="197" t="s">
        <v>1038</v>
      </c>
      <c r="G464" s="197" t="s">
        <v>2204</v>
      </c>
    </row>
    <row r="465" spans="1:7" x14ac:dyDescent="0.3">
      <c r="A465" s="75" t="s">
        <v>1040</v>
      </c>
      <c r="B465" s="75" t="s">
        <v>2668</v>
      </c>
      <c r="C465" s="76">
        <v>45308</v>
      </c>
      <c r="D465" s="78">
        <v>40930.54</v>
      </c>
      <c r="E465" s="78" t="s">
        <v>2662</v>
      </c>
      <c r="F465" s="202" t="s">
        <v>2214</v>
      </c>
      <c r="G465" s="224">
        <f>D465/D466</f>
        <v>1</v>
      </c>
    </row>
    <row r="466" spans="1:7" x14ac:dyDescent="0.3">
      <c r="A466" s="801" t="s">
        <v>2614</v>
      </c>
      <c r="B466" s="732"/>
      <c r="C466" s="733"/>
      <c r="D466" s="809">
        <v>40930.54</v>
      </c>
      <c r="E466" s="732"/>
      <c r="F466" s="733"/>
      <c r="G466" s="203">
        <v>1</v>
      </c>
    </row>
    <row r="467" spans="1:7" x14ac:dyDescent="0.3">
      <c r="A467" s="801" t="s">
        <v>2669</v>
      </c>
      <c r="B467" s="732"/>
      <c r="C467" s="733"/>
      <c r="D467" s="809">
        <f>SUM(D465)</f>
        <v>40930.54</v>
      </c>
      <c r="E467" s="732"/>
      <c r="F467" s="733"/>
      <c r="G467" s="203">
        <f>D467/D466</f>
        <v>1</v>
      </c>
    </row>
    <row r="468" spans="1:7" x14ac:dyDescent="0.3">
      <c r="A468" s="801" t="s">
        <v>2616</v>
      </c>
      <c r="B468" s="732"/>
      <c r="C468" s="733"/>
      <c r="D468" s="809">
        <f>D466-D467</f>
        <v>0</v>
      </c>
      <c r="E468" s="732"/>
      <c r="F468" s="733"/>
      <c r="G468" s="203">
        <f>D468/D466</f>
        <v>0</v>
      </c>
    </row>
    <row r="469" spans="1:7" x14ac:dyDescent="0.3">
      <c r="A469" s="813" t="s">
        <v>2670</v>
      </c>
      <c r="B469" s="791"/>
      <c r="C469" s="791"/>
      <c r="D469" s="791"/>
      <c r="E469" s="791"/>
      <c r="F469" s="791"/>
      <c r="G469" s="791"/>
    </row>
    <row r="470" spans="1:7" ht="15.6" x14ac:dyDescent="0.3">
      <c r="A470" s="197" t="s">
        <v>1034</v>
      </c>
      <c r="B470" s="197" t="s">
        <v>1035</v>
      </c>
      <c r="C470" s="197" t="s">
        <v>1036</v>
      </c>
      <c r="D470" s="197" t="s">
        <v>1037</v>
      </c>
      <c r="E470" s="197" t="s">
        <v>2203</v>
      </c>
      <c r="F470" s="197" t="s">
        <v>1038</v>
      </c>
      <c r="G470" s="197" t="s">
        <v>2204</v>
      </c>
    </row>
    <row r="471" spans="1:7" x14ac:dyDescent="0.3">
      <c r="A471" s="75" t="s">
        <v>1040</v>
      </c>
      <c r="B471" s="75" t="s">
        <v>2671</v>
      </c>
      <c r="C471" s="76">
        <v>45343</v>
      </c>
      <c r="D471" s="78">
        <v>159028.25</v>
      </c>
      <c r="E471" s="78" t="s">
        <v>2596</v>
      </c>
      <c r="F471" s="202" t="s">
        <v>2214</v>
      </c>
      <c r="G471" s="224">
        <f>D471/D472</f>
        <v>1</v>
      </c>
    </row>
    <row r="472" spans="1:7" x14ac:dyDescent="0.3">
      <c r="A472" s="801" t="s">
        <v>2672</v>
      </c>
      <c r="B472" s="732"/>
      <c r="C472" s="733"/>
      <c r="D472" s="809">
        <v>159028.25</v>
      </c>
      <c r="E472" s="732"/>
      <c r="F472" s="733"/>
      <c r="G472" s="203">
        <v>1</v>
      </c>
    </row>
    <row r="473" spans="1:7" x14ac:dyDescent="0.3">
      <c r="A473" s="801" t="s">
        <v>2673</v>
      </c>
      <c r="B473" s="732"/>
      <c r="C473" s="733"/>
      <c r="D473" s="809">
        <f>SUM(D471)</f>
        <v>159028.25</v>
      </c>
      <c r="E473" s="732"/>
      <c r="F473" s="733"/>
      <c r="G473" s="203">
        <f>D473/D472</f>
        <v>1</v>
      </c>
    </row>
    <row r="474" spans="1:7" x14ac:dyDescent="0.3">
      <c r="A474" s="801" t="s">
        <v>2674</v>
      </c>
      <c r="B474" s="732"/>
      <c r="C474" s="733"/>
      <c r="D474" s="809">
        <f>D472-D473</f>
        <v>0</v>
      </c>
      <c r="E474" s="732"/>
      <c r="F474" s="733"/>
      <c r="G474" s="203">
        <f>D474/D472</f>
        <v>0</v>
      </c>
    </row>
    <row r="475" spans="1:7" x14ac:dyDescent="0.3">
      <c r="A475" s="813" t="s">
        <v>2675</v>
      </c>
      <c r="B475" s="791"/>
      <c r="C475" s="791"/>
      <c r="D475" s="791"/>
      <c r="E475" s="791"/>
      <c r="F475" s="791"/>
      <c r="G475" s="791"/>
    </row>
    <row r="476" spans="1:7" ht="15.6" x14ac:dyDescent="0.3">
      <c r="A476" s="197" t="s">
        <v>1034</v>
      </c>
      <c r="B476" s="197" t="s">
        <v>1035</v>
      </c>
      <c r="C476" s="197" t="s">
        <v>1036</v>
      </c>
      <c r="D476" s="197" t="s">
        <v>1037</v>
      </c>
      <c r="E476" s="197" t="s">
        <v>2203</v>
      </c>
      <c r="F476" s="197" t="s">
        <v>1038</v>
      </c>
      <c r="G476" s="197" t="s">
        <v>2204</v>
      </c>
    </row>
    <row r="477" spans="1:7" x14ac:dyDescent="0.3">
      <c r="A477" s="75" t="s">
        <v>1040</v>
      </c>
      <c r="B477" s="75" t="s">
        <v>2676</v>
      </c>
      <c r="C477" s="76">
        <v>45349</v>
      </c>
      <c r="D477" s="78">
        <v>277533.34999999998</v>
      </c>
      <c r="E477" s="78" t="s">
        <v>2596</v>
      </c>
      <c r="F477" s="78"/>
      <c r="G477" s="224">
        <f>D477/D482</f>
        <v>0.33489955783245406</v>
      </c>
    </row>
    <row r="478" spans="1:7" x14ac:dyDescent="0.3">
      <c r="A478" s="75" t="s">
        <v>1042</v>
      </c>
      <c r="B478" s="75" t="s">
        <v>2677</v>
      </c>
      <c r="C478" s="76">
        <v>45366</v>
      </c>
      <c r="D478" s="78">
        <v>224136.2</v>
      </c>
      <c r="E478" s="78" t="s">
        <v>2678</v>
      </c>
      <c r="F478" s="78"/>
      <c r="G478" s="224">
        <f>D478/D482</f>
        <v>0.27046520453936979</v>
      </c>
    </row>
    <row r="479" spans="1:7" x14ac:dyDescent="0.3">
      <c r="A479" s="75" t="s">
        <v>1706</v>
      </c>
      <c r="B479" s="75" t="s">
        <v>2679</v>
      </c>
      <c r="C479" s="76">
        <v>45390</v>
      </c>
      <c r="D479" s="78">
        <v>85418.7</v>
      </c>
      <c r="E479" s="78" t="s">
        <v>2680</v>
      </c>
      <c r="F479" s="78"/>
      <c r="G479" s="224">
        <f t="shared" ref="G479:G480" si="2">D479/D482</f>
        <v>0.10307476510705127</v>
      </c>
    </row>
    <row r="480" spans="1:7" x14ac:dyDescent="0.3">
      <c r="A480" s="75" t="s">
        <v>2078</v>
      </c>
      <c r="B480" s="75" t="s">
        <v>2681</v>
      </c>
      <c r="C480" s="76">
        <v>45489</v>
      </c>
      <c r="D480" s="78">
        <v>162533.68</v>
      </c>
      <c r="E480" s="78" t="s">
        <v>2596</v>
      </c>
      <c r="F480" s="78"/>
      <c r="G480" s="224">
        <f t="shared" si="2"/>
        <v>0.19612942936364797</v>
      </c>
    </row>
    <row r="481" spans="1:7" x14ac:dyDescent="0.3">
      <c r="A481" s="75" t="s">
        <v>2080</v>
      </c>
      <c r="B481" s="75" t="s">
        <v>2682</v>
      </c>
      <c r="C481" s="76">
        <v>45629</v>
      </c>
      <c r="D481" s="78">
        <v>79084.3</v>
      </c>
      <c r="E481" s="78"/>
      <c r="F481" s="202" t="s">
        <v>2214</v>
      </c>
      <c r="G481" s="224">
        <f>D481/D482</f>
        <v>9.5431043157476927E-2</v>
      </c>
    </row>
    <row r="482" spans="1:7" x14ac:dyDescent="0.3">
      <c r="A482" s="801" t="s">
        <v>2683</v>
      </c>
      <c r="B482" s="732"/>
      <c r="C482" s="733"/>
      <c r="D482" s="809">
        <v>828706.23</v>
      </c>
      <c r="E482" s="732"/>
      <c r="F482" s="733"/>
      <c r="G482" s="203">
        <v>1</v>
      </c>
    </row>
    <row r="483" spans="1:7" x14ac:dyDescent="0.3">
      <c r="A483" s="801" t="s">
        <v>2684</v>
      </c>
      <c r="B483" s="732"/>
      <c r="C483" s="733"/>
      <c r="D483" s="809">
        <f>SUM(D477:D481)</f>
        <v>828706.23</v>
      </c>
      <c r="E483" s="732"/>
      <c r="F483" s="733"/>
      <c r="G483" s="203">
        <f>D483/D482</f>
        <v>1</v>
      </c>
    </row>
    <row r="484" spans="1:7" x14ac:dyDescent="0.3">
      <c r="A484" s="801" t="s">
        <v>2685</v>
      </c>
      <c r="B484" s="732"/>
      <c r="C484" s="733"/>
      <c r="D484" s="809">
        <f>D482-D483</f>
        <v>0</v>
      </c>
      <c r="E484" s="732"/>
      <c r="F484" s="733"/>
      <c r="G484" s="203">
        <f>D484/D482</f>
        <v>0</v>
      </c>
    </row>
    <row r="485" spans="1:7" x14ac:dyDescent="0.3">
      <c r="A485" s="813" t="s">
        <v>2686</v>
      </c>
      <c r="B485" s="791"/>
      <c r="C485" s="791"/>
      <c r="D485" s="791"/>
      <c r="E485" s="791"/>
      <c r="F485" s="791"/>
      <c r="G485" s="791"/>
    </row>
    <row r="486" spans="1:7" ht="15.6" x14ac:dyDescent="0.3">
      <c r="A486" s="197" t="s">
        <v>1034</v>
      </c>
      <c r="B486" s="197" t="s">
        <v>1035</v>
      </c>
      <c r="C486" s="197" t="s">
        <v>1036</v>
      </c>
      <c r="D486" s="197" t="s">
        <v>1037</v>
      </c>
      <c r="E486" s="197" t="s">
        <v>2203</v>
      </c>
      <c r="F486" s="197" t="s">
        <v>1038</v>
      </c>
      <c r="G486" s="197" t="s">
        <v>2204</v>
      </c>
    </row>
    <row r="487" spans="1:7" x14ac:dyDescent="0.3">
      <c r="A487" s="75" t="s">
        <v>1040</v>
      </c>
      <c r="B487" s="75" t="s">
        <v>2687</v>
      </c>
      <c r="C487" s="76">
        <v>45369</v>
      </c>
      <c r="D487" s="78">
        <v>90572.17</v>
      </c>
      <c r="E487" s="78" t="s">
        <v>2596</v>
      </c>
      <c r="F487" s="78"/>
      <c r="G487" s="224">
        <f>D487/D489</f>
        <v>0.46613804643173362</v>
      </c>
    </row>
    <row r="488" spans="1:7" x14ac:dyDescent="0.3">
      <c r="A488" s="75" t="s">
        <v>1042</v>
      </c>
      <c r="B488" s="75" t="s">
        <v>2688</v>
      </c>
      <c r="C488" s="76">
        <v>45427</v>
      </c>
      <c r="D488" s="78">
        <v>103731.15</v>
      </c>
      <c r="E488" s="78" t="s">
        <v>2596</v>
      </c>
      <c r="F488" s="202" t="s">
        <v>2214</v>
      </c>
      <c r="G488" s="224">
        <f>D488/D489</f>
        <v>0.53386195356826627</v>
      </c>
    </row>
    <row r="489" spans="1:7" x14ac:dyDescent="0.3">
      <c r="A489" s="801" t="s">
        <v>2689</v>
      </c>
      <c r="B489" s="732"/>
      <c r="C489" s="733"/>
      <c r="D489" s="809">
        <v>194303.32</v>
      </c>
      <c r="E489" s="732"/>
      <c r="F489" s="733"/>
      <c r="G489" s="203">
        <v>1</v>
      </c>
    </row>
    <row r="490" spans="1:7" x14ac:dyDescent="0.3">
      <c r="A490" s="801" t="s">
        <v>2690</v>
      </c>
      <c r="B490" s="732"/>
      <c r="C490" s="733"/>
      <c r="D490" s="809">
        <f>SUM(D487:D488)</f>
        <v>194303.32</v>
      </c>
      <c r="E490" s="732"/>
      <c r="F490" s="733"/>
      <c r="G490" s="203">
        <f>D490/D489</f>
        <v>1</v>
      </c>
    </row>
    <row r="491" spans="1:7" x14ac:dyDescent="0.3">
      <c r="A491" s="801" t="s">
        <v>2691</v>
      </c>
      <c r="B491" s="732"/>
      <c r="C491" s="733"/>
      <c r="D491" s="809">
        <f>D489-D490</f>
        <v>0</v>
      </c>
      <c r="E491" s="732"/>
      <c r="F491" s="733"/>
      <c r="G491" s="203">
        <f>D491/D489</f>
        <v>0</v>
      </c>
    </row>
    <row r="492" spans="1:7" x14ac:dyDescent="0.3">
      <c r="A492" s="813" t="s">
        <v>2692</v>
      </c>
      <c r="B492" s="791"/>
      <c r="C492" s="791"/>
      <c r="D492" s="791"/>
      <c r="E492" s="791"/>
      <c r="F492" s="791"/>
      <c r="G492" s="791"/>
    </row>
    <row r="493" spans="1:7" ht="15.6" x14ac:dyDescent="0.3">
      <c r="A493" s="197" t="s">
        <v>1034</v>
      </c>
      <c r="B493" s="197" t="s">
        <v>1035</v>
      </c>
      <c r="C493" s="197" t="s">
        <v>1036</v>
      </c>
      <c r="D493" s="197" t="s">
        <v>1037</v>
      </c>
      <c r="E493" s="197" t="s">
        <v>2203</v>
      </c>
      <c r="F493" s="197" t="s">
        <v>1038</v>
      </c>
      <c r="G493" s="197" t="s">
        <v>2204</v>
      </c>
    </row>
    <row r="494" spans="1:7" x14ac:dyDescent="0.3">
      <c r="A494" s="75" t="s">
        <v>1040</v>
      </c>
      <c r="B494" s="75" t="s">
        <v>2693</v>
      </c>
      <c r="C494" s="76">
        <v>45364</v>
      </c>
      <c r="D494" s="78">
        <v>306074.58</v>
      </c>
      <c r="E494" s="78" t="s">
        <v>2694</v>
      </c>
      <c r="F494" s="78"/>
      <c r="G494" s="224">
        <f>D494/D496</f>
        <v>0.68716371700548828</v>
      </c>
    </row>
    <row r="495" spans="1:7" x14ac:dyDescent="0.3">
      <c r="A495" s="75" t="s">
        <v>1042</v>
      </c>
      <c r="B495" s="75" t="s">
        <v>2695</v>
      </c>
      <c r="C495" s="76">
        <v>45390</v>
      </c>
      <c r="D495" s="78">
        <v>139342.68</v>
      </c>
      <c r="E495" s="78" t="s">
        <v>2572</v>
      </c>
      <c r="F495" s="202" t="s">
        <v>2214</v>
      </c>
      <c r="G495" s="224">
        <f>D495/D496</f>
        <v>0.31283628299451166</v>
      </c>
    </row>
    <row r="496" spans="1:7" x14ac:dyDescent="0.3">
      <c r="A496" s="801" t="s">
        <v>2696</v>
      </c>
      <c r="B496" s="732"/>
      <c r="C496" s="733"/>
      <c r="D496" s="809">
        <v>445417.26</v>
      </c>
      <c r="E496" s="732"/>
      <c r="F496" s="733"/>
      <c r="G496" s="203">
        <v>1</v>
      </c>
    </row>
    <row r="497" spans="1:7" x14ac:dyDescent="0.3">
      <c r="A497" s="801" t="s">
        <v>2697</v>
      </c>
      <c r="B497" s="732"/>
      <c r="C497" s="733"/>
      <c r="D497" s="809">
        <f>SUM(D494:D495)</f>
        <v>445417.26</v>
      </c>
      <c r="E497" s="732"/>
      <c r="F497" s="733"/>
      <c r="G497" s="203">
        <f>D497/D496</f>
        <v>1</v>
      </c>
    </row>
    <row r="498" spans="1:7" x14ac:dyDescent="0.3">
      <c r="A498" s="801" t="s">
        <v>2698</v>
      </c>
      <c r="B498" s="732"/>
      <c r="C498" s="733"/>
      <c r="D498" s="809">
        <f>D496-D497</f>
        <v>0</v>
      </c>
      <c r="E498" s="732"/>
      <c r="F498" s="733"/>
      <c r="G498" s="203">
        <f>D498/D496</f>
        <v>0</v>
      </c>
    </row>
    <row r="499" spans="1:7" x14ac:dyDescent="0.3">
      <c r="A499" s="813" t="s">
        <v>2699</v>
      </c>
      <c r="B499" s="791"/>
      <c r="C499" s="791"/>
      <c r="D499" s="791"/>
      <c r="E499" s="791"/>
      <c r="F499" s="791"/>
      <c r="G499" s="791"/>
    </row>
    <row r="500" spans="1:7" ht="15.6" x14ac:dyDescent="0.3">
      <c r="A500" s="197" t="s">
        <v>1034</v>
      </c>
      <c r="B500" s="197" t="s">
        <v>1035</v>
      </c>
      <c r="C500" s="197" t="s">
        <v>1036</v>
      </c>
      <c r="D500" s="197" t="s">
        <v>1037</v>
      </c>
      <c r="E500" s="197" t="s">
        <v>2203</v>
      </c>
      <c r="F500" s="197" t="s">
        <v>1038</v>
      </c>
      <c r="G500" s="197" t="s">
        <v>2204</v>
      </c>
    </row>
    <row r="501" spans="1:7" x14ac:dyDescent="0.3">
      <c r="A501" s="219" t="s">
        <v>1040</v>
      </c>
      <c r="B501" s="219" t="s">
        <v>2700</v>
      </c>
      <c r="C501" s="220">
        <v>45370</v>
      </c>
      <c r="D501" s="136">
        <v>65976.539999999994</v>
      </c>
      <c r="E501" s="136" t="s">
        <v>2572</v>
      </c>
      <c r="F501" s="136"/>
      <c r="G501" s="224">
        <f>D501/D504</f>
        <v>0.35229726092937019</v>
      </c>
    </row>
    <row r="502" spans="1:7" x14ac:dyDescent="0.3">
      <c r="A502" s="1" t="s">
        <v>1042</v>
      </c>
      <c r="B502" s="1" t="s">
        <v>2701</v>
      </c>
      <c r="C502" s="174">
        <v>45427</v>
      </c>
      <c r="D502" s="222">
        <v>57430.09</v>
      </c>
      <c r="E502" s="222" t="s">
        <v>2702</v>
      </c>
      <c r="F502" s="222"/>
      <c r="G502" s="225">
        <f>D502/D504</f>
        <v>0.30666148000375915</v>
      </c>
    </row>
    <row r="503" spans="1:7" x14ac:dyDescent="0.3">
      <c r="A503" s="1" t="s">
        <v>1706</v>
      </c>
      <c r="B503" s="1" t="s">
        <v>2703</v>
      </c>
      <c r="C503" s="174">
        <v>45457</v>
      </c>
      <c r="D503" s="222">
        <v>55026.21</v>
      </c>
      <c r="E503" s="222" t="s">
        <v>2596</v>
      </c>
      <c r="F503" s="222"/>
      <c r="G503" s="225">
        <f>D503/D504</f>
        <v>0.29382539706271837</v>
      </c>
    </row>
    <row r="504" spans="1:7" x14ac:dyDescent="0.3">
      <c r="A504" s="811" t="s">
        <v>2704</v>
      </c>
      <c r="B504" s="698"/>
      <c r="C504" s="699"/>
      <c r="D504" s="812">
        <v>187275.2</v>
      </c>
      <c r="E504" s="698"/>
      <c r="F504" s="699"/>
      <c r="G504" s="203">
        <v>1</v>
      </c>
    </row>
    <row r="505" spans="1:7" x14ac:dyDescent="0.3">
      <c r="A505" s="801" t="s">
        <v>2705</v>
      </c>
      <c r="B505" s="732"/>
      <c r="C505" s="733"/>
      <c r="D505" s="809">
        <f>SUM(D501:D503)</f>
        <v>178432.84</v>
      </c>
      <c r="E505" s="732"/>
      <c r="F505" s="733"/>
      <c r="G505" s="203">
        <f>D505/D504</f>
        <v>0.95278413799584771</v>
      </c>
    </row>
    <row r="506" spans="1:7" x14ac:dyDescent="0.3">
      <c r="A506" s="801" t="s">
        <v>2706</v>
      </c>
      <c r="B506" s="732"/>
      <c r="C506" s="733"/>
      <c r="D506" s="809">
        <f>D504-D505</f>
        <v>8842.3600000000151</v>
      </c>
      <c r="E506" s="732"/>
      <c r="F506" s="733"/>
      <c r="G506" s="203">
        <f>D506/D504</f>
        <v>4.7215862004152259E-2</v>
      </c>
    </row>
    <row r="507" spans="1:7" x14ac:dyDescent="0.3">
      <c r="A507" s="813" t="s">
        <v>2707</v>
      </c>
      <c r="B507" s="791"/>
      <c r="C507" s="791"/>
      <c r="D507" s="791"/>
      <c r="E507" s="791"/>
      <c r="F507" s="791"/>
      <c r="G507" s="791"/>
    </row>
    <row r="508" spans="1:7" ht="15.6" x14ac:dyDescent="0.3">
      <c r="A508" s="197" t="s">
        <v>1034</v>
      </c>
      <c r="B508" s="197" t="s">
        <v>1035</v>
      </c>
      <c r="C508" s="197" t="s">
        <v>1036</v>
      </c>
      <c r="D508" s="197" t="s">
        <v>1037</v>
      </c>
      <c r="E508" s="197" t="s">
        <v>2203</v>
      </c>
      <c r="F508" s="197" t="s">
        <v>1038</v>
      </c>
      <c r="G508" s="197" t="s">
        <v>2204</v>
      </c>
    </row>
    <row r="509" spans="1:7" x14ac:dyDescent="0.3">
      <c r="A509" s="75" t="s">
        <v>1040</v>
      </c>
      <c r="B509" s="75" t="s">
        <v>2708</v>
      </c>
      <c r="C509" s="76">
        <v>45370</v>
      </c>
      <c r="D509" s="78">
        <v>113144.89</v>
      </c>
      <c r="E509" s="78" t="s">
        <v>2572</v>
      </c>
      <c r="F509" s="202" t="s">
        <v>2214</v>
      </c>
      <c r="G509" s="224">
        <f>D509/D510</f>
        <v>1</v>
      </c>
    </row>
    <row r="510" spans="1:7" x14ac:dyDescent="0.3">
      <c r="A510" s="801" t="s">
        <v>2709</v>
      </c>
      <c r="B510" s="732"/>
      <c r="C510" s="733"/>
      <c r="D510" s="809">
        <v>113144.89</v>
      </c>
      <c r="E510" s="732"/>
      <c r="F510" s="733"/>
      <c r="G510" s="203">
        <v>1</v>
      </c>
    </row>
    <row r="511" spans="1:7" x14ac:dyDescent="0.3">
      <c r="A511" s="801" t="s">
        <v>2710</v>
      </c>
      <c r="B511" s="732"/>
      <c r="C511" s="733"/>
      <c r="D511" s="809">
        <f>SUM(D509)</f>
        <v>113144.89</v>
      </c>
      <c r="E511" s="732"/>
      <c r="F511" s="733"/>
      <c r="G511" s="203">
        <f>D511/D510</f>
        <v>1</v>
      </c>
    </row>
    <row r="512" spans="1:7" x14ac:dyDescent="0.3">
      <c r="A512" s="801" t="s">
        <v>2711</v>
      </c>
      <c r="B512" s="732"/>
      <c r="C512" s="733"/>
      <c r="D512" s="809">
        <f>D510-D511</f>
        <v>0</v>
      </c>
      <c r="E512" s="732"/>
      <c r="F512" s="733"/>
      <c r="G512" s="203">
        <f>D512/D510</f>
        <v>0</v>
      </c>
    </row>
    <row r="513" spans="1:7" x14ac:dyDescent="0.3">
      <c r="A513" s="813" t="s">
        <v>2712</v>
      </c>
      <c r="B513" s="791"/>
      <c r="C513" s="791"/>
      <c r="D513" s="791"/>
      <c r="E513" s="791"/>
      <c r="F513" s="791"/>
      <c r="G513" s="791"/>
    </row>
    <row r="514" spans="1:7" ht="15.6" x14ac:dyDescent="0.3">
      <c r="A514" s="197" t="s">
        <v>1034</v>
      </c>
      <c r="B514" s="197" t="s">
        <v>1035</v>
      </c>
      <c r="C514" s="197" t="s">
        <v>1036</v>
      </c>
      <c r="D514" s="197" t="s">
        <v>1037</v>
      </c>
      <c r="E514" s="197" t="s">
        <v>2203</v>
      </c>
      <c r="F514" s="197" t="s">
        <v>1038</v>
      </c>
      <c r="G514" s="197" t="s">
        <v>2204</v>
      </c>
    </row>
    <row r="515" spans="1:7" x14ac:dyDescent="0.3">
      <c r="A515" s="75" t="s">
        <v>1040</v>
      </c>
      <c r="B515" s="75" t="s">
        <v>2713</v>
      </c>
      <c r="C515" s="76">
        <v>45457</v>
      </c>
      <c r="D515" s="78">
        <v>39764.46</v>
      </c>
      <c r="E515" s="78" t="s">
        <v>2572</v>
      </c>
      <c r="F515" s="202" t="s">
        <v>2214</v>
      </c>
      <c r="G515" s="224">
        <f>D515/D516</f>
        <v>1</v>
      </c>
    </row>
    <row r="516" spans="1:7" x14ac:dyDescent="0.3">
      <c r="A516" s="801" t="s">
        <v>2714</v>
      </c>
      <c r="B516" s="732"/>
      <c r="C516" s="733"/>
      <c r="D516" s="809">
        <v>39764.46</v>
      </c>
      <c r="E516" s="732"/>
      <c r="F516" s="733"/>
      <c r="G516" s="203">
        <v>1</v>
      </c>
    </row>
    <row r="517" spans="1:7" x14ac:dyDescent="0.3">
      <c r="A517" s="801" t="s">
        <v>2715</v>
      </c>
      <c r="B517" s="732"/>
      <c r="C517" s="733"/>
      <c r="D517" s="809">
        <f>SUM(D515)</f>
        <v>39764.46</v>
      </c>
      <c r="E517" s="732"/>
      <c r="F517" s="733"/>
      <c r="G517" s="203">
        <f>D517/D516</f>
        <v>1</v>
      </c>
    </row>
    <row r="518" spans="1:7" x14ac:dyDescent="0.3">
      <c r="A518" s="801" t="s">
        <v>2716</v>
      </c>
      <c r="B518" s="732"/>
      <c r="C518" s="733"/>
      <c r="D518" s="809">
        <f>D516-D517</f>
        <v>0</v>
      </c>
      <c r="E518" s="732"/>
      <c r="F518" s="733"/>
      <c r="G518" s="203">
        <f>D518/D516</f>
        <v>0</v>
      </c>
    </row>
    <row r="519" spans="1:7" x14ac:dyDescent="0.3">
      <c r="A519" s="813" t="s">
        <v>2487</v>
      </c>
      <c r="B519" s="791"/>
      <c r="C519" s="791"/>
      <c r="D519" s="791"/>
      <c r="E519" s="791"/>
      <c r="F519" s="791"/>
      <c r="G519" s="791"/>
    </row>
    <row r="520" spans="1:7" ht="15.6" x14ac:dyDescent="0.3">
      <c r="A520" s="197" t="s">
        <v>1034</v>
      </c>
      <c r="B520" s="197" t="s">
        <v>1035</v>
      </c>
      <c r="C520" s="197" t="s">
        <v>1036</v>
      </c>
      <c r="D520" s="197" t="s">
        <v>1037</v>
      </c>
      <c r="E520" s="197" t="s">
        <v>2203</v>
      </c>
      <c r="F520" s="197" t="s">
        <v>1038</v>
      </c>
      <c r="G520" s="197" t="s">
        <v>2204</v>
      </c>
    </row>
    <row r="521" spans="1:7" x14ac:dyDescent="0.3">
      <c r="A521" s="75" t="s">
        <v>1040</v>
      </c>
      <c r="B521" s="75" t="s">
        <v>2717</v>
      </c>
      <c r="C521" s="76">
        <v>45457</v>
      </c>
      <c r="D521" s="78">
        <v>92153.75</v>
      </c>
      <c r="E521" s="78" t="s">
        <v>2572</v>
      </c>
      <c r="F521" s="78"/>
      <c r="G521" s="224">
        <f t="shared" ref="G521:G522" si="3">D521/D523</f>
        <v>0.48392639429852358</v>
      </c>
    </row>
    <row r="522" spans="1:7" x14ac:dyDescent="0.3">
      <c r="A522" s="75" t="s">
        <v>1042</v>
      </c>
      <c r="B522" s="75" t="s">
        <v>2718</v>
      </c>
      <c r="C522" s="76">
        <v>45457</v>
      </c>
      <c r="D522" s="78">
        <v>98275.520000000004</v>
      </c>
      <c r="E522" s="78" t="s">
        <v>2572</v>
      </c>
      <c r="F522" s="202" t="s">
        <v>2214</v>
      </c>
      <c r="G522" s="224">
        <f t="shared" si="3"/>
        <v>0.51607360570147642</v>
      </c>
    </row>
    <row r="523" spans="1:7" x14ac:dyDescent="0.3">
      <c r="A523" s="801" t="s">
        <v>2490</v>
      </c>
      <c r="B523" s="732"/>
      <c r="C523" s="733"/>
      <c r="D523" s="809">
        <v>190429.27</v>
      </c>
      <c r="E523" s="732"/>
      <c r="F523" s="733"/>
      <c r="G523" s="203">
        <v>1</v>
      </c>
    </row>
    <row r="524" spans="1:7" x14ac:dyDescent="0.3">
      <c r="A524" s="801" t="s">
        <v>2491</v>
      </c>
      <c r="B524" s="732"/>
      <c r="C524" s="733"/>
      <c r="D524" s="809">
        <f>SUM(D521+D522)</f>
        <v>190429.27000000002</v>
      </c>
      <c r="E524" s="732"/>
      <c r="F524" s="733"/>
      <c r="G524" s="203">
        <f>D524/D523</f>
        <v>1.0000000000000002</v>
      </c>
    </row>
    <row r="525" spans="1:7" x14ac:dyDescent="0.3">
      <c r="A525" s="801" t="s">
        <v>2719</v>
      </c>
      <c r="B525" s="732"/>
      <c r="C525" s="733"/>
      <c r="D525" s="809">
        <f>D523-D524</f>
        <v>0</v>
      </c>
      <c r="E525" s="732"/>
      <c r="F525" s="733"/>
      <c r="G525" s="203">
        <f>D525/D523</f>
        <v>0</v>
      </c>
    </row>
    <row r="526" spans="1:7" x14ac:dyDescent="0.3">
      <c r="A526" s="813" t="s">
        <v>2720</v>
      </c>
      <c r="B526" s="791"/>
      <c r="C526" s="791"/>
      <c r="D526" s="791"/>
      <c r="E526" s="791"/>
      <c r="F526" s="791"/>
      <c r="G526" s="791"/>
    </row>
    <row r="527" spans="1:7" ht="15.6" x14ac:dyDescent="0.3">
      <c r="A527" s="197" t="s">
        <v>1034</v>
      </c>
      <c r="B527" s="197" t="s">
        <v>1035</v>
      </c>
      <c r="C527" s="197" t="s">
        <v>1036</v>
      </c>
      <c r="D527" s="197" t="s">
        <v>1037</v>
      </c>
      <c r="E527" s="197" t="s">
        <v>2203</v>
      </c>
      <c r="F527" s="197" t="s">
        <v>1038</v>
      </c>
      <c r="G527" s="197" t="s">
        <v>2204</v>
      </c>
    </row>
    <row r="528" spans="1:7" x14ac:dyDescent="0.3">
      <c r="A528" s="75" t="s">
        <v>1040</v>
      </c>
      <c r="B528" s="75" t="s">
        <v>2721</v>
      </c>
      <c r="C528" s="76">
        <v>45489</v>
      </c>
      <c r="D528" s="78">
        <v>80185.009999999995</v>
      </c>
      <c r="E528" s="78" t="s">
        <v>2572</v>
      </c>
      <c r="F528" s="78"/>
      <c r="G528" s="226">
        <f>D528/D534</f>
        <v>0.12515786770104059</v>
      </c>
    </row>
    <row r="529" spans="1:7" x14ac:dyDescent="0.3">
      <c r="A529" s="75" t="s">
        <v>1042</v>
      </c>
      <c r="B529" s="75" t="s">
        <v>2722</v>
      </c>
      <c r="C529" s="76">
        <v>45525</v>
      </c>
      <c r="D529" s="227">
        <v>51495.360000000001</v>
      </c>
      <c r="E529" s="78" t="s">
        <v>2572</v>
      </c>
      <c r="F529" s="78"/>
      <c r="G529" s="226">
        <f>D529/D534</f>
        <v>8.0377235771342537E-2</v>
      </c>
    </row>
    <row r="530" spans="1:7" x14ac:dyDescent="0.3">
      <c r="A530" s="228" t="s">
        <v>1706</v>
      </c>
      <c r="B530" s="228" t="s">
        <v>2723</v>
      </c>
      <c r="C530" s="229">
        <v>45552</v>
      </c>
      <c r="D530" s="230">
        <v>200805.8</v>
      </c>
      <c r="E530" s="78" t="s">
        <v>2572</v>
      </c>
      <c r="F530" s="230"/>
      <c r="G530" s="226">
        <f>D530/D534</f>
        <v>0.31343047472341301</v>
      </c>
    </row>
    <row r="531" spans="1:7" x14ac:dyDescent="0.3">
      <c r="A531" s="75" t="s">
        <v>2078</v>
      </c>
      <c r="B531" s="75" t="s">
        <v>2724</v>
      </c>
      <c r="C531" s="231">
        <v>45609</v>
      </c>
      <c r="D531" s="78">
        <v>97491.02</v>
      </c>
      <c r="E531" s="78" t="s">
        <v>2572</v>
      </c>
      <c r="F531" s="78"/>
      <c r="G531" s="226">
        <f>D531/D534</f>
        <v>0.15217018970502721</v>
      </c>
    </row>
    <row r="532" spans="1:7" x14ac:dyDescent="0.3">
      <c r="A532" s="219" t="s">
        <v>2080</v>
      </c>
      <c r="B532" s="232"/>
      <c r="C532" s="232"/>
      <c r="D532" s="136">
        <v>206185.03</v>
      </c>
      <c r="E532" s="136" t="s">
        <v>2572</v>
      </c>
      <c r="F532" s="202" t="s">
        <v>2214</v>
      </c>
      <c r="G532" s="226">
        <f>D532/D534</f>
        <v>0.32182671931667889</v>
      </c>
    </row>
    <row r="533" spans="1:7" x14ac:dyDescent="0.3">
      <c r="A533" s="1"/>
      <c r="B533" s="1"/>
      <c r="C533" s="1"/>
      <c r="D533" s="222">
        <v>4508.7299999999996</v>
      </c>
      <c r="E533" s="222"/>
      <c r="F533" s="233" t="s">
        <v>2725</v>
      </c>
      <c r="G533" s="234"/>
    </row>
    <row r="534" spans="1:7" x14ac:dyDescent="0.3">
      <c r="A534" s="811" t="s">
        <v>2726</v>
      </c>
      <c r="B534" s="698"/>
      <c r="C534" s="699"/>
      <c r="D534" s="812">
        <v>640670.94999999995</v>
      </c>
      <c r="E534" s="698"/>
      <c r="F534" s="699"/>
      <c r="G534" s="235">
        <v>1</v>
      </c>
    </row>
    <row r="535" spans="1:7" x14ac:dyDescent="0.3">
      <c r="A535" s="801" t="s">
        <v>2727</v>
      </c>
      <c r="B535" s="732"/>
      <c r="C535" s="733"/>
      <c r="D535" s="809">
        <f>SUM(D528+D529+D530+D531+D532+D533)</f>
        <v>640670.94999999995</v>
      </c>
      <c r="E535" s="732"/>
      <c r="F535" s="733"/>
      <c r="G535" s="236">
        <f>D535/D534</f>
        <v>1</v>
      </c>
    </row>
    <row r="536" spans="1:7" x14ac:dyDescent="0.3">
      <c r="A536" s="801" t="s">
        <v>2728</v>
      </c>
      <c r="B536" s="732"/>
      <c r="C536" s="733"/>
      <c r="D536" s="815">
        <f>D534-D535</f>
        <v>0</v>
      </c>
      <c r="E536" s="816"/>
      <c r="F536" s="817"/>
      <c r="G536" s="236">
        <f>D536/D534</f>
        <v>0</v>
      </c>
    </row>
    <row r="537" spans="1:7" x14ac:dyDescent="0.3">
      <c r="A537" s="813" t="s">
        <v>2729</v>
      </c>
      <c r="B537" s="791"/>
      <c r="C537" s="791"/>
      <c r="D537" s="791"/>
      <c r="E537" s="791"/>
      <c r="F537" s="791"/>
      <c r="G537" s="791"/>
    </row>
    <row r="538" spans="1:7" ht="15.6" x14ac:dyDescent="0.3">
      <c r="A538" s="197" t="s">
        <v>1034</v>
      </c>
      <c r="B538" s="197" t="s">
        <v>1035</v>
      </c>
      <c r="C538" s="197" t="s">
        <v>1036</v>
      </c>
      <c r="D538" s="197" t="s">
        <v>1037</v>
      </c>
      <c r="E538" s="197" t="s">
        <v>2203</v>
      </c>
      <c r="F538" s="197" t="s">
        <v>1038</v>
      </c>
      <c r="G538" s="197" t="s">
        <v>2204</v>
      </c>
    </row>
    <row r="539" spans="1:7" x14ac:dyDescent="0.3">
      <c r="A539" s="75" t="s">
        <v>1040</v>
      </c>
      <c r="B539" s="75" t="s">
        <v>2730</v>
      </c>
      <c r="C539" s="76">
        <v>45525</v>
      </c>
      <c r="D539" s="78">
        <v>21885.119999999999</v>
      </c>
      <c r="E539" s="78" t="s">
        <v>2572</v>
      </c>
      <c r="F539" s="78"/>
      <c r="G539" s="224">
        <f>D539/D541</f>
        <v>1</v>
      </c>
    </row>
    <row r="540" spans="1:7" x14ac:dyDescent="0.3">
      <c r="A540" s="75" t="s">
        <v>1042</v>
      </c>
      <c r="B540" s="75"/>
      <c r="C540" s="76"/>
      <c r="D540" s="78"/>
      <c r="E540" s="78" t="s">
        <v>2572</v>
      </c>
      <c r="F540" s="202" t="s">
        <v>2214</v>
      </c>
      <c r="G540" s="224">
        <f>D540/D541</f>
        <v>0</v>
      </c>
    </row>
    <row r="541" spans="1:7" x14ac:dyDescent="0.3">
      <c r="A541" s="801" t="s">
        <v>2657</v>
      </c>
      <c r="B541" s="732"/>
      <c r="C541" s="733"/>
      <c r="D541" s="809">
        <v>21885.119999999999</v>
      </c>
      <c r="E541" s="732"/>
      <c r="F541" s="733"/>
      <c r="G541" s="203">
        <v>1</v>
      </c>
    </row>
    <row r="542" spans="1:7" x14ac:dyDescent="0.3">
      <c r="A542" s="801" t="s">
        <v>2658</v>
      </c>
      <c r="B542" s="732"/>
      <c r="C542" s="733"/>
      <c r="D542" s="809">
        <f>SUM(D539+D540)</f>
        <v>21885.119999999999</v>
      </c>
      <c r="E542" s="732"/>
      <c r="F542" s="733"/>
      <c r="G542" s="203">
        <f>D542/D541</f>
        <v>1</v>
      </c>
    </row>
    <row r="543" spans="1:7" x14ac:dyDescent="0.3">
      <c r="A543" s="801" t="s">
        <v>2659</v>
      </c>
      <c r="B543" s="732"/>
      <c r="C543" s="733"/>
      <c r="D543" s="809">
        <f>D541-D542</f>
        <v>0</v>
      </c>
      <c r="E543" s="732"/>
      <c r="F543" s="733"/>
      <c r="G543" s="203">
        <f>D543/D541</f>
        <v>0</v>
      </c>
    </row>
    <row r="544" spans="1:7" x14ac:dyDescent="0.3">
      <c r="A544" s="814" t="s">
        <v>2731</v>
      </c>
      <c r="B544" s="814"/>
      <c r="C544" s="814"/>
      <c r="D544" s="814"/>
      <c r="E544" s="814"/>
      <c r="F544" s="814"/>
      <c r="G544" s="814"/>
    </row>
    <row r="545" spans="1:7" ht="15.6" x14ac:dyDescent="0.3">
      <c r="A545" s="197" t="s">
        <v>1034</v>
      </c>
      <c r="B545" s="197" t="s">
        <v>1035</v>
      </c>
      <c r="C545" s="197" t="s">
        <v>1036</v>
      </c>
      <c r="D545" s="197" t="s">
        <v>1037</v>
      </c>
      <c r="E545" s="197" t="s">
        <v>2203</v>
      </c>
      <c r="F545" s="197" t="s">
        <v>1038</v>
      </c>
      <c r="G545" s="197" t="s">
        <v>2204</v>
      </c>
    </row>
    <row r="546" spans="1:7" x14ac:dyDescent="0.3">
      <c r="A546" s="75" t="s">
        <v>1040</v>
      </c>
      <c r="B546" s="75" t="s">
        <v>2732</v>
      </c>
      <c r="C546" s="76">
        <v>45525</v>
      </c>
      <c r="D546" s="78">
        <v>227482.1</v>
      </c>
      <c r="E546" s="78" t="s">
        <v>2572</v>
      </c>
      <c r="F546" s="78"/>
      <c r="G546" s="224">
        <f>D546/D548</f>
        <v>1</v>
      </c>
    </row>
    <row r="547" spans="1:7" x14ac:dyDescent="0.3">
      <c r="A547" s="75" t="s">
        <v>1042</v>
      </c>
      <c r="B547" s="75"/>
      <c r="C547" s="76"/>
      <c r="D547" s="78"/>
      <c r="E547" s="78" t="s">
        <v>2572</v>
      </c>
      <c r="F547" s="202" t="s">
        <v>2214</v>
      </c>
      <c r="G547" s="224">
        <f>D547/D548</f>
        <v>0</v>
      </c>
    </row>
    <row r="548" spans="1:7" x14ac:dyDescent="0.3">
      <c r="A548" s="801" t="s">
        <v>2733</v>
      </c>
      <c r="B548" s="732"/>
      <c r="C548" s="733"/>
      <c r="D548" s="809">
        <v>227482.1</v>
      </c>
      <c r="E548" s="732"/>
      <c r="F548" s="733"/>
      <c r="G548" s="203">
        <v>1</v>
      </c>
    </row>
    <row r="549" spans="1:7" x14ac:dyDescent="0.3">
      <c r="A549" s="801" t="s">
        <v>2734</v>
      </c>
      <c r="B549" s="732"/>
      <c r="C549" s="733"/>
      <c r="D549" s="809">
        <f>SUM(D546+D547)</f>
        <v>227482.1</v>
      </c>
      <c r="E549" s="732"/>
      <c r="F549" s="733"/>
      <c r="G549" s="203">
        <f>D549/D548</f>
        <v>1</v>
      </c>
    </row>
    <row r="550" spans="1:7" x14ac:dyDescent="0.3">
      <c r="A550" s="801" t="s">
        <v>2735</v>
      </c>
      <c r="B550" s="732"/>
      <c r="C550" s="733"/>
      <c r="D550" s="809">
        <f>D548-D549</f>
        <v>0</v>
      </c>
      <c r="E550" s="732"/>
      <c r="F550" s="733"/>
      <c r="G550" s="203">
        <f>D550/D548</f>
        <v>0</v>
      </c>
    </row>
    <row r="551" spans="1:7" x14ac:dyDescent="0.3">
      <c r="A551" s="814" t="s">
        <v>2736</v>
      </c>
      <c r="B551" s="814"/>
      <c r="C551" s="814"/>
      <c r="D551" s="814"/>
      <c r="E551" s="814"/>
      <c r="F551" s="814"/>
      <c r="G551" s="814"/>
    </row>
    <row r="552" spans="1:7" ht="15.6" x14ac:dyDescent="0.3">
      <c r="A552" s="197" t="s">
        <v>1034</v>
      </c>
      <c r="B552" s="197" t="s">
        <v>1035</v>
      </c>
      <c r="C552" s="197" t="s">
        <v>1036</v>
      </c>
      <c r="D552" s="197" t="s">
        <v>1037</v>
      </c>
      <c r="E552" s="197" t="s">
        <v>2203</v>
      </c>
      <c r="F552" s="197" t="s">
        <v>1038</v>
      </c>
      <c r="G552" s="197" t="s">
        <v>2204</v>
      </c>
    </row>
    <row r="553" spans="1:7" x14ac:dyDescent="0.3">
      <c r="A553" s="75" t="s">
        <v>1040</v>
      </c>
      <c r="B553" s="75"/>
      <c r="C553" s="237" t="s">
        <v>2737</v>
      </c>
      <c r="D553" s="78">
        <v>206478.69</v>
      </c>
      <c r="E553" s="78" t="s">
        <v>2572</v>
      </c>
      <c r="F553" s="202" t="s">
        <v>2214</v>
      </c>
      <c r="G553" s="224">
        <f>D553/D554</f>
        <v>1</v>
      </c>
    </row>
    <row r="554" spans="1:7" x14ac:dyDescent="0.3">
      <c r="A554" s="801" t="s">
        <v>2733</v>
      </c>
      <c r="B554" s="732"/>
      <c r="C554" s="733"/>
      <c r="D554" s="809">
        <v>206478.69</v>
      </c>
      <c r="E554" s="732"/>
      <c r="F554" s="733"/>
      <c r="G554" s="203">
        <v>1</v>
      </c>
    </row>
    <row r="555" spans="1:7" x14ac:dyDescent="0.3">
      <c r="A555" s="801" t="s">
        <v>2734</v>
      </c>
      <c r="B555" s="732"/>
      <c r="C555" s="733"/>
      <c r="D555" s="809">
        <f>SUM(D553)</f>
        <v>206478.69</v>
      </c>
      <c r="E555" s="732"/>
      <c r="F555" s="733"/>
      <c r="G555" s="203">
        <f>D555/D554</f>
        <v>1</v>
      </c>
    </row>
    <row r="556" spans="1:7" x14ac:dyDescent="0.3">
      <c r="A556" s="801" t="s">
        <v>2735</v>
      </c>
      <c r="B556" s="732"/>
      <c r="C556" s="733"/>
      <c r="D556" s="809">
        <f>D554-D555</f>
        <v>0</v>
      </c>
      <c r="E556" s="732"/>
      <c r="F556" s="733"/>
      <c r="G556" s="203">
        <f>D556/D554</f>
        <v>0</v>
      </c>
    </row>
    <row r="557" spans="1:7" x14ac:dyDescent="0.3">
      <c r="A557" s="813" t="s">
        <v>2738</v>
      </c>
      <c r="B557" s="791"/>
      <c r="C557" s="791"/>
      <c r="D557" s="791"/>
      <c r="E557" s="791"/>
      <c r="F557" s="791"/>
      <c r="G557" s="791"/>
    </row>
    <row r="558" spans="1:7" ht="15.6" x14ac:dyDescent="0.3">
      <c r="A558" s="197" t="s">
        <v>1034</v>
      </c>
      <c r="B558" s="197" t="s">
        <v>1035</v>
      </c>
      <c r="C558" s="197" t="s">
        <v>1036</v>
      </c>
      <c r="D558" s="197" t="s">
        <v>1037</v>
      </c>
      <c r="E558" s="197" t="s">
        <v>2203</v>
      </c>
      <c r="F558" s="197" t="s">
        <v>1038</v>
      </c>
      <c r="G558" s="197" t="s">
        <v>2204</v>
      </c>
    </row>
    <row r="559" spans="1:7" x14ac:dyDescent="0.3">
      <c r="A559" s="75" t="s">
        <v>1040</v>
      </c>
      <c r="B559" s="75" t="s">
        <v>2739</v>
      </c>
      <c r="C559" s="76">
        <v>45525</v>
      </c>
      <c r="D559" s="78">
        <v>76293.34</v>
      </c>
      <c r="E559" s="78" t="s">
        <v>2572</v>
      </c>
      <c r="F559" s="78"/>
      <c r="G559" s="226">
        <f>D559/D563</f>
        <v>0.28210870519621928</v>
      </c>
    </row>
    <row r="560" spans="1:7" x14ac:dyDescent="0.3">
      <c r="A560" s="75" t="s">
        <v>1042</v>
      </c>
      <c r="B560" s="75" t="s">
        <v>2740</v>
      </c>
      <c r="C560" s="76">
        <v>45552</v>
      </c>
      <c r="D560" s="78">
        <v>109880.83</v>
      </c>
      <c r="E560" s="78" t="s">
        <v>2572</v>
      </c>
      <c r="F560" s="78"/>
      <c r="G560" s="226">
        <f>D560/D563</f>
        <v>0.40630464831118795</v>
      </c>
    </row>
    <row r="561" spans="1:7" x14ac:dyDescent="0.3">
      <c r="A561" s="219" t="s">
        <v>1706</v>
      </c>
      <c r="B561" s="219" t="s">
        <v>2741</v>
      </c>
      <c r="C561" s="238">
        <v>45583</v>
      </c>
      <c r="D561" s="136">
        <v>44049.39</v>
      </c>
      <c r="E561" s="136" t="s">
        <v>2742</v>
      </c>
      <c r="F561" s="136"/>
      <c r="G561" s="226">
        <f>D561/D563</f>
        <v>0.1628807491923055</v>
      </c>
    </row>
    <row r="562" spans="1:7" x14ac:dyDescent="0.3">
      <c r="A562" s="239" t="s">
        <v>2078</v>
      </c>
      <c r="B562" s="239" t="s">
        <v>2743</v>
      </c>
      <c r="C562" s="240">
        <v>45671</v>
      </c>
      <c r="D562" s="241">
        <v>22121.33</v>
      </c>
      <c r="E562" s="241" t="s">
        <v>2572</v>
      </c>
      <c r="F562" s="241"/>
      <c r="G562" s="226">
        <f>D562/D563</f>
        <v>8.1797700343415061E-2</v>
      </c>
    </row>
    <row r="563" spans="1:7" x14ac:dyDescent="0.3">
      <c r="A563" s="811" t="s">
        <v>2310</v>
      </c>
      <c r="B563" s="698"/>
      <c r="C563" s="699"/>
      <c r="D563" s="812">
        <v>270439.51</v>
      </c>
      <c r="E563" s="698"/>
      <c r="F563" s="699"/>
      <c r="G563" s="203">
        <v>1</v>
      </c>
    </row>
    <row r="564" spans="1:7" x14ac:dyDescent="0.3">
      <c r="A564" s="801" t="s">
        <v>2744</v>
      </c>
      <c r="B564" s="732"/>
      <c r="C564" s="733"/>
      <c r="D564" s="809">
        <f>SUM(D559+D560+D561+D562)</f>
        <v>252344.89</v>
      </c>
      <c r="E564" s="732"/>
      <c r="F564" s="733"/>
      <c r="G564" s="236">
        <f>D564/D563</f>
        <v>0.93309180304312789</v>
      </c>
    </row>
    <row r="565" spans="1:7" x14ac:dyDescent="0.3">
      <c r="A565" s="801" t="s">
        <v>2745</v>
      </c>
      <c r="B565" s="732"/>
      <c r="C565" s="733"/>
      <c r="D565" s="809">
        <f>D563-D564</f>
        <v>18094.619999999995</v>
      </c>
      <c r="E565" s="732"/>
      <c r="F565" s="733"/>
      <c r="G565" s="236">
        <f>D565/D563</f>
        <v>6.6908196956872154E-2</v>
      </c>
    </row>
    <row r="566" spans="1:7" x14ac:dyDescent="0.3">
      <c r="A566" s="813" t="s">
        <v>2746</v>
      </c>
      <c r="B566" s="791"/>
      <c r="C566" s="791"/>
      <c r="D566" s="791"/>
      <c r="E566" s="791"/>
      <c r="F566" s="791"/>
      <c r="G566" s="791"/>
    </row>
    <row r="567" spans="1:7" ht="15.6" x14ac:dyDescent="0.3">
      <c r="A567" s="197" t="s">
        <v>1034</v>
      </c>
      <c r="B567" s="197" t="s">
        <v>1035</v>
      </c>
      <c r="C567" s="197" t="s">
        <v>1036</v>
      </c>
      <c r="D567" s="197" t="s">
        <v>1037</v>
      </c>
      <c r="E567" s="197" t="s">
        <v>2203</v>
      </c>
      <c r="F567" s="197" t="s">
        <v>1038</v>
      </c>
      <c r="G567" s="197" t="s">
        <v>2204</v>
      </c>
    </row>
    <row r="568" spans="1:7" x14ac:dyDescent="0.3">
      <c r="A568" s="75" t="s">
        <v>1040</v>
      </c>
      <c r="B568" s="75" t="s">
        <v>2739</v>
      </c>
      <c r="C568" s="76">
        <v>45525</v>
      </c>
      <c r="D568" s="78">
        <v>288569.81</v>
      </c>
      <c r="E568" s="78" t="s">
        <v>2572</v>
      </c>
      <c r="F568" s="202" t="s">
        <v>2214</v>
      </c>
      <c r="G568" s="226">
        <f>D568/D569</f>
        <v>1</v>
      </c>
    </row>
    <row r="569" spans="1:7" x14ac:dyDescent="0.3">
      <c r="A569" s="811" t="s">
        <v>2542</v>
      </c>
      <c r="B569" s="698"/>
      <c r="C569" s="699"/>
      <c r="D569" s="812">
        <v>288569.81</v>
      </c>
      <c r="E569" s="698"/>
      <c r="F569" s="699"/>
      <c r="G569" s="203">
        <v>1</v>
      </c>
    </row>
    <row r="570" spans="1:7" x14ac:dyDescent="0.3">
      <c r="A570" s="801" t="s">
        <v>2543</v>
      </c>
      <c r="B570" s="732"/>
      <c r="C570" s="733"/>
      <c r="D570" s="809">
        <f>SUM(D568)</f>
        <v>288569.81</v>
      </c>
      <c r="E570" s="732"/>
      <c r="F570" s="733"/>
      <c r="G570" s="236">
        <f>D570/D569</f>
        <v>1</v>
      </c>
    </row>
    <row r="571" spans="1:7" x14ac:dyDescent="0.3">
      <c r="A571" s="801" t="s">
        <v>2544</v>
      </c>
      <c r="B571" s="732"/>
      <c r="C571" s="733"/>
      <c r="D571" s="809">
        <f>D569-D570</f>
        <v>0</v>
      </c>
      <c r="E571" s="732"/>
      <c r="F571" s="733"/>
      <c r="G571" s="236">
        <f>D571/D569</f>
        <v>0</v>
      </c>
    </row>
    <row r="572" spans="1:7" x14ac:dyDescent="0.3">
      <c r="A572" s="813" t="s">
        <v>2747</v>
      </c>
      <c r="B572" s="791"/>
      <c r="C572" s="791"/>
      <c r="D572" s="791"/>
      <c r="E572" s="791"/>
      <c r="F572" s="791"/>
      <c r="G572" s="791"/>
    </row>
    <row r="573" spans="1:7" ht="15.6" x14ac:dyDescent="0.3">
      <c r="A573" s="197" t="s">
        <v>1034</v>
      </c>
      <c r="B573" s="197" t="s">
        <v>1035</v>
      </c>
      <c r="C573" s="197" t="s">
        <v>1036</v>
      </c>
      <c r="D573" s="197" t="s">
        <v>1037</v>
      </c>
      <c r="E573" s="197" t="s">
        <v>2203</v>
      </c>
      <c r="F573" s="197" t="s">
        <v>1038</v>
      </c>
      <c r="G573" s="197" t="s">
        <v>2204</v>
      </c>
    </row>
    <row r="574" spans="1:7" x14ac:dyDescent="0.3">
      <c r="A574" s="75" t="s">
        <v>1040</v>
      </c>
      <c r="B574" s="75" t="s">
        <v>2748</v>
      </c>
      <c r="C574" s="76">
        <v>45560</v>
      </c>
      <c r="D574" s="78">
        <v>219332.63</v>
      </c>
      <c r="E574" s="78" t="s">
        <v>2572</v>
      </c>
      <c r="F574" s="202" t="s">
        <v>2214</v>
      </c>
      <c r="G574" s="226">
        <f>D574/D575</f>
        <v>1</v>
      </c>
    </row>
    <row r="575" spans="1:7" x14ac:dyDescent="0.3">
      <c r="A575" s="801" t="s">
        <v>2749</v>
      </c>
      <c r="B575" s="732"/>
      <c r="C575" s="733"/>
      <c r="D575" s="809">
        <v>219332.63</v>
      </c>
      <c r="E575" s="732"/>
      <c r="F575" s="733"/>
      <c r="G575" s="203">
        <v>1</v>
      </c>
    </row>
    <row r="576" spans="1:7" x14ac:dyDescent="0.3">
      <c r="A576" s="801" t="s">
        <v>2750</v>
      </c>
      <c r="B576" s="732"/>
      <c r="C576" s="733"/>
      <c r="D576" s="809">
        <f>SUM(D574)</f>
        <v>219332.63</v>
      </c>
      <c r="E576" s="732"/>
      <c r="F576" s="733"/>
      <c r="G576" s="236">
        <f>D576/D575</f>
        <v>1</v>
      </c>
    </row>
    <row r="577" spans="1:7" x14ac:dyDescent="0.3">
      <c r="A577" s="801" t="s">
        <v>2751</v>
      </c>
      <c r="B577" s="732"/>
      <c r="C577" s="733"/>
      <c r="D577" s="809">
        <f>D575-D576</f>
        <v>0</v>
      </c>
      <c r="E577" s="732"/>
      <c r="F577" s="733"/>
      <c r="G577" s="236">
        <f>D577/D575</f>
        <v>0</v>
      </c>
    </row>
    <row r="578" spans="1:7" x14ac:dyDescent="0.3">
      <c r="A578" s="813" t="s">
        <v>2364</v>
      </c>
      <c r="B578" s="791"/>
      <c r="C578" s="791"/>
      <c r="D578" s="791"/>
      <c r="E578" s="791"/>
      <c r="F578" s="791"/>
      <c r="G578" s="791"/>
    </row>
    <row r="579" spans="1:7" ht="15.6" x14ac:dyDescent="0.3">
      <c r="A579" s="197" t="s">
        <v>1034</v>
      </c>
      <c r="B579" s="197" t="s">
        <v>1035</v>
      </c>
      <c r="C579" s="197" t="s">
        <v>1036</v>
      </c>
      <c r="D579" s="197" t="s">
        <v>1037</v>
      </c>
      <c r="E579" s="197" t="s">
        <v>2203</v>
      </c>
      <c r="F579" s="197" t="s">
        <v>1038</v>
      </c>
      <c r="G579" s="197" t="s">
        <v>2204</v>
      </c>
    </row>
    <row r="580" spans="1:7" x14ac:dyDescent="0.3">
      <c r="A580" s="75" t="s">
        <v>1040</v>
      </c>
      <c r="B580" s="75" t="s">
        <v>2752</v>
      </c>
      <c r="C580" s="76">
        <v>45583</v>
      </c>
      <c r="D580" s="78">
        <v>128130.56</v>
      </c>
      <c r="E580" s="78" t="s">
        <v>2753</v>
      </c>
      <c r="F580" s="202" t="s">
        <v>2214</v>
      </c>
      <c r="G580" s="226">
        <f>D580/D581</f>
        <v>1</v>
      </c>
    </row>
    <row r="581" spans="1:7" x14ac:dyDescent="0.3">
      <c r="A581" s="801" t="s">
        <v>2754</v>
      </c>
      <c r="B581" s="732"/>
      <c r="C581" s="733"/>
      <c r="D581" s="809">
        <v>128130.56</v>
      </c>
      <c r="E581" s="732"/>
      <c r="F581" s="733"/>
      <c r="G581" s="236">
        <v>1</v>
      </c>
    </row>
    <row r="582" spans="1:7" x14ac:dyDescent="0.3">
      <c r="A582" s="801" t="s">
        <v>2755</v>
      </c>
      <c r="B582" s="732"/>
      <c r="C582" s="733"/>
      <c r="D582" s="809">
        <f>SUM(D580)</f>
        <v>128130.56</v>
      </c>
      <c r="E582" s="732"/>
      <c r="F582" s="733"/>
      <c r="G582" s="242" t="s">
        <v>73</v>
      </c>
    </row>
    <row r="583" spans="1:7" x14ac:dyDescent="0.3">
      <c r="A583" s="801" t="s">
        <v>2756</v>
      </c>
      <c r="B583" s="732"/>
      <c r="C583" s="733"/>
      <c r="D583" s="809">
        <f>D581-D582</f>
        <v>0</v>
      </c>
      <c r="E583" s="732"/>
      <c r="F583" s="733"/>
      <c r="G583" s="236">
        <f>D583/D581</f>
        <v>0</v>
      </c>
    </row>
    <row r="584" spans="1:7" x14ac:dyDescent="0.3">
      <c r="A584" s="813" t="s">
        <v>2757</v>
      </c>
      <c r="B584" s="791"/>
      <c r="C584" s="791"/>
      <c r="D584" s="791"/>
      <c r="E584" s="791"/>
      <c r="F584" s="791"/>
      <c r="G584" s="791"/>
    </row>
    <row r="585" spans="1:7" ht="15.6" x14ac:dyDescent="0.3">
      <c r="A585" s="197" t="s">
        <v>1034</v>
      </c>
      <c r="B585" s="197" t="s">
        <v>1035</v>
      </c>
      <c r="C585" s="197" t="s">
        <v>1036</v>
      </c>
      <c r="D585" s="197" t="s">
        <v>1037</v>
      </c>
      <c r="E585" s="197" t="s">
        <v>2203</v>
      </c>
      <c r="F585" s="197" t="s">
        <v>1038</v>
      </c>
      <c r="G585" s="197" t="s">
        <v>2204</v>
      </c>
    </row>
    <row r="586" spans="1:7" x14ac:dyDescent="0.3">
      <c r="A586" s="75" t="s">
        <v>1040</v>
      </c>
      <c r="B586" s="75" t="s">
        <v>2758</v>
      </c>
      <c r="C586" s="231">
        <v>45583</v>
      </c>
      <c r="D586" s="78">
        <v>106606.34</v>
      </c>
      <c r="E586" s="78" t="s">
        <v>2759</v>
      </c>
      <c r="F586" s="199"/>
      <c r="G586" s="226">
        <f>D586/D591</f>
        <v>0.12752673332496922</v>
      </c>
    </row>
    <row r="587" spans="1:7" x14ac:dyDescent="0.3">
      <c r="A587" s="219" t="s">
        <v>1042</v>
      </c>
      <c r="B587" s="219" t="s">
        <v>2760</v>
      </c>
      <c r="C587" s="238">
        <v>45609</v>
      </c>
      <c r="D587" s="136">
        <v>264204.96000000002</v>
      </c>
      <c r="E587" s="136" t="s">
        <v>2761</v>
      </c>
      <c r="F587" s="136"/>
      <c r="G587" s="226">
        <f>D587/D591</f>
        <v>0.31605245501397161</v>
      </c>
    </row>
    <row r="588" spans="1:7" x14ac:dyDescent="0.3">
      <c r="A588" s="239" t="s">
        <v>1706</v>
      </c>
      <c r="B588" s="239" t="s">
        <v>2762</v>
      </c>
      <c r="C588" s="240">
        <v>45671</v>
      </c>
      <c r="D588" s="241">
        <v>111603.07</v>
      </c>
      <c r="E588" s="241" t="s">
        <v>2596</v>
      </c>
      <c r="F588" s="243"/>
      <c r="G588" s="234">
        <f>D588/D591</f>
        <v>0.13350401998734665</v>
      </c>
    </row>
    <row r="589" spans="1:7" x14ac:dyDescent="0.3">
      <c r="A589" s="239" t="s">
        <v>2078</v>
      </c>
      <c r="B589" s="239" t="s">
        <v>2763</v>
      </c>
      <c r="C589" s="240">
        <v>45705</v>
      </c>
      <c r="D589" s="241">
        <v>203339.59</v>
      </c>
      <c r="E589" s="241" t="s">
        <v>2764</v>
      </c>
      <c r="F589" s="244"/>
      <c r="G589" s="234"/>
    </row>
    <row r="590" spans="1:7" x14ac:dyDescent="0.3">
      <c r="A590" s="239" t="s">
        <v>2080</v>
      </c>
      <c r="B590" s="239" t="s">
        <v>2765</v>
      </c>
      <c r="C590" s="240">
        <v>45730</v>
      </c>
      <c r="D590" s="241">
        <v>150198.92000000001</v>
      </c>
      <c r="E590" s="241"/>
      <c r="F590" s="202" t="s">
        <v>2214</v>
      </c>
      <c r="G590" s="234"/>
    </row>
    <row r="591" spans="1:7" x14ac:dyDescent="0.3">
      <c r="A591" s="811" t="s">
        <v>2766</v>
      </c>
      <c r="B591" s="698"/>
      <c r="C591" s="699"/>
      <c r="D591" s="812">
        <v>835952.88</v>
      </c>
      <c r="E591" s="698"/>
      <c r="F591" s="698"/>
      <c r="G591" s="245">
        <v>1</v>
      </c>
    </row>
    <row r="592" spans="1:7" x14ac:dyDescent="0.3">
      <c r="A592" s="801" t="s">
        <v>2767</v>
      </c>
      <c r="B592" s="732"/>
      <c r="C592" s="733"/>
      <c r="D592" s="809">
        <f>SUM(D586,D587,D588,D589,D590)</f>
        <v>835952.88000000012</v>
      </c>
      <c r="E592" s="732"/>
      <c r="F592" s="733"/>
      <c r="G592" s="235">
        <f>D592/D591</f>
        <v>1.0000000000000002</v>
      </c>
    </row>
    <row r="593" spans="1:7" x14ac:dyDescent="0.3">
      <c r="A593" s="801" t="s">
        <v>2768</v>
      </c>
      <c r="B593" s="732"/>
      <c r="C593" s="733"/>
      <c r="D593" s="809">
        <f>D591-D592</f>
        <v>0</v>
      </c>
      <c r="E593" s="732"/>
      <c r="F593" s="733"/>
      <c r="G593" s="236">
        <f>D593/D591</f>
        <v>0</v>
      </c>
    </row>
    <row r="594" spans="1:7" x14ac:dyDescent="0.3">
      <c r="A594" s="813" t="s">
        <v>2769</v>
      </c>
      <c r="B594" s="791"/>
      <c r="C594" s="791"/>
      <c r="D594" s="791"/>
      <c r="E594" s="791"/>
      <c r="F594" s="791"/>
      <c r="G594" s="791"/>
    </row>
    <row r="595" spans="1:7" ht="15.6" x14ac:dyDescent="0.3">
      <c r="A595" s="197" t="s">
        <v>1034</v>
      </c>
      <c r="B595" s="197" t="s">
        <v>1035</v>
      </c>
      <c r="C595" s="197" t="s">
        <v>1036</v>
      </c>
      <c r="D595" s="197" t="s">
        <v>1037</v>
      </c>
      <c r="E595" s="197" t="s">
        <v>2203</v>
      </c>
      <c r="F595" s="197" t="s">
        <v>1038</v>
      </c>
      <c r="G595" s="197" t="s">
        <v>2204</v>
      </c>
    </row>
    <row r="596" spans="1:7" x14ac:dyDescent="0.3">
      <c r="A596" s="75" t="s">
        <v>1040</v>
      </c>
      <c r="B596" s="75" t="s">
        <v>2770</v>
      </c>
      <c r="C596" s="76">
        <v>45583</v>
      </c>
      <c r="D596" s="78">
        <v>129027.02</v>
      </c>
      <c r="E596" s="78" t="s">
        <v>2771</v>
      </c>
      <c r="F596" s="202" t="s">
        <v>2214</v>
      </c>
      <c r="G596" s="226">
        <f>D596/D597</f>
        <v>1</v>
      </c>
    </row>
    <row r="597" spans="1:7" x14ac:dyDescent="0.3">
      <c r="A597" s="801" t="s">
        <v>2772</v>
      </c>
      <c r="B597" s="732"/>
      <c r="C597" s="733"/>
      <c r="D597" s="809">
        <v>129027.02</v>
      </c>
      <c r="E597" s="732"/>
      <c r="F597" s="733"/>
      <c r="G597" s="236">
        <v>1</v>
      </c>
    </row>
    <row r="598" spans="1:7" x14ac:dyDescent="0.3">
      <c r="A598" s="801" t="s">
        <v>2773</v>
      </c>
      <c r="B598" s="732"/>
      <c r="C598" s="733"/>
      <c r="D598" s="809">
        <f>SUM(D596)</f>
        <v>129027.02</v>
      </c>
      <c r="E598" s="732"/>
      <c r="F598" s="733"/>
      <c r="G598" s="236">
        <f>D598/D597</f>
        <v>1</v>
      </c>
    </row>
    <row r="599" spans="1:7" x14ac:dyDescent="0.3">
      <c r="A599" s="801" t="s">
        <v>2774</v>
      </c>
      <c r="B599" s="732"/>
      <c r="C599" s="733"/>
      <c r="D599" s="809">
        <f>D597-D598</f>
        <v>0</v>
      </c>
      <c r="E599" s="732"/>
      <c r="F599" s="733"/>
      <c r="G599" s="236">
        <f>D599/D597</f>
        <v>0</v>
      </c>
    </row>
    <row r="600" spans="1:7" x14ac:dyDescent="0.3">
      <c r="A600" s="810" t="s">
        <v>2775</v>
      </c>
      <c r="B600" s="732"/>
      <c r="C600" s="732"/>
      <c r="D600" s="732"/>
      <c r="E600" s="732"/>
      <c r="F600" s="732"/>
      <c r="G600" s="733"/>
    </row>
    <row r="601" spans="1:7" ht="15.6" x14ac:dyDescent="0.3">
      <c r="A601" s="197" t="s">
        <v>1034</v>
      </c>
      <c r="B601" s="197" t="s">
        <v>1035</v>
      </c>
      <c r="C601" s="197" t="s">
        <v>1036</v>
      </c>
      <c r="D601" s="197" t="s">
        <v>1037</v>
      </c>
      <c r="E601" s="197" t="s">
        <v>2203</v>
      </c>
      <c r="F601" s="197" t="s">
        <v>1038</v>
      </c>
      <c r="G601" s="197" t="s">
        <v>2204</v>
      </c>
    </row>
    <row r="602" spans="1:7" x14ac:dyDescent="0.3">
      <c r="A602" s="75" t="s">
        <v>1040</v>
      </c>
      <c r="B602" s="75" t="s">
        <v>2776</v>
      </c>
      <c r="C602" s="76">
        <v>45629</v>
      </c>
      <c r="D602" s="78">
        <v>130452.39</v>
      </c>
      <c r="E602" s="78" t="s">
        <v>2572</v>
      </c>
      <c r="F602" s="202" t="s">
        <v>2214</v>
      </c>
      <c r="G602" s="246">
        <f>D602/D603</f>
        <v>1</v>
      </c>
    </row>
    <row r="603" spans="1:7" x14ac:dyDescent="0.3">
      <c r="A603" s="801" t="s">
        <v>2777</v>
      </c>
      <c r="B603" s="732"/>
      <c r="C603" s="733"/>
      <c r="D603" s="809">
        <v>130452.39</v>
      </c>
      <c r="E603" s="732"/>
      <c r="F603" s="733"/>
      <c r="G603" s="236">
        <v>1</v>
      </c>
    </row>
    <row r="604" spans="1:7" x14ac:dyDescent="0.3">
      <c r="A604" s="801" t="s">
        <v>2778</v>
      </c>
      <c r="B604" s="732"/>
      <c r="C604" s="733"/>
      <c r="D604" s="809">
        <f>SUM(D602)</f>
        <v>130452.39</v>
      </c>
      <c r="E604" s="732"/>
      <c r="F604" s="733"/>
      <c r="G604" s="236">
        <f>D604/D603</f>
        <v>1</v>
      </c>
    </row>
    <row r="605" spans="1:7" x14ac:dyDescent="0.3">
      <c r="A605" s="801" t="s">
        <v>2779</v>
      </c>
      <c r="B605" s="732"/>
      <c r="C605" s="733"/>
      <c r="D605" s="809">
        <f>D603-D604</f>
        <v>0</v>
      </c>
      <c r="E605" s="732"/>
      <c r="F605" s="733"/>
      <c r="G605" s="236">
        <f>D605/D603</f>
        <v>0</v>
      </c>
    </row>
    <row r="606" spans="1:7" x14ac:dyDescent="0.3">
      <c r="A606" s="810" t="s">
        <v>2780</v>
      </c>
      <c r="B606" s="732"/>
      <c r="C606" s="732"/>
      <c r="D606" s="732"/>
      <c r="E606" s="732"/>
      <c r="F606" s="732"/>
      <c r="G606" s="733"/>
    </row>
    <row r="607" spans="1:7" ht="15.6" x14ac:dyDescent="0.3">
      <c r="A607" s="197" t="s">
        <v>1034</v>
      </c>
      <c r="B607" s="197" t="s">
        <v>1035</v>
      </c>
      <c r="C607" s="197" t="s">
        <v>1036</v>
      </c>
      <c r="D607" s="197" t="s">
        <v>1037</v>
      </c>
      <c r="E607" s="197" t="s">
        <v>2203</v>
      </c>
      <c r="F607" s="197" t="s">
        <v>1038</v>
      </c>
      <c r="G607" s="197" t="s">
        <v>2204</v>
      </c>
    </row>
    <row r="608" spans="1:7" x14ac:dyDescent="0.3">
      <c r="A608" s="247" t="s">
        <v>1040</v>
      </c>
      <c r="B608" s="247" t="s">
        <v>2781</v>
      </c>
      <c r="C608" s="248">
        <v>45674</v>
      </c>
      <c r="D608" s="249">
        <v>90720.85</v>
      </c>
      <c r="E608" s="249" t="s">
        <v>2572</v>
      </c>
      <c r="F608" s="250"/>
      <c r="G608" s="246">
        <f>D608/D611</f>
        <v>0.21276855475334736</v>
      </c>
    </row>
    <row r="609" spans="1:7" x14ac:dyDescent="0.3">
      <c r="A609" s="239" t="s">
        <v>1042</v>
      </c>
      <c r="B609" s="239" t="s">
        <v>2782</v>
      </c>
      <c r="C609" s="240">
        <v>45705</v>
      </c>
      <c r="D609" s="241">
        <v>146074.19</v>
      </c>
      <c r="E609" s="241" t="s">
        <v>2783</v>
      </c>
      <c r="F609" s="244"/>
      <c r="G609" s="246">
        <f>D609/D611</f>
        <v>0.34258931979876583</v>
      </c>
    </row>
    <row r="610" spans="1:7" x14ac:dyDescent="0.3">
      <c r="A610" s="239" t="s">
        <v>1706</v>
      </c>
      <c r="B610" s="239" t="s">
        <v>2784</v>
      </c>
      <c r="C610" s="240">
        <v>45769</v>
      </c>
      <c r="D610" s="241">
        <v>175995.36</v>
      </c>
      <c r="E610" s="241" t="s">
        <v>2785</v>
      </c>
      <c r="F610" s="244"/>
      <c r="G610" s="246">
        <f>D610/D611</f>
        <v>0.41276375155760858</v>
      </c>
    </row>
    <row r="611" spans="1:7" x14ac:dyDescent="0.3">
      <c r="A611" s="811" t="s">
        <v>2786</v>
      </c>
      <c r="B611" s="698"/>
      <c r="C611" s="699"/>
      <c r="D611" s="812">
        <v>426382.79</v>
      </c>
      <c r="E611" s="698"/>
      <c r="F611" s="699"/>
      <c r="G611" s="236">
        <v>1</v>
      </c>
    </row>
    <row r="612" spans="1:7" x14ac:dyDescent="0.3">
      <c r="A612" s="801" t="s">
        <v>2787</v>
      </c>
      <c r="B612" s="732"/>
      <c r="C612" s="733"/>
      <c r="D612" s="809">
        <f>SUM(D608,D609,D610)</f>
        <v>412790.4</v>
      </c>
      <c r="E612" s="732"/>
      <c r="F612" s="733"/>
      <c r="G612" s="236">
        <f>D612/D611</f>
        <v>0.96812162610972186</v>
      </c>
    </row>
    <row r="613" spans="1:7" x14ac:dyDescent="0.3">
      <c r="A613" s="801" t="s">
        <v>2788</v>
      </c>
      <c r="B613" s="732"/>
      <c r="C613" s="733"/>
      <c r="D613" s="809">
        <f>D611-D612</f>
        <v>13592.389999999956</v>
      </c>
      <c r="E613" s="732"/>
      <c r="F613" s="733"/>
      <c r="G613" s="236">
        <f>D613/D611</f>
        <v>3.1878373890278158E-2</v>
      </c>
    </row>
    <row r="614" spans="1:7" x14ac:dyDescent="0.3">
      <c r="A614" s="790" t="s">
        <v>2789</v>
      </c>
      <c r="B614" s="791"/>
      <c r="C614" s="791"/>
      <c r="D614" s="791"/>
      <c r="E614" s="791"/>
      <c r="F614" s="791"/>
      <c r="G614" s="792"/>
    </row>
    <row r="615" spans="1:7" ht="15.6" x14ac:dyDescent="0.3">
      <c r="A615" s="251" t="s">
        <v>1034</v>
      </c>
      <c r="B615" s="251" t="s">
        <v>1035</v>
      </c>
      <c r="C615" s="251" t="s">
        <v>1036</v>
      </c>
      <c r="D615" s="251" t="s">
        <v>1037</v>
      </c>
      <c r="E615" s="251" t="s">
        <v>2203</v>
      </c>
      <c r="F615" s="251" t="s">
        <v>1038</v>
      </c>
      <c r="G615" s="251" t="s">
        <v>2204</v>
      </c>
    </row>
    <row r="616" spans="1:7" x14ac:dyDescent="0.3">
      <c r="A616" s="239" t="s">
        <v>1040</v>
      </c>
      <c r="B616" s="239" t="s">
        <v>2790</v>
      </c>
      <c r="C616" s="240">
        <v>45705</v>
      </c>
      <c r="D616" s="241">
        <v>103873.98</v>
      </c>
      <c r="E616" s="241" t="s">
        <v>2791</v>
      </c>
      <c r="F616" s="68"/>
      <c r="G616" s="234">
        <f>D616/D620</f>
        <v>0.34806370135931641</v>
      </c>
    </row>
    <row r="617" spans="1:7" x14ac:dyDescent="0.3">
      <c r="A617" s="239" t="s">
        <v>1042</v>
      </c>
      <c r="B617" s="239" t="s">
        <v>2792</v>
      </c>
      <c r="C617" s="240">
        <v>45736</v>
      </c>
      <c r="D617" s="241">
        <v>53166.77</v>
      </c>
      <c r="E617" s="241" t="s">
        <v>2596</v>
      </c>
      <c r="F617" s="252"/>
      <c r="G617" s="234">
        <f>D617/D620</f>
        <v>0.17815263028835002</v>
      </c>
    </row>
    <row r="618" spans="1:7" x14ac:dyDescent="0.3">
      <c r="A618" s="239" t="s">
        <v>1706</v>
      </c>
      <c r="B618" s="239" t="s">
        <v>2793</v>
      </c>
      <c r="C618" s="240">
        <v>45769</v>
      </c>
      <c r="D618" s="241">
        <v>66582.67</v>
      </c>
      <c r="E618" s="241" t="s">
        <v>2596</v>
      </c>
      <c r="F618" s="252"/>
      <c r="G618" s="234">
        <f>D618/D620</f>
        <v>0.22310698566268394</v>
      </c>
    </row>
    <row r="619" spans="1:7" x14ac:dyDescent="0.3">
      <c r="A619" s="239" t="s">
        <v>2078</v>
      </c>
      <c r="B619" s="239" t="s">
        <v>2794</v>
      </c>
      <c r="C619" s="240">
        <v>45868</v>
      </c>
      <c r="D619" s="241">
        <v>74810.41</v>
      </c>
      <c r="E619" s="241"/>
      <c r="F619" s="202" t="s">
        <v>2214</v>
      </c>
      <c r="G619" s="234">
        <f>D619/D620</f>
        <v>0.25067671619791621</v>
      </c>
    </row>
    <row r="620" spans="1:7" x14ac:dyDescent="0.3">
      <c r="A620" s="793" t="s">
        <v>2795</v>
      </c>
      <c r="B620" s="794"/>
      <c r="C620" s="794"/>
      <c r="D620" s="795">
        <v>298433.82</v>
      </c>
      <c r="E620" s="794"/>
      <c r="F620" s="794"/>
      <c r="G620" s="245">
        <v>1</v>
      </c>
    </row>
    <row r="621" spans="1:7" x14ac:dyDescent="0.3">
      <c r="A621" s="793" t="s">
        <v>2796</v>
      </c>
      <c r="B621" s="793"/>
      <c r="C621" s="793"/>
      <c r="D621" s="795">
        <f>SUM(D616,D617,D618,D619)</f>
        <v>298433.82999999996</v>
      </c>
      <c r="E621" s="794"/>
      <c r="F621" s="794"/>
      <c r="G621" s="245">
        <f>D621/D620</f>
        <v>1.0000000335082664</v>
      </c>
    </row>
    <row r="622" spans="1:7" x14ac:dyDescent="0.3">
      <c r="A622" s="793" t="s">
        <v>2797</v>
      </c>
      <c r="B622" s="794"/>
      <c r="C622" s="794"/>
      <c r="D622" s="795">
        <f>D620-D621+0.01</f>
        <v>4.8894435375479439E-11</v>
      </c>
      <c r="E622" s="794"/>
      <c r="F622" s="794"/>
      <c r="G622" s="245">
        <f>D622/D620</f>
        <v>1.6383677753238368E-16</v>
      </c>
    </row>
    <row r="623" spans="1:7" x14ac:dyDescent="0.3">
      <c r="A623" s="790" t="s">
        <v>2798</v>
      </c>
      <c r="B623" s="791"/>
      <c r="C623" s="791"/>
      <c r="D623" s="791"/>
      <c r="E623" s="791"/>
      <c r="F623" s="791"/>
      <c r="G623" s="792"/>
    </row>
    <row r="624" spans="1:7" ht="15.6" x14ac:dyDescent="0.3">
      <c r="A624" s="251" t="s">
        <v>1034</v>
      </c>
      <c r="B624" s="251" t="s">
        <v>1035</v>
      </c>
      <c r="C624" s="251" t="s">
        <v>1036</v>
      </c>
      <c r="D624" s="251" t="s">
        <v>1037</v>
      </c>
      <c r="E624" s="251" t="s">
        <v>2203</v>
      </c>
      <c r="F624" s="251" t="s">
        <v>1038</v>
      </c>
      <c r="G624" s="251" t="s">
        <v>2204</v>
      </c>
    </row>
    <row r="625" spans="1:7" x14ac:dyDescent="0.3">
      <c r="A625" s="239" t="s">
        <v>1040</v>
      </c>
      <c r="B625" s="239" t="s">
        <v>2799</v>
      </c>
      <c r="C625" s="240">
        <v>45749</v>
      </c>
      <c r="D625" s="241">
        <v>163329.72</v>
      </c>
      <c r="E625" s="241" t="s">
        <v>2800</v>
      </c>
      <c r="F625" s="68"/>
      <c r="G625" s="234">
        <f>D625/D628</f>
        <v>0.46205583770346453</v>
      </c>
    </row>
    <row r="626" spans="1:7" x14ac:dyDescent="0.3">
      <c r="A626" s="239" t="s">
        <v>1042</v>
      </c>
      <c r="B626" s="239" t="s">
        <v>2801</v>
      </c>
      <c r="C626" s="240">
        <v>45793</v>
      </c>
      <c r="D626" s="241">
        <v>83895.58</v>
      </c>
      <c r="E626" s="241" t="s">
        <v>2802</v>
      </c>
      <c r="F626" s="68"/>
      <c r="G626" s="234">
        <f>D626/D628</f>
        <v>0.23733857191770136</v>
      </c>
    </row>
    <row r="627" spans="1:7" x14ac:dyDescent="0.3">
      <c r="A627" s="239" t="s">
        <v>1706</v>
      </c>
      <c r="B627" s="239" t="s">
        <v>2803</v>
      </c>
      <c r="C627" s="240">
        <v>45818</v>
      </c>
      <c r="D627" s="241">
        <v>106259.51</v>
      </c>
      <c r="E627" s="241" t="s">
        <v>2572</v>
      </c>
      <c r="F627" s="202" t="s">
        <v>2214</v>
      </c>
      <c r="G627" s="234">
        <f>D627/D628</f>
        <v>0.30060559037883411</v>
      </c>
    </row>
    <row r="628" spans="1:7" x14ac:dyDescent="0.3">
      <c r="A628" s="793" t="s">
        <v>2804</v>
      </c>
      <c r="B628" s="794"/>
      <c r="C628" s="794"/>
      <c r="D628" s="795">
        <v>353484.81</v>
      </c>
      <c r="E628" s="794"/>
      <c r="F628" s="794"/>
      <c r="G628" s="245">
        <v>1</v>
      </c>
    </row>
    <row r="629" spans="1:7" x14ac:dyDescent="0.3">
      <c r="A629" s="793" t="s">
        <v>2805</v>
      </c>
      <c r="B629" s="793"/>
      <c r="C629" s="793"/>
      <c r="D629" s="795">
        <f>SUM(D625,D626,D627)</f>
        <v>353484.81</v>
      </c>
      <c r="E629" s="794"/>
      <c r="F629" s="794"/>
      <c r="G629" s="245">
        <f>D629/D628</f>
        <v>1</v>
      </c>
    </row>
    <row r="630" spans="1:7" x14ac:dyDescent="0.3">
      <c r="A630" s="793" t="s">
        <v>2806</v>
      </c>
      <c r="B630" s="794"/>
      <c r="C630" s="794"/>
      <c r="D630" s="795">
        <f>D628-D629</f>
        <v>0</v>
      </c>
      <c r="E630" s="794"/>
      <c r="F630" s="794"/>
      <c r="G630" s="245">
        <f>D630/D628</f>
        <v>0</v>
      </c>
    </row>
    <row r="631" spans="1:7" x14ac:dyDescent="0.3">
      <c r="A631" s="790" t="s">
        <v>2807</v>
      </c>
      <c r="B631" s="791"/>
      <c r="C631" s="791"/>
      <c r="D631" s="791"/>
      <c r="E631" s="791"/>
      <c r="F631" s="791"/>
      <c r="G631" s="792"/>
    </row>
    <row r="632" spans="1:7" ht="15.6" x14ac:dyDescent="0.3">
      <c r="A632" s="251" t="s">
        <v>1034</v>
      </c>
      <c r="B632" s="251" t="s">
        <v>1035</v>
      </c>
      <c r="C632" s="251" t="s">
        <v>1036</v>
      </c>
      <c r="D632" s="251" t="s">
        <v>1037</v>
      </c>
      <c r="E632" s="251" t="s">
        <v>2203</v>
      </c>
      <c r="F632" s="251" t="s">
        <v>1038</v>
      </c>
      <c r="G632" s="251" t="s">
        <v>2204</v>
      </c>
    </row>
    <row r="633" spans="1:7" x14ac:dyDescent="0.3">
      <c r="A633" s="239" t="s">
        <v>1040</v>
      </c>
      <c r="B633" s="239" t="s">
        <v>2808</v>
      </c>
      <c r="C633" s="240">
        <v>45800</v>
      </c>
      <c r="D633" s="241">
        <v>75800.649999999994</v>
      </c>
      <c r="E633" s="241" t="s">
        <v>2596</v>
      </c>
      <c r="F633" s="68"/>
      <c r="G633" s="234">
        <f>D633/D635</f>
        <v>0.74615722480717217</v>
      </c>
    </row>
    <row r="634" spans="1:7" x14ac:dyDescent="0.3">
      <c r="A634" s="239" t="s">
        <v>1042</v>
      </c>
      <c r="B634" s="239" t="s">
        <v>2809</v>
      </c>
      <c r="C634" s="240">
        <v>45820</v>
      </c>
      <c r="D634" s="241">
        <v>25787.39</v>
      </c>
      <c r="E634" s="241" t="s">
        <v>2572</v>
      </c>
      <c r="F634" s="202" t="s">
        <v>2214</v>
      </c>
      <c r="G634" s="234">
        <f>D634/D635</f>
        <v>0.25384277519282783</v>
      </c>
    </row>
    <row r="635" spans="1:7" x14ac:dyDescent="0.3">
      <c r="A635" s="793" t="s">
        <v>2810</v>
      </c>
      <c r="B635" s="794"/>
      <c r="C635" s="794"/>
      <c r="D635" s="795">
        <v>101588.04</v>
      </c>
      <c r="E635" s="794"/>
      <c r="F635" s="794"/>
      <c r="G635" s="245">
        <v>1</v>
      </c>
    </row>
    <row r="636" spans="1:7" x14ac:dyDescent="0.3">
      <c r="A636" s="793" t="s">
        <v>2811</v>
      </c>
      <c r="B636" s="793"/>
      <c r="C636" s="793"/>
      <c r="D636" s="795">
        <f>SUM(D633:D634)</f>
        <v>101588.04</v>
      </c>
      <c r="E636" s="794"/>
      <c r="F636" s="794"/>
      <c r="G636" s="245">
        <f>D636/D635</f>
        <v>1</v>
      </c>
    </row>
    <row r="637" spans="1:7" x14ac:dyDescent="0.3">
      <c r="A637" s="793" t="s">
        <v>2812</v>
      </c>
      <c r="B637" s="794"/>
      <c r="C637" s="794"/>
      <c r="D637" s="795">
        <f>D635-D636</f>
        <v>0</v>
      </c>
      <c r="E637" s="794"/>
      <c r="F637" s="794"/>
      <c r="G637" s="245">
        <f>D637/D635</f>
        <v>0</v>
      </c>
    </row>
    <row r="638" spans="1:7" x14ac:dyDescent="0.3">
      <c r="A638" s="253"/>
      <c r="B638" s="254"/>
      <c r="C638" s="254"/>
      <c r="D638" s="255"/>
      <c r="E638" s="254"/>
      <c r="F638" s="254"/>
      <c r="G638" s="256"/>
    </row>
    <row r="639" spans="1:7" x14ac:dyDescent="0.3">
      <c r="A639" s="253"/>
      <c r="B639" s="254"/>
      <c r="C639" s="254"/>
      <c r="D639" s="255"/>
      <c r="E639" s="254"/>
      <c r="F639" s="254"/>
      <c r="G639" s="256"/>
    </row>
    <row r="640" spans="1:7" x14ac:dyDescent="0.3">
      <c r="A640" s="797" t="s">
        <v>2813</v>
      </c>
      <c r="B640" s="791"/>
      <c r="C640" s="791"/>
      <c r="D640" s="791"/>
      <c r="E640" s="791"/>
      <c r="F640" s="791"/>
      <c r="G640" s="792"/>
    </row>
    <row r="641" spans="1:7" x14ac:dyDescent="0.3">
      <c r="A641" s="798"/>
      <c r="B641" s="698"/>
      <c r="C641" s="698"/>
      <c r="D641" s="698"/>
      <c r="E641" s="698"/>
      <c r="F641" s="698"/>
      <c r="G641" s="699"/>
    </row>
    <row r="642" spans="1:7" x14ac:dyDescent="0.3">
      <c r="A642" s="253"/>
      <c r="B642" s="254"/>
      <c r="C642" s="254"/>
      <c r="D642" s="255"/>
      <c r="E642" s="254"/>
      <c r="F642" s="254"/>
      <c r="G642" s="256"/>
    </row>
    <row r="643" spans="1:7" x14ac:dyDescent="0.3">
      <c r="A643" s="257"/>
      <c r="B643" s="254"/>
      <c r="C643" s="254"/>
      <c r="D643" s="258"/>
      <c r="E643" s="254"/>
      <c r="F643" s="254"/>
      <c r="G643" s="256"/>
    </row>
    <row r="644" spans="1:7" x14ac:dyDescent="0.3">
      <c r="A644" s="790" t="s">
        <v>2814</v>
      </c>
      <c r="B644" s="791"/>
      <c r="C644" s="791"/>
      <c r="D644" s="791"/>
      <c r="E644" s="791"/>
      <c r="F644" s="791"/>
      <c r="G644" s="792"/>
    </row>
    <row r="645" spans="1:7" ht="15.6" x14ac:dyDescent="0.3">
      <c r="A645" s="251" t="s">
        <v>1034</v>
      </c>
      <c r="B645" s="251" t="s">
        <v>1035</v>
      </c>
      <c r="C645" s="251" t="s">
        <v>1036</v>
      </c>
      <c r="D645" s="251" t="s">
        <v>1037</v>
      </c>
      <c r="E645" s="251" t="s">
        <v>2203</v>
      </c>
      <c r="F645" s="251" t="s">
        <v>1038</v>
      </c>
      <c r="G645" s="251" t="s">
        <v>2204</v>
      </c>
    </row>
    <row r="646" spans="1:7" x14ac:dyDescent="0.3">
      <c r="A646" s="239" t="s">
        <v>1040</v>
      </c>
      <c r="B646" s="239" t="s">
        <v>2815</v>
      </c>
      <c r="C646" s="240">
        <v>45790</v>
      </c>
      <c r="D646" s="241">
        <v>139945.04999999999</v>
      </c>
      <c r="E646" s="241" t="s">
        <v>2596</v>
      </c>
      <c r="F646" s="68"/>
      <c r="G646" s="234">
        <f>D646/D655</f>
        <v>0.10456011650538359</v>
      </c>
    </row>
    <row r="647" spans="1:7" x14ac:dyDescent="0.3">
      <c r="A647" s="239" t="s">
        <v>1042</v>
      </c>
      <c r="B647" s="239" t="s">
        <v>2816</v>
      </c>
      <c r="C647" s="240">
        <v>45825</v>
      </c>
      <c r="D647" s="241">
        <v>180188.58</v>
      </c>
      <c r="E647" s="241" t="s">
        <v>2596</v>
      </c>
      <c r="F647" s="68"/>
      <c r="G647" s="234">
        <f>D647/D655</f>
        <v>0.13462811952076642</v>
      </c>
    </row>
    <row r="648" spans="1:7" x14ac:dyDescent="0.3">
      <c r="A648" s="1" t="s">
        <v>1706</v>
      </c>
      <c r="B648" s="1" t="s">
        <v>2817</v>
      </c>
      <c r="C648" s="174">
        <v>45860</v>
      </c>
      <c r="D648" s="222">
        <v>102371.6</v>
      </c>
      <c r="E648" s="222" t="s">
        <v>2596</v>
      </c>
      <c r="F648" s="68"/>
      <c r="G648" s="234">
        <f>D648/D655</f>
        <v>7.6487067051264249E-2</v>
      </c>
    </row>
    <row r="649" spans="1:7" x14ac:dyDescent="0.3">
      <c r="A649" s="1" t="s">
        <v>2078</v>
      </c>
      <c r="B649" s="1" t="s">
        <v>3082</v>
      </c>
      <c r="C649" s="174">
        <v>45888</v>
      </c>
      <c r="D649" s="222">
        <v>80555.3</v>
      </c>
      <c r="E649" s="222" t="s">
        <v>2596</v>
      </c>
      <c r="F649" s="68"/>
      <c r="G649" s="234">
        <f>D649/D655</f>
        <v>6.01869916308303E-2</v>
      </c>
    </row>
    <row r="650" spans="1:7" x14ac:dyDescent="0.3">
      <c r="A650" s="239" t="s">
        <v>2080</v>
      </c>
      <c r="B650" s="239" t="s">
        <v>3106</v>
      </c>
      <c r="C650" s="240">
        <v>45918</v>
      </c>
      <c r="D650" s="241">
        <v>88690.18</v>
      </c>
      <c r="E650" s="241" t="s">
        <v>2596</v>
      </c>
      <c r="F650" s="252"/>
      <c r="G650" s="234">
        <f>D650/D655</f>
        <v>6.6264977244164344E-2</v>
      </c>
    </row>
    <row r="651" spans="1:7" x14ac:dyDescent="0.3">
      <c r="A651" s="239" t="s">
        <v>2082</v>
      </c>
      <c r="B651" s="239" t="s">
        <v>3120</v>
      </c>
      <c r="C651" s="240">
        <v>45950</v>
      </c>
      <c r="D651" s="241">
        <v>155741.15</v>
      </c>
      <c r="E651" s="241" t="s">
        <v>2596</v>
      </c>
      <c r="F651" s="252"/>
      <c r="G651" s="234">
        <f>D651/D655</f>
        <v>0.11636219207955138</v>
      </c>
    </row>
    <row r="652" spans="1:7" x14ac:dyDescent="0.3">
      <c r="A652" s="239" t="s">
        <v>2185</v>
      </c>
      <c r="B652" s="239" t="s">
        <v>3133</v>
      </c>
      <c r="C652" s="240">
        <v>45985</v>
      </c>
      <c r="D652" s="241">
        <v>153397.54</v>
      </c>
      <c r="E652" s="241" t="s">
        <v>2596</v>
      </c>
      <c r="F652" s="252"/>
      <c r="G652" s="234">
        <f>D652/D655</f>
        <v>0.11461116098096533</v>
      </c>
    </row>
    <row r="653" spans="1:7" x14ac:dyDescent="0.3">
      <c r="A653" s="239" t="s">
        <v>2191</v>
      </c>
      <c r="B653" s="239" t="s">
        <v>3139</v>
      </c>
      <c r="C653" s="240">
        <v>46009</v>
      </c>
      <c r="D653" s="241">
        <v>175200.05</v>
      </c>
      <c r="E653" s="241" t="s">
        <v>2596</v>
      </c>
      <c r="F653" s="68"/>
      <c r="G653" s="234">
        <f>D653/D655</f>
        <v>0.13090093318591142</v>
      </c>
    </row>
    <row r="654" spans="1:7" x14ac:dyDescent="0.3">
      <c r="A654" s="239" t="s">
        <v>2192</v>
      </c>
      <c r="B654" s="239" t="s">
        <v>3141</v>
      </c>
      <c r="C654" s="240">
        <v>46043</v>
      </c>
      <c r="D654" s="241">
        <v>262327.57</v>
      </c>
      <c r="E654" s="241" t="s">
        <v>2596</v>
      </c>
      <c r="F654" s="202" t="s">
        <v>2214</v>
      </c>
      <c r="G654" s="234">
        <f>D654/D656</f>
        <v>0.19599838173008291</v>
      </c>
    </row>
    <row r="655" spans="1:7" x14ac:dyDescent="0.3">
      <c r="A655" s="793" t="s">
        <v>2818</v>
      </c>
      <c r="B655" s="794"/>
      <c r="C655" s="794"/>
      <c r="D655" s="795">
        <v>1338417.1200000001</v>
      </c>
      <c r="E655" s="794"/>
      <c r="F655" s="794"/>
      <c r="G655" s="245">
        <v>1</v>
      </c>
    </row>
    <row r="656" spans="1:7" x14ac:dyDescent="0.3">
      <c r="A656" s="793" t="s">
        <v>2819</v>
      </c>
      <c r="B656" s="793"/>
      <c r="C656" s="793"/>
      <c r="D656" s="795">
        <f>SUM(D646:D654)</f>
        <v>1338417.02</v>
      </c>
      <c r="E656" s="794"/>
      <c r="F656" s="794"/>
      <c r="G656" s="245">
        <f>D656/D655</f>
        <v>0.99999992528487669</v>
      </c>
    </row>
    <row r="657" spans="1:7" x14ac:dyDescent="0.3">
      <c r="A657" s="793" t="s">
        <v>2820</v>
      </c>
      <c r="B657" s="794"/>
      <c r="C657" s="794"/>
      <c r="D657" s="795">
        <f>D655-D656-0.1</f>
        <v>9.3132251910432728E-11</v>
      </c>
      <c r="E657" s="794"/>
      <c r="F657" s="794"/>
      <c r="G657" s="245">
        <f>D657/D655</f>
        <v>6.9583876744219107E-17</v>
      </c>
    </row>
    <row r="658" spans="1:7" x14ac:dyDescent="0.3">
      <c r="A658" s="790" t="s">
        <v>2821</v>
      </c>
      <c r="B658" s="791"/>
      <c r="C658" s="791"/>
      <c r="D658" s="791"/>
      <c r="E658" s="791"/>
      <c r="F658" s="791"/>
      <c r="G658" s="792"/>
    </row>
    <row r="659" spans="1:7" ht="15.6" x14ac:dyDescent="0.3">
      <c r="A659" s="251" t="s">
        <v>1034</v>
      </c>
      <c r="B659" s="251" t="s">
        <v>1035</v>
      </c>
      <c r="C659" s="251" t="s">
        <v>1036</v>
      </c>
      <c r="D659" s="251" t="s">
        <v>1037</v>
      </c>
      <c r="E659" s="251" t="s">
        <v>2203</v>
      </c>
      <c r="F659" s="251" t="s">
        <v>1038</v>
      </c>
      <c r="G659" s="251" t="s">
        <v>2204</v>
      </c>
    </row>
    <row r="660" spans="1:7" x14ac:dyDescent="0.3">
      <c r="A660" s="239" t="s">
        <v>1040</v>
      </c>
      <c r="B660" s="239" t="s">
        <v>2822</v>
      </c>
      <c r="C660" s="240">
        <v>45803</v>
      </c>
      <c r="D660" s="241">
        <v>95752.61</v>
      </c>
      <c r="E660" s="241" t="s">
        <v>2596</v>
      </c>
      <c r="F660" s="68"/>
      <c r="G660" s="234">
        <f>D660/D662</f>
        <v>0.52861253343417647</v>
      </c>
    </row>
    <row r="661" spans="1:7" x14ac:dyDescent="0.3">
      <c r="A661" s="239" t="s">
        <v>1042</v>
      </c>
      <c r="B661" s="239" t="s">
        <v>2823</v>
      </c>
      <c r="C661" s="240">
        <v>45819</v>
      </c>
      <c r="D661" s="241">
        <v>85386.89</v>
      </c>
      <c r="E661" s="241" t="s">
        <v>2596</v>
      </c>
      <c r="F661" s="202" t="s">
        <v>2214</v>
      </c>
      <c r="G661" s="234">
        <f>D661/D662</f>
        <v>0.47138746656582359</v>
      </c>
    </row>
    <row r="662" spans="1:7" x14ac:dyDescent="0.3">
      <c r="A662" s="793" t="s">
        <v>2824</v>
      </c>
      <c r="B662" s="794"/>
      <c r="C662" s="794"/>
      <c r="D662" s="795">
        <v>181139.5</v>
      </c>
      <c r="E662" s="794"/>
      <c r="F662" s="794"/>
      <c r="G662" s="245">
        <v>1</v>
      </c>
    </row>
    <row r="663" spans="1:7" x14ac:dyDescent="0.3">
      <c r="A663" s="793" t="s">
        <v>2825</v>
      </c>
      <c r="B663" s="793"/>
      <c r="C663" s="793"/>
      <c r="D663" s="795">
        <f>SUM(D660,D661)</f>
        <v>181139.5</v>
      </c>
      <c r="E663" s="794"/>
      <c r="F663" s="794"/>
      <c r="G663" s="245">
        <f>D663/D662</f>
        <v>1</v>
      </c>
    </row>
    <row r="664" spans="1:7" x14ac:dyDescent="0.3">
      <c r="A664" s="793" t="s">
        <v>2826</v>
      </c>
      <c r="B664" s="794"/>
      <c r="C664" s="794"/>
      <c r="D664" s="795">
        <f>D662-D663</f>
        <v>0</v>
      </c>
      <c r="E664" s="794"/>
      <c r="F664" s="794"/>
      <c r="G664" s="245">
        <f>D664/D662</f>
        <v>0</v>
      </c>
    </row>
    <row r="665" spans="1:7" x14ac:dyDescent="0.3">
      <c r="A665" s="790" t="s">
        <v>2827</v>
      </c>
      <c r="B665" s="791"/>
      <c r="C665" s="791"/>
      <c r="D665" s="791"/>
      <c r="E665" s="791"/>
      <c r="F665" s="791"/>
      <c r="G665" s="792"/>
    </row>
    <row r="666" spans="1:7" ht="15.6" x14ac:dyDescent="0.3">
      <c r="A666" s="251" t="s">
        <v>1034</v>
      </c>
      <c r="B666" s="251" t="s">
        <v>1035</v>
      </c>
      <c r="C666" s="251" t="s">
        <v>1036</v>
      </c>
      <c r="D666" s="251" t="s">
        <v>1037</v>
      </c>
      <c r="E666" s="251" t="s">
        <v>2203</v>
      </c>
      <c r="F666" s="251" t="s">
        <v>1038</v>
      </c>
      <c r="G666" s="251" t="s">
        <v>2204</v>
      </c>
    </row>
    <row r="667" spans="1:7" x14ac:dyDescent="0.3">
      <c r="A667" s="239" t="s">
        <v>1040</v>
      </c>
      <c r="B667" s="239" t="s">
        <v>2828</v>
      </c>
      <c r="C667" s="240">
        <v>45855</v>
      </c>
      <c r="D667" s="241">
        <v>133023.97</v>
      </c>
      <c r="E667" s="241" t="s">
        <v>2596</v>
      </c>
      <c r="F667" s="202" t="s">
        <v>2214</v>
      </c>
      <c r="G667" s="234">
        <f>D667/D668</f>
        <v>1</v>
      </c>
    </row>
    <row r="668" spans="1:7" x14ac:dyDescent="0.3">
      <c r="A668" s="793" t="s">
        <v>2829</v>
      </c>
      <c r="B668" s="794"/>
      <c r="C668" s="794"/>
      <c r="D668" s="795">
        <v>133023.97</v>
      </c>
      <c r="E668" s="794"/>
      <c r="F668" s="794"/>
      <c r="G668" s="245">
        <v>1</v>
      </c>
    </row>
    <row r="669" spans="1:7" x14ac:dyDescent="0.3">
      <c r="A669" s="793" t="s">
        <v>2830</v>
      </c>
      <c r="B669" s="793"/>
      <c r="C669" s="793"/>
      <c r="D669" s="795">
        <f>SUM(D667:D667)</f>
        <v>133023.97</v>
      </c>
      <c r="E669" s="794"/>
      <c r="F669" s="794"/>
      <c r="G669" s="245">
        <f>D669/D668</f>
        <v>1</v>
      </c>
    </row>
    <row r="670" spans="1:7" x14ac:dyDescent="0.3">
      <c r="A670" s="793" t="s">
        <v>2831</v>
      </c>
      <c r="B670" s="794"/>
      <c r="C670" s="794"/>
      <c r="D670" s="795">
        <f>D668-D669</f>
        <v>0</v>
      </c>
      <c r="E670" s="794"/>
      <c r="F670" s="794"/>
      <c r="G670" s="245">
        <f>D670/D668</f>
        <v>0</v>
      </c>
    </row>
    <row r="671" spans="1:7" x14ac:dyDescent="0.3">
      <c r="A671" s="790" t="s">
        <v>2832</v>
      </c>
      <c r="B671" s="791"/>
      <c r="C671" s="791"/>
      <c r="D671" s="791"/>
      <c r="E671" s="791"/>
      <c r="F671" s="791"/>
      <c r="G671" s="792"/>
    </row>
    <row r="672" spans="1:7" ht="15.6" x14ac:dyDescent="0.3">
      <c r="A672" s="251" t="s">
        <v>1034</v>
      </c>
      <c r="B672" s="251" t="s">
        <v>1035</v>
      </c>
      <c r="C672" s="251" t="s">
        <v>1036</v>
      </c>
      <c r="D672" s="251" t="s">
        <v>1037</v>
      </c>
      <c r="E672" s="251" t="s">
        <v>2203</v>
      </c>
      <c r="F672" s="251" t="s">
        <v>1038</v>
      </c>
      <c r="G672" s="251" t="s">
        <v>2204</v>
      </c>
    </row>
    <row r="673" spans="1:7" x14ac:dyDescent="0.3">
      <c r="A673" s="1" t="s">
        <v>1040</v>
      </c>
      <c r="B673" s="1" t="s">
        <v>2833</v>
      </c>
      <c r="C673" s="174">
        <v>45861</v>
      </c>
      <c r="D673" s="222">
        <v>198163.75</v>
      </c>
      <c r="E673" s="222" t="s">
        <v>2596</v>
      </c>
      <c r="F673" s="68"/>
      <c r="G673" s="234">
        <f>D673/D675</f>
        <v>0.59928888110927558</v>
      </c>
    </row>
    <row r="674" spans="1:7" x14ac:dyDescent="0.3">
      <c r="A674" s="239" t="s">
        <v>1042</v>
      </c>
      <c r="B674" s="239" t="s">
        <v>3083</v>
      </c>
      <c r="C674" s="240">
        <v>45890</v>
      </c>
      <c r="D674" s="241">
        <v>132501.07</v>
      </c>
      <c r="E674" s="241" t="s">
        <v>2596</v>
      </c>
      <c r="F674" s="202" t="s">
        <v>2214</v>
      </c>
      <c r="G674" s="234">
        <f>D674/D675</f>
        <v>0.40071111889072447</v>
      </c>
    </row>
    <row r="675" spans="1:7" x14ac:dyDescent="0.3">
      <c r="A675" s="793" t="s">
        <v>2834</v>
      </c>
      <c r="B675" s="794"/>
      <c r="C675" s="794"/>
      <c r="D675" s="795">
        <v>330664.82</v>
      </c>
      <c r="E675" s="794"/>
      <c r="F675" s="794"/>
      <c r="G675" s="245">
        <v>1</v>
      </c>
    </row>
    <row r="676" spans="1:7" x14ac:dyDescent="0.3">
      <c r="A676" s="793" t="s">
        <v>2835</v>
      </c>
      <c r="B676" s="793"/>
      <c r="C676" s="793"/>
      <c r="D676" s="795">
        <f>SUM(D673:D674)</f>
        <v>330664.82</v>
      </c>
      <c r="E676" s="794"/>
      <c r="F676" s="794"/>
      <c r="G676" s="245">
        <f>D676/D675</f>
        <v>1</v>
      </c>
    </row>
    <row r="677" spans="1:7" x14ac:dyDescent="0.3">
      <c r="A677" s="793" t="s">
        <v>2836</v>
      </c>
      <c r="B677" s="794"/>
      <c r="C677" s="794"/>
      <c r="D677" s="795">
        <f>D675-D676</f>
        <v>0</v>
      </c>
      <c r="E677" s="794"/>
      <c r="F677" s="794"/>
      <c r="G677" s="245">
        <f>D677/D675</f>
        <v>0</v>
      </c>
    </row>
    <row r="678" spans="1:7" x14ac:dyDescent="0.3">
      <c r="A678" s="790" t="s">
        <v>2837</v>
      </c>
      <c r="B678" s="791"/>
      <c r="C678" s="791"/>
      <c r="D678" s="791"/>
      <c r="E678" s="791"/>
      <c r="F678" s="791"/>
      <c r="G678" s="792"/>
    </row>
    <row r="679" spans="1:7" ht="15.6" x14ac:dyDescent="0.3">
      <c r="A679" s="251" t="s">
        <v>1034</v>
      </c>
      <c r="B679" s="251" t="s">
        <v>1035</v>
      </c>
      <c r="C679" s="251" t="s">
        <v>1036</v>
      </c>
      <c r="D679" s="251" t="s">
        <v>1037</v>
      </c>
      <c r="E679" s="251" t="s">
        <v>2203</v>
      </c>
      <c r="F679" s="251" t="s">
        <v>1038</v>
      </c>
      <c r="G679" s="251" t="s">
        <v>2204</v>
      </c>
    </row>
    <row r="680" spans="1:7" x14ac:dyDescent="0.3">
      <c r="A680" s="239" t="s">
        <v>1040</v>
      </c>
      <c r="B680" s="239" t="s">
        <v>2838</v>
      </c>
      <c r="C680" s="240">
        <v>45861</v>
      </c>
      <c r="D680" s="241">
        <v>109286.39999999999</v>
      </c>
      <c r="E680" s="241" t="s">
        <v>2596</v>
      </c>
      <c r="F680" s="252"/>
      <c r="G680" s="234">
        <f>D680/D685</f>
        <v>0.15726630301539468</v>
      </c>
    </row>
    <row r="681" spans="1:7" x14ac:dyDescent="0.3">
      <c r="A681" s="239" t="s">
        <v>1042</v>
      </c>
      <c r="B681" s="239" t="s">
        <v>3084</v>
      </c>
      <c r="C681" s="240">
        <v>45888</v>
      </c>
      <c r="D681" s="241">
        <v>119452.28</v>
      </c>
      <c r="E681" s="241" t="s">
        <v>2596</v>
      </c>
      <c r="F681" s="252"/>
      <c r="G681" s="234">
        <f>D681/D685</f>
        <v>0.17189529952821</v>
      </c>
    </row>
    <row r="682" spans="1:7" x14ac:dyDescent="0.3">
      <c r="A682" s="239" t="s">
        <v>1706</v>
      </c>
      <c r="B682" s="239" t="s">
        <v>3123</v>
      </c>
      <c r="C682" s="240">
        <v>45953</v>
      </c>
      <c r="D682" s="241">
        <v>173789.75</v>
      </c>
      <c r="E682" s="241" t="s">
        <v>2596</v>
      </c>
      <c r="F682" s="252"/>
      <c r="G682" s="234">
        <f>D682/D685</f>
        <v>0.25008849668824018</v>
      </c>
    </row>
    <row r="683" spans="1:7" x14ac:dyDescent="0.3">
      <c r="A683" s="239" t="s">
        <v>2078</v>
      </c>
      <c r="B683" s="239" t="s">
        <v>3127</v>
      </c>
      <c r="C683" s="240">
        <v>45980</v>
      </c>
      <c r="D683" s="241">
        <v>192741.21</v>
      </c>
      <c r="E683" s="241" t="s">
        <v>2596</v>
      </c>
      <c r="F683" s="68"/>
      <c r="G683" s="234">
        <f>D683/D685</f>
        <v>0.27736019793326361</v>
      </c>
    </row>
    <row r="684" spans="1:7" x14ac:dyDescent="0.3">
      <c r="A684" s="239" t="s">
        <v>2080</v>
      </c>
      <c r="B684" s="239" t="s">
        <v>3138</v>
      </c>
      <c r="C684" s="240">
        <v>46008</v>
      </c>
      <c r="D684" s="241">
        <v>99643.37</v>
      </c>
      <c r="E684" s="241" t="s">
        <v>2596</v>
      </c>
      <c r="F684" s="202" t="s">
        <v>2214</v>
      </c>
      <c r="G684" s="234">
        <f>D684/D685</f>
        <v>0.14338970283489152</v>
      </c>
    </row>
    <row r="685" spans="1:7" x14ac:dyDescent="0.3">
      <c r="A685" s="793" t="s">
        <v>2550</v>
      </c>
      <c r="B685" s="794"/>
      <c r="C685" s="794"/>
      <c r="D685" s="795">
        <v>694913.01</v>
      </c>
      <c r="E685" s="794"/>
      <c r="F685" s="794"/>
      <c r="G685" s="245">
        <v>1</v>
      </c>
    </row>
    <row r="686" spans="1:7" x14ac:dyDescent="0.3">
      <c r="A686" s="793" t="s">
        <v>2750</v>
      </c>
      <c r="B686" s="793"/>
      <c r="C686" s="793"/>
      <c r="D686" s="795">
        <f>SUM(D680:D684)</f>
        <v>694913.01</v>
      </c>
      <c r="E686" s="794"/>
      <c r="F686" s="794"/>
      <c r="G686" s="245">
        <f>D686/D685</f>
        <v>1</v>
      </c>
    </row>
    <row r="687" spans="1:7" x14ac:dyDescent="0.3">
      <c r="A687" s="793" t="s">
        <v>2552</v>
      </c>
      <c r="B687" s="794"/>
      <c r="C687" s="794"/>
      <c r="D687" s="795">
        <f>D685-D686</f>
        <v>0</v>
      </c>
      <c r="E687" s="794"/>
      <c r="F687" s="794"/>
      <c r="G687" s="245">
        <f>D687/D685</f>
        <v>0</v>
      </c>
    </row>
    <row r="688" spans="1:7" x14ac:dyDescent="0.3">
      <c r="A688" s="790" t="s">
        <v>3086</v>
      </c>
      <c r="B688" s="791"/>
      <c r="C688" s="791"/>
      <c r="D688" s="791"/>
      <c r="E688" s="791"/>
      <c r="F688" s="791"/>
      <c r="G688" s="792"/>
    </row>
    <row r="689" spans="1:7" ht="15.6" x14ac:dyDescent="0.3">
      <c r="A689" s="251" t="s">
        <v>1034</v>
      </c>
      <c r="B689" s="251" t="s">
        <v>1035</v>
      </c>
      <c r="C689" s="251" t="s">
        <v>1036</v>
      </c>
      <c r="D689" s="251" t="s">
        <v>1037</v>
      </c>
      <c r="E689" s="251" t="s">
        <v>2203</v>
      </c>
      <c r="F689" s="251" t="s">
        <v>1038</v>
      </c>
      <c r="G689" s="251" t="s">
        <v>2204</v>
      </c>
    </row>
    <row r="690" spans="1:7" x14ac:dyDescent="0.3">
      <c r="A690" s="239" t="s">
        <v>1040</v>
      </c>
      <c r="B690" s="239" t="s">
        <v>3085</v>
      </c>
      <c r="C690" s="240">
        <v>45888</v>
      </c>
      <c r="D690" s="241">
        <v>132928.35</v>
      </c>
      <c r="E690" s="241" t="s">
        <v>2596</v>
      </c>
      <c r="F690" s="202" t="s">
        <v>2214</v>
      </c>
      <c r="G690" s="234">
        <f>D690/D691</f>
        <v>1</v>
      </c>
    </row>
    <row r="691" spans="1:7" x14ac:dyDescent="0.3">
      <c r="A691" s="793" t="s">
        <v>2550</v>
      </c>
      <c r="B691" s="794"/>
      <c r="C691" s="794"/>
      <c r="D691" s="795">
        <v>132928.35</v>
      </c>
      <c r="E691" s="794"/>
      <c r="F691" s="794"/>
      <c r="G691" s="245">
        <v>1</v>
      </c>
    </row>
    <row r="692" spans="1:7" x14ac:dyDescent="0.3">
      <c r="A692" s="793" t="s">
        <v>2750</v>
      </c>
      <c r="B692" s="793"/>
      <c r="C692" s="793"/>
      <c r="D692" s="795">
        <f>SUM(D690:D690)</f>
        <v>132928.35</v>
      </c>
      <c r="E692" s="794"/>
      <c r="F692" s="794"/>
      <c r="G692" s="245">
        <f>D692/D691</f>
        <v>1</v>
      </c>
    </row>
    <row r="693" spans="1:7" x14ac:dyDescent="0.3">
      <c r="A693" s="793" t="s">
        <v>2552</v>
      </c>
      <c r="B693" s="794"/>
      <c r="C693" s="794"/>
      <c r="D693" s="795">
        <f>D691-D692</f>
        <v>0</v>
      </c>
      <c r="E693" s="794"/>
      <c r="F693" s="794"/>
      <c r="G693" s="245">
        <f>D693/D691</f>
        <v>0</v>
      </c>
    </row>
    <row r="694" spans="1:7" x14ac:dyDescent="0.3">
      <c r="A694" s="790" t="s">
        <v>3087</v>
      </c>
      <c r="B694" s="791"/>
      <c r="C694" s="791"/>
      <c r="D694" s="791"/>
      <c r="E694" s="791"/>
      <c r="F694" s="791"/>
      <c r="G694" s="792"/>
    </row>
    <row r="695" spans="1:7" ht="15.6" x14ac:dyDescent="0.3">
      <c r="A695" s="251" t="s">
        <v>1034</v>
      </c>
      <c r="B695" s="251" t="s">
        <v>1035</v>
      </c>
      <c r="C695" s="251" t="s">
        <v>1036</v>
      </c>
      <c r="D695" s="251" t="s">
        <v>1037</v>
      </c>
      <c r="E695" s="251" t="s">
        <v>2203</v>
      </c>
      <c r="F695" s="251" t="s">
        <v>1038</v>
      </c>
      <c r="G695" s="251" t="s">
        <v>2204</v>
      </c>
    </row>
    <row r="696" spans="1:7" x14ac:dyDescent="0.3">
      <c r="A696" s="239" t="s">
        <v>1040</v>
      </c>
      <c r="B696" s="239" t="s">
        <v>3088</v>
      </c>
      <c r="C696" s="240">
        <v>45890</v>
      </c>
      <c r="D696" s="241">
        <v>55870.33</v>
      </c>
      <c r="E696" s="241" t="s">
        <v>2596</v>
      </c>
      <c r="F696" s="252"/>
      <c r="G696" s="234">
        <f>D696/D699</f>
        <v>0.13168628321868225</v>
      </c>
    </row>
    <row r="697" spans="1:7" x14ac:dyDescent="0.3">
      <c r="A697" s="239" t="s">
        <v>1042</v>
      </c>
      <c r="B697" s="239" t="s">
        <v>3132</v>
      </c>
      <c r="C697" s="240">
        <v>45985</v>
      </c>
      <c r="D697" s="241">
        <v>152847.1</v>
      </c>
      <c r="E697" s="241" t="s">
        <v>2596</v>
      </c>
      <c r="F697" s="252"/>
      <c r="G697" s="234">
        <f>D697/D699</f>
        <v>0.36026038327953763</v>
      </c>
    </row>
    <row r="698" spans="1:7" x14ac:dyDescent="0.3">
      <c r="A698" s="239" t="s">
        <v>1706</v>
      </c>
      <c r="B698" s="239" t="s">
        <v>3137</v>
      </c>
      <c r="C698" s="240">
        <v>46009</v>
      </c>
      <c r="D698" s="241">
        <v>215550.98</v>
      </c>
      <c r="E698" s="241" t="s">
        <v>2596</v>
      </c>
      <c r="F698" s="202" t="s">
        <v>2214</v>
      </c>
      <c r="G698" s="234">
        <f>D698/D699</f>
        <v>0.50805333350178017</v>
      </c>
    </row>
    <row r="699" spans="1:7" x14ac:dyDescent="0.3">
      <c r="A699" s="793" t="s">
        <v>3089</v>
      </c>
      <c r="B699" s="794"/>
      <c r="C699" s="794"/>
      <c r="D699" s="795">
        <v>424268.41</v>
      </c>
      <c r="E699" s="794"/>
      <c r="F699" s="794"/>
      <c r="G699" s="245">
        <v>1</v>
      </c>
    </row>
    <row r="700" spans="1:7" x14ac:dyDescent="0.3">
      <c r="A700" s="793" t="s">
        <v>3090</v>
      </c>
      <c r="B700" s="793"/>
      <c r="C700" s="793"/>
      <c r="D700" s="795">
        <f>SUM(D696:D698)</f>
        <v>424268.41000000003</v>
      </c>
      <c r="E700" s="794"/>
      <c r="F700" s="794"/>
      <c r="G700" s="245">
        <f>D700/D699</f>
        <v>1.0000000000000002</v>
      </c>
    </row>
    <row r="701" spans="1:7" x14ac:dyDescent="0.3">
      <c r="A701" s="793" t="s">
        <v>3091</v>
      </c>
      <c r="B701" s="794"/>
      <c r="C701" s="794"/>
      <c r="D701" s="795">
        <f>D699-D700</f>
        <v>0</v>
      </c>
      <c r="E701" s="794"/>
      <c r="F701" s="794"/>
      <c r="G701" s="245">
        <f>D701/D699</f>
        <v>0</v>
      </c>
    </row>
    <row r="702" spans="1:7" x14ac:dyDescent="0.3">
      <c r="A702" s="790" t="s">
        <v>3092</v>
      </c>
      <c r="B702" s="791"/>
      <c r="C702" s="791"/>
      <c r="D702" s="791"/>
      <c r="E702" s="791"/>
      <c r="F702" s="791"/>
      <c r="G702" s="792"/>
    </row>
    <row r="703" spans="1:7" ht="15.6" x14ac:dyDescent="0.3">
      <c r="A703" s="251" t="s">
        <v>1034</v>
      </c>
      <c r="B703" s="251" t="s">
        <v>1035</v>
      </c>
      <c r="C703" s="251" t="s">
        <v>1036</v>
      </c>
      <c r="D703" s="251" t="s">
        <v>1037</v>
      </c>
      <c r="E703" s="251" t="s">
        <v>2203</v>
      </c>
      <c r="F703" s="251" t="s">
        <v>1038</v>
      </c>
      <c r="G703" s="251" t="s">
        <v>2204</v>
      </c>
    </row>
    <row r="704" spans="1:7" x14ac:dyDescent="0.3">
      <c r="A704" s="1" t="s">
        <v>1040</v>
      </c>
      <c r="B704" s="1" t="s">
        <v>3093</v>
      </c>
      <c r="C704" s="174">
        <v>45910</v>
      </c>
      <c r="D704" s="222">
        <v>71449.73</v>
      </c>
      <c r="E704" s="222" t="s">
        <v>2596</v>
      </c>
      <c r="F704" s="202" t="s">
        <v>2214</v>
      </c>
      <c r="G704" s="234">
        <f>D704/D705</f>
        <v>1</v>
      </c>
    </row>
    <row r="705" spans="1:7" x14ac:dyDescent="0.3">
      <c r="A705" s="793" t="s">
        <v>3094</v>
      </c>
      <c r="B705" s="794"/>
      <c r="C705" s="794"/>
      <c r="D705" s="795">
        <v>71449.73</v>
      </c>
      <c r="E705" s="794"/>
      <c r="F705" s="794"/>
      <c r="G705" s="245">
        <v>1</v>
      </c>
    </row>
    <row r="706" spans="1:7" x14ac:dyDescent="0.3">
      <c r="A706" s="793" t="s">
        <v>3095</v>
      </c>
      <c r="B706" s="793"/>
      <c r="C706" s="793"/>
      <c r="D706" s="795">
        <f>SUM(D704:D704)</f>
        <v>71449.73</v>
      </c>
      <c r="E706" s="794"/>
      <c r="F706" s="794"/>
      <c r="G706" s="245">
        <f>D706/D705</f>
        <v>1</v>
      </c>
    </row>
    <row r="707" spans="1:7" x14ac:dyDescent="0.3">
      <c r="A707" s="793" t="s">
        <v>3096</v>
      </c>
      <c r="B707" s="794"/>
      <c r="C707" s="794"/>
      <c r="D707" s="795">
        <f>D705-D706</f>
        <v>0</v>
      </c>
      <c r="E707" s="794"/>
      <c r="F707" s="794"/>
      <c r="G707" s="245">
        <f>D707/D705</f>
        <v>0</v>
      </c>
    </row>
    <row r="708" spans="1:7" x14ac:dyDescent="0.3">
      <c r="A708" s="790" t="s">
        <v>3097</v>
      </c>
      <c r="B708" s="791"/>
      <c r="C708" s="791"/>
      <c r="D708" s="791"/>
      <c r="E708" s="791"/>
      <c r="F708" s="791"/>
      <c r="G708" s="792"/>
    </row>
    <row r="709" spans="1:7" ht="15.6" x14ac:dyDescent="0.3">
      <c r="A709" s="251" t="s">
        <v>1034</v>
      </c>
      <c r="B709" s="251" t="s">
        <v>1035</v>
      </c>
      <c r="C709" s="251" t="s">
        <v>1036</v>
      </c>
      <c r="D709" s="251" t="s">
        <v>1037</v>
      </c>
      <c r="E709" s="251" t="s">
        <v>2203</v>
      </c>
      <c r="F709" s="251" t="s">
        <v>1038</v>
      </c>
      <c r="G709" s="251" t="s">
        <v>2204</v>
      </c>
    </row>
    <row r="710" spans="1:7" x14ac:dyDescent="0.3">
      <c r="A710" s="239" t="s">
        <v>1040</v>
      </c>
      <c r="B710" s="239" t="s">
        <v>3098</v>
      </c>
      <c r="C710" s="240">
        <v>45911</v>
      </c>
      <c r="D710" s="241">
        <v>159612.51</v>
      </c>
      <c r="E710" s="241" t="s">
        <v>2596</v>
      </c>
      <c r="F710" s="68"/>
      <c r="G710" s="234">
        <f>D710/D713</f>
        <v>0.48442990998838342</v>
      </c>
    </row>
    <row r="711" spans="1:7" x14ac:dyDescent="0.3">
      <c r="A711" s="239" t="s">
        <v>1042</v>
      </c>
      <c r="B711" s="239" t="s">
        <v>3119</v>
      </c>
      <c r="C711" s="240">
        <v>45950</v>
      </c>
      <c r="D711" s="241">
        <v>87983.58</v>
      </c>
      <c r="E711" s="241" t="s">
        <v>2596</v>
      </c>
      <c r="F711" s="252"/>
      <c r="G711" s="234">
        <f>D711/D713</f>
        <v>0.2670334407989432</v>
      </c>
    </row>
    <row r="712" spans="1:7" x14ac:dyDescent="0.3">
      <c r="A712" s="239" t="s">
        <v>1706</v>
      </c>
      <c r="B712" s="239" t="s">
        <v>3142</v>
      </c>
      <c r="C712" s="240">
        <v>46043</v>
      </c>
      <c r="D712" s="241">
        <v>81889.16</v>
      </c>
      <c r="E712" s="241" t="s">
        <v>2596</v>
      </c>
      <c r="F712" s="202" t="s">
        <v>2214</v>
      </c>
      <c r="G712" s="234">
        <f>D712/D713</f>
        <v>0.24853664921267341</v>
      </c>
    </row>
    <row r="713" spans="1:7" x14ac:dyDescent="0.3">
      <c r="A713" s="793" t="s">
        <v>3099</v>
      </c>
      <c r="B713" s="794"/>
      <c r="C713" s="794"/>
      <c r="D713" s="795">
        <v>329485.25</v>
      </c>
      <c r="E713" s="794"/>
      <c r="F713" s="794"/>
      <c r="G713" s="245">
        <v>1</v>
      </c>
    </row>
    <row r="714" spans="1:7" x14ac:dyDescent="0.3">
      <c r="A714" s="793" t="s">
        <v>3100</v>
      </c>
      <c r="B714" s="793"/>
      <c r="C714" s="793"/>
      <c r="D714" s="795">
        <f>SUM(D710:D712)</f>
        <v>329485.25</v>
      </c>
      <c r="E714" s="794"/>
      <c r="F714" s="794"/>
      <c r="G714" s="245">
        <f>D714/D713</f>
        <v>1</v>
      </c>
    </row>
    <row r="715" spans="1:7" x14ac:dyDescent="0.3">
      <c r="A715" s="793" t="s">
        <v>3101</v>
      </c>
      <c r="B715" s="794"/>
      <c r="C715" s="794"/>
      <c r="D715" s="795">
        <f>D713-D714</f>
        <v>0</v>
      </c>
      <c r="E715" s="794"/>
      <c r="F715" s="794"/>
      <c r="G715" s="245">
        <f>D715/D713</f>
        <v>0</v>
      </c>
    </row>
    <row r="716" spans="1:7" x14ac:dyDescent="0.3">
      <c r="A716" s="790" t="s">
        <v>3102</v>
      </c>
      <c r="B716" s="791"/>
      <c r="C716" s="791"/>
      <c r="D716" s="791"/>
      <c r="E716" s="791"/>
      <c r="F716" s="791"/>
      <c r="G716" s="792"/>
    </row>
    <row r="717" spans="1:7" ht="15.6" x14ac:dyDescent="0.3">
      <c r="A717" s="251" t="s">
        <v>1034</v>
      </c>
      <c r="B717" s="251" t="s">
        <v>1035</v>
      </c>
      <c r="C717" s="251" t="s">
        <v>1036</v>
      </c>
      <c r="D717" s="251" t="s">
        <v>1037</v>
      </c>
      <c r="E717" s="251" t="s">
        <v>2203</v>
      </c>
      <c r="F717" s="251" t="s">
        <v>1038</v>
      </c>
      <c r="G717" s="251" t="s">
        <v>2204</v>
      </c>
    </row>
    <row r="718" spans="1:7" x14ac:dyDescent="0.3">
      <c r="A718" s="239" t="s">
        <v>1040</v>
      </c>
      <c r="B718" s="239" t="s">
        <v>3136</v>
      </c>
      <c r="C718" s="240">
        <v>45911</v>
      </c>
      <c r="D718" s="241">
        <v>199890.61</v>
      </c>
      <c r="E718" s="241" t="s">
        <v>2596</v>
      </c>
      <c r="F718" s="202" t="s">
        <v>2214</v>
      </c>
      <c r="G718" s="234">
        <f>D718/D719</f>
        <v>1</v>
      </c>
    </row>
    <row r="719" spans="1:7" x14ac:dyDescent="0.3">
      <c r="A719" s="793" t="s">
        <v>3113</v>
      </c>
      <c r="B719" s="794"/>
      <c r="C719" s="794"/>
      <c r="D719" s="795">
        <v>199890.61</v>
      </c>
      <c r="E719" s="794"/>
      <c r="F719" s="794"/>
      <c r="G719" s="245">
        <v>1</v>
      </c>
    </row>
    <row r="720" spans="1:7" x14ac:dyDescent="0.3">
      <c r="A720" s="793" t="s">
        <v>3114</v>
      </c>
      <c r="B720" s="793"/>
      <c r="C720" s="793"/>
      <c r="D720" s="795">
        <f>SUM(D718)</f>
        <v>199890.61</v>
      </c>
      <c r="E720" s="794"/>
      <c r="F720" s="794"/>
      <c r="G720" s="245">
        <f>D720/D719</f>
        <v>1</v>
      </c>
    </row>
    <row r="721" spans="1:7" x14ac:dyDescent="0.3">
      <c r="A721" s="793" t="s">
        <v>3115</v>
      </c>
      <c r="B721" s="794"/>
      <c r="C721" s="794"/>
      <c r="D721" s="795">
        <f>D719-D720</f>
        <v>0</v>
      </c>
      <c r="E721" s="794"/>
      <c r="F721" s="794"/>
      <c r="G721" s="245">
        <f>D721/D719</f>
        <v>0</v>
      </c>
    </row>
    <row r="722" spans="1:7" x14ac:dyDescent="0.3">
      <c r="A722" s="790" t="s">
        <v>3107</v>
      </c>
      <c r="B722" s="791"/>
      <c r="C722" s="791"/>
      <c r="D722" s="791"/>
      <c r="E722" s="791"/>
      <c r="F722" s="791"/>
      <c r="G722" s="792"/>
    </row>
    <row r="723" spans="1:7" ht="15.6" x14ac:dyDescent="0.3">
      <c r="A723" s="251" t="s">
        <v>1034</v>
      </c>
      <c r="B723" s="251" t="s">
        <v>1035</v>
      </c>
      <c r="C723" s="251" t="s">
        <v>1036</v>
      </c>
      <c r="D723" s="251" t="s">
        <v>1037</v>
      </c>
      <c r="E723" s="251" t="s">
        <v>2203</v>
      </c>
      <c r="F723" s="251" t="s">
        <v>1038</v>
      </c>
      <c r="G723" s="251" t="s">
        <v>2204</v>
      </c>
    </row>
    <row r="724" spans="1:7" x14ac:dyDescent="0.3">
      <c r="A724" s="239" t="s">
        <v>1040</v>
      </c>
      <c r="B724" s="239" t="s">
        <v>3122</v>
      </c>
      <c r="C724" s="240">
        <v>45915</v>
      </c>
      <c r="D724" s="241">
        <v>232570.84</v>
      </c>
      <c r="E724" s="241" t="s">
        <v>2596</v>
      </c>
      <c r="F724" s="202" t="s">
        <v>2214</v>
      </c>
      <c r="G724" s="234">
        <f>D724/D725</f>
        <v>1</v>
      </c>
    </row>
    <row r="725" spans="1:7" x14ac:dyDescent="0.3">
      <c r="A725" s="793" t="s">
        <v>2542</v>
      </c>
      <c r="B725" s="794"/>
      <c r="C725" s="794"/>
      <c r="D725" s="795">
        <v>232570.84</v>
      </c>
      <c r="E725" s="794"/>
      <c r="F725" s="794"/>
      <c r="G725" s="245">
        <v>1</v>
      </c>
    </row>
    <row r="726" spans="1:7" x14ac:dyDescent="0.3">
      <c r="A726" s="793" t="s">
        <v>2543</v>
      </c>
      <c r="B726" s="793"/>
      <c r="C726" s="793"/>
      <c r="D726" s="795">
        <f>SUM(D724)</f>
        <v>232570.84</v>
      </c>
      <c r="E726" s="794"/>
      <c r="F726" s="794"/>
      <c r="G726" s="245">
        <f>D726/D725</f>
        <v>1</v>
      </c>
    </row>
    <row r="727" spans="1:7" x14ac:dyDescent="0.3">
      <c r="A727" s="793" t="s">
        <v>2544</v>
      </c>
      <c r="B727" s="794"/>
      <c r="C727" s="794"/>
      <c r="D727" s="795">
        <f>D725-D726</f>
        <v>0</v>
      </c>
      <c r="E727" s="794"/>
      <c r="F727" s="794"/>
      <c r="G727" s="245">
        <f>D727/D725</f>
        <v>0</v>
      </c>
    </row>
    <row r="728" spans="1:7" x14ac:dyDescent="0.3">
      <c r="A728" s="790" t="s">
        <v>3134</v>
      </c>
      <c r="B728" s="791"/>
      <c r="C728" s="791"/>
      <c r="D728" s="791"/>
      <c r="E728" s="791"/>
      <c r="F728" s="791"/>
      <c r="G728" s="792"/>
    </row>
    <row r="729" spans="1:7" ht="15.6" x14ac:dyDescent="0.3">
      <c r="A729" s="251" t="s">
        <v>1034</v>
      </c>
      <c r="B729" s="251" t="s">
        <v>1035</v>
      </c>
      <c r="C729" s="251" t="s">
        <v>1036</v>
      </c>
      <c r="D729" s="251" t="s">
        <v>1037</v>
      </c>
      <c r="E729" s="251" t="s">
        <v>2203</v>
      </c>
      <c r="F729" s="251" t="s">
        <v>1038</v>
      </c>
      <c r="G729" s="251" t="s">
        <v>2204</v>
      </c>
    </row>
    <row r="730" spans="1:7" x14ac:dyDescent="0.3">
      <c r="A730" s="239" t="s">
        <v>1040</v>
      </c>
      <c r="B730" s="239" t="s">
        <v>3121</v>
      </c>
      <c r="C730" s="240">
        <v>45952</v>
      </c>
      <c r="D730" s="241">
        <v>156960.32000000001</v>
      </c>
      <c r="E730" s="241" t="s">
        <v>2596</v>
      </c>
      <c r="F730" s="252"/>
      <c r="G730" s="234">
        <f>D730/D733</f>
        <v>0.31072102135470209</v>
      </c>
    </row>
    <row r="731" spans="1:7" x14ac:dyDescent="0.3">
      <c r="A731" s="239" t="s">
        <v>1042</v>
      </c>
      <c r="B731" s="239" t="s">
        <v>3128</v>
      </c>
      <c r="C731" s="240">
        <v>45980</v>
      </c>
      <c r="D731" s="241">
        <v>52150.879999999997</v>
      </c>
      <c r="E731" s="241" t="s">
        <v>2596</v>
      </c>
      <c r="F731" s="252"/>
      <c r="G731" s="234">
        <f>D731/D733</f>
        <v>0.10323867011832356</v>
      </c>
    </row>
    <row r="732" spans="1:7" x14ac:dyDescent="0.3">
      <c r="A732" s="239" t="s">
        <v>1706</v>
      </c>
      <c r="B732" s="239" t="s">
        <v>3184</v>
      </c>
      <c r="C732" s="240">
        <v>46093</v>
      </c>
      <c r="D732" s="241">
        <v>296037.5</v>
      </c>
      <c r="E732" s="241" t="s">
        <v>2596</v>
      </c>
      <c r="F732" s="202" t="s">
        <v>2214</v>
      </c>
      <c r="G732" s="234">
        <f>D732/D733</f>
        <v>0.58604030852697431</v>
      </c>
    </row>
    <row r="733" spans="1:7" x14ac:dyDescent="0.3">
      <c r="A733" s="793" t="s">
        <v>3116</v>
      </c>
      <c r="B733" s="794"/>
      <c r="C733" s="794"/>
      <c r="D733" s="795">
        <v>505148.7</v>
      </c>
      <c r="E733" s="794"/>
      <c r="F733" s="794"/>
      <c r="G733" s="245">
        <v>1</v>
      </c>
    </row>
    <row r="734" spans="1:7" x14ac:dyDescent="0.3">
      <c r="A734" s="793" t="s">
        <v>3117</v>
      </c>
      <c r="B734" s="793"/>
      <c r="C734" s="793"/>
      <c r="D734" s="795">
        <f>SUM(D730:D732)</f>
        <v>505148.7</v>
      </c>
      <c r="E734" s="794"/>
      <c r="F734" s="794"/>
      <c r="G734" s="245">
        <f>D734/D733</f>
        <v>1</v>
      </c>
    </row>
    <row r="735" spans="1:7" x14ac:dyDescent="0.3">
      <c r="A735" s="793" t="s">
        <v>3118</v>
      </c>
      <c r="B735" s="794"/>
      <c r="C735" s="794"/>
      <c r="D735" s="795">
        <f>D733-D734</f>
        <v>0</v>
      </c>
      <c r="E735" s="794"/>
      <c r="F735" s="794"/>
      <c r="G735" s="245">
        <f>D735/D733</f>
        <v>0</v>
      </c>
    </row>
    <row r="736" spans="1:7" x14ac:dyDescent="0.3">
      <c r="A736" s="790" t="s">
        <v>3129</v>
      </c>
      <c r="B736" s="791"/>
      <c r="C736" s="791"/>
      <c r="D736" s="791"/>
      <c r="E736" s="791"/>
      <c r="F736" s="791"/>
      <c r="G736" s="792"/>
    </row>
    <row r="737" spans="1:7" ht="15.6" x14ac:dyDescent="0.3">
      <c r="A737" s="251" t="s">
        <v>1034</v>
      </c>
      <c r="B737" s="251" t="s">
        <v>1035</v>
      </c>
      <c r="C737" s="251" t="s">
        <v>1036</v>
      </c>
      <c r="D737" s="251" t="s">
        <v>1037</v>
      </c>
      <c r="E737" s="251" t="s">
        <v>2203</v>
      </c>
      <c r="F737" s="251" t="s">
        <v>1038</v>
      </c>
      <c r="G737" s="251" t="s">
        <v>2204</v>
      </c>
    </row>
    <row r="738" spans="1:7" x14ac:dyDescent="0.3">
      <c r="A738" s="239" t="s">
        <v>1040</v>
      </c>
      <c r="B738" s="239" t="s">
        <v>3130</v>
      </c>
      <c r="C738" s="240">
        <v>45985</v>
      </c>
      <c r="D738" s="241">
        <v>211183.35999999999</v>
      </c>
      <c r="E738" s="241" t="s">
        <v>2596</v>
      </c>
      <c r="F738" s="68"/>
      <c r="G738" s="234">
        <f>D738/D740</f>
        <v>0.49155807020975284</v>
      </c>
    </row>
    <row r="739" spans="1:7" x14ac:dyDescent="0.3">
      <c r="A739" s="239" t="s">
        <v>1042</v>
      </c>
      <c r="B739" s="239" t="s">
        <v>3135</v>
      </c>
      <c r="C739" s="240">
        <v>46008</v>
      </c>
      <c r="D739" s="241">
        <v>218437.01</v>
      </c>
      <c r="E739" s="241" t="s">
        <v>2596</v>
      </c>
      <c r="F739" s="202" t="s">
        <v>2214</v>
      </c>
      <c r="G739" s="234">
        <f>D739/D740</f>
        <v>0.50844192979024716</v>
      </c>
    </row>
    <row r="740" spans="1:7" x14ac:dyDescent="0.3">
      <c r="A740" s="793" t="s">
        <v>3153</v>
      </c>
      <c r="B740" s="794"/>
      <c r="C740" s="794"/>
      <c r="D740" s="795">
        <v>429620.37</v>
      </c>
      <c r="E740" s="794"/>
      <c r="F740" s="794"/>
      <c r="G740" s="245">
        <v>1</v>
      </c>
    </row>
    <row r="741" spans="1:7" x14ac:dyDescent="0.3">
      <c r="A741" s="793" t="s">
        <v>3154</v>
      </c>
      <c r="B741" s="793"/>
      <c r="C741" s="793"/>
      <c r="D741" s="795">
        <f>SUM(D738:D739)</f>
        <v>429620.37</v>
      </c>
      <c r="E741" s="794"/>
      <c r="F741" s="794"/>
      <c r="G741" s="245">
        <f>D741/D740</f>
        <v>1</v>
      </c>
    </row>
    <row r="742" spans="1:7" x14ac:dyDescent="0.3">
      <c r="A742" s="793" t="s">
        <v>3155</v>
      </c>
      <c r="B742" s="794"/>
      <c r="C742" s="794"/>
      <c r="D742" s="795">
        <f>D740-D741</f>
        <v>0</v>
      </c>
      <c r="E742" s="794"/>
      <c r="F742" s="794"/>
      <c r="G742" s="245">
        <f>D742/D740</f>
        <v>0</v>
      </c>
    </row>
    <row r="743" spans="1:7" x14ac:dyDescent="0.3">
      <c r="A743" s="790" t="s">
        <v>3143</v>
      </c>
      <c r="B743" s="791"/>
      <c r="C743" s="791"/>
      <c r="D743" s="791"/>
      <c r="E743" s="791"/>
      <c r="F743" s="791"/>
      <c r="G743" s="792"/>
    </row>
    <row r="744" spans="1:7" ht="15.6" x14ac:dyDescent="0.3">
      <c r="A744" s="251" t="s">
        <v>1034</v>
      </c>
      <c r="B744" s="251" t="s">
        <v>1035</v>
      </c>
      <c r="C744" s="251" t="s">
        <v>1036</v>
      </c>
      <c r="D744" s="251" t="s">
        <v>1037</v>
      </c>
      <c r="E744" s="251" t="s">
        <v>2203</v>
      </c>
      <c r="F744" s="251" t="s">
        <v>1038</v>
      </c>
      <c r="G744" s="251" t="s">
        <v>2204</v>
      </c>
    </row>
    <row r="745" spans="1:7" x14ac:dyDescent="0.3">
      <c r="A745" s="239" t="s">
        <v>1040</v>
      </c>
      <c r="B745" s="239" t="s">
        <v>3144</v>
      </c>
      <c r="C745" s="240">
        <v>46049</v>
      </c>
      <c r="D745" s="241">
        <v>313523.38</v>
      </c>
      <c r="E745" s="241" t="s">
        <v>2596</v>
      </c>
      <c r="F745" s="68"/>
      <c r="G745" s="234">
        <f>D745/D747</f>
        <v>0.70359256523062208</v>
      </c>
    </row>
    <row r="746" spans="1:7" x14ac:dyDescent="0.3">
      <c r="A746" s="239" t="s">
        <v>1042</v>
      </c>
      <c r="B746" s="239" t="s">
        <v>3188</v>
      </c>
      <c r="C746" s="240">
        <v>46098</v>
      </c>
      <c r="D746" s="241">
        <v>132080.22</v>
      </c>
      <c r="E746" s="241" t="s">
        <v>2596</v>
      </c>
      <c r="F746" s="202" t="s">
        <v>2214</v>
      </c>
      <c r="G746" s="234">
        <f>D746/D747</f>
        <v>0.29640743476937803</v>
      </c>
    </row>
    <row r="747" spans="1:7" x14ac:dyDescent="0.3">
      <c r="A747" s="793" t="s">
        <v>3156</v>
      </c>
      <c r="B747" s="794"/>
      <c r="C747" s="794"/>
      <c r="D747" s="795">
        <v>445603.6</v>
      </c>
      <c r="E747" s="794"/>
      <c r="F747" s="794"/>
      <c r="G747" s="245">
        <v>1</v>
      </c>
    </row>
    <row r="748" spans="1:7" x14ac:dyDescent="0.3">
      <c r="A748" s="793" t="s">
        <v>2734</v>
      </c>
      <c r="B748" s="793"/>
      <c r="C748" s="793"/>
      <c r="D748" s="795">
        <f>SUM(D745:D746)</f>
        <v>445603.6</v>
      </c>
      <c r="E748" s="794"/>
      <c r="F748" s="794"/>
      <c r="G748" s="245">
        <f>D748/D747</f>
        <v>1</v>
      </c>
    </row>
    <row r="749" spans="1:7" x14ac:dyDescent="0.3">
      <c r="A749" s="793" t="s">
        <v>3157</v>
      </c>
      <c r="B749" s="794"/>
      <c r="C749" s="794"/>
      <c r="D749" s="795">
        <f>D747-D748</f>
        <v>0</v>
      </c>
      <c r="E749" s="794"/>
      <c r="F749" s="794"/>
      <c r="G749" s="245">
        <f>D749/D747</f>
        <v>0</v>
      </c>
    </row>
    <row r="750" spans="1:7" x14ac:dyDescent="0.3">
      <c r="A750" s="790" t="s">
        <v>3150</v>
      </c>
      <c r="B750" s="791"/>
      <c r="C750" s="791"/>
      <c r="D750" s="791"/>
      <c r="E750" s="791"/>
      <c r="F750" s="791"/>
      <c r="G750" s="792"/>
    </row>
    <row r="751" spans="1:7" ht="15.6" x14ac:dyDescent="0.3">
      <c r="A751" s="251" t="s">
        <v>1034</v>
      </c>
      <c r="B751" s="251" t="s">
        <v>1035</v>
      </c>
      <c r="C751" s="251" t="s">
        <v>1036</v>
      </c>
      <c r="D751" s="251" t="s">
        <v>1037</v>
      </c>
      <c r="E751" s="251" t="s">
        <v>2203</v>
      </c>
      <c r="F751" s="251" t="s">
        <v>1038</v>
      </c>
      <c r="G751" s="251" t="s">
        <v>2204</v>
      </c>
    </row>
    <row r="752" spans="1:7" x14ac:dyDescent="0.3">
      <c r="A752" s="239" t="s">
        <v>1040</v>
      </c>
      <c r="B752" s="239" t="s">
        <v>3151</v>
      </c>
      <c r="C752" s="240">
        <v>46076</v>
      </c>
      <c r="D752" s="241">
        <v>188104.18</v>
      </c>
      <c r="E752" s="241" t="s">
        <v>2596</v>
      </c>
      <c r="F752" s="68"/>
      <c r="G752" s="234">
        <f>D752/D754</f>
        <v>0.5975299531043119</v>
      </c>
    </row>
    <row r="753" spans="1:7" x14ac:dyDescent="0.3">
      <c r="A753" s="239" t="s">
        <v>1042</v>
      </c>
      <c r="B753" s="239" t="s">
        <v>3185</v>
      </c>
      <c r="C753" s="240">
        <v>46093</v>
      </c>
      <c r="D753" s="241">
        <v>126698.74</v>
      </c>
      <c r="E753" s="241" t="s">
        <v>2596</v>
      </c>
      <c r="F753" s="202" t="s">
        <v>2214</v>
      </c>
      <c r="G753" s="234">
        <f>D753/D754</f>
        <v>0.40247001512978298</v>
      </c>
    </row>
    <row r="754" spans="1:7" x14ac:dyDescent="0.3">
      <c r="A754" s="793" t="s">
        <v>3158</v>
      </c>
      <c r="B754" s="794"/>
      <c r="C754" s="794"/>
      <c r="D754" s="795">
        <v>314802.93</v>
      </c>
      <c r="E754" s="794"/>
      <c r="F754" s="794"/>
      <c r="G754" s="245">
        <v>1</v>
      </c>
    </row>
    <row r="755" spans="1:7" x14ac:dyDescent="0.3">
      <c r="A755" s="793" t="s">
        <v>3159</v>
      </c>
      <c r="B755" s="793"/>
      <c r="C755" s="793"/>
      <c r="D755" s="795">
        <f>SUM(D752:D753)</f>
        <v>314802.92</v>
      </c>
      <c r="E755" s="794"/>
      <c r="F755" s="794"/>
      <c r="G755" s="245">
        <f>D755/D754</f>
        <v>0.99999996823409487</v>
      </c>
    </row>
    <row r="756" spans="1:7" x14ac:dyDescent="0.3">
      <c r="A756" s="793" t="s">
        <v>3160</v>
      </c>
      <c r="B756" s="794"/>
      <c r="C756" s="794"/>
      <c r="D756" s="795">
        <f>D754-D755</f>
        <v>1.0000000009313226E-2</v>
      </c>
      <c r="E756" s="794"/>
      <c r="F756" s="794"/>
      <c r="G756" s="245">
        <f>D756/D754</f>
        <v>3.1765905130912298E-8</v>
      </c>
    </row>
    <row r="757" spans="1:7" x14ac:dyDescent="0.3">
      <c r="A757" s="790" t="s">
        <v>3152</v>
      </c>
      <c r="B757" s="791"/>
      <c r="C757" s="791"/>
      <c r="D757" s="791"/>
      <c r="E757" s="791"/>
      <c r="F757" s="791"/>
      <c r="G757" s="792"/>
    </row>
    <row r="758" spans="1:7" ht="15.6" x14ac:dyDescent="0.3">
      <c r="A758" s="251" t="s">
        <v>1034</v>
      </c>
      <c r="B758" s="251" t="s">
        <v>1035</v>
      </c>
      <c r="C758" s="251" t="s">
        <v>1036</v>
      </c>
      <c r="D758" s="251" t="s">
        <v>1037</v>
      </c>
      <c r="E758" s="251" t="s">
        <v>2203</v>
      </c>
      <c r="F758" s="251" t="s">
        <v>1038</v>
      </c>
      <c r="G758" s="251" t="s">
        <v>2204</v>
      </c>
    </row>
    <row r="759" spans="1:7" x14ac:dyDescent="0.3">
      <c r="A759" s="239" t="s">
        <v>1040</v>
      </c>
      <c r="B759" s="239" t="s">
        <v>3164</v>
      </c>
      <c r="C759" s="240">
        <v>46076</v>
      </c>
      <c r="D759" s="241">
        <v>660856.73</v>
      </c>
      <c r="E759" s="241" t="s">
        <v>2596</v>
      </c>
      <c r="F759" s="252"/>
      <c r="G759" s="234">
        <f>D759/D761</f>
        <v>0.55152827316199038</v>
      </c>
    </row>
    <row r="760" spans="1:7" x14ac:dyDescent="0.3">
      <c r="A760" s="66" t="s">
        <v>1042</v>
      </c>
      <c r="B760" s="66" t="s">
        <v>3191</v>
      </c>
      <c r="C760" s="67">
        <v>46105</v>
      </c>
      <c r="D760" s="233">
        <v>537371.47</v>
      </c>
      <c r="E760" s="233" t="s">
        <v>2596</v>
      </c>
      <c r="F760" s="68" t="s">
        <v>1044</v>
      </c>
      <c r="G760" s="234">
        <f>D760/D761</f>
        <v>0.44847172683800962</v>
      </c>
    </row>
    <row r="761" spans="1:7" x14ac:dyDescent="0.3">
      <c r="A761" s="793" t="s">
        <v>3161</v>
      </c>
      <c r="B761" s="794"/>
      <c r="C761" s="794"/>
      <c r="D761" s="795">
        <v>1198228.2</v>
      </c>
      <c r="E761" s="794"/>
      <c r="F761" s="794"/>
      <c r="G761" s="245">
        <v>1</v>
      </c>
    </row>
    <row r="762" spans="1:7" x14ac:dyDescent="0.3">
      <c r="A762" s="793" t="s">
        <v>3162</v>
      </c>
      <c r="B762" s="793"/>
      <c r="C762" s="793"/>
      <c r="D762" s="795">
        <f>SUM(D759:D760)</f>
        <v>1198228.2</v>
      </c>
      <c r="E762" s="794"/>
      <c r="F762" s="794"/>
      <c r="G762" s="245">
        <f>D762/D761</f>
        <v>1</v>
      </c>
    </row>
    <row r="763" spans="1:7" x14ac:dyDescent="0.3">
      <c r="A763" s="793" t="s">
        <v>3163</v>
      </c>
      <c r="B763" s="794"/>
      <c r="C763" s="794"/>
      <c r="D763" s="795">
        <f>D761-D762</f>
        <v>0</v>
      </c>
      <c r="E763" s="794"/>
      <c r="F763" s="794"/>
      <c r="G763" s="245">
        <f>D763/D761</f>
        <v>0</v>
      </c>
    </row>
    <row r="764" spans="1:7" x14ac:dyDescent="0.3">
      <c r="A764" s="790" t="s">
        <v>3165</v>
      </c>
      <c r="B764" s="791"/>
      <c r="C764" s="791"/>
      <c r="D764" s="791"/>
      <c r="E764" s="791"/>
      <c r="F764" s="791"/>
      <c r="G764" s="792"/>
    </row>
    <row r="765" spans="1:7" ht="15.6" x14ac:dyDescent="0.3">
      <c r="A765" s="251" t="s">
        <v>1034</v>
      </c>
      <c r="B765" s="251" t="s">
        <v>1035</v>
      </c>
      <c r="C765" s="251" t="s">
        <v>1036</v>
      </c>
      <c r="D765" s="251" t="s">
        <v>1037</v>
      </c>
      <c r="E765" s="251" t="s">
        <v>2203</v>
      </c>
      <c r="F765" s="251" t="s">
        <v>1038</v>
      </c>
      <c r="G765" s="251" t="s">
        <v>2204</v>
      </c>
    </row>
    <row r="766" spans="1:7" x14ac:dyDescent="0.3">
      <c r="A766" s="239" t="s">
        <v>1040</v>
      </c>
      <c r="B766" s="239" t="s">
        <v>3169</v>
      </c>
      <c r="C766" s="240">
        <v>46077</v>
      </c>
      <c r="D766" s="241">
        <v>229277.88</v>
      </c>
      <c r="E766" s="241" t="s">
        <v>2596</v>
      </c>
      <c r="F766" s="68"/>
      <c r="G766" s="234">
        <f>D766/D767</f>
        <v>1</v>
      </c>
    </row>
    <row r="767" spans="1:7" x14ac:dyDescent="0.3">
      <c r="A767" s="793" t="s">
        <v>3166</v>
      </c>
      <c r="B767" s="794"/>
      <c r="C767" s="794"/>
      <c r="D767" s="795">
        <v>229277.88</v>
      </c>
      <c r="E767" s="794"/>
      <c r="F767" s="794"/>
      <c r="G767" s="245">
        <v>1</v>
      </c>
    </row>
    <row r="768" spans="1:7" x14ac:dyDescent="0.3">
      <c r="A768" s="793" t="s">
        <v>3167</v>
      </c>
      <c r="B768" s="793"/>
      <c r="C768" s="793"/>
      <c r="D768" s="795">
        <f>SUM(D766:D766)</f>
        <v>229277.88</v>
      </c>
      <c r="E768" s="794"/>
      <c r="F768" s="794"/>
      <c r="G768" s="245">
        <f>D768/D767</f>
        <v>1</v>
      </c>
    </row>
    <row r="769" spans="1:7" x14ac:dyDescent="0.3">
      <c r="A769" s="793" t="s">
        <v>3168</v>
      </c>
      <c r="B769" s="794"/>
      <c r="C769" s="794"/>
      <c r="D769" s="795">
        <f>D767-D768</f>
        <v>0</v>
      </c>
      <c r="E769" s="794"/>
      <c r="F769" s="794"/>
      <c r="G769" s="245">
        <f>D769/D767</f>
        <v>0</v>
      </c>
    </row>
    <row r="770" spans="1:7" x14ac:dyDescent="0.3">
      <c r="A770" s="790" t="s">
        <v>3171</v>
      </c>
      <c r="B770" s="791"/>
      <c r="C770" s="791"/>
      <c r="D770" s="791"/>
      <c r="E770" s="791"/>
      <c r="F770" s="791"/>
      <c r="G770" s="792"/>
    </row>
    <row r="771" spans="1:7" ht="15.6" x14ac:dyDescent="0.3">
      <c r="A771" s="251" t="s">
        <v>1034</v>
      </c>
      <c r="B771" s="251" t="s">
        <v>1035</v>
      </c>
      <c r="C771" s="251" t="s">
        <v>1036</v>
      </c>
      <c r="D771" s="251" t="s">
        <v>1037</v>
      </c>
      <c r="E771" s="251" t="s">
        <v>2203</v>
      </c>
      <c r="F771" s="251" t="s">
        <v>1038</v>
      </c>
      <c r="G771" s="251" t="s">
        <v>2204</v>
      </c>
    </row>
    <row r="772" spans="1:7" x14ac:dyDescent="0.3">
      <c r="A772" s="239" t="s">
        <v>1040</v>
      </c>
      <c r="B772" s="239" t="s">
        <v>3170</v>
      </c>
      <c r="C772" s="240">
        <v>46077</v>
      </c>
      <c r="D772" s="241">
        <v>192749.44</v>
      </c>
      <c r="E772" s="241" t="s">
        <v>2596</v>
      </c>
      <c r="F772" s="68"/>
      <c r="G772" s="234">
        <f>D772/D774</f>
        <v>0.28355601310407719</v>
      </c>
    </row>
    <row r="773" spans="1:7" x14ac:dyDescent="0.3">
      <c r="A773" s="239" t="s">
        <v>1042</v>
      </c>
      <c r="B773" s="239" t="s">
        <v>3187</v>
      </c>
      <c r="C773" s="240">
        <v>46098</v>
      </c>
      <c r="D773" s="241">
        <v>487008.46</v>
      </c>
      <c r="E773" s="241" t="s">
        <v>2596</v>
      </c>
      <c r="F773" s="202" t="s">
        <v>2214</v>
      </c>
      <c r="G773" s="234">
        <f>D773/D774</f>
        <v>0.71644398689592281</v>
      </c>
    </row>
    <row r="774" spans="1:7" x14ac:dyDescent="0.3">
      <c r="A774" s="793" t="s">
        <v>3172</v>
      </c>
      <c r="B774" s="794"/>
      <c r="C774" s="794"/>
      <c r="D774" s="795">
        <v>679757.9</v>
      </c>
      <c r="E774" s="794"/>
      <c r="F774" s="794"/>
      <c r="G774" s="245">
        <v>1</v>
      </c>
    </row>
    <row r="775" spans="1:7" x14ac:dyDescent="0.3">
      <c r="A775" s="793" t="s">
        <v>3174</v>
      </c>
      <c r="B775" s="793"/>
      <c r="C775" s="793"/>
      <c r="D775" s="795">
        <f>SUM(D772:D773)</f>
        <v>679757.9</v>
      </c>
      <c r="E775" s="794"/>
      <c r="F775" s="794"/>
      <c r="G775" s="245">
        <f>D775/D774</f>
        <v>1</v>
      </c>
    </row>
    <row r="776" spans="1:7" x14ac:dyDescent="0.3">
      <c r="A776" s="793" t="s">
        <v>3173</v>
      </c>
      <c r="B776" s="794"/>
      <c r="C776" s="794"/>
      <c r="D776" s="795">
        <f>D774-D775</f>
        <v>0</v>
      </c>
      <c r="E776" s="794"/>
      <c r="F776" s="794"/>
      <c r="G776" s="245">
        <f>D776/D774</f>
        <v>0</v>
      </c>
    </row>
    <row r="777" spans="1:7" x14ac:dyDescent="0.3">
      <c r="A777" s="790" t="s">
        <v>3175</v>
      </c>
      <c r="B777" s="791"/>
      <c r="C777" s="791"/>
      <c r="D777" s="791"/>
      <c r="E777" s="791"/>
      <c r="F777" s="791"/>
      <c r="G777" s="792"/>
    </row>
    <row r="778" spans="1:7" ht="15.6" x14ac:dyDescent="0.3">
      <c r="A778" s="251" t="s">
        <v>1034</v>
      </c>
      <c r="B778" s="251" t="s">
        <v>1035</v>
      </c>
      <c r="C778" s="251" t="s">
        <v>1036</v>
      </c>
      <c r="D778" s="251" t="s">
        <v>1037</v>
      </c>
      <c r="E778" s="251" t="s">
        <v>2203</v>
      </c>
      <c r="F778" s="251" t="s">
        <v>1038</v>
      </c>
      <c r="G778" s="251" t="s">
        <v>2204</v>
      </c>
    </row>
    <row r="779" spans="1:7" x14ac:dyDescent="0.3">
      <c r="A779" s="239" t="s">
        <v>1040</v>
      </c>
      <c r="B779" s="239" t="s">
        <v>3179</v>
      </c>
      <c r="C779" s="240">
        <v>46085</v>
      </c>
      <c r="D779" s="241">
        <v>138709.04</v>
      </c>
      <c r="E779" s="241" t="s">
        <v>2596</v>
      </c>
      <c r="F779" s="202" t="s">
        <v>2214</v>
      </c>
      <c r="G779" s="234">
        <f>D779/D780</f>
        <v>1</v>
      </c>
    </row>
    <row r="780" spans="1:7" x14ac:dyDescent="0.3">
      <c r="A780" s="793" t="s">
        <v>3176</v>
      </c>
      <c r="B780" s="794"/>
      <c r="C780" s="794"/>
      <c r="D780" s="795">
        <v>138709.04</v>
      </c>
      <c r="E780" s="794"/>
      <c r="F780" s="794"/>
      <c r="G780" s="245">
        <v>1</v>
      </c>
    </row>
    <row r="781" spans="1:7" x14ac:dyDescent="0.3">
      <c r="A781" s="793" t="s">
        <v>3177</v>
      </c>
      <c r="B781" s="793"/>
      <c r="C781" s="793"/>
      <c r="D781" s="795">
        <f>SUM(D779:D779)</f>
        <v>138709.04</v>
      </c>
      <c r="E781" s="794"/>
      <c r="F781" s="794"/>
      <c r="G781" s="245">
        <f>D781/D780</f>
        <v>1</v>
      </c>
    </row>
    <row r="782" spans="1:7" x14ac:dyDescent="0.3">
      <c r="A782" s="793" t="s">
        <v>3178</v>
      </c>
      <c r="B782" s="794"/>
      <c r="C782" s="794"/>
      <c r="D782" s="795">
        <f>D780-D781</f>
        <v>0</v>
      </c>
      <c r="E782" s="794"/>
      <c r="F782" s="794"/>
      <c r="G782" s="245">
        <f>D782/D780</f>
        <v>0</v>
      </c>
    </row>
    <row r="783" spans="1:7" x14ac:dyDescent="0.3">
      <c r="A783" s="790" t="s">
        <v>3181</v>
      </c>
      <c r="B783" s="791"/>
      <c r="C783" s="791"/>
      <c r="D783" s="791"/>
      <c r="E783" s="791"/>
      <c r="F783" s="791"/>
      <c r="G783" s="792"/>
    </row>
    <row r="784" spans="1:7" ht="15.6" x14ac:dyDescent="0.3">
      <c r="A784" s="251" t="s">
        <v>1034</v>
      </c>
      <c r="B784" s="251" t="s">
        <v>1035</v>
      </c>
      <c r="C784" s="251" t="s">
        <v>1036</v>
      </c>
      <c r="D784" s="251" t="s">
        <v>1037</v>
      </c>
      <c r="E784" s="251" t="s">
        <v>2203</v>
      </c>
      <c r="F784" s="251" t="s">
        <v>1038</v>
      </c>
      <c r="G784" s="251" t="s">
        <v>2204</v>
      </c>
    </row>
    <row r="785" spans="1:7" x14ac:dyDescent="0.3">
      <c r="A785" s="66" t="s">
        <v>1040</v>
      </c>
      <c r="B785" s="66" t="s">
        <v>3180</v>
      </c>
      <c r="C785" s="67">
        <v>46086</v>
      </c>
      <c r="D785" s="233">
        <v>200073.96</v>
      </c>
      <c r="E785" s="233" t="s">
        <v>2596</v>
      </c>
      <c r="F785" s="68" t="s">
        <v>1044</v>
      </c>
      <c r="G785" s="234">
        <f>D785/D787</f>
        <v>0.27289422969772997</v>
      </c>
    </row>
    <row r="786" spans="1:7" x14ac:dyDescent="0.3">
      <c r="A786" s="66" t="s">
        <v>1042</v>
      </c>
      <c r="B786" s="66" t="s">
        <v>3202</v>
      </c>
      <c r="C786" s="67">
        <v>46106</v>
      </c>
      <c r="D786" s="233">
        <v>533081.74</v>
      </c>
      <c r="E786" s="233" t="s">
        <v>2596</v>
      </c>
      <c r="F786" s="68" t="s">
        <v>3203</v>
      </c>
      <c r="G786" s="234">
        <f>D786/D787</f>
        <v>0.72710577030227008</v>
      </c>
    </row>
    <row r="787" spans="1:7" x14ac:dyDescent="0.3">
      <c r="A787" s="793" t="s">
        <v>2343</v>
      </c>
      <c r="B787" s="794"/>
      <c r="C787" s="794"/>
      <c r="D787" s="795">
        <v>733155.7</v>
      </c>
      <c r="E787" s="794"/>
      <c r="F787" s="794"/>
      <c r="G787" s="245">
        <v>1</v>
      </c>
    </row>
    <row r="788" spans="1:7" x14ac:dyDescent="0.3">
      <c r="A788" s="793" t="s">
        <v>3182</v>
      </c>
      <c r="B788" s="793"/>
      <c r="C788" s="793"/>
      <c r="D788" s="795">
        <f>SUM(D785:D786)</f>
        <v>733155.7</v>
      </c>
      <c r="E788" s="794"/>
      <c r="F788" s="794"/>
      <c r="G788" s="245">
        <f>D788/D787</f>
        <v>1</v>
      </c>
    </row>
    <row r="789" spans="1:7" x14ac:dyDescent="0.3">
      <c r="A789" s="793" t="s">
        <v>3183</v>
      </c>
      <c r="B789" s="794"/>
      <c r="C789" s="794"/>
      <c r="D789" s="795">
        <f>D787-D788</f>
        <v>0</v>
      </c>
      <c r="E789" s="794"/>
      <c r="F789" s="794"/>
      <c r="G789" s="245">
        <f>D789/D787</f>
        <v>0</v>
      </c>
    </row>
    <row r="790" spans="1:7" x14ac:dyDescent="0.3">
      <c r="A790" s="790" t="s">
        <v>3192</v>
      </c>
      <c r="B790" s="791"/>
      <c r="C790" s="791"/>
      <c r="D790" s="791"/>
      <c r="E790" s="791"/>
      <c r="F790" s="791"/>
      <c r="G790" s="792"/>
    </row>
    <row r="791" spans="1:7" ht="15.6" x14ac:dyDescent="0.3">
      <c r="A791" s="251" t="s">
        <v>1034</v>
      </c>
      <c r="B791" s="251" t="s">
        <v>1035</v>
      </c>
      <c r="C791" s="251" t="s">
        <v>1036</v>
      </c>
      <c r="D791" s="251" t="s">
        <v>1037</v>
      </c>
      <c r="E791" s="251" t="s">
        <v>2203</v>
      </c>
      <c r="F791" s="251" t="s">
        <v>1038</v>
      </c>
      <c r="G791" s="251" t="s">
        <v>2204</v>
      </c>
    </row>
    <row r="792" spans="1:7" x14ac:dyDescent="0.3">
      <c r="A792" s="239" t="s">
        <v>1040</v>
      </c>
      <c r="B792" s="239" t="s">
        <v>3196</v>
      </c>
      <c r="C792" s="240">
        <v>46105</v>
      </c>
      <c r="D792" s="241">
        <v>408833.05</v>
      </c>
      <c r="E792" s="241" t="s">
        <v>2596</v>
      </c>
      <c r="F792" s="202" t="s">
        <v>2214</v>
      </c>
      <c r="G792" s="234">
        <f>D792/D793</f>
        <v>1</v>
      </c>
    </row>
    <row r="793" spans="1:7" x14ac:dyDescent="0.3">
      <c r="A793" s="793" t="s">
        <v>3193</v>
      </c>
      <c r="B793" s="794"/>
      <c r="C793" s="794"/>
      <c r="D793" s="795">
        <v>408833.05</v>
      </c>
      <c r="E793" s="794"/>
      <c r="F793" s="794"/>
      <c r="G793" s="245">
        <v>1</v>
      </c>
    </row>
    <row r="794" spans="1:7" x14ac:dyDescent="0.3">
      <c r="A794" s="793" t="s">
        <v>3194</v>
      </c>
      <c r="B794" s="793"/>
      <c r="C794" s="793"/>
      <c r="D794" s="795">
        <f>SUM(D792:D792)</f>
        <v>408833.05</v>
      </c>
      <c r="E794" s="794"/>
      <c r="F794" s="794"/>
      <c r="G794" s="245">
        <f>D794/D793</f>
        <v>1</v>
      </c>
    </row>
    <row r="795" spans="1:7" x14ac:dyDescent="0.3">
      <c r="A795" s="793" t="s">
        <v>3195</v>
      </c>
      <c r="B795" s="794"/>
      <c r="C795" s="794"/>
      <c r="D795" s="795">
        <f>D793-D794</f>
        <v>0</v>
      </c>
      <c r="E795" s="794"/>
      <c r="F795" s="794"/>
      <c r="G795" s="245">
        <f>D795/D793</f>
        <v>0</v>
      </c>
    </row>
    <row r="796" spans="1:7" x14ac:dyDescent="0.3">
      <c r="A796" s="790" t="s">
        <v>3198</v>
      </c>
      <c r="B796" s="791"/>
      <c r="C796" s="791"/>
      <c r="D796" s="791"/>
      <c r="E796" s="791"/>
      <c r="F796" s="791"/>
      <c r="G796" s="792"/>
    </row>
    <row r="797" spans="1:7" ht="15.6" x14ac:dyDescent="0.3">
      <c r="A797" s="251" t="s">
        <v>1034</v>
      </c>
      <c r="B797" s="251" t="s">
        <v>1035</v>
      </c>
      <c r="C797" s="251" t="s">
        <v>1036</v>
      </c>
      <c r="D797" s="251" t="s">
        <v>1037</v>
      </c>
      <c r="E797" s="251" t="s">
        <v>2203</v>
      </c>
      <c r="F797" s="251" t="s">
        <v>1038</v>
      </c>
      <c r="G797" s="251" t="s">
        <v>2204</v>
      </c>
    </row>
    <row r="798" spans="1:7" x14ac:dyDescent="0.3">
      <c r="A798" s="66" t="s">
        <v>1040</v>
      </c>
      <c r="B798" s="66" t="s">
        <v>3197</v>
      </c>
      <c r="C798" s="67">
        <v>46106</v>
      </c>
      <c r="D798" s="233">
        <v>290420.26</v>
      </c>
      <c r="E798" s="233" t="s">
        <v>2596</v>
      </c>
      <c r="F798" s="68" t="s">
        <v>1044</v>
      </c>
      <c r="G798" s="234">
        <f>D798/D799</f>
        <v>1</v>
      </c>
    </row>
    <row r="799" spans="1:7" x14ac:dyDescent="0.3">
      <c r="A799" s="793" t="s">
        <v>3199</v>
      </c>
      <c r="B799" s="794"/>
      <c r="C799" s="794"/>
      <c r="D799" s="795">
        <v>290420.26</v>
      </c>
      <c r="E799" s="794"/>
      <c r="F799" s="794"/>
      <c r="G799" s="245">
        <v>1</v>
      </c>
    </row>
    <row r="800" spans="1:7" x14ac:dyDescent="0.3">
      <c r="A800" s="793" t="s">
        <v>3200</v>
      </c>
      <c r="B800" s="793"/>
      <c r="C800" s="793"/>
      <c r="D800" s="795">
        <f>SUM(D798:D798)</f>
        <v>290420.26</v>
      </c>
      <c r="E800" s="794"/>
      <c r="F800" s="794"/>
      <c r="G800" s="245">
        <f>D800/D799</f>
        <v>1</v>
      </c>
    </row>
    <row r="801" spans="1:7" x14ac:dyDescent="0.3">
      <c r="A801" s="793" t="s">
        <v>3201</v>
      </c>
      <c r="B801" s="794"/>
      <c r="C801" s="794"/>
      <c r="D801" s="795">
        <f>D799-D800</f>
        <v>0</v>
      </c>
      <c r="E801" s="794"/>
      <c r="F801" s="794"/>
      <c r="G801" s="245">
        <f>D801/D799</f>
        <v>0</v>
      </c>
    </row>
    <row r="802" spans="1:7" x14ac:dyDescent="0.3">
      <c r="A802" s="253"/>
      <c r="B802" s="254"/>
      <c r="C802" s="254"/>
      <c r="D802" s="255"/>
      <c r="E802" s="254"/>
      <c r="F802" s="254"/>
      <c r="G802" s="256"/>
    </row>
    <row r="803" spans="1:7" x14ac:dyDescent="0.3">
      <c r="A803" s="829" t="s">
        <v>3216</v>
      </c>
      <c r="B803" s="830"/>
      <c r="C803" s="830"/>
      <c r="D803" s="830"/>
      <c r="E803" s="830"/>
      <c r="F803" s="830"/>
      <c r="G803" s="831"/>
    </row>
    <row r="804" spans="1:7" ht="15.6" x14ac:dyDescent="0.3">
      <c r="A804" s="443" t="s">
        <v>3207</v>
      </c>
      <c r="B804" s="443" t="s">
        <v>1035</v>
      </c>
      <c r="C804" s="443" t="s">
        <v>1036</v>
      </c>
      <c r="D804" s="443" t="s">
        <v>1037</v>
      </c>
      <c r="E804" s="443" t="s">
        <v>2203</v>
      </c>
      <c r="F804" s="443" t="s">
        <v>1038</v>
      </c>
      <c r="G804" s="443" t="s">
        <v>2204</v>
      </c>
    </row>
    <row r="805" spans="1:7" x14ac:dyDescent="0.3">
      <c r="A805" s="444" t="s">
        <v>3209</v>
      </c>
      <c r="B805" s="445" t="s">
        <v>3208</v>
      </c>
      <c r="C805" s="446">
        <v>46125</v>
      </c>
      <c r="D805" s="447">
        <v>583587.65</v>
      </c>
      <c r="E805" s="447" t="s">
        <v>2596</v>
      </c>
      <c r="F805" s="448" t="s">
        <v>1044</v>
      </c>
      <c r="G805" s="449"/>
    </row>
    <row r="806" spans="1:7" x14ac:dyDescent="0.3">
      <c r="A806" s="444" t="s">
        <v>3210</v>
      </c>
      <c r="B806" s="445" t="s">
        <v>3212</v>
      </c>
      <c r="C806" s="446">
        <v>46125</v>
      </c>
      <c r="D806" s="447">
        <v>29535.78</v>
      </c>
      <c r="E806" s="447" t="s">
        <v>2596</v>
      </c>
      <c r="F806" s="448" t="s">
        <v>1044</v>
      </c>
      <c r="G806" s="449"/>
    </row>
    <row r="807" spans="1:7" x14ac:dyDescent="0.3">
      <c r="A807" s="444" t="s">
        <v>3211</v>
      </c>
      <c r="B807" s="445" t="s">
        <v>3213</v>
      </c>
      <c r="C807" s="446">
        <v>46125</v>
      </c>
      <c r="D807" s="447">
        <v>87673.32</v>
      </c>
      <c r="E807" s="447" t="s">
        <v>2596</v>
      </c>
      <c r="F807" s="448" t="s">
        <v>1044</v>
      </c>
      <c r="G807" s="449"/>
    </row>
    <row r="808" spans="1:7" x14ac:dyDescent="0.3">
      <c r="A808" s="444" t="s">
        <v>3218</v>
      </c>
      <c r="B808" s="445" t="s">
        <v>4315</v>
      </c>
      <c r="C808" s="446">
        <v>46125</v>
      </c>
      <c r="D808" s="447">
        <v>29876.27</v>
      </c>
      <c r="E808" s="447" t="s">
        <v>2596</v>
      </c>
      <c r="F808" s="448" t="s">
        <v>1044</v>
      </c>
      <c r="G808" s="449"/>
    </row>
    <row r="809" spans="1:7" x14ac:dyDescent="0.3">
      <c r="A809" s="444"/>
      <c r="B809" s="445"/>
      <c r="C809" s="446"/>
      <c r="D809" s="447"/>
      <c r="E809" s="447"/>
      <c r="F809" s="448"/>
      <c r="G809" s="449"/>
    </row>
    <row r="810" spans="1:7" x14ac:dyDescent="0.3">
      <c r="A810" s="832" t="s">
        <v>2187</v>
      </c>
      <c r="B810" s="833"/>
      <c r="C810" s="833"/>
      <c r="D810" s="834">
        <v>754000</v>
      </c>
      <c r="E810" s="833"/>
      <c r="F810" s="833"/>
      <c r="G810" s="450">
        <v>1</v>
      </c>
    </row>
    <row r="811" spans="1:7" x14ac:dyDescent="0.3">
      <c r="A811" s="835" t="s">
        <v>3215</v>
      </c>
      <c r="B811" s="835"/>
      <c r="C811" s="835"/>
      <c r="D811" s="836">
        <f>SUM(D805:D808)</f>
        <v>730673.02</v>
      </c>
      <c r="E811" s="837"/>
      <c r="F811" s="837"/>
      <c r="G811" s="450">
        <f>D811/D810</f>
        <v>0.96906236074270558</v>
      </c>
    </row>
    <row r="812" spans="1:7" x14ac:dyDescent="0.3">
      <c r="A812" s="838" t="s">
        <v>3214</v>
      </c>
      <c r="B812" s="839"/>
      <c r="C812" s="839"/>
      <c r="D812" s="840">
        <f>D810-D811</f>
        <v>23326.979999999981</v>
      </c>
      <c r="E812" s="839"/>
      <c r="F812" s="839"/>
      <c r="G812" s="450">
        <f>D812/D810</f>
        <v>3.0937639257294404E-2</v>
      </c>
    </row>
    <row r="813" spans="1:7" x14ac:dyDescent="0.3">
      <c r="A813" s="808"/>
      <c r="B813" s="808"/>
      <c r="C813" s="808"/>
      <c r="D813" s="808"/>
      <c r="E813" s="808"/>
      <c r="F813" s="808"/>
      <c r="G813" s="808"/>
    </row>
    <row r="814" spans="1:7" ht="15.6" x14ac:dyDescent="0.3">
      <c r="A814" s="800"/>
      <c r="B814" s="698"/>
      <c r="C814" s="698"/>
      <c r="D814" s="698"/>
      <c r="E814" s="698"/>
      <c r="F814" s="699"/>
      <c r="G814" s="197" t="s">
        <v>2204</v>
      </c>
    </row>
    <row r="815" spans="1:7" x14ac:dyDescent="0.3">
      <c r="A815" s="701" t="s">
        <v>2839</v>
      </c>
      <c r="B815" s="732"/>
      <c r="C815" s="733"/>
      <c r="D815" s="799">
        <v>8000000</v>
      </c>
      <c r="E815" s="732"/>
      <c r="F815" s="733"/>
      <c r="G815" s="259">
        <v>1</v>
      </c>
    </row>
    <row r="816" spans="1:7" x14ac:dyDescent="0.3">
      <c r="A816" s="701" t="s">
        <v>2840</v>
      </c>
      <c r="B816" s="732"/>
      <c r="C816" s="733"/>
      <c r="D816" s="799">
        <f>SUM(D11,D18,D28,D34,D40,D50,D57,D66,D74,D82,D92,D99,D106,D113,D120,D126,D133,D139,D151,D163,D199,D169,D176,D185,D193,D207,D214,D220,D227,D234,D241,D249,D255,D267,D273,D281,D289,D300,D306,D312,D318)</f>
        <v>7998527.6099999985</v>
      </c>
      <c r="E816" s="732"/>
      <c r="F816" s="733"/>
      <c r="G816" s="260">
        <f t="shared" ref="G816:G817" si="4">D816/D815</f>
        <v>0.99981595124999978</v>
      </c>
    </row>
    <row r="817" spans="1:7" x14ac:dyDescent="0.3">
      <c r="A817" s="731" t="s">
        <v>2841</v>
      </c>
      <c r="B817" s="732"/>
      <c r="C817" s="733"/>
      <c r="D817" s="734">
        <f>D12+D19+D29+D35+D41+D51+D58+D67+D75+D83+D93+D100+D107+D114+D121+D127+D134+D140+D152+D164+D170+D177+D186+D194+D208+D215+D221+D228+D235+D242+D250+D256+D268+D274+D282+D200+D290+D301+D307+D313+D319</f>
        <v>7996527.6099999985</v>
      </c>
      <c r="E817" s="732"/>
      <c r="F817" s="733"/>
      <c r="G817" s="261">
        <f t="shared" si="4"/>
        <v>0.99974995397934241</v>
      </c>
    </row>
    <row r="818" spans="1:7" x14ac:dyDescent="0.3">
      <c r="A818" s="801" t="s">
        <v>2842</v>
      </c>
      <c r="B818" s="732"/>
      <c r="C818" s="733"/>
      <c r="D818" s="802">
        <f>D816-D817</f>
        <v>2000</v>
      </c>
      <c r="E818" s="732"/>
      <c r="F818" s="733"/>
      <c r="G818" s="261">
        <f>D818/D816</f>
        <v>2.5004602065754455E-4</v>
      </c>
    </row>
    <row r="819" spans="1:7" x14ac:dyDescent="0.3">
      <c r="A819" s="803" t="s">
        <v>2843</v>
      </c>
      <c r="B819" s="732"/>
      <c r="C819" s="733"/>
      <c r="D819" s="796">
        <f>D815-D816</f>
        <v>1472.3900000015274</v>
      </c>
      <c r="E819" s="732"/>
      <c r="F819" s="733"/>
      <c r="G819" s="260">
        <f>D819/D815</f>
        <v>1.8404875000019091E-4</v>
      </c>
    </row>
    <row r="820" spans="1:7" x14ac:dyDescent="0.3">
      <c r="A820" s="797" t="s">
        <v>2536</v>
      </c>
      <c r="B820" s="791"/>
      <c r="C820" s="791"/>
      <c r="D820" s="791"/>
      <c r="E820" s="791"/>
      <c r="F820" s="791"/>
      <c r="G820" s="792"/>
    </row>
    <row r="821" spans="1:7" x14ac:dyDescent="0.3">
      <c r="A821" s="798"/>
      <c r="B821" s="698"/>
      <c r="C821" s="698"/>
      <c r="D821" s="698"/>
      <c r="E821" s="698"/>
      <c r="F821" s="698"/>
      <c r="G821" s="699"/>
    </row>
    <row r="822" spans="1:7" x14ac:dyDescent="0.3">
      <c r="A822" s="701" t="s">
        <v>2844</v>
      </c>
      <c r="B822" s="732"/>
      <c r="C822" s="733"/>
      <c r="D822" s="799">
        <v>8000000</v>
      </c>
      <c r="E822" s="732"/>
      <c r="F822" s="733"/>
      <c r="G822" s="259"/>
    </row>
    <row r="823" spans="1:7" x14ac:dyDescent="0.3">
      <c r="A823" s="701" t="s">
        <v>2845</v>
      </c>
      <c r="B823" s="732"/>
      <c r="C823" s="733"/>
      <c r="D823" s="799">
        <v>2000000</v>
      </c>
      <c r="E823" s="732"/>
      <c r="F823" s="733"/>
      <c r="G823" s="259"/>
    </row>
    <row r="824" spans="1:7" x14ac:dyDescent="0.3">
      <c r="A824" s="701" t="s">
        <v>2846</v>
      </c>
      <c r="B824" s="732"/>
      <c r="C824" s="733"/>
      <c r="D824" s="799">
        <f>D822+D823</f>
        <v>10000000</v>
      </c>
      <c r="E824" s="732"/>
      <c r="F824" s="733"/>
      <c r="G824" s="259">
        <v>1</v>
      </c>
    </row>
    <row r="825" spans="1:7" x14ac:dyDescent="0.3">
      <c r="A825" s="701" t="s">
        <v>2840</v>
      </c>
      <c r="B825" s="732"/>
      <c r="C825" s="733"/>
      <c r="D825" s="799">
        <f>SUM(D331,D338,D345,D352,D359,D367,D375,D386,D392,D401,D408,D415,D423,D429,D437,D444,D453,D460,D466,D472,D482,D489,D496,D504,D510,D516,D523,D534,D541,D548,D563,D575,D581,D591,D597,D603,D611,D569,D554,D620,D628,D635)</f>
        <v>9962419.7799999975</v>
      </c>
      <c r="E825" s="732"/>
      <c r="F825" s="733"/>
      <c r="G825" s="260">
        <f>D825/D824</f>
        <v>0.99624197799999969</v>
      </c>
    </row>
    <row r="826" spans="1:7" x14ac:dyDescent="0.3">
      <c r="A826" s="731" t="s">
        <v>2841</v>
      </c>
      <c r="B826" s="732"/>
      <c r="C826" s="733"/>
      <c r="D826" s="734">
        <f>D332+D339+D346+D353+D360+D368+D376+D387+D393+D402+D409+D416+D424+D430+D438+D445+D454+D461+D467+D473+D483+D490+D497+D505+D511+D517+D524+D535+D542+D564+D576+D582+D592+D598+D604+D612+D549+D570+D555+D621+D629+D636</f>
        <v>9917951.4699999969</v>
      </c>
      <c r="E826" s="732"/>
      <c r="F826" s="733"/>
      <c r="G826" s="261">
        <f>D826/D825</f>
        <v>0.99553639467298172</v>
      </c>
    </row>
    <row r="827" spans="1:7" x14ac:dyDescent="0.3">
      <c r="A827" s="801" t="s">
        <v>2842</v>
      </c>
      <c r="B827" s="732"/>
      <c r="C827" s="733"/>
      <c r="D827" s="802">
        <f>D825-D826</f>
        <v>44468.310000000522</v>
      </c>
      <c r="E827" s="732"/>
      <c r="F827" s="733"/>
      <c r="G827" s="261">
        <f>D827/D825</f>
        <v>4.4636053270183055E-3</v>
      </c>
    </row>
    <row r="828" spans="1:7" x14ac:dyDescent="0.3">
      <c r="A828" s="803" t="s">
        <v>2843</v>
      </c>
      <c r="B828" s="732"/>
      <c r="C828" s="733"/>
      <c r="D828" s="796">
        <f>D824-D825</f>
        <v>37580.220000002533</v>
      </c>
      <c r="E828" s="732"/>
      <c r="F828" s="733"/>
      <c r="G828" s="260">
        <f>D828/D822</f>
        <v>4.6975275000003163E-3</v>
      </c>
    </row>
    <row r="829" spans="1:7" x14ac:dyDescent="0.3">
      <c r="A829" s="797" t="s">
        <v>2813</v>
      </c>
      <c r="B829" s="791"/>
      <c r="C829" s="791"/>
      <c r="D829" s="791"/>
      <c r="E829" s="791"/>
      <c r="F829" s="791"/>
      <c r="G829" s="792"/>
    </row>
    <row r="830" spans="1:7" x14ac:dyDescent="0.3">
      <c r="A830" s="798"/>
      <c r="B830" s="698"/>
      <c r="C830" s="698"/>
      <c r="D830" s="698"/>
      <c r="E830" s="698"/>
      <c r="F830" s="698"/>
      <c r="G830" s="699"/>
    </row>
    <row r="831" spans="1:7" x14ac:dyDescent="0.3">
      <c r="A831" s="701" t="s">
        <v>3131</v>
      </c>
      <c r="B831" s="732"/>
      <c r="C831" s="733"/>
      <c r="D831" s="799">
        <v>10000000</v>
      </c>
      <c r="E831" s="732"/>
      <c r="F831" s="733"/>
      <c r="G831" s="259">
        <v>1</v>
      </c>
    </row>
    <row r="832" spans="1:7" x14ac:dyDescent="0.3">
      <c r="A832" s="701" t="s">
        <v>2840</v>
      </c>
      <c r="B832" s="732"/>
      <c r="C832" s="733"/>
      <c r="D832" s="799">
        <f>SUM(D655,D662,D668,D675,D685,D691,D699,D705,D713,D719,D725,D733,D740,D747,D754,D761,D767,D774,D780,D787,D793,D799)</f>
        <v>9442309.2400000002</v>
      </c>
      <c r="E832" s="732"/>
      <c r="F832" s="733"/>
      <c r="G832" s="260">
        <f>D832/D831</f>
        <v>0.94423092399999997</v>
      </c>
    </row>
    <row r="833" spans="1:7" x14ac:dyDescent="0.3">
      <c r="A833" s="731" t="s">
        <v>2841</v>
      </c>
      <c r="B833" s="732"/>
      <c r="C833" s="733"/>
      <c r="D833" s="734">
        <f>SUM(D656,D663,D669,D676,D686,D692,D700,D706,D714,D720,D726,D734,D741,D748,D755,D762,D768,D775,D781,D788,D794,D800)</f>
        <v>9442309.1300000008</v>
      </c>
      <c r="E833" s="732"/>
      <c r="F833" s="733"/>
      <c r="G833" s="261">
        <f>D833/D832</f>
        <v>0.99999998835030746</v>
      </c>
    </row>
    <row r="834" spans="1:7" x14ac:dyDescent="0.3">
      <c r="A834" s="801" t="s">
        <v>2842</v>
      </c>
      <c r="B834" s="732"/>
      <c r="C834" s="733"/>
      <c r="D834" s="802">
        <f>D832-D833</f>
        <v>0.10999999940395355</v>
      </c>
      <c r="E834" s="732"/>
      <c r="F834" s="733"/>
      <c r="G834" s="261">
        <f>D834/D832</f>
        <v>1.1649692528387637E-8</v>
      </c>
    </row>
    <row r="835" spans="1:7" x14ac:dyDescent="0.3">
      <c r="A835" s="803" t="s">
        <v>2843</v>
      </c>
      <c r="B835" s="732"/>
      <c r="C835" s="733"/>
      <c r="D835" s="796">
        <f>D831-D832</f>
        <v>557690.75999999978</v>
      </c>
      <c r="E835" s="732"/>
      <c r="F835" s="733"/>
      <c r="G835" s="260">
        <f>D835/D831</f>
        <v>5.576907599999998E-2</v>
      </c>
    </row>
    <row r="836" spans="1:7" x14ac:dyDescent="0.3">
      <c r="A836" s="797" t="s">
        <v>3204</v>
      </c>
      <c r="B836" s="791"/>
      <c r="C836" s="791"/>
      <c r="D836" s="791"/>
      <c r="E836" s="791"/>
      <c r="F836" s="791"/>
      <c r="G836" s="792"/>
    </row>
    <row r="837" spans="1:7" x14ac:dyDescent="0.3">
      <c r="A837" s="798"/>
      <c r="B837" s="698"/>
      <c r="C837" s="698"/>
      <c r="D837" s="698"/>
      <c r="E837" s="698"/>
      <c r="F837" s="698"/>
      <c r="G837" s="699"/>
    </row>
    <row r="838" spans="1:7" x14ac:dyDescent="0.3">
      <c r="A838" s="701" t="s">
        <v>3205</v>
      </c>
      <c r="B838" s="732"/>
      <c r="C838" s="733"/>
      <c r="D838" s="799">
        <v>754000</v>
      </c>
      <c r="E838" s="732"/>
      <c r="F838" s="733"/>
      <c r="G838" s="259">
        <v>1</v>
      </c>
    </row>
    <row r="839" spans="1:7" x14ac:dyDescent="0.3">
      <c r="A839" s="731" t="s">
        <v>3206</v>
      </c>
      <c r="B839" s="732"/>
      <c r="C839" s="733"/>
      <c r="D839" s="734">
        <f>SUM(D811)</f>
        <v>730673.02</v>
      </c>
      <c r="E839" s="732"/>
      <c r="F839" s="733"/>
      <c r="G839" s="259">
        <f>D839/D838</f>
        <v>0.96906236074270558</v>
      </c>
    </row>
    <row r="840" spans="1:7" x14ac:dyDescent="0.3">
      <c r="A840" s="803" t="s">
        <v>1049</v>
      </c>
      <c r="B840" s="732"/>
      <c r="C840" s="733"/>
      <c r="D840" s="796">
        <f>D838-D839</f>
        <v>23326.979999999981</v>
      </c>
      <c r="E840" s="732"/>
      <c r="F840" s="733"/>
      <c r="G840" s="259">
        <f>D840/D838</f>
        <v>3.0937639257294404E-2</v>
      </c>
    </row>
    <row r="841" spans="1:7" x14ac:dyDescent="0.3">
      <c r="A841" s="262"/>
      <c r="B841" s="804" t="s">
        <v>3190</v>
      </c>
      <c r="C841" s="805"/>
      <c r="D841" s="805"/>
      <c r="E841" s="805"/>
      <c r="F841" s="805"/>
      <c r="G841" s="263"/>
    </row>
    <row r="842" spans="1:7" x14ac:dyDescent="0.3">
      <c r="A842" s="262"/>
      <c r="B842" s="806" t="s">
        <v>2847</v>
      </c>
      <c r="C842" s="807"/>
      <c r="D842" s="807"/>
      <c r="E842" s="807"/>
      <c r="F842" s="807"/>
      <c r="G842" s="264" t="s">
        <v>3217</v>
      </c>
    </row>
  </sheetData>
  <mergeCells count="834">
    <mergeCell ref="A803:G803"/>
    <mergeCell ref="A810:C810"/>
    <mergeCell ref="D810:F810"/>
    <mergeCell ref="A811:C811"/>
    <mergeCell ref="D811:F811"/>
    <mergeCell ref="A812:C812"/>
    <mergeCell ref="D812:F812"/>
    <mergeCell ref="A836:G837"/>
    <mergeCell ref="A838:C838"/>
    <mergeCell ref="D838:F838"/>
    <mergeCell ref="A835:C835"/>
    <mergeCell ref="D835:F835"/>
    <mergeCell ref="A827:C827"/>
    <mergeCell ref="D827:F827"/>
    <mergeCell ref="A828:C828"/>
    <mergeCell ref="D828:F828"/>
    <mergeCell ref="A823:C823"/>
    <mergeCell ref="D823:F823"/>
    <mergeCell ref="A824:C824"/>
    <mergeCell ref="D824:F824"/>
    <mergeCell ref="A825:C825"/>
    <mergeCell ref="D825:F825"/>
    <mergeCell ref="A826:C826"/>
    <mergeCell ref="D826:F826"/>
    <mergeCell ref="A799:C799"/>
    <mergeCell ref="D799:F799"/>
    <mergeCell ref="A800:C800"/>
    <mergeCell ref="D800:F800"/>
    <mergeCell ref="A801:C801"/>
    <mergeCell ref="D801:F801"/>
    <mergeCell ref="A762:C762"/>
    <mergeCell ref="D762:F762"/>
    <mergeCell ref="A763:C763"/>
    <mergeCell ref="D763:F763"/>
    <mergeCell ref="A775:C775"/>
    <mergeCell ref="D775:F775"/>
    <mergeCell ref="A776:C776"/>
    <mergeCell ref="D776:F776"/>
    <mergeCell ref="A764:G764"/>
    <mergeCell ref="A767:C767"/>
    <mergeCell ref="D767:F767"/>
    <mergeCell ref="A768:C768"/>
    <mergeCell ref="D768:F768"/>
    <mergeCell ref="A769:C769"/>
    <mergeCell ref="D769:F769"/>
    <mergeCell ref="A770:G770"/>
    <mergeCell ref="A774:C774"/>
    <mergeCell ref="D774:F774"/>
    <mergeCell ref="A750:G750"/>
    <mergeCell ref="A754:C754"/>
    <mergeCell ref="D754:F754"/>
    <mergeCell ref="A755:C755"/>
    <mergeCell ref="D755:F755"/>
    <mergeCell ref="A756:C756"/>
    <mergeCell ref="D756:F756"/>
    <mergeCell ref="A757:G757"/>
    <mergeCell ref="A761:C761"/>
    <mergeCell ref="D761:F761"/>
    <mergeCell ref="A747:C747"/>
    <mergeCell ref="D747:F747"/>
    <mergeCell ref="A748:C748"/>
    <mergeCell ref="D748:F748"/>
    <mergeCell ref="A749:C749"/>
    <mergeCell ref="D749:F749"/>
    <mergeCell ref="A728:G728"/>
    <mergeCell ref="A733:C733"/>
    <mergeCell ref="D733:F733"/>
    <mergeCell ref="A734:C734"/>
    <mergeCell ref="D734:F734"/>
    <mergeCell ref="A735:C735"/>
    <mergeCell ref="D735:F735"/>
    <mergeCell ref="A740:C740"/>
    <mergeCell ref="D740:F740"/>
    <mergeCell ref="A741:C741"/>
    <mergeCell ref="D741:F741"/>
    <mergeCell ref="A742:C742"/>
    <mergeCell ref="D742:F742"/>
    <mergeCell ref="A743:G743"/>
    <mergeCell ref="A727:C727"/>
    <mergeCell ref="D727:F727"/>
    <mergeCell ref="A708:G708"/>
    <mergeCell ref="A713:C713"/>
    <mergeCell ref="D713:F713"/>
    <mergeCell ref="A714:C714"/>
    <mergeCell ref="D714:F714"/>
    <mergeCell ref="A715:C715"/>
    <mergeCell ref="D715:F715"/>
    <mergeCell ref="A716:G716"/>
    <mergeCell ref="A719:C719"/>
    <mergeCell ref="D719:F719"/>
    <mergeCell ref="A720:C720"/>
    <mergeCell ref="D720:F720"/>
    <mergeCell ref="A721:C721"/>
    <mergeCell ref="D721:F721"/>
    <mergeCell ref="A722:G722"/>
    <mergeCell ref="A725:C725"/>
    <mergeCell ref="D725:F725"/>
    <mergeCell ref="A726:C726"/>
    <mergeCell ref="D726:F726"/>
    <mergeCell ref="D700:F700"/>
    <mergeCell ref="A701:C701"/>
    <mergeCell ref="D701:F701"/>
    <mergeCell ref="A702:G702"/>
    <mergeCell ref="A705:C705"/>
    <mergeCell ref="D705:F705"/>
    <mergeCell ref="A706:C706"/>
    <mergeCell ref="D706:F706"/>
    <mergeCell ref="A707:C707"/>
    <mergeCell ref="D707:F707"/>
    <mergeCell ref="A12:C12"/>
    <mergeCell ref="D12:F12"/>
    <mergeCell ref="A13:C13"/>
    <mergeCell ref="D13:F13"/>
    <mergeCell ref="A14:G14"/>
    <mergeCell ref="G16:G17"/>
    <mergeCell ref="A1:G1"/>
    <mergeCell ref="A2:G2"/>
    <mergeCell ref="A3:G3"/>
    <mergeCell ref="A4:G4"/>
    <mergeCell ref="G6:G10"/>
    <mergeCell ref="A11:C11"/>
    <mergeCell ref="D11:F11"/>
    <mergeCell ref="A21:G21"/>
    <mergeCell ref="G23:G26"/>
    <mergeCell ref="A28:C28"/>
    <mergeCell ref="D28:F28"/>
    <mergeCell ref="A29:C29"/>
    <mergeCell ref="D29:F29"/>
    <mergeCell ref="A18:C18"/>
    <mergeCell ref="D18:F18"/>
    <mergeCell ref="A19:C19"/>
    <mergeCell ref="D19:F19"/>
    <mergeCell ref="A20:C20"/>
    <mergeCell ref="D20:F20"/>
    <mergeCell ref="A36:C36"/>
    <mergeCell ref="D36:F36"/>
    <mergeCell ref="A37:G37"/>
    <mergeCell ref="A40:C40"/>
    <mergeCell ref="D40:F40"/>
    <mergeCell ref="A41:C41"/>
    <mergeCell ref="D41:F41"/>
    <mergeCell ref="A30:C30"/>
    <mergeCell ref="D30:F30"/>
    <mergeCell ref="A31:G31"/>
    <mergeCell ref="A34:C34"/>
    <mergeCell ref="D34:F34"/>
    <mergeCell ref="A35:C35"/>
    <mergeCell ref="D35:F35"/>
    <mergeCell ref="A51:C51"/>
    <mergeCell ref="D51:F51"/>
    <mergeCell ref="A52:C52"/>
    <mergeCell ref="D52:F52"/>
    <mergeCell ref="A53:G53"/>
    <mergeCell ref="G55:G56"/>
    <mergeCell ref="A42:C42"/>
    <mergeCell ref="D42:F42"/>
    <mergeCell ref="A43:G43"/>
    <mergeCell ref="G45:G49"/>
    <mergeCell ref="A50:C50"/>
    <mergeCell ref="D50:F50"/>
    <mergeCell ref="A60:G60"/>
    <mergeCell ref="G62:G65"/>
    <mergeCell ref="A66:C66"/>
    <mergeCell ref="D66:F66"/>
    <mergeCell ref="A67:C67"/>
    <mergeCell ref="D67:F67"/>
    <mergeCell ref="A57:C57"/>
    <mergeCell ref="D57:F57"/>
    <mergeCell ref="A58:C58"/>
    <mergeCell ref="D58:F58"/>
    <mergeCell ref="A59:C59"/>
    <mergeCell ref="D59:F59"/>
    <mergeCell ref="A75:C75"/>
    <mergeCell ref="D75:F75"/>
    <mergeCell ref="A76:C76"/>
    <mergeCell ref="D76:F76"/>
    <mergeCell ref="A77:G77"/>
    <mergeCell ref="G79:G81"/>
    <mergeCell ref="A68:C68"/>
    <mergeCell ref="D68:F68"/>
    <mergeCell ref="A69:G69"/>
    <mergeCell ref="G71:G72"/>
    <mergeCell ref="A74:C74"/>
    <mergeCell ref="D74:F74"/>
    <mergeCell ref="A85:G85"/>
    <mergeCell ref="G87:G91"/>
    <mergeCell ref="A92:C92"/>
    <mergeCell ref="D92:F92"/>
    <mergeCell ref="A93:C93"/>
    <mergeCell ref="D93:F93"/>
    <mergeCell ref="A82:C82"/>
    <mergeCell ref="D82:F82"/>
    <mergeCell ref="A83:C83"/>
    <mergeCell ref="D83:F83"/>
    <mergeCell ref="A84:C84"/>
    <mergeCell ref="D84:F84"/>
    <mergeCell ref="A100:C100"/>
    <mergeCell ref="D100:F100"/>
    <mergeCell ref="A101:C101"/>
    <mergeCell ref="D101:F101"/>
    <mergeCell ref="A102:G102"/>
    <mergeCell ref="G104:G105"/>
    <mergeCell ref="A94:C94"/>
    <mergeCell ref="D94:F94"/>
    <mergeCell ref="A95:G95"/>
    <mergeCell ref="G97:G98"/>
    <mergeCell ref="A99:C99"/>
    <mergeCell ref="D99:F99"/>
    <mergeCell ref="A109:G109"/>
    <mergeCell ref="G111:G112"/>
    <mergeCell ref="A113:C113"/>
    <mergeCell ref="D113:F113"/>
    <mergeCell ref="A114:C114"/>
    <mergeCell ref="D114:F114"/>
    <mergeCell ref="A106:C106"/>
    <mergeCell ref="D106:F106"/>
    <mergeCell ref="A107:C107"/>
    <mergeCell ref="D107:F107"/>
    <mergeCell ref="A108:C108"/>
    <mergeCell ref="D108:F108"/>
    <mergeCell ref="A121:C121"/>
    <mergeCell ref="D121:F121"/>
    <mergeCell ref="A122:C122"/>
    <mergeCell ref="D122:F122"/>
    <mergeCell ref="A123:G123"/>
    <mergeCell ref="A126:C126"/>
    <mergeCell ref="D126:F126"/>
    <mergeCell ref="A115:C115"/>
    <mergeCell ref="D115:F115"/>
    <mergeCell ref="A116:G116"/>
    <mergeCell ref="G118:G119"/>
    <mergeCell ref="A120:C120"/>
    <mergeCell ref="D120:F120"/>
    <mergeCell ref="A133:C133"/>
    <mergeCell ref="D133:F133"/>
    <mergeCell ref="A134:C134"/>
    <mergeCell ref="D134:F134"/>
    <mergeCell ref="A135:C135"/>
    <mergeCell ref="D135:F135"/>
    <mergeCell ref="A127:C127"/>
    <mergeCell ref="D127:F127"/>
    <mergeCell ref="A128:C128"/>
    <mergeCell ref="D128:F128"/>
    <mergeCell ref="A129:G129"/>
    <mergeCell ref="G131:G132"/>
    <mergeCell ref="A142:G142"/>
    <mergeCell ref="G144:G150"/>
    <mergeCell ref="A151:C151"/>
    <mergeCell ref="D151:F151"/>
    <mergeCell ref="A152:C152"/>
    <mergeCell ref="D152:F152"/>
    <mergeCell ref="A136:G136"/>
    <mergeCell ref="A139:C139"/>
    <mergeCell ref="D139:F139"/>
    <mergeCell ref="A140:C140"/>
    <mergeCell ref="D140:F140"/>
    <mergeCell ref="A141:C141"/>
    <mergeCell ref="D141:F141"/>
    <mergeCell ref="A164:C164"/>
    <mergeCell ref="D164:F164"/>
    <mergeCell ref="A165:C165"/>
    <mergeCell ref="D165:F165"/>
    <mergeCell ref="A166:G166"/>
    <mergeCell ref="A169:C169"/>
    <mergeCell ref="D169:F169"/>
    <mergeCell ref="A153:C153"/>
    <mergeCell ref="D153:F153"/>
    <mergeCell ref="A154:G154"/>
    <mergeCell ref="G156:G162"/>
    <mergeCell ref="A163:C163"/>
    <mergeCell ref="D163:F163"/>
    <mergeCell ref="A176:C176"/>
    <mergeCell ref="D176:F176"/>
    <mergeCell ref="A177:C177"/>
    <mergeCell ref="D177:F177"/>
    <mergeCell ref="A178:C178"/>
    <mergeCell ref="D178:F178"/>
    <mergeCell ref="A170:C170"/>
    <mergeCell ref="D170:F170"/>
    <mergeCell ref="A171:C171"/>
    <mergeCell ref="D171:F171"/>
    <mergeCell ref="A172:G172"/>
    <mergeCell ref="G174:G175"/>
    <mergeCell ref="A187:C187"/>
    <mergeCell ref="D187:F187"/>
    <mergeCell ref="A188:G188"/>
    <mergeCell ref="G190:G192"/>
    <mergeCell ref="A193:C193"/>
    <mergeCell ref="D193:F193"/>
    <mergeCell ref="A179:G179"/>
    <mergeCell ref="G181:G184"/>
    <mergeCell ref="A185:C185"/>
    <mergeCell ref="D185:F185"/>
    <mergeCell ref="A186:C186"/>
    <mergeCell ref="D186:F186"/>
    <mergeCell ref="A200:C200"/>
    <mergeCell ref="D200:F200"/>
    <mergeCell ref="A201:C201"/>
    <mergeCell ref="D201:F201"/>
    <mergeCell ref="A202:G202"/>
    <mergeCell ref="G204:G206"/>
    <mergeCell ref="A194:C194"/>
    <mergeCell ref="D194:F194"/>
    <mergeCell ref="A195:C195"/>
    <mergeCell ref="D195:F195"/>
    <mergeCell ref="A196:G196"/>
    <mergeCell ref="A199:C199"/>
    <mergeCell ref="D199:F199"/>
    <mergeCell ref="A210:G210"/>
    <mergeCell ref="A211:G211"/>
    <mergeCell ref="A214:C214"/>
    <mergeCell ref="D214:F214"/>
    <mergeCell ref="A215:C215"/>
    <mergeCell ref="D215:F215"/>
    <mergeCell ref="A207:C207"/>
    <mergeCell ref="D207:F207"/>
    <mergeCell ref="A208:C208"/>
    <mergeCell ref="D208:F208"/>
    <mergeCell ref="A209:C209"/>
    <mergeCell ref="D209:F209"/>
    <mergeCell ref="A222:C222"/>
    <mergeCell ref="D222:F222"/>
    <mergeCell ref="A223:G223"/>
    <mergeCell ref="G225:G226"/>
    <mergeCell ref="A227:C227"/>
    <mergeCell ref="D227:F227"/>
    <mergeCell ref="A216:C216"/>
    <mergeCell ref="D216:F216"/>
    <mergeCell ref="A217:G217"/>
    <mergeCell ref="A220:C220"/>
    <mergeCell ref="D220:F220"/>
    <mergeCell ref="A221:C221"/>
    <mergeCell ref="D221:F221"/>
    <mergeCell ref="A234:C234"/>
    <mergeCell ref="D234:F234"/>
    <mergeCell ref="A235:C235"/>
    <mergeCell ref="D235:F235"/>
    <mergeCell ref="A236:C236"/>
    <mergeCell ref="D236:F236"/>
    <mergeCell ref="A228:C228"/>
    <mergeCell ref="D228:F228"/>
    <mergeCell ref="A229:C229"/>
    <mergeCell ref="D229:F229"/>
    <mergeCell ref="A230:G230"/>
    <mergeCell ref="G232:G233"/>
    <mergeCell ref="A243:C243"/>
    <mergeCell ref="D243:F243"/>
    <mergeCell ref="A244:G244"/>
    <mergeCell ref="G246:G248"/>
    <mergeCell ref="A249:C249"/>
    <mergeCell ref="D249:F249"/>
    <mergeCell ref="A237:G237"/>
    <mergeCell ref="G239:G240"/>
    <mergeCell ref="A241:C241"/>
    <mergeCell ref="D241:F241"/>
    <mergeCell ref="A242:C242"/>
    <mergeCell ref="D242:F242"/>
    <mergeCell ref="A256:C256"/>
    <mergeCell ref="D256:F256"/>
    <mergeCell ref="A257:C257"/>
    <mergeCell ref="D257:F257"/>
    <mergeCell ref="A258:G258"/>
    <mergeCell ref="G260:G266"/>
    <mergeCell ref="A250:C250"/>
    <mergeCell ref="D250:F250"/>
    <mergeCell ref="A251:C251"/>
    <mergeCell ref="D251:F251"/>
    <mergeCell ref="A252:G252"/>
    <mergeCell ref="A255:C255"/>
    <mergeCell ref="D255:F255"/>
    <mergeCell ref="A270:G270"/>
    <mergeCell ref="A273:C273"/>
    <mergeCell ref="D273:F273"/>
    <mergeCell ref="A274:C274"/>
    <mergeCell ref="D274:F274"/>
    <mergeCell ref="A275:C275"/>
    <mergeCell ref="D275:F275"/>
    <mergeCell ref="A267:C267"/>
    <mergeCell ref="D267:F267"/>
    <mergeCell ref="A268:C268"/>
    <mergeCell ref="D268:F268"/>
    <mergeCell ref="A269:C269"/>
    <mergeCell ref="D269:F269"/>
    <mergeCell ref="A283:C283"/>
    <mergeCell ref="D283:F283"/>
    <mergeCell ref="A284:G284"/>
    <mergeCell ref="G286:G288"/>
    <mergeCell ref="A289:C289"/>
    <mergeCell ref="D289:F289"/>
    <mergeCell ref="A276:G276"/>
    <mergeCell ref="G278:G280"/>
    <mergeCell ref="A281:C281"/>
    <mergeCell ref="D281:F281"/>
    <mergeCell ref="A282:C282"/>
    <mergeCell ref="D282:F282"/>
    <mergeCell ref="A300:C300"/>
    <mergeCell ref="D300:F300"/>
    <mergeCell ref="A301:C301"/>
    <mergeCell ref="D301:F301"/>
    <mergeCell ref="A302:C302"/>
    <mergeCell ref="D302:F302"/>
    <mergeCell ref="A290:C290"/>
    <mergeCell ref="D290:F290"/>
    <mergeCell ref="A291:C291"/>
    <mergeCell ref="D291:F291"/>
    <mergeCell ref="A292:G292"/>
    <mergeCell ref="G294:G299"/>
    <mergeCell ref="A309:G309"/>
    <mergeCell ref="A312:C312"/>
    <mergeCell ref="D312:F312"/>
    <mergeCell ref="A313:C313"/>
    <mergeCell ref="D313:F313"/>
    <mergeCell ref="A314:C314"/>
    <mergeCell ref="D314:F314"/>
    <mergeCell ref="A303:G303"/>
    <mergeCell ref="A306:C306"/>
    <mergeCell ref="D306:F306"/>
    <mergeCell ref="A307:C307"/>
    <mergeCell ref="D307:F307"/>
    <mergeCell ref="A308:C308"/>
    <mergeCell ref="D308:F308"/>
    <mergeCell ref="A321:G322"/>
    <mergeCell ref="A323:G324"/>
    <mergeCell ref="A325:G326"/>
    <mergeCell ref="A327:G327"/>
    <mergeCell ref="G329:G330"/>
    <mergeCell ref="A331:C331"/>
    <mergeCell ref="D331:F331"/>
    <mergeCell ref="A315:G315"/>
    <mergeCell ref="A318:C318"/>
    <mergeCell ref="D318:F318"/>
    <mergeCell ref="A319:C319"/>
    <mergeCell ref="D319:F319"/>
    <mergeCell ref="A320:C320"/>
    <mergeCell ref="D320:F320"/>
    <mergeCell ref="A338:C338"/>
    <mergeCell ref="D338:F338"/>
    <mergeCell ref="A339:C339"/>
    <mergeCell ref="D339:F339"/>
    <mergeCell ref="A340:C340"/>
    <mergeCell ref="D340:F340"/>
    <mergeCell ref="A332:C332"/>
    <mergeCell ref="D332:F332"/>
    <mergeCell ref="A333:C333"/>
    <mergeCell ref="D333:F333"/>
    <mergeCell ref="A334:G334"/>
    <mergeCell ref="G336:G337"/>
    <mergeCell ref="A347:C347"/>
    <mergeCell ref="D347:F347"/>
    <mergeCell ref="A348:G348"/>
    <mergeCell ref="G350:G351"/>
    <mergeCell ref="A352:C352"/>
    <mergeCell ref="D352:F352"/>
    <mergeCell ref="A341:G341"/>
    <mergeCell ref="G343:G344"/>
    <mergeCell ref="A345:C345"/>
    <mergeCell ref="D345:F345"/>
    <mergeCell ref="A346:C346"/>
    <mergeCell ref="D346:F346"/>
    <mergeCell ref="A360:C360"/>
    <mergeCell ref="D360:F360"/>
    <mergeCell ref="A361:C361"/>
    <mergeCell ref="D361:F361"/>
    <mergeCell ref="A362:G362"/>
    <mergeCell ref="G364:G366"/>
    <mergeCell ref="A353:C353"/>
    <mergeCell ref="D353:F353"/>
    <mergeCell ref="A354:C354"/>
    <mergeCell ref="D354:F354"/>
    <mergeCell ref="A355:G355"/>
    <mergeCell ref="A359:C359"/>
    <mergeCell ref="D359:F359"/>
    <mergeCell ref="A370:G370"/>
    <mergeCell ref="G372:G374"/>
    <mergeCell ref="A375:C375"/>
    <mergeCell ref="D375:F375"/>
    <mergeCell ref="A376:C376"/>
    <mergeCell ref="D376:F376"/>
    <mergeCell ref="A367:C367"/>
    <mergeCell ref="D367:F367"/>
    <mergeCell ref="A368:C368"/>
    <mergeCell ref="D368:F368"/>
    <mergeCell ref="A369:C369"/>
    <mergeCell ref="D369:F369"/>
    <mergeCell ref="A387:C387"/>
    <mergeCell ref="D387:F387"/>
    <mergeCell ref="A388:C388"/>
    <mergeCell ref="D388:F388"/>
    <mergeCell ref="A389:G389"/>
    <mergeCell ref="A392:C392"/>
    <mergeCell ref="D392:F392"/>
    <mergeCell ref="A377:C377"/>
    <mergeCell ref="D377:F377"/>
    <mergeCell ref="A378:G378"/>
    <mergeCell ref="G380:G383"/>
    <mergeCell ref="A386:C386"/>
    <mergeCell ref="D386:F386"/>
    <mergeCell ref="A402:C402"/>
    <mergeCell ref="D402:F402"/>
    <mergeCell ref="A403:C403"/>
    <mergeCell ref="D403:F403"/>
    <mergeCell ref="A404:G404"/>
    <mergeCell ref="G406:G407"/>
    <mergeCell ref="A393:C393"/>
    <mergeCell ref="D393:F393"/>
    <mergeCell ref="A394:C394"/>
    <mergeCell ref="D394:F394"/>
    <mergeCell ref="A395:G395"/>
    <mergeCell ref="A401:C401"/>
    <mergeCell ref="D401:F401"/>
    <mergeCell ref="A411:G411"/>
    <mergeCell ref="G413:G414"/>
    <mergeCell ref="A415:C415"/>
    <mergeCell ref="D415:F415"/>
    <mergeCell ref="A416:C416"/>
    <mergeCell ref="D416:F416"/>
    <mergeCell ref="A408:C408"/>
    <mergeCell ref="D408:F408"/>
    <mergeCell ref="A409:C409"/>
    <mergeCell ref="D409:F409"/>
    <mergeCell ref="A410:C410"/>
    <mergeCell ref="D410:F410"/>
    <mergeCell ref="A425:C425"/>
    <mergeCell ref="D425:F425"/>
    <mergeCell ref="A426:G426"/>
    <mergeCell ref="A429:C429"/>
    <mergeCell ref="D429:F429"/>
    <mergeCell ref="A430:C430"/>
    <mergeCell ref="D430:F430"/>
    <mergeCell ref="A417:C417"/>
    <mergeCell ref="D417:F417"/>
    <mergeCell ref="A418:G418"/>
    <mergeCell ref="A423:C423"/>
    <mergeCell ref="D423:F423"/>
    <mergeCell ref="A424:C424"/>
    <mergeCell ref="D424:F424"/>
    <mergeCell ref="A439:C439"/>
    <mergeCell ref="D439:F439"/>
    <mergeCell ref="A440:G440"/>
    <mergeCell ref="A444:C444"/>
    <mergeCell ref="D444:F444"/>
    <mergeCell ref="A445:C445"/>
    <mergeCell ref="D445:F445"/>
    <mergeCell ref="A431:C431"/>
    <mergeCell ref="D431:F431"/>
    <mergeCell ref="A432:G432"/>
    <mergeCell ref="A437:C437"/>
    <mergeCell ref="D437:F437"/>
    <mergeCell ref="A438:C438"/>
    <mergeCell ref="D438:F438"/>
    <mergeCell ref="A455:C455"/>
    <mergeCell ref="D455:F455"/>
    <mergeCell ref="A456:G456"/>
    <mergeCell ref="A460:C460"/>
    <mergeCell ref="D460:F460"/>
    <mergeCell ref="A461:C461"/>
    <mergeCell ref="D461:F461"/>
    <mergeCell ref="A446:C446"/>
    <mergeCell ref="D446:F446"/>
    <mergeCell ref="A447:G447"/>
    <mergeCell ref="A453:C453"/>
    <mergeCell ref="D453:F453"/>
    <mergeCell ref="A454:C454"/>
    <mergeCell ref="D454:F454"/>
    <mergeCell ref="A468:C468"/>
    <mergeCell ref="D468:F468"/>
    <mergeCell ref="A469:G469"/>
    <mergeCell ref="A472:C472"/>
    <mergeCell ref="D472:F472"/>
    <mergeCell ref="A473:C473"/>
    <mergeCell ref="D473:F473"/>
    <mergeCell ref="A462:C462"/>
    <mergeCell ref="D462:F462"/>
    <mergeCell ref="A463:G463"/>
    <mergeCell ref="A466:C466"/>
    <mergeCell ref="D466:F466"/>
    <mergeCell ref="A467:C467"/>
    <mergeCell ref="D467:F467"/>
    <mergeCell ref="A484:C484"/>
    <mergeCell ref="D484:F484"/>
    <mergeCell ref="A485:G485"/>
    <mergeCell ref="A489:C489"/>
    <mergeCell ref="D489:F489"/>
    <mergeCell ref="A490:C490"/>
    <mergeCell ref="D490:F490"/>
    <mergeCell ref="A474:C474"/>
    <mergeCell ref="D474:F474"/>
    <mergeCell ref="A475:G475"/>
    <mergeCell ref="A482:C482"/>
    <mergeCell ref="D482:F482"/>
    <mergeCell ref="A483:C483"/>
    <mergeCell ref="D483:F483"/>
    <mergeCell ref="A498:C498"/>
    <mergeCell ref="D498:F498"/>
    <mergeCell ref="A499:G499"/>
    <mergeCell ref="A504:C504"/>
    <mergeCell ref="D504:F504"/>
    <mergeCell ref="A505:C505"/>
    <mergeCell ref="D505:F505"/>
    <mergeCell ref="A491:C491"/>
    <mergeCell ref="D491:F491"/>
    <mergeCell ref="A492:G492"/>
    <mergeCell ref="A496:C496"/>
    <mergeCell ref="D496:F496"/>
    <mergeCell ref="A497:C497"/>
    <mergeCell ref="D497:F497"/>
    <mergeCell ref="A512:C512"/>
    <mergeCell ref="D512:F512"/>
    <mergeCell ref="A513:G513"/>
    <mergeCell ref="A516:C516"/>
    <mergeCell ref="D516:F516"/>
    <mergeCell ref="A517:C517"/>
    <mergeCell ref="D517:F517"/>
    <mergeCell ref="A506:C506"/>
    <mergeCell ref="D506:F506"/>
    <mergeCell ref="A507:G507"/>
    <mergeCell ref="A510:C510"/>
    <mergeCell ref="D510:F510"/>
    <mergeCell ref="A511:C511"/>
    <mergeCell ref="D511:F511"/>
    <mergeCell ref="A525:C525"/>
    <mergeCell ref="D525:F525"/>
    <mergeCell ref="A526:G526"/>
    <mergeCell ref="A534:C534"/>
    <mergeCell ref="D534:F534"/>
    <mergeCell ref="A535:C535"/>
    <mergeCell ref="D535:F535"/>
    <mergeCell ref="A518:C518"/>
    <mergeCell ref="D518:F518"/>
    <mergeCell ref="A519:G519"/>
    <mergeCell ref="A523:C523"/>
    <mergeCell ref="D523:F523"/>
    <mergeCell ref="A524:C524"/>
    <mergeCell ref="D524:F524"/>
    <mergeCell ref="A543:C543"/>
    <mergeCell ref="D543:F543"/>
    <mergeCell ref="A544:G544"/>
    <mergeCell ref="A548:C548"/>
    <mergeCell ref="D548:F548"/>
    <mergeCell ref="A549:C549"/>
    <mergeCell ref="D549:F549"/>
    <mergeCell ref="A536:C536"/>
    <mergeCell ref="D536:F536"/>
    <mergeCell ref="A537:G537"/>
    <mergeCell ref="A541:C541"/>
    <mergeCell ref="D541:F541"/>
    <mergeCell ref="A542:C542"/>
    <mergeCell ref="D542:F542"/>
    <mergeCell ref="A556:C556"/>
    <mergeCell ref="D556:F556"/>
    <mergeCell ref="A557:G557"/>
    <mergeCell ref="A563:C563"/>
    <mergeCell ref="D563:F563"/>
    <mergeCell ref="A564:C564"/>
    <mergeCell ref="D564:F564"/>
    <mergeCell ref="A550:C550"/>
    <mergeCell ref="D550:F550"/>
    <mergeCell ref="A551:G551"/>
    <mergeCell ref="A554:C554"/>
    <mergeCell ref="D554:F554"/>
    <mergeCell ref="A555:C555"/>
    <mergeCell ref="D555:F555"/>
    <mergeCell ref="A571:C571"/>
    <mergeCell ref="D571:F571"/>
    <mergeCell ref="A572:G572"/>
    <mergeCell ref="A575:C575"/>
    <mergeCell ref="D575:F575"/>
    <mergeCell ref="A576:C576"/>
    <mergeCell ref="D576:F576"/>
    <mergeCell ref="A565:C565"/>
    <mergeCell ref="D565:F565"/>
    <mergeCell ref="A566:G566"/>
    <mergeCell ref="A569:C569"/>
    <mergeCell ref="D569:F569"/>
    <mergeCell ref="A570:C570"/>
    <mergeCell ref="D570:F570"/>
    <mergeCell ref="A583:C583"/>
    <mergeCell ref="D583:F583"/>
    <mergeCell ref="A584:G584"/>
    <mergeCell ref="A591:C591"/>
    <mergeCell ref="D591:F591"/>
    <mergeCell ref="A592:C592"/>
    <mergeCell ref="D592:F592"/>
    <mergeCell ref="A577:C577"/>
    <mergeCell ref="D577:F577"/>
    <mergeCell ref="A578:G578"/>
    <mergeCell ref="A581:C581"/>
    <mergeCell ref="D581:F581"/>
    <mergeCell ref="A582:C582"/>
    <mergeCell ref="D582:F582"/>
    <mergeCell ref="A599:C599"/>
    <mergeCell ref="D599:F599"/>
    <mergeCell ref="A600:G600"/>
    <mergeCell ref="A603:C603"/>
    <mergeCell ref="D603:F603"/>
    <mergeCell ref="A604:C604"/>
    <mergeCell ref="D604:F604"/>
    <mergeCell ref="A593:C593"/>
    <mergeCell ref="D593:F593"/>
    <mergeCell ref="A594:G594"/>
    <mergeCell ref="A597:C597"/>
    <mergeCell ref="D597:F597"/>
    <mergeCell ref="A598:C598"/>
    <mergeCell ref="D598:F598"/>
    <mergeCell ref="A613:C613"/>
    <mergeCell ref="D613:F613"/>
    <mergeCell ref="A614:G614"/>
    <mergeCell ref="A620:C620"/>
    <mergeCell ref="D620:F620"/>
    <mergeCell ref="A621:C621"/>
    <mergeCell ref="D621:F621"/>
    <mergeCell ref="A605:C605"/>
    <mergeCell ref="D605:F605"/>
    <mergeCell ref="A606:G606"/>
    <mergeCell ref="A611:C611"/>
    <mergeCell ref="D611:F611"/>
    <mergeCell ref="A612:C612"/>
    <mergeCell ref="D612:F612"/>
    <mergeCell ref="A630:C630"/>
    <mergeCell ref="D630:F630"/>
    <mergeCell ref="A631:G631"/>
    <mergeCell ref="A635:C635"/>
    <mergeCell ref="D635:F635"/>
    <mergeCell ref="A636:C636"/>
    <mergeCell ref="D636:F636"/>
    <mergeCell ref="A622:C622"/>
    <mergeCell ref="D622:F622"/>
    <mergeCell ref="A623:G623"/>
    <mergeCell ref="A628:C628"/>
    <mergeCell ref="D628:F628"/>
    <mergeCell ref="A629:C629"/>
    <mergeCell ref="D629:F629"/>
    <mergeCell ref="A656:C656"/>
    <mergeCell ref="D656:F656"/>
    <mergeCell ref="A657:C657"/>
    <mergeCell ref="D657:F657"/>
    <mergeCell ref="A658:G658"/>
    <mergeCell ref="A662:C662"/>
    <mergeCell ref="D662:F662"/>
    <mergeCell ref="A637:C637"/>
    <mergeCell ref="D637:F637"/>
    <mergeCell ref="A640:G641"/>
    <mergeCell ref="A644:G644"/>
    <mergeCell ref="A655:C655"/>
    <mergeCell ref="D655:F655"/>
    <mergeCell ref="A669:C669"/>
    <mergeCell ref="D669:F669"/>
    <mergeCell ref="A670:C670"/>
    <mergeCell ref="D670:F670"/>
    <mergeCell ref="A671:G671"/>
    <mergeCell ref="A675:C675"/>
    <mergeCell ref="D675:F675"/>
    <mergeCell ref="A663:C663"/>
    <mergeCell ref="D663:F663"/>
    <mergeCell ref="A664:C664"/>
    <mergeCell ref="D664:F664"/>
    <mergeCell ref="A665:G665"/>
    <mergeCell ref="A668:C668"/>
    <mergeCell ref="D668:F668"/>
    <mergeCell ref="A686:C686"/>
    <mergeCell ref="D686:F686"/>
    <mergeCell ref="A687:C687"/>
    <mergeCell ref="D687:F687"/>
    <mergeCell ref="A813:G813"/>
    <mergeCell ref="A676:C676"/>
    <mergeCell ref="D676:F676"/>
    <mergeCell ref="A677:C677"/>
    <mergeCell ref="D677:F677"/>
    <mergeCell ref="A678:G678"/>
    <mergeCell ref="A685:C685"/>
    <mergeCell ref="D685:F685"/>
    <mergeCell ref="A688:G688"/>
    <mergeCell ref="A691:C691"/>
    <mergeCell ref="D691:F691"/>
    <mergeCell ref="A692:C692"/>
    <mergeCell ref="D692:F692"/>
    <mergeCell ref="A693:C693"/>
    <mergeCell ref="D693:F693"/>
    <mergeCell ref="A694:G694"/>
    <mergeCell ref="A699:C699"/>
    <mergeCell ref="D699:F699"/>
    <mergeCell ref="A700:C700"/>
    <mergeCell ref="A736:G736"/>
    <mergeCell ref="B841:F841"/>
    <mergeCell ref="B842:F842"/>
    <mergeCell ref="A829:G830"/>
    <mergeCell ref="A831:C831"/>
    <mergeCell ref="D831:F831"/>
    <mergeCell ref="A832:C832"/>
    <mergeCell ref="D832:F832"/>
    <mergeCell ref="A833:C833"/>
    <mergeCell ref="D833:F833"/>
    <mergeCell ref="A834:C834"/>
    <mergeCell ref="D834:F834"/>
    <mergeCell ref="A839:C839"/>
    <mergeCell ref="D839:F839"/>
    <mergeCell ref="A840:C840"/>
    <mergeCell ref="D840:F840"/>
    <mergeCell ref="A822:C822"/>
    <mergeCell ref="D822:F822"/>
    <mergeCell ref="A814:F814"/>
    <mergeCell ref="A815:C815"/>
    <mergeCell ref="D815:F815"/>
    <mergeCell ref="A816:C816"/>
    <mergeCell ref="D816:F816"/>
    <mergeCell ref="A817:C817"/>
    <mergeCell ref="D817:F817"/>
    <mergeCell ref="A818:C818"/>
    <mergeCell ref="D818:F818"/>
    <mergeCell ref="A819:C819"/>
    <mergeCell ref="A777:G777"/>
    <mergeCell ref="A780:C780"/>
    <mergeCell ref="D780:F780"/>
    <mergeCell ref="A781:C781"/>
    <mergeCell ref="D781:F781"/>
    <mergeCell ref="A782:C782"/>
    <mergeCell ref="D782:F782"/>
    <mergeCell ref="D819:F819"/>
    <mergeCell ref="A820:G821"/>
    <mergeCell ref="A783:G783"/>
    <mergeCell ref="A787:C787"/>
    <mergeCell ref="D787:F787"/>
    <mergeCell ref="A788:C788"/>
    <mergeCell ref="D788:F788"/>
    <mergeCell ref="A789:C789"/>
    <mergeCell ref="D789:F789"/>
    <mergeCell ref="A790:G790"/>
    <mergeCell ref="A793:C793"/>
    <mergeCell ref="D793:F793"/>
    <mergeCell ref="A794:C794"/>
    <mergeCell ref="D794:F794"/>
    <mergeCell ref="A795:C795"/>
    <mergeCell ref="D795:F795"/>
    <mergeCell ref="A796:G796"/>
  </mergeCells>
  <phoneticPr fontId="2" type="noConversion"/>
  <pageMargins left="0.511811024" right="0.511811024" top="0.78740157499999996" bottom="0.78740157499999996" header="0.31496062000000002" footer="0.31496062000000002"/>
  <pageSetup paperSize="9" scale="49" orientation="portrait"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83A6E3-9263-403B-8744-1590CB4CF243}">
  <dimension ref="A1:F31"/>
  <sheetViews>
    <sheetView view="pageBreakPreview" zoomScale="85" zoomScaleNormal="100" zoomScaleSheetLayoutView="85" workbookViewId="0">
      <selection activeCell="E28" sqref="E28"/>
    </sheetView>
  </sheetViews>
  <sheetFormatPr defaultRowHeight="14.4" x14ac:dyDescent="0.3"/>
  <cols>
    <col min="1" max="1" width="7.6640625" customWidth="1"/>
    <col min="2" max="2" width="86.109375" customWidth="1"/>
    <col min="3" max="3" width="5.88671875" customWidth="1"/>
    <col min="4" max="4" width="10.44140625" bestFit="1" customWidth="1"/>
    <col min="5" max="5" width="13.5546875" bestFit="1" customWidth="1"/>
    <col min="6" max="6" width="14.88671875" customWidth="1"/>
  </cols>
  <sheetData>
    <row r="1" spans="1:6" ht="40.200000000000003" customHeight="1" x14ac:dyDescent="0.3">
      <c r="A1" s="844" t="s">
        <v>55</v>
      </c>
      <c r="B1" s="845"/>
      <c r="C1" s="845"/>
      <c r="D1" s="845"/>
      <c r="E1" s="845"/>
      <c r="F1" s="846"/>
    </row>
    <row r="2" spans="1:6" x14ac:dyDescent="0.3">
      <c r="A2" s="847" t="s">
        <v>2849</v>
      </c>
      <c r="B2" s="848"/>
      <c r="C2" s="848"/>
      <c r="D2" s="848"/>
      <c r="E2" s="848"/>
      <c r="F2" s="849"/>
    </row>
    <row r="3" spans="1:6" x14ac:dyDescent="0.3">
      <c r="A3" s="850" t="s">
        <v>2850</v>
      </c>
      <c r="B3" s="777"/>
      <c r="C3" s="777"/>
      <c r="D3" s="777"/>
      <c r="E3" s="777"/>
      <c r="F3" s="851"/>
    </row>
    <row r="4" spans="1:6" x14ac:dyDescent="0.3">
      <c r="A4" s="850" t="s">
        <v>2851</v>
      </c>
      <c r="B4" s="777"/>
      <c r="C4" s="777"/>
      <c r="D4" s="777"/>
      <c r="E4" s="777"/>
      <c r="F4" s="851"/>
    </row>
    <row r="5" spans="1:6" x14ac:dyDescent="0.3">
      <c r="A5" s="852" t="s">
        <v>2852</v>
      </c>
      <c r="B5" s="853"/>
      <c r="C5" s="853"/>
      <c r="D5" s="853"/>
      <c r="E5" s="853"/>
      <c r="F5" s="854"/>
    </row>
    <row r="6" spans="1:6" x14ac:dyDescent="0.3">
      <c r="A6" s="843" t="s">
        <v>60</v>
      </c>
      <c r="B6" s="843"/>
      <c r="C6" s="843"/>
      <c r="D6" s="843"/>
      <c r="E6" s="843"/>
      <c r="F6" s="843"/>
    </row>
    <row r="7" spans="1:6" x14ac:dyDescent="0.3">
      <c r="A7" s="841" t="s">
        <v>61</v>
      </c>
      <c r="B7" s="841" t="s">
        <v>62</v>
      </c>
      <c r="C7" s="842" t="s">
        <v>63</v>
      </c>
      <c r="D7" s="842" t="s">
        <v>64</v>
      </c>
      <c r="E7" s="842" t="s">
        <v>65</v>
      </c>
      <c r="F7" s="842"/>
    </row>
    <row r="8" spans="1:6" x14ac:dyDescent="0.3">
      <c r="A8" s="841"/>
      <c r="B8" s="841"/>
      <c r="C8" s="842"/>
      <c r="D8" s="842"/>
      <c r="E8" s="266" t="s">
        <v>66</v>
      </c>
      <c r="F8" s="266" t="s">
        <v>67</v>
      </c>
    </row>
    <row r="9" spans="1:6" ht="41.4" x14ac:dyDescent="0.3">
      <c r="A9" s="267" t="s">
        <v>1716</v>
      </c>
      <c r="B9" s="268" t="s">
        <v>2853</v>
      </c>
      <c r="C9" s="269" t="s">
        <v>2854</v>
      </c>
      <c r="D9" s="270"/>
      <c r="E9" s="271">
        <v>249750</v>
      </c>
      <c r="F9" s="272">
        <f>SUM(F10)</f>
        <v>249750</v>
      </c>
    </row>
    <row r="10" spans="1:6" ht="41.4" x14ac:dyDescent="0.3">
      <c r="A10" s="273" t="s">
        <v>69</v>
      </c>
      <c r="B10" s="274" t="s">
        <v>2853</v>
      </c>
      <c r="C10" s="273" t="s">
        <v>2854</v>
      </c>
      <c r="D10" s="275">
        <v>1</v>
      </c>
      <c r="E10" s="276">
        <v>249750</v>
      </c>
      <c r="F10" s="276">
        <f>D10*E10</f>
        <v>249750</v>
      </c>
    </row>
    <row r="11" spans="1:6" x14ac:dyDescent="0.3">
      <c r="A11" s="267" t="s">
        <v>1719</v>
      </c>
      <c r="B11" s="268" t="s">
        <v>2855</v>
      </c>
      <c r="C11" s="269" t="s">
        <v>2854</v>
      </c>
      <c r="D11" s="270"/>
      <c r="E11" s="271"/>
      <c r="F11" s="272">
        <f>SUM(F12:F17)</f>
        <v>10183806</v>
      </c>
    </row>
    <row r="12" spans="1:6" ht="27.6" x14ac:dyDescent="0.3">
      <c r="A12" s="277" t="s">
        <v>74</v>
      </c>
      <c r="B12" s="278" t="s">
        <v>2856</v>
      </c>
      <c r="C12" s="277" t="s">
        <v>2854</v>
      </c>
      <c r="D12" s="276">
        <v>1.27</v>
      </c>
      <c r="E12" s="279">
        <v>2997000</v>
      </c>
      <c r="F12" s="276">
        <f t="shared" ref="F12:F17" si="0">ROUNDDOWN(D12*E12,2)</f>
        <v>3806190</v>
      </c>
    </row>
    <row r="13" spans="1:6" x14ac:dyDescent="0.3">
      <c r="A13" s="277" t="s">
        <v>77</v>
      </c>
      <c r="B13" s="278" t="s">
        <v>2857</v>
      </c>
      <c r="C13" s="277" t="s">
        <v>2854</v>
      </c>
      <c r="D13" s="276">
        <v>1.18</v>
      </c>
      <c r="E13" s="279">
        <v>2797200</v>
      </c>
      <c r="F13" s="276">
        <f t="shared" si="0"/>
        <v>3300696</v>
      </c>
    </row>
    <row r="14" spans="1:6" x14ac:dyDescent="0.3">
      <c r="A14" s="277" t="s">
        <v>79</v>
      </c>
      <c r="B14" s="278" t="s">
        <v>2858</v>
      </c>
      <c r="C14" s="277" t="s">
        <v>2854</v>
      </c>
      <c r="D14" s="276">
        <v>1</v>
      </c>
      <c r="E14" s="279">
        <v>2297700</v>
      </c>
      <c r="F14" s="276">
        <f t="shared" si="0"/>
        <v>2297700</v>
      </c>
    </row>
    <row r="15" spans="1:6" x14ac:dyDescent="0.3">
      <c r="A15" s="277" t="s">
        <v>81</v>
      </c>
      <c r="B15" s="278" t="s">
        <v>2859</v>
      </c>
      <c r="C15" s="277" t="s">
        <v>2854</v>
      </c>
      <c r="D15" s="276">
        <v>2</v>
      </c>
      <c r="E15" s="279">
        <v>249750</v>
      </c>
      <c r="F15" s="276">
        <f t="shared" si="0"/>
        <v>499500</v>
      </c>
    </row>
    <row r="16" spans="1:6" x14ac:dyDescent="0.3">
      <c r="A16" s="277" t="s">
        <v>84</v>
      </c>
      <c r="B16" s="278" t="s">
        <v>2860</v>
      </c>
      <c r="C16" s="277" t="s">
        <v>2854</v>
      </c>
      <c r="D16" s="276">
        <v>1</v>
      </c>
      <c r="E16" s="279">
        <v>79920</v>
      </c>
      <c r="F16" s="276">
        <f t="shared" si="0"/>
        <v>79920</v>
      </c>
    </row>
    <row r="17" spans="1:6" x14ac:dyDescent="0.3">
      <c r="A17" s="277" t="s">
        <v>86</v>
      </c>
      <c r="B17" s="278" t="s">
        <v>2861</v>
      </c>
      <c r="C17" s="277" t="s">
        <v>2854</v>
      </c>
      <c r="D17" s="276">
        <v>2</v>
      </c>
      <c r="E17" s="279">
        <v>99900</v>
      </c>
      <c r="F17" s="276">
        <f t="shared" si="0"/>
        <v>199800</v>
      </c>
    </row>
    <row r="18" spans="1:6" ht="27.6" x14ac:dyDescent="0.3">
      <c r="A18" s="267" t="s">
        <v>1728</v>
      </c>
      <c r="B18" s="268" t="s">
        <v>2862</v>
      </c>
      <c r="C18" s="280" t="s">
        <v>2854</v>
      </c>
      <c r="D18" s="272"/>
      <c r="E18" s="281"/>
      <c r="F18" s="272">
        <f>SUM(F19)</f>
        <v>419580</v>
      </c>
    </row>
    <row r="19" spans="1:6" x14ac:dyDescent="0.3">
      <c r="A19" s="277" t="s">
        <v>89</v>
      </c>
      <c r="B19" s="278" t="s">
        <v>2862</v>
      </c>
      <c r="C19" s="277" t="s">
        <v>2854</v>
      </c>
      <c r="D19" s="276">
        <v>2</v>
      </c>
      <c r="E19" s="279">
        <v>209790</v>
      </c>
      <c r="F19" s="276">
        <f>D19*E19</f>
        <v>419580</v>
      </c>
    </row>
    <row r="20" spans="1:6" x14ac:dyDescent="0.3">
      <c r="A20" s="267" t="s">
        <v>1734</v>
      </c>
      <c r="B20" s="268" t="s">
        <v>2175</v>
      </c>
      <c r="C20" s="280" t="s">
        <v>2177</v>
      </c>
      <c r="D20" s="282"/>
      <c r="E20" s="281"/>
      <c r="F20" s="272">
        <f>SUM(F21:F22)</f>
        <v>227946.94999999998</v>
      </c>
    </row>
    <row r="21" spans="1:6" x14ac:dyDescent="0.3">
      <c r="A21" s="277" t="s">
        <v>147</v>
      </c>
      <c r="B21" s="278" t="s">
        <v>2863</v>
      </c>
      <c r="C21" s="277" t="s">
        <v>2177</v>
      </c>
      <c r="D21" s="276">
        <v>100</v>
      </c>
      <c r="E21" s="283">
        <v>1840.4376999999999</v>
      </c>
      <c r="F21" s="276">
        <f>D21*E21</f>
        <v>184043.77</v>
      </c>
    </row>
    <row r="22" spans="1:6" x14ac:dyDescent="0.3">
      <c r="A22" s="277" t="s">
        <v>149</v>
      </c>
      <c r="B22" s="278" t="s">
        <v>2863</v>
      </c>
      <c r="C22" s="277" t="s">
        <v>2177</v>
      </c>
      <c r="D22" s="276">
        <v>100</v>
      </c>
      <c r="E22" s="283">
        <v>439.03179999999998</v>
      </c>
      <c r="F22" s="276">
        <f t="shared" ref="F22:F30" si="1">D22*E22</f>
        <v>43903.18</v>
      </c>
    </row>
    <row r="23" spans="1:6" x14ac:dyDescent="0.3">
      <c r="A23" s="267" t="s">
        <v>1743</v>
      </c>
      <c r="B23" s="268" t="s">
        <v>1717</v>
      </c>
      <c r="C23" s="280" t="s">
        <v>2177</v>
      </c>
      <c r="D23" s="282">
        <v>0</v>
      </c>
      <c r="E23" s="281">
        <v>0</v>
      </c>
      <c r="F23" s="272">
        <f>SUM(F24:F30)</f>
        <v>347418.93683699996</v>
      </c>
    </row>
    <row r="24" spans="1:6" x14ac:dyDescent="0.3">
      <c r="A24" s="277" t="s">
        <v>173</v>
      </c>
      <c r="B24" s="278" t="s">
        <v>3225</v>
      </c>
      <c r="C24" s="277" t="s">
        <v>2093</v>
      </c>
      <c r="D24" s="276">
        <v>1260</v>
      </c>
      <c r="E24" s="283">
        <v>115.05088170000001</v>
      </c>
      <c r="F24" s="276">
        <f t="shared" si="1"/>
        <v>144964.110942</v>
      </c>
    </row>
    <row r="25" spans="1:6" x14ac:dyDescent="0.3">
      <c r="A25" s="277" t="s">
        <v>175</v>
      </c>
      <c r="B25" s="278" t="s">
        <v>3226</v>
      </c>
      <c r="C25" s="277" t="s">
        <v>2093</v>
      </c>
      <c r="D25" s="276">
        <v>1260</v>
      </c>
      <c r="E25" s="283">
        <v>71.140649100000005</v>
      </c>
      <c r="F25" s="276">
        <f t="shared" si="1"/>
        <v>89637.217866000006</v>
      </c>
    </row>
    <row r="26" spans="1:6" x14ac:dyDescent="0.3">
      <c r="A26" s="277" t="s">
        <v>180</v>
      </c>
      <c r="B26" s="278" t="s">
        <v>3227</v>
      </c>
      <c r="C26" s="277" t="s">
        <v>2093</v>
      </c>
      <c r="D26" s="276">
        <v>1260</v>
      </c>
      <c r="E26" s="283">
        <v>18.605869949999999</v>
      </c>
      <c r="F26" s="276">
        <f t="shared" si="1"/>
        <v>23443.396137</v>
      </c>
    </row>
    <row r="27" spans="1:6" x14ac:dyDescent="0.3">
      <c r="A27" s="277" t="s">
        <v>182</v>
      </c>
      <c r="B27" s="278" t="s">
        <v>3228</v>
      </c>
      <c r="C27" s="277" t="s">
        <v>2093</v>
      </c>
      <c r="D27" s="276">
        <v>1260</v>
      </c>
      <c r="E27" s="283">
        <v>23.359332900000002</v>
      </c>
      <c r="F27" s="276">
        <f t="shared" si="1"/>
        <v>29432.759454000003</v>
      </c>
    </row>
    <row r="28" spans="1:6" x14ac:dyDescent="0.3">
      <c r="A28" s="277" t="s">
        <v>184</v>
      </c>
      <c r="B28" s="278" t="s">
        <v>3229</v>
      </c>
      <c r="C28" s="277" t="s">
        <v>2093</v>
      </c>
      <c r="D28" s="276">
        <v>1260</v>
      </c>
      <c r="E28" s="283">
        <v>14.33629245</v>
      </c>
      <c r="F28" s="276">
        <f t="shared" si="1"/>
        <v>18063.728487</v>
      </c>
    </row>
    <row r="29" spans="1:6" x14ac:dyDescent="0.3">
      <c r="A29" s="277" t="s">
        <v>2125</v>
      </c>
      <c r="B29" s="278" t="s">
        <v>2096</v>
      </c>
      <c r="C29" s="277" t="s">
        <v>2093</v>
      </c>
      <c r="D29" s="276">
        <v>1260</v>
      </c>
      <c r="E29" s="283">
        <v>17.514755700000002</v>
      </c>
      <c r="F29" s="276">
        <f t="shared" si="1"/>
        <v>22068.592182000004</v>
      </c>
    </row>
    <row r="30" spans="1:6" x14ac:dyDescent="0.3">
      <c r="A30" s="277" t="s">
        <v>2127</v>
      </c>
      <c r="B30" s="278" t="s">
        <v>2098</v>
      </c>
      <c r="C30" s="277" t="s">
        <v>2093</v>
      </c>
      <c r="D30" s="276">
        <v>1260</v>
      </c>
      <c r="E30" s="283">
        <v>15.721533150000001</v>
      </c>
      <c r="F30" s="276">
        <f t="shared" si="1"/>
        <v>19809.131769</v>
      </c>
    </row>
    <row r="31" spans="1:6" x14ac:dyDescent="0.3">
      <c r="A31" s="284"/>
      <c r="B31" s="285" t="s">
        <v>2178</v>
      </c>
      <c r="C31" s="286"/>
      <c r="D31" s="281"/>
      <c r="E31" s="271"/>
      <c r="F31" s="272">
        <f>SUM(F9:F30)/2</f>
        <v>11428501.886836998</v>
      </c>
    </row>
  </sheetData>
  <mergeCells count="11">
    <mergeCell ref="A6:F6"/>
    <mergeCell ref="A1:F1"/>
    <mergeCell ref="A2:F2"/>
    <mergeCell ref="A3:F3"/>
    <mergeCell ref="A4:F4"/>
    <mergeCell ref="A5:F5"/>
    <mergeCell ref="A7:A8"/>
    <mergeCell ref="B7:B8"/>
    <mergeCell ref="C7:C8"/>
    <mergeCell ref="D7:D8"/>
    <mergeCell ref="E7:F7"/>
  </mergeCells>
  <pageMargins left="0.511811024" right="0.511811024" top="0.78740157499999996" bottom="0.78740157499999996" header="0.31496062000000002" footer="0.31496062000000002"/>
  <pageSetup paperSize="9" scale="66" orientation="portrait"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64F0CA-EF61-44E5-AE38-43FDF13CC69C}">
  <dimension ref="A1:G33"/>
  <sheetViews>
    <sheetView view="pageBreakPreview" zoomScale="85" zoomScaleNormal="100" zoomScaleSheetLayoutView="85" workbookViewId="0">
      <selection activeCell="J29" sqref="J29"/>
    </sheetView>
  </sheetViews>
  <sheetFormatPr defaultRowHeight="14.4" x14ac:dyDescent="0.3"/>
  <cols>
    <col min="1" max="1" width="22" customWidth="1"/>
    <col min="2" max="2" width="21.44140625" customWidth="1"/>
    <col min="3" max="3" width="17.88671875" customWidth="1"/>
    <col min="4" max="4" width="23.6640625" customWidth="1"/>
    <col min="5" max="5" width="34.109375" customWidth="1"/>
    <col min="6" max="6" width="29.77734375" customWidth="1"/>
    <col min="7" max="7" width="29.44140625" customWidth="1"/>
  </cols>
  <sheetData>
    <row r="1" spans="1:7" ht="15.6" x14ac:dyDescent="0.3">
      <c r="A1" s="682" t="s">
        <v>8</v>
      </c>
      <c r="B1" s="683"/>
      <c r="C1" s="683"/>
      <c r="D1" s="683"/>
      <c r="E1" s="683"/>
      <c r="F1" s="683"/>
      <c r="G1" s="684"/>
    </row>
    <row r="2" spans="1:7" x14ac:dyDescent="0.3">
      <c r="A2" s="685" t="s">
        <v>7</v>
      </c>
      <c r="B2" s="686"/>
      <c r="C2" s="686"/>
      <c r="D2" s="686"/>
      <c r="E2" s="686"/>
      <c r="F2" s="686"/>
      <c r="G2" s="687"/>
    </row>
    <row r="3" spans="1:7" x14ac:dyDescent="0.3">
      <c r="A3" s="688" t="s">
        <v>1050</v>
      </c>
      <c r="B3" s="689"/>
      <c r="C3" s="689"/>
      <c r="D3" s="689"/>
      <c r="E3" s="689"/>
      <c r="F3" s="689"/>
      <c r="G3" s="690"/>
    </row>
    <row r="4" spans="1:7" x14ac:dyDescent="0.3">
      <c r="A4" s="861" t="s">
        <v>2885</v>
      </c>
      <c r="B4" s="862"/>
      <c r="C4" s="862"/>
      <c r="D4" s="862"/>
      <c r="E4" s="862"/>
      <c r="F4" s="862"/>
      <c r="G4" s="862"/>
    </row>
    <row r="5" spans="1:7" x14ac:dyDescent="0.3">
      <c r="A5" s="862"/>
      <c r="B5" s="862"/>
      <c r="C5" s="862"/>
      <c r="D5" s="862"/>
      <c r="E5" s="862"/>
      <c r="F5" s="862"/>
      <c r="G5" s="862"/>
    </row>
    <row r="6" spans="1:7" ht="15.6" x14ac:dyDescent="0.3">
      <c r="A6" s="74" t="s">
        <v>1034</v>
      </c>
      <c r="B6" s="74" t="s">
        <v>1035</v>
      </c>
      <c r="C6" s="74" t="s">
        <v>1036</v>
      </c>
      <c r="D6" s="74" t="s">
        <v>1037</v>
      </c>
      <c r="E6" s="74" t="s">
        <v>1038</v>
      </c>
      <c r="F6" s="63" t="s">
        <v>2189</v>
      </c>
      <c r="G6" s="63" t="s">
        <v>1039</v>
      </c>
    </row>
    <row r="7" spans="1:7" x14ac:dyDescent="0.3">
      <c r="A7" s="75" t="s">
        <v>1040</v>
      </c>
      <c r="B7" s="75" t="s">
        <v>2864</v>
      </c>
      <c r="C7" s="76">
        <v>44470</v>
      </c>
      <c r="D7" s="287">
        <v>179820</v>
      </c>
      <c r="E7" s="614" t="s">
        <v>3111</v>
      </c>
      <c r="F7" s="79">
        <f>D7/$D$31</f>
        <v>1.5734345737593435E-2</v>
      </c>
      <c r="G7" s="185">
        <f>D7/$D$31</f>
        <v>1.5734345737593435E-2</v>
      </c>
    </row>
    <row r="8" spans="1:7" x14ac:dyDescent="0.3">
      <c r="A8" s="75" t="s">
        <v>1042</v>
      </c>
      <c r="B8" s="75" t="s">
        <v>2865</v>
      </c>
      <c r="C8" s="76">
        <v>44519</v>
      </c>
      <c r="D8" s="198">
        <v>1546452</v>
      </c>
      <c r="E8" s="614" t="s">
        <v>3111</v>
      </c>
      <c r="F8" s="79">
        <f t="shared" ref="F8:F22" si="0">D8/$D$31</f>
        <v>0.13531537334330354</v>
      </c>
      <c r="G8" s="185">
        <f t="shared" ref="G8:G22" si="1">D8/$D$31</f>
        <v>0.13531537334330354</v>
      </c>
    </row>
    <row r="9" spans="1:7" x14ac:dyDescent="0.3">
      <c r="A9" s="75" t="s">
        <v>1706</v>
      </c>
      <c r="B9" s="75" t="s">
        <v>2866</v>
      </c>
      <c r="C9" s="76">
        <v>44565</v>
      </c>
      <c r="D9" s="198">
        <v>709290</v>
      </c>
      <c r="E9" s="614" t="s">
        <v>3111</v>
      </c>
      <c r="F9" s="79">
        <f t="shared" si="0"/>
        <v>6.2063252631618548E-2</v>
      </c>
      <c r="G9" s="185">
        <f t="shared" si="1"/>
        <v>6.2063252631618548E-2</v>
      </c>
    </row>
    <row r="10" spans="1:7" x14ac:dyDescent="0.3">
      <c r="A10" s="75" t="s">
        <v>2078</v>
      </c>
      <c r="B10" s="75" t="s">
        <v>2867</v>
      </c>
      <c r="C10" s="76">
        <v>44595</v>
      </c>
      <c r="D10" s="198">
        <v>455544</v>
      </c>
      <c r="E10" s="614" t="s">
        <v>3111</v>
      </c>
      <c r="F10" s="79">
        <f t="shared" si="0"/>
        <v>3.9860342535236702E-2</v>
      </c>
      <c r="G10" s="185">
        <f t="shared" si="1"/>
        <v>3.9860342535236702E-2</v>
      </c>
    </row>
    <row r="11" spans="1:7" x14ac:dyDescent="0.3">
      <c r="A11" s="75" t="s">
        <v>2080</v>
      </c>
      <c r="B11" s="75" t="s">
        <v>2868</v>
      </c>
      <c r="C11" s="76">
        <v>44628</v>
      </c>
      <c r="D11" s="198">
        <v>835164</v>
      </c>
      <c r="E11" s="614" t="s">
        <v>3111</v>
      </c>
      <c r="F11" s="79">
        <f t="shared" si="0"/>
        <v>7.3077294647933957E-2</v>
      </c>
      <c r="G11" s="185">
        <f t="shared" si="1"/>
        <v>7.3077294647933957E-2</v>
      </c>
    </row>
    <row r="12" spans="1:7" x14ac:dyDescent="0.3">
      <c r="A12" s="75" t="s">
        <v>2082</v>
      </c>
      <c r="B12" s="75" t="s">
        <v>2869</v>
      </c>
      <c r="C12" s="76">
        <v>44663</v>
      </c>
      <c r="D12" s="198">
        <v>1037961</v>
      </c>
      <c r="E12" s="614" t="s">
        <v>3111</v>
      </c>
      <c r="F12" s="79">
        <f t="shared" si="0"/>
        <v>9.0822140118664324E-2</v>
      </c>
      <c r="G12" s="185">
        <f t="shared" si="1"/>
        <v>9.0822140118664324E-2</v>
      </c>
    </row>
    <row r="13" spans="1:7" x14ac:dyDescent="0.3">
      <c r="A13" s="75" t="s">
        <v>2185</v>
      </c>
      <c r="B13" s="75" t="s">
        <v>2870</v>
      </c>
      <c r="C13" s="76">
        <v>44704</v>
      </c>
      <c r="D13" s="198">
        <v>700299</v>
      </c>
      <c r="E13" s="614" t="s">
        <v>3111</v>
      </c>
      <c r="F13" s="79">
        <f t="shared" si="0"/>
        <v>6.1276535344738876E-2</v>
      </c>
      <c r="G13" s="185">
        <f t="shared" si="1"/>
        <v>6.1276535344738876E-2</v>
      </c>
    </row>
    <row r="14" spans="1:7" x14ac:dyDescent="0.3">
      <c r="A14" s="75" t="s">
        <v>2191</v>
      </c>
      <c r="B14" s="75" t="s">
        <v>2871</v>
      </c>
      <c r="C14" s="76">
        <v>44733</v>
      </c>
      <c r="D14" s="198">
        <v>569430</v>
      </c>
      <c r="E14" s="614" t="s">
        <v>3111</v>
      </c>
      <c r="F14" s="79">
        <f t="shared" si="0"/>
        <v>4.9825428169045879E-2</v>
      </c>
      <c r="G14" s="185">
        <f t="shared" si="1"/>
        <v>4.9825428169045879E-2</v>
      </c>
    </row>
    <row r="15" spans="1:7" x14ac:dyDescent="0.3">
      <c r="A15" s="75" t="s">
        <v>2192</v>
      </c>
      <c r="B15" s="75" t="s">
        <v>2872</v>
      </c>
      <c r="C15" s="76">
        <v>44756</v>
      </c>
      <c r="D15" s="198">
        <v>501498</v>
      </c>
      <c r="E15" s="614" t="s">
        <v>3111</v>
      </c>
      <c r="F15" s="79">
        <f t="shared" si="0"/>
        <v>4.388134200151058E-2</v>
      </c>
      <c r="G15" s="185">
        <f t="shared" si="1"/>
        <v>4.388134200151058E-2</v>
      </c>
    </row>
    <row r="16" spans="1:7" x14ac:dyDescent="0.3">
      <c r="A16" s="75" t="s">
        <v>2193</v>
      </c>
      <c r="B16" s="75" t="s">
        <v>2873</v>
      </c>
      <c r="C16" s="76">
        <v>44789</v>
      </c>
      <c r="D16" s="198">
        <v>293706</v>
      </c>
      <c r="E16" s="614" t="s">
        <v>3111</v>
      </c>
      <c r="F16" s="79">
        <f t="shared" si="0"/>
        <v>2.5699431371402612E-2</v>
      </c>
      <c r="G16" s="185">
        <f t="shared" si="1"/>
        <v>2.5699431371402612E-2</v>
      </c>
    </row>
    <row r="17" spans="1:7" x14ac:dyDescent="0.3">
      <c r="A17" s="75" t="s">
        <v>2194</v>
      </c>
      <c r="B17" s="75" t="s">
        <v>2874</v>
      </c>
      <c r="C17" s="76">
        <v>44824</v>
      </c>
      <c r="D17" s="198">
        <v>443556</v>
      </c>
      <c r="E17" s="614" t="s">
        <v>3111</v>
      </c>
      <c r="F17" s="79">
        <f t="shared" si="0"/>
        <v>3.881138615273047E-2</v>
      </c>
      <c r="G17" s="185">
        <f t="shared" si="1"/>
        <v>3.881138615273047E-2</v>
      </c>
    </row>
    <row r="18" spans="1:7" x14ac:dyDescent="0.3">
      <c r="A18" s="75" t="s">
        <v>2875</v>
      </c>
      <c r="B18" s="75" t="s">
        <v>2876</v>
      </c>
      <c r="C18" s="76">
        <v>44998</v>
      </c>
      <c r="D18" s="198">
        <v>129870</v>
      </c>
      <c r="E18" s="614" t="s">
        <v>3111</v>
      </c>
      <c r="F18" s="79">
        <f t="shared" si="0"/>
        <v>1.1363694143817481E-2</v>
      </c>
      <c r="G18" s="185">
        <f t="shared" si="1"/>
        <v>1.1363694143817481E-2</v>
      </c>
    </row>
    <row r="19" spans="1:7" x14ac:dyDescent="0.3">
      <c r="A19" s="75" t="s">
        <v>2877</v>
      </c>
      <c r="B19" s="75" t="s">
        <v>2878</v>
      </c>
      <c r="C19" s="76">
        <v>45223</v>
      </c>
      <c r="D19" s="198">
        <v>1312686</v>
      </c>
      <c r="E19" s="614" t="s">
        <v>3111</v>
      </c>
      <c r="F19" s="79">
        <f t="shared" si="0"/>
        <v>0.11486072388443208</v>
      </c>
      <c r="G19" s="185">
        <f t="shared" si="1"/>
        <v>0.11486072388443208</v>
      </c>
    </row>
    <row r="20" spans="1:7" x14ac:dyDescent="0.3">
      <c r="A20" s="75" t="s">
        <v>2879</v>
      </c>
      <c r="B20" s="75" t="s">
        <v>2880</v>
      </c>
      <c r="C20" s="76">
        <v>45363</v>
      </c>
      <c r="D20" s="198">
        <v>368116.74</v>
      </c>
      <c r="E20" s="614" t="s">
        <v>3111</v>
      </c>
      <c r="F20" s="79">
        <f t="shared" si="0"/>
        <v>3.221041073827044E-2</v>
      </c>
      <c r="G20" s="185">
        <f t="shared" si="1"/>
        <v>3.221041073827044E-2</v>
      </c>
    </row>
    <row r="21" spans="1:7" x14ac:dyDescent="0.3">
      <c r="A21" s="75">
        <v>15</v>
      </c>
      <c r="B21" s="75" t="s">
        <v>2881</v>
      </c>
      <c r="C21" s="76">
        <v>45496</v>
      </c>
      <c r="D21" s="78">
        <v>256566.77</v>
      </c>
      <c r="E21" s="614" t="s">
        <v>3111</v>
      </c>
      <c r="F21" s="79">
        <f t="shared" si="0"/>
        <v>2.2449728973182155E-2</v>
      </c>
      <c r="G21" s="185">
        <f t="shared" si="1"/>
        <v>2.2449728973182155E-2</v>
      </c>
    </row>
    <row r="22" spans="1:7" x14ac:dyDescent="0.3">
      <c r="A22" s="288" t="s">
        <v>2882</v>
      </c>
      <c r="B22" s="289" t="s">
        <v>2883</v>
      </c>
      <c r="C22" s="290">
        <v>45526</v>
      </c>
      <c r="D22" s="291">
        <v>535432.5</v>
      </c>
      <c r="E22" s="614" t="s">
        <v>3111</v>
      </c>
      <c r="F22" s="79">
        <f t="shared" si="0"/>
        <v>4.6850628818507378E-2</v>
      </c>
      <c r="G22" s="185">
        <f t="shared" si="1"/>
        <v>4.6850628818507378E-2</v>
      </c>
    </row>
    <row r="23" spans="1:7" x14ac:dyDescent="0.3">
      <c r="A23" s="620" t="s">
        <v>3104</v>
      </c>
      <c r="B23" s="621" t="s">
        <v>3105</v>
      </c>
      <c r="C23" s="622">
        <v>45910</v>
      </c>
      <c r="D23" s="623">
        <v>257692.76</v>
      </c>
      <c r="E23" s="624" t="s">
        <v>3111</v>
      </c>
      <c r="F23" s="625">
        <f>D23/$D$31</f>
        <v>2.254825369766816E-2</v>
      </c>
      <c r="G23" s="626">
        <f t="shared" ref="G23" si="2">D23/$D$31</f>
        <v>2.254825369766816E-2</v>
      </c>
    </row>
    <row r="24" spans="1:7" x14ac:dyDescent="0.3">
      <c r="A24" s="632" t="s">
        <v>6757</v>
      </c>
      <c r="B24" s="632" t="s">
        <v>6790</v>
      </c>
      <c r="C24" s="633">
        <v>46107</v>
      </c>
      <c r="D24" s="634">
        <v>110291.69</v>
      </c>
      <c r="E24" s="624" t="s">
        <v>3111</v>
      </c>
      <c r="F24" s="625">
        <f>D24/$D$31</f>
        <v>9.6505815951700401E-3</v>
      </c>
      <c r="G24" s="626">
        <f t="shared" ref="G24" si="3">D24/$D$31</f>
        <v>9.6505815951700401E-3</v>
      </c>
    </row>
    <row r="25" spans="1:7" x14ac:dyDescent="0.3">
      <c r="A25" s="628" t="s">
        <v>6759</v>
      </c>
      <c r="B25" s="628" t="s">
        <v>6794</v>
      </c>
      <c r="C25" s="629">
        <v>46155</v>
      </c>
      <c r="D25" s="630">
        <v>483864.87</v>
      </c>
      <c r="E25" s="142" t="s">
        <v>6791</v>
      </c>
      <c r="F25" s="635">
        <f>D25/$D$31</f>
        <v>4.2338433738492387E-2</v>
      </c>
      <c r="G25" s="185">
        <f t="shared" ref="G25" si="4">D25/$D$31</f>
        <v>4.2338433738492387E-2</v>
      </c>
    </row>
    <row r="26" spans="1:7" x14ac:dyDescent="0.3">
      <c r="A26" s="697" t="s">
        <v>1045</v>
      </c>
      <c r="B26" s="698"/>
      <c r="C26" s="699"/>
      <c r="D26" s="700">
        <v>8981010</v>
      </c>
      <c r="E26" s="699"/>
      <c r="F26" s="441"/>
      <c r="G26" s="627"/>
    </row>
    <row r="27" spans="1:7" x14ac:dyDescent="0.3">
      <c r="A27" s="855" t="s">
        <v>6793</v>
      </c>
      <c r="B27" s="737"/>
      <c r="C27" s="738"/>
      <c r="D27" s="856">
        <v>184043.77</v>
      </c>
      <c r="E27" s="738"/>
      <c r="F27" s="81"/>
      <c r="G27" s="177"/>
    </row>
    <row r="28" spans="1:7" x14ac:dyDescent="0.3">
      <c r="A28" s="857" t="s">
        <v>2884</v>
      </c>
      <c r="B28" s="737"/>
      <c r="C28" s="738"/>
      <c r="D28" s="858">
        <v>1312686</v>
      </c>
      <c r="E28" s="738"/>
      <c r="F28" s="81"/>
      <c r="G28" s="177"/>
    </row>
    <row r="29" spans="1:7" x14ac:dyDescent="0.3">
      <c r="A29" s="855" t="s">
        <v>6792</v>
      </c>
      <c r="B29" s="737"/>
      <c r="C29" s="738"/>
      <c r="D29" s="858">
        <v>43903.18</v>
      </c>
      <c r="E29" s="738"/>
      <c r="F29" s="81"/>
      <c r="G29" s="177"/>
    </row>
    <row r="30" spans="1:7" x14ac:dyDescent="0.3">
      <c r="A30" s="857" t="s">
        <v>3223</v>
      </c>
      <c r="B30" s="737"/>
      <c r="C30" s="738"/>
      <c r="D30" s="858">
        <v>906858.94</v>
      </c>
      <c r="E30" s="738"/>
      <c r="F30" s="81"/>
      <c r="G30" s="177"/>
    </row>
    <row r="31" spans="1:7" x14ac:dyDescent="0.3">
      <c r="A31" s="859" t="s">
        <v>2846</v>
      </c>
      <c r="B31" s="741"/>
      <c r="C31" s="742"/>
      <c r="D31" s="860">
        <f>SUM(D26:E30)</f>
        <v>11428501.889999999</v>
      </c>
      <c r="E31" s="742"/>
      <c r="F31" s="82">
        <v>1</v>
      </c>
      <c r="G31" s="177"/>
    </row>
    <row r="32" spans="1:7" x14ac:dyDescent="0.3">
      <c r="A32" s="731" t="s">
        <v>1048</v>
      </c>
      <c r="B32" s="732"/>
      <c r="C32" s="733"/>
      <c r="D32" s="734">
        <f>D7+D8+D9+D10+D11+D12+D13+D14+D15+D16+D17+D18+D19+D20+D21+D22+D23+D24+D25</f>
        <v>10727241.329999998</v>
      </c>
      <c r="E32" s="733"/>
      <c r="F32" s="82">
        <f>D32/D31</f>
        <v>0.93863932764331892</v>
      </c>
      <c r="G32" s="72">
        <f>SUM(G7:G25)</f>
        <v>0.93863932764331914</v>
      </c>
    </row>
    <row r="33" spans="1:7" x14ac:dyDescent="0.3">
      <c r="A33" s="678" t="s">
        <v>1049</v>
      </c>
      <c r="B33" s="679"/>
      <c r="C33" s="680"/>
      <c r="D33" s="681">
        <f>D31-D32</f>
        <v>701260.56000000052</v>
      </c>
      <c r="E33" s="680"/>
      <c r="F33" s="82">
        <f>D33/D31</f>
        <v>6.1360672356681092E-2</v>
      </c>
      <c r="G33" s="72">
        <f>1-G32</f>
        <v>6.1360672356680857E-2</v>
      </c>
    </row>
  </sheetData>
  <mergeCells count="20">
    <mergeCell ref="A1:G1"/>
    <mergeCell ref="A2:G2"/>
    <mergeCell ref="A3:G3"/>
    <mergeCell ref="A4:G5"/>
    <mergeCell ref="A26:C26"/>
    <mergeCell ref="D26:E26"/>
    <mergeCell ref="A32:C32"/>
    <mergeCell ref="D32:E32"/>
    <mergeCell ref="A33:C33"/>
    <mergeCell ref="D33:E33"/>
    <mergeCell ref="A27:C27"/>
    <mergeCell ref="D27:E27"/>
    <mergeCell ref="A28:C28"/>
    <mergeCell ref="D28:E28"/>
    <mergeCell ref="A31:C31"/>
    <mergeCell ref="D31:E31"/>
    <mergeCell ref="A30:C30"/>
    <mergeCell ref="D30:E30"/>
    <mergeCell ref="A29:C29"/>
    <mergeCell ref="D29:E29"/>
  </mergeCells>
  <phoneticPr fontId="2" type="noConversion"/>
  <pageMargins left="0.511811024" right="0.511811024" top="0.78740157499999996" bottom="0.78740157499999996" header="0.31496062000000002" footer="0.31496062000000002"/>
  <pageSetup paperSize="9" scale="50" orientation="portrait"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9C7CB-ECD9-452F-8423-32FFF009E8FB}">
  <dimension ref="A1:F60"/>
  <sheetViews>
    <sheetView view="pageBreakPreview" zoomScale="85" zoomScaleNormal="100" zoomScaleSheetLayoutView="85" workbookViewId="0">
      <selection sqref="A1:F1"/>
    </sheetView>
  </sheetViews>
  <sheetFormatPr defaultRowHeight="14.4" x14ac:dyDescent="0.3"/>
  <cols>
    <col min="1" max="1" width="9.44140625" customWidth="1"/>
    <col min="2" max="2" width="80.6640625" bestFit="1" customWidth="1"/>
    <col min="3" max="3" width="8.6640625" customWidth="1"/>
    <col min="4" max="5" width="10.6640625" customWidth="1"/>
    <col min="6" max="6" width="14.6640625" customWidth="1"/>
  </cols>
  <sheetData>
    <row r="1" spans="1:6" x14ac:dyDescent="0.3">
      <c r="A1" s="864" t="str">
        <f>'[2]Planilha Aditivo'!A1:U1</f>
        <v>ESTADO DE ALAGOAS</v>
      </c>
      <c r="B1" s="864"/>
      <c r="C1" s="864"/>
      <c r="D1" s="864"/>
      <c r="E1" s="864"/>
      <c r="F1" s="864"/>
    </row>
    <row r="2" spans="1:6" ht="15.6" x14ac:dyDescent="0.3">
      <c r="A2" s="865" t="str">
        <f>'[2]Planilha Aditivo'!A2:U2</f>
        <v>MUNICÍPIO DE PILAR</v>
      </c>
      <c r="B2" s="865"/>
      <c r="C2" s="865"/>
      <c r="D2" s="865"/>
      <c r="E2" s="865"/>
      <c r="F2" s="865"/>
    </row>
    <row r="3" spans="1:6" x14ac:dyDescent="0.3">
      <c r="A3" s="864" t="str">
        <f>'[2]Planilha Aditivo'!A3:U3</f>
        <v xml:space="preserve">Praça Floriano Peixoto, s/n, CEP: 57150-000, Centro - Pilar- Alagoas - Telefone: (82) 3265-1628- Fax:3265-1633
</v>
      </c>
      <c r="B3" s="864"/>
      <c r="C3" s="864"/>
      <c r="D3" s="864"/>
      <c r="E3" s="864"/>
      <c r="F3" s="864"/>
    </row>
    <row r="4" spans="1:6" x14ac:dyDescent="0.3">
      <c r="A4" s="864" t="str">
        <f>'[2]Planilha Aditivo'!A4:U4</f>
        <v xml:space="preserve"> CNPJ: 12.200.150/0001-28</v>
      </c>
      <c r="B4" s="864"/>
      <c r="C4" s="864"/>
      <c r="D4" s="864"/>
      <c r="E4" s="864"/>
      <c r="F4" s="864"/>
    </row>
    <row r="5" spans="1:6" x14ac:dyDescent="0.3">
      <c r="A5" s="866"/>
      <c r="B5" s="866"/>
      <c r="C5" s="866"/>
      <c r="D5" s="866"/>
      <c r="E5" s="866"/>
      <c r="F5" s="866"/>
    </row>
    <row r="6" spans="1:6" ht="15.6" x14ac:dyDescent="0.3">
      <c r="A6" s="863" t="s">
        <v>55</v>
      </c>
      <c r="B6" s="863"/>
      <c r="C6" s="863"/>
      <c r="D6" s="863"/>
      <c r="E6" s="863"/>
      <c r="F6" s="863"/>
    </row>
    <row r="7" spans="1:6" x14ac:dyDescent="0.3">
      <c r="A7" s="866"/>
      <c r="B7" s="866"/>
      <c r="C7" s="866"/>
      <c r="D7" s="866"/>
      <c r="E7" s="866"/>
      <c r="F7" s="866"/>
    </row>
    <row r="8" spans="1:6" x14ac:dyDescent="0.3">
      <c r="A8" s="292" t="str">
        <f>'[2]Planilha Aditivo'!A8</f>
        <v>OBRA: CONSTRUÇÃO DA PISTA DE ARRANCADA E CIRCUITOS DO KARTÓDROMO</v>
      </c>
      <c r="B8" s="293"/>
      <c r="C8" s="294"/>
      <c r="D8" s="295"/>
      <c r="E8" s="295"/>
      <c r="F8" s="295"/>
    </row>
    <row r="9" spans="1:6" x14ac:dyDescent="0.3">
      <c r="A9" s="292" t="str">
        <f>'[2]Planilha Aditivo'!A9</f>
        <v>ENDEREÇO: ROD BR 316 - MUNICÍPIO DE PILAR/AL</v>
      </c>
      <c r="B9" s="293"/>
      <c r="C9" s="293"/>
      <c r="D9" s="295"/>
      <c r="E9" s="295"/>
      <c r="F9" s="295"/>
    </row>
    <row r="10" spans="1:6" x14ac:dyDescent="0.3">
      <c r="A10" s="292" t="str">
        <f>'[2]Planilha Aditivo'!A10</f>
        <v>CONTRATO: Nº 13-2022 - CP 01/2022</v>
      </c>
      <c r="B10" s="293"/>
      <c r="C10" s="294"/>
      <c r="D10" s="295"/>
      <c r="E10" s="295"/>
      <c r="F10" s="295"/>
    </row>
    <row r="11" spans="1:6" x14ac:dyDescent="0.3">
      <c r="A11" s="292" t="str">
        <f>'[2]Planilha Aditivo'!A11</f>
        <v>EMPRESA: CCB ENGENHARIA EIRELI, CNPJ: 24.467.896/0001-81</v>
      </c>
      <c r="B11" s="293"/>
      <c r="C11" s="294"/>
      <c r="D11" s="295"/>
      <c r="E11" s="867" t="s">
        <v>2886</v>
      </c>
      <c r="F11" s="867"/>
    </row>
    <row r="12" spans="1:6" x14ac:dyDescent="0.3">
      <c r="A12" s="292" t="str">
        <f>'[2]Planilha Aditivo'!A12</f>
        <v>BDI ATUAL:</v>
      </c>
      <c r="B12" s="296">
        <f>'[2]Planilha Aditivo'!B12:D12</f>
        <v>0.23280000000000001</v>
      </c>
      <c r="C12" s="294"/>
      <c r="D12" s="295"/>
      <c r="E12" s="868">
        <f>F59</f>
        <v>7023430.7400000002</v>
      </c>
      <c r="F12" s="868"/>
    </row>
    <row r="13" spans="1:6" x14ac:dyDescent="0.3">
      <c r="A13" s="297" t="s">
        <v>2887</v>
      </c>
      <c r="B13" s="296">
        <v>0.15279999999999999</v>
      </c>
      <c r="C13" s="294"/>
      <c r="D13" s="295"/>
      <c r="E13" s="298"/>
      <c r="F13" s="298"/>
    </row>
    <row r="14" spans="1:6" x14ac:dyDescent="0.3">
      <c r="A14" s="293"/>
      <c r="B14" s="299"/>
      <c r="C14" s="294"/>
      <c r="D14" s="295"/>
      <c r="E14" s="295"/>
      <c r="F14" s="295"/>
    </row>
    <row r="15" spans="1:6" x14ac:dyDescent="0.3">
      <c r="A15" s="300" t="s">
        <v>61</v>
      </c>
      <c r="B15" s="301" t="s">
        <v>62</v>
      </c>
      <c r="C15" s="302" t="s">
        <v>2888</v>
      </c>
      <c r="D15" s="302" t="s">
        <v>64</v>
      </c>
      <c r="E15" s="302" t="s">
        <v>2889</v>
      </c>
      <c r="F15" s="302" t="s">
        <v>2890</v>
      </c>
    </row>
    <row r="16" spans="1:6" x14ac:dyDescent="0.3">
      <c r="A16" s="303" t="str">
        <f>'[2]Planilha Aditivo'!A17</f>
        <v>1.0</v>
      </c>
      <c r="B16" s="304" t="str">
        <f>'[2]Planilha Aditivo'!D17</f>
        <v>SERVIÇOS PRELIMINARES</v>
      </c>
      <c r="C16" s="305"/>
      <c r="D16" s="305"/>
      <c r="E16" s="305"/>
      <c r="F16" s="306">
        <f>'[2]Planilha Aditivo'!U17</f>
        <v>179720.41</v>
      </c>
    </row>
    <row r="17" spans="1:6" x14ac:dyDescent="0.3">
      <c r="A17" s="307" t="str">
        <f>'[2]Planilha Aditivo'!A18</f>
        <v>1.1</v>
      </c>
      <c r="B17" s="308" t="str">
        <f>'[2]Planilha Aditivo'!D18</f>
        <v>Placa de obra em chapa aço galvanizado, instalada</v>
      </c>
      <c r="C17" s="309" t="str">
        <f>'[2]Planilha Aditivo'!E18</f>
        <v>m2</v>
      </c>
      <c r="D17" s="310">
        <f>'[2]Planilha Aditivo'!Q18</f>
        <v>0</v>
      </c>
      <c r="E17" s="310">
        <f>'[2]Planilha Aditivo'!T18</f>
        <v>409.94</v>
      </c>
      <c r="F17" s="311">
        <f>'[2]Planilha Aditivo'!U18</f>
        <v>4099.3999999999996</v>
      </c>
    </row>
    <row r="18" spans="1:6" x14ac:dyDescent="0.3">
      <c r="A18" s="307" t="str">
        <f>'[2]Planilha Aditivo'!A19</f>
        <v>1.2</v>
      </c>
      <c r="B18" s="308" t="str">
        <f>'[2]Planilha Aditivo'!D19</f>
        <v>Mobilização</v>
      </c>
      <c r="C18" s="309" t="str">
        <f>'[2]Planilha Aditivo'!E19</f>
        <v>und</v>
      </c>
      <c r="D18" s="310">
        <f>'[2]Planilha Aditivo'!Q19</f>
        <v>0</v>
      </c>
      <c r="E18" s="310">
        <f>'[2]Planilha Aditivo'!T19</f>
        <v>6796</v>
      </c>
      <c r="F18" s="311">
        <f>'[2]Planilha Aditivo'!U19</f>
        <v>6796</v>
      </c>
    </row>
    <row r="19" spans="1:6" x14ac:dyDescent="0.3">
      <c r="A19" s="307" t="str">
        <f>'[2]Planilha Aditivo'!A20</f>
        <v>1.3</v>
      </c>
      <c r="B19" s="308" t="str">
        <f>'[2]Planilha Aditivo'!D20</f>
        <v>Desmobilização</v>
      </c>
      <c r="C19" s="309" t="str">
        <f>'[2]Planilha Aditivo'!E20</f>
        <v>und</v>
      </c>
      <c r="D19" s="310">
        <f>'[2]Planilha Aditivo'!Q20</f>
        <v>0</v>
      </c>
      <c r="E19" s="310">
        <f>'[2]Planilha Aditivo'!T20</f>
        <v>6796</v>
      </c>
      <c r="F19" s="311">
        <f>'[2]Planilha Aditivo'!U20</f>
        <v>6796</v>
      </c>
    </row>
    <row r="20" spans="1:6" x14ac:dyDescent="0.3">
      <c r="A20" s="307" t="str">
        <f>'[2]Planilha Aditivo'!A21</f>
        <v>1.4</v>
      </c>
      <c r="B20" s="308" t="str">
        <f>'[2]Planilha Aditivo'!D21</f>
        <v>Barracão para escritório de obra porte pequeno s=25,41m2 com materiais novos</v>
      </c>
      <c r="C20" s="309" t="str">
        <f>'[2]Planilha Aditivo'!E21</f>
        <v>un</v>
      </c>
      <c r="D20" s="310">
        <f>'[2]Planilha Aditivo'!Q21</f>
        <v>0</v>
      </c>
      <c r="E20" s="310">
        <f>'[2]Planilha Aditivo'!T21</f>
        <v>18076.82</v>
      </c>
      <c r="F20" s="311">
        <f>'[2]Planilha Aditivo'!U21</f>
        <v>18076.82</v>
      </c>
    </row>
    <row r="21" spans="1:6" ht="26.4" x14ac:dyDescent="0.3">
      <c r="A21" s="307" t="str">
        <f>'[2]Planilha Aditivo'!A22</f>
        <v>1.5</v>
      </c>
      <c r="B21" s="308" t="str">
        <f>'[2]Planilha Aditivo'!D22</f>
        <v>Barracão aberto para refeitório de obra (capacidade 24 refeições simultâneas)-s=61,60m2 com materiais novos</v>
      </c>
      <c r="C21" s="309" t="str">
        <f>'[2]Planilha Aditivo'!E22</f>
        <v>un</v>
      </c>
      <c r="D21" s="310">
        <f>'[2]Planilha Aditivo'!Q22</f>
        <v>0</v>
      </c>
      <c r="E21" s="310">
        <f>'[2]Planilha Aditivo'!T22</f>
        <v>19581.53</v>
      </c>
      <c r="F21" s="311">
        <f>'[2]Planilha Aditivo'!U22</f>
        <v>19581.53</v>
      </c>
    </row>
    <row r="22" spans="1:6" x14ac:dyDescent="0.3">
      <c r="A22" s="307" t="str">
        <f>'[2]Planilha Aditivo'!A23</f>
        <v>1.6</v>
      </c>
      <c r="B22" s="308" t="str">
        <f>'[2]Planilha Aditivo'!D23</f>
        <v>Barracão para banheiro e vestiário de obra, s=35,10m², capacidade 20 operários com materiais novos</v>
      </c>
      <c r="C22" s="309" t="str">
        <f>'[2]Planilha Aditivo'!E23</f>
        <v>un</v>
      </c>
      <c r="D22" s="310">
        <f>'[2]Planilha Aditivo'!Q23</f>
        <v>0</v>
      </c>
      <c r="E22" s="310">
        <f>'[2]Planilha Aditivo'!T23</f>
        <v>22030.85</v>
      </c>
      <c r="F22" s="311">
        <f>'[2]Planilha Aditivo'!U23</f>
        <v>22030.85</v>
      </c>
    </row>
    <row r="23" spans="1:6" ht="26.4" x14ac:dyDescent="0.3">
      <c r="A23" s="307" t="str">
        <f>'[2]Planilha Aditivo'!A24</f>
        <v>1.7</v>
      </c>
      <c r="B23" s="308" t="str">
        <f>'[2]Planilha Aditivo'!D24</f>
        <v>Barracão aberto para apoio à produção (carpintaria, central de armação, oficina, etc.) c/ tesouras, telha 4mm, piso em concreto desempolado</v>
      </c>
      <c r="C23" s="309" t="str">
        <f>'[2]Planilha Aditivo'!E24</f>
        <v>m2</v>
      </c>
      <c r="D23" s="310">
        <f>'[2]Planilha Aditivo'!Q24</f>
        <v>0</v>
      </c>
      <c r="E23" s="310">
        <f>'[2]Planilha Aditivo'!T24</f>
        <v>221.22</v>
      </c>
      <c r="F23" s="311">
        <f>'[2]Planilha Aditivo'!U24</f>
        <v>8848.7999999999993</v>
      </c>
    </row>
    <row r="24" spans="1:6" x14ac:dyDescent="0.3">
      <c r="A24" s="307" t="str">
        <f>'[2]Planilha Aditivo'!A25</f>
        <v>1.8</v>
      </c>
      <c r="B24" s="308" t="str">
        <f>'[2]Planilha Aditivo'!D25</f>
        <v>Manutenção do Canteiro</v>
      </c>
      <c r="C24" s="309" t="str">
        <f>'[2]Planilha Aditivo'!E25</f>
        <v>un</v>
      </c>
      <c r="D24" s="310">
        <f>'[2]Planilha Aditivo'!Q25</f>
        <v>0</v>
      </c>
      <c r="E24" s="310">
        <f>'[2]Planilha Aditivo'!T25</f>
        <v>5632.95</v>
      </c>
      <c r="F24" s="311">
        <f>'[2]Planilha Aditivo'!U25</f>
        <v>5632.95</v>
      </c>
    </row>
    <row r="25" spans="1:6" x14ac:dyDescent="0.3">
      <c r="A25" s="312" t="str">
        <f>'[2]Planilha Aditivo'!A26</f>
        <v>1.9</v>
      </c>
      <c r="B25" s="313" t="str">
        <f>'[2]Planilha Aditivo'!D26</f>
        <v>CONTROLE TECNOLÓGICO</v>
      </c>
      <c r="C25" s="314">
        <f>'[2]Planilha Aditivo'!E26</f>
        <v>0</v>
      </c>
      <c r="D25" s="315">
        <f>'[2]Planilha Aditivo'!Q26</f>
        <v>0</v>
      </c>
      <c r="E25" s="315">
        <f>'[2]Planilha Aditivo'!T26</f>
        <v>0</v>
      </c>
      <c r="F25" s="315">
        <f>'[2]Planilha Aditivo'!U26</f>
        <v>0</v>
      </c>
    </row>
    <row r="26" spans="1:6" x14ac:dyDescent="0.3">
      <c r="A26" s="307" t="str">
        <f>'[2]Planilha Aditivo'!A27</f>
        <v>1.9.1</v>
      </c>
      <c r="B26" s="308" t="str">
        <f>'[2]Planilha Aditivo'!D27</f>
        <v>Laboratório de asfalto</v>
      </c>
      <c r="C26" s="309" t="str">
        <f>'[2]Planilha Aditivo'!E27</f>
        <v>mês</v>
      </c>
      <c r="D26" s="310">
        <f>'[2]Planilha Aditivo'!Q27</f>
        <v>4</v>
      </c>
      <c r="E26" s="310">
        <f>'[2]Planilha Aditivo'!T27</f>
        <v>6606.89</v>
      </c>
      <c r="F26" s="311">
        <f>'[2]Planilha Aditivo'!U27</f>
        <v>39641.339999999997</v>
      </c>
    </row>
    <row r="27" spans="1:6" x14ac:dyDescent="0.3">
      <c r="A27" s="307" t="str">
        <f>'[2]Planilha Aditivo'!A28</f>
        <v>1.9.2</v>
      </c>
      <c r="B27" s="308" t="str">
        <f>'[2]Planilha Aditivo'!D28</f>
        <v>Laboratório de solos</v>
      </c>
      <c r="C27" s="309" t="str">
        <f>'[2]Planilha Aditivo'!E28</f>
        <v>mês</v>
      </c>
      <c r="D27" s="310">
        <f>'[2]Planilha Aditivo'!Q28</f>
        <v>4</v>
      </c>
      <c r="E27" s="310">
        <f>'[2]Planilha Aditivo'!T28</f>
        <v>4875.1499999999996</v>
      </c>
      <c r="F27" s="311">
        <f>'[2]Planilha Aditivo'!U28</f>
        <v>29250.9</v>
      </c>
    </row>
    <row r="28" spans="1:6" x14ac:dyDescent="0.3">
      <c r="A28" s="307" t="str">
        <f>'[2]Planilha Aditivo'!A29</f>
        <v>1.9.3</v>
      </c>
      <c r="B28" s="308" t="str">
        <f>'[2]Planilha Aditivo'!D29</f>
        <v>Equipamento de Topografia</v>
      </c>
      <c r="C28" s="309" t="str">
        <f>'[2]Planilha Aditivo'!E29</f>
        <v>mês</v>
      </c>
      <c r="D28" s="310">
        <f>'[2]Planilha Aditivo'!Q29</f>
        <v>4</v>
      </c>
      <c r="E28" s="310">
        <f>'[2]Planilha Aditivo'!T29</f>
        <v>3160.97</v>
      </c>
      <c r="F28" s="311">
        <f>'[2]Planilha Aditivo'!U29</f>
        <v>18965.82</v>
      </c>
    </row>
    <row r="29" spans="1:6" x14ac:dyDescent="0.3">
      <c r="A29" s="316" t="str">
        <f>'[2]Planilha Aditivo'!A30</f>
        <v>2.0</v>
      </c>
      <c r="B29" s="317" t="str">
        <f>'[2]Planilha Aditivo'!D30</f>
        <v>ADMINISTRAÇÃO LOCAL</v>
      </c>
      <c r="C29" s="318" t="str">
        <f>'[2]Planilha Aditivo'!E30</f>
        <v/>
      </c>
      <c r="D29" s="319">
        <f>'[2]Planilha Aditivo'!Q30</f>
        <v>0</v>
      </c>
      <c r="E29" s="319">
        <f>'[2]Planilha Aditivo'!T30</f>
        <v>0</v>
      </c>
      <c r="F29" s="320">
        <f>'[2]Planilha Aditivo'!U30</f>
        <v>235673.01</v>
      </c>
    </row>
    <row r="30" spans="1:6" x14ac:dyDescent="0.3">
      <c r="A30" s="307" t="str">
        <f>'[2]Planilha Aditivo'!A31</f>
        <v>2.1</v>
      </c>
      <c r="B30" s="308" t="str">
        <f>'[2]Planilha Aditivo'!D31</f>
        <v>Administração da obra</v>
      </c>
      <c r="C30" s="309" t="str">
        <f>'[2]Planilha Aditivo'!E31</f>
        <v>un</v>
      </c>
      <c r="D30" s="310">
        <f>'[2]Planilha Aditivo'!Q31</f>
        <v>0.87</v>
      </c>
      <c r="E30" s="310">
        <f>'[2]Planilha Aditivo'!T31</f>
        <v>196394.17</v>
      </c>
      <c r="F30" s="311">
        <f>'[2]Planilha Aditivo'!U31</f>
        <v>235673.01</v>
      </c>
    </row>
    <row r="31" spans="1:6" x14ac:dyDescent="0.3">
      <c r="A31" s="316" t="str">
        <f>'[2]Planilha Aditivo'!A32</f>
        <v>3.0</v>
      </c>
      <c r="B31" s="317" t="str">
        <f>'[2]Planilha Aditivo'!D32</f>
        <v>TERRAPLENAGEM</v>
      </c>
      <c r="C31" s="318">
        <f>'[2]Planilha Aditivo'!E32</f>
        <v>0</v>
      </c>
      <c r="D31" s="319">
        <f>'[2]Planilha Aditivo'!Q32</f>
        <v>0</v>
      </c>
      <c r="E31" s="319">
        <f>'[2]Planilha Aditivo'!T32</f>
        <v>0</v>
      </c>
      <c r="F31" s="320">
        <f>'[2]Planilha Aditivo'!U32</f>
        <v>481925.82</v>
      </c>
    </row>
    <row r="32" spans="1:6" ht="26.4" x14ac:dyDescent="0.3">
      <c r="A32" s="307" t="str">
        <f>'[2]Planilha Aditivo'!A33</f>
        <v>3.1</v>
      </c>
      <c r="B32" s="308" t="str">
        <f>'[2]Planilha Aditivo'!D33</f>
        <v>Escavação, carga e transporte de material de 1ª categoria - DMT de 600 a 800 m - caminho de serviço em leito natural - com escavadeira e caminhão basculante de 14 m³</v>
      </c>
      <c r="C32" s="309" t="str">
        <f>'[2]Planilha Aditivo'!E33</f>
        <v>m³</v>
      </c>
      <c r="D32" s="310">
        <f>'[2]Planilha Aditivo'!Q33</f>
        <v>0</v>
      </c>
      <c r="E32" s="310">
        <f>'[2]Planilha Aditivo'!T33</f>
        <v>9.02</v>
      </c>
      <c r="F32" s="311">
        <f>'[2]Planilha Aditivo'!U33</f>
        <v>229114.04</v>
      </c>
    </row>
    <row r="33" spans="1:6" x14ac:dyDescent="0.3">
      <c r="A33" s="307" t="str">
        <f>'[2]Planilha Aditivo'!A34</f>
        <v>3.2</v>
      </c>
      <c r="B33" s="308" t="str">
        <f>'[2]Planilha Aditivo'!D34</f>
        <v>Regularização de bota-fora com espalhamento e compactação</v>
      </c>
      <c r="C33" s="309" t="str">
        <f>'[2]Planilha Aditivo'!E34</f>
        <v>m³</v>
      </c>
      <c r="D33" s="310">
        <f>'[2]Planilha Aditivo'!Q34</f>
        <v>16589</v>
      </c>
      <c r="E33" s="310">
        <f>'[2]Planilha Aditivo'!T34</f>
        <v>3.39</v>
      </c>
      <c r="F33" s="311">
        <f>'[2]Planilha Aditivo'!U34</f>
        <v>125033.37</v>
      </c>
    </row>
    <row r="34" spans="1:6" x14ac:dyDescent="0.3">
      <c r="A34" s="307" t="str">
        <f>'[2]Planilha Aditivo'!A35</f>
        <v>3.3</v>
      </c>
      <c r="B34" s="308" t="str">
        <f>'[2]Planilha Aditivo'!D35</f>
        <v>Compactação de aterros a 100% do Proctor intermediário</v>
      </c>
      <c r="C34" s="309" t="str">
        <f>'[2]Planilha Aditivo'!E35</f>
        <v>m³</v>
      </c>
      <c r="D34" s="310">
        <f>'[2]Planilha Aditivo'!Q35</f>
        <v>1025</v>
      </c>
      <c r="E34" s="310">
        <f>'[2]Planilha Aditivo'!T35</f>
        <v>7.33</v>
      </c>
      <c r="F34" s="311">
        <f>'[2]Planilha Aditivo'!U35</f>
        <v>36305.49</v>
      </c>
    </row>
    <row r="35" spans="1:6" x14ac:dyDescent="0.3">
      <c r="A35" s="307" t="str">
        <f>'[2]Planilha Aditivo'!A36</f>
        <v>3.4</v>
      </c>
      <c r="B35" s="308" t="str">
        <f>'[2]Planilha Aditivo'!D36</f>
        <v>Transporte com caminhão basculante de 10 m³ - rodovia em leito natural</v>
      </c>
      <c r="C35" s="309" t="str">
        <f>'[2]Planilha Aditivo'!E36</f>
        <v>tkm</v>
      </c>
      <c r="D35" s="310">
        <f>'[2]Planilha Aditivo'!Q36</f>
        <v>43256</v>
      </c>
      <c r="E35" s="310">
        <f>'[2]Planilha Aditivo'!T36</f>
        <v>1.01</v>
      </c>
      <c r="F35" s="311">
        <f>'[2]Planilha Aditivo'!U36</f>
        <v>91472.92</v>
      </c>
    </row>
    <row r="36" spans="1:6" x14ac:dyDescent="0.3">
      <c r="A36" s="316" t="str">
        <f>'[2]Planilha Aditivo'!A37</f>
        <v>4.0</v>
      </c>
      <c r="B36" s="317" t="str">
        <f>'[2]Planilha Aditivo'!D37</f>
        <v>PAVIMENTAÇÃO</v>
      </c>
      <c r="C36" s="318">
        <f>'[2]Planilha Aditivo'!E37</f>
        <v>0</v>
      </c>
      <c r="D36" s="319">
        <f>'[2]Planilha Aditivo'!Q37</f>
        <v>0</v>
      </c>
      <c r="E36" s="319">
        <f>'[2]Planilha Aditivo'!T37</f>
        <v>0</v>
      </c>
      <c r="F36" s="320">
        <f>'[2]Planilha Aditivo'!U37</f>
        <v>5486308.1299999999</v>
      </c>
    </row>
    <row r="37" spans="1:6" x14ac:dyDescent="0.3">
      <c r="A37" s="307" t="str">
        <f>'[2]Planilha Aditivo'!A38</f>
        <v>4.1</v>
      </c>
      <c r="B37" s="308" t="str">
        <f>'[2]Planilha Aditivo'!D38</f>
        <v>Regularização do subleito</v>
      </c>
      <c r="C37" s="309" t="str">
        <f>'[2]Planilha Aditivo'!E38</f>
        <v>m²</v>
      </c>
      <c r="D37" s="310">
        <f>'[2]Planilha Aditivo'!Q38</f>
        <v>21548</v>
      </c>
      <c r="E37" s="310">
        <f>'[2]Planilha Aditivo'!T38</f>
        <v>0.97</v>
      </c>
      <c r="F37" s="311">
        <f>'[2]Planilha Aditivo'!U38</f>
        <v>54410.95</v>
      </c>
    </row>
    <row r="38" spans="1:6" x14ac:dyDescent="0.3">
      <c r="A38" s="307" t="str">
        <f>'[2]Planilha Aditivo'!A39</f>
        <v>4.2</v>
      </c>
      <c r="B38" s="308" t="str">
        <f>'[2]Planilha Aditivo'!D39</f>
        <v>Sub-base de solo estabilizado granulometricamente sem mistura com material de jazida</v>
      </c>
      <c r="C38" s="309" t="str">
        <f>'[2]Planilha Aditivo'!E39</f>
        <v>m³</v>
      </c>
      <c r="D38" s="310">
        <f>'[2]Planilha Aditivo'!Q39</f>
        <v>10826.16</v>
      </c>
      <c r="E38" s="310">
        <f>'[2]Planilha Aditivo'!T39</f>
        <v>13.37</v>
      </c>
      <c r="F38" s="311">
        <f>'[2]Planilha Aditivo'!U39</f>
        <v>207248.3</v>
      </c>
    </row>
    <row r="39" spans="1:6" x14ac:dyDescent="0.3">
      <c r="A39" s="307" t="str">
        <f>'[2]Planilha Aditivo'!A40</f>
        <v>4.3</v>
      </c>
      <c r="B39" s="308" t="str">
        <f>'[2]Planilha Aditivo'!D40</f>
        <v>Base ou sub-base de brita graduada com brita comercial</v>
      </c>
      <c r="C39" s="309" t="str">
        <f>'[2]Planilha Aditivo'!E40</f>
        <v>m³</v>
      </c>
      <c r="D39" s="310">
        <f>'[2]Planilha Aditivo'!Q40</f>
        <v>6592.87</v>
      </c>
      <c r="E39" s="310">
        <f>'[2]Planilha Aditivo'!T40</f>
        <v>265.07</v>
      </c>
      <c r="F39" s="311">
        <f>'[2]Planilha Aditivo'!U40</f>
        <v>1975217.63</v>
      </c>
    </row>
    <row r="40" spans="1:6" x14ac:dyDescent="0.3">
      <c r="A40" s="307" t="str">
        <f>'[2]Planilha Aditivo'!A41</f>
        <v>4.4</v>
      </c>
      <c r="B40" s="308" t="str">
        <f>'[2]Planilha Aditivo'!D41</f>
        <v>Imprimação com emulsão asfáltica</v>
      </c>
      <c r="C40" s="309" t="str">
        <f>'[2]Planilha Aditivo'!E41</f>
        <v>m²</v>
      </c>
      <c r="D40" s="310">
        <f>'[2]Planilha Aditivo'!Q41</f>
        <v>34545.769999999997</v>
      </c>
      <c r="E40" s="310">
        <f>'[2]Planilha Aditivo'!T41</f>
        <v>0.49</v>
      </c>
      <c r="F40" s="311">
        <f>'[2]Planilha Aditivo'!U41</f>
        <v>16927.43</v>
      </c>
    </row>
    <row r="41" spans="1:6" x14ac:dyDescent="0.3">
      <c r="A41" s="307" t="str">
        <f>'[2]Planilha Aditivo'!A42</f>
        <v>4.5</v>
      </c>
      <c r="B41" s="308" t="str">
        <f>'[2]Planilha Aditivo'!D42</f>
        <v>Concreto asfáltico - faixa C - areia e brita comerciais</v>
      </c>
      <c r="C41" s="309" t="str">
        <f>'[2]Planilha Aditivo'!E42</f>
        <v>t</v>
      </c>
      <c r="D41" s="310">
        <f>'[2]Planilha Aditivo'!Q42</f>
        <v>4145.49</v>
      </c>
      <c r="E41" s="310">
        <f>'[2]Planilha Aditivo'!T42</f>
        <v>250.86</v>
      </c>
      <c r="F41" s="311">
        <f>'[2]Planilha Aditivo'!U42</f>
        <v>1039937.62</v>
      </c>
    </row>
    <row r="42" spans="1:6" x14ac:dyDescent="0.3">
      <c r="A42" s="307" t="str">
        <f>'[2]Planilha Aditivo'!A43</f>
        <v>4.6</v>
      </c>
      <c r="B42" s="308" t="str">
        <f>'[2]Planilha Aditivo'!D43</f>
        <v>Transporte com caminhão basculante de 6 m³ - rodovia pavimentada (concreto asfáltico)</v>
      </c>
      <c r="C42" s="309" t="str">
        <f>'[2]Planilha Aditivo'!E43</f>
        <v>tkm</v>
      </c>
      <c r="D42" s="310">
        <f>'[2]Planilha Aditivo'!Q43</f>
        <v>248107.8</v>
      </c>
      <c r="E42" s="310">
        <f>'[2]Planilha Aditivo'!T43</f>
        <v>1.01</v>
      </c>
      <c r="F42" s="311">
        <f>'[2]Planilha Aditivo'!U43</f>
        <v>250588.88</v>
      </c>
    </row>
    <row r="43" spans="1:6" x14ac:dyDescent="0.3">
      <c r="A43" s="312" t="str">
        <f>'[2]Planilha Aditivo'!A44</f>
        <v>4.7</v>
      </c>
      <c r="B43" s="313" t="str">
        <f>'[2]Planilha Aditivo'!D44</f>
        <v xml:space="preserve">AQUISIÇÃO E TRANSPORTE MATERIAL BETUMINOSO </v>
      </c>
      <c r="C43" s="314">
        <f>'[2]Planilha Aditivo'!E44</f>
        <v>0</v>
      </c>
      <c r="D43" s="315">
        <f>'[2]Planilha Aditivo'!Q44</f>
        <v>0</v>
      </c>
      <c r="E43" s="315">
        <f>'[2]Planilha Aditivo'!T44</f>
        <v>0</v>
      </c>
      <c r="F43" s="315">
        <f>'[2]Planilha Aditivo'!U44</f>
        <v>0</v>
      </c>
    </row>
    <row r="44" spans="1:6" x14ac:dyDescent="0.3">
      <c r="A44" s="307" t="str">
        <f>'[2]Planilha Aditivo'!A45</f>
        <v>4.7.1</v>
      </c>
      <c r="B44" s="308" t="str">
        <f>'[2]Planilha Aditivo'!D45</f>
        <v>Aquisição e Transporte de CM-30</v>
      </c>
      <c r="C44" s="309" t="str">
        <f>'[2]Planilha Aditivo'!E45</f>
        <v>T</v>
      </c>
      <c r="D44" s="310">
        <f>'[2]Planilha Aditivo'!Q45</f>
        <v>44.91</v>
      </c>
      <c r="E44" s="310">
        <f>'[2]Planilha Aditivo'!T45</f>
        <v>6978</v>
      </c>
      <c r="F44" s="311">
        <f>'[2]Planilha Aditivo'!U45</f>
        <v>313381.98</v>
      </c>
    </row>
    <row r="45" spans="1:6" x14ac:dyDescent="0.3">
      <c r="A45" s="307" t="str">
        <f>'[2]Planilha Aditivo'!A46</f>
        <v>4.7.2</v>
      </c>
      <c r="B45" s="308" t="str">
        <f>'[2]Planilha Aditivo'!D46</f>
        <v>Aquisição e Transporte de CAP-50/70</v>
      </c>
      <c r="C45" s="309" t="str">
        <f>'[2]Planilha Aditivo'!E46</f>
        <v>T</v>
      </c>
      <c r="D45" s="310">
        <f>'[2]Planilha Aditivo'!Q46</f>
        <v>262.13</v>
      </c>
      <c r="E45" s="310">
        <f>'[2]Planilha Aditivo'!T46</f>
        <v>6212.93</v>
      </c>
      <c r="F45" s="311">
        <f>'[2]Planilha Aditivo'!U46</f>
        <v>1628595.34</v>
      </c>
    </row>
    <row r="46" spans="1:6" x14ac:dyDescent="0.3">
      <c r="A46" s="316" t="str">
        <f>'[2]Planilha Aditivo'!A47</f>
        <v>5.0</v>
      </c>
      <c r="B46" s="317" t="str">
        <f>'[2]Planilha Aditivo'!D47</f>
        <v>DRENAGEM</v>
      </c>
      <c r="C46" s="318">
        <f>'[2]Planilha Aditivo'!E47</f>
        <v>0</v>
      </c>
      <c r="D46" s="319">
        <f>'[2]Planilha Aditivo'!Q47</f>
        <v>0</v>
      </c>
      <c r="E46" s="319">
        <f>'[2]Planilha Aditivo'!T47</f>
        <v>0</v>
      </c>
      <c r="F46" s="320">
        <f>'[2]Planilha Aditivo'!U47</f>
        <v>435102.2</v>
      </c>
    </row>
    <row r="47" spans="1:6" x14ac:dyDescent="0.3">
      <c r="A47" s="307" t="str">
        <f>'[2]Planilha Aditivo'!A48</f>
        <v>5.1</v>
      </c>
      <c r="B47" s="308" t="str">
        <f>'[2]Planilha Aditivo'!D48</f>
        <v>Dreno subsuperficial - DSS 04 - tubo PEAD e brita comercial</v>
      </c>
      <c r="C47" s="309" t="str">
        <f>'[2]Planilha Aditivo'!E48</f>
        <v>m</v>
      </c>
      <c r="D47" s="310">
        <f>'[2]Planilha Aditivo'!Q48</f>
        <v>1989.2</v>
      </c>
      <c r="E47" s="310">
        <f>'[2]Planilha Aditivo'!T48</f>
        <v>76.45</v>
      </c>
      <c r="F47" s="311">
        <f>'[2]Planilha Aditivo'!U48</f>
        <v>152074.34</v>
      </c>
    </row>
    <row r="48" spans="1:6" x14ac:dyDescent="0.3">
      <c r="A48" s="307" t="str">
        <f>'[2]Planilha Aditivo'!A49</f>
        <v>5.2</v>
      </c>
      <c r="B48" s="308" t="str">
        <f>'[2]Planilha Aditivo'!D49</f>
        <v>Boca de saída para dreno sub-superficial - BSD 03 - areia e brita comerciais</v>
      </c>
      <c r="C48" s="309" t="str">
        <f>'[2]Planilha Aditivo'!E49</f>
        <v>un</v>
      </c>
      <c r="D48" s="310">
        <f>'[2]Planilha Aditivo'!Q49</f>
        <v>2</v>
      </c>
      <c r="E48" s="310">
        <f>'[2]Planilha Aditivo'!T49</f>
        <v>154.07</v>
      </c>
      <c r="F48" s="311">
        <f>'[2]Planilha Aditivo'!U49</f>
        <v>308.14</v>
      </c>
    </row>
    <row r="49" spans="1:6" x14ac:dyDescent="0.3">
      <c r="A49" s="307" t="str">
        <f>'[2]Planilha Aditivo'!A50</f>
        <v>5.3</v>
      </c>
      <c r="B49" s="308" t="str">
        <f>'[2]Planilha Aditivo'!D50</f>
        <v>Vala de infiltração - 1,5 x 1,5m - brita comercial</v>
      </c>
      <c r="C49" s="309" t="str">
        <f>'[2]Planilha Aditivo'!E50</f>
        <v>m</v>
      </c>
      <c r="D49" s="310">
        <f>'[2]Planilha Aditivo'!Q50</f>
        <v>503</v>
      </c>
      <c r="E49" s="310">
        <f>'[2]Planilha Aditivo'!T50</f>
        <v>420.42</v>
      </c>
      <c r="F49" s="311">
        <f>'[2]Planilha Aditivo'!U50</f>
        <v>253186.86</v>
      </c>
    </row>
    <row r="50" spans="1:6" x14ac:dyDescent="0.3">
      <c r="A50" s="307" t="str">
        <f>'[2]Planilha Aditivo'!A51</f>
        <v>5.4</v>
      </c>
      <c r="B50" s="308" t="str">
        <f>'[2]Planilha Aditivo'!D51</f>
        <v>Transporte com caminhão basculante de 6 m³ - rodovia pavimentada</v>
      </c>
      <c r="C50" s="309" t="str">
        <f>'[2]Planilha Aditivo'!E51</f>
        <v>tkm</v>
      </c>
      <c r="D50" s="310">
        <f>'[2]Planilha Aditivo'!Q51</f>
        <v>29240.46</v>
      </c>
      <c r="E50" s="310">
        <f>'[2]Planilha Aditivo'!T51</f>
        <v>1.01</v>
      </c>
      <c r="F50" s="311">
        <f>'[2]Planilha Aditivo'!U51</f>
        <v>29532.86</v>
      </c>
    </row>
    <row r="51" spans="1:6" x14ac:dyDescent="0.3">
      <c r="A51" s="316" t="str">
        <f>'[2]Planilha Aditivo'!A52</f>
        <v>6.0</v>
      </c>
      <c r="B51" s="317" t="str">
        <f>'[2]Planilha Aditivo'!D52</f>
        <v>SINALIZAÇÃO</v>
      </c>
      <c r="C51" s="318">
        <f>'[2]Planilha Aditivo'!E52</f>
        <v>0</v>
      </c>
      <c r="D51" s="319">
        <f>'[2]Planilha Aditivo'!Q52</f>
        <v>0</v>
      </c>
      <c r="E51" s="319">
        <f>'[2]Planilha Aditivo'!T52</f>
        <v>0</v>
      </c>
      <c r="F51" s="320">
        <f>'[2]Planilha Aditivo'!U52</f>
        <v>82218.289999999994</v>
      </c>
    </row>
    <row r="52" spans="1:6" x14ac:dyDescent="0.3">
      <c r="A52" s="307" t="str">
        <f>'[2]Planilha Aditivo'!A53</f>
        <v>6.1</v>
      </c>
      <c r="B52" s="308" t="str">
        <f>'[2]Planilha Aditivo'!D53</f>
        <v>Pintura de setas e zebrados com termoplástico por extrusão - espessura de 3,0 mm</v>
      </c>
      <c r="C52" s="309" t="str">
        <f>'[2]Planilha Aditivo'!E53</f>
        <v>m²</v>
      </c>
      <c r="D52" s="310">
        <f>'[2]Planilha Aditivo'!Q53</f>
        <v>788.06</v>
      </c>
      <c r="E52" s="310">
        <f>'[2]Planilha Aditivo'!T53</f>
        <v>104.33</v>
      </c>
      <c r="F52" s="311">
        <f>'[2]Planilha Aditivo'!U53</f>
        <v>82218.289999999994</v>
      </c>
    </row>
    <row r="53" spans="1:6" x14ac:dyDescent="0.3">
      <c r="A53" s="316" t="str">
        <f>'[2]Planilha Aditivo'!A54</f>
        <v>7.0</v>
      </c>
      <c r="B53" s="317" t="str">
        <f>'[2]Planilha Aditivo'!D54</f>
        <v>ESTRUTURA DA CAIXA D'ÁGUA</v>
      </c>
      <c r="C53" s="318">
        <f>'[2]Planilha Aditivo'!E54</f>
        <v>0</v>
      </c>
      <c r="D53" s="319">
        <f>'[2]Planilha Aditivo'!Q54</f>
        <v>0</v>
      </c>
      <c r="E53" s="319">
        <f>'[2]Planilha Aditivo'!T54</f>
        <v>0</v>
      </c>
      <c r="F53" s="320">
        <f>'[2]Planilha Aditivo'!U54</f>
        <v>122482.88</v>
      </c>
    </row>
    <row r="54" spans="1:6" x14ac:dyDescent="0.3">
      <c r="A54" s="307" t="str">
        <f>'[2]Planilha Aditivo'!A55</f>
        <v>7.1</v>
      </c>
      <c r="B54" s="308" t="str">
        <f>'[2]Planilha Aditivo'!D55</f>
        <v>ESTRUTURA DA CAIXA D'ÁGUA E CAIXA D'ÁGUA DE FIBRA DE VIDRO DE 20000L</v>
      </c>
      <c r="C54" s="309" t="str">
        <f>'[2]Planilha Aditivo'!E55</f>
        <v>und</v>
      </c>
      <c r="D54" s="310">
        <f>'[2]Planilha Aditivo'!Q55</f>
        <v>1</v>
      </c>
      <c r="E54" s="310">
        <f>'[2]Planilha Aditivo'!T55</f>
        <v>39548.28</v>
      </c>
      <c r="F54" s="311">
        <f>'[2]Planilha Aditivo'!U55</f>
        <v>39548.28</v>
      </c>
    </row>
    <row r="55" spans="1:6" x14ac:dyDescent="0.3">
      <c r="A55" s="307" t="str">
        <f>'[2]Planilha Aditivo'!A56</f>
        <v>7.2</v>
      </c>
      <c r="B55" s="308" t="str">
        <f>'[2]Planilha Aditivo'!D56</f>
        <v>PERFURAÇÃO ROCHA CALCÁRIA - CALCÁRIO / CAMADAS ALTERADAS DN 6" (POÇO 150M)</v>
      </c>
      <c r="C55" s="309" t="str">
        <f>'[2]Planilha Aditivo'!E56</f>
        <v>M</v>
      </c>
      <c r="D55" s="310">
        <f>'[2]Planilha Aditivo'!Q56</f>
        <v>80</v>
      </c>
      <c r="E55" s="310">
        <f>'[2]Planilha Aditivo'!T56</f>
        <v>149.69999999999999</v>
      </c>
      <c r="F55" s="311">
        <f>'[2]Planilha Aditivo'!U56</f>
        <v>11976</v>
      </c>
    </row>
    <row r="56" spans="1:6" x14ac:dyDescent="0.3">
      <c r="A56" s="307" t="str">
        <f>'[2]Planilha Aditivo'!A57</f>
        <v>7.3</v>
      </c>
      <c r="B56" s="308" t="str">
        <f>'[2]Planilha Aditivo'!D57</f>
        <v>REVESTIMENTO FILTRO PVC GEOMECÂNICO STAND DN 154MM</v>
      </c>
      <c r="C56" s="309" t="str">
        <f>'[2]Planilha Aditivo'!E57</f>
        <v>M</v>
      </c>
      <c r="D56" s="310">
        <f>'[2]Planilha Aditivo'!Q57</f>
        <v>80</v>
      </c>
      <c r="E56" s="310">
        <f>'[2]Planilha Aditivo'!T57</f>
        <v>218.17</v>
      </c>
      <c r="F56" s="311">
        <f>'[2]Planilha Aditivo'!U57</f>
        <v>17453.599999999999</v>
      </c>
    </row>
    <row r="57" spans="1:6" x14ac:dyDescent="0.3">
      <c r="A57" s="307" t="str">
        <f>'[2]Planilha Aditivo'!A58</f>
        <v>7.4</v>
      </c>
      <c r="B57" s="308" t="str">
        <f>'[2]Planilha Aditivo'!D58</f>
        <v>PERFURAÇÃO EM ROCHA CALCÁRIA / CAMADAS ALTERADAS DN 8" - POÇO 150M</v>
      </c>
      <c r="C57" s="309" t="str">
        <f>'[2]Planilha Aditivo'!E58</f>
        <v>M</v>
      </c>
      <c r="D57" s="310">
        <f>'[2]Planilha Aditivo'!Q58</f>
        <v>100</v>
      </c>
      <c r="E57" s="310">
        <f>'[2]Planilha Aditivo'!T58</f>
        <v>174.18</v>
      </c>
      <c r="F57" s="311">
        <f>'[2]Planilha Aditivo'!U58</f>
        <v>17418</v>
      </c>
    </row>
    <row r="58" spans="1:6" x14ac:dyDescent="0.3">
      <c r="A58" s="307" t="str">
        <f>'[2]Planilha Aditivo'!A59</f>
        <v>7.5</v>
      </c>
      <c r="B58" s="308" t="str">
        <f>'[2]Planilha Aditivo'!D59</f>
        <v>REVESTIMENTO FILTRO PVC - GEOMECÂNICO STAND DN 206MM</v>
      </c>
      <c r="C58" s="309" t="str">
        <f>'[2]Planilha Aditivo'!E59</f>
        <v>M</v>
      </c>
      <c r="D58" s="310">
        <f>'[2]Planilha Aditivo'!Q59</f>
        <v>100</v>
      </c>
      <c r="E58" s="310">
        <f>'[2]Planilha Aditivo'!T59</f>
        <v>360.87</v>
      </c>
      <c r="F58" s="311">
        <f>'[2]Planilha Aditivo'!U59</f>
        <v>36087</v>
      </c>
    </row>
    <row r="59" spans="1:6" x14ac:dyDescent="0.3">
      <c r="A59" s="869" t="str">
        <f>'[2]Planilha Aditivo'!Q60</f>
        <v>Valor Total Adequado (R$)</v>
      </c>
      <c r="B59" s="869"/>
      <c r="C59" s="869"/>
      <c r="D59" s="869"/>
      <c r="E59" s="869"/>
      <c r="F59" s="321">
        <f>'[2]Planilha Aditivo'!U60</f>
        <v>7023430.7400000002</v>
      </c>
    </row>
    <row r="60" spans="1:6" x14ac:dyDescent="0.3">
      <c r="A60" s="870"/>
      <c r="B60" s="870"/>
      <c r="C60" s="870"/>
      <c r="D60" s="870"/>
      <c r="E60" s="870"/>
      <c r="F60" s="870"/>
    </row>
  </sheetData>
  <mergeCells count="11">
    <mergeCell ref="A7:F7"/>
    <mergeCell ref="E11:F11"/>
    <mergeCell ref="E12:F12"/>
    <mergeCell ref="A59:E59"/>
    <mergeCell ref="A60:F60"/>
    <mergeCell ref="A6:F6"/>
    <mergeCell ref="A1:F1"/>
    <mergeCell ref="A2:F2"/>
    <mergeCell ref="A3:F3"/>
    <mergeCell ref="A4:F4"/>
    <mergeCell ref="A5:F5"/>
  </mergeCells>
  <pageMargins left="0.511811024" right="0.511811024" top="0.78740157499999996" bottom="0.78740157499999996" header="0.31496062000000002" footer="0.31496062000000002"/>
  <pageSetup paperSize="9" scale="68" orientation="portrait"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BA4C8-7386-42EB-A3F1-84D6B10F3500}">
  <sheetPr>
    <pageSetUpPr fitToPage="1"/>
  </sheetPr>
  <dimension ref="A1:G21"/>
  <sheetViews>
    <sheetView view="pageBreakPreview" zoomScaleNormal="100" zoomScaleSheetLayoutView="100" workbookViewId="0">
      <selection activeCell="D14" sqref="D14"/>
    </sheetView>
  </sheetViews>
  <sheetFormatPr defaultRowHeight="14.4" x14ac:dyDescent="0.3"/>
  <cols>
    <col min="1" max="1" width="22" customWidth="1"/>
    <col min="2" max="2" width="21.44140625" customWidth="1"/>
    <col min="3" max="3" width="17.88671875" customWidth="1"/>
    <col min="4" max="4" width="23.6640625" customWidth="1"/>
    <col min="5" max="5" width="34.109375" customWidth="1"/>
    <col min="6" max="7" width="31.109375" customWidth="1"/>
  </cols>
  <sheetData>
    <row r="1" spans="1:7" ht="15.6" x14ac:dyDescent="0.3">
      <c r="A1" s="682" t="s">
        <v>8</v>
      </c>
      <c r="B1" s="683"/>
      <c r="C1" s="683"/>
      <c r="D1" s="683"/>
      <c r="E1" s="683"/>
      <c r="F1" s="683"/>
      <c r="G1" s="684"/>
    </row>
    <row r="2" spans="1:7" x14ac:dyDescent="0.3">
      <c r="A2" s="685" t="s">
        <v>7</v>
      </c>
      <c r="B2" s="686"/>
      <c r="C2" s="686"/>
      <c r="D2" s="686"/>
      <c r="E2" s="686"/>
      <c r="F2" s="686"/>
      <c r="G2" s="687"/>
    </row>
    <row r="3" spans="1:7" x14ac:dyDescent="0.3">
      <c r="A3" s="688" t="s">
        <v>1050</v>
      </c>
      <c r="B3" s="689"/>
      <c r="C3" s="689"/>
      <c r="D3" s="689"/>
      <c r="E3" s="689"/>
      <c r="F3" s="689"/>
      <c r="G3" s="690"/>
    </row>
    <row r="4" spans="1:7" x14ac:dyDescent="0.3">
      <c r="A4" s="871" t="s">
        <v>2903</v>
      </c>
      <c r="B4" s="872"/>
      <c r="C4" s="872"/>
      <c r="D4" s="872"/>
      <c r="E4" s="872"/>
      <c r="F4" s="872"/>
      <c r="G4" s="873"/>
    </row>
    <row r="5" spans="1:7" x14ac:dyDescent="0.3">
      <c r="A5" s="874"/>
      <c r="B5" s="875"/>
      <c r="C5" s="875"/>
      <c r="D5" s="875"/>
      <c r="E5" s="875"/>
      <c r="F5" s="875"/>
      <c r="G5" s="876"/>
    </row>
    <row r="6" spans="1:7" ht="15.6" x14ac:dyDescent="0.3">
      <c r="A6" s="74" t="s">
        <v>1034</v>
      </c>
      <c r="B6" s="74" t="s">
        <v>1035</v>
      </c>
      <c r="C6" s="74" t="s">
        <v>1036</v>
      </c>
      <c r="D6" s="74" t="s">
        <v>1037</v>
      </c>
      <c r="E6" s="74" t="s">
        <v>1038</v>
      </c>
      <c r="F6" s="62" t="s">
        <v>2189</v>
      </c>
      <c r="G6" s="62" t="s">
        <v>1039</v>
      </c>
    </row>
    <row r="7" spans="1:7" x14ac:dyDescent="0.3">
      <c r="A7" s="219" t="s">
        <v>1040</v>
      </c>
      <c r="B7" s="219" t="s">
        <v>2891</v>
      </c>
      <c r="C7" s="220">
        <v>44852</v>
      </c>
      <c r="D7" s="77">
        <v>397247.5</v>
      </c>
      <c r="E7" s="322" t="s">
        <v>30</v>
      </c>
      <c r="F7" s="332">
        <f>D7/$D$19</f>
        <v>5.6560321402130034E-2</v>
      </c>
      <c r="G7" s="323">
        <f>D7/$D$19</f>
        <v>5.6560321402130034E-2</v>
      </c>
    </row>
    <row r="8" spans="1:7" x14ac:dyDescent="0.3">
      <c r="A8" s="75" t="s">
        <v>1042</v>
      </c>
      <c r="B8" s="75" t="s">
        <v>2892</v>
      </c>
      <c r="C8" s="76">
        <v>44908</v>
      </c>
      <c r="D8" s="77">
        <v>207070.07</v>
      </c>
      <c r="E8" s="322" t="s">
        <v>30</v>
      </c>
      <c r="F8" s="332">
        <f t="shared" ref="F8:F15" si="0">D8/$D$19</f>
        <v>2.9482752470340441E-2</v>
      </c>
      <c r="G8" s="323">
        <f t="shared" ref="G8:G15" si="1">D8/$D$19</f>
        <v>2.9482752470340441E-2</v>
      </c>
    </row>
    <row r="9" spans="1:7" x14ac:dyDescent="0.3">
      <c r="A9" s="75" t="s">
        <v>1706</v>
      </c>
      <c r="B9" s="75" t="s">
        <v>2893</v>
      </c>
      <c r="C9" s="76">
        <v>44977</v>
      </c>
      <c r="D9" s="77">
        <v>321501.28999999998</v>
      </c>
      <c r="E9" s="322" t="s">
        <v>30</v>
      </c>
      <c r="F9" s="332">
        <f t="shared" si="0"/>
        <v>4.5775533624753874E-2</v>
      </c>
      <c r="G9" s="323">
        <f t="shared" si="1"/>
        <v>4.5775533624753874E-2</v>
      </c>
    </row>
    <row r="10" spans="1:7" x14ac:dyDescent="0.3">
      <c r="A10" s="75" t="s">
        <v>2078</v>
      </c>
      <c r="B10" s="75" t="s">
        <v>2894</v>
      </c>
      <c r="C10" s="76">
        <v>45135</v>
      </c>
      <c r="D10" s="77">
        <v>323368.7</v>
      </c>
      <c r="E10" s="322" t="s">
        <v>30</v>
      </c>
      <c r="F10" s="332">
        <f t="shared" si="0"/>
        <v>4.6041416505802978E-2</v>
      </c>
      <c r="G10" s="323">
        <f t="shared" si="1"/>
        <v>4.6041416505802978E-2</v>
      </c>
    </row>
    <row r="11" spans="1:7" x14ac:dyDescent="0.3">
      <c r="A11" s="75" t="s">
        <v>2080</v>
      </c>
      <c r="B11" s="75" t="s">
        <v>2895</v>
      </c>
      <c r="C11" s="76">
        <v>45160</v>
      </c>
      <c r="D11" s="77">
        <v>1044571.38</v>
      </c>
      <c r="E11" s="322" t="s">
        <v>30</v>
      </c>
      <c r="F11" s="332">
        <f t="shared" si="0"/>
        <v>0.1487266577644076</v>
      </c>
      <c r="G11" s="323">
        <f t="shared" si="1"/>
        <v>0.1487266577644076</v>
      </c>
    </row>
    <row r="12" spans="1:7" x14ac:dyDescent="0.3">
      <c r="A12" s="75" t="s">
        <v>2082</v>
      </c>
      <c r="B12" s="75" t="s">
        <v>2896</v>
      </c>
      <c r="C12" s="76">
        <v>45400</v>
      </c>
      <c r="D12" s="77">
        <v>2465071.9300000002</v>
      </c>
      <c r="E12" s="322" t="s">
        <v>30</v>
      </c>
      <c r="F12" s="332">
        <f t="shared" si="0"/>
        <v>0.35097832117299416</v>
      </c>
      <c r="G12" s="323">
        <f t="shared" si="1"/>
        <v>0.35097832117299416</v>
      </c>
    </row>
    <row r="13" spans="1:7" x14ac:dyDescent="0.3">
      <c r="A13" s="432" t="s">
        <v>2185</v>
      </c>
      <c r="B13" s="432" t="s">
        <v>2897</v>
      </c>
      <c r="C13" s="433">
        <v>45562</v>
      </c>
      <c r="D13" s="434">
        <v>1124074.46</v>
      </c>
      <c r="E13" s="327" t="s">
        <v>2196</v>
      </c>
      <c r="F13" s="332">
        <f t="shared" si="0"/>
        <v>0.16004635079522403</v>
      </c>
      <c r="G13" s="323">
        <f t="shared" si="1"/>
        <v>0.16004635079522403</v>
      </c>
    </row>
    <row r="14" spans="1:7" x14ac:dyDescent="0.3">
      <c r="A14" s="324" t="s">
        <v>2191</v>
      </c>
      <c r="B14" s="324" t="s">
        <v>2898</v>
      </c>
      <c r="C14" s="325">
        <v>45574</v>
      </c>
      <c r="D14" s="326">
        <v>896502.46</v>
      </c>
      <c r="E14" s="327" t="s">
        <v>2196</v>
      </c>
      <c r="F14" s="332">
        <f t="shared" si="0"/>
        <v>0.12764452205589771</v>
      </c>
      <c r="G14" s="323">
        <f t="shared" si="1"/>
        <v>0.12764452205589771</v>
      </c>
    </row>
    <row r="15" spans="1:7" x14ac:dyDescent="0.3">
      <c r="A15" s="324" t="s">
        <v>2192</v>
      </c>
      <c r="B15" s="324" t="s">
        <v>2899</v>
      </c>
      <c r="C15" s="328">
        <v>45621</v>
      </c>
      <c r="D15" s="326">
        <v>155912.81</v>
      </c>
      <c r="E15" s="327" t="s">
        <v>2196</v>
      </c>
      <c r="F15" s="332">
        <f t="shared" si="0"/>
        <v>2.219895315718597E-2</v>
      </c>
      <c r="G15" s="323">
        <f t="shared" si="1"/>
        <v>2.219895315718597E-2</v>
      </c>
    </row>
    <row r="16" spans="1:7" x14ac:dyDescent="0.3">
      <c r="A16" s="697" t="s">
        <v>1045</v>
      </c>
      <c r="B16" s="698"/>
      <c r="C16" s="699"/>
      <c r="D16" s="799">
        <v>4848464.1399999997</v>
      </c>
      <c r="E16" s="733"/>
      <c r="F16" s="71"/>
      <c r="G16" s="329"/>
    </row>
    <row r="17" spans="1:7" x14ac:dyDescent="0.3">
      <c r="A17" s="788" t="s">
        <v>2900</v>
      </c>
      <c r="B17" s="732"/>
      <c r="C17" s="733"/>
      <c r="D17" s="789">
        <v>987063.78</v>
      </c>
      <c r="E17" s="733"/>
      <c r="F17" s="71"/>
      <c r="G17" s="330"/>
    </row>
    <row r="18" spans="1:7" x14ac:dyDescent="0.3">
      <c r="A18" s="788" t="s">
        <v>2901</v>
      </c>
      <c r="B18" s="732"/>
      <c r="C18" s="733"/>
      <c r="D18" s="789">
        <v>1187902.82</v>
      </c>
      <c r="E18" s="733"/>
      <c r="F18" s="71"/>
      <c r="G18" s="330"/>
    </row>
    <row r="19" spans="1:7" x14ac:dyDescent="0.3">
      <c r="A19" s="786" t="s">
        <v>2902</v>
      </c>
      <c r="B19" s="732"/>
      <c r="C19" s="733"/>
      <c r="D19" s="787">
        <f>D16+D17+D18</f>
        <v>7023430.7400000002</v>
      </c>
      <c r="E19" s="733"/>
      <c r="F19" s="333">
        <v>1</v>
      </c>
      <c r="G19" s="330"/>
    </row>
    <row r="20" spans="1:7" x14ac:dyDescent="0.3">
      <c r="A20" s="731" t="s">
        <v>1048</v>
      </c>
      <c r="B20" s="732"/>
      <c r="C20" s="733"/>
      <c r="D20" s="734">
        <f>SUM(D7:D15)</f>
        <v>6935320.5999999996</v>
      </c>
      <c r="E20" s="733"/>
      <c r="F20" s="333">
        <f>D20/D19</f>
        <v>0.98745482894873671</v>
      </c>
      <c r="G20" s="331">
        <f>SUM(G7:G15)</f>
        <v>0.98745482894873682</v>
      </c>
    </row>
    <row r="21" spans="1:7" x14ac:dyDescent="0.3">
      <c r="A21" s="678" t="s">
        <v>1049</v>
      </c>
      <c r="B21" s="679"/>
      <c r="C21" s="680"/>
      <c r="D21" s="681">
        <f>D19-D20</f>
        <v>88110.140000000596</v>
      </c>
      <c r="E21" s="680"/>
      <c r="F21" s="333">
        <f>D21/D19</f>
        <v>1.2545171051263274E-2</v>
      </c>
      <c r="G21" s="331">
        <f>1-G20</f>
        <v>1.2545171051263182E-2</v>
      </c>
    </row>
  </sheetData>
  <mergeCells count="16">
    <mergeCell ref="A20:C20"/>
    <mergeCell ref="D20:E20"/>
    <mergeCell ref="A21:C21"/>
    <mergeCell ref="D21:E21"/>
    <mergeCell ref="A17:C17"/>
    <mergeCell ref="D17:E17"/>
    <mergeCell ref="A18:C18"/>
    <mergeCell ref="D18:E18"/>
    <mergeCell ref="A19:C19"/>
    <mergeCell ref="D19:E19"/>
    <mergeCell ref="A1:G1"/>
    <mergeCell ref="A2:G2"/>
    <mergeCell ref="A3:G3"/>
    <mergeCell ref="A4:G5"/>
    <mergeCell ref="A16:C16"/>
    <mergeCell ref="D16:E16"/>
  </mergeCells>
  <pageMargins left="0.511811024" right="0.511811024" top="0.78740157499999996" bottom="0.78740157499999996" header="0.31496062000000002" footer="0.31496062000000002"/>
  <pageSetup paperSize="9" scale="74" fitToHeight="0" orientation="landscape" verticalDpi="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A5780B-428F-413D-B448-242F817606FF}">
  <dimension ref="A1:F569"/>
  <sheetViews>
    <sheetView view="pageBreakPreview" zoomScale="85" zoomScaleNormal="100" zoomScaleSheetLayoutView="85" workbookViewId="0">
      <selection activeCell="G16" sqref="G16"/>
    </sheetView>
  </sheetViews>
  <sheetFormatPr defaultRowHeight="14.4" x14ac:dyDescent="0.3"/>
  <cols>
    <col min="1" max="1" width="7.88671875" customWidth="1"/>
    <col min="2" max="2" width="80.6640625" bestFit="1" customWidth="1"/>
    <col min="3" max="3" width="8.6640625" customWidth="1"/>
    <col min="4" max="4" width="10.6640625" customWidth="1"/>
    <col min="5" max="5" width="12.109375" bestFit="1" customWidth="1"/>
    <col min="6" max="6" width="14.6640625" customWidth="1"/>
  </cols>
  <sheetData>
    <row r="1" spans="1:6" x14ac:dyDescent="0.3">
      <c r="A1" s="864" t="str">
        <f>'[3]Planilha Aditivo'!A1:T1</f>
        <v>ESTADO DE ALAGOAS</v>
      </c>
      <c r="B1" s="864"/>
      <c r="C1" s="864"/>
      <c r="D1" s="864"/>
      <c r="E1" s="864"/>
      <c r="F1" s="864"/>
    </row>
    <row r="2" spans="1:6" ht="15.6" x14ac:dyDescent="0.3">
      <c r="A2" s="865" t="str">
        <f>'[3]Planilha Aditivo'!A2:T2</f>
        <v>MUNICÍPIO DE PILAR</v>
      </c>
      <c r="B2" s="865"/>
      <c r="C2" s="865"/>
      <c r="D2" s="865"/>
      <c r="E2" s="865"/>
      <c r="F2" s="865"/>
    </row>
    <row r="3" spans="1:6" x14ac:dyDescent="0.3">
      <c r="A3" s="864" t="str">
        <f>'[3]Planilha Aditivo'!A3:T3</f>
        <v>Praça Floriano Peixoto, s/n, CEP: 57150-000, Centro - Pilar- Alagoas - Telefone: (82) 3265-1628- Fax:3265-1633</v>
      </c>
      <c r="B3" s="864"/>
      <c r="C3" s="864"/>
      <c r="D3" s="864"/>
      <c r="E3" s="864"/>
      <c r="F3" s="864"/>
    </row>
    <row r="4" spans="1:6" x14ac:dyDescent="0.3">
      <c r="A4" s="864" t="str">
        <f>'[3]Planilha Aditivo'!A4:T4</f>
        <v xml:space="preserve"> CNPJ: 12.200.150/0001-28</v>
      </c>
      <c r="B4" s="864"/>
      <c r="C4" s="864"/>
      <c r="D4" s="864"/>
      <c r="E4" s="864"/>
      <c r="F4" s="864"/>
    </row>
    <row r="5" spans="1:6" x14ac:dyDescent="0.3">
      <c r="A5" s="866"/>
      <c r="B5" s="866"/>
      <c r="C5" s="866"/>
      <c r="D5" s="866"/>
      <c r="E5" s="866"/>
      <c r="F5" s="866"/>
    </row>
    <row r="6" spans="1:6" ht="15.6" x14ac:dyDescent="0.3">
      <c r="A6" s="863" t="s">
        <v>55</v>
      </c>
      <c r="B6" s="863"/>
      <c r="C6" s="863"/>
      <c r="D6" s="863"/>
      <c r="E6" s="863"/>
      <c r="F6" s="863"/>
    </row>
    <row r="7" spans="1:6" x14ac:dyDescent="0.3">
      <c r="A7" s="866"/>
      <c r="B7" s="866"/>
      <c r="C7" s="866"/>
      <c r="D7" s="866"/>
      <c r="E7" s="866"/>
      <c r="F7" s="866"/>
    </row>
    <row r="8" spans="1:6" ht="31.8" customHeight="1" x14ac:dyDescent="0.3">
      <c r="A8" s="878" t="s">
        <v>2904</v>
      </c>
      <c r="B8" s="878"/>
      <c r="C8" s="878"/>
      <c r="D8" s="878"/>
      <c r="E8" s="878"/>
      <c r="F8" s="878"/>
    </row>
    <row r="9" spans="1:6" x14ac:dyDescent="0.3">
      <c r="A9" s="292" t="str">
        <f>'[4]PLANILHA ADITIVO'!A10:E10</f>
        <v>ENDEREÇO: PILAR/AL</v>
      </c>
      <c r="B9" s="293"/>
      <c r="C9" s="294"/>
      <c r="D9" s="295"/>
      <c r="E9" s="295"/>
      <c r="F9" s="295"/>
    </row>
    <row r="10" spans="1:6" x14ac:dyDescent="0.3">
      <c r="A10" s="292" t="str">
        <f>'[4]PLANILHA ADITIVO'!A11:E11</f>
        <v>CONTRATO: Contrato nº 16/2023 - Adesão RDC Eletrônico nº 08/2022</v>
      </c>
      <c r="B10" s="293"/>
      <c r="C10" s="294"/>
      <c r="D10" s="295"/>
      <c r="E10" s="879" t="s">
        <v>2905</v>
      </c>
      <c r="F10" s="879"/>
    </row>
    <row r="11" spans="1:6" x14ac:dyDescent="0.3">
      <c r="A11" s="292" t="str">
        <f>'[4]PLANILHA ADITIVO'!A12:E12</f>
        <v>EMPRESA VENCEDORA: PLATAFORMA ENGENHARIA LTDA, CNPJ nº 06.034.228/0001-89</v>
      </c>
      <c r="B11" s="296">
        <f>'[4]PLANILHA ADITIVO'!B13:D13</f>
        <v>0.29070000000000001</v>
      </c>
      <c r="C11" s="294"/>
      <c r="D11" s="295"/>
      <c r="E11" s="880">
        <f>F568</f>
        <v>3655685.32</v>
      </c>
      <c r="F11" s="880"/>
    </row>
    <row r="12" spans="1:6" x14ac:dyDescent="0.3">
      <c r="A12" s="293"/>
      <c r="B12" s="299"/>
      <c r="C12" s="294"/>
      <c r="D12" s="295"/>
      <c r="E12" s="295"/>
      <c r="F12" s="295"/>
    </row>
    <row r="13" spans="1:6" x14ac:dyDescent="0.3">
      <c r="A13" s="341" t="s">
        <v>2906</v>
      </c>
      <c r="B13" s="342" t="s">
        <v>2907</v>
      </c>
      <c r="C13" s="340" t="s">
        <v>2908</v>
      </c>
      <c r="D13" s="340" t="s">
        <v>2909</v>
      </c>
      <c r="E13" s="340" t="s">
        <v>2910</v>
      </c>
      <c r="F13" s="340" t="s">
        <v>2911</v>
      </c>
    </row>
    <row r="14" spans="1:6" x14ac:dyDescent="0.3">
      <c r="A14" s="881" t="s">
        <v>2912</v>
      </c>
      <c r="B14" s="882"/>
      <c r="C14" s="882"/>
      <c r="D14" s="882"/>
      <c r="E14" s="882"/>
      <c r="F14" s="883"/>
    </row>
    <row r="15" spans="1:6" x14ac:dyDescent="0.3">
      <c r="A15" s="343" t="str">
        <f>'[4]PLANILHA ADITIVO'!A18</f>
        <v>1.0</v>
      </c>
      <c r="B15" s="344" t="str">
        <f>'[4]PLANILHA ADITIVO'!D18</f>
        <v>PROJETOS</v>
      </c>
      <c r="C15" s="345"/>
      <c r="D15" s="346"/>
      <c r="E15" s="346"/>
      <c r="F15" s="346">
        <f>ROUNDUP(SUM(F16:F21),2)</f>
        <v>26855.93</v>
      </c>
    </row>
    <row r="16" spans="1:6" ht="52.8" x14ac:dyDescent="0.3">
      <c r="A16" s="347" t="str">
        <f>'[4]PLANILHA ADITIVO'!A19</f>
        <v>1.1</v>
      </c>
      <c r="B16" s="348" t="str">
        <f>'[4]PLANILHA ADITIVO'!D19</f>
        <v>PROJETO ARQUITETÔNICO EXECUTIVO DE HABITAÇÃO COLETIVA, PRÉDIOS PARA ESCRITÓRIOS, CONSULTÓRIOS, ADMINISTRATIVOS, PÚBLICOS, EDIFÍCIO GARAGEM, RODOVIÁRIAS, AEROPORTOS, BIBLIOTECAS, SHOPPING, CENTROS COMERCIAIS (SEM REPETIÇÕES)</v>
      </c>
      <c r="C16" s="349" t="str">
        <f>'[4]PLANILHA ADITIVO'!E19</f>
        <v>m²</v>
      </c>
      <c r="D16" s="350">
        <f>'[4]PLANILHA ADITIVO'!P19</f>
        <v>282.10000000000002</v>
      </c>
      <c r="E16" s="350">
        <f>'[4]PLANILHA ADITIVO'!S19</f>
        <v>24.73</v>
      </c>
      <c r="F16" s="350">
        <f>ROUND(D16*E16,2)</f>
        <v>6976.33</v>
      </c>
    </row>
    <row r="17" spans="1:6" x14ac:dyDescent="0.3">
      <c r="A17" s="347" t="str">
        <f>'[4]PLANILHA ADITIVO'!A20</f>
        <v>1.2</v>
      </c>
      <c r="B17" s="348" t="str">
        <f>'[4]PLANILHA ADITIVO'!D20</f>
        <v>PROJETO ESTRUTURAL PARA EDIFICACOES</v>
      </c>
      <c r="C17" s="349" t="str">
        <f>'[4]PLANILHA ADITIVO'!E20</f>
        <v>m²</v>
      </c>
      <c r="D17" s="350">
        <f>'[4]PLANILHA ADITIVO'!P20</f>
        <v>282.10000000000002</v>
      </c>
      <c r="E17" s="350">
        <f>'[4]PLANILHA ADITIVO'!S20</f>
        <v>19.489999999999998</v>
      </c>
      <c r="F17" s="350">
        <f t="shared" ref="F17:F21" si="0">ROUND(D17*E17,2)</f>
        <v>5498.13</v>
      </c>
    </row>
    <row r="18" spans="1:6" x14ac:dyDescent="0.3">
      <c r="A18" s="347" t="str">
        <f>'[4]PLANILHA ADITIVO'!A21</f>
        <v>1.3</v>
      </c>
      <c r="B18" s="348" t="str">
        <f>'[4]PLANILHA ADITIVO'!D21</f>
        <v>PROJETO DE INSTALACOES ELETRICAS ATE 400M2</v>
      </c>
      <c r="C18" s="349" t="str">
        <f>'[4]PLANILHA ADITIVO'!E21</f>
        <v>m²</v>
      </c>
      <c r="D18" s="350">
        <f>'[4]PLANILHA ADITIVO'!P21</f>
        <v>282.10000000000002</v>
      </c>
      <c r="E18" s="350">
        <f>'[4]PLANILHA ADITIVO'!S21</f>
        <v>18.07</v>
      </c>
      <c r="F18" s="350">
        <f t="shared" si="0"/>
        <v>5097.55</v>
      </c>
    </row>
    <row r="19" spans="1:6" x14ac:dyDescent="0.3">
      <c r="A19" s="347" t="str">
        <f>'[4]PLANILHA ADITIVO'!A22</f>
        <v>1.4</v>
      </c>
      <c r="B19" s="348" t="str">
        <f>'[4]PLANILHA ADITIVO'!D22</f>
        <v>PROJETO DE INSTALACAO HIDRAULICA EM EDIFICACOES</v>
      </c>
      <c r="C19" s="349" t="str">
        <f>'[4]PLANILHA ADITIVO'!E22</f>
        <v>m²</v>
      </c>
      <c r="D19" s="350">
        <f>'[4]PLANILHA ADITIVO'!P22</f>
        <v>282.10000000000002</v>
      </c>
      <c r="E19" s="350">
        <f>'[4]PLANILHA ADITIVO'!S22</f>
        <v>10.58</v>
      </c>
      <c r="F19" s="350">
        <f t="shared" si="0"/>
        <v>2984.62</v>
      </c>
    </row>
    <row r="20" spans="1:6" x14ac:dyDescent="0.3">
      <c r="A20" s="347" t="str">
        <f>'[4]PLANILHA ADITIVO'!A23</f>
        <v>1.5</v>
      </c>
      <c r="B20" s="348" t="str">
        <f>'[4]PLANILHA ADITIVO'!D23</f>
        <v>PROJETO INSTALACAO ESGOTO SANITARIO EM EDIFICACOES</v>
      </c>
      <c r="C20" s="349" t="str">
        <f>'[4]PLANILHA ADITIVO'!E23</f>
        <v>m²</v>
      </c>
      <c r="D20" s="350">
        <f>'[4]PLANILHA ADITIVO'!P23</f>
        <v>282.10000000000002</v>
      </c>
      <c r="E20" s="350">
        <f>'[4]PLANILHA ADITIVO'!S23</f>
        <v>10.46</v>
      </c>
      <c r="F20" s="350">
        <f t="shared" si="0"/>
        <v>2950.77</v>
      </c>
    </row>
    <row r="21" spans="1:6" x14ac:dyDescent="0.3">
      <c r="A21" s="347" t="str">
        <f>'[4]PLANILHA ADITIVO'!A24</f>
        <v>1.6</v>
      </c>
      <c r="B21" s="348" t="str">
        <f>'[4]PLANILHA ADITIVO'!D24</f>
        <v>PROJETO ""AS BUILT"" ARQUITETURA</v>
      </c>
      <c r="C21" s="349" t="str">
        <f>'[4]PLANILHA ADITIVO'!E24</f>
        <v>m²</v>
      </c>
      <c r="D21" s="350">
        <f>'[4]PLANILHA ADITIVO'!P24</f>
        <v>282.10000000000002</v>
      </c>
      <c r="E21" s="350">
        <f>'[4]PLANILHA ADITIVO'!S24</f>
        <v>11.87</v>
      </c>
      <c r="F21" s="350">
        <f t="shared" si="0"/>
        <v>3348.53</v>
      </c>
    </row>
    <row r="22" spans="1:6" x14ac:dyDescent="0.3">
      <c r="A22" s="343" t="s">
        <v>1719</v>
      </c>
      <c r="B22" s="344" t="str">
        <f>'[4]PLANILHA ADITIVO'!D25</f>
        <v>ADMINISTRAÇÃO DA OBRA</v>
      </c>
      <c r="C22" s="345"/>
      <c r="D22" s="346">
        <f>'[4]PLANILHA ADITIVO'!P75</f>
        <v>0</v>
      </c>
      <c r="E22" s="346">
        <f>'[4]PLANILHA ADITIVO'!S75</f>
        <v>0</v>
      </c>
      <c r="F22" s="346">
        <f>SUM(F23:F29)</f>
        <v>145827.15</v>
      </c>
    </row>
    <row r="23" spans="1:6" x14ac:dyDescent="0.3">
      <c r="A23" s="347" t="str">
        <f>'[4]PLANILHA ADITIVO'!A26</f>
        <v>2.1</v>
      </c>
      <c r="B23" s="348" t="str">
        <f>'[4]PLANILHA ADITIVO'!D26</f>
        <v>MESTRE DE OBRAS COM ENCARGOS COMPLEMENTARES</v>
      </c>
      <c r="C23" s="349" t="str">
        <f>'[4]PLANILHA ADITIVO'!E26</f>
        <v>MÊS</v>
      </c>
      <c r="D23" s="350">
        <f>'[4]PLANILHA ADITIVO'!P26</f>
        <v>3</v>
      </c>
      <c r="E23" s="350">
        <f>'[4]PLANILHA ADITIVO'!S26</f>
        <v>7300.06</v>
      </c>
      <c r="F23" s="350">
        <f t="shared" ref="F23:F29" si="1">ROUND(D23*E23,2)</f>
        <v>21900.18</v>
      </c>
    </row>
    <row r="24" spans="1:6" x14ac:dyDescent="0.3">
      <c r="A24" s="347" t="str">
        <f>'[4]PLANILHA ADITIVO'!A27</f>
        <v>2.2</v>
      </c>
      <c r="B24" s="348" t="str">
        <f>'[4]PLANILHA ADITIVO'!D27</f>
        <v>TÉCNICO EM SEGURANÇA DO TRABALHO COM ENCARGOS COMPLEMENTARES</v>
      </c>
      <c r="C24" s="349" t="str">
        <f>'[4]PLANILHA ADITIVO'!E27</f>
        <v>MÊS</v>
      </c>
      <c r="D24" s="350">
        <f>'[4]PLANILHA ADITIVO'!P27</f>
        <v>3</v>
      </c>
      <c r="E24" s="350">
        <f>'[4]PLANILHA ADITIVO'!S27</f>
        <v>4565</v>
      </c>
      <c r="F24" s="350">
        <f t="shared" si="1"/>
        <v>13695</v>
      </c>
    </row>
    <row r="25" spans="1:6" x14ac:dyDescent="0.3">
      <c r="A25" s="347" t="str">
        <f>'[4]PLANILHA ADITIVO'!A28</f>
        <v>2.3</v>
      </c>
      <c r="B25" s="348" t="str">
        <f>'[4]PLANILHA ADITIVO'!D28</f>
        <v>VIGIA DIURNO COM ENCARGOS COMPLEMENTARES</v>
      </c>
      <c r="C25" s="349" t="str">
        <f>'[4]PLANILHA ADITIVO'!E28</f>
        <v>MÊS</v>
      </c>
      <c r="D25" s="350">
        <f>'[4]PLANILHA ADITIVO'!P28</f>
        <v>6</v>
      </c>
      <c r="E25" s="350">
        <f>'[4]PLANILHA ADITIVO'!S28</f>
        <v>3565.89</v>
      </c>
      <c r="F25" s="350">
        <f t="shared" si="1"/>
        <v>21395.34</v>
      </c>
    </row>
    <row r="26" spans="1:6" x14ac:dyDescent="0.3">
      <c r="A26" s="347" t="str">
        <f>'[4]PLANILHA ADITIVO'!A29</f>
        <v>2.4</v>
      </c>
      <c r="B26" s="348" t="str">
        <f>'[4]PLANILHA ADITIVO'!D29</f>
        <v>AUXILIAR DE ESCRITORIO COM ENCARGOS COMPLEMENTARES</v>
      </c>
      <c r="C26" s="349" t="str">
        <f>'[4]PLANILHA ADITIVO'!E29</f>
        <v>MÊS</v>
      </c>
      <c r="D26" s="350">
        <f>'[4]PLANILHA ADITIVO'!P29</f>
        <v>3</v>
      </c>
      <c r="E26" s="350">
        <f>'[4]PLANILHA ADITIVO'!S29</f>
        <v>3323.18</v>
      </c>
      <c r="F26" s="350">
        <f t="shared" si="1"/>
        <v>9969.5400000000009</v>
      </c>
    </row>
    <row r="27" spans="1:6" x14ac:dyDescent="0.3">
      <c r="A27" s="347" t="str">
        <f>'[4]PLANILHA ADITIVO'!A30</f>
        <v>2.5</v>
      </c>
      <c r="B27" s="348" t="str">
        <f>'[4]PLANILHA ADITIVO'!D30</f>
        <v>ALMOXARIFE COM ENCARGOS COMPLEMENTARES</v>
      </c>
      <c r="C27" s="349" t="str">
        <f>'[4]PLANILHA ADITIVO'!E30</f>
        <v>MÊS</v>
      </c>
      <c r="D27" s="350">
        <f>'[4]PLANILHA ADITIVO'!P30</f>
        <v>3</v>
      </c>
      <c r="E27" s="350">
        <f>'[4]PLANILHA ADITIVO'!S30</f>
        <v>4477.6499999999996</v>
      </c>
      <c r="F27" s="350">
        <f t="shared" si="1"/>
        <v>13432.95</v>
      </c>
    </row>
    <row r="28" spans="1:6" x14ac:dyDescent="0.3">
      <c r="A28" s="347" t="str">
        <f>'[4]PLANILHA ADITIVO'!A31</f>
        <v>2.6</v>
      </c>
      <c r="B28" s="348" t="str">
        <f>'[4]PLANILHA ADITIVO'!D31</f>
        <v>APONTADOR OU APROPRIADOR COM ENCARGOS COMPLEMENTARES</v>
      </c>
      <c r="C28" s="349" t="str">
        <f>'[4]PLANILHA ADITIVO'!E31</f>
        <v>MÊS</v>
      </c>
      <c r="D28" s="350">
        <f>'[4]PLANILHA ADITIVO'!P31</f>
        <v>3</v>
      </c>
      <c r="E28" s="350">
        <f>'[4]PLANILHA ADITIVO'!S31</f>
        <v>4512.3599999999997</v>
      </c>
      <c r="F28" s="350">
        <f t="shared" si="1"/>
        <v>13537.08</v>
      </c>
    </row>
    <row r="29" spans="1:6" x14ac:dyDescent="0.3">
      <c r="A29" s="347" t="str">
        <f>'[4]PLANILHA ADITIVO'!A32</f>
        <v>2.7</v>
      </c>
      <c r="B29" s="348" t="str">
        <f>'[4]PLANILHA ADITIVO'!D32</f>
        <v>ENGENHEIRO CIVIL DE OBRA JUNIOR COM ENCARGOS COMPLEMENTARES</v>
      </c>
      <c r="C29" s="349" t="str">
        <f>'[4]PLANILHA ADITIVO'!E32</f>
        <v>MÊS</v>
      </c>
      <c r="D29" s="350">
        <f>'[4]PLANILHA ADITIVO'!P32</f>
        <v>3</v>
      </c>
      <c r="E29" s="350">
        <f>'[4]PLANILHA ADITIVO'!S32</f>
        <v>17299.02</v>
      </c>
      <c r="F29" s="350">
        <f t="shared" si="1"/>
        <v>51897.06</v>
      </c>
    </row>
    <row r="30" spans="1:6" x14ac:dyDescent="0.3">
      <c r="A30" s="343" t="s">
        <v>1728</v>
      </c>
      <c r="B30" s="344" t="str">
        <f>'[4]PLANILHA ADITIVO'!D33</f>
        <v>SERVIÇOS PRELIMINARES</v>
      </c>
      <c r="C30" s="345"/>
      <c r="D30" s="346"/>
      <c r="E30" s="346"/>
      <c r="F30" s="346">
        <f>SUM(F31:F34)</f>
        <v>36006.959999999999</v>
      </c>
    </row>
    <row r="31" spans="1:6" x14ac:dyDescent="0.3">
      <c r="A31" s="347" t="s">
        <v>89</v>
      </c>
      <c r="B31" s="348" t="str">
        <f>'[4]PLANILHA ADITIVO'!D34</f>
        <v>PLACA DE OBRA EM CHAPA DE ACO GALVANIZADO</v>
      </c>
      <c r="C31" s="351" t="str">
        <f>'[4]PLANILHA ADITIVO'!E34</f>
        <v>m²</v>
      </c>
      <c r="D31" s="350">
        <f>'[4]PLANILHA ADITIVO'!P34</f>
        <v>10</v>
      </c>
      <c r="E31" s="350">
        <f>'[4]PLANILHA ADITIVO'!S34</f>
        <v>447.63</v>
      </c>
      <c r="F31" s="350">
        <f t="shared" ref="F31:F34" si="2">ROUND(D31*E31,2)</f>
        <v>4476.3</v>
      </c>
    </row>
    <row r="32" spans="1:6" x14ac:dyDescent="0.3">
      <c r="A32" s="347" t="s">
        <v>92</v>
      </c>
      <c r="B32" s="348" t="str">
        <f>'[4]PLANILHA ADITIVO'!D35</f>
        <v>TAPUME COM COMPENSADO DE MADEIRA. AF_05/2018</v>
      </c>
      <c r="C32" s="351" t="str">
        <f>'[4]PLANILHA ADITIVO'!E35</f>
        <v>m²</v>
      </c>
      <c r="D32" s="350">
        <f>'[4]PLANILHA ADITIVO'!P35</f>
        <v>62.81</v>
      </c>
      <c r="E32" s="350">
        <f>'[4]PLANILHA ADITIVO'!S35</f>
        <v>128</v>
      </c>
      <c r="F32" s="350">
        <f t="shared" si="2"/>
        <v>8039.68</v>
      </c>
    </row>
    <row r="33" spans="1:6" x14ac:dyDescent="0.3">
      <c r="A33" s="347" t="s">
        <v>94</v>
      </c>
      <c r="B33" s="348" t="str">
        <f>'[4]PLANILHA ADITIVO'!D36</f>
        <v>INSTALACAO PROVISORIA DE AGUA/LUZ/FORCA/ESGOTOS</v>
      </c>
      <c r="C33" s="351" t="str">
        <f>'[4]PLANILHA ADITIVO'!E36</f>
        <v>UN</v>
      </c>
      <c r="D33" s="350">
        <f>'[4]PLANILHA ADITIVO'!P36</f>
        <v>1</v>
      </c>
      <c r="E33" s="350">
        <f>'[4]PLANILHA ADITIVO'!S36</f>
        <v>3203.9</v>
      </c>
      <c r="F33" s="350">
        <f t="shared" si="2"/>
        <v>3203.9</v>
      </c>
    </row>
    <row r="34" spans="1:6" ht="26.4" x14ac:dyDescent="0.3">
      <c r="A34" s="347" t="s">
        <v>96</v>
      </c>
      <c r="B34" s="348" t="str">
        <f>'[4]PLANILHA ADITIVO'!D37</f>
        <v>EXECUÇÃO DE ESCRITÓRIO EM CANTEIRO DE OBRA EM CHAPA DE MADEIRA COMPENSADA, NÃO INCLUSO MOBILIÁRIO E EQUIPAMENTOS. AF  02/2016</v>
      </c>
      <c r="C34" s="351" t="str">
        <f>'[4]PLANILHA ADITIVO'!E37</f>
        <v>m²</v>
      </c>
      <c r="D34" s="350">
        <f>'[4]PLANILHA ADITIVO'!P37</f>
        <v>18</v>
      </c>
      <c r="E34" s="350">
        <f>'[4]PLANILHA ADITIVO'!S37</f>
        <v>1127.06</v>
      </c>
      <c r="F34" s="350">
        <f t="shared" si="2"/>
        <v>20287.080000000002</v>
      </c>
    </row>
    <row r="35" spans="1:6" x14ac:dyDescent="0.3">
      <c r="A35" s="343" t="s">
        <v>1734</v>
      </c>
      <c r="B35" s="344" t="str">
        <f>'[4]PLANILHA ADITIVO'!D38</f>
        <v>MOBILIZAÇÃO E DESMOBILIZAÇÃO E MANUTENÇÃO DE CANTEIRO</v>
      </c>
      <c r="C35" s="345"/>
      <c r="D35" s="346"/>
      <c r="E35" s="346"/>
      <c r="F35" s="346">
        <f>SUM(F36:F39)</f>
        <v>32092.149999999998</v>
      </c>
    </row>
    <row r="36" spans="1:6" x14ac:dyDescent="0.3">
      <c r="A36" s="347" t="s">
        <v>147</v>
      </c>
      <c r="B36" s="348" t="str">
        <f>'[4]PLANILHA ADITIVO'!D39</f>
        <v>MOBILIZACAO E DESMOBILIZACAO DE CANTEIRO</v>
      </c>
      <c r="C36" s="351" t="str">
        <f>'[4]PLANILHA ADITIVO'!E39</f>
        <v>UN</v>
      </c>
      <c r="D36" s="350">
        <f>'[4]PLANILHA ADITIVO'!P39</f>
        <v>1</v>
      </c>
      <c r="E36" s="350">
        <f>'[4]PLANILHA ADITIVO'!S39</f>
        <v>17656.78</v>
      </c>
      <c r="F36" s="350">
        <f t="shared" ref="F36:F39" si="3">ROUND(D36*E36,2)</f>
        <v>17656.78</v>
      </c>
    </row>
    <row r="37" spans="1:6" x14ac:dyDescent="0.3">
      <c r="A37" s="347" t="s">
        <v>149</v>
      </c>
      <c r="B37" s="348" t="str">
        <f>'[4]PLANILHA ADITIVO'!D40</f>
        <v>CONSUMO DE ENERGIA (LUZ E FORCA) EM SERVICOS DE OBRAS</v>
      </c>
      <c r="C37" s="351" t="str">
        <f>'[4]PLANILHA ADITIVO'!E40</f>
        <v>MES</v>
      </c>
      <c r="D37" s="350">
        <f>'[4]PLANILHA ADITIVO'!P40</f>
        <v>3</v>
      </c>
      <c r="E37" s="350">
        <f>'[4]PLANILHA ADITIVO'!S40</f>
        <v>1796.65</v>
      </c>
      <c r="F37" s="350">
        <f t="shared" si="3"/>
        <v>5389.95</v>
      </c>
    </row>
    <row r="38" spans="1:6" x14ac:dyDescent="0.3">
      <c r="A38" s="347" t="s">
        <v>151</v>
      </c>
      <c r="B38" s="348" t="str">
        <f>'[4]PLANILHA ADITIVO'!D41</f>
        <v>CONSUMO AGUA E ESGOTO OBRAS ATE 2.500m2</v>
      </c>
      <c r="C38" s="351" t="str">
        <f>'[4]PLANILHA ADITIVO'!E41</f>
        <v>MES</v>
      </c>
      <c r="D38" s="350">
        <f>'[4]PLANILHA ADITIVO'!P41</f>
        <v>3</v>
      </c>
      <c r="E38" s="350">
        <f>'[4]PLANILHA ADITIVO'!S41</f>
        <v>203.54</v>
      </c>
      <c r="F38" s="350">
        <f t="shared" si="3"/>
        <v>610.62</v>
      </c>
    </row>
    <row r="39" spans="1:6" x14ac:dyDescent="0.3">
      <c r="A39" s="347" t="s">
        <v>153</v>
      </c>
      <c r="B39" s="348" t="str">
        <f>'[4]PLANILHA ADITIVO'!D42</f>
        <v>VEÍCULO LEVE - VOLKSWAGEN: GOL 1000 - AUTOMÓVEL ATÉ 100 HP</v>
      </c>
      <c r="C39" s="351" t="str">
        <f>'[4]PLANILHA ADITIVO'!E42</f>
        <v>h</v>
      </c>
      <c r="D39" s="350">
        <f>'[4]PLANILHA ADITIVO'!P42</f>
        <v>660</v>
      </c>
      <c r="E39" s="350">
        <f>'[4]PLANILHA ADITIVO'!S42</f>
        <v>12.78</v>
      </c>
      <c r="F39" s="350">
        <f t="shared" si="3"/>
        <v>8434.7999999999993</v>
      </c>
    </row>
    <row r="40" spans="1:6" x14ac:dyDescent="0.3">
      <c r="A40" s="343" t="s">
        <v>1743</v>
      </c>
      <c r="B40" s="344" t="str">
        <f>'[4]PLANILHA ADITIVO'!D43</f>
        <v>MOVIMENTAÇÃO DE TERRA</v>
      </c>
      <c r="C40" s="345"/>
      <c r="D40" s="346"/>
      <c r="E40" s="346"/>
      <c r="F40" s="346">
        <f>ROUNDUP(SUM(F41:F45),2)</f>
        <v>52973.43</v>
      </c>
    </row>
    <row r="41" spans="1:6" x14ac:dyDescent="0.3">
      <c r="A41" s="347" t="s">
        <v>173</v>
      </c>
      <c r="B41" s="348" t="str">
        <f>'[4]PLANILHA ADITIVO'!D44</f>
        <v>LIMPEZA MANUAL DE VEGETAÇÃO EM TERRENO COM ENXADA.AF_05/2018</v>
      </c>
      <c r="C41" s="351" t="str">
        <f>'[4]PLANILHA ADITIVO'!E44</f>
        <v>m²</v>
      </c>
      <c r="D41" s="350">
        <f>'[4]PLANILHA ADITIVO'!P44</f>
        <v>830.3</v>
      </c>
      <c r="E41" s="350">
        <f>'[4]PLANILHA ADITIVO'!S44</f>
        <v>3.05</v>
      </c>
      <c r="F41" s="350">
        <f t="shared" ref="F41:F45" si="4">ROUND(D41*E41,2)</f>
        <v>2532.42</v>
      </c>
    </row>
    <row r="42" spans="1:6" x14ac:dyDescent="0.3">
      <c r="A42" s="347" t="s">
        <v>175</v>
      </c>
      <c r="B42" s="348" t="str">
        <f>'[4]PLANILHA ADITIVO'!D45</f>
        <v>Aterro de áreas,com material adquirido em depósito, com espalhamento manual, sem compactação.</v>
      </c>
      <c r="C42" s="351" t="str">
        <f>'[4]PLANILHA ADITIVO'!E45</f>
        <v>m³</v>
      </c>
      <c r="D42" s="350">
        <f>'[4]PLANILHA ADITIVO'!P45</f>
        <v>249.09</v>
      </c>
      <c r="E42" s="350">
        <f>'[4]PLANILHA ADITIVO'!S45</f>
        <v>167.2</v>
      </c>
      <c r="F42" s="350">
        <f t="shared" si="4"/>
        <v>41647.85</v>
      </c>
    </row>
    <row r="43" spans="1:6" ht="26.4" x14ac:dyDescent="0.3">
      <c r="A43" s="347" t="s">
        <v>177</v>
      </c>
      <c r="B43" s="348" t="str">
        <f>'[4]PLANILHA ADITIVO'!D46</f>
        <v>EXECUÇÃO E COMPACTAÇÃO DE ATERRO COM SOLO PREDOMINANTEMENTE ARGILOSO - EXCLUSIVE SOLO, ESCAVAÇÃO, CARGA E TRANSPORTE. AF  11/2019</v>
      </c>
      <c r="C43" s="351" t="str">
        <f>'[4]PLANILHA ADITIVO'!E46</f>
        <v>m³</v>
      </c>
      <c r="D43" s="350">
        <f>'[4]PLANILHA ADITIVO'!P46</f>
        <v>249.09</v>
      </c>
      <c r="E43" s="350">
        <f>'[4]PLANILHA ADITIVO'!S46</f>
        <v>9.07</v>
      </c>
      <c r="F43" s="350">
        <f t="shared" si="4"/>
        <v>2259.25</v>
      </c>
    </row>
    <row r="44" spans="1:6" x14ac:dyDescent="0.3">
      <c r="A44" s="347" t="s">
        <v>180</v>
      </c>
      <c r="B44" s="348" t="str">
        <f>'[4]PLANILHA ADITIVO'!D47</f>
        <v>REMOCAO E BOTA-FORA DE ENTULHO EM CAMINHAO 12m3-PERCURSO 12km</v>
      </c>
      <c r="C44" s="351" t="str">
        <f>'[4]PLANILHA ADITIVO'!E47</f>
        <v>m³</v>
      </c>
      <c r="D44" s="350">
        <f>'[4]PLANILHA ADITIVO'!P47</f>
        <v>100</v>
      </c>
      <c r="E44" s="350">
        <f>'[4]PLANILHA ADITIVO'!S47</f>
        <v>28.15</v>
      </c>
      <c r="F44" s="350">
        <f t="shared" si="4"/>
        <v>2815</v>
      </c>
    </row>
    <row r="45" spans="1:6" ht="52.8" x14ac:dyDescent="0.3">
      <c r="A45" s="347" t="s">
        <v>182</v>
      </c>
      <c r="B45" s="348" t="str">
        <f>'[4]PLANILHA ADITIVO'!D48</f>
        <v>ESCAVAÇÃO VERTICAL A CÉU ABERTO, EM OBRAS DE EDIFICAÇÃO, INCLUINDO CARGA, DESCARGA E TRANSPORTE, EM SOLO DE 1ª CATEGORIA COM ESCAVADEIRA HIDRÁULICA (CAÇAMBA: 0,8 M³ / 111 HP), FROTA DE 4 CAMINHÕES BASCULANTES DE 14 M³, DMT DE 1,5 KM E VELOCIDADE MÉDIA 18KM/H. AF_05/2020</v>
      </c>
      <c r="C45" s="351" t="str">
        <f>'[4]PLANILHA ADITIVO'!E48</f>
        <v>m³</v>
      </c>
      <c r="D45" s="350">
        <f>'[4]PLANILHA ADITIVO'!P48</f>
        <v>249.09</v>
      </c>
      <c r="E45" s="350">
        <f>'[4]PLANILHA ADITIVO'!S48</f>
        <v>14.93</v>
      </c>
      <c r="F45" s="350">
        <f t="shared" si="4"/>
        <v>3718.91</v>
      </c>
    </row>
    <row r="46" spans="1:6" x14ac:dyDescent="0.3">
      <c r="A46" s="352" t="s">
        <v>1755</v>
      </c>
      <c r="B46" s="353" t="str">
        <f>'[4]PLANILHA ADITIVO'!D49</f>
        <v>FUNDAÇÕES</v>
      </c>
      <c r="C46" s="354"/>
      <c r="D46" s="355"/>
      <c r="E46" s="355"/>
      <c r="F46" s="346">
        <f>SUM(F47:F54)</f>
        <v>54968.53</v>
      </c>
    </row>
    <row r="47" spans="1:6" ht="26.4" x14ac:dyDescent="0.3">
      <c r="A47" s="347" t="s">
        <v>187</v>
      </c>
      <c r="B47" s="348" t="str">
        <f>'[4]PLANILHA ADITIVO'!D50</f>
        <v>FABRICAÇÃO, MONTAGEM E DESMONTAGEM DE FÔRMA PARA SAPATA, EM MADEIRA SERRADA, E=25 MM, 4 UTILIZAÇÕES. AF_06/2017</v>
      </c>
      <c r="C47" s="351" t="str">
        <f>'[4]PLANILHA ADITIVO'!E50</f>
        <v>m²</v>
      </c>
      <c r="D47" s="350">
        <f>'[4]PLANILHA ADITIVO'!P50</f>
        <v>68.64</v>
      </c>
      <c r="E47" s="350">
        <f>'[4]PLANILHA ADITIVO'!S50</f>
        <v>133.44999999999999</v>
      </c>
      <c r="F47" s="350">
        <f t="shared" ref="F47:F53" si="5">ROUND(D47*E47,2)</f>
        <v>9160.01</v>
      </c>
    </row>
    <row r="48" spans="1:6" ht="26.4" x14ac:dyDescent="0.3">
      <c r="A48" s="347" t="s">
        <v>189</v>
      </c>
      <c r="B48" s="348" t="str">
        <f>'[4]PLANILHA ADITIVO'!D51</f>
        <v>ESCAVAÇÃO MANUAL DE VALA COM PROFUNDIDADE MENOR OU IGUAL A 1,30 M. AF_03/2016</v>
      </c>
      <c r="C48" s="351" t="str">
        <f>'[4]PLANILHA ADITIVO'!E51</f>
        <v>m³</v>
      </c>
      <c r="D48" s="350">
        <f>'[4]PLANILHA ADITIVO'!P51</f>
        <v>26</v>
      </c>
      <c r="E48" s="350">
        <f>'[4]PLANILHA ADITIVO'!S51</f>
        <v>64.010000000000005</v>
      </c>
      <c r="F48" s="350">
        <f t="shared" si="5"/>
        <v>1664.26</v>
      </c>
    </row>
    <row r="49" spans="1:6" ht="26.4" x14ac:dyDescent="0.3">
      <c r="A49" s="347" t="s">
        <v>191</v>
      </c>
      <c r="B49" s="348" t="str">
        <f>'[4]PLANILHA ADITIVO'!D52</f>
        <v>LASTRO COM PREPARO DE FUNDO, LARGURA MAIOR OU IGUAL A 1,5 M, COM CAMADA DE BRITA, LANÇAMENTO MANUAL. AF_08/2020</v>
      </c>
      <c r="C49" s="351" t="str">
        <f>'[4]PLANILHA ADITIVO'!E52</f>
        <v>m³</v>
      </c>
      <c r="D49" s="350">
        <f>'[4]PLANILHA ADITIVO'!P52</f>
        <v>1.87</v>
      </c>
      <c r="E49" s="350">
        <f>'[4]PLANILHA ADITIVO'!S52</f>
        <v>215.87</v>
      </c>
      <c r="F49" s="350">
        <f t="shared" si="5"/>
        <v>403.68</v>
      </c>
    </row>
    <row r="50" spans="1:6" ht="26.4" x14ac:dyDescent="0.3">
      <c r="A50" s="347" t="s">
        <v>193</v>
      </c>
      <c r="B50" s="348" t="str">
        <f>'[4]PLANILHA ADITIVO'!D53</f>
        <v>ARMAÇÃO DE BLOCO, VIGA BALDRAME OU SAPATA UTILIZANDO AÇO CA-50 DE 10 MM - MONTAGEM. AF_06/2017</v>
      </c>
      <c r="C50" s="351" t="str">
        <f>'[4]PLANILHA ADITIVO'!E53</f>
        <v>KG</v>
      </c>
      <c r="D50" s="350">
        <f>'[4]PLANILHA ADITIVO'!P53</f>
        <v>449.4</v>
      </c>
      <c r="E50" s="350">
        <f>'[4]PLANILHA ADITIVO'!S53</f>
        <v>20.48</v>
      </c>
      <c r="F50" s="350">
        <f t="shared" si="5"/>
        <v>9203.7099999999991</v>
      </c>
    </row>
    <row r="51" spans="1:6" ht="26.4" x14ac:dyDescent="0.3">
      <c r="A51" s="347" t="s">
        <v>2134</v>
      </c>
      <c r="B51" s="348" t="str">
        <f>'[4]PLANILHA ADITIVO'!D54</f>
        <v>CONCRETAGEM DE SAPATAS, FCK 30 MPA, COM USO DE BOMBA LANÇAMENTO, ADENSAMENTO E ACABAMENTO. AF_11/2016</v>
      </c>
      <c r="C51" s="351" t="str">
        <f>'[4]PLANILHA ADITIVO'!E54</f>
        <v>m³</v>
      </c>
      <c r="D51" s="350">
        <f>'[4]PLANILHA ADITIVO'!P54</f>
        <v>7.49</v>
      </c>
      <c r="E51" s="350">
        <f>'[4]PLANILHA ADITIVO'!S54</f>
        <v>566.33000000000004</v>
      </c>
      <c r="F51" s="350">
        <f t="shared" si="5"/>
        <v>4241.8100000000004</v>
      </c>
    </row>
    <row r="52" spans="1:6" ht="26.4" x14ac:dyDescent="0.3">
      <c r="A52" s="347" t="s">
        <v>2913</v>
      </c>
      <c r="B52" s="348" t="str">
        <f>'[4]PLANILHA ADITIVO'!D55</f>
        <v>ARMAÇÃO DE BLOCO, VIGA BALDRAME OU SAPATA UTILIZANDO AÇO CA-50 DE 8 MM - MONTAGEM. AF_06/2017</v>
      </c>
      <c r="C52" s="351" t="str">
        <f>'[4]PLANILHA ADITIVO'!E55</f>
        <v>KG</v>
      </c>
      <c r="D52" s="350">
        <f>'[4]PLANILHA ADITIVO'!P55</f>
        <v>262.14999999999998</v>
      </c>
      <c r="E52" s="350">
        <f>'[4]PLANILHA ADITIVO'!S55</f>
        <v>22.52</v>
      </c>
      <c r="F52" s="350">
        <f t="shared" si="5"/>
        <v>5903.62</v>
      </c>
    </row>
    <row r="53" spans="1:6" ht="26.4" x14ac:dyDescent="0.3">
      <c r="A53" s="347" t="s">
        <v>2914</v>
      </c>
      <c r="B53" s="348" t="str">
        <f>'[4]PLANILHA ADITIVO'!D56</f>
        <v>(COMPOSIÇÃO REPRESENTATIVA) EXECUÇÃO DE ESTRUTURAS DE CONCRETO ARMADO, PARA EDIFICAÇÃO INSTITUCIONAL TÉRREA, FCK = 25 MPA. AF  01/2017</v>
      </c>
      <c r="C53" s="351" t="str">
        <f>'[4]PLANILHA ADITIVO'!E56</f>
        <v>m³</v>
      </c>
      <c r="D53" s="350">
        <f>'[4]PLANILHA ADITIVO'!P56</f>
        <v>6.08</v>
      </c>
      <c r="E53" s="350">
        <f>'[4]PLANILHA ADITIVO'!S56</f>
        <v>3617.16</v>
      </c>
      <c r="F53" s="350">
        <f t="shared" si="5"/>
        <v>21992.33</v>
      </c>
    </row>
    <row r="54" spans="1:6" x14ac:dyDescent="0.3">
      <c r="A54" s="356" t="s">
        <v>2915</v>
      </c>
      <c r="B54" s="357" t="str">
        <f>'[4]PLANILHA ADITIVO'!D57</f>
        <v>CORTE E INSTALAÇÃO - CHAPAS DAS BASES</v>
      </c>
      <c r="C54" s="358"/>
      <c r="D54" s="359"/>
      <c r="E54" s="359"/>
      <c r="F54" s="359">
        <f>ROUNDUP(SUM(F55:F58),2)</f>
        <v>2399.11</v>
      </c>
    </row>
    <row r="55" spans="1:6" x14ac:dyDescent="0.3">
      <c r="A55" s="347" t="s">
        <v>2916</v>
      </c>
      <c r="B55" s="348" t="str">
        <f>'[4]PLANILHA ADITIVO'!D58</f>
        <v>Chapa aço grossa preta 5/16"(8,00mm), 62,72 Kg/m²</v>
      </c>
      <c r="C55" s="351" t="str">
        <f>'[4]PLANILHA ADITIVO'!E58</f>
        <v>KG</v>
      </c>
      <c r="D55" s="350">
        <f>'[4]PLANILHA ADITIVO'!P58</f>
        <v>192.08</v>
      </c>
      <c r="E55" s="350">
        <f>'[4]PLANILHA ADITIVO'!S58</f>
        <v>9.7411560000000001</v>
      </c>
      <c r="F55" s="350">
        <f t="shared" ref="F55:F58" si="6">ROUND(D55*E55,2)</f>
        <v>1871.08</v>
      </c>
    </row>
    <row r="56" spans="1:6" x14ac:dyDescent="0.3">
      <c r="A56" s="347" t="s">
        <v>2917</v>
      </c>
      <c r="B56" s="348" t="str">
        <f>'[4]PLANILHA ADITIVO'!D59</f>
        <v>Aço CA-50 Ø 12,5 mm (1/2")</v>
      </c>
      <c r="C56" s="351" t="str">
        <f>'[4]PLANILHA ADITIVO'!E59</f>
        <v>KG</v>
      </c>
      <c r="D56" s="350">
        <f>'[4]PLANILHA ADITIVO'!P59</f>
        <v>42</v>
      </c>
      <c r="E56" s="350">
        <f>'[4]PLANILHA ADITIVO'!S59</f>
        <v>7.9085219999999996</v>
      </c>
      <c r="F56" s="350">
        <f t="shared" si="6"/>
        <v>332.16</v>
      </c>
    </row>
    <row r="57" spans="1:6" ht="39.6" x14ac:dyDescent="0.3">
      <c r="A57" s="347" t="s">
        <v>2918</v>
      </c>
      <c r="B57" s="348" t="str">
        <f>'[4]PLANILHA ADITIVO'!D60</f>
        <v>PINTURA COM TINTA ALQUÍDICA DE FUNDO (TIPO ZARCÃO) PULVERIZADA SOBRE SUPERFÍCIES METÁLICAS (EXCETO PERFIL) EXECUTADO EM OBRA (POR DEMÃO). AF_01/2020</v>
      </c>
      <c r="C57" s="351" t="str">
        <f>'[4]PLANILHA ADITIVO'!E60</f>
        <v>m²</v>
      </c>
      <c r="D57" s="350">
        <f>'[4]PLANILHA ADITIVO'!P60</f>
        <v>9.8000000000000007</v>
      </c>
      <c r="E57" s="350">
        <f>'[4]PLANILHA ADITIVO'!S60</f>
        <v>6.1181789999999996</v>
      </c>
      <c r="F57" s="350">
        <f t="shared" si="6"/>
        <v>59.96</v>
      </c>
    </row>
    <row r="58" spans="1:6" ht="39.6" x14ac:dyDescent="0.3">
      <c r="A58" s="347" t="s">
        <v>2919</v>
      </c>
      <c r="B58" s="348" t="str">
        <f>'[4]PLANILHA ADITIVO'!D61</f>
        <v>PINTURA COM TINTA ALQUÍDICA DE ACABAMENTO (ESMALTE SINTÉTICO ACETINADO) PULVERIZADA SOBRE SUPERFÍCIES METÁLICAS (EXCETO PERFIL) EXECUTADO EM OBRA (02 DEMÃOS). AF_01/2020</v>
      </c>
      <c r="C58" s="351" t="str">
        <f>'[4]PLANILHA ADITIVO'!E61</f>
        <v>m²</v>
      </c>
      <c r="D58" s="350">
        <f>'[4]PLANILHA ADITIVO'!P61</f>
        <v>4.9000000000000004</v>
      </c>
      <c r="E58" s="350">
        <f>'[4]PLANILHA ADITIVO'!S61</f>
        <v>27.736217</v>
      </c>
      <c r="F58" s="350">
        <f t="shared" si="6"/>
        <v>135.91</v>
      </c>
    </row>
    <row r="59" spans="1:6" x14ac:dyDescent="0.3">
      <c r="A59" s="352" t="s">
        <v>1768</v>
      </c>
      <c r="B59" s="353" t="str">
        <f>'[4]PLANILHA ADITIVO'!D62</f>
        <v>SUPERESTRUTURA</v>
      </c>
      <c r="C59" s="354"/>
      <c r="D59" s="355"/>
      <c r="E59" s="355"/>
      <c r="F59" s="346">
        <f>SUM(F60)</f>
        <v>370176.44</v>
      </c>
    </row>
    <row r="60" spans="1:6" x14ac:dyDescent="0.3">
      <c r="A60" s="356" t="s">
        <v>196</v>
      </c>
      <c r="B60" s="357" t="str">
        <f>'[4]PLANILHA ADITIVO'!D63</f>
        <v>CORTE E INSTALAÇÃO - CHAPAS DAS BASES</v>
      </c>
      <c r="C60" s="358"/>
      <c r="D60" s="359"/>
      <c r="E60" s="359"/>
      <c r="F60" s="359">
        <f>ROUND(SUM(F61:F71),2)</f>
        <v>370176.44</v>
      </c>
    </row>
    <row r="61" spans="1:6" x14ac:dyDescent="0.3">
      <c r="A61" s="347" t="s">
        <v>2920</v>
      </c>
      <c r="B61" s="348" t="str">
        <f>'[4]PLANILHA ADITIVO'!D64</f>
        <v>MÓDULO 3 X 3 X 6 P/ CONSTRUÇÃO MODULAR UBS TIPO I</v>
      </c>
      <c r="C61" s="351" t="str">
        <f>'[4]PLANILHA ADITIVO'!E64</f>
        <v>und</v>
      </c>
      <c r="D61" s="350">
        <f>'[4]PLANILHA ADITIVO'!P64</f>
        <v>12</v>
      </c>
      <c r="E61" s="350">
        <f>'[4]PLANILHA ADITIVO'!S64</f>
        <v>20278.78</v>
      </c>
      <c r="F61" s="350">
        <f t="shared" ref="F61:F71" si="7">ROUND(D61*E61,2)</f>
        <v>243345.36</v>
      </c>
    </row>
    <row r="62" spans="1:6" x14ac:dyDescent="0.3">
      <c r="A62" s="347" t="s">
        <v>2921</v>
      </c>
      <c r="B62" s="348" t="str">
        <f>'[4]PLANILHA ADITIVO'!D65</f>
        <v>ESTRUTURA EDIF.METALICA-VIGAS CHAPA DE ACO DOBRADA 1/4""</v>
      </c>
      <c r="C62" s="351" t="str">
        <f>'[4]PLANILHA ADITIVO'!E65</f>
        <v>KG</v>
      </c>
      <c r="D62" s="350">
        <f>'[4]PLANILHA ADITIVO'!P65</f>
        <v>2150</v>
      </c>
      <c r="E62" s="350">
        <f>'[4]PLANILHA ADITIVO'!S65</f>
        <v>21.32</v>
      </c>
      <c r="F62" s="350">
        <f t="shared" si="7"/>
        <v>45838</v>
      </c>
    </row>
    <row r="63" spans="1:6" ht="39.6" x14ac:dyDescent="0.3">
      <c r="A63" s="347" t="s">
        <v>2922</v>
      </c>
      <c r="B63" s="348" t="str">
        <f>'[4]PLANILHA ADITIVO'!D66</f>
        <v>PAREDE COM PLACAS DE GESSO ACARTONADO (DRYWALL), PARA USO INTERNO, COM DUAS FACES DUPLAS E ESTRUTURA METÁLICA COM GUIAS DUPLAS, COM VÃOS. AF_06/2017_P</v>
      </c>
      <c r="C63" s="351" t="str">
        <f>'[4]PLANILHA ADITIVO'!E66</f>
        <v>m²</v>
      </c>
      <c r="D63" s="350">
        <f>'[4]PLANILHA ADITIVO'!P66</f>
        <v>20.67</v>
      </c>
      <c r="E63" s="350">
        <f>'[4]PLANILHA ADITIVO'!S66</f>
        <v>181.86</v>
      </c>
      <c r="F63" s="350">
        <f t="shared" si="7"/>
        <v>3759.05</v>
      </c>
    </row>
    <row r="64" spans="1:6" ht="26.4" x14ac:dyDescent="0.3">
      <c r="A64" s="347" t="s">
        <v>2923</v>
      </c>
      <c r="B64" s="348" t="str">
        <f>'[4]PLANILHA ADITIVO'!D67</f>
        <v>GUINDASTE HIDRÁULICO AUTOPROPELIDO, COM LANÇA TELESCÓPICA 40M, CAPACIDADE MÁXIMA 60 T, POTÊNCIA 260 KW - CHP DIURNO. AF  03/2016</v>
      </c>
      <c r="C64" s="351" t="str">
        <f>'[4]PLANILHA ADITIVO'!E67</f>
        <v>CHP</v>
      </c>
      <c r="D64" s="350">
        <f>'[4]PLANILHA ADITIVO'!P67</f>
        <v>48</v>
      </c>
      <c r="E64" s="350">
        <f>'[4]PLANILHA ADITIVO'!S67</f>
        <v>430.96</v>
      </c>
      <c r="F64" s="350">
        <f t="shared" si="7"/>
        <v>20686.080000000002</v>
      </c>
    </row>
    <row r="65" spans="1:6" x14ac:dyDescent="0.3">
      <c r="A65" s="347" t="s">
        <v>2924</v>
      </c>
      <c r="B65" s="348" t="str">
        <f>'[4]PLANILHA ADITIVO'!D68</f>
        <v>FORRO DE GESSO ACARTONADO LAFARGE GYPSUM FGE</v>
      </c>
      <c r="C65" s="351" t="str">
        <f>'[4]PLANILHA ADITIVO'!E68</f>
        <v>m²</v>
      </c>
      <c r="D65" s="350">
        <f>'[4]PLANILHA ADITIVO'!P68</f>
        <v>50.74</v>
      </c>
      <c r="E65" s="350">
        <f>'[4]PLANILHA ADITIVO'!S68</f>
        <v>157.99</v>
      </c>
      <c r="F65" s="350">
        <f t="shared" si="7"/>
        <v>8016.41</v>
      </c>
    </row>
    <row r="66" spans="1:6" ht="39.6" x14ac:dyDescent="0.3">
      <c r="A66" s="347" t="s">
        <v>2925</v>
      </c>
      <c r="B66" s="348" t="str">
        <f>'[4]PLANILHA ADITIVO'!D69</f>
        <v>ALVENARIA DE VEDAÇÃO COM ELEMENTO VAZADO DE CERÂMICA (COBOGÓ) DE 7X20X20CM E ARGAMASSA DE ASSENTAMENTO COM PREPARO EM BETONEIRA. AF  05/2020</v>
      </c>
      <c r="C66" s="351" t="str">
        <f>'[4]PLANILHA ADITIVO'!E69</f>
        <v>m²</v>
      </c>
      <c r="D66" s="350">
        <f>'[4]PLANILHA ADITIVO'!P69</f>
        <v>12.92</v>
      </c>
      <c r="E66" s="350">
        <f>'[4]PLANILHA ADITIVO'!S69</f>
        <v>145.76</v>
      </c>
      <c r="F66" s="350">
        <f t="shared" si="7"/>
        <v>1883.22</v>
      </c>
    </row>
    <row r="67" spans="1:6" ht="39.6" x14ac:dyDescent="0.3">
      <c r="A67" s="347" t="s">
        <v>2926</v>
      </c>
      <c r="B67" s="348" t="str">
        <f>'[4]PLANILHA ADITIVO'!D70</f>
        <v>PAREDE COM PLACAS DE GESSO ACARTONADO (DRYWALL), PARA USO INTERNO, COM UMA FACE SIMPLES EM GESSO VERDE E ESTRUTURA METÁLICA COM GUIAS SIMPLES, COM VÃOS. AF_06/2017_P</v>
      </c>
      <c r="C67" s="351" t="str">
        <f>'[4]PLANILHA ADITIVO'!E70</f>
        <v>m²</v>
      </c>
      <c r="D67" s="350">
        <f>'[4]PLANILHA ADITIVO'!P70</f>
        <v>140.9</v>
      </c>
      <c r="E67" s="350">
        <f>'[4]PLANILHA ADITIVO'!S70</f>
        <v>119.56</v>
      </c>
      <c r="F67" s="350">
        <f t="shared" si="7"/>
        <v>16846</v>
      </c>
    </row>
    <row r="68" spans="1:6" ht="39.6" x14ac:dyDescent="0.3">
      <c r="A68" s="347" t="s">
        <v>2927</v>
      </c>
      <c r="B68" s="348" t="str">
        <f>'[4]PLANILHA ADITIVO'!D71</f>
        <v>PAREDE COM PLACAS DE GESSO ACARTONADO (DRYWALL), PARA USO INTERNO, COM UMA FACE SIMPLES E OUTRA FACE DUPLA E ESTRUTURA METÁLICA COM GUIAS SIMPLES, COM VÃOS. AF_06/2017_P</v>
      </c>
      <c r="C68" s="351" t="str">
        <f>'[4]PLANILHA ADITIVO'!E71</f>
        <v>m²</v>
      </c>
      <c r="D68" s="350">
        <f>'[4]PLANILHA ADITIVO'!P71</f>
        <v>16.89</v>
      </c>
      <c r="E68" s="350">
        <f>'[4]PLANILHA ADITIVO'!S71</f>
        <v>119.56</v>
      </c>
      <c r="F68" s="350">
        <f t="shared" si="7"/>
        <v>2019.37</v>
      </c>
    </row>
    <row r="69" spans="1:6" ht="26.4" x14ac:dyDescent="0.3">
      <c r="A69" s="347" t="s">
        <v>2928</v>
      </c>
      <c r="B69" s="348" t="str">
        <f>'[4]PLANILHA ADITIVO'!D72</f>
        <v>LOCACAO CONVENCIONAL DE OBRA, UTILIZANDO GABARITO DE TÁBUAS CORRIDAS PONTALETADAS A CADA 2,00M -  2 UTILIZAÇÕES. AF_10/2018</v>
      </c>
      <c r="C69" s="351" t="str">
        <f>'[4]PLANILHA ADITIVO'!E72</f>
        <v>M</v>
      </c>
      <c r="D69" s="350">
        <f>'[4]PLANILHA ADITIVO'!P72</f>
        <v>194</v>
      </c>
      <c r="E69" s="350">
        <f>'[4]PLANILHA ADITIVO'!S72</f>
        <v>52.45</v>
      </c>
      <c r="F69" s="350">
        <f t="shared" si="7"/>
        <v>10175.299999999999</v>
      </c>
    </row>
    <row r="70" spans="1:6" x14ac:dyDescent="0.3">
      <c r="A70" s="347" t="s">
        <v>2929</v>
      </c>
      <c r="B70" s="348" t="str">
        <f>'[4]PLANILHA ADITIVO'!D73</f>
        <v>PAINEL PRÉ FABRICADO ARQUITETONICO PARA FACHADA EM GFRC - INSTALADO</v>
      </c>
      <c r="C70" s="351" t="str">
        <f>'[4]PLANILHA ADITIVO'!E73</f>
        <v>m²</v>
      </c>
      <c r="D70" s="350">
        <f>'[4]PLANILHA ADITIVO'!P73</f>
        <v>72.849999999999994</v>
      </c>
      <c r="E70" s="350">
        <f>'[4]PLANILHA ADITIVO'!S73</f>
        <v>234.91</v>
      </c>
      <c r="F70" s="350">
        <f t="shared" si="7"/>
        <v>17113.189999999999</v>
      </c>
    </row>
    <row r="71" spans="1:6" ht="26.4" x14ac:dyDescent="0.3">
      <c r="A71" s="347" t="s">
        <v>2930</v>
      </c>
      <c r="B71" s="348" t="str">
        <f>'[4]PLANILHA ADITIVO'!D74</f>
        <v>REMOÇÃO DE CHAPAS E PERFIS DE DRYWALL, DE FORMA MANUAL, SEM REAPROVEITAMENTO. AF_12/2017</v>
      </c>
      <c r="C71" s="351" t="str">
        <f>'[4]PLANILHA ADITIVO'!E74</f>
        <v xml:space="preserve">m2 </v>
      </c>
      <c r="D71" s="350">
        <f>'[4]PLANILHA ADITIVO'!P74</f>
        <v>115</v>
      </c>
      <c r="E71" s="350">
        <f>'[4]PLANILHA ADITIVO'!S74</f>
        <v>4.2996420000000004</v>
      </c>
      <c r="F71" s="350">
        <f t="shared" si="7"/>
        <v>494.46</v>
      </c>
    </row>
    <row r="72" spans="1:6" x14ac:dyDescent="0.3">
      <c r="A72" s="352" t="s">
        <v>2931</v>
      </c>
      <c r="B72" s="353" t="str">
        <f>'[4]PLANILHA ADITIVO'!D75</f>
        <v>ESQUADRIAS</v>
      </c>
      <c r="C72" s="354"/>
      <c r="D72" s="355"/>
      <c r="E72" s="355"/>
      <c r="F72" s="346">
        <f>SUM(F73:F77)</f>
        <v>88951.87</v>
      </c>
    </row>
    <row r="73" spans="1:6" x14ac:dyDescent="0.3">
      <c r="A73" s="347" t="s">
        <v>215</v>
      </c>
      <c r="B73" s="348" t="str">
        <f>'[4]PLANILHA ADITIVO'!D76</f>
        <v>PORTA DUPLA EM VIDRO LAMINADO INCOLOR 8MM COM FERRAGENS</v>
      </c>
      <c r="C73" s="351" t="str">
        <f>'[4]PLANILHA ADITIVO'!E76</f>
        <v>m²</v>
      </c>
      <c r="D73" s="350">
        <f>'[4]PLANILHA ADITIVO'!P76</f>
        <v>8.4</v>
      </c>
      <c r="E73" s="350">
        <f>'[4]PLANILHA ADITIVO'!S76</f>
        <v>1724.85</v>
      </c>
      <c r="F73" s="350">
        <f t="shared" ref="F73:F77" si="8">ROUND(D73*E73,2)</f>
        <v>14488.74</v>
      </c>
    </row>
    <row r="74" spans="1:6" ht="26.4" x14ac:dyDescent="0.3">
      <c r="A74" s="347" t="s">
        <v>218</v>
      </c>
      <c r="B74" s="348" t="str">
        <f>'[4]PLANILHA ADITIVO'!D77</f>
        <v>PORTA DE ALUMÍNIO DE ABRIR COM LAMBRI, COM GUARNIÇÃO, FIXAÇÃO COM PARAFUSOS - FORNECIMENTO E INSTALAÇÃO. AF_12/2019</v>
      </c>
      <c r="C74" s="351" t="str">
        <f>'[4]PLANILHA ADITIVO'!E77</f>
        <v>m²</v>
      </c>
      <c r="D74" s="350">
        <f>'[4]PLANILHA ADITIVO'!P77</f>
        <v>10.01</v>
      </c>
      <c r="E74" s="350">
        <f>'[4]PLANILHA ADITIVO'!S77</f>
        <v>1675.24</v>
      </c>
      <c r="F74" s="350">
        <f t="shared" si="8"/>
        <v>16769.150000000001</v>
      </c>
    </row>
    <row r="75" spans="1:6" x14ac:dyDescent="0.3">
      <c r="A75" s="347" t="s">
        <v>220</v>
      </c>
      <c r="B75" s="348" t="str">
        <f>'[4]PLANILHA ADITIVO'!D78</f>
        <v>FORNECIMENTO DE JANELA DE CORRER EM ALUMINIO NATURAL</v>
      </c>
      <c r="C75" s="351" t="str">
        <f>'[4]PLANILHA ADITIVO'!E78</f>
        <v>m²</v>
      </c>
      <c r="D75" s="350">
        <f>'[4]PLANILHA ADITIVO'!P78</f>
        <v>31.04</v>
      </c>
      <c r="E75" s="350">
        <f>'[4]PLANILHA ADITIVO'!S78</f>
        <v>628.33000000000004</v>
      </c>
      <c r="F75" s="350">
        <f t="shared" si="8"/>
        <v>19503.36</v>
      </c>
    </row>
    <row r="76" spans="1:6" x14ac:dyDescent="0.3">
      <c r="A76" s="347" t="s">
        <v>222</v>
      </c>
      <c r="B76" s="348" t="str">
        <f>'[4]PLANILHA ADITIVO'!D79</f>
        <v>FORNECIMENTO PORTA MADEIRA 1 FL 80x210cm PINT.OLEO/FERRAGENS</v>
      </c>
      <c r="C76" s="351" t="str">
        <f>'[4]PLANILHA ADITIVO'!E79</f>
        <v>UN</v>
      </c>
      <c r="D76" s="350">
        <f>'[4]PLANILHA ADITIVO'!P79</f>
        <v>23</v>
      </c>
      <c r="E76" s="350">
        <f>'[4]PLANILHA ADITIVO'!S79</f>
        <v>1624.75</v>
      </c>
      <c r="F76" s="350">
        <f t="shared" si="8"/>
        <v>37369.25</v>
      </c>
    </row>
    <row r="77" spans="1:6" ht="39.6" x14ac:dyDescent="0.3">
      <c r="A77" s="347" t="s">
        <v>224</v>
      </c>
      <c r="B77" s="348" t="str">
        <f>'[4]PLANILHA ADITIVO'!D80</f>
        <v>JANELA FIXA DE ALUMÍNIO PARA VIDRO, COM VIDRO, BATENTE E FERRAGENS. EXCLUSIVE ACABAMENTO, ALIZAR E CONTRAMARCO. FORNECIMENTO E INSTALAÇÃO. AF_12/2019</v>
      </c>
      <c r="C77" s="351" t="str">
        <f>'[4]PLANILHA ADITIVO'!E80</f>
        <v>m2</v>
      </c>
      <c r="D77" s="350">
        <f>'[4]PLANILHA ADITIVO'!P80</f>
        <v>3.92</v>
      </c>
      <c r="E77" s="350">
        <f>'[4]PLANILHA ADITIVO'!S80</f>
        <v>209.53355300000001</v>
      </c>
      <c r="F77" s="350">
        <f t="shared" si="8"/>
        <v>821.37</v>
      </c>
    </row>
    <row r="78" spans="1:6" x14ac:dyDescent="0.3">
      <c r="A78" s="352" t="s">
        <v>1786</v>
      </c>
      <c r="B78" s="353" t="str">
        <f>'[4]PLANILHA ADITIVO'!D81</f>
        <v>SISTEMAS DE COBERTURA</v>
      </c>
      <c r="C78" s="354"/>
      <c r="D78" s="355"/>
      <c r="E78" s="355"/>
      <c r="F78" s="346">
        <f>ROUND(SUM(F79:F89),2)</f>
        <v>181540.74</v>
      </c>
    </row>
    <row r="79" spans="1:6" x14ac:dyDescent="0.3">
      <c r="A79" s="347" t="s">
        <v>272</v>
      </c>
      <c r="B79" s="348" t="str">
        <f>'[4]PLANILHA ADITIVO'!D82</f>
        <v>ESTRUTURA EDIF.METALICA-VIGAS CHAPA DE ACO DOBRADA 1/4""</v>
      </c>
      <c r="C79" s="351" t="str">
        <f>'[4]PLANILHA ADITIVO'!E82</f>
        <v>KG</v>
      </c>
      <c r="D79" s="350">
        <f>'[4]PLANILHA ADITIVO'!P82</f>
        <v>2538.9</v>
      </c>
      <c r="E79" s="350">
        <f>'[4]PLANILHA ADITIVO'!S82</f>
        <v>21.32</v>
      </c>
      <c r="F79" s="350">
        <f t="shared" ref="F79:F89" si="9">ROUND(D79*E79,2)</f>
        <v>54129.35</v>
      </c>
    </row>
    <row r="80" spans="1:6" ht="26.4" x14ac:dyDescent="0.3">
      <c r="A80" s="347" t="s">
        <v>274</v>
      </c>
      <c r="B80" s="348" t="str">
        <f>'[4]PLANILHA ADITIVO'!D83</f>
        <v>TELHAMENTO COM TELHA DE AÇO/ALUMÍNIO E = 0,5 MM, COM ATÉ 2 ÁGUAS, INCLUSO IÇAMENTO. AF_07/2019</v>
      </c>
      <c r="C80" s="351" t="str">
        <f>'[4]PLANILHA ADITIVO'!E83</f>
        <v>m²</v>
      </c>
      <c r="D80" s="350">
        <f>'[4]PLANILHA ADITIVO'!P83</f>
        <v>282.10000000000002</v>
      </c>
      <c r="E80" s="350">
        <f>'[4]PLANILHA ADITIVO'!S83</f>
        <v>173.93</v>
      </c>
      <c r="F80" s="350">
        <f t="shared" si="9"/>
        <v>49065.65</v>
      </c>
    </row>
    <row r="81" spans="1:6" x14ac:dyDescent="0.3">
      <c r="A81" s="347" t="s">
        <v>276</v>
      </c>
      <c r="B81" s="348" t="str">
        <f>'[4]PLANILHA ADITIVO'!D84</f>
        <v>POLICARBONATO COMPACTO 10MM SEM CAIXILHOS E PERFIS ALUMINIO</v>
      </c>
      <c r="C81" s="351" t="str">
        <f>'[4]PLANILHA ADITIVO'!E84</f>
        <v>m²</v>
      </c>
      <c r="D81" s="350">
        <f>'[4]PLANILHA ADITIVO'!P84</f>
        <v>38.549999999999997</v>
      </c>
      <c r="E81" s="350">
        <f>'[4]PLANILHA ADITIVO'!S84</f>
        <v>464.65</v>
      </c>
      <c r="F81" s="350">
        <f t="shared" si="9"/>
        <v>17912.259999999998</v>
      </c>
    </row>
    <row r="82" spans="1:6" ht="26.4" x14ac:dyDescent="0.3">
      <c r="A82" s="347" t="s">
        <v>278</v>
      </c>
      <c r="B82" s="348" t="str">
        <f>'[4]PLANILHA ADITIVO'!D85</f>
        <v>CALHA EM CHAPA DE AÇO GALVANIZADO NÚMERO 24, DESENVOLVIMENTO DE 50 CM, INCLUSO TRANSPORTE VERTICAL. AF  07/2019</v>
      </c>
      <c r="C82" s="351" t="str">
        <f>'[4]PLANILHA ADITIVO'!E85</f>
        <v>M</v>
      </c>
      <c r="D82" s="350">
        <f>'[4]PLANILHA ADITIVO'!P85</f>
        <v>61.52</v>
      </c>
      <c r="E82" s="350">
        <f>'[4]PLANILHA ADITIVO'!S85</f>
        <v>104.5</v>
      </c>
      <c r="F82" s="350">
        <f t="shared" si="9"/>
        <v>6428.84</v>
      </c>
    </row>
    <row r="83" spans="1:6" x14ac:dyDescent="0.3">
      <c r="A83" s="347" t="s">
        <v>280</v>
      </c>
      <c r="B83" s="348" t="str">
        <f>'[4]PLANILHA ADITIVO'!D86</f>
        <v>ALGEROZ/BOCAL PARA BEIRAL CHAPA GALVANIZADA #22</v>
      </c>
      <c r="C83" s="351" t="str">
        <f>'[4]PLANILHA ADITIVO'!E86</f>
        <v>UN</v>
      </c>
      <c r="D83" s="350">
        <f>'[4]PLANILHA ADITIVO'!P86</f>
        <v>80.540000000000006</v>
      </c>
      <c r="E83" s="350">
        <f>'[4]PLANILHA ADITIVO'!S86</f>
        <v>139.09</v>
      </c>
      <c r="F83" s="350">
        <f t="shared" si="9"/>
        <v>11202.31</v>
      </c>
    </row>
    <row r="84" spans="1:6" ht="39.6" x14ac:dyDescent="0.3">
      <c r="A84" s="347" t="s">
        <v>1791</v>
      </c>
      <c r="B84" s="348" t="str">
        <f>'[4]PLANILHA ADITIVO'!D87</f>
        <v>TRANSPORTE HORIZONTAL COM MANIPULADOR TELESCÓPICO, DE TELHAS TERMOACÚSTICAS, FIBROCIMENTO, AÇO ZINCADO, FIBROCIMENTO ESTRUTURAL, CANALETE 90 OU KALHETÃO (UNIDADE: M2XKM). AF  07/2019</v>
      </c>
      <c r="C84" s="351" t="str">
        <f>'[4]PLANILHA ADITIVO'!E87</f>
        <v>M2XKM</v>
      </c>
      <c r="D84" s="350">
        <f>'[4]PLANILHA ADITIVO'!P87</f>
        <v>4231.5</v>
      </c>
      <c r="E84" s="350">
        <f>'[4]PLANILHA ADITIVO'!S87</f>
        <v>8.1199999999999992</v>
      </c>
      <c r="F84" s="350">
        <f t="shared" si="9"/>
        <v>34359.78</v>
      </c>
    </row>
    <row r="85" spans="1:6" ht="26.4" x14ac:dyDescent="0.3">
      <c r="A85" s="347" t="s">
        <v>1793</v>
      </c>
      <c r="B85" s="348" t="str">
        <f>'[4]PLANILHA ADITIVO'!D88</f>
        <v>RUFO EXTERNO/INTERNO EM CHAPA DE AÇO GALVANIZADO NÚMERO 26, CORTE DE 33 CM, INCLUSO IÇAMENTO. AF_07/2019</v>
      </c>
      <c r="C85" s="351" t="str">
        <f>'[4]PLANILHA ADITIVO'!E88</f>
        <v>m</v>
      </c>
      <c r="D85" s="350">
        <f>'[4]PLANILHA ADITIVO'!P88</f>
        <v>104.18</v>
      </c>
      <c r="E85" s="350">
        <f>'[4]PLANILHA ADITIVO'!S88</f>
        <v>49.593907000000002</v>
      </c>
      <c r="F85" s="350">
        <f t="shared" si="9"/>
        <v>5166.6899999999996</v>
      </c>
    </row>
    <row r="86" spans="1:6" x14ac:dyDescent="0.3">
      <c r="A86" s="347" t="s">
        <v>1795</v>
      </c>
      <c r="B86" s="348" t="str">
        <f>'[4]PLANILHA ADITIVO'!D89</f>
        <v>Cumeeira em alumínio - 30cm de cada lado, e= 0,8mm</v>
      </c>
      <c r="C86" s="351" t="str">
        <f>'[4]PLANILHA ADITIVO'!E89</f>
        <v>m</v>
      </c>
      <c r="D86" s="350">
        <f>'[4]PLANILHA ADITIVO'!P89</f>
        <v>22</v>
      </c>
      <c r="E86" s="350">
        <f>'[4]PLANILHA ADITIVO'!S89</f>
        <v>59.595861999999997</v>
      </c>
      <c r="F86" s="350">
        <f t="shared" si="9"/>
        <v>1311.11</v>
      </c>
    </row>
    <row r="87" spans="1:6" x14ac:dyDescent="0.3">
      <c r="A87" s="347" t="s">
        <v>1797</v>
      </c>
      <c r="B87" s="348" t="str">
        <f>'[4]PLANILHA ADITIVO'!D90</f>
        <v>Manta aluminizada 1 face para subcobertura, e = *1* mm</v>
      </c>
      <c r="C87" s="351" t="str">
        <f>'[4]PLANILHA ADITIVO'!E90</f>
        <v>m2</v>
      </c>
      <c r="D87" s="350">
        <f>'[4]PLANILHA ADITIVO'!P90</f>
        <v>11.78</v>
      </c>
      <c r="E87" s="350">
        <f>'[4]PLANILHA ADITIVO'!S90</f>
        <v>11.601985000000001</v>
      </c>
      <c r="F87" s="350">
        <f t="shared" si="9"/>
        <v>136.66999999999999</v>
      </c>
    </row>
    <row r="88" spans="1:6" ht="39.6" x14ac:dyDescent="0.3">
      <c r="A88" s="347" t="s">
        <v>2932</v>
      </c>
      <c r="B88" s="348" t="str">
        <f>'[4]PLANILHA ADITIVO'!D91</f>
        <v>TRAMA DE MADEIRA COMPOSTA POR RIPAS, CAIBROS E TERÇAS PARA TELHADOS DE ATÉ 2 ÁGUAS PARA TELHA CERÂMICA CAPA-CANAL, INCLUSO TRANSPORTE VERTICAL. AF_07/2019</v>
      </c>
      <c r="C88" s="351" t="str">
        <f>'[4]PLANILHA ADITIVO'!E91</f>
        <v>m2</v>
      </c>
      <c r="D88" s="350">
        <f>'[4]PLANILHA ADITIVO'!P91</f>
        <v>23.14</v>
      </c>
      <c r="E88" s="350">
        <f>'[4]PLANILHA ADITIVO'!S91</f>
        <v>50.672342</v>
      </c>
      <c r="F88" s="350">
        <f t="shared" si="9"/>
        <v>1172.56</v>
      </c>
    </row>
    <row r="89" spans="1:6" ht="26.4" x14ac:dyDescent="0.3">
      <c r="A89" s="347" t="s">
        <v>2933</v>
      </c>
      <c r="B89" s="348" t="str">
        <f>'[4]PLANILHA ADITIVO'!D92</f>
        <v>TELHAMENTO COM TELHA CERÂMICA CAPA CANAL, TIPO COLONIAL, COM ATÉ 2 ÁGUAS, INCLUSO TRANSPORTE VERTICAL. AF_2019</v>
      </c>
      <c r="C89" s="351" t="str">
        <f>'[4]PLANILHA ADITIVO'!E92</f>
        <v>m2</v>
      </c>
      <c r="D89" s="350">
        <f>'[4]PLANILHA ADITIVO'!P92</f>
        <v>23.14</v>
      </c>
      <c r="E89" s="350">
        <f>'[4]PLANILHA ADITIVO'!S92</f>
        <v>28.328299000000001</v>
      </c>
      <c r="F89" s="350">
        <f t="shared" si="9"/>
        <v>655.52</v>
      </c>
    </row>
    <row r="90" spans="1:6" x14ac:dyDescent="0.3">
      <c r="A90" s="352" t="s">
        <v>1799</v>
      </c>
      <c r="B90" s="353" t="str">
        <f>'[4]PLANILHA ADITIVO'!D93</f>
        <v>REVESTIMENTOS INTERNOS E EXTERNOS</v>
      </c>
      <c r="C90" s="354"/>
      <c r="D90" s="355"/>
      <c r="E90" s="355"/>
      <c r="F90" s="346">
        <f>ROUNDUP(SUM(F91:F95),2)</f>
        <v>77665.210000000006</v>
      </c>
    </row>
    <row r="91" spans="1:6" ht="26.4" x14ac:dyDescent="0.3">
      <c r="A91" s="347" t="s">
        <v>283</v>
      </c>
      <c r="B91" s="348" t="str">
        <f>'[4]PLANILHA ADITIVO'!D94</f>
        <v>REVESTIMENTO CERÂMICO PARA PISO COM PLACAS TIPO PORCELANATO DE DIMENSÕES 45X45 CM APLICADA EM AMBIENTES DE ÁREA MENOR QUE 5 M². AF  06/2014</v>
      </c>
      <c r="C91" s="351" t="str">
        <f>'[4]PLANILHA ADITIVO'!E94</f>
        <v>m²</v>
      </c>
      <c r="D91" s="350">
        <f>'[4]PLANILHA ADITIVO'!P94</f>
        <v>240.17</v>
      </c>
      <c r="E91" s="350">
        <f>'[4]PLANILHA ADITIVO'!S94</f>
        <v>121.45</v>
      </c>
      <c r="F91" s="350">
        <f t="shared" ref="F91:F95" si="10">ROUND(D91*E91,2)</f>
        <v>29168.65</v>
      </c>
    </row>
    <row r="92" spans="1:6" x14ac:dyDescent="0.3">
      <c r="A92" s="347" t="s">
        <v>285</v>
      </c>
      <c r="B92" s="348" t="str">
        <f>'[4]PLANILHA ADITIVO'!D95</f>
        <v>RODAPE 8,5X45CM PORCELANATO FORMA BOLD ACET. BRANCO ELIANE</v>
      </c>
      <c r="C92" s="351" t="str">
        <f>'[4]PLANILHA ADITIVO'!E95</f>
        <v>M</v>
      </c>
      <c r="D92" s="350">
        <f>'[4]PLANILHA ADITIVO'!P95</f>
        <v>275.3</v>
      </c>
      <c r="E92" s="350">
        <f>'[4]PLANILHA ADITIVO'!S95</f>
        <v>71.7</v>
      </c>
      <c r="F92" s="350">
        <f t="shared" si="10"/>
        <v>19739.009999999998</v>
      </c>
    </row>
    <row r="93" spans="1:6" x14ac:dyDescent="0.3">
      <c r="A93" s="347" t="s">
        <v>287</v>
      </c>
      <c r="B93" s="348" t="str">
        <f>'[4]PLANILHA ADITIVO'!D96</f>
        <v xml:space="preserve">PISO EM CONCRETO 20 MPA PREPARO MECÂNICO, ESPESSURA 7CM. AF_09/2020 m² </v>
      </c>
      <c r="C93" s="351" t="str">
        <f>'[4]PLANILHA ADITIVO'!E96</f>
        <v>m2</v>
      </c>
      <c r="D93" s="350">
        <f>'[4]PLANILHA ADITIVO'!P96</f>
        <v>282</v>
      </c>
      <c r="E93" s="350">
        <f>'[4]PLANILHA ADITIVO'!S96</f>
        <v>53.844208999999999</v>
      </c>
      <c r="F93" s="350">
        <f t="shared" si="10"/>
        <v>15184.07</v>
      </c>
    </row>
    <row r="94" spans="1:6" ht="26.4" x14ac:dyDescent="0.3">
      <c r="A94" s="347" t="s">
        <v>289</v>
      </c>
      <c r="B94" s="348" t="str">
        <f>'[4]PLANILHA ADITIVO'!D97</f>
        <v xml:space="preserve">TELA DE ACO SOLDADA NERVURADA, CA-60, Q-61, (0,97 KG/M2), DIAMETRO DO FIO = 3,4 MM, LARGURA = 2,45 M, ESPACAMENTO DA MALHA = 15 X 15 CM </v>
      </c>
      <c r="C94" s="351" t="str">
        <f>'[4]PLANILHA ADITIVO'!E97</f>
        <v>m2</v>
      </c>
      <c r="D94" s="350">
        <f>'[4]PLANILHA ADITIVO'!P97</f>
        <v>282</v>
      </c>
      <c r="E94" s="350">
        <f>'[4]PLANILHA ADITIVO'!S97</f>
        <v>13.83639</v>
      </c>
      <c r="F94" s="350">
        <f t="shared" si="10"/>
        <v>3901.86</v>
      </c>
    </row>
    <row r="95" spans="1:6" ht="26.4" x14ac:dyDescent="0.3">
      <c r="A95" s="347" t="s">
        <v>291</v>
      </c>
      <c r="B95" s="348" t="str">
        <f>'[4]PLANILHA ADITIVO'!D98</f>
        <v>PISO CIMENTADO, TRAÇO 1:3 (CIMENTO E AREIA), ACABAMENTO RÚSTICO, ESPESSURA 4,0 CM, PREPARO MECÂNICO DA ARGAMASSA. AF_09/2020</v>
      </c>
      <c r="C95" s="351" t="str">
        <f>'[4]PLANILHA ADITIVO'!E98</f>
        <v>m2</v>
      </c>
      <c r="D95" s="350">
        <f>'[4]PLANILHA ADITIVO'!P98</f>
        <v>282.10000000000002</v>
      </c>
      <c r="E95" s="350">
        <f>'[4]PLANILHA ADITIVO'!S98</f>
        <v>34.284360999999997</v>
      </c>
      <c r="F95" s="350">
        <f t="shared" si="10"/>
        <v>9671.6200000000008</v>
      </c>
    </row>
    <row r="96" spans="1:6" x14ac:dyDescent="0.3">
      <c r="A96" s="352" t="s">
        <v>1814</v>
      </c>
      <c r="B96" s="353" t="str">
        <f>'[4]PLANILHA ADITIVO'!D99</f>
        <v>PINTURAS E ACABAMENTOS</v>
      </c>
      <c r="C96" s="354"/>
      <c r="D96" s="355"/>
      <c r="E96" s="355"/>
      <c r="F96" s="346">
        <f>SUM(F97:F107)</f>
        <v>80901.67</v>
      </c>
    </row>
    <row r="97" spans="1:6" x14ac:dyDescent="0.3">
      <c r="A97" s="347" t="s">
        <v>298</v>
      </c>
      <c r="B97" s="348" t="str">
        <f>'[4]PLANILHA ADITIVO'!D100</f>
        <v>PREPARO DE PAREDE COM MASSA PVA + FUNDO PREPARADOR</v>
      </c>
      <c r="C97" s="351" t="str">
        <f>'[4]PLANILHA ADITIVO'!E100</f>
        <v>m²</v>
      </c>
      <c r="D97" s="350">
        <f>'[4]PLANILHA ADITIVO'!P100</f>
        <v>751.05</v>
      </c>
      <c r="E97" s="350">
        <f>'[4]PLANILHA ADITIVO'!S100</f>
        <v>20.77</v>
      </c>
      <c r="F97" s="350">
        <f t="shared" ref="F97:F107" si="11">ROUND(D97*E97,2)</f>
        <v>15599.31</v>
      </c>
    </row>
    <row r="98" spans="1:6" x14ac:dyDescent="0.3">
      <c r="A98" s="347" t="s">
        <v>300</v>
      </c>
      <c r="B98" s="348" t="str">
        <f>'[4]PLANILHA ADITIVO'!D101</f>
        <v>PREPARO DE TETOS COM CORRECAO DE MASSA CORRIDA PVA</v>
      </c>
      <c r="C98" s="351" t="str">
        <f>'[4]PLANILHA ADITIVO'!E101</f>
        <v>m²</v>
      </c>
      <c r="D98" s="350">
        <f>'[4]PLANILHA ADITIVO'!P101</f>
        <v>250.87</v>
      </c>
      <c r="E98" s="350">
        <f>'[4]PLANILHA ADITIVO'!S101</f>
        <v>26.23</v>
      </c>
      <c r="F98" s="350">
        <f t="shared" si="11"/>
        <v>6580.32</v>
      </c>
    </row>
    <row r="99" spans="1:6" x14ac:dyDescent="0.3">
      <c r="A99" s="347" t="s">
        <v>302</v>
      </c>
      <c r="B99" s="348" t="str">
        <f>'[4]PLANILHA ADITIVO'!D102</f>
        <v>APLICAÇÃO DE FUNDO SELADOR ACRÍLICO EM PAREDES, UMA DEMÃO. AF_06/2014</v>
      </c>
      <c r="C99" s="351" t="str">
        <f>'[4]PLANILHA ADITIVO'!E102</f>
        <v>m²</v>
      </c>
      <c r="D99" s="350">
        <f>'[4]PLANILHA ADITIVO'!P102</f>
        <v>751.05</v>
      </c>
      <c r="E99" s="350">
        <f>'[4]PLANILHA ADITIVO'!S102</f>
        <v>2.36</v>
      </c>
      <c r="F99" s="350">
        <f t="shared" si="11"/>
        <v>1772.48</v>
      </c>
    </row>
    <row r="100" spans="1:6" x14ac:dyDescent="0.3">
      <c r="A100" s="347" t="s">
        <v>304</v>
      </c>
      <c r="B100" s="348" t="str">
        <f>'[4]PLANILHA ADITIVO'!D103</f>
        <v>APLICAÇÃO DE FUNDO SELADOR ACRÍLICO EM TETO, UMA DEMÃO. AF_06/2014</v>
      </c>
      <c r="C100" s="351" t="str">
        <f>'[4]PLANILHA ADITIVO'!E103</f>
        <v>m²</v>
      </c>
      <c r="D100" s="350">
        <f>'[4]PLANILHA ADITIVO'!P103</f>
        <v>250.87</v>
      </c>
      <c r="E100" s="350">
        <f>'[4]PLANILHA ADITIVO'!S103</f>
        <v>2.72</v>
      </c>
      <c r="F100" s="350">
        <f t="shared" si="11"/>
        <v>682.37</v>
      </c>
    </row>
    <row r="101" spans="1:6" ht="26.4" x14ac:dyDescent="0.3">
      <c r="A101" s="347" t="s">
        <v>306</v>
      </c>
      <c r="B101" s="348" t="str">
        <f>'[4]PLANILHA ADITIVO'!D104</f>
        <v>APLICAÇÃO MANUAL DE PINTURA COM TINTA LÁTEX ACRÍLICA EM PAREDES, DUAS DEMÃOS. AF_06/2014</v>
      </c>
      <c r="C101" s="351" t="str">
        <f>'[4]PLANILHA ADITIVO'!E104</f>
        <v>m²</v>
      </c>
      <c r="D101" s="350">
        <f>'[4]PLANILHA ADITIVO'!P104</f>
        <v>751.05</v>
      </c>
      <c r="E101" s="350">
        <f>'[4]PLANILHA ADITIVO'!S104</f>
        <v>13.1</v>
      </c>
      <c r="F101" s="350">
        <f t="shared" si="11"/>
        <v>9838.76</v>
      </c>
    </row>
    <row r="102" spans="1:6" ht="26.4" x14ac:dyDescent="0.3">
      <c r="A102" s="347" t="s">
        <v>308</v>
      </c>
      <c r="B102" s="348" t="str">
        <f>'[4]PLANILHA ADITIVO'!D105</f>
        <v>APLICAÇÃO MANUAL DE PINTURA COM TINTA LÁTEX ACRÍLICA EM TETO, DUAS DEMÃOS. AF_06/2014</v>
      </c>
      <c r="C102" s="351" t="str">
        <f>'[4]PLANILHA ADITIVO'!E105</f>
        <v>m²</v>
      </c>
      <c r="D102" s="350">
        <f>'[4]PLANILHA ADITIVO'!P105</f>
        <v>250.87</v>
      </c>
      <c r="E102" s="350">
        <f>'[4]PLANILHA ADITIVO'!S105</f>
        <v>14.62</v>
      </c>
      <c r="F102" s="350">
        <f t="shared" si="11"/>
        <v>3667.72</v>
      </c>
    </row>
    <row r="103" spans="1:6" ht="39.6" x14ac:dyDescent="0.3">
      <c r="A103" s="347" t="s">
        <v>310</v>
      </c>
      <c r="B103" s="348" t="str">
        <f>'[4]PLANILHA ADITIVO'!D106</f>
        <v>REVESTIMENTO CERÂMICO PARA PAREDES INTERNAS COM PLACAS TIPO ESMALTADA EXTRA DE DIMENSÕES 25X35 CM APLICADAS EM AMBIENTES DE ÁREA MAIOR QUE 5 M² A MEIA ALTURA DAS PAREDES. AF_06/2014</v>
      </c>
      <c r="C103" s="351" t="str">
        <f>'[4]PLANILHA ADITIVO'!E106</f>
        <v>m²</v>
      </c>
      <c r="D103" s="350">
        <f>'[4]PLANILHA ADITIVO'!P106</f>
        <v>105.9</v>
      </c>
      <c r="E103" s="350">
        <f>'[4]PLANILHA ADITIVO'!S106</f>
        <v>65.31</v>
      </c>
      <c r="F103" s="350">
        <f t="shared" si="11"/>
        <v>6916.33</v>
      </c>
    </row>
    <row r="104" spans="1:6" ht="39.6" x14ac:dyDescent="0.3">
      <c r="A104" s="347" t="s">
        <v>312</v>
      </c>
      <c r="B104" s="348" t="str">
        <f>'[4]PLANILHA ADITIVO'!D107</f>
        <v>PINTURA COM TINTA ALQUÍDICA DE FUNDO (TIPO ZARCÃO) PULVERIZADA SOBRE SUPERFÍCIES METÁLICAS (EXCETO PERFIL) EXECUTADO EM OBRA (POR DEMÃO). AF_01/2020</v>
      </c>
      <c r="C104" s="351" t="str">
        <f>'[4]PLANILHA ADITIVO'!E107</f>
        <v>m²</v>
      </c>
      <c r="D104" s="350">
        <f>'[4]PLANILHA ADITIVO'!P107</f>
        <v>690</v>
      </c>
      <c r="E104" s="350">
        <f>'[4]PLANILHA ADITIVO'!S107</f>
        <v>6.1181789999999996</v>
      </c>
      <c r="F104" s="350">
        <f t="shared" si="11"/>
        <v>4221.54</v>
      </c>
    </row>
    <row r="105" spans="1:6" ht="39.6" x14ac:dyDescent="0.3">
      <c r="A105" s="347" t="s">
        <v>314</v>
      </c>
      <c r="B105" s="348" t="str">
        <f>'[4]PLANILHA ADITIVO'!D108</f>
        <v>PINTURA COM TINTA ALQUÍDICA DE ACABAMENTO (ESMALTE SINTÉTICO ACETINADO) PULVERIZADA SOBRE SUPERFÍCIES METÁLICAS (EXCETO PERFIL) EXECUTADO EM OBRA (02 DEMÃOS). AF_01/2020</v>
      </c>
      <c r="C105" s="351" t="str">
        <f>'[4]PLANILHA ADITIVO'!E108</f>
        <v>m²</v>
      </c>
      <c r="D105" s="350">
        <f>'[4]PLANILHA ADITIVO'!P108</f>
        <v>345</v>
      </c>
      <c r="E105" s="350">
        <f>'[4]PLANILHA ADITIVO'!S108</f>
        <v>27.736217</v>
      </c>
      <c r="F105" s="350">
        <f t="shared" si="11"/>
        <v>9568.99</v>
      </c>
    </row>
    <row r="106" spans="1:6" x14ac:dyDescent="0.3">
      <c r="A106" s="347" t="s">
        <v>316</v>
      </c>
      <c r="B106" s="348" t="str">
        <f>'[4]PLANILHA ADITIVO'!D109</f>
        <v>Manta em lã de vidro aluminizada esp=25mm</v>
      </c>
      <c r="C106" s="351" t="str">
        <f>'[4]PLANILHA ADITIVO'!E109</f>
        <v>m²</v>
      </c>
      <c r="D106" s="350">
        <f>'[4]PLANILHA ADITIVO'!P109</f>
        <v>828.56</v>
      </c>
      <c r="E106" s="350">
        <f>'[4]PLANILHA ADITIVO'!S109</f>
        <v>14.054895999999999</v>
      </c>
      <c r="F106" s="350">
        <f t="shared" si="11"/>
        <v>11645.32</v>
      </c>
    </row>
    <row r="107" spans="1:6" ht="26.4" x14ac:dyDescent="0.3">
      <c r="A107" s="347" t="s">
        <v>318</v>
      </c>
      <c r="B107" s="348" t="str">
        <f>'[4]PLANILHA ADITIVO'!D110</f>
        <v>Manta em polietileno de alta densidade - PAD, densidade 0,08kg/m2, rolo c/ 30m x1m, TYVEK ou similar</v>
      </c>
      <c r="C107" s="351" t="str">
        <f>'[4]PLANILHA ADITIVO'!E110</f>
        <v>m²</v>
      </c>
      <c r="D107" s="350">
        <f>'[4]PLANILHA ADITIVO'!P110</f>
        <v>392.63</v>
      </c>
      <c r="E107" s="350">
        <f>'[4]PLANILHA ADITIVO'!S110</f>
        <v>26.509761999999998</v>
      </c>
      <c r="F107" s="350">
        <f t="shared" si="11"/>
        <v>10408.530000000001</v>
      </c>
    </row>
    <row r="108" spans="1:6" x14ac:dyDescent="0.3">
      <c r="A108" s="352" t="s">
        <v>1819</v>
      </c>
      <c r="B108" s="353" t="str">
        <f>'[4]PLANILHA ADITIVO'!D111</f>
        <v>INSTALAÇÕES ELÉTRICAS</v>
      </c>
      <c r="C108" s="354"/>
      <c r="D108" s="355"/>
      <c r="E108" s="355"/>
      <c r="F108" s="346">
        <f>ROUNDDOWN(SUM(F109:F138),2)</f>
        <v>69743.199999999997</v>
      </c>
    </row>
    <row r="109" spans="1:6" x14ac:dyDescent="0.3">
      <c r="A109" s="347" t="s">
        <v>331</v>
      </c>
      <c r="B109" s="348" t="str">
        <f>'[4]PLANILHA ADITIVO'!D112</f>
        <v>ENTRADA DE ENERGIA ELÉTRICA TRIFÁSICA DEMANDA ENTRE 57,1 E 75KW</v>
      </c>
      <c r="C109" s="351" t="str">
        <f>'[4]PLANILHA ADITIVO'!E112</f>
        <v>un</v>
      </c>
      <c r="D109" s="350">
        <f>'[4]PLANILHA ADITIVO'!P112</f>
        <v>1</v>
      </c>
      <c r="E109" s="350">
        <f>'[4]PLANILHA ADITIVO'!S112</f>
        <v>11012.8</v>
      </c>
      <c r="F109" s="350">
        <f t="shared" ref="F109:F138" si="12">ROUND(D109*E109,2)</f>
        <v>11012.8</v>
      </c>
    </row>
    <row r="110" spans="1:6" ht="26.4" x14ac:dyDescent="0.3">
      <c r="A110" s="347" t="s">
        <v>333</v>
      </c>
      <c r="B110" s="348" t="str">
        <f>'[4]PLANILHA ADITIVO'!D113</f>
        <v>LUMINÁRIA TIPO CALHA, DE SOBREPOR, COM 2 LÂMPADAS TUBULARES FLUORESCENTES DE 18 W, COM REATOR DE PARTIDA RÁPIDA - FORNECIMENTO E INSTALAÇÃO. AF_02/2020</v>
      </c>
      <c r="C110" s="351" t="str">
        <f>'[4]PLANILHA ADITIVO'!E113</f>
        <v>UN</v>
      </c>
      <c r="D110" s="350">
        <f>'[4]PLANILHA ADITIVO'!P113</f>
        <v>8</v>
      </c>
      <c r="E110" s="350">
        <f>'[4]PLANILHA ADITIVO'!S113</f>
        <v>110.35</v>
      </c>
      <c r="F110" s="350">
        <f t="shared" si="12"/>
        <v>882.8</v>
      </c>
    </row>
    <row r="111" spans="1:6" ht="26.4" x14ac:dyDescent="0.3">
      <c r="A111" s="347" t="s">
        <v>334</v>
      </c>
      <c r="B111" s="348" t="str">
        <f>'[4]PLANILHA ADITIVO'!D114</f>
        <v>LUMINÁRIA ARANDELA TIPO TARTARUGA, COM GRADE, DE SOBREPOR, COM 1 LÂMPADA FLUORESCENTE DE 15 W, SEM REATOR - FORNECIMENTO E INSTALAÇÃO. AF  02/2020</v>
      </c>
      <c r="C111" s="351" t="str">
        <f>'[4]PLANILHA ADITIVO'!E114</f>
        <v>UN</v>
      </c>
      <c r="D111" s="350">
        <f>'[4]PLANILHA ADITIVO'!P114</f>
        <v>18</v>
      </c>
      <c r="E111" s="350">
        <f>'[4]PLANILHA ADITIVO'!S114</f>
        <v>119.8</v>
      </c>
      <c r="F111" s="350">
        <f t="shared" si="12"/>
        <v>2156.4</v>
      </c>
    </row>
    <row r="112" spans="1:6" ht="26.4" x14ac:dyDescent="0.3">
      <c r="A112" s="347" t="s">
        <v>336</v>
      </c>
      <c r="B112" s="348" t="str">
        <f>'[4]PLANILHA ADITIVO'!D115</f>
        <v>RELÉ FOTOELÉTRICO PARA COMANDO DE ILUMINAÇÃO EXTERNA 1000 W - FORNECIMENTO E INSTALAÇÃO. AF_08/2020</v>
      </c>
      <c r="C112" s="351" t="str">
        <f>'[4]PLANILHA ADITIVO'!E115</f>
        <v>UN</v>
      </c>
      <c r="D112" s="350">
        <f>'[4]PLANILHA ADITIVO'!P115</f>
        <v>2</v>
      </c>
      <c r="E112" s="350">
        <f>'[4]PLANILHA ADITIVO'!S115</f>
        <v>36.36</v>
      </c>
      <c r="F112" s="350">
        <f t="shared" si="12"/>
        <v>72.72</v>
      </c>
    </row>
    <row r="113" spans="1:6" x14ac:dyDescent="0.3">
      <c r="A113" s="347" t="s">
        <v>338</v>
      </c>
      <c r="B113" s="348" t="str">
        <f>'[4]PLANILHA ADITIVO'!D116</f>
        <v>PROJETOR FECHADO UMA PETALA LIGA ALUMINIO VAPOR MERCURIO 250W</v>
      </c>
      <c r="C113" s="351" t="str">
        <f>'[4]PLANILHA ADITIVO'!E116</f>
        <v>UN</v>
      </c>
      <c r="D113" s="350">
        <f>'[4]PLANILHA ADITIVO'!P116</f>
        <v>2</v>
      </c>
      <c r="E113" s="350">
        <f>'[4]PLANILHA ADITIVO'!S116</f>
        <v>892.26</v>
      </c>
      <c r="F113" s="350">
        <f t="shared" si="12"/>
        <v>1784.52</v>
      </c>
    </row>
    <row r="114" spans="1:6" ht="26.4" x14ac:dyDescent="0.3">
      <c r="A114" s="347" t="s">
        <v>340</v>
      </c>
      <c r="B114" s="348" t="str">
        <f>'[4]PLANILHA ADITIVO'!D117</f>
        <v>LUMINÁRIA DE EMERGÊNCIA, COM 30 LÂMPADAS LED DE 2 W, SEM REATOR - FORNECIMENTO E INSTALAÇÃO. AF_02/2020</v>
      </c>
      <c r="C114" s="351" t="str">
        <f>'[4]PLANILHA ADITIVO'!E117</f>
        <v>UN</v>
      </c>
      <c r="D114" s="350">
        <f>'[4]PLANILHA ADITIVO'!P117</f>
        <v>3</v>
      </c>
      <c r="E114" s="350">
        <f>'[4]PLANILHA ADITIVO'!S117</f>
        <v>37.909999999999997</v>
      </c>
      <c r="F114" s="350">
        <f t="shared" si="12"/>
        <v>113.73</v>
      </c>
    </row>
    <row r="115" spans="1:6" ht="52.8" x14ac:dyDescent="0.3">
      <c r="A115" s="347" t="s">
        <v>341</v>
      </c>
      <c r="B115" s="348" t="str">
        <f>'[4]PLANILHA ADITIVO'!D118</f>
        <v>PONTO DE ILUMINAÇÃO RESIDENCIAL INCLUINDO INTERRUPTOR PARALELO (2 MÓDULOS), CAIXA ELÉTRICA, ELETRODUTO, CABO, RASGO, QUEBRA E CHUMBAMENTO (EXCLUINDO LUMINÁRIA E LÂMPADA).
AF  01/2016</v>
      </c>
      <c r="C115" s="351" t="str">
        <f>'[4]PLANILHA ADITIVO'!E118</f>
        <v>UN</v>
      </c>
      <c r="D115" s="350">
        <f>'[4]PLANILHA ADITIVO'!P118</f>
        <v>68</v>
      </c>
      <c r="E115" s="350">
        <f>'[4]PLANILHA ADITIVO'!S118</f>
        <v>224.92</v>
      </c>
      <c r="F115" s="350">
        <f t="shared" si="12"/>
        <v>15294.56</v>
      </c>
    </row>
    <row r="116" spans="1:6" x14ac:dyDescent="0.3">
      <c r="A116" s="347" t="s">
        <v>343</v>
      </c>
      <c r="B116" s="348" t="str">
        <f>'[4]PLANILHA ADITIVO'!D119</f>
        <v>PLACA COM UM FURO IMPERIA BRANCO IRIEL P/ SAIDA CABO ANTENA</v>
      </c>
      <c r="C116" s="351" t="str">
        <f>'[4]PLANILHA ADITIVO'!E119</f>
        <v>UN</v>
      </c>
      <c r="D116" s="350">
        <f>'[4]PLANILHA ADITIVO'!P119</f>
        <v>2</v>
      </c>
      <c r="E116" s="350">
        <f>'[4]PLANILHA ADITIVO'!S119</f>
        <v>11.5</v>
      </c>
      <c r="F116" s="350">
        <f t="shared" si="12"/>
        <v>23</v>
      </c>
    </row>
    <row r="117" spans="1:6" x14ac:dyDescent="0.3">
      <c r="A117" s="347" t="s">
        <v>344</v>
      </c>
      <c r="B117" s="348" t="str">
        <f>'[4]PLANILHA ADITIVO'!D120</f>
        <v>PONTO ANTENA - RADIO AM/FM E TV SEM FIACAO</v>
      </c>
      <c r="C117" s="351" t="str">
        <f>'[4]PLANILHA ADITIVO'!E120</f>
        <v>UN</v>
      </c>
      <c r="D117" s="350">
        <f>'[4]PLANILHA ADITIVO'!P120</f>
        <v>2</v>
      </c>
      <c r="E117" s="350">
        <f>'[4]PLANILHA ADITIVO'!S120</f>
        <v>275.01</v>
      </c>
      <c r="F117" s="350">
        <f t="shared" si="12"/>
        <v>550.02</v>
      </c>
    </row>
    <row r="118" spans="1:6" ht="26.4" x14ac:dyDescent="0.3">
      <c r="A118" s="347" t="s">
        <v>346</v>
      </c>
      <c r="B118" s="348" t="str">
        <f>'[4]PLANILHA ADITIVO'!D121</f>
        <v>PONTO DE TOMADA RESIDENCIAL INCLUINDO TOMADA (2 MÓDULOS) 10A/250V, CAIXA ELÉTRICA, ELETRODUTO, CABO, RASGO, QUEBRA E CHUMBAMENTO. AF  01/2016</v>
      </c>
      <c r="C118" s="351" t="str">
        <f>'[4]PLANILHA ADITIVO'!E121</f>
        <v>UN</v>
      </c>
      <c r="D118" s="350">
        <f>'[4]PLANILHA ADITIVO'!P121</f>
        <v>61</v>
      </c>
      <c r="E118" s="350">
        <f>'[4]PLANILHA ADITIVO'!S121</f>
        <v>213.77</v>
      </c>
      <c r="F118" s="350">
        <f t="shared" si="12"/>
        <v>13039.97</v>
      </c>
    </row>
    <row r="119" spans="1:6" ht="39.6" x14ac:dyDescent="0.3">
      <c r="A119" s="347" t="s">
        <v>348</v>
      </c>
      <c r="B119" s="348" t="str">
        <f>'[4]PLANILHA ADITIVO'!D122</f>
        <v>QUADRO DE DISTRIBUICAO PARA TELEFONE N.3, 40X40X12CM EM CHAPA METALICA, DE EMBUTIR, SEM ACESSORIOS, PADRAO TELEBRAS, FORNECIMENTO E INSTALAÇÃO. AF_11/2019</v>
      </c>
      <c r="C119" s="351" t="str">
        <f>'[4]PLANILHA ADITIVO'!E122</f>
        <v>UN</v>
      </c>
      <c r="D119" s="350">
        <f>'[4]PLANILHA ADITIVO'!P122</f>
        <v>1</v>
      </c>
      <c r="E119" s="350">
        <f>'[4]PLANILHA ADITIVO'!S122</f>
        <v>244.79</v>
      </c>
      <c r="F119" s="350">
        <f t="shared" si="12"/>
        <v>244.79</v>
      </c>
    </row>
    <row r="120" spans="1:6" ht="26.4" x14ac:dyDescent="0.3">
      <c r="A120" s="347" t="s">
        <v>1827</v>
      </c>
      <c r="B120" s="348" t="str">
        <f>'[4]PLANILHA ADITIVO'!D123</f>
        <v>CAIXA DE PASSAGEM PARA TELEFONE 80X80X15CM (SOBREPOR) FORNECIMENTO E INSTALACAO. AF_11/2019</v>
      </c>
      <c r="C120" s="351" t="str">
        <f>'[4]PLANILHA ADITIVO'!E123</f>
        <v>UN</v>
      </c>
      <c r="D120" s="350">
        <f>'[4]PLANILHA ADITIVO'!P123</f>
        <v>3</v>
      </c>
      <c r="E120" s="350">
        <f>'[4]PLANILHA ADITIVO'!S123</f>
        <v>648.95000000000005</v>
      </c>
      <c r="F120" s="350">
        <f t="shared" si="12"/>
        <v>1946.85</v>
      </c>
    </row>
    <row r="121" spans="1:6" ht="26.4" x14ac:dyDescent="0.3">
      <c r="A121" s="347" t="s">
        <v>1829</v>
      </c>
      <c r="B121" s="348" t="str">
        <f>'[4]PLANILHA ADITIVO'!D124</f>
        <v>TOMADA MÉDIA DE EMBUTIR (2 MÓDULOS), 2P+T 10 A, INCLUINDO SUPORTE E PLACA - FORNECIMENTO E INSTALAÇÃO. AF_12/2015</v>
      </c>
      <c r="C121" s="351" t="str">
        <f>'[4]PLANILHA ADITIVO'!E124</f>
        <v>UN</v>
      </c>
      <c r="D121" s="350">
        <f>'[4]PLANILHA ADITIVO'!P124</f>
        <v>29</v>
      </c>
      <c r="E121" s="350">
        <f>'[4]PLANILHA ADITIVO'!S124</f>
        <v>55.98</v>
      </c>
      <c r="F121" s="350">
        <f t="shared" si="12"/>
        <v>1623.42</v>
      </c>
    </row>
    <row r="122" spans="1:6" ht="39.6" x14ac:dyDescent="0.3">
      <c r="A122" s="347" t="s">
        <v>2934</v>
      </c>
      <c r="B122" s="348" t="str">
        <f>'[4]PLANILHA ADITIVO'!D125</f>
        <v>QUADRO DE DISTRIBUIÇÃO DE ENERGIA EM CHAPA DE AÇO GALVANIZADO, DE SOBREPOR, COM BARRAMENTO TRIFÁSICO, PARA 18 DISJUNTORES DIN 100A - FORNECIMENTO E INSTALAÇÃO. AF_10/2020</v>
      </c>
      <c r="C122" s="351" t="str">
        <f>'[4]PLANILHA ADITIVO'!E125</f>
        <v>UN</v>
      </c>
      <c r="D122" s="350">
        <f>'[4]PLANILHA ADITIVO'!P125</f>
        <v>3</v>
      </c>
      <c r="E122" s="350">
        <f>'[4]PLANILHA ADITIVO'!S125</f>
        <v>732.28</v>
      </c>
      <c r="F122" s="350">
        <f t="shared" si="12"/>
        <v>2196.84</v>
      </c>
    </row>
    <row r="123" spans="1:6" ht="26.4" x14ac:dyDescent="0.3">
      <c r="A123" s="347" t="s">
        <v>2935</v>
      </c>
      <c r="B123" s="348" t="str">
        <f>'[4]PLANILHA ADITIVO'!D126</f>
        <v>DISJUNTOR TERMOMAGNÉTICO TRIPOLAR , CORRENTE NOMINAL DE 125A - FORNECIMENTO E INSTALAÇÃO. AF_10/2020</v>
      </c>
      <c r="C123" s="351" t="str">
        <f>'[4]PLANILHA ADITIVO'!E126</f>
        <v>UN</v>
      </c>
      <c r="D123" s="350">
        <f>'[4]PLANILHA ADITIVO'!P126</f>
        <v>1</v>
      </c>
      <c r="E123" s="350">
        <f>'[4]PLANILHA ADITIVO'!S126</f>
        <v>564.13</v>
      </c>
      <c r="F123" s="350">
        <f t="shared" si="12"/>
        <v>564.13</v>
      </c>
    </row>
    <row r="124" spans="1:6" ht="26.4" x14ac:dyDescent="0.3">
      <c r="A124" s="347" t="s">
        <v>2936</v>
      </c>
      <c r="B124" s="348" t="str">
        <f>'[4]PLANILHA ADITIVO'!D127</f>
        <v>DISJUNTOR TRIPOLAR TIPO NEMA, CORRENTE NOMINAL DE 60 ATÉ 100A - FORNECIMENTO E INSTALAÇÃO. AF_10/2020</v>
      </c>
      <c r="C124" s="351" t="str">
        <f>'[4]PLANILHA ADITIVO'!E127</f>
        <v>UN</v>
      </c>
      <c r="D124" s="350">
        <f>'[4]PLANILHA ADITIVO'!P127</f>
        <v>2</v>
      </c>
      <c r="E124" s="350">
        <f>'[4]PLANILHA ADITIVO'!S127</f>
        <v>198.54</v>
      </c>
      <c r="F124" s="350">
        <f t="shared" si="12"/>
        <v>397.08</v>
      </c>
    </row>
    <row r="125" spans="1:6" x14ac:dyDescent="0.3">
      <c r="A125" s="347" t="s">
        <v>2937</v>
      </c>
      <c r="B125" s="348" t="str">
        <f>'[4]PLANILHA ADITIVO'!D128</f>
        <v>PARA RAIO POLIMERICO DE DISTRIBUICAO 15KV 10KA C/ FERRAGEM</v>
      </c>
      <c r="C125" s="351" t="str">
        <f>'[4]PLANILHA ADITIVO'!E128</f>
        <v>UN</v>
      </c>
      <c r="D125" s="350">
        <f>'[4]PLANILHA ADITIVO'!P128</f>
        <v>3</v>
      </c>
      <c r="E125" s="350">
        <f>'[4]PLANILHA ADITIVO'!S128</f>
        <v>271.45</v>
      </c>
      <c r="F125" s="350">
        <f t="shared" si="12"/>
        <v>814.35</v>
      </c>
    </row>
    <row r="126" spans="1:6" ht="26.4" x14ac:dyDescent="0.3">
      <c r="A126" s="347" t="s">
        <v>2938</v>
      </c>
      <c r="B126" s="348" t="str">
        <f>'[4]PLANILHA ADITIVO'!D129</f>
        <v>DISJUNTOR TRIPOLAR TIPO NEMA, CORRENTE NOMINAL DE 60 ATÉ 100A - FORNECIMENTO E INSTALAÇÃO. AF_10/2020</v>
      </c>
      <c r="C126" s="351" t="str">
        <f>'[4]PLANILHA ADITIVO'!E129</f>
        <v>UN</v>
      </c>
      <c r="D126" s="350">
        <f>'[4]PLANILHA ADITIVO'!P129</f>
        <v>2</v>
      </c>
      <c r="E126" s="350">
        <f>'[4]PLANILHA ADITIVO'!S129</f>
        <v>198.54</v>
      </c>
      <c r="F126" s="350">
        <f t="shared" si="12"/>
        <v>397.08</v>
      </c>
    </row>
    <row r="127" spans="1:6" ht="26.4" x14ac:dyDescent="0.3">
      <c r="A127" s="347" t="s">
        <v>2939</v>
      </c>
      <c r="B127" s="348" t="str">
        <f>'[4]PLANILHA ADITIVO'!D130</f>
        <v>DISJUNTOR MONOPOLAR TIPO NEMA, CORRENTE NOMINAL DE 10 ATÉ 30A - FORNECIMENTO E INSTALAÇÃO. AF_10/2020</v>
      </c>
      <c r="C127" s="351" t="str">
        <f>'[4]PLANILHA ADITIVO'!E130</f>
        <v>UN</v>
      </c>
      <c r="D127" s="350">
        <f>'[4]PLANILHA ADITIVO'!P130</f>
        <v>10</v>
      </c>
      <c r="E127" s="350">
        <f>'[4]PLANILHA ADITIVO'!S130</f>
        <v>20.74</v>
      </c>
      <c r="F127" s="350">
        <f t="shared" si="12"/>
        <v>207.4</v>
      </c>
    </row>
    <row r="128" spans="1:6" ht="26.4" x14ac:dyDescent="0.3">
      <c r="A128" s="347" t="s">
        <v>2940</v>
      </c>
      <c r="B128" s="348" t="str">
        <f>'[4]PLANILHA ADITIVO'!D131</f>
        <v>DISJUNTOR MONOPOLAR TIPO NEMA, CORRENTE NOMINAL DE 35 ATÉ 50A - FORNECIMENTO E INSTALAÇÃO. AF_10/2020</v>
      </c>
      <c r="C128" s="351" t="str">
        <f>'[4]PLANILHA ADITIVO'!E131</f>
        <v>UN</v>
      </c>
      <c r="D128" s="350">
        <f>'[4]PLANILHA ADITIVO'!P131</f>
        <v>10</v>
      </c>
      <c r="E128" s="350">
        <f>'[4]PLANILHA ADITIVO'!S131</f>
        <v>35.29</v>
      </c>
      <c r="F128" s="350">
        <f t="shared" si="12"/>
        <v>352.9</v>
      </c>
    </row>
    <row r="129" spans="1:6" ht="26.4" x14ac:dyDescent="0.3">
      <c r="A129" s="347" t="s">
        <v>2941</v>
      </c>
      <c r="B129" s="348" t="str">
        <f>'[4]PLANILHA ADITIVO'!D132</f>
        <v>DISJUNTOR BIPOLAR TIPO NEMA, CORRENTE NOMINAL DE 10 ATÉ 50A - FORNECIMENTO E INSTALAÇÃO. AF_10/2020</v>
      </c>
      <c r="C129" s="351" t="str">
        <f>'[4]PLANILHA ADITIVO'!E132</f>
        <v>UN</v>
      </c>
      <c r="D129" s="350">
        <f>'[4]PLANILHA ADITIVO'!P132</f>
        <v>5</v>
      </c>
      <c r="E129" s="350">
        <f>'[4]PLANILHA ADITIVO'!S132</f>
        <v>97.78</v>
      </c>
      <c r="F129" s="350">
        <f t="shared" si="12"/>
        <v>488.9</v>
      </c>
    </row>
    <row r="130" spans="1:6" x14ac:dyDescent="0.3">
      <c r="A130" s="347" t="s">
        <v>2942</v>
      </c>
      <c r="B130" s="348" t="str">
        <f>'[4]PLANILHA ADITIVO'!D133</f>
        <v>LUMINARIA DE SOBREPOR HERMETICA PARA TUBULAR LED OU FLUORES.</v>
      </c>
      <c r="C130" s="351" t="str">
        <f>'[4]PLANILHA ADITIVO'!E133</f>
        <v>UN</v>
      </c>
      <c r="D130" s="350">
        <f>'[4]PLANILHA ADITIVO'!P133</f>
        <v>37</v>
      </c>
      <c r="E130" s="350">
        <f>'[4]PLANILHA ADITIVO'!S133</f>
        <v>181.9</v>
      </c>
      <c r="F130" s="350">
        <f t="shared" si="12"/>
        <v>6730.3</v>
      </c>
    </row>
    <row r="131" spans="1:6" ht="26.4" x14ac:dyDescent="0.3">
      <c r="A131" s="347" t="s">
        <v>2943</v>
      </c>
      <c r="B131" s="348" t="str">
        <f>'[4]PLANILHA ADITIVO'!D134</f>
        <v>Ponto de tomada 3p para ar condicionado até 3000 va, com eletroduto de pvc rígido embutido Ø 3/4", incluindo conjunto astop/30a-220v, inclusive aterramento</v>
      </c>
      <c r="C131" s="351" t="str">
        <f>'[4]PLANILHA ADITIVO'!E134</f>
        <v>pt</v>
      </c>
      <c r="D131" s="350">
        <f>'[4]PLANILHA ADITIVO'!P134</f>
        <v>12</v>
      </c>
      <c r="E131" s="350">
        <f>'[4]PLANILHA ADITIVO'!S134</f>
        <v>228.191182</v>
      </c>
      <c r="F131" s="350">
        <f t="shared" si="12"/>
        <v>2738.29</v>
      </c>
    </row>
    <row r="132" spans="1:6" ht="26.4" x14ac:dyDescent="0.3">
      <c r="A132" s="347" t="s">
        <v>2944</v>
      </c>
      <c r="B132" s="348" t="str">
        <f>'[4]PLANILHA ADITIVO'!D135</f>
        <v>ELETRODUTO RÍGIDO ROSCÁVEL, PVC, DN 32 MM (1"), PARA CIRCUITOS TERMINAIS, INSTALADO EM FORRO - FORNECIMENTO E INSTALAÇÃO. AF_12/2015</v>
      </c>
      <c r="C132" s="351" t="str">
        <f>'[4]PLANILHA ADITIVO'!E135</f>
        <v>m</v>
      </c>
      <c r="D132" s="350">
        <f>'[4]PLANILHA ADITIVO'!P135</f>
        <v>118</v>
      </c>
      <c r="E132" s="350">
        <f>'[4]PLANILHA ADITIVO'!S135</f>
        <v>10.742057000000001</v>
      </c>
      <c r="F132" s="350">
        <f t="shared" si="12"/>
        <v>1267.56</v>
      </c>
    </row>
    <row r="133" spans="1:6" ht="26.4" x14ac:dyDescent="0.3">
      <c r="A133" s="347" t="s">
        <v>2945</v>
      </c>
      <c r="B133" s="348" t="str">
        <f>'[4]PLANILHA ADITIVO'!D136</f>
        <v>CAIXA ENTERRADA ELÉTRICA RETANGULAR, EM CONCRETO PRÉ-MOLDADO, FUNDO COM BRITA, DIMENSÕES INTERNAS: 0,6X0,6X0,5 M. AF_12/2020</v>
      </c>
      <c r="C133" s="351" t="str">
        <f>'[4]PLANILHA ADITIVO'!E136</f>
        <v>UN</v>
      </c>
      <c r="D133" s="350">
        <f>'[4]PLANILHA ADITIVO'!P136</f>
        <v>14</v>
      </c>
      <c r="E133" s="350">
        <f>'[4]PLANILHA ADITIVO'!S136</f>
        <v>230.91898800000001</v>
      </c>
      <c r="F133" s="350">
        <f t="shared" si="12"/>
        <v>3232.87</v>
      </c>
    </row>
    <row r="134" spans="1:6" ht="39.6" x14ac:dyDescent="0.3">
      <c r="A134" s="347" t="s">
        <v>2946</v>
      </c>
      <c r="B134" s="348" t="str">
        <f>'[4]PLANILHA ADITIVO'!D137</f>
        <v>QUADRO DE DISTRIBUIÇÃO DE ENERGIA EM CHAPA DE AÇO GALVANIZADO, DE EMBUTIR, COM BARRAMENTO TRIFÁSICO, PARA 24 DISJUNTORES DIN 100A - FORNECIMENTO E INSTALAÇÃO. AF_10/2020</v>
      </c>
      <c r="C134" s="351" t="str">
        <f>'[4]PLANILHA ADITIVO'!E137</f>
        <v>UN</v>
      </c>
      <c r="D134" s="350">
        <f>'[4]PLANILHA ADITIVO'!P137</f>
        <v>1</v>
      </c>
      <c r="E134" s="350">
        <f>'[4]PLANILHA ADITIVO'!S137</f>
        <v>558.91121199999998</v>
      </c>
      <c r="F134" s="350">
        <f t="shared" si="12"/>
        <v>558.91</v>
      </c>
    </row>
    <row r="135" spans="1:6" x14ac:dyDescent="0.3">
      <c r="A135" s="347" t="s">
        <v>2947</v>
      </c>
      <c r="B135" s="348" t="str">
        <f>'[4]PLANILHA ADITIVO'!D138</f>
        <v>Cabo de cobre nú 25 mm2 - fornecimento e assentamento (4,51m/kg)</v>
      </c>
      <c r="C135" s="351" t="str">
        <f>'[4]PLANILHA ADITIVO'!E138</f>
        <v>KG</v>
      </c>
      <c r="D135" s="350">
        <f>'[4]PLANILHA ADITIVO'!P138</f>
        <v>3.55</v>
      </c>
      <c r="E135" s="350">
        <f>'[4]PLANILHA ADITIVO'!S138</f>
        <v>74.313326000000004</v>
      </c>
      <c r="F135" s="350">
        <f t="shared" si="12"/>
        <v>263.81</v>
      </c>
    </row>
    <row r="136" spans="1:6" x14ac:dyDescent="0.3">
      <c r="A136" s="347" t="s">
        <v>2948</v>
      </c>
      <c r="B136" s="348" t="str">
        <f>'[4]PLANILHA ADITIVO'!D139</f>
        <v>HASTE DE ATERRAMENTO 5/8  PARA SPDA - FORNECIMENTO E INSTALAÇÃO. AF_12/2017</v>
      </c>
      <c r="C136" s="351" t="str">
        <f>'[4]PLANILHA ADITIVO'!E139</f>
        <v>UN</v>
      </c>
      <c r="D136" s="350">
        <f>'[4]PLANILHA ADITIVO'!P139</f>
        <v>4</v>
      </c>
      <c r="E136" s="350">
        <f>'[4]PLANILHA ADITIVO'!S139</f>
        <v>40.952331000000001</v>
      </c>
      <c r="F136" s="350">
        <f t="shared" si="12"/>
        <v>163.81</v>
      </c>
    </row>
    <row r="137" spans="1:6" x14ac:dyDescent="0.3">
      <c r="A137" s="347" t="s">
        <v>2949</v>
      </c>
      <c r="B137" s="348" t="str">
        <f>'[4]PLANILHA ADITIVO'!D140</f>
        <v>Disjuntor tripolar DR 32A - Dispositivo residual diferencial, tipo AC, 30MA, Siemens ou similar</v>
      </c>
      <c r="C137" s="351" t="str">
        <f>'[4]PLANILHA ADITIVO'!E140</f>
        <v>UN</v>
      </c>
      <c r="D137" s="350">
        <f>'[4]PLANILHA ADITIVO'!P140</f>
        <v>1</v>
      </c>
      <c r="E137" s="350">
        <f>'[4]PLANILHA ADITIVO'!S140</f>
        <v>183.62996999999999</v>
      </c>
      <c r="F137" s="350">
        <f t="shared" si="12"/>
        <v>183.63</v>
      </c>
    </row>
    <row r="138" spans="1:6" ht="26.4" x14ac:dyDescent="0.3">
      <c r="A138" s="347" t="s">
        <v>2950</v>
      </c>
      <c r="B138" s="348" t="str">
        <f>'[4]PLANILHA ADITIVO'!D141</f>
        <v>Duto corrugado flexível em PEAD Ø = 1.1/4', tipo Kanalex ou similar, lançado diretamente no solo, exclusive escavação e reaterro</v>
      </c>
      <c r="C138" s="351" t="str">
        <f>'[4]PLANILHA ADITIVO'!E141</f>
        <v>M</v>
      </c>
      <c r="D138" s="350">
        <f>'[4]PLANILHA ADITIVO'!P141</f>
        <v>34</v>
      </c>
      <c r="E138" s="350">
        <f>'[4]PLANILHA ADITIVO'!S141</f>
        <v>12.934169000000001</v>
      </c>
      <c r="F138" s="350">
        <f t="shared" si="12"/>
        <v>439.76</v>
      </c>
    </row>
    <row r="139" spans="1:6" x14ac:dyDescent="0.3">
      <c r="A139" s="352" t="s">
        <v>1831</v>
      </c>
      <c r="B139" s="353" t="str">
        <f>'[4]PLANILHA ADITIVO'!D142</f>
        <v>EQUIPAMENTOS LÓGICA E TELEFONIA</v>
      </c>
      <c r="C139" s="354"/>
      <c r="D139" s="355"/>
      <c r="E139" s="355"/>
      <c r="F139" s="346">
        <f>SUM(F140:F153)</f>
        <v>14349.01</v>
      </c>
    </row>
    <row r="140" spans="1:6" x14ac:dyDescent="0.3">
      <c r="A140" s="347" t="s">
        <v>351</v>
      </c>
      <c r="B140" s="348" t="str">
        <f>'[4]PLANILHA ADITIVO'!D143</f>
        <v>TOMADA DE REDE RJ45 - FORNECIMENTO E INSTALAÇÃO. AF_11/2019</v>
      </c>
      <c r="C140" s="351" t="str">
        <f>'[4]PLANILHA ADITIVO'!E143</f>
        <v>UN</v>
      </c>
      <c r="D140" s="350">
        <f>'[4]PLANILHA ADITIVO'!P143</f>
        <v>11</v>
      </c>
      <c r="E140" s="350">
        <f>'[4]PLANILHA ADITIVO'!S143</f>
        <v>58.2</v>
      </c>
      <c r="F140" s="350">
        <f t="shared" ref="F140:F153" si="13">ROUND(D140*E140,2)</f>
        <v>640.20000000000005</v>
      </c>
    </row>
    <row r="141" spans="1:6" x14ac:dyDescent="0.3">
      <c r="A141" s="347" t="s">
        <v>353</v>
      </c>
      <c r="B141" s="348" t="str">
        <f>'[4]PLANILHA ADITIVO'!D144</f>
        <v>PONTO SECO DE TOMADA P/ LÓGICA, COM ELETRODUTO PVC RÍGIDO EMBUTIDO, Ø 3/4"</v>
      </c>
      <c r="C141" s="351" t="str">
        <f>'[4]PLANILHA ADITIVO'!E144</f>
        <v>un</v>
      </c>
      <c r="D141" s="350">
        <f>'[4]PLANILHA ADITIVO'!P144</f>
        <v>11</v>
      </c>
      <c r="E141" s="350">
        <f>'[4]PLANILHA ADITIVO'!S144</f>
        <v>189.76</v>
      </c>
      <c r="F141" s="350">
        <f t="shared" si="13"/>
        <v>2087.36</v>
      </c>
    </row>
    <row r="142" spans="1:6" x14ac:dyDescent="0.3">
      <c r="A142" s="347" t="s">
        <v>355</v>
      </c>
      <c r="B142" s="348" t="str">
        <f>'[4]PLANILHA ADITIVO'!D145</f>
        <v>PONTO TELEFONE INTERNO SEM FIACAO</v>
      </c>
      <c r="C142" s="351" t="str">
        <f>'[4]PLANILHA ADITIVO'!E145</f>
        <v>UN</v>
      </c>
      <c r="D142" s="350">
        <f>'[4]PLANILHA ADITIVO'!P145</f>
        <v>7</v>
      </c>
      <c r="E142" s="350">
        <f>'[4]PLANILHA ADITIVO'!S145</f>
        <v>214.24</v>
      </c>
      <c r="F142" s="350">
        <f t="shared" si="13"/>
        <v>1499.68</v>
      </c>
    </row>
    <row r="143" spans="1:6" ht="26.4" x14ac:dyDescent="0.3">
      <c r="A143" s="347" t="s">
        <v>357</v>
      </c>
      <c r="B143" s="348" t="str">
        <f>'[4]PLANILHA ADITIVO'!D146</f>
        <v>CABO TELEFÔNICO CCI-50 2 PARES, SEM BLINDAGEM, INSTALADO EM DISTRIBUIÇÃO DE EDIFICAÇÃO RESIDENCIAL - FORNECIMENTO E INSTALAÇÃO. AF  11/2019</v>
      </c>
      <c r="C143" s="351" t="str">
        <f>'[4]PLANILHA ADITIVO'!E146</f>
        <v>M</v>
      </c>
      <c r="D143" s="350">
        <f>'[4]PLANILHA ADITIVO'!P146</f>
        <v>450</v>
      </c>
      <c r="E143" s="350">
        <f>'[4]PLANILHA ADITIVO'!S146</f>
        <v>7.07</v>
      </c>
      <c r="F143" s="350">
        <f t="shared" si="13"/>
        <v>3181.5</v>
      </c>
    </row>
    <row r="144" spans="1:6" x14ac:dyDescent="0.3">
      <c r="A144" s="347" t="s">
        <v>359</v>
      </c>
      <c r="B144" s="348" t="str">
        <f>'[4]PLANILHA ADITIVO'!D147</f>
        <v>RACK 16U 19"" x 675mm COM PORTA DE ACRILICO FUME</v>
      </c>
      <c r="C144" s="351" t="str">
        <f>'[4]PLANILHA ADITIVO'!E147</f>
        <v>UN</v>
      </c>
      <c r="D144" s="350">
        <f>'[4]PLANILHA ADITIVO'!P147</f>
        <v>1</v>
      </c>
      <c r="E144" s="350">
        <f>'[4]PLANILHA ADITIVO'!S147</f>
        <v>756.53</v>
      </c>
      <c r="F144" s="350">
        <f t="shared" si="13"/>
        <v>756.53</v>
      </c>
    </row>
    <row r="145" spans="1:6" x14ac:dyDescent="0.3">
      <c r="A145" s="347" t="s">
        <v>361</v>
      </c>
      <c r="B145" s="348" t="str">
        <f>'[4]PLANILHA ADITIVO'!D148</f>
        <v>SWITCH WIRED TP - LINK GIGABIT 24 PORTAS TL - SG1024D.</v>
      </c>
      <c r="C145" s="351" t="str">
        <f>'[4]PLANILHA ADITIVO'!E148</f>
        <v>UN</v>
      </c>
      <c r="D145" s="350">
        <f>'[4]PLANILHA ADITIVO'!P148</f>
        <v>1</v>
      </c>
      <c r="E145" s="350">
        <f>'[4]PLANILHA ADITIVO'!S148</f>
        <v>1139.98</v>
      </c>
      <c r="F145" s="350">
        <f t="shared" si="13"/>
        <v>1139.98</v>
      </c>
    </row>
    <row r="146" spans="1:6" x14ac:dyDescent="0.3">
      <c r="A146" s="347" t="s">
        <v>363</v>
      </c>
      <c r="B146" s="348" t="str">
        <f>'[4]PLANILHA ADITIVO'!D149</f>
        <v>VOICE PANEL 30 PORTAS - RJ11/IDC 110 - 19""/1U</v>
      </c>
      <c r="C146" s="351" t="str">
        <f>'[4]PLANILHA ADITIVO'!E149</f>
        <v>UN</v>
      </c>
      <c r="D146" s="350">
        <f>'[4]PLANILHA ADITIVO'!P149</f>
        <v>1</v>
      </c>
      <c r="E146" s="350">
        <f>'[4]PLANILHA ADITIVO'!S149</f>
        <v>604.80999999999995</v>
      </c>
      <c r="F146" s="350">
        <f t="shared" si="13"/>
        <v>604.80999999999995</v>
      </c>
    </row>
    <row r="147" spans="1:6" x14ac:dyDescent="0.3">
      <c r="A147" s="347" t="s">
        <v>365</v>
      </c>
      <c r="B147" s="348" t="str">
        <f>'[4]PLANILHA ADITIVO'!D150</f>
        <v>PLACA COM UM FURO IMPERIA BRANCO IRIEL P/ SAIDA CABO ANTENA</v>
      </c>
      <c r="C147" s="351" t="str">
        <f>'[4]PLANILHA ADITIVO'!E150</f>
        <v>UN</v>
      </c>
      <c r="D147" s="350">
        <f>'[4]PLANILHA ADITIVO'!P150</f>
        <v>2</v>
      </c>
      <c r="E147" s="350">
        <f>'[4]PLANILHA ADITIVO'!S150</f>
        <v>11.5</v>
      </c>
      <c r="F147" s="350">
        <f t="shared" si="13"/>
        <v>23</v>
      </c>
    </row>
    <row r="148" spans="1:6" x14ac:dyDescent="0.3">
      <c r="A148" s="347" t="s">
        <v>367</v>
      </c>
      <c r="B148" s="348" t="str">
        <f>'[4]PLANILHA ADITIVO'!D151</f>
        <v>PONTO ANTENA - RADIO AM/FM E TV SEM FIACAO</v>
      </c>
      <c r="C148" s="351" t="str">
        <f>'[4]PLANILHA ADITIVO'!E151</f>
        <v>UN</v>
      </c>
      <c r="D148" s="350">
        <f>'[4]PLANILHA ADITIVO'!P151</f>
        <v>2</v>
      </c>
      <c r="E148" s="350">
        <f>'[4]PLANILHA ADITIVO'!S151</f>
        <v>275.01</v>
      </c>
      <c r="F148" s="350">
        <f t="shared" si="13"/>
        <v>550.02</v>
      </c>
    </row>
    <row r="149" spans="1:6" ht="39.6" x14ac:dyDescent="0.3">
      <c r="A149" s="347" t="s">
        <v>369</v>
      </c>
      <c r="B149" s="348" t="str">
        <f>'[4]PLANILHA ADITIVO'!D152</f>
        <v>QUADRO DE DISTRIBUICAO PARA TELEFONE N.3, 40X40X12CM EM CHAPA METALICA, DE EMBUTIR, SEM ACESSORIOS, PADRAO TELEBRAS, FORNECIMENTO E INSTALAÇÃO. AF_11/2019</v>
      </c>
      <c r="C149" s="351" t="str">
        <f>'[4]PLANILHA ADITIVO'!E152</f>
        <v>UN</v>
      </c>
      <c r="D149" s="350">
        <f>'[4]PLANILHA ADITIVO'!P152</f>
        <v>1</v>
      </c>
      <c r="E149" s="350">
        <f>'[4]PLANILHA ADITIVO'!S152</f>
        <v>244.79</v>
      </c>
      <c r="F149" s="350">
        <f t="shared" si="13"/>
        <v>244.79</v>
      </c>
    </row>
    <row r="150" spans="1:6" ht="26.4" x14ac:dyDescent="0.3">
      <c r="A150" s="347" t="s">
        <v>1840</v>
      </c>
      <c r="B150" s="348" t="str">
        <f>'[4]PLANILHA ADITIVO'!D153</f>
        <v>CAIXA DE PASSAGEM PARA TELEFONE 80X80X15CM (SOBREPOR) FORNECIMENTO E INSTALACAO. AF_11/2019</v>
      </c>
      <c r="C150" s="351" t="str">
        <f>'[4]PLANILHA ADITIVO'!E153</f>
        <v>UN</v>
      </c>
      <c r="D150" s="350">
        <f>'[4]PLANILHA ADITIVO'!P153</f>
        <v>3</v>
      </c>
      <c r="E150" s="350">
        <f>'[4]PLANILHA ADITIVO'!S153</f>
        <v>648.95000000000005</v>
      </c>
      <c r="F150" s="350">
        <f t="shared" si="13"/>
        <v>1946.85</v>
      </c>
    </row>
    <row r="151" spans="1:6" x14ac:dyDescent="0.3">
      <c r="A151" s="347" t="s">
        <v>1842</v>
      </c>
      <c r="B151" s="348" t="str">
        <f>'[4]PLANILHA ADITIVO'!D154</f>
        <v>Perfilado, pré-zincado a fogo, perfurado 38 x 38 x 6000mm</v>
      </c>
      <c r="C151" s="351" t="str">
        <f>'[4]PLANILHA ADITIVO'!E154</f>
        <v>UN</v>
      </c>
      <c r="D151" s="350">
        <f>'[4]PLANILHA ADITIVO'!P154</f>
        <v>19</v>
      </c>
      <c r="E151" s="350">
        <f>'[4]PLANILHA ADITIVO'!S154</f>
        <v>46.266970999999998</v>
      </c>
      <c r="F151" s="350">
        <f t="shared" si="13"/>
        <v>879.07</v>
      </c>
    </row>
    <row r="152" spans="1:6" x14ac:dyDescent="0.3">
      <c r="A152" s="347" t="s">
        <v>1844</v>
      </c>
      <c r="B152" s="348" t="str">
        <f>'[4]PLANILHA ADITIVO'!D155</f>
        <v>Suporte horizontal 300 x 100 mm para fixação de eletrocalha metálica (ref.: mopa ou similar)</v>
      </c>
      <c r="C152" s="351" t="str">
        <f>'[4]PLANILHA ADITIVO'!E155</f>
        <v>UN</v>
      </c>
      <c r="D152" s="350">
        <f>'[4]PLANILHA ADITIVO'!P155</f>
        <v>22</v>
      </c>
      <c r="E152" s="350">
        <f>'[4]PLANILHA ADITIVO'!S155</f>
        <v>11.059243</v>
      </c>
      <c r="F152" s="350">
        <f t="shared" si="13"/>
        <v>243.3</v>
      </c>
    </row>
    <row r="153" spans="1:6" ht="26.4" x14ac:dyDescent="0.3">
      <c r="A153" s="347" t="s">
        <v>1846</v>
      </c>
      <c r="B153" s="348" t="str">
        <f>'[4]PLANILHA ADITIVO'!D156</f>
        <v>Duto corrugado flexível em PEAD Ø = 1.1/2', tipo Kanalex ou similar, lançado diretamente no solo, exclusive escavação e reaterro</v>
      </c>
      <c r="C153" s="351" t="str">
        <f>'[4]PLANILHA ADITIVO'!E156</f>
        <v>M</v>
      </c>
      <c r="D153" s="350">
        <f>'[4]PLANILHA ADITIVO'!P156</f>
        <v>34</v>
      </c>
      <c r="E153" s="350">
        <f>'[4]PLANILHA ADITIVO'!S156</f>
        <v>16.232911000000001</v>
      </c>
      <c r="F153" s="350">
        <f t="shared" si="13"/>
        <v>551.91999999999996</v>
      </c>
    </row>
    <row r="154" spans="1:6" x14ac:dyDescent="0.3">
      <c r="A154" s="352" t="s">
        <v>1893</v>
      </c>
      <c r="B154" s="353" t="str">
        <f>'[4]PLANILHA ADITIVO'!D157</f>
        <v>INSTALAÇÕES HIDRÁULICAS</v>
      </c>
      <c r="C154" s="354"/>
      <c r="D154" s="355"/>
      <c r="E154" s="355"/>
      <c r="F154" s="346">
        <f>SUM(F155,F177,F190,F196,F205)</f>
        <v>158858.75</v>
      </c>
    </row>
    <row r="155" spans="1:6" x14ac:dyDescent="0.3">
      <c r="A155" s="356" t="s">
        <v>372</v>
      </c>
      <c r="B155" s="357" t="str">
        <f>'[4]PLANILHA ADITIVO'!D158</f>
        <v>LOUÇAS E APARELHOS SANITÁRIOS</v>
      </c>
      <c r="C155" s="358"/>
      <c r="D155" s="359"/>
      <c r="E155" s="359"/>
      <c r="F155" s="359">
        <f>ROUNDDOWN(SUM(F156:F176),2)</f>
        <v>50269.37</v>
      </c>
    </row>
    <row r="156" spans="1:6" ht="39.6" x14ac:dyDescent="0.3">
      <c r="A156" s="347" t="s">
        <v>2951</v>
      </c>
      <c r="B156" s="348" t="str">
        <f>'[4]PLANILHA ADITIVO'!D159</f>
        <v>VASO SANITARIO SIFONADO CONVENCIONAL PARA PCD SEM FURO FRONTAL COM LOUÇA BRANCA SEM ASSENTO, INCLUSO CONJUNTO DE LIGAÇÃO PARA BACIA SANITÁRIA AJUSTÁVEL - FORNECIMENTO E INSTALAÇÃO. AF_01/2020</v>
      </c>
      <c r="C156" s="351" t="str">
        <f>'[4]PLANILHA ADITIVO'!E159</f>
        <v>UN</v>
      </c>
      <c r="D156" s="350">
        <f>'[4]PLANILHA ADITIVO'!P159</f>
        <v>4</v>
      </c>
      <c r="E156" s="350">
        <f>'[4]PLANILHA ADITIVO'!S159</f>
        <v>1104.25</v>
      </c>
      <c r="F156" s="350">
        <f t="shared" ref="F156:F176" si="14">ROUND(D156*E156,2)</f>
        <v>4417</v>
      </c>
    </row>
    <row r="157" spans="1:6" x14ac:dyDescent="0.3">
      <c r="A157" s="347" t="s">
        <v>2952</v>
      </c>
      <c r="B157" s="348" t="str">
        <f>'[4]PLANILHA ADITIVO'!D160</f>
        <v>PORTA PAPEL HIGIENICO DE EMBUTIR CROMADO CRISMETAL 15X15CM</v>
      </c>
      <c r="C157" s="351" t="str">
        <f>'[4]PLANILHA ADITIVO'!E160</f>
        <v>UN</v>
      </c>
      <c r="D157" s="350">
        <f>'[4]PLANILHA ADITIVO'!P160</f>
        <v>5</v>
      </c>
      <c r="E157" s="350">
        <f>'[4]PLANILHA ADITIVO'!S160</f>
        <v>97.42</v>
      </c>
      <c r="F157" s="350">
        <f t="shared" si="14"/>
        <v>487.1</v>
      </c>
    </row>
    <row r="158" spans="1:6" ht="39.6" x14ac:dyDescent="0.3">
      <c r="A158" s="347" t="s">
        <v>2953</v>
      </c>
      <c r="B158" s="348" t="str">
        <f>'[4]PLANILHA ADITIVO'!D161</f>
        <v>LAVATÓRIO LOUÇA BRANCA COM COLUNA, *44 X 35,5* CM, PADRÃO POPULAR, INCLUSO SIFÃO FLEXÍVEL EM PVC, VÁLVULA E ENGATE FLEXÍVEL 30CM EM PLÁSTICO E COM TORNEIRA CROMADA PADRÃO POPULAR - FORNECIMENTO E INSTALAÇÃO. AF_01/2020</v>
      </c>
      <c r="C158" s="351" t="str">
        <f>'[4]PLANILHA ADITIVO'!E161</f>
        <v>UN</v>
      </c>
      <c r="D158" s="350">
        <f>'[4]PLANILHA ADITIVO'!P161</f>
        <v>13</v>
      </c>
      <c r="E158" s="350">
        <f>'[4]PLANILHA ADITIVO'!S161</f>
        <v>407.53</v>
      </c>
      <c r="F158" s="350">
        <f t="shared" si="14"/>
        <v>5297.89</v>
      </c>
    </row>
    <row r="159" spans="1:6" x14ac:dyDescent="0.3">
      <c r="A159" s="347" t="s">
        <v>2954</v>
      </c>
      <c r="B159" s="348" t="str">
        <f>'[4]PLANILHA ADITIVO'!D162</f>
        <v>LAVATORIO DE CALHA ACO INOXIDAVEL W.C.FEMININO</v>
      </c>
      <c r="C159" s="351" t="str">
        <f>'[4]PLANILHA ADITIVO'!E162</f>
        <v>M</v>
      </c>
      <c r="D159" s="350">
        <f>'[4]PLANILHA ADITIVO'!P162</f>
        <v>2</v>
      </c>
      <c r="E159" s="350">
        <f>'[4]PLANILHA ADITIVO'!S162</f>
        <v>882.14</v>
      </c>
      <c r="F159" s="350">
        <f t="shared" si="14"/>
        <v>1764.28</v>
      </c>
    </row>
    <row r="160" spans="1:6" ht="26.4" x14ac:dyDescent="0.3">
      <c r="A160" s="347" t="s">
        <v>2955</v>
      </c>
      <c r="B160" s="348" t="str">
        <f>'[4]PLANILHA ADITIVO'!D163</f>
        <v>SABONETEIRA PLASTICA TIPO DISPENSER PARA SABONETE LIQUIDO COM RESERVATORIO 800 A 1500 ML, INCLUSO FIXAÇÃO. AF_01/2020</v>
      </c>
      <c r="C160" s="351" t="str">
        <f>'[4]PLANILHA ADITIVO'!E163</f>
        <v>UN</v>
      </c>
      <c r="D160" s="350">
        <f>'[4]PLANILHA ADITIVO'!P163</f>
        <v>14</v>
      </c>
      <c r="E160" s="350">
        <f>'[4]PLANILHA ADITIVO'!S163</f>
        <v>85.53</v>
      </c>
      <c r="F160" s="350">
        <f t="shared" si="14"/>
        <v>1197.42</v>
      </c>
    </row>
    <row r="161" spans="1:6" ht="26.4" x14ac:dyDescent="0.3">
      <c r="A161" s="347" t="s">
        <v>2956</v>
      </c>
      <c r="B161" s="348" t="str">
        <f>'[4]PLANILHA ADITIVO'!D164</f>
        <v>Porta papel toalha para papel interfolha 2 ou 3 dobras, injetado com a frente em plástico ABS branco, com visor frontal para controle de substituição do papel interfolha e fundo em Plástico ABS cinza.</v>
      </c>
      <c r="C161" s="351" t="str">
        <f>'[4]PLANILHA ADITIVO'!E164</f>
        <v>un</v>
      </c>
      <c r="D161" s="350">
        <f>'[4]PLANILHA ADITIVO'!P164</f>
        <v>14</v>
      </c>
      <c r="E161" s="350">
        <f>'[4]PLANILHA ADITIVO'!S164</f>
        <v>130.49</v>
      </c>
      <c r="F161" s="350">
        <f t="shared" si="14"/>
        <v>1826.86</v>
      </c>
    </row>
    <row r="162" spans="1:6" ht="39.6" x14ac:dyDescent="0.3">
      <c r="A162" s="347" t="s">
        <v>2957</v>
      </c>
      <c r="B162" s="348" t="str">
        <f>'[4]PLANILHA ADITIVO'!D165</f>
        <v>TANQUE DE LOUÇA BRANCA COM COLUNA, 30L OU EQUIVALENTE, INCLUSO SIFÃO FLEXÍVEL EM PVC, VÁLVULA METÁLICA E TORNEIRA DE METAL CROMADO PADRÃO MÉDIO - FORNECIMENTO E INSTALAÇÃO. AF_01/2020</v>
      </c>
      <c r="C162" s="351" t="str">
        <f>'[4]PLANILHA ADITIVO'!E165</f>
        <v>UN</v>
      </c>
      <c r="D162" s="350">
        <f>'[4]PLANILHA ADITIVO'!P165</f>
        <v>1</v>
      </c>
      <c r="E162" s="350">
        <f>'[4]PLANILHA ADITIVO'!S165</f>
        <v>1115.6600000000001</v>
      </c>
      <c r="F162" s="350">
        <f t="shared" si="14"/>
        <v>1115.6600000000001</v>
      </c>
    </row>
    <row r="163" spans="1:6" x14ac:dyDescent="0.3">
      <c r="A163" s="347" t="s">
        <v>2958</v>
      </c>
      <c r="B163" s="348" t="str">
        <f>'[4]PLANILHA ADITIVO'!D166</f>
        <v>BEBEDOURO DE PRESSAO ACESSIVEL SUSPENSO EM INOX C/ BRAILLE</v>
      </c>
      <c r="C163" s="351" t="str">
        <f>'[4]PLANILHA ADITIVO'!E166</f>
        <v>UN</v>
      </c>
      <c r="D163" s="350">
        <f>'[4]PLANILHA ADITIVO'!P166</f>
        <v>1</v>
      </c>
      <c r="E163" s="350">
        <f>'[4]PLANILHA ADITIVO'!S166</f>
        <v>3785.29</v>
      </c>
      <c r="F163" s="350">
        <f t="shared" si="14"/>
        <v>3785.29</v>
      </c>
    </row>
    <row r="164" spans="1:6" x14ac:dyDescent="0.3">
      <c r="A164" s="347" t="s">
        <v>2959</v>
      </c>
      <c r="B164" s="348" t="str">
        <f>'[4]PLANILHA ADITIVO'!D167</f>
        <v>BANCADA/PIA 2 CUBAS CENTRAIS EM ACO INOX 2,00X55 COM METAIS</v>
      </c>
      <c r="C164" s="351" t="str">
        <f>'[4]PLANILHA ADITIVO'!E167</f>
        <v>UN</v>
      </c>
      <c r="D164" s="350">
        <f>'[4]PLANILHA ADITIVO'!P167</f>
        <v>1</v>
      </c>
      <c r="E164" s="350">
        <f>'[4]PLANILHA ADITIVO'!S167</f>
        <v>2196.58</v>
      </c>
      <c r="F164" s="350">
        <f t="shared" si="14"/>
        <v>2196.58</v>
      </c>
    </row>
    <row r="165" spans="1:6" x14ac:dyDescent="0.3">
      <c r="A165" s="347" t="s">
        <v>2960</v>
      </c>
      <c r="B165" s="348" t="str">
        <f>'[4]PLANILHA ADITIVO'!D168</f>
        <v>BANCADA ACO INOXIDAVEL 1 CUBA 2,00x0,60cm - TRAMONTINA</v>
      </c>
      <c r="C165" s="351" t="str">
        <f>'[4]PLANILHA ADITIVO'!E168</f>
        <v>UN</v>
      </c>
      <c r="D165" s="350">
        <f>'[4]PLANILHA ADITIVO'!P168</f>
        <v>4</v>
      </c>
      <c r="E165" s="350">
        <f>'[4]PLANILHA ADITIVO'!S168</f>
        <v>2019.91</v>
      </c>
      <c r="F165" s="350">
        <f t="shared" si="14"/>
        <v>8079.64</v>
      </c>
    </row>
    <row r="166" spans="1:6" x14ac:dyDescent="0.3">
      <c r="A166" s="347" t="s">
        <v>2961</v>
      </c>
      <c r="B166" s="348" t="str">
        <f>'[4]PLANILHA ADITIVO'!D169</f>
        <v>BANCADA/PIA INOX 200X60CM CUBA PROFUNDA PRATA MEKAL C/METAIS</v>
      </c>
      <c r="C166" s="351" t="str">
        <f>'[4]PLANILHA ADITIVO'!E169</f>
        <v>UN</v>
      </c>
      <c r="D166" s="350">
        <f>'[4]PLANILHA ADITIVO'!P169</f>
        <v>1</v>
      </c>
      <c r="E166" s="350">
        <f>'[4]PLANILHA ADITIVO'!S169</f>
        <v>3142.6</v>
      </c>
      <c r="F166" s="350">
        <f t="shared" si="14"/>
        <v>3142.6</v>
      </c>
    </row>
    <row r="167" spans="1:6" x14ac:dyDescent="0.3">
      <c r="A167" s="347" t="s">
        <v>2962</v>
      </c>
      <c r="B167" s="348" t="str">
        <f>'[4]PLANILHA ADITIVO'!D170</f>
        <v>TORNEIRA CROMADA COM BICO PARA JARDIM/TANQUE 1/2 " OU 3/4 " (REF 1153)</v>
      </c>
      <c r="C167" s="351" t="str">
        <f>'[4]PLANILHA ADITIVO'!E170</f>
        <v>UN</v>
      </c>
      <c r="D167" s="350">
        <f>'[4]PLANILHA ADITIVO'!P170</f>
        <v>4</v>
      </c>
      <c r="E167" s="350">
        <f>'[4]PLANILHA ADITIVO'!S170</f>
        <v>72.38</v>
      </c>
      <c r="F167" s="350">
        <f t="shared" si="14"/>
        <v>289.52</v>
      </c>
    </row>
    <row r="168" spans="1:6" x14ac:dyDescent="0.3">
      <c r="A168" s="347" t="s">
        <v>2963</v>
      </c>
      <c r="B168" s="348" t="str">
        <f>'[4]PLANILHA ADITIVO'!D171</f>
        <v>Torneira cromada de mesa para lavatório temporizada bica baixa</v>
      </c>
      <c r="C168" s="351" t="str">
        <f>'[4]PLANILHA ADITIVO'!E171</f>
        <v>un</v>
      </c>
      <c r="D168" s="350">
        <f>'[4]PLANILHA ADITIVO'!P171</f>
        <v>13</v>
      </c>
      <c r="E168" s="350">
        <f>'[4]PLANILHA ADITIVO'!S171</f>
        <v>224.5</v>
      </c>
      <c r="F168" s="350">
        <f t="shared" si="14"/>
        <v>2918.5</v>
      </c>
    </row>
    <row r="169" spans="1:6" x14ac:dyDescent="0.3">
      <c r="A169" s="347" t="s">
        <v>2964</v>
      </c>
      <c r="B169" s="348" t="str">
        <f>'[4]PLANILHA ADITIVO'!D172</f>
        <v>Torneira de mesa com fechamento automático, linha Decamatic Eco, ref.1173.C, DECA ou similar</v>
      </c>
      <c r="C169" s="351" t="str">
        <f>'[4]PLANILHA ADITIVO'!E172</f>
        <v>un</v>
      </c>
      <c r="D169" s="350">
        <f>'[4]PLANILHA ADITIVO'!P172</f>
        <v>10</v>
      </c>
      <c r="E169" s="350">
        <f>'[4]PLANILHA ADITIVO'!S172</f>
        <v>336.67</v>
      </c>
      <c r="F169" s="350">
        <f t="shared" si="14"/>
        <v>3366.7</v>
      </c>
    </row>
    <row r="170" spans="1:6" ht="26.4" x14ac:dyDescent="0.3">
      <c r="A170" s="347" t="s">
        <v>2965</v>
      </c>
      <c r="B170" s="348" t="str">
        <f>'[4]PLANILHA ADITIVO'!D173</f>
        <v>CHUVEIRO ELÉTRICO COMUM CORPO PLÁSTICO, TIPO DUCHA  FORNECIMENTO E INSTALAÇÃO. AF_01/2020</v>
      </c>
      <c r="C170" s="351" t="str">
        <f>'[4]PLANILHA ADITIVO'!E173</f>
        <v>UN</v>
      </c>
      <c r="D170" s="350">
        <f>'[4]PLANILHA ADITIVO'!P173</f>
        <v>2</v>
      </c>
      <c r="E170" s="350">
        <f>'[4]PLANILHA ADITIVO'!S173</f>
        <v>99.86</v>
      </c>
      <c r="F170" s="350">
        <f t="shared" si="14"/>
        <v>199.72</v>
      </c>
    </row>
    <row r="171" spans="1:6" x14ac:dyDescent="0.3">
      <c r="A171" s="347" t="s">
        <v>2966</v>
      </c>
      <c r="B171" s="348" t="str">
        <f>'[4]PLANILHA ADITIVO'!D174</f>
        <v>BANCO PARA BANHO ARTICULADO 70x45cm MAX</v>
      </c>
      <c r="C171" s="351" t="str">
        <f>'[4]PLANILHA ADITIVO'!E174</f>
        <v>UN</v>
      </c>
      <c r="D171" s="350">
        <f>'[4]PLANILHA ADITIVO'!P174</f>
        <v>1</v>
      </c>
      <c r="E171" s="350">
        <f>'[4]PLANILHA ADITIVO'!S174</f>
        <v>1408.73</v>
      </c>
      <c r="F171" s="350">
        <f t="shared" si="14"/>
        <v>1408.73</v>
      </c>
    </row>
    <row r="172" spans="1:6" ht="26.4" x14ac:dyDescent="0.3">
      <c r="A172" s="347" t="s">
        <v>2967</v>
      </c>
      <c r="B172" s="348" t="str">
        <f>'[4]PLANILHA ADITIVO'!D175</f>
        <v>VASO SANITÁRIO SIFONADO COM CAIXA ACOPLADA LOUÇA BRANCA - FORNECIMENTO E INSTALAÇÃO. AF_01/2020</v>
      </c>
      <c r="C172" s="351" t="str">
        <f>'[4]PLANILHA ADITIVO'!E175</f>
        <v>UN</v>
      </c>
      <c r="D172" s="350">
        <f>'[4]PLANILHA ADITIVO'!P175</f>
        <v>1</v>
      </c>
      <c r="E172" s="350">
        <f>'[4]PLANILHA ADITIVO'!S175</f>
        <v>612.4</v>
      </c>
      <c r="F172" s="350">
        <f t="shared" si="14"/>
        <v>612.4</v>
      </c>
    </row>
    <row r="173" spans="1:6" x14ac:dyDescent="0.3">
      <c r="A173" s="347" t="s">
        <v>2968</v>
      </c>
      <c r="B173" s="348" t="str">
        <f>'[4]PLANILHA ADITIVO'!D176</f>
        <v>ASSENTO PARA VASO SANITARIO (TARGA/IZY/RAVENA/STUDIO SLOW)</v>
      </c>
      <c r="C173" s="351" t="str">
        <f>'[4]PLANILHA ADITIVO'!E176</f>
        <v>UN</v>
      </c>
      <c r="D173" s="350">
        <f>'[4]PLANILHA ADITIVO'!P176</f>
        <v>5</v>
      </c>
      <c r="E173" s="350">
        <f>'[4]PLANILHA ADITIVO'!S176</f>
        <v>1408.73</v>
      </c>
      <c r="F173" s="350">
        <f t="shared" si="14"/>
        <v>7043.65</v>
      </c>
    </row>
    <row r="174" spans="1:6" x14ac:dyDescent="0.3">
      <c r="A174" s="347" t="s">
        <v>2969</v>
      </c>
      <c r="B174" s="348" t="str">
        <f>'[4]PLANILHA ADITIVO'!D177</f>
        <v>Ralo seco linear pvc sanitário d=90 com grelha aluminio</v>
      </c>
      <c r="C174" s="351" t="str">
        <f>'[4]PLANILHA ADITIVO'!E177</f>
        <v>UN</v>
      </c>
      <c r="D174" s="350">
        <f>'[4]PLANILHA ADITIVO'!P177</f>
        <v>3</v>
      </c>
      <c r="E174" s="350">
        <f>'[4]PLANILHA ADITIVO'!S177</f>
        <v>127.720523</v>
      </c>
      <c r="F174" s="350">
        <f t="shared" si="14"/>
        <v>383.16</v>
      </c>
    </row>
    <row r="175" spans="1:6" ht="26.4" x14ac:dyDescent="0.3">
      <c r="A175" s="347" t="s">
        <v>2970</v>
      </c>
      <c r="B175" s="348" t="str">
        <f>'[4]PLANILHA ADITIVO'!D178</f>
        <v>BANCADA DE MÁRMORE BRANCO POLIDO, DE 1,50 x 0,60 m, PARA PIA DE COZINHA - FORNECIMENTO E INSTALAÇÃO. AF_01/2020</v>
      </c>
      <c r="C175" s="351" t="str">
        <f>'[4]PLANILHA ADITIVO'!E178</f>
        <v>UN</v>
      </c>
      <c r="D175" s="350">
        <f>'[4]PLANILHA ADITIVO'!P178</f>
        <v>1</v>
      </c>
      <c r="E175" s="350">
        <f>'[4]PLANILHA ADITIVO'!S178</f>
        <v>289.03464500000001</v>
      </c>
      <c r="F175" s="350">
        <f t="shared" si="14"/>
        <v>289.02999999999997</v>
      </c>
    </row>
    <row r="176" spans="1:6" ht="39.6" x14ac:dyDescent="0.3">
      <c r="A176" s="347" t="s">
        <v>2971</v>
      </c>
      <c r="B176" s="348" t="str">
        <f>'[4]PLANILHA ADITIVO'!D179</f>
        <v>Cuba de aço inox 304, dimensões 34 x 56cm, para instalação em bancada, c/ válvula cromada (deca ref 1623), sifão cromado (deca ref c1680), torneira cromada (deca linha c40 ref1159) e engate de plástico ou similares</v>
      </c>
      <c r="C176" s="351" t="str">
        <f>'[4]PLANILHA ADITIVO'!E179</f>
        <v>UN</v>
      </c>
      <c r="D176" s="350">
        <f>'[4]PLANILHA ADITIVO'!P179</f>
        <v>1</v>
      </c>
      <c r="E176" s="350">
        <f>'[4]PLANILHA ADITIVO'!S179</f>
        <v>447.64210700000001</v>
      </c>
      <c r="F176" s="350">
        <f t="shared" si="14"/>
        <v>447.64</v>
      </c>
    </row>
    <row r="177" spans="1:6" x14ac:dyDescent="0.3">
      <c r="A177" s="356" t="s">
        <v>374</v>
      </c>
      <c r="B177" s="357" t="str">
        <f>'[4]PLANILHA ADITIVO'!D180</f>
        <v>REAPROVEITAMENTO DE ÁGUAS PLUVIAIS</v>
      </c>
      <c r="C177" s="357"/>
      <c r="D177" s="359"/>
      <c r="E177" s="359"/>
      <c r="F177" s="359">
        <f>ROUND(SUM(F178:F189),2)</f>
        <v>24704.21</v>
      </c>
    </row>
    <row r="178" spans="1:6" x14ac:dyDescent="0.3">
      <c r="A178" s="347" t="s">
        <v>2972</v>
      </c>
      <c r="B178" s="348" t="str">
        <f>'[4]PLANILHA ADITIVO'!D181</f>
        <v>CAIXA D´ÁGUA EM POLIETILENO, 3000 LITROS, COM ACESSÓRIOS</v>
      </c>
      <c r="C178" s="351" t="str">
        <f>'[4]PLANILHA ADITIVO'!E181</f>
        <v>UN</v>
      </c>
      <c r="D178" s="350">
        <f>'[4]PLANILHA ADITIVO'!P181</f>
        <v>1</v>
      </c>
      <c r="E178" s="350">
        <f>'[4]PLANILHA ADITIVO'!S181</f>
        <v>3162.22</v>
      </c>
      <c r="F178" s="350">
        <f t="shared" ref="F178:F189" si="15">ROUND(D178*E178,2)</f>
        <v>3162.22</v>
      </c>
    </row>
    <row r="179" spans="1:6" ht="26.4" x14ac:dyDescent="0.3">
      <c r="A179" s="347" t="s">
        <v>2973</v>
      </c>
      <c r="B179" s="348" t="str">
        <f>'[4]PLANILHA ADITIVO'!D182</f>
        <v>VÁLVULA DE RETENÇÃO VERTICAL, DE BRONZE, ROSCÁVEL, 1" - FORNECIMENTO E INSTALAÇÃO. AF_01/2019</v>
      </c>
      <c r="C179" s="351" t="str">
        <f>'[4]PLANILHA ADITIVO'!E182</f>
        <v>UN</v>
      </c>
      <c r="D179" s="350">
        <f>'[4]PLANILHA ADITIVO'!P182</f>
        <v>1</v>
      </c>
      <c r="E179" s="350">
        <f>'[4]PLANILHA ADITIVO'!S182</f>
        <v>94.21</v>
      </c>
      <c r="F179" s="350">
        <f t="shared" si="15"/>
        <v>94.21</v>
      </c>
    </row>
    <row r="180" spans="1:6" ht="26.4" x14ac:dyDescent="0.3">
      <c r="A180" s="347" t="s">
        <v>2974</v>
      </c>
      <c r="B180" s="348" t="str">
        <f>'[4]PLANILHA ADITIVO'!D183</f>
        <v>TORNEIRA DE BOIA, ROSCÁVEL, 1 1/4 , FORNECIDA E INSTALADA EM RESERVAÇÃO DE ÁGUA. AF_06/2016</v>
      </c>
      <c r="C180" s="351" t="str">
        <f>'[4]PLANILHA ADITIVO'!E183</f>
        <v>UN</v>
      </c>
      <c r="D180" s="350">
        <f>'[4]PLANILHA ADITIVO'!P183</f>
        <v>1</v>
      </c>
      <c r="E180" s="350">
        <f>'[4]PLANILHA ADITIVO'!S183</f>
        <v>84.21</v>
      </c>
      <c r="F180" s="350">
        <f t="shared" si="15"/>
        <v>84.21</v>
      </c>
    </row>
    <row r="181" spans="1:6" x14ac:dyDescent="0.3">
      <c r="A181" s="347" t="s">
        <v>2975</v>
      </c>
      <c r="B181" s="348" t="str">
        <f>'[4]PLANILHA ADITIVO'!D184</f>
        <v>CAIXA TERM.FILTRO ABSOLUTO TAM.B-DIF.4 VIAS TROX F640</v>
      </c>
      <c r="C181" s="351" t="str">
        <f>'[4]PLANILHA ADITIVO'!E184</f>
        <v>UN</v>
      </c>
      <c r="D181" s="350">
        <f>'[4]PLANILHA ADITIVO'!P184</f>
        <v>1</v>
      </c>
      <c r="E181" s="350">
        <f>'[4]PLANILHA ADITIVO'!S184</f>
        <v>5282.55</v>
      </c>
      <c r="F181" s="350">
        <f t="shared" si="15"/>
        <v>5282.55</v>
      </c>
    </row>
    <row r="182" spans="1:6" x14ac:dyDescent="0.3">
      <c r="A182" s="347" t="s">
        <v>2976</v>
      </c>
      <c r="B182" s="348" t="str">
        <f>'[4]PLANILHA ADITIVO'!D185</f>
        <v>SISTEMA DE PRESSURIZACAO DE AGUA-BOMBA ELETRICA 3CV 1.1/2x1x6</v>
      </c>
      <c r="C182" s="351" t="str">
        <f>'[4]PLANILHA ADITIVO'!E185</f>
        <v>UN</v>
      </c>
      <c r="D182" s="350">
        <f>'[4]PLANILHA ADITIVO'!P185</f>
        <v>1</v>
      </c>
      <c r="E182" s="350">
        <f>'[4]PLANILHA ADITIVO'!S185</f>
        <v>3832.26</v>
      </c>
      <c r="F182" s="350">
        <f t="shared" si="15"/>
        <v>3832.26</v>
      </c>
    </row>
    <row r="183" spans="1:6" ht="26.4" x14ac:dyDescent="0.3">
      <c r="A183" s="347" t="s">
        <v>2977</v>
      </c>
      <c r="B183" s="348" t="str">
        <f>'[4]PLANILHA ADITIVO'!D186</f>
        <v>SISTEMA AUTOMÁTICO DE REALIMENTAÇÃO 3/4"" CONTENDO BÓIA AUTOMÁTICA DE NIVEL E VALVULA SOLENÓIDE</v>
      </c>
      <c r="C183" s="351" t="str">
        <f>'[4]PLANILHA ADITIVO'!E186</f>
        <v>UND</v>
      </c>
      <c r="D183" s="350">
        <f>'[4]PLANILHA ADITIVO'!P186</f>
        <v>1</v>
      </c>
      <c r="E183" s="350">
        <f>'[4]PLANILHA ADITIVO'!S186</f>
        <v>1025.4100000000001</v>
      </c>
      <c r="F183" s="350">
        <f t="shared" si="15"/>
        <v>1025.4100000000001</v>
      </c>
    </row>
    <row r="184" spans="1:6" ht="39.6" x14ac:dyDescent="0.3">
      <c r="A184" s="347" t="s">
        <v>2978</v>
      </c>
      <c r="B184" s="348" t="str">
        <f>'[4]PLANILHA ADITIVO'!D187</f>
        <v>REGISTRO DE GAVETA BRUTO, LATÃO, ROSCÁVEL, 1 1/4, INSTALADO EM RESERVAÇÃO DE ÁGUA DE EDIFICAÇÃO QUE POSSUA RESERVATÓRIO DE FIBRA/FIBROCIMENTO  FORNECIMENTO E INSTALAÇÃO. AF_06/2016</v>
      </c>
      <c r="C184" s="351" t="str">
        <f>'[4]PLANILHA ADITIVO'!E187</f>
        <v>UN</v>
      </c>
      <c r="D184" s="350">
        <f>'[4]PLANILHA ADITIVO'!P187</f>
        <v>1</v>
      </c>
      <c r="E184" s="350">
        <f>'[4]PLANILHA ADITIVO'!S187</f>
        <v>104.35</v>
      </c>
      <c r="F184" s="350">
        <f t="shared" si="15"/>
        <v>104.35</v>
      </c>
    </row>
    <row r="185" spans="1:6" ht="26.4" x14ac:dyDescent="0.3">
      <c r="A185" s="347" t="s">
        <v>2979</v>
      </c>
      <c r="B185" s="348" t="str">
        <f>'[4]PLANILHA ADITIVO'!D188</f>
        <v>KIT DE REGISTRO DE GAVETA BRUTO DE LATÃO ¾", INCLUSIVE CONEXÕES, ROSCÁVEL, INSTALADO EM RAMAL DE ÁGUA FRIA - FORNECIMENTO E INSTALAÇÃO. AF_12/2014</v>
      </c>
      <c r="C185" s="351" t="str">
        <f>'[4]PLANILHA ADITIVO'!E188</f>
        <v>UN</v>
      </c>
      <c r="D185" s="350">
        <f>'[4]PLANILHA ADITIVO'!P188</f>
        <v>1</v>
      </c>
      <c r="E185" s="350">
        <f>'[4]PLANILHA ADITIVO'!S188</f>
        <v>55.24</v>
      </c>
      <c r="F185" s="350">
        <f t="shared" si="15"/>
        <v>55.24</v>
      </c>
    </row>
    <row r="186" spans="1:6" ht="39.6" x14ac:dyDescent="0.3">
      <c r="A186" s="347" t="s">
        <v>2980</v>
      </c>
      <c r="B186" s="348" t="str">
        <f>'[4]PLANILHA ADITIVO'!D189</f>
        <v>REGISTRO DE GAVETA BRUTO, LATÃO, ROSCÁVEL, 1, INSTALADO EM RESERVAÇÃO DE ÁGUA DE EDIFICAÇÃO QUE POSSUA RESERVATÓRIO DE FIBRA/FIBROCIMENTO  FORNECIMENTO E INSTALAÇÃO. AF_06/2016</v>
      </c>
      <c r="C186" s="351" t="str">
        <f>'[4]PLANILHA ADITIVO'!E189</f>
        <v>UN</v>
      </c>
      <c r="D186" s="350">
        <f>'[4]PLANILHA ADITIVO'!P189</f>
        <v>1</v>
      </c>
      <c r="E186" s="350">
        <f>'[4]PLANILHA ADITIVO'!S189</f>
        <v>84.95</v>
      </c>
      <c r="F186" s="350">
        <f t="shared" si="15"/>
        <v>84.95</v>
      </c>
    </row>
    <row r="187" spans="1:6" ht="52.8" x14ac:dyDescent="0.3">
      <c r="A187" s="347" t="s">
        <v>2981</v>
      </c>
      <c r="B187" s="348" t="str">
        <f>'[4]PLANILHA ADITIVO'!D190</f>
        <v>(COMPOSIÇÃO REPRESENTATIVA) DO SERVIÇO DE INSTALAÇÃO DE TUBOS DE PVC, SÉRIE R, ÁGUA PLUVIAL, DN 100 MM (INSTALADO EM RAMAL DE ENCAMINHAMENTO, OU CONDUTORES VERTICAIS), INCLUSIVE CONEXÕES, CORTES E FIXAÇÕES, PARA PRÉDIOS. AF_10/2015</v>
      </c>
      <c r="C187" s="351" t="str">
        <f>'[4]PLANILHA ADITIVO'!E190</f>
        <v>M</v>
      </c>
      <c r="D187" s="350">
        <f>'[4]PLANILHA ADITIVO'!P190</f>
        <v>60</v>
      </c>
      <c r="E187" s="350">
        <f>'[4]PLANILHA ADITIVO'!S190</f>
        <v>85.69</v>
      </c>
      <c r="F187" s="350">
        <f t="shared" si="15"/>
        <v>5141.3999999999996</v>
      </c>
    </row>
    <row r="188" spans="1:6" x14ac:dyDescent="0.3">
      <c r="A188" s="347" t="s">
        <v>2982</v>
      </c>
      <c r="B188" s="348" t="str">
        <f>'[4]PLANILHA ADITIVO'!D191</f>
        <v>Escavação manual de vala ou cava em material de 2ª categoria, profundidade entre 3,00 e 4,50m</v>
      </c>
      <c r="C188" s="351" t="str">
        <f>'[4]PLANILHA ADITIVO'!E191</f>
        <v>M3</v>
      </c>
      <c r="D188" s="350">
        <f>'[4]PLANILHA ADITIVO'!P191</f>
        <v>45.36</v>
      </c>
      <c r="E188" s="350">
        <f>'[4]PLANILHA ADITIVO'!S191</f>
        <v>86.077428999999995</v>
      </c>
      <c r="F188" s="350">
        <f t="shared" si="15"/>
        <v>3904.47</v>
      </c>
    </row>
    <row r="189" spans="1:6" ht="39.6" x14ac:dyDescent="0.3">
      <c r="A189" s="347" t="s">
        <v>2983</v>
      </c>
      <c r="B189" s="348" t="str">
        <f>'[4]PLANILHA ADITIVO'!D192</f>
        <v>EXECUÇÃO DE PASSEIO (CALÇADA) OU PISO DE CONCRETO COM CONCRETO MOLDADO IN LOCO, USINADO, ACABAMENTO CONVENCIONAL, ESPESSURA 10 CM, ARMADO. AF_07/2016</v>
      </c>
      <c r="C189" s="351" t="str">
        <f>'[4]PLANILHA ADITIVO'!E192</f>
        <v>M2</v>
      </c>
      <c r="D189" s="350">
        <f>'[4]PLANILHA ADITIVO'!P192</f>
        <v>19.22</v>
      </c>
      <c r="E189" s="350">
        <f>'[4]PLANILHA ADITIVO'!S192</f>
        <v>100.569339</v>
      </c>
      <c r="F189" s="350">
        <f t="shared" si="15"/>
        <v>1932.94</v>
      </c>
    </row>
    <row r="190" spans="1:6" x14ac:dyDescent="0.3">
      <c r="A190" s="356" t="s">
        <v>376</v>
      </c>
      <c r="B190" s="357" t="str">
        <f>'[4]PLANILHA ADITIVO'!D193</f>
        <v>METAIS, ACESSÓRIOS E EQUIPAMENTOS</v>
      </c>
      <c r="C190" s="358"/>
      <c r="D190" s="359"/>
      <c r="E190" s="359"/>
      <c r="F190" s="359">
        <f>ROUND(SUM(F191:F195),2)</f>
        <v>15502.09</v>
      </c>
    </row>
    <row r="191" spans="1:6" ht="26.4" x14ac:dyDescent="0.3">
      <c r="A191" s="347" t="s">
        <v>2984</v>
      </c>
      <c r="B191" s="348" t="str">
        <f>'[4]PLANILHA ADITIVO'!D194</f>
        <v>REGISTRO DE PRESSÃO BRUTO, LATÃO,  ROSCÁVEL, 3/4, FORNECIDO E INSTALADO EM RAMAL DE ÁGUA. AF_12/2014</v>
      </c>
      <c r="C191" s="351" t="str">
        <f>'[4]PLANILHA ADITIVO'!E194</f>
        <v>UN</v>
      </c>
      <c r="D191" s="350">
        <f>'[4]PLANILHA ADITIVO'!P194</f>
        <v>2</v>
      </c>
      <c r="E191" s="350">
        <f>'[4]PLANILHA ADITIVO'!S194</f>
        <v>35.020000000000003</v>
      </c>
      <c r="F191" s="350">
        <f t="shared" ref="F191:F195" si="16">ROUND(D191*E191,2)</f>
        <v>70.040000000000006</v>
      </c>
    </row>
    <row r="192" spans="1:6" ht="26.4" x14ac:dyDescent="0.3">
      <c r="A192" s="347" t="s">
        <v>2985</v>
      </c>
      <c r="B192" s="348" t="str">
        <f>'[4]PLANILHA ADITIVO'!D195</f>
        <v>VÁLVULA DE DESCARGA METÁLICA, BASE 1 1/2 ", ACABAMENTO METALICO CROMADO - FORNECIMENTO E INSTALAÇÃO. AF_01/2019</v>
      </c>
      <c r="C192" s="351" t="str">
        <f>'[4]PLANILHA ADITIVO'!E195</f>
        <v>UN</v>
      </c>
      <c r="D192" s="350">
        <f>'[4]PLANILHA ADITIVO'!P195</f>
        <v>6</v>
      </c>
      <c r="E192" s="350">
        <f>'[4]PLANILHA ADITIVO'!S195</f>
        <v>329.95</v>
      </c>
      <c r="F192" s="350">
        <f t="shared" si="16"/>
        <v>1979.7</v>
      </c>
    </row>
    <row r="193" spans="1:6" ht="26.4" x14ac:dyDescent="0.3">
      <c r="A193" s="347" t="s">
        <v>2986</v>
      </c>
      <c r="B193" s="348" t="str">
        <f>'[4]PLANILHA ADITIVO'!D196</f>
        <v>KIT DE REGISTRO DE GAVETA BRUTO DE LATÃO ¾", INCLUSIVE CONEXÕES, ROSCÁVEL, INSTALADO EM RAMAL DE ÁGUA FRIA - FORNECIMENTO E INSTALAÇÃO. AF_12/2014</v>
      </c>
      <c r="C193" s="351" t="str">
        <f>'[4]PLANILHA ADITIVO'!E196</f>
        <v>UN</v>
      </c>
      <c r="D193" s="350">
        <f>'[4]PLANILHA ADITIVO'!P196</f>
        <v>16</v>
      </c>
      <c r="E193" s="350">
        <f>'[4]PLANILHA ADITIVO'!S196</f>
        <v>55.24</v>
      </c>
      <c r="F193" s="350">
        <f t="shared" si="16"/>
        <v>883.84</v>
      </c>
    </row>
    <row r="194" spans="1:6" x14ac:dyDescent="0.3">
      <c r="A194" s="347" t="s">
        <v>2987</v>
      </c>
      <c r="B194" s="348" t="str">
        <f>'[4]PLANILHA ADITIVO'!D197</f>
        <v>CAIXA D´ÁGUA EM POLIETILENO, 5000 LITROS, COM ACESSÓRIOS</v>
      </c>
      <c r="C194" s="351" t="str">
        <f>'[4]PLANILHA ADITIVO'!E197</f>
        <v>UN</v>
      </c>
      <c r="D194" s="350">
        <f>'[4]PLANILHA ADITIVO'!P197</f>
        <v>2</v>
      </c>
      <c r="E194" s="350">
        <f>'[4]PLANILHA ADITIVO'!S197</f>
        <v>5872.69</v>
      </c>
      <c r="F194" s="350">
        <f t="shared" si="16"/>
        <v>11745.38</v>
      </c>
    </row>
    <row r="195" spans="1:6" ht="26.4" x14ac:dyDescent="0.3">
      <c r="A195" s="347" t="s">
        <v>2988</v>
      </c>
      <c r="B195" s="348" t="str">
        <f>'[4]PLANILHA ADITIVO'!D198</f>
        <v>CAIXA SIFONADA, PVC, DN 150 X 185 X 75 MM, JUNTA ELÁSTICA, FORNECIDA E INSTALADA EM RAMAL DE DESCARGA OU EM RAMAL DE ESGOTO SANITÁRIO. AF_12/2014</v>
      </c>
      <c r="C195" s="351" t="str">
        <f>'[4]PLANILHA ADITIVO'!E198</f>
        <v>UN</v>
      </c>
      <c r="D195" s="350">
        <f>'[4]PLANILHA ADITIVO'!P198</f>
        <v>11</v>
      </c>
      <c r="E195" s="350">
        <f>'[4]PLANILHA ADITIVO'!S198</f>
        <v>74.83</v>
      </c>
      <c r="F195" s="350">
        <f t="shared" si="16"/>
        <v>823.13</v>
      </c>
    </row>
    <row r="196" spans="1:6" x14ac:dyDescent="0.3">
      <c r="A196" s="356" t="s">
        <v>378</v>
      </c>
      <c r="B196" s="357" t="str">
        <f>'[4]PLANILHA ADITIVO'!D199</f>
        <v>PONTOS HIDROSSANITÁRIO</v>
      </c>
      <c r="C196" s="358"/>
      <c r="D196" s="359"/>
      <c r="E196" s="359"/>
      <c r="F196" s="359">
        <f>ROUND(SUM(F197:F204),2)</f>
        <v>30729.9</v>
      </c>
    </row>
    <row r="197" spans="1:6" ht="39.6" x14ac:dyDescent="0.3">
      <c r="A197" s="347" t="s">
        <v>2989</v>
      </c>
      <c r="B197" s="348" t="str">
        <f>'[4]PLANILHA ADITIVO'!D200</f>
        <v>PONTO DE CONSUMO TERMINAL DE ÁGUA FRIA (SUBRAMAL) COM TUBULAÇÃO DE PVC, DN 25 MM, INSTALADO EM RAMAL DE ÁGUA, INCLUSOS RASGO E CHUMBAMENTO EM ALVENARIA. AF_12/2014</v>
      </c>
      <c r="C197" s="351" t="str">
        <f>'[4]PLANILHA ADITIVO'!E200</f>
        <v>UN</v>
      </c>
      <c r="D197" s="350">
        <f>'[4]PLANILHA ADITIVO'!P200</f>
        <v>40</v>
      </c>
      <c r="E197" s="350">
        <f>'[4]PLANILHA ADITIVO'!S200</f>
        <v>139.47</v>
      </c>
      <c r="F197" s="350">
        <f t="shared" ref="F197:F204" si="17">ROUND(D197*E197,2)</f>
        <v>5578.8</v>
      </c>
    </row>
    <row r="198" spans="1:6" x14ac:dyDescent="0.3">
      <c r="A198" s="347" t="s">
        <v>2990</v>
      </c>
      <c r="B198" s="348" t="str">
        <f>'[4]PLANILHA ADITIVO'!D201</f>
        <v>PONTO ESGOTO SANITARIO PRIMARIO PVC (VASO)</v>
      </c>
      <c r="C198" s="351" t="str">
        <f>'[4]PLANILHA ADITIVO'!E201</f>
        <v>UN</v>
      </c>
      <c r="D198" s="350">
        <f>'[4]PLANILHA ADITIVO'!P201</f>
        <v>6</v>
      </c>
      <c r="E198" s="350">
        <f>'[4]PLANILHA ADITIVO'!S201</f>
        <v>631.9</v>
      </c>
      <c r="F198" s="350">
        <f t="shared" si="17"/>
        <v>3791.4</v>
      </c>
    </row>
    <row r="199" spans="1:6" x14ac:dyDescent="0.3">
      <c r="A199" s="347" t="s">
        <v>2991</v>
      </c>
      <c r="B199" s="348" t="str">
        <f>'[4]PLANILHA ADITIVO'!D202</f>
        <v>PONTO ESGOTO SANITARIO SECUNDARIO EM LOJAS</v>
      </c>
      <c r="C199" s="351" t="str">
        <f>'[4]PLANILHA ADITIVO'!E202</f>
        <v>UN</v>
      </c>
      <c r="D199" s="350">
        <f>'[4]PLANILHA ADITIVO'!P202</f>
        <v>34</v>
      </c>
      <c r="E199" s="350">
        <f>'[4]PLANILHA ADITIVO'!S202</f>
        <v>306.20999999999998</v>
      </c>
      <c r="F199" s="350">
        <f t="shared" si="17"/>
        <v>10411.14</v>
      </c>
    </row>
    <row r="200" spans="1:6" ht="26.4" x14ac:dyDescent="0.3">
      <c r="A200" s="347" t="s">
        <v>2992</v>
      </c>
      <c r="B200" s="348" t="str">
        <f>'[4]PLANILHA ADITIVO'!D203</f>
        <v xml:space="preserve">CAIXA ENTERRADA HIDRÁULICA RETANGULAR, EM CONCRETO PRÉ-MOLDADO, DIMENSÕES INTERNAS: 0,6X0,6X0,5 M. AF_12/2020 </v>
      </c>
      <c r="C200" s="351" t="str">
        <f>'[4]PLANILHA ADITIVO'!E203</f>
        <v>UN</v>
      </c>
      <c r="D200" s="350">
        <f>'[4]PLANILHA ADITIVO'!P203</f>
        <v>13</v>
      </c>
      <c r="E200" s="350">
        <f>'[4]PLANILHA ADITIVO'!S203</f>
        <v>290.00030199999998</v>
      </c>
      <c r="F200" s="350">
        <f t="shared" si="17"/>
        <v>3770</v>
      </c>
    </row>
    <row r="201" spans="1:6" x14ac:dyDescent="0.3">
      <c r="A201" s="347" t="s">
        <v>2993</v>
      </c>
      <c r="B201" s="348" t="str">
        <f>'[4]PLANILHA ADITIVO'!D204</f>
        <v>Caixa d'agua fibra vidro 3.000 litros - Fortlev-Torres (ou similar)</v>
      </c>
      <c r="C201" s="351" t="str">
        <f>'[4]PLANILHA ADITIVO'!E204</f>
        <v>UN</v>
      </c>
      <c r="D201" s="350">
        <f>'[4]PLANILHA ADITIVO'!P204</f>
        <v>1</v>
      </c>
      <c r="E201" s="350">
        <f>'[4]PLANILHA ADITIVO'!S204</f>
        <v>926.96059600000001</v>
      </c>
      <c r="F201" s="350">
        <f t="shared" si="17"/>
        <v>926.96</v>
      </c>
    </row>
    <row r="202" spans="1:6" ht="26.4" x14ac:dyDescent="0.3">
      <c r="A202" s="347" t="s">
        <v>2994</v>
      </c>
      <c r="B202" s="348" t="str">
        <f>'[4]PLANILHA ADITIVO'!D205</f>
        <v>BOMBA CENTRÍFUGA, MONOFÁSICA, 0,5 CV OU 0,49 HP, HM 6 A 20 M, Q 1,2 A 8,3 M3/H - FORNECIMENTO E INSTALAÇÃO. AF_12/2020</v>
      </c>
      <c r="C202" s="351" t="str">
        <f>'[4]PLANILHA ADITIVO'!E205</f>
        <v>UN</v>
      </c>
      <c r="D202" s="350">
        <f>'[4]PLANILHA ADITIVO'!P205</f>
        <v>1</v>
      </c>
      <c r="E202" s="350">
        <f>'[4]PLANILHA ADITIVO'!S205</f>
        <v>652.82667900000001</v>
      </c>
      <c r="F202" s="350">
        <f t="shared" si="17"/>
        <v>652.83000000000004</v>
      </c>
    </row>
    <row r="203" spans="1:6" ht="39.6" x14ac:dyDescent="0.3">
      <c r="A203" s="347" t="s">
        <v>2995</v>
      </c>
      <c r="B203" s="348" t="str">
        <f>'[4]PLANILHA ADITIVO'!D206</f>
        <v>(COMPOSIÇÃO REPRESENTATIVA) DO SERVIÇO DE INSTALAÇÃO DE TUBOS DE PVC, SOLDÁVEL, ÁGUA FRIA, DN 40 MM (INSTALADO EM PRUMADA), INCLUSIVE CONEXÕES, CORTES E FIXAÇÕES, PARA PRÉDIOS. AF_10/2015</v>
      </c>
      <c r="C203" s="351" t="str">
        <f>'[4]PLANILHA ADITIVO'!E206</f>
        <v>M</v>
      </c>
      <c r="D203" s="350">
        <f>'[4]PLANILHA ADITIVO'!P206</f>
        <v>150</v>
      </c>
      <c r="E203" s="350">
        <f>'[4]PLANILHA ADITIVO'!S206</f>
        <v>28.109791999999999</v>
      </c>
      <c r="F203" s="350">
        <f t="shared" si="17"/>
        <v>4216.47</v>
      </c>
    </row>
    <row r="204" spans="1:6" ht="52.8" x14ac:dyDescent="0.3">
      <c r="A204" s="347" t="s">
        <v>2996</v>
      </c>
      <c r="B204" s="348" t="str">
        <f>'[4]PLANILHA ADITIVO'!D207</f>
        <v>(COMPOSIÇÃO REPRESENTATIVA) DO SERVIÇO DE INSTALAÇÃO DE TUBOS DE PVC, SOLDÁVEL, ÁGUA FRIA, DN 25 MM (INSTALADO EM RAMAL, SUB-RAMAL, RAMAL DE DISTRIBUIÇÃO OU PRUMADA), INCLUSIVE CONEXÕES, CORTES E FIXAÇÕES, PARA PRÉDIOS. AF_10/2015</v>
      </c>
      <c r="C204" s="351" t="str">
        <f>'[4]PLANILHA ADITIVO'!E207</f>
        <v>M</v>
      </c>
      <c r="D204" s="350">
        <f>'[4]PLANILHA ADITIVO'!P207</f>
        <v>45</v>
      </c>
      <c r="E204" s="350">
        <f>'[4]PLANILHA ADITIVO'!S207</f>
        <v>30.717772</v>
      </c>
      <c r="F204" s="350">
        <f t="shared" si="17"/>
        <v>1382.3</v>
      </c>
    </row>
    <row r="205" spans="1:6" x14ac:dyDescent="0.3">
      <c r="A205" s="356" t="s">
        <v>380</v>
      </c>
      <c r="B205" s="357" t="str">
        <f>'[4]PLANILHA ADITIVO'!D208</f>
        <v>REDE EXTERNA</v>
      </c>
      <c r="C205" s="358"/>
      <c r="D205" s="359"/>
      <c r="E205" s="359"/>
      <c r="F205" s="359">
        <f>ROUND(SUM(F206:F210),2)</f>
        <v>37653.18</v>
      </c>
    </row>
    <row r="206" spans="1:6" x14ac:dyDescent="0.3">
      <c r="A206" s="347" t="s">
        <v>2997</v>
      </c>
      <c r="B206" s="348" t="str">
        <f>'[4]PLANILHA ADITIVO'!D209</f>
        <v>CAIXA INSPECAO CONCRETO PRE MOLDADO CIRCULAR COM TAMPA 60cm</v>
      </c>
      <c r="C206" s="351" t="str">
        <f>'[4]PLANILHA ADITIVO'!E209</f>
        <v>UN</v>
      </c>
      <c r="D206" s="350">
        <f>'[4]PLANILHA ADITIVO'!P209</f>
        <v>18</v>
      </c>
      <c r="E206" s="350">
        <f>'[4]PLANILHA ADITIVO'!S209</f>
        <v>659.11</v>
      </c>
      <c r="F206" s="350">
        <f t="shared" ref="F206:F210" si="18">ROUND(D206*E206,2)</f>
        <v>11863.98</v>
      </c>
    </row>
    <row r="207" spans="1:6" ht="52.8" x14ac:dyDescent="0.3">
      <c r="A207" s="347" t="s">
        <v>2998</v>
      </c>
      <c r="B207" s="348" t="str">
        <f>'[4]PLANILHA ADITIVO'!D210</f>
        <v>(COMPOSIÇÃO REPRESENTATIVA) DO SERVIÇO DE INSTALAÇÃO DE TUBOS DE PVC, SÉRIE R, ÁGUA PLUVIAL, DN 75 MM (INSTALADO EM RAMAL DE ENCAMINHAMENTO, OU CONDUTORES VERTICAIS), INCLUSIVE CONEXÕES, CORTE E FIXAÇÕES, PARA PRÉDIOS. AF_10/2015</v>
      </c>
      <c r="C207" s="351" t="str">
        <f>'[4]PLANILHA ADITIVO'!E210</f>
        <v>M</v>
      </c>
      <c r="D207" s="350">
        <f>'[4]PLANILHA ADITIVO'!P210</f>
        <v>30.4</v>
      </c>
      <c r="E207" s="350">
        <f>'[4]PLANILHA ADITIVO'!S210</f>
        <v>57.41</v>
      </c>
      <c r="F207" s="350">
        <f t="shared" si="18"/>
        <v>1745.26</v>
      </c>
    </row>
    <row r="208" spans="1:6" ht="52.8" x14ac:dyDescent="0.3">
      <c r="A208" s="347" t="s">
        <v>2999</v>
      </c>
      <c r="B208" s="348" t="str">
        <f>'[4]PLANILHA ADITIVO'!D211</f>
        <v>(COMPOSIÇÃO REPRESENTATIVA) DO SERVIÇO DE INST. TUBO PVC, SÉRIE N, ESGOTO PREDIAL, 100 MM (INST. RAMAL DESCARGA, RAMAL DE ESG. SANIT., PRUMADA ESG. SANIT., VENTILAÇÃO OU SUB-COLETOR AÉREO), INCL. CONEXÕES E CORTES, FIXAÇÕES, P/ PRÉDIOS. AF_10/2015</v>
      </c>
      <c r="C208" s="351" t="str">
        <f>'[4]PLANILHA ADITIVO'!E211</f>
        <v>M</v>
      </c>
      <c r="D208" s="350">
        <f>'[4]PLANILHA ADITIVO'!P211</f>
        <v>152.5</v>
      </c>
      <c r="E208" s="350">
        <f>'[4]PLANILHA ADITIVO'!S211</f>
        <v>78.05</v>
      </c>
      <c r="F208" s="350">
        <f t="shared" si="18"/>
        <v>11902.63</v>
      </c>
    </row>
    <row r="209" spans="1:6" ht="39.6" x14ac:dyDescent="0.3">
      <c r="A209" s="347" t="s">
        <v>3000</v>
      </c>
      <c r="B209" s="348" t="str">
        <f>'[4]PLANILHA ADITIVO'!D212</f>
        <v>SUMIDOURO CIRCULAR, EM CONCRETO PRÉ-MOLDADO, DIÂMETRO INTERNO = 2,38 M, ALTURA INTERNA = 3,0 M, ÁREA DE INFILTRAÇÃO: 25 M² (PARA 10 CONTRIBUINTES). AF_12/2020</v>
      </c>
      <c r="C209" s="351" t="str">
        <f>'[4]PLANILHA ADITIVO'!E212</f>
        <v>UN</v>
      </c>
      <c r="D209" s="350">
        <f>'[4]PLANILHA ADITIVO'!P212</f>
        <v>1</v>
      </c>
      <c r="E209" s="350">
        <f>'[4]PLANILHA ADITIVO'!S212</f>
        <v>3093.240233</v>
      </c>
      <c r="F209" s="350">
        <f t="shared" si="18"/>
        <v>3093.24</v>
      </c>
    </row>
    <row r="210" spans="1:6" ht="26.4" x14ac:dyDescent="0.3">
      <c r="A210" s="347" t="s">
        <v>3001</v>
      </c>
      <c r="B210" s="348" t="str">
        <f>'[4]PLANILHA ADITIVO'!D213</f>
        <v>Fossa séptica em alvenaria bloco de cimento e concreto armado, dimensões internas 1,20 x 2,40 x 1,20 m</v>
      </c>
      <c r="C210" s="351" t="str">
        <f>'[4]PLANILHA ADITIVO'!E213</f>
        <v>UN</v>
      </c>
      <c r="D210" s="350">
        <f>'[4]PLANILHA ADITIVO'!P213</f>
        <v>1</v>
      </c>
      <c r="E210" s="350">
        <f>'[4]PLANILHA ADITIVO'!S213</f>
        <v>9048.0686590000005</v>
      </c>
      <c r="F210" s="350">
        <f t="shared" si="18"/>
        <v>9048.07</v>
      </c>
    </row>
    <row r="211" spans="1:6" x14ac:dyDescent="0.3">
      <c r="A211" s="352" t="s">
        <v>1896</v>
      </c>
      <c r="B211" s="353" t="str">
        <f>'[4]PLANILHA ADITIVO'!D214</f>
        <v>REDE AR COMPRIMIDO</v>
      </c>
      <c r="C211" s="354"/>
      <c r="D211" s="355">
        <f>'[4]PLANILHA ADITIVO'!P214</f>
        <v>0</v>
      </c>
      <c r="E211" s="355"/>
      <c r="F211" s="346">
        <f>SUM(F212:F218)</f>
        <v>31744.85</v>
      </c>
    </row>
    <row r="212" spans="1:6" x14ac:dyDescent="0.3">
      <c r="A212" s="347" t="s">
        <v>395</v>
      </c>
      <c r="B212" s="348" t="str">
        <f>'[4]PLANILHA ADITIVO'!D215</f>
        <v>TUBO DE COBRE RIGIDO CLASSE A 15mm</v>
      </c>
      <c r="C212" s="351" t="str">
        <f>'[4]PLANILHA ADITIVO'!E215</f>
        <v>M</v>
      </c>
      <c r="D212" s="350">
        <f>'[4]PLANILHA ADITIVO'!P215</f>
        <v>30</v>
      </c>
      <c r="E212" s="350">
        <f>'[4]PLANILHA ADITIVO'!S215</f>
        <v>62.17</v>
      </c>
      <c r="F212" s="350">
        <f t="shared" ref="F212:F218" si="19">ROUND(D212*E212,2)</f>
        <v>1865.1</v>
      </c>
    </row>
    <row r="213" spans="1:6" ht="39.6" x14ac:dyDescent="0.3">
      <c r="A213" s="347" t="s">
        <v>397</v>
      </c>
      <c r="B213" s="348" t="str">
        <f>'[4]PLANILHA ADITIVO'!D216</f>
        <v>VÁLVULA DE ESFERA BRUTA, BRONZE, ROSCÁVEL, 1 1/2'', INSTALADO EM RESERVAÇÃO DE ÁGUA DE EDIFICAÇÃO QUE POSSUA RESERVATÓRIO DE FIBRA/FIBROCIMENTO -   FORNECIMENTO E INSTALAÇÃO. AF_06/2016</v>
      </c>
      <c r="C213" s="351" t="str">
        <f>'[4]PLANILHA ADITIVO'!E216</f>
        <v>UN</v>
      </c>
      <c r="D213" s="350">
        <f>'[4]PLANILHA ADITIVO'!P216</f>
        <v>1</v>
      </c>
      <c r="E213" s="350">
        <f>'[4]PLANILHA ADITIVO'!S216</f>
        <v>164.74</v>
      </c>
      <c r="F213" s="350">
        <f t="shared" si="19"/>
        <v>164.74</v>
      </c>
    </row>
    <row r="214" spans="1:6" x14ac:dyDescent="0.3">
      <c r="A214" s="347" t="s">
        <v>398</v>
      </c>
      <c r="B214" s="348" t="str">
        <f>'[4]PLANILHA ADITIVO'!D217</f>
        <v>FILTRO REGULADOR DE PRESSÃO 1/4"X1/2 BELL-AIR</v>
      </c>
      <c r="C214" s="351" t="str">
        <f>'[4]PLANILHA ADITIVO'!E217</f>
        <v>UND</v>
      </c>
      <c r="D214" s="350">
        <f>'[4]PLANILHA ADITIVO'!P217</f>
        <v>2</v>
      </c>
      <c r="E214" s="350">
        <f>'[4]PLANILHA ADITIVO'!S217</f>
        <v>695.93</v>
      </c>
      <c r="F214" s="350">
        <f t="shared" si="19"/>
        <v>1391.86</v>
      </c>
    </row>
    <row r="215" spans="1:6" x14ac:dyDescent="0.3">
      <c r="A215" s="347" t="s">
        <v>3002</v>
      </c>
      <c r="B215" s="348" t="str">
        <f>'[4]PLANILHA ADITIVO'!D218</f>
        <v>POSTO DE CONSUMO COMPLETO DUPLA RETENÇÃO</v>
      </c>
      <c r="C215" s="351" t="str">
        <f>'[4]PLANILHA ADITIVO'!E218</f>
        <v>UN</v>
      </c>
      <c r="D215" s="350">
        <f>'[4]PLANILHA ADITIVO'!P218</f>
        <v>10</v>
      </c>
      <c r="E215" s="350">
        <f>'[4]PLANILHA ADITIVO'!S218</f>
        <v>554.87</v>
      </c>
      <c r="F215" s="350">
        <f t="shared" si="19"/>
        <v>5548.7</v>
      </c>
    </row>
    <row r="216" spans="1:6" x14ac:dyDescent="0.3">
      <c r="A216" s="347" t="s">
        <v>401</v>
      </c>
      <c r="B216" s="348" t="str">
        <f>'[4]PLANILHA ADITIVO'!D219</f>
        <v>PAINEL DE ALARME - P/ GASES AR COMPRIMIDO</v>
      </c>
      <c r="C216" s="351" t="str">
        <f>'[4]PLANILHA ADITIVO'!E219</f>
        <v>UN</v>
      </c>
      <c r="D216" s="350">
        <f>'[4]PLANILHA ADITIVO'!P219</f>
        <v>1</v>
      </c>
      <c r="E216" s="350">
        <f>'[4]PLANILHA ADITIVO'!S219</f>
        <v>891.56255699999997</v>
      </c>
      <c r="F216" s="350">
        <f t="shared" si="19"/>
        <v>891.56</v>
      </c>
    </row>
    <row r="217" spans="1:6" x14ac:dyDescent="0.3">
      <c r="A217" s="347" t="s">
        <v>403</v>
      </c>
      <c r="B217" s="348" t="str">
        <f>'[4]PLANILHA ADITIVO'!D220</f>
        <v>Compressor De Ar Schulz - Csl 40br/250 Bravo - 40 Pés 250 Litros 175 Libras 380/660v Trif Ip55</v>
      </c>
      <c r="C217" s="351" t="str">
        <f>'[4]PLANILHA ADITIVO'!E220</f>
        <v>UN</v>
      </c>
      <c r="D217" s="350">
        <f>'[4]PLANILHA ADITIVO'!P220</f>
        <v>1</v>
      </c>
      <c r="E217" s="350">
        <f>'[4]PLANILHA ADITIVO'!S220</f>
        <v>15565.889434000001</v>
      </c>
      <c r="F217" s="350">
        <f t="shared" si="19"/>
        <v>15565.89</v>
      </c>
    </row>
    <row r="218" spans="1:6" x14ac:dyDescent="0.3">
      <c r="A218" s="347" t="s">
        <v>405</v>
      </c>
      <c r="B218" s="348" t="str">
        <f>'[4]PLANILHA ADITIVO'!D221</f>
        <v>Secador De Ar Comprimido 220v Mono Compact SRS 40 Schulz OU similar</v>
      </c>
      <c r="C218" s="351" t="str">
        <f>'[4]PLANILHA ADITIVO'!E221</f>
        <v>UN</v>
      </c>
      <c r="D218" s="350">
        <f>'[4]PLANILHA ADITIVO'!P221</f>
        <v>1</v>
      </c>
      <c r="E218" s="350">
        <f>'[4]PLANILHA ADITIVO'!S221</f>
        <v>6316.9992819999998</v>
      </c>
      <c r="F218" s="350">
        <f t="shared" si="19"/>
        <v>6317</v>
      </c>
    </row>
    <row r="219" spans="1:6" x14ac:dyDescent="0.3">
      <c r="A219" s="352" t="s">
        <v>2040</v>
      </c>
      <c r="B219" s="353" t="str">
        <f>'[4]PLANILHA ADITIVO'!D222</f>
        <v>COMUNICAÇÃO VISUAL</v>
      </c>
      <c r="C219" s="354"/>
      <c r="D219" s="355">
        <f>'[4]PLANILHA ADITIVO'!P222</f>
        <v>0</v>
      </c>
      <c r="E219" s="355"/>
      <c r="F219" s="346">
        <f>SUM(F220:F222)</f>
        <v>4209.17</v>
      </c>
    </row>
    <row r="220" spans="1:6" ht="26.4" x14ac:dyDescent="0.3">
      <c r="A220" s="347" t="s">
        <v>414</v>
      </c>
      <c r="B220" s="348" t="str">
        <f>'[4]PLANILHA ADITIVO'!D223</f>
        <v>PLACA DE IDENTIFICAÇÃO EM AÇO ESCOVADO, DOBRADO NAS EXTREMIDADES DIM. 21 X 11CM - FORNECIMENTO E INSTALAÇÃO</v>
      </c>
      <c r="C220" s="351" t="str">
        <f>'[4]PLANILHA ADITIVO'!E223</f>
        <v>un</v>
      </c>
      <c r="D220" s="350">
        <f>'[4]PLANILHA ADITIVO'!P223</f>
        <v>2</v>
      </c>
      <c r="E220" s="350">
        <f>'[4]PLANILHA ADITIVO'!S223</f>
        <v>193.09</v>
      </c>
      <c r="F220" s="350">
        <f t="shared" ref="F220:F222" si="20">ROUND(D220*E220,2)</f>
        <v>386.18</v>
      </c>
    </row>
    <row r="221" spans="1:6" x14ac:dyDescent="0.3">
      <c r="A221" s="347" t="s">
        <v>416</v>
      </c>
      <c r="B221" s="348" t="str">
        <f>'[4]PLANILHA ADITIVO'!D224</f>
        <v>PLACA DE INAUGURAÇÃO DE OBRA EM ALUMÍNIO 0,50 X 0,70 M</v>
      </c>
      <c r="C221" s="351" t="str">
        <f>'[4]PLANILHA ADITIVO'!E224</f>
        <v>un</v>
      </c>
      <c r="D221" s="350">
        <f>'[4]PLANILHA ADITIVO'!P224</f>
        <v>1</v>
      </c>
      <c r="E221" s="350">
        <f>'[4]PLANILHA ADITIVO'!S224</f>
        <v>2163.2399999999998</v>
      </c>
      <c r="F221" s="350">
        <f t="shared" si="20"/>
        <v>2163.2399999999998</v>
      </c>
    </row>
    <row r="222" spans="1:6" ht="26.4" x14ac:dyDescent="0.3">
      <c r="A222" s="347" t="s">
        <v>418</v>
      </c>
      <c r="B222" s="348" t="str">
        <f>'[4]PLANILHA ADITIVO'!D225</f>
        <v>PLACA IDENTIFICACAO ACRILICO 25X8CM BORDA POLIDA - FORNECIMENTO E COLOCACAO</v>
      </c>
      <c r="C222" s="351" t="str">
        <f>'[4]PLANILHA ADITIVO'!E225</f>
        <v>UN</v>
      </c>
      <c r="D222" s="350">
        <f>'[4]PLANILHA ADITIVO'!P225</f>
        <v>25</v>
      </c>
      <c r="E222" s="350">
        <f>'[4]PLANILHA ADITIVO'!S225</f>
        <v>66.39</v>
      </c>
      <c r="F222" s="350">
        <f t="shared" si="20"/>
        <v>1659.75</v>
      </c>
    </row>
    <row r="223" spans="1:6" x14ac:dyDescent="0.3">
      <c r="A223" s="352" t="s">
        <v>2045</v>
      </c>
      <c r="B223" s="353" t="str">
        <f>'[4]PLANILHA ADITIVO'!D226</f>
        <v>PPCI</v>
      </c>
      <c r="C223" s="354"/>
      <c r="D223" s="355">
        <f>'[4]PLANILHA ADITIVO'!P226</f>
        <v>0</v>
      </c>
      <c r="E223" s="355"/>
      <c r="F223" s="346">
        <f>SUM(F224:F227)</f>
        <v>4285.9000000000005</v>
      </c>
    </row>
    <row r="224" spans="1:6" ht="26.4" x14ac:dyDescent="0.3">
      <c r="A224" s="347" t="s">
        <v>420</v>
      </c>
      <c r="B224" s="348" t="str">
        <f>'[4]PLANILHA ADITIVO'!D227</f>
        <v>EXTINTOR DE INCÊNDIO PORTÁTIL COM CARGA DE PQS DE 6 KG, CLASSE BC - FORNECIMENTO E INSTALAÇÃO. AF_10/2020_P</v>
      </c>
      <c r="C224" s="351" t="str">
        <f>'[4]PLANILHA ADITIVO'!E227</f>
        <v>UN</v>
      </c>
      <c r="D224" s="350">
        <f>'[4]PLANILHA ADITIVO'!P227</f>
        <v>3</v>
      </c>
      <c r="E224" s="350">
        <f>'[4]PLANILHA ADITIVO'!S227</f>
        <v>258.8</v>
      </c>
      <c r="F224" s="350">
        <f t="shared" ref="F224:F227" si="21">ROUND(D224*E224,2)</f>
        <v>776.4</v>
      </c>
    </row>
    <row r="225" spans="1:6" ht="26.4" x14ac:dyDescent="0.3">
      <c r="A225" s="347" t="s">
        <v>422</v>
      </c>
      <c r="B225" s="348" t="str">
        <f>'[4]PLANILHA ADITIVO'!D228</f>
        <v>EXTINTOR DE INCÊNDIO PORTÁTIL COM CARGA DE ÁGUA PRESSURIZADA DE 10 L, CLASSE A - FORNECIMENTO E INSTALAÇÃO. AF_10/2020_P</v>
      </c>
      <c r="C225" s="351" t="str">
        <f>'[4]PLANILHA ADITIVO'!E228</f>
        <v>UN</v>
      </c>
      <c r="D225" s="350">
        <f>'[4]PLANILHA ADITIVO'!P228</f>
        <v>3</v>
      </c>
      <c r="E225" s="350">
        <f>'[4]PLANILHA ADITIVO'!S228</f>
        <v>228.94</v>
      </c>
      <c r="F225" s="350">
        <f t="shared" si="21"/>
        <v>686.82</v>
      </c>
    </row>
    <row r="226" spans="1:6" ht="26.4" x14ac:dyDescent="0.3">
      <c r="A226" s="347" t="s">
        <v>424</v>
      </c>
      <c r="B226" s="348" t="str">
        <f>'[4]PLANILHA ADITIVO'!D229</f>
        <v>EXTINTOR DE INCÊNDIO PORTÁTIL COM CARGA DE CO2 DE 6 KG, CLASSE BC - FORNECIMENTO E INSTALAÇÃO. AF_10/2020_P</v>
      </c>
      <c r="C226" s="351" t="str">
        <f>'[4]PLANILHA ADITIVO'!E229</f>
        <v>UN</v>
      </c>
      <c r="D226" s="350">
        <f>'[4]PLANILHA ADITIVO'!P229</f>
        <v>3</v>
      </c>
      <c r="E226" s="350">
        <f>'[4]PLANILHA ADITIVO'!S229</f>
        <v>736.36</v>
      </c>
      <c r="F226" s="350">
        <f t="shared" si="21"/>
        <v>2209.08</v>
      </c>
    </row>
    <row r="227" spans="1:6" x14ac:dyDescent="0.3">
      <c r="A227" s="347" t="s">
        <v>426</v>
      </c>
      <c r="B227" s="348" t="str">
        <f>'[4]PLANILHA ADITIVO'!D230</f>
        <v>PLACA FOTOLUMINESCENTE DE ORIENTACAO E SALVAMENTO 24x12cm</v>
      </c>
      <c r="C227" s="351" t="str">
        <f>'[4]PLANILHA ADITIVO'!E230</f>
        <v>UN</v>
      </c>
      <c r="D227" s="350">
        <f>'[4]PLANILHA ADITIVO'!P230</f>
        <v>20</v>
      </c>
      <c r="E227" s="350">
        <f>'[4]PLANILHA ADITIVO'!S230</f>
        <v>30.68</v>
      </c>
      <c r="F227" s="350">
        <f t="shared" si="21"/>
        <v>613.6</v>
      </c>
    </row>
    <row r="228" spans="1:6" x14ac:dyDescent="0.3">
      <c r="A228" s="352" t="s">
        <v>2067</v>
      </c>
      <c r="B228" s="353" t="str">
        <f>'[4]PLANILHA ADITIVO'!D231</f>
        <v>INSTALAÇÕES DE AR CONDICIONADOS</v>
      </c>
      <c r="C228" s="354"/>
      <c r="D228" s="355">
        <f>'[4]PLANILHA ADITIVO'!P231</f>
        <v>0</v>
      </c>
      <c r="E228" s="355"/>
      <c r="F228" s="346">
        <f>SUM(F229:F233)</f>
        <v>60292.340000000004</v>
      </c>
    </row>
    <row r="229" spans="1:6" ht="26.4" x14ac:dyDescent="0.3">
      <c r="A229" s="347" t="s">
        <v>431</v>
      </c>
      <c r="B229" s="348" t="str">
        <f>'[4]PLANILHA ADITIVO'!D232</f>
        <v>Fornecimento e instalação de ar condicionado tipo split wall 12.000 BTU's (evaporadora e condensadora) - contempla a mão de obra, suporte e tubulação até 3,0m F</v>
      </c>
      <c r="C229" s="351" t="str">
        <f>'[4]PLANILHA ADITIVO'!E232</f>
        <v>un</v>
      </c>
      <c r="D229" s="350">
        <f>'[4]PLANILHA ADITIVO'!P232</f>
        <v>10</v>
      </c>
      <c r="E229" s="350">
        <f>'[4]PLANILHA ADITIVO'!S232</f>
        <v>3227.99</v>
      </c>
      <c r="F229" s="350">
        <f t="shared" ref="F229:F233" si="22">ROUND(D229*E229,2)</f>
        <v>32279.9</v>
      </c>
    </row>
    <row r="230" spans="1:6" ht="39.6" x14ac:dyDescent="0.3">
      <c r="A230" s="347" t="s">
        <v>433</v>
      </c>
      <c r="B230" s="348" t="str">
        <f>'[4]PLANILHA ADITIVO'!D233</f>
        <v>FORNECIMENTO E INSTALAÇÃO DE AR CONDICIONADO TIPO SPLIT WALL 9.000 BTU'S (EVAPORADORA E CONDENSADORA)  - CONTEMPLA A MÃO DE OBRA, SUPORTE E TUBULAÇÃO ATÉ 3,0M</v>
      </c>
      <c r="C230" s="351" t="str">
        <f>'[4]PLANILHA ADITIVO'!E233</f>
        <v>un</v>
      </c>
      <c r="D230" s="350">
        <f>'[4]PLANILHA ADITIVO'!P233</f>
        <v>9</v>
      </c>
      <c r="E230" s="350">
        <f>'[4]PLANILHA ADITIVO'!S233</f>
        <v>2916.85</v>
      </c>
      <c r="F230" s="350">
        <f t="shared" si="22"/>
        <v>26251.65</v>
      </c>
    </row>
    <row r="231" spans="1:6" ht="26.4" x14ac:dyDescent="0.3">
      <c r="A231" s="347" t="s">
        <v>435</v>
      </c>
      <c r="B231" s="348" t="str">
        <f>'[4]PLANILHA ADITIVO'!D234</f>
        <v>LUVA, PVC, SOLDÁVEL, DN 25MM, INSTALADO EM DRENO DE AR- CONDICIONADO - FORNECIMENTO E INSTALAÇÃO. AF_12/2014</v>
      </c>
      <c r="C231" s="351" t="str">
        <f>'[4]PLANILHA ADITIVO'!E234</f>
        <v>UN</v>
      </c>
      <c r="D231" s="350">
        <f>'[4]PLANILHA ADITIVO'!P234</f>
        <v>43</v>
      </c>
      <c r="E231" s="350">
        <f>'[4]PLANILHA ADITIVO'!S234</f>
        <v>3.83</v>
      </c>
      <c r="F231" s="350">
        <f t="shared" si="22"/>
        <v>164.69</v>
      </c>
    </row>
    <row r="232" spans="1:6" ht="26.4" x14ac:dyDescent="0.3">
      <c r="A232" s="347" t="s">
        <v>437</v>
      </c>
      <c r="B232" s="348" t="str">
        <f>'[4]PLANILHA ADITIVO'!D235</f>
        <v>TUBO, PVC, SOLDÁVEL, DN 25MM, INSTALADO EM DRENO DE AR- CONDICIONADO - FORNECIMENTO E INSTALAÇÃO. AF_12/2014</v>
      </c>
      <c r="C232" s="351" t="str">
        <f>'[4]PLANILHA ADITIVO'!E235</f>
        <v>M</v>
      </c>
      <c r="D232" s="350">
        <f>'[4]PLANILHA ADITIVO'!P235</f>
        <v>101</v>
      </c>
      <c r="E232" s="350">
        <f>'[4]PLANILHA ADITIVO'!S235</f>
        <v>13.67</v>
      </c>
      <c r="F232" s="350">
        <f t="shared" si="22"/>
        <v>1380.67</v>
      </c>
    </row>
    <row r="233" spans="1:6" ht="26.4" x14ac:dyDescent="0.3">
      <c r="A233" s="347" t="s">
        <v>3003</v>
      </c>
      <c r="B233" s="348" t="str">
        <f>'[4]PLANILHA ADITIVO'!D236</f>
        <v>JOELHO 90 GRAUS, PVC, SOLDÁVEL, DN 25MM, INSTALADO EM DRENO DE AR-CONDICIONADO - FORNECIMENTO E INSTALAÇÃO. AF_12/2014</v>
      </c>
      <c r="C233" s="351" t="str">
        <f>'[4]PLANILHA ADITIVO'!E236</f>
        <v>UN</v>
      </c>
      <c r="D233" s="350">
        <f>'[4]PLANILHA ADITIVO'!P236</f>
        <v>43</v>
      </c>
      <c r="E233" s="350">
        <f>'[4]PLANILHA ADITIVO'!S236</f>
        <v>5.01</v>
      </c>
      <c r="F233" s="350">
        <f t="shared" si="22"/>
        <v>215.43</v>
      </c>
    </row>
    <row r="234" spans="1:6" x14ac:dyDescent="0.3">
      <c r="A234" s="352" t="s">
        <v>2072</v>
      </c>
      <c r="B234" s="353" t="str">
        <f>'[4]PLANILHA ADITIVO'!D237</f>
        <v>MURO/URBANIZAÇÃO</v>
      </c>
      <c r="C234" s="354"/>
      <c r="D234" s="355"/>
      <c r="E234" s="355"/>
      <c r="F234" s="346">
        <f>SUM(F235,F248)</f>
        <v>141625.22999999998</v>
      </c>
    </row>
    <row r="235" spans="1:6" x14ac:dyDescent="0.3">
      <c r="A235" s="356" t="s">
        <v>440</v>
      </c>
      <c r="B235" s="357" t="str">
        <f>'[4]PLANILHA ADITIVO'!D238</f>
        <v>MURO/GRADIL</v>
      </c>
      <c r="C235" s="358"/>
      <c r="D235" s="359"/>
      <c r="E235" s="359"/>
      <c r="F235" s="359">
        <f>ROUNDDOWN(SUM(F236:F247),2)</f>
        <v>76297.98</v>
      </c>
    </row>
    <row r="236" spans="1:6" ht="26.4" x14ac:dyDescent="0.3">
      <c r="A236" s="347" t="s">
        <v>3004</v>
      </c>
      <c r="B236" s="348" t="str">
        <f>'[4]PLANILHA ADITIVO'!D239</f>
        <v>(COMPOSIÇÃO REPRESENTATIVA) EXECUÇÃO DE ESTRUTURAS DE CONCRETO ARMADO, PARA EDIFICAÇÃO INSTITUCIONAL TÉRREA, FCK = 25 MPA. AF_01/2017</v>
      </c>
      <c r="C236" s="351" t="str">
        <f>'[4]PLANILHA ADITIVO'!E239</f>
        <v>m³</v>
      </c>
      <c r="D236" s="350">
        <f>'[4]PLANILHA ADITIVO'!P239</f>
        <v>3.92</v>
      </c>
      <c r="E236" s="350">
        <f>'[4]PLANILHA ADITIVO'!S239</f>
        <v>3617.16</v>
      </c>
      <c r="F236" s="350">
        <f t="shared" ref="F236:F247" si="23">ROUND(D236*E236,2)</f>
        <v>14179.27</v>
      </c>
    </row>
    <row r="237" spans="1:6" ht="39.6" x14ac:dyDescent="0.3">
      <c r="A237" s="347" t="s">
        <v>3005</v>
      </c>
      <c r="B237" s="348" t="str">
        <f>'[4]PLANILHA ADITIVO'!D240</f>
        <v>(COMPOSIÇÃO REPRESENTATIVA) DO SERVIÇO DE ALVENARIA DE VEDAÇÃO DE BLOCOS VAZADOS DE CERÂMICA DE 9X19X19CM (ESPESSURA 9CM), PARA EDIFICAÇÃO HABITACIONAL MULTIFAMILIAR (PRÉDIO). AF_11/2014</v>
      </c>
      <c r="C237" s="351" t="str">
        <f>'[4]PLANILHA ADITIVO'!E240</f>
        <v>m²</v>
      </c>
      <c r="D237" s="350">
        <f>'[4]PLANILHA ADITIVO'!P240</f>
        <v>234.57</v>
      </c>
      <c r="E237" s="350">
        <f>'[4]PLANILHA ADITIVO'!S240</f>
        <v>82.31</v>
      </c>
      <c r="F237" s="350">
        <f t="shared" si="23"/>
        <v>19307.46</v>
      </c>
    </row>
    <row r="238" spans="1:6" ht="26.4" x14ac:dyDescent="0.3">
      <c r="A238" s="347" t="s">
        <v>3006</v>
      </c>
      <c r="B238" s="348" t="str">
        <f>'[4]PLANILHA ADITIVO'!D241</f>
        <v>CHAPISCO APLICADO EM ALVENARIAS E ESTRUTURAS DE CONCRETO INTERNAS, COM COLHER DE PEDREIRO.  ARGAMASSA TRAÇO 1:3 COM PREPARO MANUAL. AF_06/2014</v>
      </c>
      <c r="C238" s="351" t="str">
        <f>'[4]PLANILHA ADITIVO'!E241</f>
        <v>m²</v>
      </c>
      <c r="D238" s="350">
        <f>'[4]PLANILHA ADITIVO'!P241</f>
        <v>420</v>
      </c>
      <c r="E238" s="350">
        <f>'[4]PLANILHA ADITIVO'!S241</f>
        <v>4.2699999999999996</v>
      </c>
      <c r="F238" s="350">
        <f t="shared" si="23"/>
        <v>1793.4</v>
      </c>
    </row>
    <row r="239" spans="1:6" ht="39.6" x14ac:dyDescent="0.3">
      <c r="A239" s="347" t="s">
        <v>3007</v>
      </c>
      <c r="B239" s="348" t="str">
        <f>'[4]PLANILHA ADITIVO'!D242</f>
        <v>EMBOÇO OU MASSA ÚNICA EM ARGAMASSA TRAÇO 1:2:8, PREPARO MANUAL, APLICADA MANUALMENTE EM PANOS DE FACHADA COM PRESENÇA DE VÃOS, ESPESSURA DE 25 MM. AF_06/2014</v>
      </c>
      <c r="C239" s="351" t="str">
        <f>'[4]PLANILHA ADITIVO'!E242</f>
        <v>m²</v>
      </c>
      <c r="D239" s="350">
        <f>'[4]PLANILHA ADITIVO'!P242</f>
        <v>420</v>
      </c>
      <c r="E239" s="350">
        <f>'[4]PLANILHA ADITIVO'!S242</f>
        <v>37.97</v>
      </c>
      <c r="F239" s="350">
        <f t="shared" si="23"/>
        <v>15947.4</v>
      </c>
    </row>
    <row r="240" spans="1:6" x14ac:dyDescent="0.3">
      <c r="A240" s="347" t="s">
        <v>3008</v>
      </c>
      <c r="B240" s="348" t="str">
        <f>'[4]PLANILHA ADITIVO'!D243</f>
        <v>APLICAÇÃO DE FUNDO SELADOR ACRÍLICO EM PAREDES, UMA DEMÃO. AF_06/2014</v>
      </c>
      <c r="C240" s="351" t="str">
        <f>'[4]PLANILHA ADITIVO'!E243</f>
        <v>m²</v>
      </c>
      <c r="D240" s="350">
        <f>'[4]PLANILHA ADITIVO'!P243</f>
        <v>420</v>
      </c>
      <c r="E240" s="350">
        <f>'[4]PLANILHA ADITIVO'!S243</f>
        <v>2.36</v>
      </c>
      <c r="F240" s="350">
        <f t="shared" si="23"/>
        <v>991.2</v>
      </c>
    </row>
    <row r="241" spans="1:6" ht="26.4" x14ac:dyDescent="0.3">
      <c r="A241" s="347" t="s">
        <v>3009</v>
      </c>
      <c r="B241" s="348" t="str">
        <f>'[4]PLANILHA ADITIVO'!D244</f>
        <v>APLICAÇÃO MANUAL DE PINTURA COM TINTA LÁTEX ACRÍLICA EM PAREDES, DUAS DEMÃOS. AF_06/2014</v>
      </c>
      <c r="C241" s="351" t="str">
        <f>'[4]PLANILHA ADITIVO'!E244</f>
        <v>m²</v>
      </c>
      <c r="D241" s="350">
        <f>'[4]PLANILHA ADITIVO'!P244</f>
        <v>420</v>
      </c>
      <c r="E241" s="350">
        <f>'[4]PLANILHA ADITIVO'!S244</f>
        <v>13.1</v>
      </c>
      <c r="F241" s="350">
        <f t="shared" si="23"/>
        <v>5502</v>
      </c>
    </row>
    <row r="242" spans="1:6" x14ac:dyDescent="0.3">
      <c r="A242" s="347" t="s">
        <v>3010</v>
      </c>
      <c r="B242" s="348" t="str">
        <f>'[4]PLANILHA ADITIVO'!D245</f>
        <v>CHAPIM DE CONCRETO</v>
      </c>
      <c r="C242" s="351" t="str">
        <f>'[4]PLANILHA ADITIVO'!E245</f>
        <v>M</v>
      </c>
      <c r="D242" s="350">
        <f>'[4]PLANILHA ADITIVO'!P245</f>
        <v>105</v>
      </c>
      <c r="E242" s="350">
        <f>'[4]PLANILHA ADITIVO'!S245</f>
        <v>39.97</v>
      </c>
      <c r="F242" s="350">
        <f t="shared" si="23"/>
        <v>4196.8500000000004</v>
      </c>
    </row>
    <row r="243" spans="1:6" ht="26.4" x14ac:dyDescent="0.3">
      <c r="A243" s="347" t="s">
        <v>3011</v>
      </c>
      <c r="B243" s="348" t="str">
        <f>'[4]PLANILHA ADITIVO'!D246</f>
        <v>Gradil com portão de correr e/ou abrir, em cantoneira "L" de 2 x 5/16" dobrada (montante), três  barras chatas 1 x 5/16" (horizontal) e barras quadradas 3/4" (vertical)</v>
      </c>
      <c r="C243" s="351" t="str">
        <f>'[4]PLANILHA ADITIVO'!E246</f>
        <v>m²</v>
      </c>
      <c r="D243" s="350">
        <f>'[4]PLANILHA ADITIVO'!P246</f>
        <v>12.07</v>
      </c>
      <c r="E243" s="350">
        <f>'[4]PLANILHA ADITIVO'!S246</f>
        <v>605.69000000000005</v>
      </c>
      <c r="F243" s="350">
        <f t="shared" si="23"/>
        <v>7310.68</v>
      </c>
    </row>
    <row r="244" spans="1:6" ht="39.6" x14ac:dyDescent="0.3">
      <c r="A244" s="347" t="s">
        <v>3012</v>
      </c>
      <c r="B244" s="348" t="str">
        <f>'[4]PLANILHA ADITIVO'!D247</f>
        <v>PINTURA COM TINTA ALQUÍDICA DE ACABAMENTO (ESMALTE SINTÉTICO BRILHANTE) APLICADA A ROLO OU PINCEL SOBRE SUPERFÍCIES METÁLICAS (EXCETO PERFIL) EXECUTADO EM OBRA (02 DEMÃOS). AF_01/2020</v>
      </c>
      <c r="C244" s="351" t="str">
        <f>'[4]PLANILHA ADITIVO'!E247</f>
        <v>m²</v>
      </c>
      <c r="D244" s="350">
        <f>'[4]PLANILHA ADITIVO'!P247</f>
        <v>24.14</v>
      </c>
      <c r="E244" s="350">
        <f>'[4]PLANILHA ADITIVO'!S247</f>
        <v>37.51</v>
      </c>
      <c r="F244" s="350">
        <f t="shared" si="23"/>
        <v>905.49</v>
      </c>
    </row>
    <row r="245" spans="1:6" ht="39.6" x14ac:dyDescent="0.3">
      <c r="A245" s="347" t="s">
        <v>3013</v>
      </c>
      <c r="B245" s="348" t="str">
        <f>'[4]PLANILHA ADITIVO'!D248</f>
        <v>EMBOÇO OU MASSA ÚNICA EM ARGAMASSA TRAÇO 1:2:8, PREPARO MANUAL, APLICADA MANUALMENTE EM PANOS CEGOS DE FACHADA (SEM PRESENÇA DE VÃOS), ESPESSURA DE 45 MM. AF_06/2014</v>
      </c>
      <c r="C245" s="351" t="str">
        <f>'[4]PLANILHA ADITIVO'!E248</f>
        <v>M2</v>
      </c>
      <c r="D245" s="350">
        <f>'[4]PLANILHA ADITIVO'!P248</f>
        <v>32.1</v>
      </c>
      <c r="E245" s="350">
        <f>'[4]PLANILHA ADITIVO'!S248</f>
        <v>43.003470999999998</v>
      </c>
      <c r="F245" s="350">
        <f t="shared" si="23"/>
        <v>1380.41</v>
      </c>
    </row>
    <row r="246" spans="1:6" ht="52.8" x14ac:dyDescent="0.3">
      <c r="A246" s="347" t="s">
        <v>3014</v>
      </c>
      <c r="B246" s="348" t="str">
        <f>'[4]PLANILHA ADITIVO'!D249</f>
        <v>ALVENARIA DE VEDAÇÃO DE BLOCOS CERÂMICOS FURADOS NA HORIZONTAL DE 14X9X19CM (ESPESSURA 14CM, BLOCO DEITADO) DE PAREDES COM ÁREA LÍQUIDA MENOR QUE 6M² SEM VÃOS E ARGAMASSA DE ASSENTAMENTO COM PREPARO MANUAL. AF_06/2014</v>
      </c>
      <c r="C246" s="351" t="str">
        <f>'[4]PLANILHA ADITIVO'!E249</f>
        <v>M2</v>
      </c>
      <c r="D246" s="350">
        <f>'[4]PLANILHA ADITIVO'!P249</f>
        <v>32.1</v>
      </c>
      <c r="E246" s="350">
        <f>'[4]PLANILHA ADITIVO'!S249</f>
        <v>113.17927299999999</v>
      </c>
      <c r="F246" s="350">
        <f t="shared" si="23"/>
        <v>3633.05</v>
      </c>
    </row>
    <row r="247" spans="1:6" ht="52.8" x14ac:dyDescent="0.3">
      <c r="A247" s="347" t="s">
        <v>3015</v>
      </c>
      <c r="B247" s="348" t="str">
        <f>'[4]PLANILHA ADITIVO'!D250</f>
        <v>(COMPOSIÇÃO REPRESENTATIVA) DO SERVIÇO DE REVESTIMENTO CERÂMICO PARA AMBIENTES DE ÁREAS MOLHADAS, MEIA PAREDE OU PAREDE INTEIRA, COM PLACAS TIPO ESMALTADA EXTRA, DIMENSÕES 20X20 CM, PARA EDIFICAÇÃO HABITACIONAL MULTIFAMILIAR (PRÉDIO). AF_11/2014</v>
      </c>
      <c r="C247" s="351" t="str">
        <f>'[4]PLANILHA ADITIVO'!E250</f>
        <v>M2</v>
      </c>
      <c r="D247" s="350">
        <f>'[4]PLANILHA ADITIVO'!P250</f>
        <v>23.36</v>
      </c>
      <c r="E247" s="350">
        <f>'[4]PLANILHA ADITIVO'!S250</f>
        <v>49.262622999999998</v>
      </c>
      <c r="F247" s="350">
        <f t="shared" si="23"/>
        <v>1150.77</v>
      </c>
    </row>
    <row r="248" spans="1:6" x14ac:dyDescent="0.3">
      <c r="A248" s="356" t="s">
        <v>442</v>
      </c>
      <c r="B248" s="357" t="str">
        <f>'[4]PLANILHA ADITIVO'!D251</f>
        <v>URBANIZAÇÃO</v>
      </c>
      <c r="C248" s="358"/>
      <c r="D248" s="359">
        <f>'[4]PLANILHA ADITIVO'!P251</f>
        <v>0</v>
      </c>
      <c r="E248" s="359"/>
      <c r="F248" s="359">
        <f>ROUNDUP(SUM(F249:F263),2)</f>
        <v>65327.25</v>
      </c>
    </row>
    <row r="249" spans="1:6" x14ac:dyDescent="0.3">
      <c r="A249" s="347" t="s">
        <v>3004</v>
      </c>
      <c r="B249" s="348" t="str">
        <f>'[4]PLANILHA ADITIVO'!D252</f>
        <v>PLANTIO DE GRAMA EM PLACAS. AF_05/2018</v>
      </c>
      <c r="C249" s="351" t="str">
        <f>'[4]PLANILHA ADITIVO'!E252</f>
        <v>m²</v>
      </c>
      <c r="D249" s="350">
        <f>'[4]PLANILHA ADITIVO'!P252</f>
        <v>223.99</v>
      </c>
      <c r="E249" s="350">
        <f>'[4]PLANILHA ADITIVO'!S252</f>
        <v>12.56</v>
      </c>
      <c r="F249" s="350">
        <f t="shared" ref="F249:F262" si="24">ROUND(D249*E249,2)</f>
        <v>2813.31</v>
      </c>
    </row>
    <row r="250" spans="1:6" x14ac:dyDescent="0.3">
      <c r="A250" s="347" t="s">
        <v>3005</v>
      </c>
      <c r="B250" s="348" t="str">
        <f>'[4]PLANILHA ADITIVO'!D253</f>
        <v>PISO PODOTÁTIL, DIRECIONAL OU ALERTA, ASSENTADO SOBRE ARGAMASSA. AF_05/2020</v>
      </c>
      <c r="C250" s="351" t="str">
        <f>'[4]PLANILHA ADITIVO'!E253</f>
        <v>M</v>
      </c>
      <c r="D250" s="350">
        <f>'[4]PLANILHA ADITIVO'!P253</f>
        <v>60</v>
      </c>
      <c r="E250" s="350">
        <f>'[4]PLANILHA ADITIVO'!S253</f>
        <v>161.32</v>
      </c>
      <c r="F250" s="350">
        <f t="shared" si="24"/>
        <v>9679.2000000000007</v>
      </c>
    </row>
    <row r="251" spans="1:6" ht="26.4" x14ac:dyDescent="0.3">
      <c r="A251" s="347" t="s">
        <v>3006</v>
      </c>
      <c r="B251" s="348" t="str">
        <f>'[4]PLANILHA ADITIVO'!D254</f>
        <v>EXECUÇÃO DE PAVIMENTO EM PARALELEPÍPEDOS, REJUNTAMENTO COM ARGAMASSA TRAÇO 1:3 (CIMENTO E AREIA). AF_05/2020</v>
      </c>
      <c r="C251" s="351" t="str">
        <f>'[4]PLANILHA ADITIVO'!E254</f>
        <v>m²</v>
      </c>
      <c r="D251" s="350">
        <f>'[4]PLANILHA ADITIVO'!P254</f>
        <v>126.42</v>
      </c>
      <c r="E251" s="350">
        <f>'[4]PLANILHA ADITIVO'!S254</f>
        <v>81.430000000000007</v>
      </c>
      <c r="F251" s="350">
        <f t="shared" si="24"/>
        <v>10294.379999999999</v>
      </c>
    </row>
    <row r="252" spans="1:6" ht="52.8" x14ac:dyDescent="0.3">
      <c r="A252" s="347" t="s">
        <v>3007</v>
      </c>
      <c r="B252" s="348" t="str">
        <f>'[4]PLANILHA ADITIVO'!D255</f>
        <v>ASSENTAMENTO DE GUIA (MEIO-FIO) EM TRECHO RETO, CONFECCIONADA EM CONCRETO PRÉ-FABRICADO, DIMENSÕES 100X15X13X20 CM (COMPRIMENTO X BASE INFERIOR X BASE SUPERIOR X ALTURA), PARA URBANIZAÇÃO INTERNA DE EMPREENDIMENTOS. AF_06/2016_P</v>
      </c>
      <c r="C252" s="351" t="str">
        <f>'[4]PLANILHA ADITIVO'!E255</f>
        <v>M</v>
      </c>
      <c r="D252" s="350">
        <f>'[4]PLANILHA ADITIVO'!P255</f>
        <v>96.5</v>
      </c>
      <c r="E252" s="350">
        <f>'[4]PLANILHA ADITIVO'!S255</f>
        <v>60.61</v>
      </c>
      <c r="F252" s="350">
        <f t="shared" si="24"/>
        <v>5848.87</v>
      </c>
    </row>
    <row r="253" spans="1:6" ht="39.6" x14ac:dyDescent="0.3">
      <c r="A253" s="347" t="s">
        <v>3008</v>
      </c>
      <c r="B253" s="348" t="str">
        <f>'[4]PLANILHA ADITIVO'!D256</f>
        <v>ASSENTAMENTO DE GUIA (MEIO-FIO) EM TRECHO CURVO, CONFECCIONADA EM CONCRETO PRÉ-FABRICADO, DIMENSÕES 100X15X13X30 CM (COMPRIMENTO X BASE INFERIOR X BASE SUPERIOR X ALTURA), PARA VIAS URBANAS (USO VIÁRIO). AF_06/2016</v>
      </c>
      <c r="C253" s="351" t="str">
        <f>'[4]PLANILHA ADITIVO'!E256</f>
        <v>M</v>
      </c>
      <c r="D253" s="350">
        <f>'[4]PLANILHA ADITIVO'!P256</f>
        <v>57.54</v>
      </c>
      <c r="E253" s="350">
        <f>'[4]PLANILHA ADITIVO'!S256</f>
        <v>65.86</v>
      </c>
      <c r="F253" s="350">
        <f t="shared" si="24"/>
        <v>3789.58</v>
      </c>
    </row>
    <row r="254" spans="1:6" ht="26.4" x14ac:dyDescent="0.3">
      <c r="A254" s="347" t="s">
        <v>3009</v>
      </c>
      <c r="B254" s="348" t="str">
        <f>'[4]PLANILHA ADITIVO'!D257</f>
        <v>LASTRO COM MATERIAL GRANULAR (PEDRA BRITADA N.1 E PEDRA BRITADA N.2), APLICADO EM PISOS OU LAJES SOBRE SOLO, ESPESSURA DE *10 CM*. AF_07/2019</v>
      </c>
      <c r="C254" s="351" t="str">
        <f>'[4]PLANILHA ADITIVO'!E257</f>
        <v>m³</v>
      </c>
      <c r="D254" s="350">
        <f>'[4]PLANILHA ADITIVO'!P257</f>
        <v>8.1</v>
      </c>
      <c r="E254" s="350">
        <f>'[4]PLANILHA ADITIVO'!S257</f>
        <v>131.77000000000001</v>
      </c>
      <c r="F254" s="350">
        <f t="shared" si="24"/>
        <v>1067.3399999999999</v>
      </c>
    </row>
    <row r="255" spans="1:6" x14ac:dyDescent="0.3">
      <c r="A255" s="347" t="s">
        <v>3010</v>
      </c>
      <c r="B255" s="348" t="str">
        <f>'[4]PLANILHA ADITIVO'!D258</f>
        <v>CAIACAO EM MEIO FIO</v>
      </c>
      <c r="C255" s="351" t="str">
        <f>'[4]PLANILHA ADITIVO'!E258</f>
        <v>m²</v>
      </c>
      <c r="D255" s="350">
        <f>'[4]PLANILHA ADITIVO'!P258</f>
        <v>112.47</v>
      </c>
      <c r="E255" s="350">
        <f>'[4]PLANILHA ADITIVO'!S258</f>
        <v>3.89</v>
      </c>
      <c r="F255" s="350">
        <f t="shared" si="24"/>
        <v>437.51</v>
      </c>
    </row>
    <row r="256" spans="1:6" x14ac:dyDescent="0.3">
      <c r="A256" s="347" t="s">
        <v>3011</v>
      </c>
      <c r="B256" s="348" t="str">
        <f>'[4]PLANILHA ADITIVO'!D259</f>
        <v>PINTURA FAIXA DEMARCACAO EM PISOS-TINTA NOVACOR-ESTACIONAMENTO</v>
      </c>
      <c r="C256" s="351" t="str">
        <f>'[4]PLANILHA ADITIVO'!E259</f>
        <v>M</v>
      </c>
      <c r="D256" s="350">
        <f>'[4]PLANILHA ADITIVO'!P259</f>
        <v>40.51</v>
      </c>
      <c r="E256" s="350">
        <f>'[4]PLANILHA ADITIVO'!S259</f>
        <v>2.4</v>
      </c>
      <c r="F256" s="350">
        <f t="shared" si="24"/>
        <v>97.22</v>
      </c>
    </row>
    <row r="257" spans="1:6" x14ac:dyDescent="0.3">
      <c r="A257" s="347" t="s">
        <v>3012</v>
      </c>
      <c r="B257" s="348" t="str">
        <f>'[4]PLANILHA ADITIVO'!D260</f>
        <v>BANCO DE CONCRETO PREMOLDADO COM ENCOSTO 1,50x0,50x0,05M</v>
      </c>
      <c r="C257" s="351" t="str">
        <f>'[4]PLANILHA ADITIVO'!E260</f>
        <v>M</v>
      </c>
      <c r="D257" s="350">
        <f>'[4]PLANILHA ADITIVO'!P260</f>
        <v>3</v>
      </c>
      <c r="E257" s="350">
        <f>'[4]PLANILHA ADITIVO'!S260</f>
        <v>340.74</v>
      </c>
      <c r="F257" s="350">
        <f t="shared" si="24"/>
        <v>1022.22</v>
      </c>
    </row>
    <row r="258" spans="1:6" ht="26.4" x14ac:dyDescent="0.3">
      <c r="A258" s="347" t="s">
        <v>3013</v>
      </c>
      <c r="B258" s="348" t="str">
        <f>'[4]PLANILHA ADITIVO'!D261</f>
        <v>PLANTIO DE ÁRVORE ORNAMENTAL COM ALTURA DE MUDA MAIOR QUE 2,00 M E MENOR OU IGUAL A 4,00 M. AF_05/2018</v>
      </c>
      <c r="C258" s="351" t="str">
        <f>'[4]PLANILHA ADITIVO'!E261</f>
        <v>UN</v>
      </c>
      <c r="D258" s="350">
        <f>'[4]PLANILHA ADITIVO'!P261</f>
        <v>1</v>
      </c>
      <c r="E258" s="350">
        <f>'[4]PLANILHA ADITIVO'!S261</f>
        <v>191.46</v>
      </c>
      <c r="F258" s="350">
        <f t="shared" si="24"/>
        <v>191.46</v>
      </c>
    </row>
    <row r="259" spans="1:6" ht="26.4" x14ac:dyDescent="0.3">
      <c r="A259" s="347" t="s">
        <v>3014</v>
      </c>
      <c r="B259" s="348" t="str">
        <f>'[4]PLANILHA ADITIVO'!D262</f>
        <v>REGULARIZAÇÃO E COMPACTAÇÃO DE SUBLEITO DE SOLO  PREDOMINANTEMENTE ARGILOSO. AF_11/2019</v>
      </c>
      <c r="C259" s="351" t="str">
        <f>'[4]PLANILHA ADITIVO'!E262</f>
        <v>m²</v>
      </c>
      <c r="D259" s="350">
        <f>'[4]PLANILHA ADITIVO'!P262</f>
        <v>540.17999999999995</v>
      </c>
      <c r="E259" s="350">
        <f>'[4]PLANILHA ADITIVO'!S262</f>
        <v>1.94</v>
      </c>
      <c r="F259" s="350">
        <f t="shared" si="24"/>
        <v>1047.95</v>
      </c>
    </row>
    <row r="260" spans="1:6" x14ac:dyDescent="0.3">
      <c r="A260" s="347" t="s">
        <v>3015</v>
      </c>
      <c r="B260" s="348" t="str">
        <f>'[4]PLANILHA ADITIVO'!D263</f>
        <v>APLICAÇÃO DE ADUBO EM SOLO. AF_05/2018</v>
      </c>
      <c r="C260" s="351" t="str">
        <f>'[4]PLANILHA ADITIVO'!E263</f>
        <v>m²</v>
      </c>
      <c r="D260" s="350">
        <f>'[4]PLANILHA ADITIVO'!P263</f>
        <v>223.99</v>
      </c>
      <c r="E260" s="350">
        <f>'[4]PLANILHA ADITIVO'!S263</f>
        <v>3.85</v>
      </c>
      <c r="F260" s="350">
        <f t="shared" si="24"/>
        <v>862.36</v>
      </c>
    </row>
    <row r="261" spans="1:6" x14ac:dyDescent="0.3">
      <c r="A261" s="347" t="s">
        <v>3016</v>
      </c>
      <c r="B261" s="348" t="str">
        <f>'[4]PLANILHA ADITIVO'!D264</f>
        <v>LASTRO DE AREIA MEDIA</v>
      </c>
      <c r="C261" s="351" t="str">
        <f>'[4]PLANILHA ADITIVO'!E264</f>
        <v>m³</v>
      </c>
      <c r="D261" s="350">
        <f>'[4]PLANILHA ADITIVO'!P264</f>
        <v>6.32</v>
      </c>
      <c r="E261" s="350">
        <f>'[4]PLANILHA ADITIVO'!S264</f>
        <v>174.71</v>
      </c>
      <c r="F261" s="350">
        <f t="shared" si="24"/>
        <v>1104.17</v>
      </c>
    </row>
    <row r="262" spans="1:6" x14ac:dyDescent="0.3">
      <c r="A262" s="347" t="s">
        <v>3017</v>
      </c>
      <c r="B262" s="348" t="str">
        <f>'[4]PLANILHA ADITIVO'!D265</f>
        <v>CALCADA CONCRETO ARMADO - ESPESSURA 7cm</v>
      </c>
      <c r="C262" s="351" t="str">
        <f>'[4]PLANILHA ADITIVO'!E265</f>
        <v>m²</v>
      </c>
      <c r="D262" s="350">
        <f>'[4]PLANILHA ADITIVO'!P265</f>
        <v>206.88</v>
      </c>
      <c r="E262" s="350">
        <f>'[4]PLANILHA ADITIVO'!S265</f>
        <v>115.62</v>
      </c>
      <c r="F262" s="350">
        <f t="shared" si="24"/>
        <v>23919.47</v>
      </c>
    </row>
    <row r="263" spans="1:6" ht="26.4" x14ac:dyDescent="0.3">
      <c r="A263" s="347" t="s">
        <v>3018</v>
      </c>
      <c r="B263" s="348" t="str">
        <f>'[4]PLANILHA ADITIVO'!D266</f>
        <v>EXECUÇÃO DE PAVIMENTO EM PISO INTERTRAVADO, COM BLOCO SEXTAVADO DE 25 X 25 CM, ESPESSURA 8 CM. AF_12/2015</v>
      </c>
      <c r="C263" s="351" t="str">
        <f>'[4]PLANILHA ADITIVO'!E266</f>
        <v>M2</v>
      </c>
      <c r="D263" s="350">
        <f>'[4]PLANILHA ADITIVO'!P266</f>
        <v>63.21</v>
      </c>
      <c r="E263" s="350">
        <f>'[4]PLANILHA ADITIVO'!S266</f>
        <v>49.868802000000002</v>
      </c>
      <c r="F263" s="350">
        <f>ROUND(D263*E263,2)</f>
        <v>3152.21</v>
      </c>
    </row>
    <row r="264" spans="1:6" x14ac:dyDescent="0.3">
      <c r="A264" s="352" t="s">
        <v>3019</v>
      </c>
      <c r="B264" s="353" t="str">
        <f>'[4]PLANILHA ADITIVO'!D267</f>
        <v>TOTEM DE IDENTIFICAÇÃO</v>
      </c>
      <c r="C264" s="354"/>
      <c r="D264" s="355"/>
      <c r="E264" s="355"/>
      <c r="F264" s="346">
        <f>ROUND(SUM(F265:F280),2)</f>
        <v>32415.11</v>
      </c>
    </row>
    <row r="265" spans="1:6" ht="26.4" x14ac:dyDescent="0.3">
      <c r="A265" s="347" t="s">
        <v>450</v>
      </c>
      <c r="B265" s="348" t="str">
        <f>'[4]PLANILHA ADITIVO'!D268</f>
        <v>ESCAVAÇÃO MANUAL DE VALA COM PROFUNDIDADE MENOR OU IGUAL A
1,30 M. AF_03/2016</v>
      </c>
      <c r="C265" s="351" t="str">
        <f>'[4]PLANILHA ADITIVO'!E268</f>
        <v>m³</v>
      </c>
      <c r="D265" s="350">
        <f>'[4]PLANILHA ADITIVO'!P268</f>
        <v>1.5</v>
      </c>
      <c r="E265" s="350">
        <f>'[4]PLANILHA ADITIVO'!S268</f>
        <v>64.010000000000005</v>
      </c>
      <c r="F265" s="350">
        <f t="shared" ref="F265:F280" si="25">ROUND(D265*E265,2)</f>
        <v>96.02</v>
      </c>
    </row>
    <row r="266" spans="1:6" ht="26.4" x14ac:dyDescent="0.3">
      <c r="A266" s="347" t="s">
        <v>452</v>
      </c>
      <c r="B266" s="348" t="str">
        <f>'[4]PLANILHA ADITIVO'!D269</f>
        <v>FABRICAÇÃO, MONTAGEM E DESMONTAGEM DE FÔRMA PARA SAPATA,
EM CHAPA DE MADEIRA COMPENSADA RESINADA, E=17 MM, 2 UTILIZAÇÕES. AF  06/2017</v>
      </c>
      <c r="C266" s="351" t="str">
        <f>'[4]PLANILHA ADITIVO'!E269</f>
        <v>m²</v>
      </c>
      <c r="D266" s="350">
        <f>'[4]PLANILHA ADITIVO'!P269</f>
        <v>4.8</v>
      </c>
      <c r="E266" s="350">
        <f>'[4]PLANILHA ADITIVO'!S269</f>
        <v>264.17</v>
      </c>
      <c r="F266" s="350">
        <f t="shared" si="25"/>
        <v>1268.02</v>
      </c>
    </row>
    <row r="267" spans="1:6" ht="26.4" x14ac:dyDescent="0.3">
      <c r="A267" s="347" t="s">
        <v>454</v>
      </c>
      <c r="B267" s="348" t="str">
        <f>'[4]PLANILHA ADITIVO'!D270</f>
        <v>LASTRO COM MATERIAL GRANULAR (AREIA MÉDIA), APLICADO EM PISOS OU RADIERS, ESPESSURA DE *10 CM*. AF_07/2019</v>
      </c>
      <c r="C267" s="351" t="str">
        <f>'[4]PLANILHA ADITIVO'!E270</f>
        <v>m³</v>
      </c>
      <c r="D267" s="350">
        <f>'[4]PLANILHA ADITIVO'!P270</f>
        <v>0.95</v>
      </c>
      <c r="E267" s="350">
        <f>'[4]PLANILHA ADITIVO'!S270</f>
        <v>144.33000000000001</v>
      </c>
      <c r="F267" s="350">
        <f t="shared" si="25"/>
        <v>137.11000000000001</v>
      </c>
    </row>
    <row r="268" spans="1:6" ht="39.6" x14ac:dyDescent="0.3">
      <c r="A268" s="347" t="s">
        <v>456</v>
      </c>
      <c r="B268" s="348" t="str">
        <f>'[4]PLANILHA ADITIVO'!D271</f>
        <v>CONCRETAGEM DE PILARES, FCK = 25 MPA, COM USO DE BOMBA EM EDIFICAÇÃO COM SEÇÃO MÉDIA DE PILARES MENOR OU IGUAL A 0,25 M² - LANÇAMENTO, ADENSAMENTO E ACABAMENTO. AF_12/2015</v>
      </c>
      <c r="C268" s="351" t="str">
        <f>'[4]PLANILHA ADITIVO'!E271</f>
        <v>m³</v>
      </c>
      <c r="D268" s="350">
        <f>'[4]PLANILHA ADITIVO'!P271</f>
        <v>1</v>
      </c>
      <c r="E268" s="350">
        <f>'[4]PLANILHA ADITIVO'!S271</f>
        <v>533.85</v>
      </c>
      <c r="F268" s="350">
        <f t="shared" si="25"/>
        <v>533.85</v>
      </c>
    </row>
    <row r="269" spans="1:6" x14ac:dyDescent="0.3">
      <c r="A269" s="347" t="s">
        <v>458</v>
      </c>
      <c r="B269" s="348" t="str">
        <f>'[4]PLANILHA ADITIVO'!D272</f>
        <v>ESTRUTURA EDIF.METALICA-VIGAS CHAPA DE ACO DOBRADA 1/4""</v>
      </c>
      <c r="C269" s="351" t="str">
        <f>'[4]PLANILHA ADITIVO'!E272</f>
        <v>KG</v>
      </c>
      <c r="D269" s="350">
        <f>'[4]PLANILHA ADITIVO'!P272</f>
        <v>500</v>
      </c>
      <c r="E269" s="350">
        <f>'[4]PLANILHA ADITIVO'!S272</f>
        <v>21.32</v>
      </c>
      <c r="F269" s="350">
        <f t="shared" si="25"/>
        <v>10660</v>
      </c>
    </row>
    <row r="270" spans="1:6" x14ac:dyDescent="0.3">
      <c r="A270" s="347" t="s">
        <v>460</v>
      </c>
      <c r="B270" s="348" t="str">
        <f>'[4]PLANILHA ADITIVO'!D273</f>
        <v>Chapa de aço galvanizado nº 14 - e=1,95mm - dimensões 2,00x1,00m</v>
      </c>
      <c r="C270" s="351" t="str">
        <f>'[4]PLANILHA ADITIVO'!E273</f>
        <v>m²</v>
      </c>
      <c r="D270" s="350">
        <f>'[4]PLANILHA ADITIVO'!P273</f>
        <v>27.2</v>
      </c>
      <c r="E270" s="350">
        <f>'[4]PLANILHA ADITIVO'!S273</f>
        <v>47.99</v>
      </c>
      <c r="F270" s="350">
        <f t="shared" si="25"/>
        <v>1305.33</v>
      </c>
    </row>
    <row r="271" spans="1:6" ht="39.6" x14ac:dyDescent="0.3">
      <c r="A271" s="347" t="s">
        <v>462</v>
      </c>
      <c r="B271" s="348" t="str">
        <f>'[4]PLANILHA ADITIVO'!D274</f>
        <v>PINTURA COM TINTA ALQUÍDICA DE FUNDO (TIPO ZARCÃO) APLICADA A
ROLO OU PINCEL SOBRE PERFIL METÁLICO EXECUTADO EM FÁBRICA (POR DEMÃO). AF  01/2020</v>
      </c>
      <c r="C271" s="351" t="str">
        <f>'[4]PLANILHA ADITIVO'!E274</f>
        <v>m²</v>
      </c>
      <c r="D271" s="350">
        <f>'[4]PLANILHA ADITIVO'!P274</f>
        <v>27.2</v>
      </c>
      <c r="E271" s="350">
        <f>'[4]PLANILHA ADITIVO'!S274</f>
        <v>8.44</v>
      </c>
      <c r="F271" s="350">
        <f t="shared" si="25"/>
        <v>229.57</v>
      </c>
    </row>
    <row r="272" spans="1:6" ht="39.6" x14ac:dyDescent="0.3">
      <c r="A272" s="347" t="s">
        <v>464</v>
      </c>
      <c r="B272" s="348" t="str">
        <f>'[4]PLANILHA ADITIVO'!D275</f>
        <v>PINTURA COM TINTA ALQUÍDICA DE ACABAMENTO (ESMALTE SINTÉTICO
ACETINADO) APLICADA A ROLO OU PINCEL SOBRE SUPERFÍCIES METÁLICAS (EXCETO PERFIL) EXECUTADO EM OBRA (02 DEMÃOS). AF  01/2020</v>
      </c>
      <c r="C272" s="351" t="str">
        <f>'[4]PLANILHA ADITIVO'!E275</f>
        <v>m²</v>
      </c>
      <c r="D272" s="350">
        <f>'[4]PLANILHA ADITIVO'!P275</f>
        <v>27.2</v>
      </c>
      <c r="E272" s="350">
        <f>'[4]PLANILHA ADITIVO'!S275</f>
        <v>37.78</v>
      </c>
      <c r="F272" s="350">
        <f t="shared" si="25"/>
        <v>1027.6199999999999</v>
      </c>
    </row>
    <row r="273" spans="1:6" ht="26.4" x14ac:dyDescent="0.3">
      <c r="A273" s="347" t="s">
        <v>466</v>
      </c>
      <c r="B273" s="348" t="str">
        <f>'[4]PLANILHA ADITIVO'!D276</f>
        <v>LETREIRO EM CHAPA GALVANIZADA  L=50CM, SEM PINTURA OU
PLOTAGEM EM ADESIVO</v>
      </c>
      <c r="C273" s="351" t="str">
        <f>'[4]PLANILHA ADITIVO'!E276</f>
        <v>m</v>
      </c>
      <c r="D273" s="350">
        <f>'[4]PLANILHA ADITIVO'!P276</f>
        <v>4.5</v>
      </c>
      <c r="E273" s="350">
        <f>'[4]PLANILHA ADITIVO'!S276</f>
        <v>134.65</v>
      </c>
      <c r="F273" s="350">
        <f t="shared" si="25"/>
        <v>605.92999999999995</v>
      </c>
    </row>
    <row r="274" spans="1:6" ht="39.6" x14ac:dyDescent="0.3">
      <c r="A274" s="347" t="s">
        <v>468</v>
      </c>
      <c r="B274" s="348" t="str">
        <f>'[4]PLANILHA ADITIVO'!D277</f>
        <v>PINTURA COM TINTA ALQUÍDICA DE FUNDO (TIPO ZARCÃO) PULVERIZADA SOBRE SUPERFÍCIES METÁLICAS (EXCETO PERFIL) EXECUTADO EM OBRA (POR DEMÃO). AF_01/2020</v>
      </c>
      <c r="C274" s="351" t="str">
        <f>'[4]PLANILHA ADITIVO'!E277</f>
        <v>M²</v>
      </c>
      <c r="D274" s="350">
        <f>'[4]PLANILHA ADITIVO'!P277</f>
        <v>140.6</v>
      </c>
      <c r="E274" s="350">
        <f>'[4]PLANILHA ADITIVO'!S277</f>
        <v>6.1181789999999996</v>
      </c>
      <c r="F274" s="350">
        <f t="shared" si="25"/>
        <v>860.22</v>
      </c>
    </row>
    <row r="275" spans="1:6" ht="39.6" x14ac:dyDescent="0.3">
      <c r="A275" s="347" t="s">
        <v>470</v>
      </c>
      <c r="B275" s="348" t="str">
        <f>'[4]PLANILHA ADITIVO'!D278</f>
        <v>PINTURA COM TINTA ALQUÍDICA DE ACABAMENTO (ESMALTE SINTÉTICO ACETINADO) PULVERIZADA SOBRE SUPERFÍCIES METÁLICAS (EXCETO PERFIL) EXECUTADO EM OBRA (02 DEMÃOS). AF_01/2020</v>
      </c>
      <c r="C275" s="351" t="str">
        <f>'[4]PLANILHA ADITIVO'!E278</f>
        <v>M²</v>
      </c>
      <c r="D275" s="350">
        <f>'[4]PLANILHA ADITIVO'!P278</f>
        <v>72.28</v>
      </c>
      <c r="E275" s="350">
        <f>'[4]PLANILHA ADITIVO'!S278</f>
        <v>27.736217</v>
      </c>
      <c r="F275" s="350">
        <f t="shared" si="25"/>
        <v>2004.77</v>
      </c>
    </row>
    <row r="276" spans="1:6" x14ac:dyDescent="0.3">
      <c r="A276" s="347" t="s">
        <v>472</v>
      </c>
      <c r="B276" s="348" t="str">
        <f>'[4]PLANILHA ADITIVO'!D279</f>
        <v>Chapa xadrez 1/8" - 3mm - (26,5 kg/m2)</v>
      </c>
      <c r="C276" s="351" t="str">
        <f>'[4]PLANILHA ADITIVO'!E279</f>
        <v>KG</v>
      </c>
      <c r="D276" s="350">
        <f>'[4]PLANILHA ADITIVO'!P279</f>
        <v>382.66</v>
      </c>
      <c r="E276" s="350">
        <f>'[4]PLANILHA ADITIVO'!S279</f>
        <v>14.506005999999999</v>
      </c>
      <c r="F276" s="350">
        <f t="shared" si="25"/>
        <v>5550.87</v>
      </c>
    </row>
    <row r="277" spans="1:6" ht="39.6" x14ac:dyDescent="0.3">
      <c r="A277" s="347" t="s">
        <v>474</v>
      </c>
      <c r="B277" s="348" t="str">
        <f>'[4]PLANILHA ADITIVO'!D280</f>
        <v>TELHAMENTO COM TELHA ONDULADA DE FIBROCIMENTO E = 6 MM, COM RECOBRIMENTO LATERAL DE 1 1/4 DE ONDA PARA TELHADO COM INCLINAÇÃO MÁXIMA DE 10°, COM ATÉ 2 ÁGUAS, INCLUSO IÇAMENTO. AF_07/2019</v>
      </c>
      <c r="C277" s="351" t="str">
        <f>'[4]PLANILHA ADITIVO'!E280</f>
        <v>M²</v>
      </c>
      <c r="D277" s="350">
        <f>'[4]PLANILHA ADITIVO'!P280</f>
        <v>25</v>
      </c>
      <c r="E277" s="350">
        <f>'[4]PLANILHA ADITIVO'!S280</f>
        <v>51.497027000000003</v>
      </c>
      <c r="F277" s="350">
        <f t="shared" si="25"/>
        <v>1287.43</v>
      </c>
    </row>
    <row r="278" spans="1:6" x14ac:dyDescent="0.3">
      <c r="A278" s="347" t="s">
        <v>3020</v>
      </c>
      <c r="B278" s="348" t="str">
        <f>'[4]PLANILHA ADITIVO'!D281</f>
        <v>Telhamento com telha em alumínio, simples, trapezoidal, não pintada e = 0,5 mm - Rev. 01</v>
      </c>
      <c r="C278" s="351" t="str">
        <f>'[4]PLANILHA ADITIVO'!E281</f>
        <v>M²</v>
      </c>
      <c r="D278" s="350">
        <f>'[4]PLANILHA ADITIVO'!P281</f>
        <v>63</v>
      </c>
      <c r="E278" s="350">
        <f>'[4]PLANILHA ADITIVO'!S281</f>
        <v>69.026881000000003</v>
      </c>
      <c r="F278" s="350">
        <f t="shared" si="25"/>
        <v>4348.6899999999996</v>
      </c>
    </row>
    <row r="279" spans="1:6" x14ac:dyDescent="0.3">
      <c r="A279" s="347" t="s">
        <v>3021</v>
      </c>
      <c r="B279" s="348" t="str">
        <f>'[4]PLANILHA ADITIVO'!D282</f>
        <v>Areia grossa adquirida em depósito, frete incluso (Areia Grossa Comercial)</v>
      </c>
      <c r="C279" s="351" t="str">
        <f>'[4]PLANILHA ADITIVO'!E282</f>
        <v>M³</v>
      </c>
      <c r="D279" s="350">
        <f>'[4]PLANILHA ADITIVO'!P282</f>
        <v>23.2</v>
      </c>
      <c r="E279" s="350">
        <f>'[4]PLANILHA ADITIVO'!S282</f>
        <v>95.522544999999994</v>
      </c>
      <c r="F279" s="350">
        <f t="shared" si="25"/>
        <v>2216.12</v>
      </c>
    </row>
    <row r="280" spans="1:6" x14ac:dyDescent="0.3">
      <c r="A280" s="347" t="s">
        <v>3022</v>
      </c>
      <c r="B280" s="348" t="str">
        <f>'[4]PLANILHA ADITIVO'!D283</f>
        <v>Compactação manual com compactador a percussão sapinho, a 95% do pn</v>
      </c>
      <c r="C280" s="351" t="str">
        <f>'[4]PLANILHA ADITIVO'!E283</f>
        <v>M³</v>
      </c>
      <c r="D280" s="350">
        <f>'[4]PLANILHA ADITIVO'!P283</f>
        <v>23.2</v>
      </c>
      <c r="E280" s="350">
        <f>'[4]PLANILHA ADITIVO'!S283</f>
        <v>12.222261</v>
      </c>
      <c r="F280" s="350">
        <f t="shared" si="25"/>
        <v>283.56</v>
      </c>
    </row>
    <row r="281" spans="1:6" x14ac:dyDescent="0.3">
      <c r="A281" s="352" t="s">
        <v>3023</v>
      </c>
      <c r="B281" s="353" t="str">
        <f>'[4]PLANILHA ADITIVO'!D284</f>
        <v>LIMPEZA DA OBRA</v>
      </c>
      <c r="C281" s="354"/>
      <c r="D281" s="355"/>
      <c r="E281" s="355"/>
      <c r="F281" s="346">
        <f>SUM(F282:F283)</f>
        <v>15701.3</v>
      </c>
    </row>
    <row r="282" spans="1:6" x14ac:dyDescent="0.3">
      <c r="A282" s="347" t="s">
        <v>477</v>
      </c>
      <c r="B282" s="348" t="str">
        <f>'[4]PLANILHA ADITIVO'!D285</f>
        <v>LIMPEZA FINAL DE OBRAS</v>
      </c>
      <c r="C282" s="351" t="str">
        <f>'[4]PLANILHA ADITIVO'!E285</f>
        <v>m²</v>
      </c>
      <c r="D282" s="350">
        <f>'[4]PLANILHA ADITIVO'!P285</f>
        <v>282.10000000000002</v>
      </c>
      <c r="E282" s="350">
        <f>'[4]PLANILHA ADITIVO'!S285</f>
        <v>31.38</v>
      </c>
      <c r="F282" s="350">
        <f t="shared" ref="F282:F283" si="26">ROUND(D282*E282,2)</f>
        <v>8852.2999999999993</v>
      </c>
    </row>
    <row r="283" spans="1:6" x14ac:dyDescent="0.3">
      <c r="A283" s="347" t="s">
        <v>479</v>
      </c>
      <c r="B283" s="348" t="str">
        <f>'[4]PLANILHA ADITIVO'!D286</f>
        <v>REMOCAO DE ENTULHO DE OBRA EM CAMINHAO</v>
      </c>
      <c r="C283" s="351" t="str">
        <f>'[4]PLANILHA ADITIVO'!E286</f>
        <v>m³</v>
      </c>
      <c r="D283" s="350">
        <f>'[4]PLANILHA ADITIVO'!P286</f>
        <v>30</v>
      </c>
      <c r="E283" s="350">
        <f>'[4]PLANILHA ADITIVO'!S286</f>
        <v>228.3</v>
      </c>
      <c r="F283" s="350">
        <f t="shared" si="26"/>
        <v>6849</v>
      </c>
    </row>
    <row r="284" spans="1:6" x14ac:dyDescent="0.3">
      <c r="A284" s="881" t="s">
        <v>3024</v>
      </c>
      <c r="B284" s="882"/>
      <c r="C284" s="882"/>
      <c r="D284" s="882"/>
      <c r="E284" s="882"/>
      <c r="F284" s="883"/>
    </row>
    <row r="285" spans="1:6" x14ac:dyDescent="0.3">
      <c r="A285" s="343" t="str">
        <f>'[4]PLANILHA ADITIVO'!A288</f>
        <v>1.0</v>
      </c>
      <c r="B285" s="344" t="str">
        <f>'[4]PLANILHA ADITIVO'!D288</f>
        <v>PROJETOS</v>
      </c>
      <c r="C285" s="345"/>
      <c r="D285" s="346"/>
      <c r="E285" s="346"/>
      <c r="F285" s="346">
        <f>ROUNDUP(SUM(F286:F291),2)</f>
        <v>26855.93</v>
      </c>
    </row>
    <row r="286" spans="1:6" ht="52.8" x14ac:dyDescent="0.3">
      <c r="A286" s="347" t="str">
        <f>'[4]PLANILHA ADITIVO'!A289</f>
        <v>1.1</v>
      </c>
      <c r="B286" s="348" t="str">
        <f>'[4]PLANILHA ADITIVO'!D289</f>
        <v>PROJETO ARQUITETÔNICO EXECUTIVO DE HABITAÇÃO COLETIVA, PRÉDIOS PARA ESCRITÓRIOS, CONSULTÓRIOS, ADMINISTRATIVOS, PÚBLICOS, EDIFÍCIO GARAGEM, RODOVIÁRIAS, AEROPORTOS, BIBLIOTECAS, SHOPPING, CENTROS COMERCIAIS (SEM REPETIÇÕES)</v>
      </c>
      <c r="C286" s="349" t="str">
        <f>'[4]PLANILHA ADITIVO'!E289</f>
        <v>m²</v>
      </c>
      <c r="D286" s="350">
        <f>'[4]PLANILHA ADITIVO'!P289</f>
        <v>282.10000000000002</v>
      </c>
      <c r="E286" s="350">
        <f>'[4]PLANILHA ADITIVO'!S289</f>
        <v>24.73</v>
      </c>
      <c r="F286" s="350">
        <f>ROUND(D286*E286,2)</f>
        <v>6976.33</v>
      </c>
    </row>
    <row r="287" spans="1:6" x14ac:dyDescent="0.3">
      <c r="A287" s="347" t="str">
        <f>'[4]PLANILHA ADITIVO'!A290</f>
        <v>1.2</v>
      </c>
      <c r="B287" s="348" t="str">
        <f>'[4]PLANILHA ADITIVO'!D290</f>
        <v>PROJETO ESTRUTURAL PARA EDIFICACOES</v>
      </c>
      <c r="C287" s="349" t="str">
        <f>'[4]PLANILHA ADITIVO'!E290</f>
        <v>m²</v>
      </c>
      <c r="D287" s="350">
        <f>'[4]PLANILHA ADITIVO'!P290</f>
        <v>282.10000000000002</v>
      </c>
      <c r="E287" s="350">
        <f>'[4]PLANILHA ADITIVO'!S290</f>
        <v>19.489999999999998</v>
      </c>
      <c r="F287" s="350">
        <f t="shared" ref="F287:F291" si="27">ROUND(D287*E287,2)</f>
        <v>5498.13</v>
      </c>
    </row>
    <row r="288" spans="1:6" x14ac:dyDescent="0.3">
      <c r="A288" s="347" t="str">
        <f>'[4]PLANILHA ADITIVO'!A291</f>
        <v>1.3</v>
      </c>
      <c r="B288" s="348" t="str">
        <f>'[4]PLANILHA ADITIVO'!D291</f>
        <v>PROJETO DE INSTALACOES ELETRICAS ATE 400M2</v>
      </c>
      <c r="C288" s="349" t="str">
        <f>'[4]PLANILHA ADITIVO'!E291</f>
        <v>m²</v>
      </c>
      <c r="D288" s="350">
        <f>'[4]PLANILHA ADITIVO'!P291</f>
        <v>282.10000000000002</v>
      </c>
      <c r="E288" s="350">
        <f>'[4]PLANILHA ADITIVO'!S291</f>
        <v>18.07</v>
      </c>
      <c r="F288" s="350">
        <f t="shared" si="27"/>
        <v>5097.55</v>
      </c>
    </row>
    <row r="289" spans="1:6" x14ac:dyDescent="0.3">
      <c r="A289" s="347" t="str">
        <f>'[4]PLANILHA ADITIVO'!A292</f>
        <v>1.4</v>
      </c>
      <c r="B289" s="348" t="str">
        <f>'[4]PLANILHA ADITIVO'!D292</f>
        <v>PROJETO DE INSTALACAO HIDRAULICA EM EDIFICACOES</v>
      </c>
      <c r="C289" s="349" t="str">
        <f>'[4]PLANILHA ADITIVO'!E292</f>
        <v>m²</v>
      </c>
      <c r="D289" s="350">
        <f>'[4]PLANILHA ADITIVO'!P292</f>
        <v>282.10000000000002</v>
      </c>
      <c r="E289" s="350">
        <f>'[4]PLANILHA ADITIVO'!S292</f>
        <v>10.58</v>
      </c>
      <c r="F289" s="350">
        <f t="shared" si="27"/>
        <v>2984.62</v>
      </c>
    </row>
    <row r="290" spans="1:6" x14ac:dyDescent="0.3">
      <c r="A290" s="347" t="str">
        <f>'[4]PLANILHA ADITIVO'!A293</f>
        <v>1.5</v>
      </c>
      <c r="B290" s="348" t="str">
        <f>'[4]PLANILHA ADITIVO'!D293</f>
        <v>PROJETO INSTALACAO ESGOTO SANITARIO EM EDIFICACOES</v>
      </c>
      <c r="C290" s="349" t="str">
        <f>'[4]PLANILHA ADITIVO'!E293</f>
        <v>m²</v>
      </c>
      <c r="D290" s="350">
        <f>'[4]PLANILHA ADITIVO'!P293</f>
        <v>282.10000000000002</v>
      </c>
      <c r="E290" s="350">
        <f>'[4]PLANILHA ADITIVO'!S293</f>
        <v>10.46</v>
      </c>
      <c r="F290" s="350">
        <f t="shared" si="27"/>
        <v>2950.77</v>
      </c>
    </row>
    <row r="291" spans="1:6" x14ac:dyDescent="0.3">
      <c r="A291" s="347" t="str">
        <f>'[4]PLANILHA ADITIVO'!A294</f>
        <v>1.6</v>
      </c>
      <c r="B291" s="348" t="str">
        <f>'[4]PLANILHA ADITIVO'!D294</f>
        <v>PROJETO ""AS BUILT"" ARQUITETURA</v>
      </c>
      <c r="C291" s="349" t="str">
        <f>'[4]PLANILHA ADITIVO'!E294</f>
        <v>m²</v>
      </c>
      <c r="D291" s="350">
        <f>'[4]PLANILHA ADITIVO'!P294</f>
        <v>282.10000000000002</v>
      </c>
      <c r="E291" s="350">
        <f>'[4]PLANILHA ADITIVO'!S294</f>
        <v>11.87</v>
      </c>
      <c r="F291" s="350">
        <f t="shared" si="27"/>
        <v>3348.53</v>
      </c>
    </row>
    <row r="292" spans="1:6" x14ac:dyDescent="0.3">
      <c r="A292" s="343" t="s">
        <v>1719</v>
      </c>
      <c r="B292" s="344" t="str">
        <f>'[4]PLANILHA ADITIVO'!D295</f>
        <v>ADMINISTRAÇÃO DA OBRA</v>
      </c>
      <c r="C292" s="345"/>
      <c r="D292" s="346">
        <f>'[4]PLANILHA ADITIVO'!P345</f>
        <v>0</v>
      </c>
      <c r="E292" s="346">
        <f>'[4]PLANILHA ADITIVO'!S345</f>
        <v>0</v>
      </c>
      <c r="F292" s="346">
        <f>SUM(F293:F299)</f>
        <v>190870.31</v>
      </c>
    </row>
    <row r="293" spans="1:6" x14ac:dyDescent="0.3">
      <c r="A293" s="347" t="str">
        <f>'[4]PLANILHA ADITIVO'!A296</f>
        <v>2.1</v>
      </c>
      <c r="B293" s="348" t="str">
        <f>'[4]PLANILHA ADITIVO'!D296</f>
        <v>MESTRE DE OBRAS COM ENCARGOS COMPLEMENTARES</v>
      </c>
      <c r="C293" s="349" t="str">
        <f>'[4]PLANILHA ADITIVO'!E296</f>
        <v>MÊS</v>
      </c>
      <c r="D293" s="350">
        <f>'[4]PLANILHA ADITIVO'!P296</f>
        <v>4</v>
      </c>
      <c r="E293" s="350">
        <f>'[4]PLANILHA ADITIVO'!S296</f>
        <v>7300.06</v>
      </c>
      <c r="F293" s="350">
        <f t="shared" ref="F293:F299" si="28">ROUND(D293*E293,2)</f>
        <v>29200.240000000002</v>
      </c>
    </row>
    <row r="294" spans="1:6" x14ac:dyDescent="0.3">
      <c r="A294" s="347" t="str">
        <f>'[4]PLANILHA ADITIVO'!A297</f>
        <v>2.2</v>
      </c>
      <c r="B294" s="348" t="str">
        <f>'[4]PLANILHA ADITIVO'!D297</f>
        <v>TÉCNICO EM SEGURANÇA DO TRABALHO COM ENCARGOS COMPLEMENTARES</v>
      </c>
      <c r="C294" s="349" t="str">
        <f>'[4]PLANILHA ADITIVO'!E297</f>
        <v>MÊS</v>
      </c>
      <c r="D294" s="350">
        <f>'[4]PLANILHA ADITIVO'!P297</f>
        <v>4</v>
      </c>
      <c r="E294" s="350">
        <f>'[4]PLANILHA ADITIVO'!S297</f>
        <v>4565</v>
      </c>
      <c r="F294" s="350">
        <f t="shared" si="28"/>
        <v>18260</v>
      </c>
    </row>
    <row r="295" spans="1:6" x14ac:dyDescent="0.3">
      <c r="A295" s="347" t="str">
        <f>'[4]PLANILHA ADITIVO'!A298</f>
        <v>2.3</v>
      </c>
      <c r="B295" s="348" t="str">
        <f>'[4]PLANILHA ADITIVO'!D298</f>
        <v>VIGIA DIURNO COM ENCARGOS COMPLEMENTARES</v>
      </c>
      <c r="C295" s="349" t="str">
        <f>'[4]PLANILHA ADITIVO'!E298</f>
        <v>MÊS</v>
      </c>
      <c r="D295" s="350">
        <f>'[4]PLANILHA ADITIVO'!P298</f>
        <v>7</v>
      </c>
      <c r="E295" s="350">
        <f>'[4]PLANILHA ADITIVO'!S298</f>
        <v>3565.89</v>
      </c>
      <c r="F295" s="350">
        <f t="shared" si="28"/>
        <v>24961.23</v>
      </c>
    </row>
    <row r="296" spans="1:6" x14ac:dyDescent="0.3">
      <c r="A296" s="347" t="str">
        <f>'[4]PLANILHA ADITIVO'!A299</f>
        <v>2.4</v>
      </c>
      <c r="B296" s="348" t="str">
        <f>'[4]PLANILHA ADITIVO'!D299</f>
        <v>AUXILIAR DE ESCRITORIO COM ENCARGOS COMPLEMENTARES</v>
      </c>
      <c r="C296" s="349" t="str">
        <f>'[4]PLANILHA ADITIVO'!E299</f>
        <v>MÊS</v>
      </c>
      <c r="D296" s="350">
        <f>'[4]PLANILHA ADITIVO'!P299</f>
        <v>4</v>
      </c>
      <c r="E296" s="350">
        <f>'[4]PLANILHA ADITIVO'!S299</f>
        <v>3323.18</v>
      </c>
      <c r="F296" s="350">
        <f t="shared" si="28"/>
        <v>13292.72</v>
      </c>
    </row>
    <row r="297" spans="1:6" x14ac:dyDescent="0.3">
      <c r="A297" s="347" t="str">
        <f>'[4]PLANILHA ADITIVO'!A300</f>
        <v>2.5</v>
      </c>
      <c r="B297" s="348" t="str">
        <f>'[4]PLANILHA ADITIVO'!D300</f>
        <v>ALMOXARIFE COM ENCARGOS COMPLEMENTARES</v>
      </c>
      <c r="C297" s="349" t="str">
        <f>'[4]PLANILHA ADITIVO'!E300</f>
        <v>MÊS</v>
      </c>
      <c r="D297" s="350">
        <f>'[4]PLANILHA ADITIVO'!P300</f>
        <v>4</v>
      </c>
      <c r="E297" s="350">
        <f>'[4]PLANILHA ADITIVO'!S300</f>
        <v>4477.6499999999996</v>
      </c>
      <c r="F297" s="350">
        <f t="shared" si="28"/>
        <v>17910.599999999999</v>
      </c>
    </row>
    <row r="298" spans="1:6" x14ac:dyDescent="0.3">
      <c r="A298" s="347" t="str">
        <f>'[4]PLANILHA ADITIVO'!A301</f>
        <v>2.6</v>
      </c>
      <c r="B298" s="348" t="str">
        <f>'[4]PLANILHA ADITIVO'!D301</f>
        <v>APONTADOR OU APROPRIADOR COM ENCARGOS COMPLEMENTARES</v>
      </c>
      <c r="C298" s="349" t="str">
        <f>'[4]PLANILHA ADITIVO'!E301</f>
        <v>MÊS</v>
      </c>
      <c r="D298" s="350">
        <f>'[4]PLANILHA ADITIVO'!P301</f>
        <v>4</v>
      </c>
      <c r="E298" s="350">
        <f>'[4]PLANILHA ADITIVO'!S301</f>
        <v>4512.3599999999997</v>
      </c>
      <c r="F298" s="350">
        <f t="shared" si="28"/>
        <v>18049.439999999999</v>
      </c>
    </row>
    <row r="299" spans="1:6" x14ac:dyDescent="0.3">
      <c r="A299" s="347" t="str">
        <f>'[4]PLANILHA ADITIVO'!A302</f>
        <v>2.7</v>
      </c>
      <c r="B299" s="348" t="str">
        <f>'[4]PLANILHA ADITIVO'!D302</f>
        <v>ENGENHEIRO CIVIL DE OBRA JUNIOR COM ENCARGOS COMPLEMENTARES</v>
      </c>
      <c r="C299" s="349" t="str">
        <f>'[4]PLANILHA ADITIVO'!E302</f>
        <v>MÊS</v>
      </c>
      <c r="D299" s="350">
        <f>'[4]PLANILHA ADITIVO'!P302</f>
        <v>4</v>
      </c>
      <c r="E299" s="350">
        <f>'[4]PLANILHA ADITIVO'!S302</f>
        <v>17299.02</v>
      </c>
      <c r="F299" s="350">
        <f t="shared" si="28"/>
        <v>69196.08</v>
      </c>
    </row>
    <row r="300" spans="1:6" x14ac:dyDescent="0.3">
      <c r="A300" s="343" t="s">
        <v>1728</v>
      </c>
      <c r="B300" s="344" t="str">
        <f>'[4]PLANILHA ADITIVO'!D303</f>
        <v>SERVIÇOS PRELIMINARES</v>
      </c>
      <c r="C300" s="345"/>
      <c r="D300" s="346"/>
      <c r="E300" s="346"/>
      <c r="F300" s="346">
        <f>SUM(F301:F304)</f>
        <v>36006.959999999999</v>
      </c>
    </row>
    <row r="301" spans="1:6" x14ac:dyDescent="0.3">
      <c r="A301" s="347" t="s">
        <v>89</v>
      </c>
      <c r="B301" s="348" t="str">
        <f>'[4]PLANILHA ADITIVO'!D304</f>
        <v>PLACA DE OBRA EM CHAPA DE ACO GALVANIZADO</v>
      </c>
      <c r="C301" s="351" t="str">
        <f>'[4]PLANILHA ADITIVO'!E304</f>
        <v>m²</v>
      </c>
      <c r="D301" s="350">
        <f>'[4]PLANILHA ADITIVO'!P304</f>
        <v>10</v>
      </c>
      <c r="E301" s="350">
        <f>'[4]PLANILHA ADITIVO'!S304</f>
        <v>447.63</v>
      </c>
      <c r="F301" s="350">
        <f t="shared" ref="F301:F304" si="29">ROUND(D301*E301,2)</f>
        <v>4476.3</v>
      </c>
    </row>
    <row r="302" spans="1:6" x14ac:dyDescent="0.3">
      <c r="A302" s="347" t="s">
        <v>92</v>
      </c>
      <c r="B302" s="348" t="str">
        <f>'[4]PLANILHA ADITIVO'!D305</f>
        <v>TAPUME COM COMPENSADO DE MADEIRA. AF_05/2018</v>
      </c>
      <c r="C302" s="351" t="str">
        <f>'[4]PLANILHA ADITIVO'!E305</f>
        <v>m²</v>
      </c>
      <c r="D302" s="350">
        <f>'[4]PLANILHA ADITIVO'!P305</f>
        <v>62.81</v>
      </c>
      <c r="E302" s="350">
        <f>'[4]PLANILHA ADITIVO'!S305</f>
        <v>128</v>
      </c>
      <c r="F302" s="350">
        <f t="shared" si="29"/>
        <v>8039.68</v>
      </c>
    </row>
    <row r="303" spans="1:6" x14ac:dyDescent="0.3">
      <c r="A303" s="347" t="s">
        <v>94</v>
      </c>
      <c r="B303" s="348" t="str">
        <f>'[4]PLANILHA ADITIVO'!D306</f>
        <v>INSTALACAO PROVISORIA DE AGUA/LUZ/FORCA/ESGOTOS</v>
      </c>
      <c r="C303" s="351" t="str">
        <f>'[4]PLANILHA ADITIVO'!E306</f>
        <v>UN</v>
      </c>
      <c r="D303" s="350">
        <f>'[4]PLANILHA ADITIVO'!P306</f>
        <v>1</v>
      </c>
      <c r="E303" s="350">
        <f>'[4]PLANILHA ADITIVO'!S306</f>
        <v>3203.9</v>
      </c>
      <c r="F303" s="350">
        <f t="shared" si="29"/>
        <v>3203.9</v>
      </c>
    </row>
    <row r="304" spans="1:6" ht="26.4" x14ac:dyDescent="0.3">
      <c r="A304" s="347" t="s">
        <v>96</v>
      </c>
      <c r="B304" s="348" t="str">
        <f>'[4]PLANILHA ADITIVO'!D307</f>
        <v>EXECUÇÃO DE ESCRITÓRIO EM CANTEIRO DE OBRA EM CHAPA DE MADEIRA COMPENSADA, NÃO INCLUSO MOBILIÁRIO E EQUIPAMENTOS. AF  02/2016</v>
      </c>
      <c r="C304" s="351" t="str">
        <f>'[4]PLANILHA ADITIVO'!E307</f>
        <v>m²</v>
      </c>
      <c r="D304" s="350">
        <f>'[4]PLANILHA ADITIVO'!P307</f>
        <v>18</v>
      </c>
      <c r="E304" s="350">
        <f>'[4]PLANILHA ADITIVO'!S307</f>
        <v>1127.06</v>
      </c>
      <c r="F304" s="350">
        <f t="shared" si="29"/>
        <v>20287.080000000002</v>
      </c>
    </row>
    <row r="305" spans="1:6" x14ac:dyDescent="0.3">
      <c r="A305" s="343" t="s">
        <v>1734</v>
      </c>
      <c r="B305" s="344" t="str">
        <f>'[4]PLANILHA ADITIVO'!D308</f>
        <v>MOBILIZAÇÃO E DESMOBILIZAÇÃO E MANUTENÇÃO DE CANTEIRO</v>
      </c>
      <c r="C305" s="345"/>
      <c r="D305" s="346"/>
      <c r="E305" s="346"/>
      <c r="F305" s="346">
        <f>SUM(F306:F309)</f>
        <v>32092.149999999998</v>
      </c>
    </row>
    <row r="306" spans="1:6" x14ac:dyDescent="0.3">
      <c r="A306" s="347" t="s">
        <v>147</v>
      </c>
      <c r="B306" s="348" t="str">
        <f>'[4]PLANILHA ADITIVO'!D309</f>
        <v>MOBILIZACAO E DESMOBILIZACAO DE CANTEIRO</v>
      </c>
      <c r="C306" s="351" t="str">
        <f>'[4]PLANILHA ADITIVO'!E309</f>
        <v>UN</v>
      </c>
      <c r="D306" s="350">
        <f>'[4]PLANILHA ADITIVO'!P309</f>
        <v>1</v>
      </c>
      <c r="E306" s="350">
        <f>'[4]PLANILHA ADITIVO'!S309</f>
        <v>17656.78</v>
      </c>
      <c r="F306" s="350">
        <f t="shared" ref="F306:F309" si="30">ROUND(D306*E306,2)</f>
        <v>17656.78</v>
      </c>
    </row>
    <row r="307" spans="1:6" x14ac:dyDescent="0.3">
      <c r="A307" s="347" t="s">
        <v>149</v>
      </c>
      <c r="B307" s="348" t="str">
        <f>'[4]PLANILHA ADITIVO'!D310</f>
        <v>CONSUMO DE ENERGIA (LUZ E FORCA) EM SERVICOS DE OBRAS</v>
      </c>
      <c r="C307" s="351" t="str">
        <f>'[4]PLANILHA ADITIVO'!E310</f>
        <v>MES</v>
      </c>
      <c r="D307" s="350">
        <f>'[4]PLANILHA ADITIVO'!P310</f>
        <v>3</v>
      </c>
      <c r="E307" s="350">
        <f>'[4]PLANILHA ADITIVO'!S310</f>
        <v>1796.65</v>
      </c>
      <c r="F307" s="350">
        <f t="shared" si="30"/>
        <v>5389.95</v>
      </c>
    </row>
    <row r="308" spans="1:6" x14ac:dyDescent="0.3">
      <c r="A308" s="347" t="s">
        <v>151</v>
      </c>
      <c r="B308" s="348" t="str">
        <f>'[4]PLANILHA ADITIVO'!D311</f>
        <v>CONSUMO AGUA E ESGOTO OBRAS ATE 2.500m2</v>
      </c>
      <c r="C308" s="351" t="str">
        <f>'[4]PLANILHA ADITIVO'!E311</f>
        <v>MES</v>
      </c>
      <c r="D308" s="350">
        <f>'[4]PLANILHA ADITIVO'!P311</f>
        <v>3</v>
      </c>
      <c r="E308" s="350">
        <f>'[4]PLANILHA ADITIVO'!S311</f>
        <v>203.54</v>
      </c>
      <c r="F308" s="350">
        <f t="shared" si="30"/>
        <v>610.62</v>
      </c>
    </row>
    <row r="309" spans="1:6" x14ac:dyDescent="0.3">
      <c r="A309" s="347" t="s">
        <v>153</v>
      </c>
      <c r="B309" s="348" t="str">
        <f>'[4]PLANILHA ADITIVO'!D312</f>
        <v>VEÍCULO LEVE - VOLKSWAGEN: GOL 1000 - AUTOMÓVEL ATÉ 100 HP</v>
      </c>
      <c r="C309" s="351" t="str">
        <f>'[4]PLANILHA ADITIVO'!E312</f>
        <v>h</v>
      </c>
      <c r="D309" s="350">
        <f>'[4]PLANILHA ADITIVO'!P312</f>
        <v>660</v>
      </c>
      <c r="E309" s="350">
        <f>'[4]PLANILHA ADITIVO'!S312</f>
        <v>12.78</v>
      </c>
      <c r="F309" s="350">
        <f t="shared" si="30"/>
        <v>8434.7999999999993</v>
      </c>
    </row>
    <row r="310" spans="1:6" x14ac:dyDescent="0.3">
      <c r="A310" s="343" t="s">
        <v>1743</v>
      </c>
      <c r="B310" s="344" t="str">
        <f>'[4]PLANILHA ADITIVO'!D313</f>
        <v>MOVIMENTAÇÃO DE TERRA</v>
      </c>
      <c r="C310" s="345"/>
      <c r="D310" s="346"/>
      <c r="E310" s="346"/>
      <c r="F310" s="346">
        <f>ROUNDUP(SUM(F311:F315),2)</f>
        <v>141683.42000000001</v>
      </c>
    </row>
    <row r="311" spans="1:6" x14ac:dyDescent="0.3">
      <c r="A311" s="347" t="s">
        <v>173</v>
      </c>
      <c r="B311" s="348" t="str">
        <f>'[4]PLANILHA ADITIVO'!D314</f>
        <v>LIMPEZA MANUAL DE VEGETAÇÃO EM TERRENO COM ENXADA.AF_05/2018</v>
      </c>
      <c r="C311" s="351" t="str">
        <f>'[4]PLANILHA ADITIVO'!E314</f>
        <v>m²</v>
      </c>
      <c r="D311" s="350">
        <f>'[4]PLANILHA ADITIVO'!P314</f>
        <v>1729.53</v>
      </c>
      <c r="E311" s="350">
        <f>'[4]PLANILHA ADITIVO'!S314</f>
        <v>3.05</v>
      </c>
      <c r="F311" s="350">
        <f t="shared" ref="F311:F315" si="31">ROUND(D311*E311,2)</f>
        <v>5275.07</v>
      </c>
    </row>
    <row r="312" spans="1:6" x14ac:dyDescent="0.3">
      <c r="A312" s="347" t="s">
        <v>175</v>
      </c>
      <c r="B312" s="348" t="str">
        <f>'[4]PLANILHA ADITIVO'!D315</f>
        <v>Aterro de áreas,com material adquirido em depósito, com espalhamento manual, sem compactação.</v>
      </c>
      <c r="C312" s="351" t="str">
        <f>'[4]PLANILHA ADITIVO'!E315</f>
        <v>m³</v>
      </c>
      <c r="D312" s="350">
        <f>'[4]PLANILHA ADITIVO'!P315</f>
        <v>698.71</v>
      </c>
      <c r="E312" s="350">
        <f>'[4]PLANILHA ADITIVO'!S315</f>
        <v>167.2</v>
      </c>
      <c r="F312" s="350">
        <f t="shared" si="31"/>
        <v>116824.31</v>
      </c>
    </row>
    <row r="313" spans="1:6" ht="26.4" x14ac:dyDescent="0.3">
      <c r="A313" s="347" t="s">
        <v>177</v>
      </c>
      <c r="B313" s="348" t="str">
        <f>'[4]PLANILHA ADITIVO'!D316</f>
        <v>EXECUÇÃO E COMPACTAÇÃO DE ATERRO COM SOLO PREDOMINANTEMENTE ARGILOSO - EXCLUSIVE SOLO, ESCAVAÇÃO, CARGA E TRANSPORTE. AF  11/2019</v>
      </c>
      <c r="C313" s="351" t="str">
        <f>'[4]PLANILHA ADITIVO'!E316</f>
        <v>m³</v>
      </c>
      <c r="D313" s="350">
        <f>'[4]PLANILHA ADITIVO'!P316</f>
        <v>698.71</v>
      </c>
      <c r="E313" s="350">
        <f>'[4]PLANILHA ADITIVO'!S316</f>
        <v>9.07</v>
      </c>
      <c r="F313" s="350">
        <f t="shared" si="31"/>
        <v>6337.3</v>
      </c>
    </row>
    <row r="314" spans="1:6" x14ac:dyDescent="0.3">
      <c r="A314" s="347" t="s">
        <v>180</v>
      </c>
      <c r="B314" s="348" t="str">
        <f>'[4]PLANILHA ADITIVO'!D317</f>
        <v>REMOCAO E BOTA-FORA DE ENTULHO EM CAMINHAO 12m3-PERCURSO 12km</v>
      </c>
      <c r="C314" s="351" t="str">
        <f>'[4]PLANILHA ADITIVO'!E317</f>
        <v>m³</v>
      </c>
      <c r="D314" s="350">
        <f>'[4]PLANILHA ADITIVO'!P317</f>
        <v>100</v>
      </c>
      <c r="E314" s="350">
        <f>'[4]PLANILHA ADITIVO'!S317</f>
        <v>28.15</v>
      </c>
      <c r="F314" s="350">
        <f t="shared" si="31"/>
        <v>2815</v>
      </c>
    </row>
    <row r="315" spans="1:6" ht="52.8" x14ac:dyDescent="0.3">
      <c r="A315" s="347" t="s">
        <v>182</v>
      </c>
      <c r="B315" s="348" t="str">
        <f>'[4]PLANILHA ADITIVO'!D318</f>
        <v>ESCAVAÇÃO VERTICAL A CÉU ABERTO, EM OBRAS DE EDIFICAÇÃO, INCLUINDO CARGA, DESCARGA E TRANSPORTE, EM SOLO DE 1ª CATEGORIA COM ESCAVADEIRA HIDRÁULICA (CAÇAMBA: 0,8 M³ / 111 HP), FROTA DE 4 CAMINHÕES BASCULANTES DE 14 M³, DMT DE 1,5 KM E VELOCIDADE MÉDIA 18KM/H. AF_05/2020</v>
      </c>
      <c r="C315" s="351" t="str">
        <f>'[4]PLANILHA ADITIVO'!E318</f>
        <v>m³</v>
      </c>
      <c r="D315" s="350">
        <f>'[4]PLANILHA ADITIVO'!P318</f>
        <v>698.71</v>
      </c>
      <c r="E315" s="350">
        <f>'[4]PLANILHA ADITIVO'!S318</f>
        <v>14.93</v>
      </c>
      <c r="F315" s="350">
        <f t="shared" si="31"/>
        <v>10431.74</v>
      </c>
    </row>
    <row r="316" spans="1:6" x14ac:dyDescent="0.3">
      <c r="A316" s="352" t="s">
        <v>1755</v>
      </c>
      <c r="B316" s="353" t="str">
        <f>'[4]PLANILHA ADITIVO'!D319</f>
        <v>FUNDAÇÕES</v>
      </c>
      <c r="C316" s="354"/>
      <c r="D316" s="355"/>
      <c r="E316" s="355"/>
      <c r="F316" s="346">
        <f>SUM(F317:F324)</f>
        <v>54968.53</v>
      </c>
    </row>
    <row r="317" spans="1:6" ht="26.4" x14ac:dyDescent="0.3">
      <c r="A317" s="347" t="s">
        <v>187</v>
      </c>
      <c r="B317" s="348" t="str">
        <f>'[4]PLANILHA ADITIVO'!D320</f>
        <v>FABRICAÇÃO, MONTAGEM E DESMONTAGEM DE FÔRMA PARA SAPATA, EM MADEIRA SERRADA, E=25 MM, 4 UTILIZAÇÕES. AF_06/2017</v>
      </c>
      <c r="C317" s="351" t="str">
        <f>'[4]PLANILHA ADITIVO'!E320</f>
        <v>m²</v>
      </c>
      <c r="D317" s="350">
        <f>'[4]PLANILHA ADITIVO'!P320</f>
        <v>68.64</v>
      </c>
      <c r="E317" s="350">
        <f>'[4]PLANILHA ADITIVO'!S320</f>
        <v>133.44999999999999</v>
      </c>
      <c r="F317" s="350">
        <f t="shared" ref="F317:F323" si="32">ROUND(D317*E317,2)</f>
        <v>9160.01</v>
      </c>
    </row>
    <row r="318" spans="1:6" ht="26.4" x14ac:dyDescent="0.3">
      <c r="A318" s="347" t="s">
        <v>189</v>
      </c>
      <c r="B318" s="348" t="str">
        <f>'[4]PLANILHA ADITIVO'!D321</f>
        <v>ESCAVAÇÃO MANUAL DE VALA COM PROFUNDIDADE MENOR OU IGUAL A 1,30 M. AF_03/2016</v>
      </c>
      <c r="C318" s="351" t="str">
        <f>'[4]PLANILHA ADITIVO'!E321</f>
        <v>m³</v>
      </c>
      <c r="D318" s="350">
        <f>'[4]PLANILHA ADITIVO'!P321</f>
        <v>26</v>
      </c>
      <c r="E318" s="350">
        <f>'[4]PLANILHA ADITIVO'!S321</f>
        <v>64.010000000000005</v>
      </c>
      <c r="F318" s="350">
        <f t="shared" si="32"/>
        <v>1664.26</v>
      </c>
    </row>
    <row r="319" spans="1:6" ht="26.4" x14ac:dyDescent="0.3">
      <c r="A319" s="347" t="s">
        <v>191</v>
      </c>
      <c r="B319" s="348" t="str">
        <f>'[4]PLANILHA ADITIVO'!D322</f>
        <v>LASTRO COM PREPARO DE FUNDO, LARGURA MAIOR OU IGUAL A 1,5 M, COM CAMADA DE BRITA, LANÇAMENTO MANUAL. AF_08/2020</v>
      </c>
      <c r="C319" s="351" t="str">
        <f>'[4]PLANILHA ADITIVO'!E322</f>
        <v>m³</v>
      </c>
      <c r="D319" s="350">
        <f>'[4]PLANILHA ADITIVO'!P322</f>
        <v>1.87</v>
      </c>
      <c r="E319" s="350">
        <f>'[4]PLANILHA ADITIVO'!S322</f>
        <v>215.87</v>
      </c>
      <c r="F319" s="350">
        <f t="shared" si="32"/>
        <v>403.68</v>
      </c>
    </row>
    <row r="320" spans="1:6" ht="26.4" x14ac:dyDescent="0.3">
      <c r="A320" s="347" t="s">
        <v>193</v>
      </c>
      <c r="B320" s="348" t="str">
        <f>'[4]PLANILHA ADITIVO'!D323</f>
        <v>ARMAÇÃO DE BLOCO, VIGA BALDRAME OU SAPATA UTILIZANDO AÇO CA-50 DE 10 MM - MONTAGEM. AF_06/2017</v>
      </c>
      <c r="C320" s="351" t="str">
        <f>'[4]PLANILHA ADITIVO'!E323</f>
        <v>KG</v>
      </c>
      <c r="D320" s="350">
        <f>'[4]PLANILHA ADITIVO'!P323</f>
        <v>449.4</v>
      </c>
      <c r="E320" s="350">
        <f>'[4]PLANILHA ADITIVO'!S323</f>
        <v>20.48</v>
      </c>
      <c r="F320" s="350">
        <f t="shared" si="32"/>
        <v>9203.7099999999991</v>
      </c>
    </row>
    <row r="321" spans="1:6" ht="26.4" x14ac:dyDescent="0.3">
      <c r="A321" s="347" t="s">
        <v>2134</v>
      </c>
      <c r="B321" s="348" t="str">
        <f>'[4]PLANILHA ADITIVO'!D324</f>
        <v>CONCRETAGEM DE SAPATAS, FCK 30 MPA, COM USO DE BOMBA LANÇAMENTO, ADENSAMENTO E ACABAMENTO. AF_11/2016</v>
      </c>
      <c r="C321" s="351" t="str">
        <f>'[4]PLANILHA ADITIVO'!E324</f>
        <v>m³</v>
      </c>
      <c r="D321" s="350">
        <f>'[4]PLANILHA ADITIVO'!P324</f>
        <v>7.49</v>
      </c>
      <c r="E321" s="350">
        <f>'[4]PLANILHA ADITIVO'!S324</f>
        <v>566.33000000000004</v>
      </c>
      <c r="F321" s="350">
        <f t="shared" si="32"/>
        <v>4241.8100000000004</v>
      </c>
    </row>
    <row r="322" spans="1:6" ht="26.4" x14ac:dyDescent="0.3">
      <c r="A322" s="347" t="s">
        <v>2913</v>
      </c>
      <c r="B322" s="348" t="str">
        <f>'[4]PLANILHA ADITIVO'!D325</f>
        <v>ARMAÇÃO DE BLOCO, VIGA BALDRAME OU SAPATA UTILIZANDO AÇO CA-50 DE 8 MM - MONTAGEM. AF_06/2017</v>
      </c>
      <c r="C322" s="351" t="str">
        <f>'[4]PLANILHA ADITIVO'!E325</f>
        <v>KG</v>
      </c>
      <c r="D322" s="350">
        <f>'[4]PLANILHA ADITIVO'!P325</f>
        <v>262.14999999999998</v>
      </c>
      <c r="E322" s="350">
        <f>'[4]PLANILHA ADITIVO'!S325</f>
        <v>22.52</v>
      </c>
      <c r="F322" s="350">
        <f t="shared" si="32"/>
        <v>5903.62</v>
      </c>
    </row>
    <row r="323" spans="1:6" ht="26.4" x14ac:dyDescent="0.3">
      <c r="A323" s="347" t="s">
        <v>2914</v>
      </c>
      <c r="B323" s="348" t="str">
        <f>'[4]PLANILHA ADITIVO'!D326</f>
        <v>(COMPOSIÇÃO REPRESENTATIVA) EXECUÇÃO DE ESTRUTURAS DE CONCRETO ARMADO, PARA EDIFICAÇÃO INSTITUCIONAL TÉRREA, FCK = 25 MPA. AF  01/2017</v>
      </c>
      <c r="C323" s="351" t="str">
        <f>'[4]PLANILHA ADITIVO'!E326</f>
        <v>m³</v>
      </c>
      <c r="D323" s="350">
        <f>'[4]PLANILHA ADITIVO'!P326</f>
        <v>6.08</v>
      </c>
      <c r="E323" s="350">
        <f>'[4]PLANILHA ADITIVO'!S326</f>
        <v>3617.16</v>
      </c>
      <c r="F323" s="350">
        <f t="shared" si="32"/>
        <v>21992.33</v>
      </c>
    </row>
    <row r="324" spans="1:6" x14ac:dyDescent="0.3">
      <c r="A324" s="356" t="s">
        <v>2915</v>
      </c>
      <c r="B324" s="357" t="str">
        <f>'[4]PLANILHA ADITIVO'!D327</f>
        <v>CORTE E INSTALAÇÃO - CHAPAS DAS BASES</v>
      </c>
      <c r="C324" s="358"/>
      <c r="D324" s="359"/>
      <c r="E324" s="359"/>
      <c r="F324" s="359">
        <f>ROUNDUP(SUM(F325:F328),2)</f>
        <v>2399.11</v>
      </c>
    </row>
    <row r="325" spans="1:6" x14ac:dyDescent="0.3">
      <c r="A325" s="347" t="s">
        <v>2916</v>
      </c>
      <c r="B325" s="348" t="str">
        <f>'[4]PLANILHA ADITIVO'!D328</f>
        <v>Chapa aço grossa preta 5/16"(8,00mm), 62,72 Kg/m²</v>
      </c>
      <c r="C325" s="351" t="str">
        <f>'[4]PLANILHA ADITIVO'!E328</f>
        <v>KG</v>
      </c>
      <c r="D325" s="350">
        <f>'[4]PLANILHA ADITIVO'!P328</f>
        <v>192.08</v>
      </c>
      <c r="E325" s="350">
        <f>'[4]PLANILHA ADITIVO'!S328</f>
        <v>9.7411560000000001</v>
      </c>
      <c r="F325" s="350">
        <f t="shared" ref="F325:F328" si="33">ROUND(D325*E325,2)</f>
        <v>1871.08</v>
      </c>
    </row>
    <row r="326" spans="1:6" x14ac:dyDescent="0.3">
      <c r="A326" s="347" t="s">
        <v>2917</v>
      </c>
      <c r="B326" s="348" t="str">
        <f>'[4]PLANILHA ADITIVO'!D329</f>
        <v>Aço CA-50 Ø 12,5 mm (1/2")</v>
      </c>
      <c r="C326" s="351" t="str">
        <f>'[4]PLANILHA ADITIVO'!E329</f>
        <v>KG</v>
      </c>
      <c r="D326" s="350">
        <f>'[4]PLANILHA ADITIVO'!P329</f>
        <v>42</v>
      </c>
      <c r="E326" s="350">
        <f>'[4]PLANILHA ADITIVO'!S329</f>
        <v>7.9085219999999996</v>
      </c>
      <c r="F326" s="350">
        <f t="shared" si="33"/>
        <v>332.16</v>
      </c>
    </row>
    <row r="327" spans="1:6" ht="39.6" x14ac:dyDescent="0.3">
      <c r="A327" s="347" t="s">
        <v>2918</v>
      </c>
      <c r="B327" s="348" t="str">
        <f>'[4]PLANILHA ADITIVO'!D330</f>
        <v>PINTURA COM TINTA ALQUÍDICA DE FUNDO (TIPO ZARCÃO) PULVERIZADA SOBRE SUPERFÍCIES METÁLICAS (EXCETO PERFIL) EXECUTADO EM OBRA (POR DEMÃO). AF_01/2020</v>
      </c>
      <c r="C327" s="351" t="str">
        <f>'[4]PLANILHA ADITIVO'!E330</f>
        <v>m²</v>
      </c>
      <c r="D327" s="350">
        <f>'[4]PLANILHA ADITIVO'!P330</f>
        <v>9.8000000000000007</v>
      </c>
      <c r="E327" s="350">
        <f>'[4]PLANILHA ADITIVO'!S330</f>
        <v>6.1181789999999996</v>
      </c>
      <c r="F327" s="350">
        <f t="shared" si="33"/>
        <v>59.96</v>
      </c>
    </row>
    <row r="328" spans="1:6" ht="39.6" x14ac:dyDescent="0.3">
      <c r="A328" s="347" t="s">
        <v>2919</v>
      </c>
      <c r="B328" s="348" t="str">
        <f>'[4]PLANILHA ADITIVO'!D331</f>
        <v>PINTURA COM TINTA ALQUÍDICA DE ACABAMENTO (ESMALTE SINTÉTICO ACETINADO) PULVERIZADA SOBRE SUPERFÍCIES METÁLICAS (EXCETO PERFIL) EXECUTADO EM OBRA (02 DEMÃOS). AF_01/2020</v>
      </c>
      <c r="C328" s="351" t="str">
        <f>'[4]PLANILHA ADITIVO'!E331</f>
        <v>m²</v>
      </c>
      <c r="D328" s="350">
        <f>'[4]PLANILHA ADITIVO'!P331</f>
        <v>4.9000000000000004</v>
      </c>
      <c r="E328" s="350">
        <f>'[4]PLANILHA ADITIVO'!S331</f>
        <v>27.736217</v>
      </c>
      <c r="F328" s="350">
        <f t="shared" si="33"/>
        <v>135.91</v>
      </c>
    </row>
    <row r="329" spans="1:6" x14ac:dyDescent="0.3">
      <c r="A329" s="352" t="s">
        <v>1768</v>
      </c>
      <c r="B329" s="353" t="str">
        <f>'[4]PLANILHA ADITIVO'!D332</f>
        <v>SUPERESTRUTURA</v>
      </c>
      <c r="C329" s="354"/>
      <c r="D329" s="355"/>
      <c r="E329" s="355"/>
      <c r="F329" s="346">
        <f>SUM(F330)</f>
        <v>370176.44</v>
      </c>
    </row>
    <row r="330" spans="1:6" x14ac:dyDescent="0.3">
      <c r="A330" s="356" t="s">
        <v>196</v>
      </c>
      <c r="B330" s="357" t="str">
        <f>'[4]PLANILHA ADITIVO'!D333</f>
        <v>CORTE E INSTALAÇÃO - CHAPAS DAS BASES</v>
      </c>
      <c r="C330" s="358"/>
      <c r="D330" s="359"/>
      <c r="E330" s="359"/>
      <c r="F330" s="359">
        <f>ROUND(SUM(F331:F341),2)</f>
        <v>370176.44</v>
      </c>
    </row>
    <row r="331" spans="1:6" x14ac:dyDescent="0.3">
      <c r="A331" s="347" t="s">
        <v>2920</v>
      </c>
      <c r="B331" s="348" t="str">
        <f>'[4]PLANILHA ADITIVO'!D334</f>
        <v>MÓDULO 3 X 3 X 6 P/ CONSTRUÇÃO MODULAR UBS TIPO I</v>
      </c>
      <c r="C331" s="351" t="str">
        <f>'[4]PLANILHA ADITIVO'!E334</f>
        <v>und</v>
      </c>
      <c r="D331" s="350">
        <f>'[4]PLANILHA ADITIVO'!P334</f>
        <v>12</v>
      </c>
      <c r="E331" s="350">
        <f>'[4]PLANILHA ADITIVO'!S334</f>
        <v>20278.78</v>
      </c>
      <c r="F331" s="350">
        <f t="shared" ref="F331:F341" si="34">ROUND(D331*E331,2)</f>
        <v>243345.36</v>
      </c>
    </row>
    <row r="332" spans="1:6" x14ac:dyDescent="0.3">
      <c r="A332" s="347" t="s">
        <v>2921</v>
      </c>
      <c r="B332" s="348" t="str">
        <f>'[4]PLANILHA ADITIVO'!D335</f>
        <v>ESTRUTURA EDIF.METALICA-VIGAS CHAPA DE ACO DOBRADA 1/4""</v>
      </c>
      <c r="C332" s="351" t="str">
        <f>'[4]PLANILHA ADITIVO'!E335</f>
        <v>KG</v>
      </c>
      <c r="D332" s="350">
        <f>'[4]PLANILHA ADITIVO'!P335</f>
        <v>2150</v>
      </c>
      <c r="E332" s="350">
        <f>'[4]PLANILHA ADITIVO'!S335</f>
        <v>21.32</v>
      </c>
      <c r="F332" s="350">
        <f t="shared" si="34"/>
        <v>45838</v>
      </c>
    </row>
    <row r="333" spans="1:6" ht="39.6" x14ac:dyDescent="0.3">
      <c r="A333" s="347" t="s">
        <v>2922</v>
      </c>
      <c r="B333" s="348" t="str">
        <f>'[4]PLANILHA ADITIVO'!D336</f>
        <v>PAREDE COM PLACAS DE GESSO ACARTONADO (DRYWALL), PARA USO INTERNO, COM DUAS FACES DUPLAS E ESTRUTURA METÁLICA COM GUIAS DUPLAS, COM VÃOS. AF_06/2017_P</v>
      </c>
      <c r="C333" s="351" t="str">
        <f>'[4]PLANILHA ADITIVO'!E336</f>
        <v>m²</v>
      </c>
      <c r="D333" s="350">
        <f>'[4]PLANILHA ADITIVO'!P336</f>
        <v>20.67</v>
      </c>
      <c r="E333" s="350">
        <f>'[4]PLANILHA ADITIVO'!S336</f>
        <v>181.86</v>
      </c>
      <c r="F333" s="350">
        <f t="shared" si="34"/>
        <v>3759.05</v>
      </c>
    </row>
    <row r="334" spans="1:6" ht="26.4" x14ac:dyDescent="0.3">
      <c r="A334" s="347" t="s">
        <v>2923</v>
      </c>
      <c r="B334" s="348" t="str">
        <f>'[4]PLANILHA ADITIVO'!D337</f>
        <v>GUINDASTE HIDRÁULICO AUTOPROPELIDO, COM LANÇA TELESCÓPICA 40M, CAPACIDADE MÁXIMA 60 T, POTÊNCIA 260 KW - CHP DIURNO. AF  03/2016</v>
      </c>
      <c r="C334" s="351" t="str">
        <f>'[4]PLANILHA ADITIVO'!E337</f>
        <v>CHP</v>
      </c>
      <c r="D334" s="350">
        <f>'[4]PLANILHA ADITIVO'!P337</f>
        <v>48</v>
      </c>
      <c r="E334" s="350">
        <f>'[4]PLANILHA ADITIVO'!S337</f>
        <v>430.96</v>
      </c>
      <c r="F334" s="350">
        <f t="shared" si="34"/>
        <v>20686.080000000002</v>
      </c>
    </row>
    <row r="335" spans="1:6" x14ac:dyDescent="0.3">
      <c r="A335" s="347" t="s">
        <v>2924</v>
      </c>
      <c r="B335" s="348" t="str">
        <f>'[4]PLANILHA ADITIVO'!D338</f>
        <v>FORRO DE GESSO ACARTONADO LAFARGE GYPSUM FGE</v>
      </c>
      <c r="C335" s="351" t="str">
        <f>'[4]PLANILHA ADITIVO'!E338</f>
        <v>m²</v>
      </c>
      <c r="D335" s="350">
        <f>'[4]PLANILHA ADITIVO'!P338</f>
        <v>50.74</v>
      </c>
      <c r="E335" s="350">
        <f>'[4]PLANILHA ADITIVO'!S338</f>
        <v>157.99</v>
      </c>
      <c r="F335" s="350">
        <f t="shared" si="34"/>
        <v>8016.41</v>
      </c>
    </row>
    <row r="336" spans="1:6" ht="39.6" x14ac:dyDescent="0.3">
      <c r="A336" s="347" t="s">
        <v>2925</v>
      </c>
      <c r="B336" s="348" t="str">
        <f>'[4]PLANILHA ADITIVO'!D339</f>
        <v>ALVENARIA DE VEDAÇÃO COM ELEMENTO VAZADO DE CERÂMICA (COBOGÓ) DE 7X20X20CM E ARGAMASSA DE ASSENTAMENTO COM PREPARO EM BETONEIRA. AF  05/2020</v>
      </c>
      <c r="C336" s="351" t="str">
        <f>'[4]PLANILHA ADITIVO'!E339</f>
        <v>m²</v>
      </c>
      <c r="D336" s="350">
        <f>'[4]PLANILHA ADITIVO'!P339</f>
        <v>12.92</v>
      </c>
      <c r="E336" s="350">
        <f>'[4]PLANILHA ADITIVO'!S339</f>
        <v>145.76</v>
      </c>
      <c r="F336" s="350">
        <f t="shared" si="34"/>
        <v>1883.22</v>
      </c>
    </row>
    <row r="337" spans="1:6" ht="39.6" x14ac:dyDescent="0.3">
      <c r="A337" s="347" t="s">
        <v>2926</v>
      </c>
      <c r="B337" s="348" t="str">
        <f>'[4]PLANILHA ADITIVO'!D340</f>
        <v>PAREDE COM PLACAS DE GESSO ACARTONADO (DRYWALL), PARA USO INTERNO, COM UMA FACE SIMPLES EM GESSO VERDE E ESTRUTURA METÁLICA COM GUIAS SIMPLES, COM VÃOS. AF_06/2017_P</v>
      </c>
      <c r="C337" s="351" t="str">
        <f>'[4]PLANILHA ADITIVO'!E340</f>
        <v>m²</v>
      </c>
      <c r="D337" s="350">
        <f>'[4]PLANILHA ADITIVO'!P340</f>
        <v>140.9</v>
      </c>
      <c r="E337" s="350">
        <f>'[4]PLANILHA ADITIVO'!S340</f>
        <v>119.56</v>
      </c>
      <c r="F337" s="350">
        <f t="shared" si="34"/>
        <v>16846</v>
      </c>
    </row>
    <row r="338" spans="1:6" ht="39.6" x14ac:dyDescent="0.3">
      <c r="A338" s="347" t="s">
        <v>2927</v>
      </c>
      <c r="B338" s="348" t="str">
        <f>'[4]PLANILHA ADITIVO'!D341</f>
        <v>PAREDE COM PLACAS DE GESSO ACARTONADO (DRYWALL), PARA USO INTERNO, COM UMA FACE SIMPLES E OUTRA FACE DUPLA E ESTRUTURA METÁLICA COM GUIAS SIMPLES, COM VÃOS. AF_06/2017_P</v>
      </c>
      <c r="C338" s="351" t="str">
        <f>'[4]PLANILHA ADITIVO'!E341</f>
        <v>m²</v>
      </c>
      <c r="D338" s="350">
        <f>'[4]PLANILHA ADITIVO'!P341</f>
        <v>16.89</v>
      </c>
      <c r="E338" s="350">
        <f>'[4]PLANILHA ADITIVO'!S341</f>
        <v>119.56</v>
      </c>
      <c r="F338" s="350">
        <f t="shared" si="34"/>
        <v>2019.37</v>
      </c>
    </row>
    <row r="339" spans="1:6" ht="26.4" x14ac:dyDescent="0.3">
      <c r="A339" s="347" t="s">
        <v>2928</v>
      </c>
      <c r="B339" s="348" t="str">
        <f>'[4]PLANILHA ADITIVO'!D342</f>
        <v>LOCACAO CONVENCIONAL DE OBRA, UTILIZANDO GABARITO DE TÁBUAS CORRIDAS PONTALETADAS A CADA 2,00M -  2 UTILIZAÇÕES. AF_10/2018</v>
      </c>
      <c r="C339" s="351" t="str">
        <f>'[4]PLANILHA ADITIVO'!E342</f>
        <v>M</v>
      </c>
      <c r="D339" s="350">
        <f>'[4]PLANILHA ADITIVO'!P342</f>
        <v>194</v>
      </c>
      <c r="E339" s="350">
        <f>'[4]PLANILHA ADITIVO'!S342</f>
        <v>52.45</v>
      </c>
      <c r="F339" s="350">
        <f t="shared" si="34"/>
        <v>10175.299999999999</v>
      </c>
    </row>
    <row r="340" spans="1:6" x14ac:dyDescent="0.3">
      <c r="A340" s="347" t="s">
        <v>2929</v>
      </c>
      <c r="B340" s="348" t="str">
        <f>'[4]PLANILHA ADITIVO'!D343</f>
        <v>PAINEL PRÉ FABRICADO ARQUITETONICO PARA FACHADA EM GFRC - INSTALADO</v>
      </c>
      <c r="C340" s="351" t="str">
        <f>'[4]PLANILHA ADITIVO'!E343</f>
        <v>m²</v>
      </c>
      <c r="D340" s="350">
        <f>'[4]PLANILHA ADITIVO'!P343</f>
        <v>72.849999999999994</v>
      </c>
      <c r="E340" s="350">
        <f>'[4]PLANILHA ADITIVO'!S343</f>
        <v>234.91</v>
      </c>
      <c r="F340" s="350">
        <f t="shared" si="34"/>
        <v>17113.189999999999</v>
      </c>
    </row>
    <row r="341" spans="1:6" ht="26.4" x14ac:dyDescent="0.3">
      <c r="A341" s="347" t="s">
        <v>2930</v>
      </c>
      <c r="B341" s="348" t="str">
        <f>'[4]PLANILHA ADITIVO'!D344</f>
        <v>REMOÇÃO DE CHAPAS E PERFIS DE DRYWALL, DE FORMA MANUAL, SEM REAPROVEITAMENTO. AF_12/2017</v>
      </c>
      <c r="C341" s="351" t="str">
        <f>'[4]PLANILHA ADITIVO'!E344</f>
        <v xml:space="preserve">m2 </v>
      </c>
      <c r="D341" s="350">
        <f>'[4]PLANILHA ADITIVO'!P344</f>
        <v>115</v>
      </c>
      <c r="E341" s="350">
        <f>'[4]PLANILHA ADITIVO'!S344</f>
        <v>4.2996420000000004</v>
      </c>
      <c r="F341" s="350">
        <f t="shared" si="34"/>
        <v>494.46</v>
      </c>
    </row>
    <row r="342" spans="1:6" x14ac:dyDescent="0.3">
      <c r="A342" s="352" t="s">
        <v>2931</v>
      </c>
      <c r="B342" s="353" t="str">
        <f>'[4]PLANILHA ADITIVO'!D345</f>
        <v>ESQUADRIAS</v>
      </c>
      <c r="C342" s="354"/>
      <c r="D342" s="355"/>
      <c r="E342" s="355"/>
      <c r="F342" s="346">
        <f>SUM(F343:F347)</f>
        <v>88951.87</v>
      </c>
    </row>
    <row r="343" spans="1:6" x14ac:dyDescent="0.3">
      <c r="A343" s="347" t="s">
        <v>215</v>
      </c>
      <c r="B343" s="348" t="str">
        <f>'[4]PLANILHA ADITIVO'!D346</f>
        <v>PORTA DUPLA EM VIDRO LAMINADO INCOLOR 8MM COM FERRAGENS</v>
      </c>
      <c r="C343" s="351" t="str">
        <f>'[4]PLANILHA ADITIVO'!E346</f>
        <v>m²</v>
      </c>
      <c r="D343" s="350">
        <f>'[4]PLANILHA ADITIVO'!P346</f>
        <v>8.4</v>
      </c>
      <c r="E343" s="350">
        <f>'[4]PLANILHA ADITIVO'!S346</f>
        <v>1724.85</v>
      </c>
      <c r="F343" s="350">
        <f t="shared" ref="F343:F347" si="35">ROUND(D343*E343,2)</f>
        <v>14488.74</v>
      </c>
    </row>
    <row r="344" spans="1:6" ht="26.4" x14ac:dyDescent="0.3">
      <c r="A344" s="347" t="s">
        <v>218</v>
      </c>
      <c r="B344" s="348" t="str">
        <f>'[4]PLANILHA ADITIVO'!D347</f>
        <v>PORTA DE ALUMÍNIO DE ABRIR COM LAMBRI, COM GUARNIÇÃO, FIXAÇÃO COM PARAFUSOS - FORNECIMENTO E INSTALAÇÃO. AF_12/2019</v>
      </c>
      <c r="C344" s="351" t="str">
        <f>'[4]PLANILHA ADITIVO'!E347</f>
        <v>m²</v>
      </c>
      <c r="D344" s="350">
        <f>'[4]PLANILHA ADITIVO'!P347</f>
        <v>10.01</v>
      </c>
      <c r="E344" s="350">
        <f>'[4]PLANILHA ADITIVO'!S347</f>
        <v>1675.24</v>
      </c>
      <c r="F344" s="350">
        <f t="shared" si="35"/>
        <v>16769.150000000001</v>
      </c>
    </row>
    <row r="345" spans="1:6" x14ac:dyDescent="0.3">
      <c r="A345" s="347" t="s">
        <v>220</v>
      </c>
      <c r="B345" s="348" t="str">
        <f>'[4]PLANILHA ADITIVO'!D348</f>
        <v>FORNECIMENTO DE JANELA DE CORRER EM ALUMINIO NATURAL</v>
      </c>
      <c r="C345" s="351" t="str">
        <f>'[4]PLANILHA ADITIVO'!E348</f>
        <v>m²</v>
      </c>
      <c r="D345" s="350">
        <f>'[4]PLANILHA ADITIVO'!P348</f>
        <v>31.04</v>
      </c>
      <c r="E345" s="350">
        <f>'[4]PLANILHA ADITIVO'!S348</f>
        <v>628.33000000000004</v>
      </c>
      <c r="F345" s="350">
        <f t="shared" si="35"/>
        <v>19503.36</v>
      </c>
    </row>
    <row r="346" spans="1:6" x14ac:dyDescent="0.3">
      <c r="A346" s="347" t="s">
        <v>222</v>
      </c>
      <c r="B346" s="348" t="str">
        <f>'[4]PLANILHA ADITIVO'!D349</f>
        <v>FORNECIMENTO PORTA MADEIRA 1 FL 80x210cm PINT.OLEO/FERRAGENS</v>
      </c>
      <c r="C346" s="351" t="str">
        <f>'[4]PLANILHA ADITIVO'!E349</f>
        <v>UN</v>
      </c>
      <c r="D346" s="350">
        <f>'[4]PLANILHA ADITIVO'!P349</f>
        <v>23</v>
      </c>
      <c r="E346" s="350">
        <f>'[4]PLANILHA ADITIVO'!S349</f>
        <v>1624.75</v>
      </c>
      <c r="F346" s="350">
        <f t="shared" si="35"/>
        <v>37369.25</v>
      </c>
    </row>
    <row r="347" spans="1:6" ht="39.6" x14ac:dyDescent="0.3">
      <c r="A347" s="347" t="s">
        <v>224</v>
      </c>
      <c r="B347" s="348" t="str">
        <f>'[4]PLANILHA ADITIVO'!D350</f>
        <v>JANELA FIXA DE ALUMÍNIO PARA VIDRO, COM VIDRO, BATENTE E FERRAGENS. EXCLUSIVE ACABAMENTO, ALIZAR E CONTRAMARCO. FORNECIMENTO E INSTALAÇÃO. AF_12/2019</v>
      </c>
      <c r="C347" s="351" t="str">
        <f>'[4]PLANILHA ADITIVO'!E350</f>
        <v>m2</v>
      </c>
      <c r="D347" s="350">
        <f>'[4]PLANILHA ADITIVO'!P350</f>
        <v>3.92</v>
      </c>
      <c r="E347" s="350">
        <f>'[4]PLANILHA ADITIVO'!S350</f>
        <v>209.53355300000001</v>
      </c>
      <c r="F347" s="350">
        <f t="shared" si="35"/>
        <v>821.37</v>
      </c>
    </row>
    <row r="348" spans="1:6" x14ac:dyDescent="0.3">
      <c r="A348" s="352" t="s">
        <v>1786</v>
      </c>
      <c r="B348" s="353" t="str">
        <f>'[4]PLANILHA ADITIVO'!D351</f>
        <v>SISTEMAS DE COBERTURA</v>
      </c>
      <c r="C348" s="354"/>
      <c r="D348" s="355"/>
      <c r="E348" s="355"/>
      <c r="F348" s="346">
        <f>ROUND(SUM(F349:F359),2)</f>
        <v>181540.74</v>
      </c>
    </row>
    <row r="349" spans="1:6" x14ac:dyDescent="0.3">
      <c r="A349" s="347" t="s">
        <v>272</v>
      </c>
      <c r="B349" s="348" t="str">
        <f>'[4]PLANILHA ADITIVO'!D352</f>
        <v>ESTRUTURA EDIF.METALICA-VIGAS CHAPA DE ACO DOBRADA 1/4""</v>
      </c>
      <c r="C349" s="351" t="str">
        <f>'[4]PLANILHA ADITIVO'!E352</f>
        <v>KG</v>
      </c>
      <c r="D349" s="350">
        <f>'[4]PLANILHA ADITIVO'!P352</f>
        <v>2538.9</v>
      </c>
      <c r="E349" s="350">
        <f>'[4]PLANILHA ADITIVO'!S352</f>
        <v>21.32</v>
      </c>
      <c r="F349" s="350">
        <f t="shared" ref="F349:F359" si="36">ROUND(D349*E349,2)</f>
        <v>54129.35</v>
      </c>
    </row>
    <row r="350" spans="1:6" ht="26.4" x14ac:dyDescent="0.3">
      <c r="A350" s="347" t="s">
        <v>274</v>
      </c>
      <c r="B350" s="348" t="str">
        <f>'[4]PLANILHA ADITIVO'!D353</f>
        <v>TELHAMENTO COM TELHA DE AÇO/ALUMÍNIO E = 0,5 MM, COM ATÉ 2 ÁGUAS, INCLUSO IÇAMENTO. AF_07/2019</v>
      </c>
      <c r="C350" s="351" t="str">
        <f>'[4]PLANILHA ADITIVO'!E353</f>
        <v>m²</v>
      </c>
      <c r="D350" s="350">
        <f>'[4]PLANILHA ADITIVO'!P353</f>
        <v>282.10000000000002</v>
      </c>
      <c r="E350" s="350">
        <f>'[4]PLANILHA ADITIVO'!S353</f>
        <v>173.93</v>
      </c>
      <c r="F350" s="350">
        <f t="shared" si="36"/>
        <v>49065.65</v>
      </c>
    </row>
    <row r="351" spans="1:6" x14ac:dyDescent="0.3">
      <c r="A351" s="347" t="s">
        <v>276</v>
      </c>
      <c r="B351" s="348" t="str">
        <f>'[4]PLANILHA ADITIVO'!D354</f>
        <v>POLICARBONATO COMPACTO 10MM SEM CAIXILHOS E PERFIS ALUMINIO</v>
      </c>
      <c r="C351" s="351" t="str">
        <f>'[4]PLANILHA ADITIVO'!E354</f>
        <v>m²</v>
      </c>
      <c r="D351" s="350">
        <f>'[4]PLANILHA ADITIVO'!P354</f>
        <v>38.549999999999997</v>
      </c>
      <c r="E351" s="350">
        <f>'[4]PLANILHA ADITIVO'!S354</f>
        <v>464.65</v>
      </c>
      <c r="F351" s="350">
        <f t="shared" si="36"/>
        <v>17912.259999999998</v>
      </c>
    </row>
    <row r="352" spans="1:6" ht="26.4" x14ac:dyDescent="0.3">
      <c r="A352" s="347" t="s">
        <v>278</v>
      </c>
      <c r="B352" s="348" t="str">
        <f>'[4]PLANILHA ADITIVO'!D355</f>
        <v>CALHA EM CHAPA DE AÇO GALVANIZADO NÚMERO 24, DESENVOLVIMENTO DE 50 CM, INCLUSO TRANSPORTE VERTICAL. AF  07/2019</v>
      </c>
      <c r="C352" s="351" t="str">
        <f>'[4]PLANILHA ADITIVO'!E355</f>
        <v>M</v>
      </c>
      <c r="D352" s="350">
        <f>'[4]PLANILHA ADITIVO'!P355</f>
        <v>61.52</v>
      </c>
      <c r="E352" s="350">
        <f>'[4]PLANILHA ADITIVO'!S355</f>
        <v>104.5</v>
      </c>
      <c r="F352" s="350">
        <f t="shared" si="36"/>
        <v>6428.84</v>
      </c>
    </row>
    <row r="353" spans="1:6" x14ac:dyDescent="0.3">
      <c r="A353" s="347" t="s">
        <v>280</v>
      </c>
      <c r="B353" s="348" t="str">
        <f>'[4]PLANILHA ADITIVO'!D356</f>
        <v>ALGEROZ/BOCAL PARA BEIRAL CHAPA GALVANIZADA #22</v>
      </c>
      <c r="C353" s="351" t="str">
        <f>'[4]PLANILHA ADITIVO'!E356</f>
        <v>UN</v>
      </c>
      <c r="D353" s="350">
        <f>'[4]PLANILHA ADITIVO'!P356</f>
        <v>80.540000000000006</v>
      </c>
      <c r="E353" s="350">
        <f>'[4]PLANILHA ADITIVO'!S356</f>
        <v>139.09</v>
      </c>
      <c r="F353" s="350">
        <f t="shared" si="36"/>
        <v>11202.31</v>
      </c>
    </row>
    <row r="354" spans="1:6" ht="39.6" x14ac:dyDescent="0.3">
      <c r="A354" s="347" t="s">
        <v>1791</v>
      </c>
      <c r="B354" s="348" t="str">
        <f>'[4]PLANILHA ADITIVO'!D357</f>
        <v>TRANSPORTE HORIZONTAL COM MANIPULADOR TELESCÓPICO, DE TELHAS TERMOACÚSTICAS, FIBROCIMENTO, AÇO ZINCADO, FIBROCIMENTO ESTRUTURAL, CANALETE 90 OU KALHETÃO (UNIDADE: M2XKM). AF  07/2019</v>
      </c>
      <c r="C354" s="351" t="str">
        <f>'[4]PLANILHA ADITIVO'!E357</f>
        <v>M2XKM</v>
      </c>
      <c r="D354" s="350">
        <f>'[4]PLANILHA ADITIVO'!P357</f>
        <v>4231.5</v>
      </c>
      <c r="E354" s="350">
        <f>'[4]PLANILHA ADITIVO'!S357</f>
        <v>8.1199999999999992</v>
      </c>
      <c r="F354" s="350">
        <f t="shared" si="36"/>
        <v>34359.78</v>
      </c>
    </row>
    <row r="355" spans="1:6" ht="26.4" x14ac:dyDescent="0.3">
      <c r="A355" s="347" t="s">
        <v>1793</v>
      </c>
      <c r="B355" s="348" t="str">
        <f>'[4]PLANILHA ADITIVO'!D358</f>
        <v>RUFO EXTERNO/INTERNO EM CHAPA DE AÇO GALVANIZADO NÚMERO 26, CORTE DE 33 CM, INCLUSO IÇAMENTO. AF_07/2019</v>
      </c>
      <c r="C355" s="351" t="str">
        <f>'[4]PLANILHA ADITIVO'!E358</f>
        <v>m</v>
      </c>
      <c r="D355" s="350">
        <f>'[4]PLANILHA ADITIVO'!P358</f>
        <v>104.18</v>
      </c>
      <c r="E355" s="350">
        <f>'[4]PLANILHA ADITIVO'!S358</f>
        <v>49.593907000000002</v>
      </c>
      <c r="F355" s="350">
        <f t="shared" si="36"/>
        <v>5166.6899999999996</v>
      </c>
    </row>
    <row r="356" spans="1:6" x14ac:dyDescent="0.3">
      <c r="A356" s="347" t="s">
        <v>1795</v>
      </c>
      <c r="B356" s="348" t="str">
        <f>'[4]PLANILHA ADITIVO'!D359</f>
        <v>Cumeeira em alumínio - 30cm de cada lado, e= 0,8mm</v>
      </c>
      <c r="C356" s="351" t="str">
        <f>'[4]PLANILHA ADITIVO'!E359</f>
        <v>m</v>
      </c>
      <c r="D356" s="350">
        <f>'[4]PLANILHA ADITIVO'!P359</f>
        <v>22</v>
      </c>
      <c r="E356" s="350">
        <f>'[4]PLANILHA ADITIVO'!S359</f>
        <v>59.595861999999997</v>
      </c>
      <c r="F356" s="350">
        <f t="shared" si="36"/>
        <v>1311.11</v>
      </c>
    </row>
    <row r="357" spans="1:6" x14ac:dyDescent="0.3">
      <c r="A357" s="347" t="s">
        <v>1797</v>
      </c>
      <c r="B357" s="348" t="str">
        <f>'[4]PLANILHA ADITIVO'!D360</f>
        <v>Manta aluminizada 1 face para subcobertura, e = *1* mm</v>
      </c>
      <c r="C357" s="351" t="str">
        <f>'[4]PLANILHA ADITIVO'!E360</f>
        <v>m2</v>
      </c>
      <c r="D357" s="350">
        <f>'[4]PLANILHA ADITIVO'!P360</f>
        <v>11.78</v>
      </c>
      <c r="E357" s="350">
        <f>'[4]PLANILHA ADITIVO'!S360</f>
        <v>11.601985000000001</v>
      </c>
      <c r="F357" s="350">
        <f t="shared" si="36"/>
        <v>136.66999999999999</v>
      </c>
    </row>
    <row r="358" spans="1:6" ht="39.6" x14ac:dyDescent="0.3">
      <c r="A358" s="347" t="s">
        <v>2932</v>
      </c>
      <c r="B358" s="348" t="str">
        <f>'[4]PLANILHA ADITIVO'!D361</f>
        <v>TRAMA DE MADEIRA COMPOSTA POR RIPAS, CAIBROS E TERÇAS PARA TELHADOS DE ATÉ 2 ÁGUAS PARA TELHA CERÂMICA CAPA-CANAL, INCLUSO TRANSPORTE VERTICAL. AF_07/2019</v>
      </c>
      <c r="C358" s="351" t="str">
        <f>'[4]PLANILHA ADITIVO'!E361</f>
        <v>m2</v>
      </c>
      <c r="D358" s="350">
        <f>'[4]PLANILHA ADITIVO'!P361</f>
        <v>23.14</v>
      </c>
      <c r="E358" s="350">
        <f>'[4]PLANILHA ADITIVO'!S361</f>
        <v>50.672342</v>
      </c>
      <c r="F358" s="350">
        <f t="shared" si="36"/>
        <v>1172.56</v>
      </c>
    </row>
    <row r="359" spans="1:6" ht="26.4" x14ac:dyDescent="0.3">
      <c r="A359" s="347" t="s">
        <v>2933</v>
      </c>
      <c r="B359" s="348" t="str">
        <f>'[4]PLANILHA ADITIVO'!D362</f>
        <v>TELHAMENTO COM TELHA CERÂMICA CAPA CANAL, TIPO COLONIAL, COM ATÉ 2 ÁGUAS, INCLUSO TRANSPORTE VERTICAL. AF_2019</v>
      </c>
      <c r="C359" s="351" t="str">
        <f>'[4]PLANILHA ADITIVO'!E362</f>
        <v>m2</v>
      </c>
      <c r="D359" s="350">
        <f>'[4]PLANILHA ADITIVO'!P362</f>
        <v>23.14</v>
      </c>
      <c r="E359" s="350">
        <f>'[4]PLANILHA ADITIVO'!S362</f>
        <v>28.328299000000001</v>
      </c>
      <c r="F359" s="350">
        <f t="shared" si="36"/>
        <v>655.52</v>
      </c>
    </row>
    <row r="360" spans="1:6" x14ac:dyDescent="0.3">
      <c r="A360" s="352" t="s">
        <v>1799</v>
      </c>
      <c r="B360" s="353" t="str">
        <f>'[4]PLANILHA ADITIVO'!D363</f>
        <v>REVESTIMENTOS INTERNOS E EXTERNOS</v>
      </c>
      <c r="C360" s="354"/>
      <c r="D360" s="355"/>
      <c r="E360" s="355"/>
      <c r="F360" s="346">
        <f>ROUNDUP(SUM(F361:F365),2)</f>
        <v>77665.210000000006</v>
      </c>
    </row>
    <row r="361" spans="1:6" ht="26.4" x14ac:dyDescent="0.3">
      <c r="A361" s="347" t="s">
        <v>283</v>
      </c>
      <c r="B361" s="348" t="str">
        <f>'[4]PLANILHA ADITIVO'!D364</f>
        <v>REVESTIMENTO CERÂMICO PARA PISO COM PLACAS TIPO PORCELANATO DE DIMENSÕES 45X45 CM APLICADA EM AMBIENTES DE ÁREA MENOR QUE 5 M². AF  06/2014</v>
      </c>
      <c r="C361" s="351" t="str">
        <f>'[4]PLANILHA ADITIVO'!E364</f>
        <v>m²</v>
      </c>
      <c r="D361" s="350">
        <f>'[4]PLANILHA ADITIVO'!P364</f>
        <v>240.17</v>
      </c>
      <c r="E361" s="350">
        <f>'[4]PLANILHA ADITIVO'!S364</f>
        <v>121.45</v>
      </c>
      <c r="F361" s="350">
        <f t="shared" ref="F361:F365" si="37">ROUND(D361*E361,2)</f>
        <v>29168.65</v>
      </c>
    </row>
    <row r="362" spans="1:6" x14ac:dyDescent="0.3">
      <c r="A362" s="347" t="s">
        <v>285</v>
      </c>
      <c r="B362" s="348" t="str">
        <f>'[4]PLANILHA ADITIVO'!D365</f>
        <v>RODAPE 8,5X45CM PORCELANATO FORMA BOLD ACET. BRANCO ELIANE</v>
      </c>
      <c r="C362" s="351" t="str">
        <f>'[4]PLANILHA ADITIVO'!E365</f>
        <v>M</v>
      </c>
      <c r="D362" s="350">
        <f>'[4]PLANILHA ADITIVO'!P365</f>
        <v>275.3</v>
      </c>
      <c r="E362" s="350">
        <f>'[4]PLANILHA ADITIVO'!S365</f>
        <v>71.7</v>
      </c>
      <c r="F362" s="350">
        <f t="shared" si="37"/>
        <v>19739.009999999998</v>
      </c>
    </row>
    <row r="363" spans="1:6" x14ac:dyDescent="0.3">
      <c r="A363" s="347" t="s">
        <v>287</v>
      </c>
      <c r="B363" s="348" t="str">
        <f>'[4]PLANILHA ADITIVO'!D366</f>
        <v xml:space="preserve">PISO EM CONCRETO 20 MPA PREPARO MECÂNICO, ESPESSURA 7CM. AF_09/2020 m² </v>
      </c>
      <c r="C363" s="351" t="str">
        <f>'[4]PLANILHA ADITIVO'!E366</f>
        <v>m2</v>
      </c>
      <c r="D363" s="350">
        <f>'[4]PLANILHA ADITIVO'!P366</f>
        <v>282</v>
      </c>
      <c r="E363" s="350">
        <f>'[4]PLANILHA ADITIVO'!S366</f>
        <v>53.844208999999999</v>
      </c>
      <c r="F363" s="350">
        <f t="shared" si="37"/>
        <v>15184.07</v>
      </c>
    </row>
    <row r="364" spans="1:6" ht="26.4" x14ac:dyDescent="0.3">
      <c r="A364" s="347" t="s">
        <v>289</v>
      </c>
      <c r="B364" s="348" t="str">
        <f>'[4]PLANILHA ADITIVO'!D367</f>
        <v xml:space="preserve">TELA DE ACO SOLDADA NERVURADA, CA-60, Q-61, (0,97 KG/M2), DIAMETRO DO FIO = 3,4 MM, LARGURA = 2,45 M, ESPACAMENTO DA MALHA = 15 X 15 CM </v>
      </c>
      <c r="C364" s="351" t="str">
        <f>'[4]PLANILHA ADITIVO'!E367</f>
        <v>m2</v>
      </c>
      <c r="D364" s="350">
        <f>'[4]PLANILHA ADITIVO'!P367</f>
        <v>282</v>
      </c>
      <c r="E364" s="350">
        <f>'[4]PLANILHA ADITIVO'!S367</f>
        <v>13.83639</v>
      </c>
      <c r="F364" s="350">
        <f t="shared" si="37"/>
        <v>3901.86</v>
      </c>
    </row>
    <row r="365" spans="1:6" ht="26.4" x14ac:dyDescent="0.3">
      <c r="A365" s="347" t="s">
        <v>291</v>
      </c>
      <c r="B365" s="348" t="str">
        <f>'[4]PLANILHA ADITIVO'!D368</f>
        <v>PISO CIMENTADO, TRAÇO 1:3 (CIMENTO E AREIA), ACABAMENTO RÚSTICO, ESPESSURA 4,0 CM, PREPARO MECÂNICO DA ARGAMASSA. AF_09/2020</v>
      </c>
      <c r="C365" s="351" t="str">
        <f>'[4]PLANILHA ADITIVO'!E368</f>
        <v>m2</v>
      </c>
      <c r="D365" s="350">
        <f>'[4]PLANILHA ADITIVO'!P368</f>
        <v>282.10000000000002</v>
      </c>
      <c r="E365" s="350">
        <f>'[4]PLANILHA ADITIVO'!S368</f>
        <v>34.284360999999997</v>
      </c>
      <c r="F365" s="350">
        <f t="shared" si="37"/>
        <v>9671.6200000000008</v>
      </c>
    </row>
    <row r="366" spans="1:6" x14ac:dyDescent="0.3">
      <c r="A366" s="352" t="s">
        <v>1814</v>
      </c>
      <c r="B366" s="353" t="str">
        <f>'[4]PLANILHA ADITIVO'!D369</f>
        <v>PINTURAS E ACABAMENTOS</v>
      </c>
      <c r="C366" s="354"/>
      <c r="D366" s="355"/>
      <c r="E366" s="355"/>
      <c r="F366" s="346">
        <f>SUM(F367:F377)</f>
        <v>80901.67</v>
      </c>
    </row>
    <row r="367" spans="1:6" x14ac:dyDescent="0.3">
      <c r="A367" s="347" t="s">
        <v>298</v>
      </c>
      <c r="B367" s="348" t="str">
        <f>'[4]PLANILHA ADITIVO'!D370</f>
        <v>PREPARO DE PAREDE COM MASSA PVA + FUNDO PREPARADOR</v>
      </c>
      <c r="C367" s="351" t="str">
        <f>'[4]PLANILHA ADITIVO'!E370</f>
        <v>m²</v>
      </c>
      <c r="D367" s="350">
        <f>'[4]PLANILHA ADITIVO'!P370</f>
        <v>751.05</v>
      </c>
      <c r="E367" s="350">
        <f>'[4]PLANILHA ADITIVO'!S370</f>
        <v>20.77</v>
      </c>
      <c r="F367" s="350">
        <f t="shared" ref="F367:F377" si="38">ROUND(D367*E367,2)</f>
        <v>15599.31</v>
      </c>
    </row>
    <row r="368" spans="1:6" x14ac:dyDescent="0.3">
      <c r="A368" s="347" t="s">
        <v>300</v>
      </c>
      <c r="B368" s="348" t="str">
        <f>'[4]PLANILHA ADITIVO'!D371</f>
        <v>PREPARO DE TETOS COM CORRECAO DE MASSA CORRIDA PVA</v>
      </c>
      <c r="C368" s="351" t="str">
        <f>'[4]PLANILHA ADITIVO'!E371</f>
        <v>m²</v>
      </c>
      <c r="D368" s="350">
        <f>'[4]PLANILHA ADITIVO'!P371</f>
        <v>250.87</v>
      </c>
      <c r="E368" s="350">
        <f>'[4]PLANILHA ADITIVO'!S371</f>
        <v>26.23</v>
      </c>
      <c r="F368" s="350">
        <f t="shared" si="38"/>
        <v>6580.32</v>
      </c>
    </row>
    <row r="369" spans="1:6" x14ac:dyDescent="0.3">
      <c r="A369" s="347" t="s">
        <v>302</v>
      </c>
      <c r="B369" s="348" t="str">
        <f>'[4]PLANILHA ADITIVO'!D372</f>
        <v>APLICAÇÃO DE FUNDO SELADOR ACRÍLICO EM PAREDES, UMA DEMÃO. AF_06/2014</v>
      </c>
      <c r="C369" s="351" t="str">
        <f>'[4]PLANILHA ADITIVO'!E372</f>
        <v>m²</v>
      </c>
      <c r="D369" s="350">
        <f>'[4]PLANILHA ADITIVO'!P372</f>
        <v>751.05</v>
      </c>
      <c r="E369" s="350">
        <f>'[4]PLANILHA ADITIVO'!S372</f>
        <v>2.36</v>
      </c>
      <c r="F369" s="350">
        <f t="shared" si="38"/>
        <v>1772.48</v>
      </c>
    </row>
    <row r="370" spans="1:6" x14ac:dyDescent="0.3">
      <c r="A370" s="347" t="s">
        <v>304</v>
      </c>
      <c r="B370" s="348" t="str">
        <f>'[4]PLANILHA ADITIVO'!D373</f>
        <v>APLICAÇÃO DE FUNDO SELADOR ACRÍLICO EM TETO, UMA DEMÃO. AF_06/2014</v>
      </c>
      <c r="C370" s="351" t="str">
        <f>'[4]PLANILHA ADITIVO'!E373</f>
        <v>m²</v>
      </c>
      <c r="D370" s="350">
        <f>'[4]PLANILHA ADITIVO'!P373</f>
        <v>250.87</v>
      </c>
      <c r="E370" s="350">
        <f>'[4]PLANILHA ADITIVO'!S373</f>
        <v>2.72</v>
      </c>
      <c r="F370" s="350">
        <f t="shared" si="38"/>
        <v>682.37</v>
      </c>
    </row>
    <row r="371" spans="1:6" ht="26.4" x14ac:dyDescent="0.3">
      <c r="A371" s="347" t="s">
        <v>306</v>
      </c>
      <c r="B371" s="348" t="str">
        <f>'[4]PLANILHA ADITIVO'!D374</f>
        <v>APLICAÇÃO MANUAL DE PINTURA COM TINTA LÁTEX ACRÍLICA EM PAREDES, DUAS DEMÃOS. AF_06/2014</v>
      </c>
      <c r="C371" s="351" t="str">
        <f>'[4]PLANILHA ADITIVO'!E374</f>
        <v>m²</v>
      </c>
      <c r="D371" s="350">
        <f>'[4]PLANILHA ADITIVO'!P374</f>
        <v>751.05</v>
      </c>
      <c r="E371" s="350">
        <f>'[4]PLANILHA ADITIVO'!S374</f>
        <v>13.1</v>
      </c>
      <c r="F371" s="350">
        <f t="shared" si="38"/>
        <v>9838.76</v>
      </c>
    </row>
    <row r="372" spans="1:6" ht="26.4" x14ac:dyDescent="0.3">
      <c r="A372" s="347" t="s">
        <v>308</v>
      </c>
      <c r="B372" s="348" t="str">
        <f>'[4]PLANILHA ADITIVO'!D375</f>
        <v>APLICAÇÃO MANUAL DE PINTURA COM TINTA LÁTEX ACRÍLICA EM TETO, DUAS DEMÃOS. AF_06/2014</v>
      </c>
      <c r="C372" s="351" t="str">
        <f>'[4]PLANILHA ADITIVO'!E375</f>
        <v>m²</v>
      </c>
      <c r="D372" s="350">
        <f>'[4]PLANILHA ADITIVO'!P375</f>
        <v>250.87</v>
      </c>
      <c r="E372" s="350">
        <f>'[4]PLANILHA ADITIVO'!S375</f>
        <v>14.62</v>
      </c>
      <c r="F372" s="350">
        <f t="shared" si="38"/>
        <v>3667.72</v>
      </c>
    </row>
    <row r="373" spans="1:6" ht="39.6" x14ac:dyDescent="0.3">
      <c r="A373" s="347" t="s">
        <v>310</v>
      </c>
      <c r="B373" s="348" t="str">
        <f>'[4]PLANILHA ADITIVO'!D376</f>
        <v>REVESTIMENTO CERÂMICO PARA PAREDES INTERNAS COM PLACAS TIPO ESMALTADA EXTRA DE DIMENSÕES 25X35 CM APLICADAS EM AMBIENTES DE ÁREA MAIOR QUE 5 M² A MEIA ALTURA DAS PAREDES. AF_06/2014</v>
      </c>
      <c r="C373" s="351" t="str">
        <f>'[4]PLANILHA ADITIVO'!E376</f>
        <v>m²</v>
      </c>
      <c r="D373" s="350">
        <f>'[4]PLANILHA ADITIVO'!P376</f>
        <v>105.9</v>
      </c>
      <c r="E373" s="350">
        <f>'[4]PLANILHA ADITIVO'!S376</f>
        <v>65.31</v>
      </c>
      <c r="F373" s="350">
        <f t="shared" si="38"/>
        <v>6916.33</v>
      </c>
    </row>
    <row r="374" spans="1:6" ht="39.6" x14ac:dyDescent="0.3">
      <c r="A374" s="347" t="s">
        <v>312</v>
      </c>
      <c r="B374" s="348" t="str">
        <f>'[4]PLANILHA ADITIVO'!D377</f>
        <v>PINTURA COM TINTA ALQUÍDICA DE FUNDO (TIPO ZARCÃO) PULVERIZADA SOBRE SUPERFÍCIES METÁLICAS (EXCETO PERFIL) EXECUTADO EM OBRA (POR DEMÃO). AF_01/2020</v>
      </c>
      <c r="C374" s="351" t="str">
        <f>'[4]PLANILHA ADITIVO'!E377</f>
        <v>m²</v>
      </c>
      <c r="D374" s="350">
        <f>'[4]PLANILHA ADITIVO'!P377</f>
        <v>690</v>
      </c>
      <c r="E374" s="350">
        <f>'[4]PLANILHA ADITIVO'!S377</f>
        <v>6.1181789999999996</v>
      </c>
      <c r="F374" s="350">
        <f t="shared" si="38"/>
        <v>4221.54</v>
      </c>
    </row>
    <row r="375" spans="1:6" ht="39.6" x14ac:dyDescent="0.3">
      <c r="A375" s="347" t="s">
        <v>314</v>
      </c>
      <c r="B375" s="348" t="str">
        <f>'[4]PLANILHA ADITIVO'!D378</f>
        <v>PINTURA COM TINTA ALQUÍDICA DE ACABAMENTO (ESMALTE SINTÉTICO ACETINADO) PULVERIZADA SOBRE SUPERFÍCIES METÁLICAS (EXCETO PERFIL) EXECUTADO EM OBRA (02 DEMÃOS). AF_01/2020</v>
      </c>
      <c r="C375" s="351" t="str">
        <f>'[4]PLANILHA ADITIVO'!E378</f>
        <v>m²</v>
      </c>
      <c r="D375" s="350">
        <f>'[4]PLANILHA ADITIVO'!P378</f>
        <v>345</v>
      </c>
      <c r="E375" s="350">
        <f>'[4]PLANILHA ADITIVO'!S378</f>
        <v>27.736217</v>
      </c>
      <c r="F375" s="350">
        <f t="shared" si="38"/>
        <v>9568.99</v>
      </c>
    </row>
    <row r="376" spans="1:6" x14ac:dyDescent="0.3">
      <c r="A376" s="347" t="s">
        <v>316</v>
      </c>
      <c r="B376" s="348" t="str">
        <f>'[4]PLANILHA ADITIVO'!D379</f>
        <v>Manta em lã de vidro aluminizada esp=25mm</v>
      </c>
      <c r="C376" s="351" t="str">
        <f>'[4]PLANILHA ADITIVO'!E379</f>
        <v>m²</v>
      </c>
      <c r="D376" s="350">
        <f>'[4]PLANILHA ADITIVO'!P379</f>
        <v>828.56</v>
      </c>
      <c r="E376" s="350">
        <f>'[4]PLANILHA ADITIVO'!S379</f>
        <v>14.054895999999999</v>
      </c>
      <c r="F376" s="350">
        <f t="shared" si="38"/>
        <v>11645.32</v>
      </c>
    </row>
    <row r="377" spans="1:6" ht="26.4" x14ac:dyDescent="0.3">
      <c r="A377" s="347" t="s">
        <v>318</v>
      </c>
      <c r="B377" s="348" t="str">
        <f>'[4]PLANILHA ADITIVO'!D380</f>
        <v>Manta em polietileno de alta densidade - PAD, densidade 0,08kg/m2, rolo c/ 30m x1m, TYVEK ou similar</v>
      </c>
      <c r="C377" s="351" t="str">
        <f>'[4]PLANILHA ADITIVO'!E380</f>
        <v>m²</v>
      </c>
      <c r="D377" s="350">
        <f>'[4]PLANILHA ADITIVO'!P380</f>
        <v>392.63</v>
      </c>
      <c r="E377" s="350">
        <f>'[4]PLANILHA ADITIVO'!S380</f>
        <v>26.509761999999998</v>
      </c>
      <c r="F377" s="350">
        <f t="shared" si="38"/>
        <v>10408.530000000001</v>
      </c>
    </row>
    <row r="378" spans="1:6" x14ac:dyDescent="0.3">
      <c r="A378" s="352" t="s">
        <v>1819</v>
      </c>
      <c r="B378" s="353" t="str">
        <f>'[4]PLANILHA ADITIVO'!D381</f>
        <v>INSTALAÇÕES ELÉTRICAS</v>
      </c>
      <c r="C378" s="354"/>
      <c r="D378" s="355"/>
      <c r="E378" s="355"/>
      <c r="F378" s="346">
        <f>ROUNDDOWN(SUM(F379:F408),2)</f>
        <v>70252.240000000005</v>
      </c>
    </row>
    <row r="379" spans="1:6" x14ac:dyDescent="0.3">
      <c r="A379" s="347" t="s">
        <v>331</v>
      </c>
      <c r="B379" s="348" t="str">
        <f>'[4]PLANILHA ADITIVO'!D382</f>
        <v>ENTRADA DE ENERGIA ELÉTRICA TRIFÁSICA DEMANDA ENTRE 57,1 E 75KW</v>
      </c>
      <c r="C379" s="351" t="str">
        <f>'[4]PLANILHA ADITIVO'!E382</f>
        <v>un</v>
      </c>
      <c r="D379" s="350">
        <f>'[4]PLANILHA ADITIVO'!P382</f>
        <v>1</v>
      </c>
      <c r="E379" s="350">
        <f>'[4]PLANILHA ADITIVO'!S382</f>
        <v>11012.8</v>
      </c>
      <c r="F379" s="350">
        <f t="shared" ref="F379:F408" si="39">ROUND(D379*E379,2)</f>
        <v>11012.8</v>
      </c>
    </row>
    <row r="380" spans="1:6" ht="26.4" x14ac:dyDescent="0.3">
      <c r="A380" s="347" t="s">
        <v>333</v>
      </c>
      <c r="B380" s="348" t="str">
        <f>'[4]PLANILHA ADITIVO'!D383</f>
        <v>LUMINÁRIA TIPO CALHA, DE SOBREPOR, COM 2 LÂMPADAS TUBULARES FLUORESCENTES DE 18 W, COM REATOR DE PARTIDA RÁPIDA - FORNECIMENTO E INSTALAÇÃO. AF_02/2020</v>
      </c>
      <c r="C380" s="351" t="str">
        <f>'[4]PLANILHA ADITIVO'!E383</f>
        <v>UN</v>
      </c>
      <c r="D380" s="350">
        <f>'[4]PLANILHA ADITIVO'!P383</f>
        <v>8</v>
      </c>
      <c r="E380" s="350">
        <f>'[4]PLANILHA ADITIVO'!S383</f>
        <v>110.35</v>
      </c>
      <c r="F380" s="350">
        <f t="shared" si="39"/>
        <v>882.8</v>
      </c>
    </row>
    <row r="381" spans="1:6" ht="26.4" x14ac:dyDescent="0.3">
      <c r="A381" s="347" t="s">
        <v>334</v>
      </c>
      <c r="B381" s="348" t="str">
        <f>'[4]PLANILHA ADITIVO'!D384</f>
        <v>LUMINÁRIA ARANDELA TIPO TARTARUGA, COM GRADE, DE SOBREPOR, COM 1 LÂMPADA FLUORESCENTE DE 15 W, SEM REATOR - FORNECIMENTO E INSTALAÇÃO. AF  02/2020</v>
      </c>
      <c r="C381" s="351" t="str">
        <f>'[4]PLANILHA ADITIVO'!E384</f>
        <v>UN</v>
      </c>
      <c r="D381" s="350">
        <f>'[4]PLANILHA ADITIVO'!P384</f>
        <v>18</v>
      </c>
      <c r="E381" s="350">
        <f>'[4]PLANILHA ADITIVO'!S384</f>
        <v>119.8</v>
      </c>
      <c r="F381" s="350">
        <f t="shared" si="39"/>
        <v>2156.4</v>
      </c>
    </row>
    <row r="382" spans="1:6" ht="26.4" x14ac:dyDescent="0.3">
      <c r="A382" s="347" t="s">
        <v>336</v>
      </c>
      <c r="B382" s="348" t="str">
        <f>'[4]PLANILHA ADITIVO'!D385</f>
        <v>RELÉ FOTOELÉTRICO PARA COMANDO DE ILUMINAÇÃO EXTERNA 1000 W - FORNECIMENTO E INSTALAÇÃO. AF_08/2020</v>
      </c>
      <c r="C382" s="351" t="str">
        <f>'[4]PLANILHA ADITIVO'!E385</f>
        <v>UN</v>
      </c>
      <c r="D382" s="350">
        <f>'[4]PLANILHA ADITIVO'!P385</f>
        <v>16</v>
      </c>
      <c r="E382" s="350">
        <f>'[4]PLANILHA ADITIVO'!S385</f>
        <v>36.36</v>
      </c>
      <c r="F382" s="350">
        <f t="shared" si="39"/>
        <v>581.76</v>
      </c>
    </row>
    <row r="383" spans="1:6" x14ac:dyDescent="0.3">
      <c r="A383" s="347" t="s">
        <v>338</v>
      </c>
      <c r="B383" s="348" t="str">
        <f>'[4]PLANILHA ADITIVO'!D386</f>
        <v>PROJETOR FECHADO UMA PETALA LIGA ALUMINIO VAPOR MERCURIO 250W</v>
      </c>
      <c r="C383" s="351" t="str">
        <f>'[4]PLANILHA ADITIVO'!E386</f>
        <v>UN</v>
      </c>
      <c r="D383" s="350">
        <f>'[4]PLANILHA ADITIVO'!P386</f>
        <v>2</v>
      </c>
      <c r="E383" s="350">
        <f>'[4]PLANILHA ADITIVO'!S386</f>
        <v>892.26</v>
      </c>
      <c r="F383" s="350">
        <f t="shared" si="39"/>
        <v>1784.52</v>
      </c>
    </row>
    <row r="384" spans="1:6" ht="26.4" x14ac:dyDescent="0.3">
      <c r="A384" s="347" t="s">
        <v>340</v>
      </c>
      <c r="B384" s="348" t="str">
        <f>'[4]PLANILHA ADITIVO'!D387</f>
        <v>LUMINÁRIA DE EMERGÊNCIA, COM 30 LÂMPADAS LED DE 2 W, SEM REATOR - FORNECIMENTO E INSTALAÇÃO. AF_02/2020</v>
      </c>
      <c r="C384" s="351" t="str">
        <f>'[4]PLANILHA ADITIVO'!E387</f>
        <v>UN</v>
      </c>
      <c r="D384" s="350">
        <f>'[4]PLANILHA ADITIVO'!P387</f>
        <v>3</v>
      </c>
      <c r="E384" s="350">
        <f>'[4]PLANILHA ADITIVO'!S387</f>
        <v>37.909999999999997</v>
      </c>
      <c r="F384" s="350">
        <f t="shared" si="39"/>
        <v>113.73</v>
      </c>
    </row>
    <row r="385" spans="1:6" ht="52.8" x14ac:dyDescent="0.3">
      <c r="A385" s="347" t="s">
        <v>341</v>
      </c>
      <c r="B385" s="348" t="str">
        <f>'[4]PLANILHA ADITIVO'!D388</f>
        <v>PONTO DE ILUMINAÇÃO RESIDENCIAL INCLUINDO INTERRUPTOR PARALELO (2 MÓDULOS), CAIXA ELÉTRICA, ELETRODUTO, CABO, RASGO, QUEBRA E CHUMBAMENTO (EXCLUINDO LUMINÁRIA E LÂMPADA).
AF  01/2016</v>
      </c>
      <c r="C385" s="351" t="str">
        <f>'[4]PLANILHA ADITIVO'!E388</f>
        <v>UN</v>
      </c>
      <c r="D385" s="350">
        <f>'[4]PLANILHA ADITIVO'!P388</f>
        <v>68</v>
      </c>
      <c r="E385" s="350">
        <f>'[4]PLANILHA ADITIVO'!S388</f>
        <v>224.92</v>
      </c>
      <c r="F385" s="350">
        <f t="shared" si="39"/>
        <v>15294.56</v>
      </c>
    </row>
    <row r="386" spans="1:6" x14ac:dyDescent="0.3">
      <c r="A386" s="347" t="s">
        <v>343</v>
      </c>
      <c r="B386" s="348" t="str">
        <f>'[4]PLANILHA ADITIVO'!D389</f>
        <v>PLACA COM UM FURO IMPERIA BRANCO IRIEL P/ SAIDA CABO ANTENA</v>
      </c>
      <c r="C386" s="351" t="str">
        <f>'[4]PLANILHA ADITIVO'!E389</f>
        <v>UN</v>
      </c>
      <c r="D386" s="350">
        <f>'[4]PLANILHA ADITIVO'!P389</f>
        <v>2</v>
      </c>
      <c r="E386" s="350">
        <f>'[4]PLANILHA ADITIVO'!S389</f>
        <v>11.5</v>
      </c>
      <c r="F386" s="350">
        <f t="shared" si="39"/>
        <v>23</v>
      </c>
    </row>
    <row r="387" spans="1:6" x14ac:dyDescent="0.3">
      <c r="A387" s="347" t="s">
        <v>344</v>
      </c>
      <c r="B387" s="348" t="str">
        <f>'[4]PLANILHA ADITIVO'!D390</f>
        <v>PONTO ANTENA - RADIO AM/FM E TV SEM FIACAO</v>
      </c>
      <c r="C387" s="351" t="str">
        <f>'[4]PLANILHA ADITIVO'!E390</f>
        <v>UN</v>
      </c>
      <c r="D387" s="350">
        <f>'[4]PLANILHA ADITIVO'!P390</f>
        <v>2</v>
      </c>
      <c r="E387" s="350">
        <f>'[4]PLANILHA ADITIVO'!S390</f>
        <v>275.01</v>
      </c>
      <c r="F387" s="350">
        <f t="shared" si="39"/>
        <v>550.02</v>
      </c>
    </row>
    <row r="388" spans="1:6" ht="26.4" x14ac:dyDescent="0.3">
      <c r="A388" s="347" t="s">
        <v>346</v>
      </c>
      <c r="B388" s="348" t="str">
        <f>'[4]PLANILHA ADITIVO'!D391</f>
        <v>PONTO DE TOMADA RESIDENCIAL INCLUINDO TOMADA (2 MÓDULOS) 10A/250V, CAIXA ELÉTRICA, ELETRODUTO, CABO, RASGO, QUEBRA E CHUMBAMENTO. AF  01/2016</v>
      </c>
      <c r="C388" s="351" t="str">
        <f>'[4]PLANILHA ADITIVO'!E391</f>
        <v>UN</v>
      </c>
      <c r="D388" s="350">
        <f>'[4]PLANILHA ADITIVO'!P391</f>
        <v>61</v>
      </c>
      <c r="E388" s="350">
        <f>'[4]PLANILHA ADITIVO'!S391</f>
        <v>213.77</v>
      </c>
      <c r="F388" s="350">
        <f t="shared" si="39"/>
        <v>13039.97</v>
      </c>
    </row>
    <row r="389" spans="1:6" ht="39.6" x14ac:dyDescent="0.3">
      <c r="A389" s="347" t="s">
        <v>348</v>
      </c>
      <c r="B389" s="348" t="str">
        <f>'[4]PLANILHA ADITIVO'!D392</f>
        <v>QUADRO DE DISTRIBUICAO PARA TELEFONE N.3, 40X40X12CM EM CHAPA METALICA, DE EMBUTIR, SEM ACESSORIOS, PADRAO TELEBRAS, FORNECIMENTO E INSTALAÇÃO. AF_11/2019</v>
      </c>
      <c r="C389" s="351" t="str">
        <f>'[4]PLANILHA ADITIVO'!E392</f>
        <v>UN</v>
      </c>
      <c r="D389" s="350">
        <f>'[4]PLANILHA ADITIVO'!P392</f>
        <v>1</v>
      </c>
      <c r="E389" s="350">
        <f>'[4]PLANILHA ADITIVO'!S392</f>
        <v>244.79</v>
      </c>
      <c r="F389" s="350">
        <f t="shared" si="39"/>
        <v>244.79</v>
      </c>
    </row>
    <row r="390" spans="1:6" ht="26.4" x14ac:dyDescent="0.3">
      <c r="A390" s="347" t="s">
        <v>1827</v>
      </c>
      <c r="B390" s="348" t="str">
        <f>'[4]PLANILHA ADITIVO'!D393</f>
        <v>CAIXA DE PASSAGEM PARA TELEFONE 80X80X15CM (SOBREPOR) FORNECIMENTO E INSTALACAO. AF_11/2019</v>
      </c>
      <c r="C390" s="351" t="str">
        <f>'[4]PLANILHA ADITIVO'!E393</f>
        <v>UN</v>
      </c>
      <c r="D390" s="350">
        <f>'[4]PLANILHA ADITIVO'!P393</f>
        <v>3</v>
      </c>
      <c r="E390" s="350">
        <f>'[4]PLANILHA ADITIVO'!S393</f>
        <v>648.95000000000005</v>
      </c>
      <c r="F390" s="350">
        <f t="shared" si="39"/>
        <v>1946.85</v>
      </c>
    </row>
    <row r="391" spans="1:6" ht="26.4" x14ac:dyDescent="0.3">
      <c r="A391" s="347" t="s">
        <v>1829</v>
      </c>
      <c r="B391" s="348" t="str">
        <f>'[4]PLANILHA ADITIVO'!D394</f>
        <v>TOMADA MÉDIA DE EMBUTIR (2 MÓDULOS), 2P+T 10 A, INCLUINDO SUPORTE E PLACA - FORNECIMENTO E INSTALAÇÃO. AF_12/2015</v>
      </c>
      <c r="C391" s="351" t="str">
        <f>'[4]PLANILHA ADITIVO'!E394</f>
        <v>UN</v>
      </c>
      <c r="D391" s="350">
        <f>'[4]PLANILHA ADITIVO'!P394</f>
        <v>29</v>
      </c>
      <c r="E391" s="350">
        <f>'[4]PLANILHA ADITIVO'!S394</f>
        <v>55.98</v>
      </c>
      <c r="F391" s="350">
        <f t="shared" si="39"/>
        <v>1623.42</v>
      </c>
    </row>
    <row r="392" spans="1:6" ht="39.6" x14ac:dyDescent="0.3">
      <c r="A392" s="347" t="s">
        <v>2934</v>
      </c>
      <c r="B392" s="348" t="str">
        <f>'[4]PLANILHA ADITIVO'!D395</f>
        <v>QUADRO DE DISTRIBUIÇÃO DE ENERGIA EM CHAPA DE AÇO GALVANIZADO, DE SOBREPOR, COM BARRAMENTO TRIFÁSICO, PARA 18 DISJUNTORES DIN 100A - FORNECIMENTO E INSTALAÇÃO. AF_10/2020</v>
      </c>
      <c r="C392" s="351" t="str">
        <f>'[4]PLANILHA ADITIVO'!E395</f>
        <v>UN</v>
      </c>
      <c r="D392" s="350">
        <f>'[4]PLANILHA ADITIVO'!P395</f>
        <v>3</v>
      </c>
      <c r="E392" s="350">
        <f>'[4]PLANILHA ADITIVO'!S395</f>
        <v>732.28</v>
      </c>
      <c r="F392" s="350">
        <f t="shared" si="39"/>
        <v>2196.84</v>
      </c>
    </row>
    <row r="393" spans="1:6" ht="26.4" x14ac:dyDescent="0.3">
      <c r="A393" s="347" t="s">
        <v>2935</v>
      </c>
      <c r="B393" s="348" t="str">
        <f>'[4]PLANILHA ADITIVO'!D396</f>
        <v>DISJUNTOR TERMOMAGNÉTICO TRIPOLAR , CORRENTE NOMINAL DE 125A - FORNECIMENTO E INSTALAÇÃO. AF_10/2020</v>
      </c>
      <c r="C393" s="351" t="str">
        <f>'[4]PLANILHA ADITIVO'!E396</f>
        <v>UN</v>
      </c>
      <c r="D393" s="350">
        <f>'[4]PLANILHA ADITIVO'!P396</f>
        <v>1</v>
      </c>
      <c r="E393" s="350">
        <f>'[4]PLANILHA ADITIVO'!S396</f>
        <v>564.13</v>
      </c>
      <c r="F393" s="350">
        <f t="shared" si="39"/>
        <v>564.13</v>
      </c>
    </row>
    <row r="394" spans="1:6" ht="26.4" x14ac:dyDescent="0.3">
      <c r="A394" s="347" t="s">
        <v>2936</v>
      </c>
      <c r="B394" s="348" t="str">
        <f>'[4]PLANILHA ADITIVO'!D397</f>
        <v>DISJUNTOR TRIPOLAR TIPO NEMA, CORRENTE NOMINAL DE 60 ATÉ 100A - FORNECIMENTO E INSTALAÇÃO. AF_10/2020</v>
      </c>
      <c r="C394" s="351" t="str">
        <f>'[4]PLANILHA ADITIVO'!E397</f>
        <v>UN</v>
      </c>
      <c r="D394" s="350">
        <f>'[4]PLANILHA ADITIVO'!P397</f>
        <v>2</v>
      </c>
      <c r="E394" s="350">
        <f>'[4]PLANILHA ADITIVO'!S397</f>
        <v>198.54</v>
      </c>
      <c r="F394" s="350">
        <f t="shared" si="39"/>
        <v>397.08</v>
      </c>
    </row>
    <row r="395" spans="1:6" x14ac:dyDescent="0.3">
      <c r="A395" s="347" t="s">
        <v>2937</v>
      </c>
      <c r="B395" s="348" t="str">
        <f>'[4]PLANILHA ADITIVO'!D398</f>
        <v>PARA RAIO POLIMERICO DE DISTRIBUICAO 15KV 10KA C/ FERRAGEM</v>
      </c>
      <c r="C395" s="351" t="str">
        <f>'[4]PLANILHA ADITIVO'!E398</f>
        <v>UN</v>
      </c>
      <c r="D395" s="350">
        <f>'[4]PLANILHA ADITIVO'!P398</f>
        <v>3</v>
      </c>
      <c r="E395" s="350">
        <f>'[4]PLANILHA ADITIVO'!S398</f>
        <v>271.45</v>
      </c>
      <c r="F395" s="350">
        <f t="shared" si="39"/>
        <v>814.35</v>
      </c>
    </row>
    <row r="396" spans="1:6" ht="26.4" x14ac:dyDescent="0.3">
      <c r="A396" s="347" t="s">
        <v>2938</v>
      </c>
      <c r="B396" s="348" t="str">
        <f>'[4]PLANILHA ADITIVO'!D399</f>
        <v>DISJUNTOR TRIPOLAR TIPO NEMA, CORRENTE NOMINAL DE 60 ATÉ 100A - FORNECIMENTO E INSTALAÇÃO. AF_10/2020</v>
      </c>
      <c r="C396" s="351" t="str">
        <f>'[4]PLANILHA ADITIVO'!E399</f>
        <v>UN</v>
      </c>
      <c r="D396" s="350">
        <f>'[4]PLANILHA ADITIVO'!P399</f>
        <v>2</v>
      </c>
      <c r="E396" s="350">
        <f>'[4]PLANILHA ADITIVO'!S399</f>
        <v>198.54</v>
      </c>
      <c r="F396" s="350">
        <f t="shared" si="39"/>
        <v>397.08</v>
      </c>
    </row>
    <row r="397" spans="1:6" ht="26.4" x14ac:dyDescent="0.3">
      <c r="A397" s="347" t="s">
        <v>2939</v>
      </c>
      <c r="B397" s="348" t="str">
        <f>'[4]PLANILHA ADITIVO'!D400</f>
        <v>DISJUNTOR MONOPOLAR TIPO NEMA, CORRENTE NOMINAL DE 10 ATÉ 30A - FORNECIMENTO E INSTALAÇÃO. AF_10/2020</v>
      </c>
      <c r="C397" s="351" t="str">
        <f>'[4]PLANILHA ADITIVO'!E400</f>
        <v>UN</v>
      </c>
      <c r="D397" s="350">
        <f>'[4]PLANILHA ADITIVO'!P400</f>
        <v>10</v>
      </c>
      <c r="E397" s="350">
        <f>'[4]PLANILHA ADITIVO'!S400</f>
        <v>20.74</v>
      </c>
      <c r="F397" s="350">
        <f t="shared" si="39"/>
        <v>207.4</v>
      </c>
    </row>
    <row r="398" spans="1:6" ht="26.4" x14ac:dyDescent="0.3">
      <c r="A398" s="347" t="s">
        <v>2940</v>
      </c>
      <c r="B398" s="348" t="str">
        <f>'[4]PLANILHA ADITIVO'!D401</f>
        <v>DISJUNTOR MONOPOLAR TIPO NEMA, CORRENTE NOMINAL DE 35 ATÉ 50A - FORNECIMENTO E INSTALAÇÃO. AF_10/2020</v>
      </c>
      <c r="C398" s="351" t="str">
        <f>'[4]PLANILHA ADITIVO'!E401</f>
        <v>UN</v>
      </c>
      <c r="D398" s="350">
        <f>'[4]PLANILHA ADITIVO'!P401</f>
        <v>10</v>
      </c>
      <c r="E398" s="350">
        <f>'[4]PLANILHA ADITIVO'!S401</f>
        <v>35.29</v>
      </c>
      <c r="F398" s="350">
        <f t="shared" si="39"/>
        <v>352.9</v>
      </c>
    </row>
    <row r="399" spans="1:6" ht="26.4" x14ac:dyDescent="0.3">
      <c r="A399" s="347" t="s">
        <v>2941</v>
      </c>
      <c r="B399" s="348" t="str">
        <f>'[4]PLANILHA ADITIVO'!D402</f>
        <v>DISJUNTOR BIPOLAR TIPO NEMA, CORRENTE NOMINAL DE 10 ATÉ 50A - FORNECIMENTO E INSTALAÇÃO. AF_10/2020</v>
      </c>
      <c r="C399" s="351" t="str">
        <f>'[4]PLANILHA ADITIVO'!E402</f>
        <v>UN</v>
      </c>
      <c r="D399" s="350">
        <f>'[4]PLANILHA ADITIVO'!P402</f>
        <v>5</v>
      </c>
      <c r="E399" s="350">
        <f>'[4]PLANILHA ADITIVO'!S402</f>
        <v>97.78</v>
      </c>
      <c r="F399" s="350">
        <f t="shared" si="39"/>
        <v>488.9</v>
      </c>
    </row>
    <row r="400" spans="1:6" x14ac:dyDescent="0.3">
      <c r="A400" s="347" t="s">
        <v>2942</v>
      </c>
      <c r="B400" s="348" t="str">
        <f>'[4]PLANILHA ADITIVO'!D403</f>
        <v>LUMINARIA DE SOBREPOR HERMETICA PARA TUBULAR LED OU FLUORES.</v>
      </c>
      <c r="C400" s="351" t="str">
        <f>'[4]PLANILHA ADITIVO'!E403</f>
        <v>UN</v>
      </c>
      <c r="D400" s="350">
        <f>'[4]PLANILHA ADITIVO'!P403</f>
        <v>37</v>
      </c>
      <c r="E400" s="350">
        <f>'[4]PLANILHA ADITIVO'!S403</f>
        <v>181.9</v>
      </c>
      <c r="F400" s="350">
        <f t="shared" si="39"/>
        <v>6730.3</v>
      </c>
    </row>
    <row r="401" spans="1:6" ht="26.4" x14ac:dyDescent="0.3">
      <c r="A401" s="347" t="s">
        <v>2943</v>
      </c>
      <c r="B401" s="348" t="str">
        <f>'[4]PLANILHA ADITIVO'!D404</f>
        <v>Ponto de tomada 3p para ar condicionado até 3000 va, com eletroduto de pvc rígido embutido Ø 3/4", incluindo conjunto astop/30a-220v, inclusive aterramento</v>
      </c>
      <c r="C401" s="351" t="str">
        <f>'[4]PLANILHA ADITIVO'!E404</f>
        <v>pt</v>
      </c>
      <c r="D401" s="350">
        <f>'[4]PLANILHA ADITIVO'!P404</f>
        <v>12</v>
      </c>
      <c r="E401" s="350">
        <f>'[4]PLANILHA ADITIVO'!S404</f>
        <v>228.191182</v>
      </c>
      <c r="F401" s="350">
        <f t="shared" si="39"/>
        <v>2738.29</v>
      </c>
    </row>
    <row r="402" spans="1:6" ht="26.4" x14ac:dyDescent="0.3">
      <c r="A402" s="347" t="s">
        <v>2944</v>
      </c>
      <c r="B402" s="348" t="str">
        <f>'[4]PLANILHA ADITIVO'!D405</f>
        <v>ELETRODUTO RÍGIDO ROSCÁVEL, PVC, DN 32 MM (1"), PARA CIRCUITOS TERMINAIS, INSTALADO EM FORRO - FORNECIMENTO E INSTALAÇÃO. AF_12/2015</v>
      </c>
      <c r="C402" s="351" t="str">
        <f>'[4]PLANILHA ADITIVO'!E405</f>
        <v>m</v>
      </c>
      <c r="D402" s="350">
        <f>'[4]PLANILHA ADITIVO'!P405</f>
        <v>118</v>
      </c>
      <c r="E402" s="350">
        <f>'[4]PLANILHA ADITIVO'!S405</f>
        <v>10.742057000000001</v>
      </c>
      <c r="F402" s="350">
        <f t="shared" si="39"/>
        <v>1267.56</v>
      </c>
    </row>
    <row r="403" spans="1:6" ht="26.4" x14ac:dyDescent="0.3">
      <c r="A403" s="347" t="s">
        <v>2945</v>
      </c>
      <c r="B403" s="348" t="str">
        <f>'[4]PLANILHA ADITIVO'!D406</f>
        <v>CAIXA ENTERRADA ELÉTRICA RETANGULAR, EM CONCRETO PRÉ-MOLDADO, FUNDO COM BRITA, DIMENSÕES INTERNAS: 0,6X0,6X0,5 M. AF_12/2020</v>
      </c>
      <c r="C403" s="351" t="str">
        <f>'[4]PLANILHA ADITIVO'!E406</f>
        <v>UN</v>
      </c>
      <c r="D403" s="350">
        <f>'[4]PLANILHA ADITIVO'!P406</f>
        <v>14</v>
      </c>
      <c r="E403" s="350">
        <f>'[4]PLANILHA ADITIVO'!S406</f>
        <v>230.91898800000001</v>
      </c>
      <c r="F403" s="350">
        <f t="shared" si="39"/>
        <v>3232.87</v>
      </c>
    </row>
    <row r="404" spans="1:6" ht="39.6" x14ac:dyDescent="0.3">
      <c r="A404" s="347" t="s">
        <v>2946</v>
      </c>
      <c r="B404" s="348" t="str">
        <f>'[4]PLANILHA ADITIVO'!D407</f>
        <v>QUADRO DE DISTRIBUIÇÃO DE ENERGIA EM CHAPA DE AÇO GALVANIZADO, DE EMBUTIR, COM BARRAMENTO TRIFÁSICO, PARA 24 DISJUNTORES DIN 100A - FORNECIMENTO E INSTALAÇÃO. AF_10/2020</v>
      </c>
      <c r="C404" s="351" t="str">
        <f>'[4]PLANILHA ADITIVO'!E407</f>
        <v>UN</v>
      </c>
      <c r="D404" s="350">
        <f>'[4]PLANILHA ADITIVO'!P407</f>
        <v>1</v>
      </c>
      <c r="E404" s="350">
        <f>'[4]PLANILHA ADITIVO'!S407</f>
        <v>558.91121199999998</v>
      </c>
      <c r="F404" s="350">
        <f t="shared" si="39"/>
        <v>558.91</v>
      </c>
    </row>
    <row r="405" spans="1:6" x14ac:dyDescent="0.3">
      <c r="A405" s="347" t="s">
        <v>2947</v>
      </c>
      <c r="B405" s="348" t="str">
        <f>'[4]PLANILHA ADITIVO'!D408</f>
        <v>Cabo de cobre nú 25 mm2 - fornecimento e assentamento (4,51m/kg)</v>
      </c>
      <c r="C405" s="351" t="str">
        <f>'[4]PLANILHA ADITIVO'!E408</f>
        <v>KG</v>
      </c>
      <c r="D405" s="350">
        <f>'[4]PLANILHA ADITIVO'!P408</f>
        <v>3.55</v>
      </c>
      <c r="E405" s="350">
        <f>'[4]PLANILHA ADITIVO'!S408</f>
        <v>74.313326000000004</v>
      </c>
      <c r="F405" s="350">
        <f t="shared" si="39"/>
        <v>263.81</v>
      </c>
    </row>
    <row r="406" spans="1:6" x14ac:dyDescent="0.3">
      <c r="A406" s="347" t="s">
        <v>2948</v>
      </c>
      <c r="B406" s="348" t="str">
        <f>'[4]PLANILHA ADITIVO'!D409</f>
        <v>HASTE DE ATERRAMENTO 5/8  PARA SPDA - FORNECIMENTO E INSTALAÇÃO. AF_12/2017</v>
      </c>
      <c r="C406" s="351" t="str">
        <f>'[4]PLANILHA ADITIVO'!E409</f>
        <v>UN</v>
      </c>
      <c r="D406" s="350">
        <f>'[4]PLANILHA ADITIVO'!P409</f>
        <v>4</v>
      </c>
      <c r="E406" s="350">
        <f>'[4]PLANILHA ADITIVO'!S409</f>
        <v>40.952331000000001</v>
      </c>
      <c r="F406" s="350">
        <f t="shared" si="39"/>
        <v>163.81</v>
      </c>
    </row>
    <row r="407" spans="1:6" x14ac:dyDescent="0.3">
      <c r="A407" s="347" t="s">
        <v>2949</v>
      </c>
      <c r="B407" s="348" t="str">
        <f>'[4]PLANILHA ADITIVO'!D410</f>
        <v>Disjuntor tripolar DR 32A - Dispositivo residual diferencial, tipo AC, 30MA, Siemens ou similar</v>
      </c>
      <c r="C407" s="351" t="str">
        <f>'[4]PLANILHA ADITIVO'!E410</f>
        <v>UN</v>
      </c>
      <c r="D407" s="350">
        <f>'[4]PLANILHA ADITIVO'!P410</f>
        <v>1</v>
      </c>
      <c r="E407" s="350">
        <f>'[4]PLANILHA ADITIVO'!S410</f>
        <v>183.62996999999999</v>
      </c>
      <c r="F407" s="350">
        <f t="shared" si="39"/>
        <v>183.63</v>
      </c>
    </row>
    <row r="408" spans="1:6" ht="26.4" x14ac:dyDescent="0.3">
      <c r="A408" s="347" t="s">
        <v>2950</v>
      </c>
      <c r="B408" s="348" t="str">
        <f>'[4]PLANILHA ADITIVO'!D411</f>
        <v>Duto corrugado flexível em PEAD Ø = 1.1/4', tipo Kanalex ou similar, lançado diretamente no solo, exclusive escavação e reaterro</v>
      </c>
      <c r="C408" s="351" t="str">
        <f>'[4]PLANILHA ADITIVO'!E411</f>
        <v>M</v>
      </c>
      <c r="D408" s="350">
        <f>'[4]PLANILHA ADITIVO'!P411</f>
        <v>34</v>
      </c>
      <c r="E408" s="350">
        <f>'[4]PLANILHA ADITIVO'!S411</f>
        <v>12.934169000000001</v>
      </c>
      <c r="F408" s="350">
        <f t="shared" si="39"/>
        <v>439.76</v>
      </c>
    </row>
    <row r="409" spans="1:6" x14ac:dyDescent="0.3">
      <c r="A409" s="352" t="s">
        <v>1831</v>
      </c>
      <c r="B409" s="353" t="str">
        <f>'[4]PLANILHA ADITIVO'!D412</f>
        <v>EQUIPAMENTOS LÓGICA E TELEFONIA</v>
      </c>
      <c r="C409" s="354"/>
      <c r="D409" s="355"/>
      <c r="E409" s="355"/>
      <c r="F409" s="346">
        <f>SUM(F410:F423)</f>
        <v>14349.01</v>
      </c>
    </row>
    <row r="410" spans="1:6" x14ac:dyDescent="0.3">
      <c r="A410" s="347" t="s">
        <v>351</v>
      </c>
      <c r="B410" s="348" t="str">
        <f>'[4]PLANILHA ADITIVO'!D413</f>
        <v>TOMADA DE REDE RJ45 - FORNECIMENTO E INSTALAÇÃO. AF_11/2019</v>
      </c>
      <c r="C410" s="351" t="str">
        <f>'[4]PLANILHA ADITIVO'!E413</f>
        <v>UN</v>
      </c>
      <c r="D410" s="350">
        <f>'[4]PLANILHA ADITIVO'!P413</f>
        <v>11</v>
      </c>
      <c r="E410" s="350">
        <f>'[4]PLANILHA ADITIVO'!S413</f>
        <v>58.2</v>
      </c>
      <c r="F410" s="350">
        <f t="shared" ref="F410:F423" si="40">ROUND(D410*E410,2)</f>
        <v>640.20000000000005</v>
      </c>
    </row>
    <row r="411" spans="1:6" x14ac:dyDescent="0.3">
      <c r="A411" s="347" t="s">
        <v>353</v>
      </c>
      <c r="B411" s="348" t="str">
        <f>'[4]PLANILHA ADITIVO'!D414</f>
        <v>PONTO SECO DE TOMADA P/ LÓGICA, COM ELETRODUTO PVC RÍGIDO EMBUTIDO, Ø 3/4"</v>
      </c>
      <c r="C411" s="351" t="str">
        <f>'[4]PLANILHA ADITIVO'!E414</f>
        <v>un</v>
      </c>
      <c r="D411" s="350">
        <f>'[4]PLANILHA ADITIVO'!P414</f>
        <v>11</v>
      </c>
      <c r="E411" s="350">
        <f>'[4]PLANILHA ADITIVO'!S414</f>
        <v>189.76</v>
      </c>
      <c r="F411" s="350">
        <f t="shared" si="40"/>
        <v>2087.36</v>
      </c>
    </row>
    <row r="412" spans="1:6" x14ac:dyDescent="0.3">
      <c r="A412" s="347" t="s">
        <v>355</v>
      </c>
      <c r="B412" s="348" t="str">
        <f>'[4]PLANILHA ADITIVO'!D415</f>
        <v>PONTO TELEFONE INTERNO SEM FIACAO</v>
      </c>
      <c r="C412" s="351" t="str">
        <f>'[4]PLANILHA ADITIVO'!E415</f>
        <v>UN</v>
      </c>
      <c r="D412" s="350">
        <f>'[4]PLANILHA ADITIVO'!P415</f>
        <v>7</v>
      </c>
      <c r="E412" s="350">
        <f>'[4]PLANILHA ADITIVO'!S415</f>
        <v>214.24</v>
      </c>
      <c r="F412" s="350">
        <f t="shared" si="40"/>
        <v>1499.68</v>
      </c>
    </row>
    <row r="413" spans="1:6" ht="26.4" x14ac:dyDescent="0.3">
      <c r="A413" s="347" t="s">
        <v>357</v>
      </c>
      <c r="B413" s="348" t="str">
        <f>'[4]PLANILHA ADITIVO'!D416</f>
        <v>CABO TELEFÔNICO CCI-50 2 PARES, SEM BLINDAGEM, INSTALADO EM DISTRIBUIÇÃO DE EDIFICAÇÃO RESIDENCIAL - FORNECIMENTO E INSTALAÇÃO. AF  11/2019</v>
      </c>
      <c r="C413" s="351" t="str">
        <f>'[4]PLANILHA ADITIVO'!E416</f>
        <v>M</v>
      </c>
      <c r="D413" s="350">
        <f>'[4]PLANILHA ADITIVO'!P416</f>
        <v>450</v>
      </c>
      <c r="E413" s="350">
        <f>'[4]PLANILHA ADITIVO'!S416</f>
        <v>7.07</v>
      </c>
      <c r="F413" s="350">
        <f t="shared" si="40"/>
        <v>3181.5</v>
      </c>
    </row>
    <row r="414" spans="1:6" x14ac:dyDescent="0.3">
      <c r="A414" s="347" t="s">
        <v>359</v>
      </c>
      <c r="B414" s="348" t="str">
        <f>'[4]PLANILHA ADITIVO'!D417</f>
        <v>RACK 16U 19"" x 675mm COM PORTA DE ACRILICO FUME</v>
      </c>
      <c r="C414" s="351" t="str">
        <f>'[4]PLANILHA ADITIVO'!E417</f>
        <v>UN</v>
      </c>
      <c r="D414" s="350">
        <f>'[4]PLANILHA ADITIVO'!P417</f>
        <v>1</v>
      </c>
      <c r="E414" s="350">
        <f>'[4]PLANILHA ADITIVO'!S417</f>
        <v>756.53</v>
      </c>
      <c r="F414" s="350">
        <f t="shared" si="40"/>
        <v>756.53</v>
      </c>
    </row>
    <row r="415" spans="1:6" x14ac:dyDescent="0.3">
      <c r="A415" s="347" t="s">
        <v>361</v>
      </c>
      <c r="B415" s="348" t="str">
        <f>'[4]PLANILHA ADITIVO'!D418</f>
        <v>SWITCH WIRED TP - LINK GIGABIT 24 PORTAS TL - SG1024D.</v>
      </c>
      <c r="C415" s="351" t="str">
        <f>'[4]PLANILHA ADITIVO'!E418</f>
        <v>UN</v>
      </c>
      <c r="D415" s="350">
        <f>'[4]PLANILHA ADITIVO'!P418</f>
        <v>1</v>
      </c>
      <c r="E415" s="350">
        <f>'[4]PLANILHA ADITIVO'!S418</f>
        <v>1139.98</v>
      </c>
      <c r="F415" s="350">
        <f t="shared" si="40"/>
        <v>1139.98</v>
      </c>
    </row>
    <row r="416" spans="1:6" x14ac:dyDescent="0.3">
      <c r="A416" s="347" t="s">
        <v>363</v>
      </c>
      <c r="B416" s="348" t="str">
        <f>'[4]PLANILHA ADITIVO'!D419</f>
        <v>VOICE PANEL 30 PORTAS - RJ11/IDC 110 - 19""/1U</v>
      </c>
      <c r="C416" s="351" t="str">
        <f>'[4]PLANILHA ADITIVO'!E419</f>
        <v>UN</v>
      </c>
      <c r="D416" s="350">
        <f>'[4]PLANILHA ADITIVO'!P419</f>
        <v>1</v>
      </c>
      <c r="E416" s="350">
        <f>'[4]PLANILHA ADITIVO'!S419</f>
        <v>604.80999999999995</v>
      </c>
      <c r="F416" s="350">
        <f t="shared" si="40"/>
        <v>604.80999999999995</v>
      </c>
    </row>
    <row r="417" spans="1:6" x14ac:dyDescent="0.3">
      <c r="A417" s="347" t="s">
        <v>365</v>
      </c>
      <c r="B417" s="348" t="str">
        <f>'[4]PLANILHA ADITIVO'!D420</f>
        <v>PLACA COM UM FURO IMPERIA BRANCO IRIEL P/ SAIDA CABO ANTENA</v>
      </c>
      <c r="C417" s="351" t="str">
        <f>'[4]PLANILHA ADITIVO'!E420</f>
        <v>UN</v>
      </c>
      <c r="D417" s="350">
        <f>'[4]PLANILHA ADITIVO'!P420</f>
        <v>2</v>
      </c>
      <c r="E417" s="350">
        <f>'[4]PLANILHA ADITIVO'!S420</f>
        <v>11.5</v>
      </c>
      <c r="F417" s="350">
        <f t="shared" si="40"/>
        <v>23</v>
      </c>
    </row>
    <row r="418" spans="1:6" x14ac:dyDescent="0.3">
      <c r="A418" s="347" t="s">
        <v>367</v>
      </c>
      <c r="B418" s="348" t="str">
        <f>'[4]PLANILHA ADITIVO'!D421</f>
        <v>PONTO ANTENA - RADIO AM/FM E TV SEM FIACAO</v>
      </c>
      <c r="C418" s="351" t="str">
        <f>'[4]PLANILHA ADITIVO'!E421</f>
        <v>UN</v>
      </c>
      <c r="D418" s="350">
        <f>'[4]PLANILHA ADITIVO'!P421</f>
        <v>2</v>
      </c>
      <c r="E418" s="350">
        <f>'[4]PLANILHA ADITIVO'!S421</f>
        <v>275.01</v>
      </c>
      <c r="F418" s="350">
        <f t="shared" si="40"/>
        <v>550.02</v>
      </c>
    </row>
    <row r="419" spans="1:6" ht="39.6" x14ac:dyDescent="0.3">
      <c r="A419" s="347" t="s">
        <v>369</v>
      </c>
      <c r="B419" s="348" t="str">
        <f>'[4]PLANILHA ADITIVO'!D422</f>
        <v>QUADRO DE DISTRIBUICAO PARA TELEFONE N.3, 40X40X12CM EM CHAPA METALICA, DE EMBUTIR, SEM ACESSORIOS, PADRAO TELEBRAS, FORNECIMENTO E INSTALAÇÃO. AF_11/2019</v>
      </c>
      <c r="C419" s="351" t="str">
        <f>'[4]PLANILHA ADITIVO'!E422</f>
        <v>UN</v>
      </c>
      <c r="D419" s="350">
        <f>'[4]PLANILHA ADITIVO'!P422</f>
        <v>1</v>
      </c>
      <c r="E419" s="350">
        <f>'[4]PLANILHA ADITIVO'!S422</f>
        <v>244.79</v>
      </c>
      <c r="F419" s="350">
        <f t="shared" si="40"/>
        <v>244.79</v>
      </c>
    </row>
    <row r="420" spans="1:6" ht="26.4" x14ac:dyDescent="0.3">
      <c r="A420" s="347" t="s">
        <v>1840</v>
      </c>
      <c r="B420" s="348" t="str">
        <f>'[4]PLANILHA ADITIVO'!D423</f>
        <v>CAIXA DE PASSAGEM PARA TELEFONE 80X80X15CM (SOBREPOR) FORNECIMENTO E INSTALACAO. AF_11/2019</v>
      </c>
      <c r="C420" s="351" t="str">
        <f>'[4]PLANILHA ADITIVO'!E423</f>
        <v>UN</v>
      </c>
      <c r="D420" s="350">
        <f>'[4]PLANILHA ADITIVO'!P423</f>
        <v>3</v>
      </c>
      <c r="E420" s="350">
        <f>'[4]PLANILHA ADITIVO'!S423</f>
        <v>648.95000000000005</v>
      </c>
      <c r="F420" s="350">
        <f t="shared" si="40"/>
        <v>1946.85</v>
      </c>
    </row>
    <row r="421" spans="1:6" x14ac:dyDescent="0.3">
      <c r="A421" s="347" t="s">
        <v>1842</v>
      </c>
      <c r="B421" s="348" t="str">
        <f>'[4]PLANILHA ADITIVO'!D424</f>
        <v>Perfilado, pré-zincado a fogo, perfurado 38 x 38 x 6000mm</v>
      </c>
      <c r="C421" s="351" t="str">
        <f>'[4]PLANILHA ADITIVO'!E424</f>
        <v>UN</v>
      </c>
      <c r="D421" s="350">
        <f>'[4]PLANILHA ADITIVO'!P424</f>
        <v>19</v>
      </c>
      <c r="E421" s="350">
        <f>'[4]PLANILHA ADITIVO'!S424</f>
        <v>46.266970999999998</v>
      </c>
      <c r="F421" s="350">
        <f t="shared" si="40"/>
        <v>879.07</v>
      </c>
    </row>
    <row r="422" spans="1:6" x14ac:dyDescent="0.3">
      <c r="A422" s="347" t="s">
        <v>1844</v>
      </c>
      <c r="B422" s="348" t="str">
        <f>'[4]PLANILHA ADITIVO'!D425</f>
        <v>Suporte horizontal 300 x 100 mm para fixação de eletrocalha metálica (ref.: mopa ou similar)</v>
      </c>
      <c r="C422" s="351" t="str">
        <f>'[4]PLANILHA ADITIVO'!E425</f>
        <v>UN</v>
      </c>
      <c r="D422" s="350">
        <f>'[4]PLANILHA ADITIVO'!P425</f>
        <v>22</v>
      </c>
      <c r="E422" s="350">
        <f>'[4]PLANILHA ADITIVO'!S425</f>
        <v>11.059243</v>
      </c>
      <c r="F422" s="350">
        <f t="shared" si="40"/>
        <v>243.3</v>
      </c>
    </row>
    <row r="423" spans="1:6" ht="26.4" x14ac:dyDescent="0.3">
      <c r="A423" s="347" t="s">
        <v>1846</v>
      </c>
      <c r="B423" s="348" t="str">
        <f>'[4]PLANILHA ADITIVO'!D426</f>
        <v>Duto corrugado flexível em PEAD Ø = 1.1/2', tipo Kanalex ou similar, lançado diretamente no solo, exclusive escavação e reaterro</v>
      </c>
      <c r="C423" s="351" t="str">
        <f>'[4]PLANILHA ADITIVO'!E426</f>
        <v>M</v>
      </c>
      <c r="D423" s="350">
        <f>'[4]PLANILHA ADITIVO'!P426</f>
        <v>34</v>
      </c>
      <c r="E423" s="350">
        <f>'[4]PLANILHA ADITIVO'!S426</f>
        <v>16.232911000000001</v>
      </c>
      <c r="F423" s="350">
        <f t="shared" si="40"/>
        <v>551.91999999999996</v>
      </c>
    </row>
    <row r="424" spans="1:6" x14ac:dyDescent="0.3">
      <c r="A424" s="352" t="s">
        <v>1893</v>
      </c>
      <c r="B424" s="353" t="str">
        <f>'[4]PLANILHA ADITIVO'!D427</f>
        <v>INSTALAÇÕES HIDRÁULICAS</v>
      </c>
      <c r="C424" s="354"/>
      <c r="D424" s="355"/>
      <c r="E424" s="355"/>
      <c r="F424" s="346">
        <f>SUM(F425,F447,F460,F466,F475)</f>
        <v>158858.75</v>
      </c>
    </row>
    <row r="425" spans="1:6" x14ac:dyDescent="0.3">
      <c r="A425" s="356" t="s">
        <v>372</v>
      </c>
      <c r="B425" s="357" t="str">
        <f>'[4]PLANILHA ADITIVO'!D428</f>
        <v>LOUÇAS E APARELHOS SANITÁRIOS</v>
      </c>
      <c r="C425" s="358"/>
      <c r="D425" s="359"/>
      <c r="E425" s="359"/>
      <c r="F425" s="359">
        <f>ROUNDDOWN(SUM(F426:F446),2)</f>
        <v>50269.37</v>
      </c>
    </row>
    <row r="426" spans="1:6" ht="39.6" x14ac:dyDescent="0.3">
      <c r="A426" s="347" t="s">
        <v>2951</v>
      </c>
      <c r="B426" s="348" t="str">
        <f>'[4]PLANILHA ADITIVO'!D429</f>
        <v>VASO SANITARIO SIFONADO CONVENCIONAL PARA PCD SEM FURO FRONTAL COM LOUÇA BRANCA SEM ASSENTO, INCLUSO CONJUNTO DE LIGAÇÃO PARA BACIA SANITÁRIA AJUSTÁVEL - FORNECIMENTO E INSTALAÇÃO. AF_01/2020</v>
      </c>
      <c r="C426" s="351" t="str">
        <f>'[4]PLANILHA ADITIVO'!E429</f>
        <v>UN</v>
      </c>
      <c r="D426" s="350">
        <f>'[4]PLANILHA ADITIVO'!P429</f>
        <v>4</v>
      </c>
      <c r="E426" s="350">
        <f>'[4]PLANILHA ADITIVO'!S429</f>
        <v>1104.25</v>
      </c>
      <c r="F426" s="350">
        <f t="shared" ref="F426:F446" si="41">ROUND(D426*E426,2)</f>
        <v>4417</v>
      </c>
    </row>
    <row r="427" spans="1:6" x14ac:dyDescent="0.3">
      <c r="A427" s="347" t="s">
        <v>2952</v>
      </c>
      <c r="B427" s="348" t="str">
        <f>'[4]PLANILHA ADITIVO'!D430</f>
        <v>PORTA PAPEL HIGIENICO DE EMBUTIR CROMADO CRISMETAL 15X15CM</v>
      </c>
      <c r="C427" s="351" t="str">
        <f>'[4]PLANILHA ADITIVO'!E430</f>
        <v>UN</v>
      </c>
      <c r="D427" s="350">
        <f>'[4]PLANILHA ADITIVO'!P430</f>
        <v>5</v>
      </c>
      <c r="E427" s="350">
        <f>'[4]PLANILHA ADITIVO'!S430</f>
        <v>97.42</v>
      </c>
      <c r="F427" s="350">
        <f t="shared" si="41"/>
        <v>487.1</v>
      </c>
    </row>
    <row r="428" spans="1:6" ht="39.6" x14ac:dyDescent="0.3">
      <c r="A428" s="347" t="s">
        <v>2953</v>
      </c>
      <c r="B428" s="348" t="str">
        <f>'[4]PLANILHA ADITIVO'!D431</f>
        <v>LAVATÓRIO LOUÇA BRANCA COM COLUNA, *44 X 35,5* CM, PADRÃO POPULAR, INCLUSO SIFÃO FLEXÍVEL EM PVC, VÁLVULA E ENGATE FLEXÍVEL 30CM EM PLÁSTICO E COM TORNEIRA CROMADA PADRÃO POPULAR - FORNECIMENTO E INSTALAÇÃO. AF_01/2020</v>
      </c>
      <c r="C428" s="351" t="str">
        <f>'[4]PLANILHA ADITIVO'!E431</f>
        <v>UN</v>
      </c>
      <c r="D428" s="350">
        <f>'[4]PLANILHA ADITIVO'!P431</f>
        <v>13</v>
      </c>
      <c r="E428" s="350">
        <f>'[4]PLANILHA ADITIVO'!S431</f>
        <v>407.53</v>
      </c>
      <c r="F428" s="350">
        <f t="shared" si="41"/>
        <v>5297.89</v>
      </c>
    </row>
    <row r="429" spans="1:6" x14ac:dyDescent="0.3">
      <c r="A429" s="347" t="s">
        <v>2954</v>
      </c>
      <c r="B429" s="348" t="str">
        <f>'[4]PLANILHA ADITIVO'!D432</f>
        <v>LAVATORIO DE CALHA ACO INOXIDAVEL W.C.FEMININO</v>
      </c>
      <c r="C429" s="351" t="str">
        <f>'[4]PLANILHA ADITIVO'!E432</f>
        <v>M</v>
      </c>
      <c r="D429" s="350">
        <f>'[4]PLANILHA ADITIVO'!P432</f>
        <v>2</v>
      </c>
      <c r="E429" s="350">
        <f>'[4]PLANILHA ADITIVO'!S432</f>
        <v>882.14</v>
      </c>
      <c r="F429" s="350">
        <f t="shared" si="41"/>
        <v>1764.28</v>
      </c>
    </row>
    <row r="430" spans="1:6" ht="26.4" x14ac:dyDescent="0.3">
      <c r="A430" s="347" t="s">
        <v>2955</v>
      </c>
      <c r="B430" s="348" t="str">
        <f>'[4]PLANILHA ADITIVO'!D433</f>
        <v>SABONETEIRA PLASTICA TIPO DISPENSER PARA SABONETE LIQUIDO COM RESERVATORIO 800 A 1500 ML, INCLUSO FIXAÇÃO. AF_01/2020</v>
      </c>
      <c r="C430" s="351" t="str">
        <f>'[4]PLANILHA ADITIVO'!E433</f>
        <v>UN</v>
      </c>
      <c r="D430" s="350">
        <f>'[4]PLANILHA ADITIVO'!P433</f>
        <v>14</v>
      </c>
      <c r="E430" s="350">
        <f>'[4]PLANILHA ADITIVO'!S433</f>
        <v>85.53</v>
      </c>
      <c r="F430" s="350">
        <f t="shared" si="41"/>
        <v>1197.42</v>
      </c>
    </row>
    <row r="431" spans="1:6" ht="26.4" x14ac:dyDescent="0.3">
      <c r="A431" s="347" t="s">
        <v>2956</v>
      </c>
      <c r="B431" s="348" t="str">
        <f>'[4]PLANILHA ADITIVO'!D434</f>
        <v>Porta papel toalha para papel interfolha 2 ou 3 dobras, injetado com a frente em plástico ABS branco, com visor frontal para controle de substituição do papel interfolha e fundo em Plástico ABS cinza.</v>
      </c>
      <c r="C431" s="351" t="str">
        <f>'[4]PLANILHA ADITIVO'!E434</f>
        <v>un</v>
      </c>
      <c r="D431" s="350">
        <f>'[4]PLANILHA ADITIVO'!P434</f>
        <v>14</v>
      </c>
      <c r="E431" s="350">
        <f>'[4]PLANILHA ADITIVO'!S434</f>
        <v>130.49</v>
      </c>
      <c r="F431" s="350">
        <f t="shared" si="41"/>
        <v>1826.86</v>
      </c>
    </row>
    <row r="432" spans="1:6" ht="39.6" x14ac:dyDescent="0.3">
      <c r="A432" s="347" t="s">
        <v>2957</v>
      </c>
      <c r="B432" s="348" t="str">
        <f>'[4]PLANILHA ADITIVO'!D435</f>
        <v>TANQUE DE LOUÇA BRANCA COM COLUNA, 30L OU EQUIVALENTE, INCLUSO SIFÃO FLEXÍVEL EM PVC, VÁLVULA METÁLICA E TORNEIRA DE METAL CROMADO PADRÃO MÉDIO - FORNECIMENTO E INSTALAÇÃO. AF_01/2020</v>
      </c>
      <c r="C432" s="351" t="str">
        <f>'[4]PLANILHA ADITIVO'!E435</f>
        <v>UN</v>
      </c>
      <c r="D432" s="350">
        <f>'[4]PLANILHA ADITIVO'!P435</f>
        <v>1</v>
      </c>
      <c r="E432" s="350">
        <f>'[4]PLANILHA ADITIVO'!S435</f>
        <v>1115.6600000000001</v>
      </c>
      <c r="F432" s="350">
        <f t="shared" si="41"/>
        <v>1115.6600000000001</v>
      </c>
    </row>
    <row r="433" spans="1:6" x14ac:dyDescent="0.3">
      <c r="A433" s="347" t="s">
        <v>2958</v>
      </c>
      <c r="B433" s="348" t="str">
        <f>'[4]PLANILHA ADITIVO'!D436</f>
        <v>BEBEDOURO DE PRESSAO ACESSIVEL SUSPENSO EM INOX C/ BRAILLE</v>
      </c>
      <c r="C433" s="351" t="str">
        <f>'[4]PLANILHA ADITIVO'!E436</f>
        <v>UN</v>
      </c>
      <c r="D433" s="350">
        <f>'[4]PLANILHA ADITIVO'!P436</f>
        <v>1</v>
      </c>
      <c r="E433" s="350">
        <f>'[4]PLANILHA ADITIVO'!S436</f>
        <v>3785.29</v>
      </c>
      <c r="F433" s="350">
        <f t="shared" si="41"/>
        <v>3785.29</v>
      </c>
    </row>
    <row r="434" spans="1:6" x14ac:dyDescent="0.3">
      <c r="A434" s="347" t="s">
        <v>2959</v>
      </c>
      <c r="B434" s="348" t="str">
        <f>'[4]PLANILHA ADITIVO'!D437</f>
        <v>BANCADA/PIA 2 CUBAS CENTRAIS EM ACO INOX 2,00X55 COM METAIS</v>
      </c>
      <c r="C434" s="351" t="str">
        <f>'[4]PLANILHA ADITIVO'!E437</f>
        <v>UN</v>
      </c>
      <c r="D434" s="350">
        <f>'[4]PLANILHA ADITIVO'!P437</f>
        <v>1</v>
      </c>
      <c r="E434" s="350">
        <f>'[4]PLANILHA ADITIVO'!S437</f>
        <v>2196.58</v>
      </c>
      <c r="F434" s="350">
        <f t="shared" si="41"/>
        <v>2196.58</v>
      </c>
    </row>
    <row r="435" spans="1:6" x14ac:dyDescent="0.3">
      <c r="A435" s="347" t="s">
        <v>2960</v>
      </c>
      <c r="B435" s="348" t="str">
        <f>'[4]PLANILHA ADITIVO'!D438</f>
        <v>BANCADA ACO INOXIDAVEL 1 CUBA 2,00x0,60cm - TRAMONTINA</v>
      </c>
      <c r="C435" s="351" t="str">
        <f>'[4]PLANILHA ADITIVO'!E438</f>
        <v>UN</v>
      </c>
      <c r="D435" s="350">
        <f>'[4]PLANILHA ADITIVO'!P438</f>
        <v>4</v>
      </c>
      <c r="E435" s="350">
        <f>'[4]PLANILHA ADITIVO'!S438</f>
        <v>2019.91</v>
      </c>
      <c r="F435" s="350">
        <f t="shared" si="41"/>
        <v>8079.64</v>
      </c>
    </row>
    <row r="436" spans="1:6" x14ac:dyDescent="0.3">
      <c r="A436" s="347" t="s">
        <v>2961</v>
      </c>
      <c r="B436" s="348" t="str">
        <f>'[4]PLANILHA ADITIVO'!D439</f>
        <v>BANCADA/PIA INOX 200X60CM CUBA PROFUNDA PRATA MEKAL C/METAIS</v>
      </c>
      <c r="C436" s="351" t="str">
        <f>'[4]PLANILHA ADITIVO'!E439</f>
        <v>UN</v>
      </c>
      <c r="D436" s="350">
        <f>'[4]PLANILHA ADITIVO'!P439</f>
        <v>1</v>
      </c>
      <c r="E436" s="350">
        <f>'[4]PLANILHA ADITIVO'!S439</f>
        <v>3142.6</v>
      </c>
      <c r="F436" s="350">
        <f t="shared" si="41"/>
        <v>3142.6</v>
      </c>
    </row>
    <row r="437" spans="1:6" x14ac:dyDescent="0.3">
      <c r="A437" s="347" t="s">
        <v>2962</v>
      </c>
      <c r="B437" s="348" t="str">
        <f>'[4]PLANILHA ADITIVO'!D440</f>
        <v>TORNEIRA CROMADA COM BICO PARA JARDIM/TANQUE 1/2 " OU 3/4 " (REF 1153)</v>
      </c>
      <c r="C437" s="351" t="str">
        <f>'[4]PLANILHA ADITIVO'!E440</f>
        <v>UN</v>
      </c>
      <c r="D437" s="350">
        <f>'[4]PLANILHA ADITIVO'!P440</f>
        <v>4</v>
      </c>
      <c r="E437" s="350">
        <f>'[4]PLANILHA ADITIVO'!S440</f>
        <v>72.38</v>
      </c>
      <c r="F437" s="350">
        <f t="shared" si="41"/>
        <v>289.52</v>
      </c>
    </row>
    <row r="438" spans="1:6" x14ac:dyDescent="0.3">
      <c r="A438" s="347" t="s">
        <v>2963</v>
      </c>
      <c r="B438" s="348" t="str">
        <f>'[4]PLANILHA ADITIVO'!D441</f>
        <v>Torneira cromada de mesa para lavatório temporizada bica baixa</v>
      </c>
      <c r="C438" s="351" t="str">
        <f>'[4]PLANILHA ADITIVO'!E441</f>
        <v>un</v>
      </c>
      <c r="D438" s="350">
        <f>'[4]PLANILHA ADITIVO'!P441</f>
        <v>13</v>
      </c>
      <c r="E438" s="350">
        <f>'[4]PLANILHA ADITIVO'!S441</f>
        <v>224.5</v>
      </c>
      <c r="F438" s="350">
        <f t="shared" si="41"/>
        <v>2918.5</v>
      </c>
    </row>
    <row r="439" spans="1:6" x14ac:dyDescent="0.3">
      <c r="A439" s="347" t="s">
        <v>2964</v>
      </c>
      <c r="B439" s="348" t="str">
        <f>'[4]PLANILHA ADITIVO'!D442</f>
        <v>Torneira de mesa com fechamento automático, linha Decamatic Eco, ref.1173.C, DECA ou similar</v>
      </c>
      <c r="C439" s="351" t="str">
        <f>'[4]PLANILHA ADITIVO'!E442</f>
        <v>un</v>
      </c>
      <c r="D439" s="350">
        <f>'[4]PLANILHA ADITIVO'!P442</f>
        <v>10</v>
      </c>
      <c r="E439" s="350">
        <f>'[4]PLANILHA ADITIVO'!S442</f>
        <v>336.67</v>
      </c>
      <c r="F439" s="350">
        <f t="shared" si="41"/>
        <v>3366.7</v>
      </c>
    </row>
    <row r="440" spans="1:6" ht="26.4" x14ac:dyDescent="0.3">
      <c r="A440" s="347" t="s">
        <v>2965</v>
      </c>
      <c r="B440" s="348" t="str">
        <f>'[4]PLANILHA ADITIVO'!D443</f>
        <v>CHUVEIRO ELÉTRICO COMUM CORPO PLÁSTICO, TIPO DUCHA  FORNECIMENTO E INSTALAÇÃO. AF_01/2020</v>
      </c>
      <c r="C440" s="351" t="str">
        <f>'[4]PLANILHA ADITIVO'!E443</f>
        <v>UN</v>
      </c>
      <c r="D440" s="350">
        <f>'[4]PLANILHA ADITIVO'!P443</f>
        <v>2</v>
      </c>
      <c r="E440" s="350">
        <f>'[4]PLANILHA ADITIVO'!S443</f>
        <v>99.86</v>
      </c>
      <c r="F440" s="350">
        <f t="shared" si="41"/>
        <v>199.72</v>
      </c>
    </row>
    <row r="441" spans="1:6" x14ac:dyDescent="0.3">
      <c r="A441" s="347" t="s">
        <v>2966</v>
      </c>
      <c r="B441" s="348" t="str">
        <f>'[4]PLANILHA ADITIVO'!D444</f>
        <v>BANCO PARA BANHO ARTICULADO 70x45cm MAX</v>
      </c>
      <c r="C441" s="351" t="str">
        <f>'[4]PLANILHA ADITIVO'!E444</f>
        <v>UN</v>
      </c>
      <c r="D441" s="350">
        <f>'[4]PLANILHA ADITIVO'!P444</f>
        <v>1</v>
      </c>
      <c r="E441" s="350">
        <f>'[4]PLANILHA ADITIVO'!S444</f>
        <v>1408.73</v>
      </c>
      <c r="F441" s="350">
        <f t="shared" si="41"/>
        <v>1408.73</v>
      </c>
    </row>
    <row r="442" spans="1:6" ht="26.4" x14ac:dyDescent="0.3">
      <c r="A442" s="347" t="s">
        <v>2967</v>
      </c>
      <c r="B442" s="348" t="str">
        <f>'[4]PLANILHA ADITIVO'!D445</f>
        <v>VASO SANITÁRIO SIFONADO COM CAIXA ACOPLADA LOUÇA BRANCA - FORNECIMENTO E INSTALAÇÃO. AF_01/2020</v>
      </c>
      <c r="C442" s="351" t="str">
        <f>'[4]PLANILHA ADITIVO'!E445</f>
        <v>UN</v>
      </c>
      <c r="D442" s="350">
        <f>'[4]PLANILHA ADITIVO'!P445</f>
        <v>1</v>
      </c>
      <c r="E442" s="350">
        <f>'[4]PLANILHA ADITIVO'!S445</f>
        <v>612.4</v>
      </c>
      <c r="F442" s="350">
        <f t="shared" si="41"/>
        <v>612.4</v>
      </c>
    </row>
    <row r="443" spans="1:6" x14ac:dyDescent="0.3">
      <c r="A443" s="347" t="s">
        <v>2968</v>
      </c>
      <c r="B443" s="348" t="str">
        <f>'[4]PLANILHA ADITIVO'!D446</f>
        <v>ASSENTO PARA VASO SANITARIO (TARGA/IZY/RAVENA/STUDIO SLOW)</v>
      </c>
      <c r="C443" s="351" t="str">
        <f>'[4]PLANILHA ADITIVO'!E446</f>
        <v>UN</v>
      </c>
      <c r="D443" s="350">
        <f>'[4]PLANILHA ADITIVO'!P446</f>
        <v>5</v>
      </c>
      <c r="E443" s="350">
        <f>'[4]PLANILHA ADITIVO'!S446</f>
        <v>1408.73</v>
      </c>
      <c r="F443" s="350">
        <f t="shared" si="41"/>
        <v>7043.65</v>
      </c>
    </row>
    <row r="444" spans="1:6" x14ac:dyDescent="0.3">
      <c r="A444" s="347" t="s">
        <v>2969</v>
      </c>
      <c r="B444" s="348" t="str">
        <f>'[4]PLANILHA ADITIVO'!D447</f>
        <v>Ralo seco linear pvc sanitário d=90 com grelha aluminio</v>
      </c>
      <c r="C444" s="351" t="str">
        <f>'[4]PLANILHA ADITIVO'!E447</f>
        <v>UN</v>
      </c>
      <c r="D444" s="350">
        <f>'[4]PLANILHA ADITIVO'!P447</f>
        <v>3</v>
      </c>
      <c r="E444" s="350">
        <f>'[4]PLANILHA ADITIVO'!S447</f>
        <v>127.720523</v>
      </c>
      <c r="F444" s="350">
        <f t="shared" si="41"/>
        <v>383.16</v>
      </c>
    </row>
    <row r="445" spans="1:6" ht="26.4" x14ac:dyDescent="0.3">
      <c r="A445" s="347" t="s">
        <v>2970</v>
      </c>
      <c r="B445" s="348" t="str">
        <f>'[4]PLANILHA ADITIVO'!D448</f>
        <v>BANCADA DE MÁRMORE BRANCO POLIDO, DE 1,50 x 0,60 m, PARA PIA DE COZINHA - FORNECIMENTO E INSTALAÇÃO. AF_01/2020</v>
      </c>
      <c r="C445" s="351" t="str">
        <f>'[4]PLANILHA ADITIVO'!E448</f>
        <v>UN</v>
      </c>
      <c r="D445" s="350">
        <f>'[4]PLANILHA ADITIVO'!P448</f>
        <v>1</v>
      </c>
      <c r="E445" s="350">
        <f>'[4]PLANILHA ADITIVO'!S448</f>
        <v>289.03464500000001</v>
      </c>
      <c r="F445" s="350">
        <f t="shared" si="41"/>
        <v>289.02999999999997</v>
      </c>
    </row>
    <row r="446" spans="1:6" ht="39.6" x14ac:dyDescent="0.3">
      <c r="A446" s="347" t="s">
        <v>2971</v>
      </c>
      <c r="B446" s="348" t="str">
        <f>'[4]PLANILHA ADITIVO'!D449</f>
        <v>Cuba de aço inox 304, dimensões 34 x 56cm, para instalação em bancada, c/ válvula cromada (deca ref 1623), sifão cromado (deca ref c1680), torneira cromada (deca linha c40 ref1159) e engate de plástico ou similares</v>
      </c>
      <c r="C446" s="351" t="str">
        <f>'[4]PLANILHA ADITIVO'!E449</f>
        <v>UN</v>
      </c>
      <c r="D446" s="350">
        <f>'[4]PLANILHA ADITIVO'!P449</f>
        <v>1</v>
      </c>
      <c r="E446" s="350">
        <f>'[4]PLANILHA ADITIVO'!S449</f>
        <v>447.64210700000001</v>
      </c>
      <c r="F446" s="350">
        <f t="shared" si="41"/>
        <v>447.64</v>
      </c>
    </row>
    <row r="447" spans="1:6" x14ac:dyDescent="0.3">
      <c r="A447" s="356" t="s">
        <v>374</v>
      </c>
      <c r="B447" s="357" t="str">
        <f>'[4]PLANILHA ADITIVO'!D450</f>
        <v>REAPROVEITAMENTO DE ÁGUAS PLUVIAIS</v>
      </c>
      <c r="C447" s="357"/>
      <c r="D447" s="359"/>
      <c r="E447" s="359"/>
      <c r="F447" s="359">
        <f>ROUND(SUM(F448:F459),2)</f>
        <v>24704.21</v>
      </c>
    </row>
    <row r="448" spans="1:6" x14ac:dyDescent="0.3">
      <c r="A448" s="347" t="s">
        <v>2972</v>
      </c>
      <c r="B448" s="348" t="str">
        <f>'[4]PLANILHA ADITIVO'!D451</f>
        <v>CAIXA D´ÁGUA EM POLIETILENO, 3000 LITROS, COM ACESSÓRIOS</v>
      </c>
      <c r="C448" s="351" t="str">
        <f>'[4]PLANILHA ADITIVO'!E451</f>
        <v>UN</v>
      </c>
      <c r="D448" s="350">
        <f>'[4]PLANILHA ADITIVO'!P451</f>
        <v>1</v>
      </c>
      <c r="E448" s="350">
        <f>'[4]PLANILHA ADITIVO'!S451</f>
        <v>3162.22</v>
      </c>
      <c r="F448" s="350">
        <f t="shared" ref="F448:F459" si="42">ROUND(D448*E448,2)</f>
        <v>3162.22</v>
      </c>
    </row>
    <row r="449" spans="1:6" ht="26.4" x14ac:dyDescent="0.3">
      <c r="A449" s="347" t="s">
        <v>2973</v>
      </c>
      <c r="B449" s="348" t="str">
        <f>'[4]PLANILHA ADITIVO'!D452</f>
        <v>VÁLVULA DE RETENÇÃO VERTICAL, DE BRONZE, ROSCÁVEL, 1" - FORNECIMENTO E INSTALAÇÃO. AF_01/2019</v>
      </c>
      <c r="C449" s="351" t="str">
        <f>'[4]PLANILHA ADITIVO'!E452</f>
        <v>UN</v>
      </c>
      <c r="D449" s="350">
        <f>'[4]PLANILHA ADITIVO'!P452</f>
        <v>1</v>
      </c>
      <c r="E449" s="350">
        <f>'[4]PLANILHA ADITIVO'!S452</f>
        <v>94.21</v>
      </c>
      <c r="F449" s="350">
        <f t="shared" si="42"/>
        <v>94.21</v>
      </c>
    </row>
    <row r="450" spans="1:6" ht="26.4" x14ac:dyDescent="0.3">
      <c r="A450" s="347" t="s">
        <v>2974</v>
      </c>
      <c r="B450" s="348" t="str">
        <f>'[4]PLANILHA ADITIVO'!D453</f>
        <v>TORNEIRA DE BOIA, ROSCÁVEL, 1 1/4 , FORNECIDA E INSTALADA EM RESERVAÇÃO DE ÁGUA. AF_06/2016</v>
      </c>
      <c r="C450" s="351" t="str">
        <f>'[4]PLANILHA ADITIVO'!E453</f>
        <v>UN</v>
      </c>
      <c r="D450" s="350">
        <f>'[4]PLANILHA ADITIVO'!P453</f>
        <v>1</v>
      </c>
      <c r="E450" s="350">
        <f>'[4]PLANILHA ADITIVO'!S453</f>
        <v>84.21</v>
      </c>
      <c r="F450" s="350">
        <f t="shared" si="42"/>
        <v>84.21</v>
      </c>
    </row>
    <row r="451" spans="1:6" x14ac:dyDescent="0.3">
      <c r="A451" s="347" t="s">
        <v>2975</v>
      </c>
      <c r="B451" s="348" t="str">
        <f>'[4]PLANILHA ADITIVO'!D454</f>
        <v>CAIXA TERM.FILTRO ABSOLUTO TAM.B-DIF.4 VIAS TROX F640</v>
      </c>
      <c r="C451" s="351" t="str">
        <f>'[4]PLANILHA ADITIVO'!E454</f>
        <v>UN</v>
      </c>
      <c r="D451" s="350">
        <f>'[4]PLANILHA ADITIVO'!P454</f>
        <v>1</v>
      </c>
      <c r="E451" s="350">
        <f>'[4]PLANILHA ADITIVO'!S454</f>
        <v>5282.55</v>
      </c>
      <c r="F451" s="350">
        <f t="shared" si="42"/>
        <v>5282.55</v>
      </c>
    </row>
    <row r="452" spans="1:6" x14ac:dyDescent="0.3">
      <c r="A452" s="347" t="s">
        <v>2976</v>
      </c>
      <c r="B452" s="348" t="str">
        <f>'[4]PLANILHA ADITIVO'!D455</f>
        <v>SISTEMA DE PRESSURIZACAO DE AGUA-BOMBA ELETRICA 3CV 1.1/2x1x6</v>
      </c>
      <c r="C452" s="351" t="str">
        <f>'[4]PLANILHA ADITIVO'!E455</f>
        <v>UN</v>
      </c>
      <c r="D452" s="350">
        <f>'[4]PLANILHA ADITIVO'!P455</f>
        <v>1</v>
      </c>
      <c r="E452" s="350">
        <f>'[4]PLANILHA ADITIVO'!S455</f>
        <v>3832.26</v>
      </c>
      <c r="F452" s="350">
        <f t="shared" si="42"/>
        <v>3832.26</v>
      </c>
    </row>
    <row r="453" spans="1:6" ht="26.4" x14ac:dyDescent="0.3">
      <c r="A453" s="347" t="s">
        <v>2977</v>
      </c>
      <c r="B453" s="348" t="str">
        <f>'[4]PLANILHA ADITIVO'!D456</f>
        <v>SISTEMA AUTOMÁTICO DE REALIMENTAÇÃO 3/4"" CONTENDO BÓIA AUTOMÁTICA DE NIVEL E VALVULA SOLENÓIDE</v>
      </c>
      <c r="C453" s="351" t="str">
        <f>'[4]PLANILHA ADITIVO'!E456</f>
        <v>UND</v>
      </c>
      <c r="D453" s="350">
        <f>'[4]PLANILHA ADITIVO'!P456</f>
        <v>1</v>
      </c>
      <c r="E453" s="350">
        <f>'[4]PLANILHA ADITIVO'!S456</f>
        <v>1025.4100000000001</v>
      </c>
      <c r="F453" s="350">
        <f t="shared" si="42"/>
        <v>1025.4100000000001</v>
      </c>
    </row>
    <row r="454" spans="1:6" ht="39.6" x14ac:dyDescent="0.3">
      <c r="A454" s="347" t="s">
        <v>2978</v>
      </c>
      <c r="B454" s="348" t="str">
        <f>'[4]PLANILHA ADITIVO'!D457</f>
        <v>REGISTRO DE GAVETA BRUTO, LATÃO, ROSCÁVEL, 1 1/4, INSTALADO EM RESERVAÇÃO DE ÁGUA DE EDIFICAÇÃO QUE POSSUA RESERVATÓRIO DE FIBRA/FIBROCIMENTO  FORNECIMENTO E INSTALAÇÃO. AF_06/2016</v>
      </c>
      <c r="C454" s="351" t="str">
        <f>'[4]PLANILHA ADITIVO'!E457</f>
        <v>UN</v>
      </c>
      <c r="D454" s="350">
        <f>'[4]PLANILHA ADITIVO'!P457</f>
        <v>1</v>
      </c>
      <c r="E454" s="350">
        <f>'[4]PLANILHA ADITIVO'!S457</f>
        <v>104.35</v>
      </c>
      <c r="F454" s="350">
        <f t="shared" si="42"/>
        <v>104.35</v>
      </c>
    </row>
    <row r="455" spans="1:6" ht="26.4" x14ac:dyDescent="0.3">
      <c r="A455" s="347" t="s">
        <v>2979</v>
      </c>
      <c r="B455" s="348" t="str">
        <f>'[4]PLANILHA ADITIVO'!D458</f>
        <v>KIT DE REGISTRO DE GAVETA BRUTO DE LATÃO ¾", INCLUSIVE CONEXÕES, ROSCÁVEL, INSTALADO EM RAMAL DE ÁGUA FRIA - FORNECIMENTO E INSTALAÇÃO. AF_12/2014</v>
      </c>
      <c r="C455" s="351" t="str">
        <f>'[4]PLANILHA ADITIVO'!E458</f>
        <v>UN</v>
      </c>
      <c r="D455" s="350">
        <f>'[4]PLANILHA ADITIVO'!P458</f>
        <v>1</v>
      </c>
      <c r="E455" s="350">
        <f>'[4]PLANILHA ADITIVO'!S458</f>
        <v>55.24</v>
      </c>
      <c r="F455" s="350">
        <f t="shared" si="42"/>
        <v>55.24</v>
      </c>
    </row>
    <row r="456" spans="1:6" ht="39.6" x14ac:dyDescent="0.3">
      <c r="A456" s="347" t="s">
        <v>2980</v>
      </c>
      <c r="B456" s="348" t="str">
        <f>'[4]PLANILHA ADITIVO'!D459</f>
        <v>REGISTRO DE GAVETA BRUTO, LATÃO, ROSCÁVEL, 1, INSTALADO EM RESERVAÇÃO DE ÁGUA DE EDIFICAÇÃO QUE POSSUA RESERVATÓRIO DE FIBRA/FIBROCIMENTO  FORNECIMENTO E INSTALAÇÃO. AF_06/2016</v>
      </c>
      <c r="C456" s="351" t="str">
        <f>'[4]PLANILHA ADITIVO'!E459</f>
        <v>UN</v>
      </c>
      <c r="D456" s="350">
        <f>'[4]PLANILHA ADITIVO'!P459</f>
        <v>1</v>
      </c>
      <c r="E456" s="350">
        <f>'[4]PLANILHA ADITIVO'!S459</f>
        <v>84.95</v>
      </c>
      <c r="F456" s="350">
        <f t="shared" si="42"/>
        <v>84.95</v>
      </c>
    </row>
    <row r="457" spans="1:6" ht="52.8" x14ac:dyDescent="0.3">
      <c r="A457" s="347" t="s">
        <v>2981</v>
      </c>
      <c r="B457" s="348" t="str">
        <f>'[4]PLANILHA ADITIVO'!D460</f>
        <v>(COMPOSIÇÃO REPRESENTATIVA) DO SERVIÇO DE INSTALAÇÃO DE TUBOS DE PVC, SÉRIE R, ÁGUA PLUVIAL, DN 100 MM (INSTALADO EM RAMAL DE ENCAMINHAMENTO, OU CONDUTORES VERTICAIS), INCLUSIVE CONEXÕES, CORTES E FIXAÇÕES, PARA PRÉDIOS. AF_10/2015</v>
      </c>
      <c r="C457" s="351" t="str">
        <f>'[4]PLANILHA ADITIVO'!E460</f>
        <v>M</v>
      </c>
      <c r="D457" s="350">
        <f>'[4]PLANILHA ADITIVO'!P460</f>
        <v>60</v>
      </c>
      <c r="E457" s="350">
        <f>'[4]PLANILHA ADITIVO'!S460</f>
        <v>85.69</v>
      </c>
      <c r="F457" s="350">
        <f t="shared" si="42"/>
        <v>5141.3999999999996</v>
      </c>
    </row>
    <row r="458" spans="1:6" x14ac:dyDescent="0.3">
      <c r="A458" s="347" t="s">
        <v>2982</v>
      </c>
      <c r="B458" s="348" t="str">
        <f>'[4]PLANILHA ADITIVO'!D461</f>
        <v>Escavação manual de vala ou cava em material de 2ª categoria, profundidade entre 3,00 e 4,50m</v>
      </c>
      <c r="C458" s="351" t="str">
        <f>'[4]PLANILHA ADITIVO'!E461</f>
        <v>M3</v>
      </c>
      <c r="D458" s="350">
        <f>'[4]PLANILHA ADITIVO'!P461</f>
        <v>45.36</v>
      </c>
      <c r="E458" s="350">
        <f>'[4]PLANILHA ADITIVO'!S461</f>
        <v>86.077428999999995</v>
      </c>
      <c r="F458" s="350">
        <f t="shared" si="42"/>
        <v>3904.47</v>
      </c>
    </row>
    <row r="459" spans="1:6" ht="39.6" x14ac:dyDescent="0.3">
      <c r="A459" s="347" t="s">
        <v>2983</v>
      </c>
      <c r="B459" s="348" t="str">
        <f>'[4]PLANILHA ADITIVO'!D462</f>
        <v>EXECUÇÃO DE PASSEIO (CALÇADA) OU PISO DE CONCRETO COM CONCRETO MOLDADO IN LOCO, USINADO, ACABAMENTO CONVENCIONAL, ESPESSURA 10 CM, ARMADO. AF_07/2016</v>
      </c>
      <c r="C459" s="351" t="str">
        <f>'[4]PLANILHA ADITIVO'!E462</f>
        <v>M2</v>
      </c>
      <c r="D459" s="350">
        <f>'[4]PLANILHA ADITIVO'!P462</f>
        <v>19.22</v>
      </c>
      <c r="E459" s="350">
        <f>'[4]PLANILHA ADITIVO'!S462</f>
        <v>100.569339</v>
      </c>
      <c r="F459" s="350">
        <f t="shared" si="42"/>
        <v>1932.94</v>
      </c>
    </row>
    <row r="460" spans="1:6" x14ac:dyDescent="0.3">
      <c r="A460" s="356" t="s">
        <v>376</v>
      </c>
      <c r="B460" s="357" t="str">
        <f>'[4]PLANILHA ADITIVO'!D463</f>
        <v>METAIS, ACESSÓRIOS E EQUIPAMENTOS</v>
      </c>
      <c r="C460" s="358"/>
      <c r="D460" s="359"/>
      <c r="E460" s="359"/>
      <c r="F460" s="359">
        <f>ROUND(SUM(F461:F465),2)</f>
        <v>15502.09</v>
      </c>
    </row>
    <row r="461" spans="1:6" ht="26.4" x14ac:dyDescent="0.3">
      <c r="A461" s="347" t="s">
        <v>2984</v>
      </c>
      <c r="B461" s="348" t="str">
        <f>'[4]PLANILHA ADITIVO'!D464</f>
        <v>REGISTRO DE PRESSÃO BRUTO, LATÃO,  ROSCÁVEL, 3/4, FORNECIDO E INSTALADO EM RAMAL DE ÁGUA. AF_12/2014</v>
      </c>
      <c r="C461" s="351" t="str">
        <f>'[4]PLANILHA ADITIVO'!E464</f>
        <v>UN</v>
      </c>
      <c r="D461" s="350">
        <f>'[4]PLANILHA ADITIVO'!P464</f>
        <v>2</v>
      </c>
      <c r="E461" s="350">
        <f>'[4]PLANILHA ADITIVO'!S464</f>
        <v>35.020000000000003</v>
      </c>
      <c r="F461" s="350">
        <f t="shared" ref="F461:F465" si="43">ROUND(D461*E461,2)</f>
        <v>70.040000000000006</v>
      </c>
    </row>
    <row r="462" spans="1:6" ht="26.4" x14ac:dyDescent="0.3">
      <c r="A462" s="347" t="s">
        <v>2985</v>
      </c>
      <c r="B462" s="348" t="str">
        <f>'[4]PLANILHA ADITIVO'!D465</f>
        <v>VÁLVULA DE DESCARGA METÁLICA, BASE 1 1/2 ", ACABAMENTO METALICO CROMADO - FORNECIMENTO E INSTALAÇÃO. AF_01/2019</v>
      </c>
      <c r="C462" s="351" t="str">
        <f>'[4]PLANILHA ADITIVO'!E465</f>
        <v>UN</v>
      </c>
      <c r="D462" s="350">
        <f>'[4]PLANILHA ADITIVO'!P465</f>
        <v>6</v>
      </c>
      <c r="E462" s="350">
        <f>'[4]PLANILHA ADITIVO'!S465</f>
        <v>329.95</v>
      </c>
      <c r="F462" s="350">
        <f t="shared" si="43"/>
        <v>1979.7</v>
      </c>
    </row>
    <row r="463" spans="1:6" ht="26.4" x14ac:dyDescent="0.3">
      <c r="A463" s="347" t="s">
        <v>2986</v>
      </c>
      <c r="B463" s="348" t="str">
        <f>'[4]PLANILHA ADITIVO'!D466</f>
        <v>KIT DE REGISTRO DE GAVETA BRUTO DE LATÃO ¾", INCLUSIVE CONEXÕES, ROSCÁVEL, INSTALADO EM RAMAL DE ÁGUA FRIA - FORNECIMENTO E INSTALAÇÃO. AF_12/2014</v>
      </c>
      <c r="C463" s="351" t="str">
        <f>'[4]PLANILHA ADITIVO'!E466</f>
        <v>UN</v>
      </c>
      <c r="D463" s="350">
        <f>'[4]PLANILHA ADITIVO'!P466</f>
        <v>16</v>
      </c>
      <c r="E463" s="350">
        <f>'[4]PLANILHA ADITIVO'!S466</f>
        <v>55.24</v>
      </c>
      <c r="F463" s="350">
        <f t="shared" si="43"/>
        <v>883.84</v>
      </c>
    </row>
    <row r="464" spans="1:6" x14ac:dyDescent="0.3">
      <c r="A464" s="347" t="s">
        <v>2987</v>
      </c>
      <c r="B464" s="348" t="str">
        <f>'[4]PLANILHA ADITIVO'!D467</f>
        <v>CAIXA D´ÁGUA EM POLIETILENO, 5000 LITROS, COM ACESSÓRIOS</v>
      </c>
      <c r="C464" s="351" t="str">
        <f>'[4]PLANILHA ADITIVO'!E467</f>
        <v>UN</v>
      </c>
      <c r="D464" s="350">
        <f>'[4]PLANILHA ADITIVO'!P467</f>
        <v>2</v>
      </c>
      <c r="E464" s="350">
        <f>'[4]PLANILHA ADITIVO'!S467</f>
        <v>5872.69</v>
      </c>
      <c r="F464" s="350">
        <f t="shared" si="43"/>
        <v>11745.38</v>
      </c>
    </row>
    <row r="465" spans="1:6" ht="26.4" x14ac:dyDescent="0.3">
      <c r="A465" s="347" t="s">
        <v>2988</v>
      </c>
      <c r="B465" s="348" t="str">
        <f>'[4]PLANILHA ADITIVO'!D468</f>
        <v>CAIXA SIFONADA, PVC, DN 150 X 185 X 75 MM, JUNTA ELÁSTICA, FORNECIDA E INSTALADA EM RAMAL DE DESCARGA OU EM RAMAL DE ESGOTO SANITÁRIO. AF_12/2014</v>
      </c>
      <c r="C465" s="351" t="str">
        <f>'[4]PLANILHA ADITIVO'!E468</f>
        <v>UN</v>
      </c>
      <c r="D465" s="350">
        <f>'[4]PLANILHA ADITIVO'!P468</f>
        <v>11</v>
      </c>
      <c r="E465" s="350">
        <f>'[4]PLANILHA ADITIVO'!S468</f>
        <v>74.83</v>
      </c>
      <c r="F465" s="350">
        <f t="shared" si="43"/>
        <v>823.13</v>
      </c>
    </row>
    <row r="466" spans="1:6" x14ac:dyDescent="0.3">
      <c r="A466" s="356" t="s">
        <v>378</v>
      </c>
      <c r="B466" s="357" t="str">
        <f>'[4]PLANILHA ADITIVO'!D469</f>
        <v>PONTOS HIDROSSANITÁRIO</v>
      </c>
      <c r="C466" s="358"/>
      <c r="D466" s="359"/>
      <c r="E466" s="359"/>
      <c r="F466" s="359">
        <f>ROUND(SUM(F467:F474),2)</f>
        <v>30729.9</v>
      </c>
    </row>
    <row r="467" spans="1:6" ht="39.6" x14ac:dyDescent="0.3">
      <c r="A467" s="347" t="s">
        <v>2989</v>
      </c>
      <c r="B467" s="348" t="str">
        <f>'[4]PLANILHA ADITIVO'!D470</f>
        <v>PONTO DE CONSUMO TERMINAL DE ÁGUA FRIA (SUBRAMAL) COM TUBULAÇÃO DE PVC, DN 25 MM, INSTALADO EM RAMAL DE ÁGUA, INCLUSOS RASGO E CHUMBAMENTO EM ALVENARIA. AF_12/2014</v>
      </c>
      <c r="C467" s="351" t="str">
        <f>'[4]PLANILHA ADITIVO'!E470</f>
        <v>UN</v>
      </c>
      <c r="D467" s="350">
        <f>'[4]PLANILHA ADITIVO'!P470</f>
        <v>40</v>
      </c>
      <c r="E467" s="350">
        <f>'[4]PLANILHA ADITIVO'!S470</f>
        <v>139.47</v>
      </c>
      <c r="F467" s="350">
        <f t="shared" ref="F467:F474" si="44">ROUND(D467*E467,2)</f>
        <v>5578.8</v>
      </c>
    </row>
    <row r="468" spans="1:6" x14ac:dyDescent="0.3">
      <c r="A468" s="347" t="s">
        <v>2990</v>
      </c>
      <c r="B468" s="348" t="str">
        <f>'[4]PLANILHA ADITIVO'!D471</f>
        <v>PONTO ESGOTO SANITARIO PRIMARIO PVC (VASO)</v>
      </c>
      <c r="C468" s="351" t="str">
        <f>'[4]PLANILHA ADITIVO'!E471</f>
        <v>UN</v>
      </c>
      <c r="D468" s="350">
        <f>'[4]PLANILHA ADITIVO'!P471</f>
        <v>6</v>
      </c>
      <c r="E468" s="350">
        <f>'[4]PLANILHA ADITIVO'!S471</f>
        <v>631.9</v>
      </c>
      <c r="F468" s="350">
        <f t="shared" si="44"/>
        <v>3791.4</v>
      </c>
    </row>
    <row r="469" spans="1:6" x14ac:dyDescent="0.3">
      <c r="A469" s="347" t="s">
        <v>2991</v>
      </c>
      <c r="B469" s="348" t="str">
        <f>'[4]PLANILHA ADITIVO'!D472</f>
        <v>PONTO ESGOTO SANITARIO SECUNDARIO EM LOJAS</v>
      </c>
      <c r="C469" s="351" t="str">
        <f>'[4]PLANILHA ADITIVO'!E472</f>
        <v>UN</v>
      </c>
      <c r="D469" s="350">
        <f>'[4]PLANILHA ADITIVO'!P472</f>
        <v>34</v>
      </c>
      <c r="E469" s="350">
        <f>'[4]PLANILHA ADITIVO'!S472</f>
        <v>306.20999999999998</v>
      </c>
      <c r="F469" s="350">
        <f t="shared" si="44"/>
        <v>10411.14</v>
      </c>
    </row>
    <row r="470" spans="1:6" ht="26.4" x14ac:dyDescent="0.3">
      <c r="A470" s="347" t="s">
        <v>2992</v>
      </c>
      <c r="B470" s="348" t="str">
        <f>'[4]PLANILHA ADITIVO'!D473</f>
        <v xml:space="preserve">CAIXA ENTERRADA HIDRÁULICA RETANGULAR, EM CONCRETO PRÉ-MOLDADO, DIMENSÕES INTERNAS: 0,6X0,6X0,5 M. AF_12/2020 </v>
      </c>
      <c r="C470" s="351" t="str">
        <f>'[4]PLANILHA ADITIVO'!E473</f>
        <v>UN</v>
      </c>
      <c r="D470" s="350">
        <f>'[4]PLANILHA ADITIVO'!P473</f>
        <v>13</v>
      </c>
      <c r="E470" s="350">
        <f>'[4]PLANILHA ADITIVO'!S473</f>
        <v>290.00030199999998</v>
      </c>
      <c r="F470" s="350">
        <f t="shared" si="44"/>
        <v>3770</v>
      </c>
    </row>
    <row r="471" spans="1:6" x14ac:dyDescent="0.3">
      <c r="A471" s="347" t="s">
        <v>2993</v>
      </c>
      <c r="B471" s="348" t="str">
        <f>'[4]PLANILHA ADITIVO'!D474</f>
        <v>Caixa d'agua fibra vidro 3.000 litros - Fortlev-Torres (ou similar)</v>
      </c>
      <c r="C471" s="351" t="str">
        <f>'[4]PLANILHA ADITIVO'!E474</f>
        <v>UN</v>
      </c>
      <c r="D471" s="350">
        <f>'[4]PLANILHA ADITIVO'!P474</f>
        <v>1</v>
      </c>
      <c r="E471" s="350">
        <f>'[4]PLANILHA ADITIVO'!S474</f>
        <v>926.96059600000001</v>
      </c>
      <c r="F471" s="350">
        <f t="shared" si="44"/>
        <v>926.96</v>
      </c>
    </row>
    <row r="472" spans="1:6" ht="26.4" x14ac:dyDescent="0.3">
      <c r="A472" s="347" t="s">
        <v>2994</v>
      </c>
      <c r="B472" s="348" t="str">
        <f>'[4]PLANILHA ADITIVO'!D475</f>
        <v>BOMBA CENTRÍFUGA, MONOFÁSICA, 0,5 CV OU 0,49 HP, HM 6 A 20 M, Q 1,2 A 8,3 M3/H - FORNECIMENTO E INSTALAÇÃO. AF_12/2020</v>
      </c>
      <c r="C472" s="351" t="str">
        <f>'[4]PLANILHA ADITIVO'!E475</f>
        <v>UN</v>
      </c>
      <c r="D472" s="350">
        <f>'[4]PLANILHA ADITIVO'!P475</f>
        <v>1</v>
      </c>
      <c r="E472" s="350">
        <f>'[4]PLANILHA ADITIVO'!S475</f>
        <v>652.82667900000001</v>
      </c>
      <c r="F472" s="350">
        <f t="shared" si="44"/>
        <v>652.83000000000004</v>
      </c>
    </row>
    <row r="473" spans="1:6" ht="39.6" x14ac:dyDescent="0.3">
      <c r="A473" s="347" t="s">
        <v>2995</v>
      </c>
      <c r="B473" s="348" t="str">
        <f>'[4]PLANILHA ADITIVO'!D476</f>
        <v>(COMPOSIÇÃO REPRESENTATIVA) DO SERVIÇO DE INSTALAÇÃO DE TUBOS DE PVC, SOLDÁVEL, ÁGUA FRIA, DN 40 MM (INSTALADO EM PRUMADA), INCLUSIVE CONEXÕES, CORTES E FIXAÇÕES, PARA PRÉDIOS. AF_10/2015</v>
      </c>
      <c r="C473" s="351" t="str">
        <f>'[4]PLANILHA ADITIVO'!E476</f>
        <v>M</v>
      </c>
      <c r="D473" s="350">
        <f>'[4]PLANILHA ADITIVO'!P476</f>
        <v>150</v>
      </c>
      <c r="E473" s="350">
        <f>'[4]PLANILHA ADITIVO'!S476</f>
        <v>28.109791999999999</v>
      </c>
      <c r="F473" s="350">
        <f t="shared" si="44"/>
        <v>4216.47</v>
      </c>
    </row>
    <row r="474" spans="1:6" ht="52.8" x14ac:dyDescent="0.3">
      <c r="A474" s="347" t="s">
        <v>2996</v>
      </c>
      <c r="B474" s="348" t="str">
        <f>'[4]PLANILHA ADITIVO'!D477</f>
        <v>(COMPOSIÇÃO REPRESENTATIVA) DO SERVIÇO DE INSTALAÇÃO DE TUBOS DE PVC, SOLDÁVEL, ÁGUA FRIA, DN 25 MM (INSTALADO EM RAMAL, SUB-RAMAL, RAMAL DE DISTRIBUIÇÃO OU PRUMADA), INCLUSIVE CONEXÕES, CORTES E FIXAÇÕES, PARA PRÉDIOS. AF_10/2015</v>
      </c>
      <c r="C474" s="351" t="str">
        <f>'[4]PLANILHA ADITIVO'!E477</f>
        <v>M</v>
      </c>
      <c r="D474" s="350">
        <f>'[4]PLANILHA ADITIVO'!P477</f>
        <v>45</v>
      </c>
      <c r="E474" s="350">
        <f>'[4]PLANILHA ADITIVO'!S477</f>
        <v>30.717772</v>
      </c>
      <c r="F474" s="350">
        <f t="shared" si="44"/>
        <v>1382.3</v>
      </c>
    </row>
    <row r="475" spans="1:6" x14ac:dyDescent="0.3">
      <c r="A475" s="356" t="s">
        <v>380</v>
      </c>
      <c r="B475" s="357" t="str">
        <f>'[4]PLANILHA ADITIVO'!D478</f>
        <v>REDE EXTERNA</v>
      </c>
      <c r="C475" s="358"/>
      <c r="D475" s="359"/>
      <c r="E475" s="359"/>
      <c r="F475" s="359">
        <f>ROUND(SUM(F476:F480),2)</f>
        <v>37653.18</v>
      </c>
    </row>
    <row r="476" spans="1:6" x14ac:dyDescent="0.3">
      <c r="A476" s="347" t="s">
        <v>2997</v>
      </c>
      <c r="B476" s="348" t="str">
        <f>'[4]PLANILHA ADITIVO'!D479</f>
        <v>CAIXA INSPECAO CONCRETO PRE MOLDADO CIRCULAR COM TAMPA 60cm</v>
      </c>
      <c r="C476" s="351" t="str">
        <f>'[4]PLANILHA ADITIVO'!E479</f>
        <v>UN</v>
      </c>
      <c r="D476" s="350">
        <f>'[4]PLANILHA ADITIVO'!P479</f>
        <v>18</v>
      </c>
      <c r="E476" s="350">
        <f>'[4]PLANILHA ADITIVO'!S479</f>
        <v>659.11</v>
      </c>
      <c r="F476" s="350">
        <f t="shared" ref="F476:F480" si="45">ROUND(D476*E476,2)</f>
        <v>11863.98</v>
      </c>
    </row>
    <row r="477" spans="1:6" ht="52.8" x14ac:dyDescent="0.3">
      <c r="A477" s="347" t="s">
        <v>2998</v>
      </c>
      <c r="B477" s="348" t="str">
        <f>'[4]PLANILHA ADITIVO'!D480</f>
        <v>(COMPOSIÇÃO REPRESENTATIVA) DO SERVIÇO DE INSTALAÇÃO DE TUBOS DE PVC, SÉRIE R, ÁGUA PLUVIAL, DN 75 MM (INSTALADO EM RAMAL DE ENCAMINHAMENTO, OU CONDUTORES VERTICAIS), INCLUSIVE CONEXÕES, CORTE E FIXAÇÕES, PARA PRÉDIOS. AF_10/2015</v>
      </c>
      <c r="C477" s="351" t="str">
        <f>'[4]PLANILHA ADITIVO'!E480</f>
        <v>M</v>
      </c>
      <c r="D477" s="350">
        <f>'[4]PLANILHA ADITIVO'!P480</f>
        <v>30.4</v>
      </c>
      <c r="E477" s="350">
        <f>'[4]PLANILHA ADITIVO'!S480</f>
        <v>57.41</v>
      </c>
      <c r="F477" s="350">
        <f t="shared" si="45"/>
        <v>1745.26</v>
      </c>
    </row>
    <row r="478" spans="1:6" ht="52.8" x14ac:dyDescent="0.3">
      <c r="A478" s="347" t="s">
        <v>2999</v>
      </c>
      <c r="B478" s="348" t="str">
        <f>'[4]PLANILHA ADITIVO'!D481</f>
        <v>(COMPOSIÇÃO REPRESENTATIVA) DO SERVIÇO DE INST. TUBO PVC, SÉRIE N, ESGOTO PREDIAL, 100 MM (INST. RAMAL DESCARGA, RAMAL DE ESG. SANIT., PRUMADA ESG. SANIT., VENTILAÇÃO OU SUB-COLETOR AÉREO), INCL. CONEXÕES E CORTES, FIXAÇÕES, P/ PRÉDIOS. AF_10/2015</v>
      </c>
      <c r="C478" s="351" t="str">
        <f>'[4]PLANILHA ADITIVO'!E481</f>
        <v>M</v>
      </c>
      <c r="D478" s="350">
        <f>'[4]PLANILHA ADITIVO'!P481</f>
        <v>152.5</v>
      </c>
      <c r="E478" s="350">
        <f>'[4]PLANILHA ADITIVO'!S481</f>
        <v>78.05</v>
      </c>
      <c r="F478" s="350">
        <f t="shared" si="45"/>
        <v>11902.63</v>
      </c>
    </row>
    <row r="479" spans="1:6" ht="39.6" x14ac:dyDescent="0.3">
      <c r="A479" s="347" t="s">
        <v>3000</v>
      </c>
      <c r="B479" s="348" t="str">
        <f>'[4]PLANILHA ADITIVO'!D482</f>
        <v>SUMIDOURO CIRCULAR, EM CONCRETO PRÉ-MOLDADO, DIÂMETRO INTERNO = 2,38 M, ALTURA INTERNA = 3,0 M, ÁREA DE INFILTRAÇÃO: 25 M² (PARA 10 CONTRIBUINTES). AF_12/2020</v>
      </c>
      <c r="C479" s="351" t="str">
        <f>'[4]PLANILHA ADITIVO'!E482</f>
        <v>UN</v>
      </c>
      <c r="D479" s="350">
        <f>'[4]PLANILHA ADITIVO'!P482</f>
        <v>1</v>
      </c>
      <c r="E479" s="350">
        <f>'[4]PLANILHA ADITIVO'!S482</f>
        <v>3093.240233</v>
      </c>
      <c r="F479" s="350">
        <f t="shared" si="45"/>
        <v>3093.24</v>
      </c>
    </row>
    <row r="480" spans="1:6" ht="26.4" x14ac:dyDescent="0.3">
      <c r="A480" s="347" t="s">
        <v>3001</v>
      </c>
      <c r="B480" s="348" t="str">
        <f>'[4]PLANILHA ADITIVO'!D483</f>
        <v>Fossa séptica em alvenaria bloco de cimento e concreto armado, dimensões internas 1,20 x 2,40 x 1,20 m</v>
      </c>
      <c r="C480" s="351" t="str">
        <f>'[4]PLANILHA ADITIVO'!E483</f>
        <v>UN</v>
      </c>
      <c r="D480" s="350">
        <f>'[4]PLANILHA ADITIVO'!P483</f>
        <v>1</v>
      </c>
      <c r="E480" s="350">
        <f>'[4]PLANILHA ADITIVO'!S483</f>
        <v>9048.0686590000005</v>
      </c>
      <c r="F480" s="350">
        <f t="shared" si="45"/>
        <v>9048.07</v>
      </c>
    </row>
    <row r="481" spans="1:6" x14ac:dyDescent="0.3">
      <c r="A481" s="352" t="s">
        <v>1896</v>
      </c>
      <c r="B481" s="353" t="str">
        <f>'[4]PLANILHA ADITIVO'!D484</f>
        <v>REDE AR COMPRIMIDO</v>
      </c>
      <c r="C481" s="354"/>
      <c r="D481" s="355">
        <f>'[4]PLANILHA ADITIVO'!P484</f>
        <v>0</v>
      </c>
      <c r="E481" s="355"/>
      <c r="F481" s="346">
        <f>SUM(F482:F488)</f>
        <v>31744.85</v>
      </c>
    </row>
    <row r="482" spans="1:6" x14ac:dyDescent="0.3">
      <c r="A482" s="347" t="s">
        <v>395</v>
      </c>
      <c r="B482" s="348" t="str">
        <f>'[4]PLANILHA ADITIVO'!D485</f>
        <v>TUBO DE COBRE RIGIDO CLASSE A 15mm</v>
      </c>
      <c r="C482" s="351" t="str">
        <f>'[4]PLANILHA ADITIVO'!E485</f>
        <v>M</v>
      </c>
      <c r="D482" s="350">
        <f>'[4]PLANILHA ADITIVO'!P485</f>
        <v>30</v>
      </c>
      <c r="E482" s="350">
        <f>'[4]PLANILHA ADITIVO'!S485</f>
        <v>62.17</v>
      </c>
      <c r="F482" s="350">
        <f t="shared" ref="F482:F488" si="46">ROUND(D482*E482,2)</f>
        <v>1865.1</v>
      </c>
    </row>
    <row r="483" spans="1:6" ht="39.6" x14ac:dyDescent="0.3">
      <c r="A483" s="347" t="s">
        <v>397</v>
      </c>
      <c r="B483" s="348" t="str">
        <f>'[4]PLANILHA ADITIVO'!D486</f>
        <v>VÁLVULA DE ESFERA BRUTA, BRONZE, ROSCÁVEL, 1 1/2'', INSTALADO EM RESERVAÇÃO DE ÁGUA DE EDIFICAÇÃO QUE POSSUA RESERVATÓRIO DE FIBRA/FIBROCIMENTO -   FORNECIMENTO E INSTALAÇÃO. AF_06/2016</v>
      </c>
      <c r="C483" s="351" t="str">
        <f>'[4]PLANILHA ADITIVO'!E486</f>
        <v>UN</v>
      </c>
      <c r="D483" s="350">
        <f>'[4]PLANILHA ADITIVO'!P486</f>
        <v>1</v>
      </c>
      <c r="E483" s="350">
        <f>'[4]PLANILHA ADITIVO'!S486</f>
        <v>164.74</v>
      </c>
      <c r="F483" s="350">
        <f t="shared" si="46"/>
        <v>164.74</v>
      </c>
    </row>
    <row r="484" spans="1:6" x14ac:dyDescent="0.3">
      <c r="A484" s="347" t="s">
        <v>398</v>
      </c>
      <c r="B484" s="348" t="str">
        <f>'[4]PLANILHA ADITIVO'!D487</f>
        <v>FILTRO REGULADOR DE PRESSÃO 1/4"X1/2 BELL-AIR</v>
      </c>
      <c r="C484" s="351" t="str">
        <f>'[4]PLANILHA ADITIVO'!E487</f>
        <v>UND</v>
      </c>
      <c r="D484" s="350">
        <f>'[4]PLANILHA ADITIVO'!P487</f>
        <v>2</v>
      </c>
      <c r="E484" s="350">
        <f>'[4]PLANILHA ADITIVO'!S487</f>
        <v>695.93</v>
      </c>
      <c r="F484" s="350">
        <f t="shared" si="46"/>
        <v>1391.86</v>
      </c>
    </row>
    <row r="485" spans="1:6" x14ac:dyDescent="0.3">
      <c r="A485" s="347" t="s">
        <v>3002</v>
      </c>
      <c r="B485" s="348" t="str">
        <f>'[4]PLANILHA ADITIVO'!D488</f>
        <v>POSTO DE CONSUMO COMPLETO DUPLA RETENÇÃO</v>
      </c>
      <c r="C485" s="351" t="str">
        <f>'[4]PLANILHA ADITIVO'!E488</f>
        <v>UN</v>
      </c>
      <c r="D485" s="350">
        <f>'[4]PLANILHA ADITIVO'!P488</f>
        <v>10</v>
      </c>
      <c r="E485" s="350">
        <f>'[4]PLANILHA ADITIVO'!S488</f>
        <v>554.87</v>
      </c>
      <c r="F485" s="350">
        <f t="shared" si="46"/>
        <v>5548.7</v>
      </c>
    </row>
    <row r="486" spans="1:6" x14ac:dyDescent="0.3">
      <c r="A486" s="347" t="s">
        <v>401</v>
      </c>
      <c r="B486" s="348" t="str">
        <f>'[4]PLANILHA ADITIVO'!D489</f>
        <v>PAINEL DE ALARME - P/ GASES AR COMPRIMIDO</v>
      </c>
      <c r="C486" s="351" t="str">
        <f>'[4]PLANILHA ADITIVO'!E489</f>
        <v>UN</v>
      </c>
      <c r="D486" s="350">
        <f>'[4]PLANILHA ADITIVO'!P489</f>
        <v>1</v>
      </c>
      <c r="E486" s="350">
        <f>'[4]PLANILHA ADITIVO'!S489</f>
        <v>891.56255699999997</v>
      </c>
      <c r="F486" s="350">
        <f t="shared" si="46"/>
        <v>891.56</v>
      </c>
    </row>
    <row r="487" spans="1:6" x14ac:dyDescent="0.3">
      <c r="A487" s="347" t="s">
        <v>403</v>
      </c>
      <c r="B487" s="348" t="str">
        <f>'[4]PLANILHA ADITIVO'!D490</f>
        <v>Compressor De Ar Schulz - Csl 40br/250 Bravo - 40 Pés 250 Litros 175 Libras 380/660v Trif Ip55</v>
      </c>
      <c r="C487" s="351" t="str">
        <f>'[4]PLANILHA ADITIVO'!E490</f>
        <v>UN</v>
      </c>
      <c r="D487" s="350">
        <f>'[4]PLANILHA ADITIVO'!P490</f>
        <v>1</v>
      </c>
      <c r="E487" s="350">
        <f>'[4]PLANILHA ADITIVO'!S490</f>
        <v>15565.889434000001</v>
      </c>
      <c r="F487" s="350">
        <f t="shared" si="46"/>
        <v>15565.89</v>
      </c>
    </row>
    <row r="488" spans="1:6" x14ac:dyDescent="0.3">
      <c r="A488" s="347" t="s">
        <v>405</v>
      </c>
      <c r="B488" s="348" t="str">
        <f>'[4]PLANILHA ADITIVO'!D491</f>
        <v>Secador De Ar Comprimido 220v Mono Compact SRS 40 Schulz OU similar</v>
      </c>
      <c r="C488" s="351" t="str">
        <f>'[4]PLANILHA ADITIVO'!E491</f>
        <v>UN</v>
      </c>
      <c r="D488" s="350">
        <f>'[4]PLANILHA ADITIVO'!P491</f>
        <v>1</v>
      </c>
      <c r="E488" s="350">
        <f>'[4]PLANILHA ADITIVO'!S491</f>
        <v>6316.9992819999998</v>
      </c>
      <c r="F488" s="350">
        <f t="shared" si="46"/>
        <v>6317</v>
      </c>
    </row>
    <row r="489" spans="1:6" x14ac:dyDescent="0.3">
      <c r="A489" s="352" t="s">
        <v>2040</v>
      </c>
      <c r="B489" s="353" t="str">
        <f>'[4]PLANILHA ADITIVO'!D492</f>
        <v>COMUNICAÇÃO VISUAL</v>
      </c>
      <c r="C489" s="354"/>
      <c r="D489" s="355">
        <f>'[4]PLANILHA ADITIVO'!P492</f>
        <v>0</v>
      </c>
      <c r="E489" s="355"/>
      <c r="F489" s="346">
        <f>SUM(F490:F492)</f>
        <v>4209.17</v>
      </c>
    </row>
    <row r="490" spans="1:6" ht="26.4" x14ac:dyDescent="0.3">
      <c r="A490" s="347" t="s">
        <v>414</v>
      </c>
      <c r="B490" s="348" t="str">
        <f>'[4]PLANILHA ADITIVO'!D493</f>
        <v>PLACA DE IDENTIFICAÇÃO EM AÇO ESCOVADO, DOBRADO NAS EXTREMIDADES DIM. 21 X 11CM - FORNECIMENTO E INSTALAÇÃO</v>
      </c>
      <c r="C490" s="351" t="str">
        <f>'[4]PLANILHA ADITIVO'!E493</f>
        <v>un</v>
      </c>
      <c r="D490" s="350">
        <f>'[4]PLANILHA ADITIVO'!P493</f>
        <v>2</v>
      </c>
      <c r="E490" s="350">
        <f>'[4]PLANILHA ADITIVO'!S493</f>
        <v>193.09</v>
      </c>
      <c r="F490" s="350">
        <f t="shared" ref="F490:F492" si="47">ROUND(D490*E490,2)</f>
        <v>386.18</v>
      </c>
    </row>
    <row r="491" spans="1:6" x14ac:dyDescent="0.3">
      <c r="A491" s="347" t="s">
        <v>416</v>
      </c>
      <c r="B491" s="348" t="str">
        <f>'[4]PLANILHA ADITIVO'!D494</f>
        <v>PLACA DE INAUGURAÇÃO DE OBRA EM ALUMÍNIO 0,50 X 0,70 M</v>
      </c>
      <c r="C491" s="351" t="str">
        <f>'[4]PLANILHA ADITIVO'!E494</f>
        <v>un</v>
      </c>
      <c r="D491" s="350">
        <f>'[4]PLANILHA ADITIVO'!P494</f>
        <v>1</v>
      </c>
      <c r="E491" s="350">
        <f>'[4]PLANILHA ADITIVO'!S494</f>
        <v>2163.2399999999998</v>
      </c>
      <c r="F491" s="350">
        <f t="shared" si="47"/>
        <v>2163.2399999999998</v>
      </c>
    </row>
    <row r="492" spans="1:6" ht="26.4" x14ac:dyDescent="0.3">
      <c r="A492" s="347" t="s">
        <v>418</v>
      </c>
      <c r="B492" s="348" t="str">
        <f>'[4]PLANILHA ADITIVO'!D495</f>
        <v>PLACA IDENTIFICACAO ACRILICO 25X8CM BORDA POLIDA - FORNECIMENTO E COLOCACAO</v>
      </c>
      <c r="C492" s="351" t="str">
        <f>'[4]PLANILHA ADITIVO'!E495</f>
        <v>UN</v>
      </c>
      <c r="D492" s="350">
        <f>'[4]PLANILHA ADITIVO'!P495</f>
        <v>25</v>
      </c>
      <c r="E492" s="350">
        <f>'[4]PLANILHA ADITIVO'!S495</f>
        <v>66.39</v>
      </c>
      <c r="F492" s="350">
        <f t="shared" si="47"/>
        <v>1659.75</v>
      </c>
    </row>
    <row r="493" spans="1:6" x14ac:dyDescent="0.3">
      <c r="A493" s="352" t="s">
        <v>2045</v>
      </c>
      <c r="B493" s="353" t="str">
        <f>'[4]PLANILHA ADITIVO'!D496</f>
        <v>PPCI</v>
      </c>
      <c r="C493" s="354"/>
      <c r="D493" s="355">
        <f>'[4]PLANILHA ADITIVO'!P496</f>
        <v>0</v>
      </c>
      <c r="E493" s="355"/>
      <c r="F493" s="346">
        <f>SUM(F494:F497)</f>
        <v>4285.9000000000005</v>
      </c>
    </row>
    <row r="494" spans="1:6" ht="26.4" x14ac:dyDescent="0.3">
      <c r="A494" s="347" t="s">
        <v>420</v>
      </c>
      <c r="B494" s="348" t="str">
        <f>'[4]PLANILHA ADITIVO'!D497</f>
        <v>EXTINTOR DE INCÊNDIO PORTÁTIL COM CARGA DE PQS DE 6 KG, CLASSE BC - FORNECIMENTO E INSTALAÇÃO. AF_10/2020_P</v>
      </c>
      <c r="C494" s="351" t="str">
        <f>'[4]PLANILHA ADITIVO'!E497</f>
        <v>UN</v>
      </c>
      <c r="D494" s="350">
        <f>'[4]PLANILHA ADITIVO'!P497</f>
        <v>3</v>
      </c>
      <c r="E494" s="350">
        <f>'[4]PLANILHA ADITIVO'!S497</f>
        <v>258.8</v>
      </c>
      <c r="F494" s="350">
        <f t="shared" ref="F494:F497" si="48">ROUND(D494*E494,2)</f>
        <v>776.4</v>
      </c>
    </row>
    <row r="495" spans="1:6" ht="26.4" x14ac:dyDescent="0.3">
      <c r="A495" s="347" t="s">
        <v>422</v>
      </c>
      <c r="B495" s="348" t="str">
        <f>'[4]PLANILHA ADITIVO'!D498</f>
        <v>EXTINTOR DE INCÊNDIO PORTÁTIL COM CARGA DE ÁGUA PRESSURIZADA DE 10 L, CLASSE A - FORNECIMENTO E INSTALAÇÃO. AF_10/2020_P</v>
      </c>
      <c r="C495" s="351" t="str">
        <f>'[4]PLANILHA ADITIVO'!E498</f>
        <v>UN</v>
      </c>
      <c r="D495" s="350">
        <f>'[4]PLANILHA ADITIVO'!P498</f>
        <v>3</v>
      </c>
      <c r="E495" s="350">
        <f>'[4]PLANILHA ADITIVO'!S498</f>
        <v>228.94</v>
      </c>
      <c r="F495" s="350">
        <f t="shared" si="48"/>
        <v>686.82</v>
      </c>
    </row>
    <row r="496" spans="1:6" ht="26.4" x14ac:dyDescent="0.3">
      <c r="A496" s="347" t="s">
        <v>424</v>
      </c>
      <c r="B496" s="348" t="str">
        <f>'[4]PLANILHA ADITIVO'!D499</f>
        <v>EXTINTOR DE INCÊNDIO PORTÁTIL COM CARGA DE CO2 DE 6 KG, CLASSE BC - FORNECIMENTO E INSTALAÇÃO. AF_10/2020_P</v>
      </c>
      <c r="C496" s="351" t="str">
        <f>'[4]PLANILHA ADITIVO'!E499</f>
        <v>UN</v>
      </c>
      <c r="D496" s="350">
        <f>'[4]PLANILHA ADITIVO'!P499</f>
        <v>3</v>
      </c>
      <c r="E496" s="350">
        <f>'[4]PLANILHA ADITIVO'!S499</f>
        <v>736.36</v>
      </c>
      <c r="F496" s="350">
        <f t="shared" si="48"/>
        <v>2209.08</v>
      </c>
    </row>
    <row r="497" spans="1:6" x14ac:dyDescent="0.3">
      <c r="A497" s="347" t="s">
        <v>426</v>
      </c>
      <c r="B497" s="348" t="str">
        <f>'[4]PLANILHA ADITIVO'!D500</f>
        <v>PLACA FOTOLUMINESCENTE DE ORIENTACAO E SALVAMENTO 24x12cm</v>
      </c>
      <c r="C497" s="351" t="str">
        <f>'[4]PLANILHA ADITIVO'!E500</f>
        <v>UN</v>
      </c>
      <c r="D497" s="350">
        <f>'[4]PLANILHA ADITIVO'!P500</f>
        <v>20</v>
      </c>
      <c r="E497" s="350">
        <f>'[4]PLANILHA ADITIVO'!S500</f>
        <v>30.68</v>
      </c>
      <c r="F497" s="350">
        <f t="shared" si="48"/>
        <v>613.6</v>
      </c>
    </row>
    <row r="498" spans="1:6" x14ac:dyDescent="0.3">
      <c r="A498" s="352" t="s">
        <v>2067</v>
      </c>
      <c r="B498" s="353" t="str">
        <f>'[4]PLANILHA ADITIVO'!D501</f>
        <v>INSTALAÇÕES DE AR CONDICIONADOS</v>
      </c>
      <c r="C498" s="354"/>
      <c r="D498" s="355">
        <f>'[4]PLANILHA ADITIVO'!P501</f>
        <v>0</v>
      </c>
      <c r="E498" s="355"/>
      <c r="F498" s="346">
        <f>SUM(F499:F503)</f>
        <v>60292.340000000004</v>
      </c>
    </row>
    <row r="499" spans="1:6" ht="26.4" x14ac:dyDescent="0.3">
      <c r="A499" s="347" t="s">
        <v>431</v>
      </c>
      <c r="B499" s="348" t="str">
        <f>'[4]PLANILHA ADITIVO'!D502</f>
        <v>Fornecimento e instalação de ar condicionado tipo split wall 12.000 BTU's (evaporadora e condensadora) - contempla a mão de obra, suporte e tubulação até 3,0m F</v>
      </c>
      <c r="C499" s="351" t="str">
        <f>'[4]PLANILHA ADITIVO'!E502</f>
        <v>un</v>
      </c>
      <c r="D499" s="350">
        <f>'[4]PLANILHA ADITIVO'!P502</f>
        <v>10</v>
      </c>
      <c r="E499" s="350">
        <f>'[4]PLANILHA ADITIVO'!S502</f>
        <v>3227.99</v>
      </c>
      <c r="F499" s="350">
        <f t="shared" ref="F499:F503" si="49">ROUND(D499*E499,2)</f>
        <v>32279.9</v>
      </c>
    </row>
    <row r="500" spans="1:6" ht="39.6" x14ac:dyDescent="0.3">
      <c r="A500" s="347" t="s">
        <v>433</v>
      </c>
      <c r="B500" s="348" t="str">
        <f>'[4]PLANILHA ADITIVO'!D503</f>
        <v>FORNECIMENTO E INSTALAÇÃO DE AR CONDICIONADO TIPO SPLIT WALL 9.000 BTU'S (EVAPORADORA E CONDENSADORA)  - CONTEMPLA A MÃO DE OBRA, SUPORTE E TUBULAÇÃO ATÉ 3,0M</v>
      </c>
      <c r="C500" s="351" t="str">
        <f>'[4]PLANILHA ADITIVO'!E503</f>
        <v>un</v>
      </c>
      <c r="D500" s="350">
        <f>'[4]PLANILHA ADITIVO'!P503</f>
        <v>9</v>
      </c>
      <c r="E500" s="350">
        <f>'[4]PLANILHA ADITIVO'!S503</f>
        <v>2916.85</v>
      </c>
      <c r="F500" s="350">
        <f t="shared" si="49"/>
        <v>26251.65</v>
      </c>
    </row>
    <row r="501" spans="1:6" ht="26.4" x14ac:dyDescent="0.3">
      <c r="A501" s="347" t="s">
        <v>435</v>
      </c>
      <c r="B501" s="348" t="str">
        <f>'[4]PLANILHA ADITIVO'!D504</f>
        <v>LUVA, PVC, SOLDÁVEL, DN 25MM, INSTALADO EM DRENO DE AR- CONDICIONADO - FORNECIMENTO E INSTALAÇÃO. AF_12/2014</v>
      </c>
      <c r="C501" s="351" t="str">
        <f>'[4]PLANILHA ADITIVO'!E504</f>
        <v>UN</v>
      </c>
      <c r="D501" s="350">
        <f>'[4]PLANILHA ADITIVO'!P504</f>
        <v>43</v>
      </c>
      <c r="E501" s="350">
        <f>'[4]PLANILHA ADITIVO'!S504</f>
        <v>3.83</v>
      </c>
      <c r="F501" s="350">
        <f t="shared" si="49"/>
        <v>164.69</v>
      </c>
    </row>
    <row r="502" spans="1:6" ht="26.4" x14ac:dyDescent="0.3">
      <c r="A502" s="347" t="s">
        <v>437</v>
      </c>
      <c r="B502" s="348" t="str">
        <f>'[4]PLANILHA ADITIVO'!D505</f>
        <v>TUBO, PVC, SOLDÁVEL, DN 25MM, INSTALADO EM DRENO DE AR- CONDICIONADO - FORNECIMENTO E INSTALAÇÃO. AF_12/2014</v>
      </c>
      <c r="C502" s="351" t="str">
        <f>'[4]PLANILHA ADITIVO'!E505</f>
        <v>M</v>
      </c>
      <c r="D502" s="350">
        <f>'[4]PLANILHA ADITIVO'!P505</f>
        <v>101</v>
      </c>
      <c r="E502" s="350">
        <f>'[4]PLANILHA ADITIVO'!S505</f>
        <v>13.67</v>
      </c>
      <c r="F502" s="350">
        <f t="shared" si="49"/>
        <v>1380.67</v>
      </c>
    </row>
    <row r="503" spans="1:6" ht="26.4" x14ac:dyDescent="0.3">
      <c r="A503" s="347" t="s">
        <v>3003</v>
      </c>
      <c r="B503" s="348" t="str">
        <f>'[4]PLANILHA ADITIVO'!D506</f>
        <v>JOELHO 90 GRAUS, PVC, SOLDÁVEL, DN 25MM, INSTALADO EM DRENO DE AR-CONDICIONADO - FORNECIMENTO E INSTALAÇÃO. AF_12/2014</v>
      </c>
      <c r="C503" s="351" t="str">
        <f>'[4]PLANILHA ADITIVO'!E506</f>
        <v>UN</v>
      </c>
      <c r="D503" s="350">
        <f>'[4]PLANILHA ADITIVO'!P506</f>
        <v>43</v>
      </c>
      <c r="E503" s="350">
        <f>'[4]PLANILHA ADITIVO'!S506</f>
        <v>5.01</v>
      </c>
      <c r="F503" s="350">
        <f t="shared" si="49"/>
        <v>215.43</v>
      </c>
    </row>
    <row r="504" spans="1:6" x14ac:dyDescent="0.3">
      <c r="A504" s="352" t="s">
        <v>2072</v>
      </c>
      <c r="B504" s="353" t="str">
        <f>'[4]PLANILHA ADITIVO'!D507</f>
        <v>MURO/URBANIZAÇÃO</v>
      </c>
      <c r="C504" s="354"/>
      <c r="D504" s="355"/>
      <c r="E504" s="355"/>
      <c r="F504" s="346">
        <f>SUM(F505,F518)</f>
        <v>141625.22999999998</v>
      </c>
    </row>
    <row r="505" spans="1:6" x14ac:dyDescent="0.3">
      <c r="A505" s="356" t="s">
        <v>440</v>
      </c>
      <c r="B505" s="357" t="str">
        <f>'[4]PLANILHA ADITIVO'!D508</f>
        <v>MURO/GRADIL</v>
      </c>
      <c r="C505" s="358"/>
      <c r="D505" s="359"/>
      <c r="E505" s="359"/>
      <c r="F505" s="359">
        <f>ROUNDDOWN(SUM(F506:F517),2)</f>
        <v>76297.98</v>
      </c>
    </row>
    <row r="506" spans="1:6" ht="26.4" x14ac:dyDescent="0.3">
      <c r="A506" s="347" t="s">
        <v>3004</v>
      </c>
      <c r="B506" s="348" t="str">
        <f>'[4]PLANILHA ADITIVO'!D509</f>
        <v>(COMPOSIÇÃO REPRESENTATIVA) EXECUÇÃO DE ESTRUTURAS DE CONCRETO ARMADO, PARA EDIFICAÇÃO INSTITUCIONAL TÉRREA, FCK = 25 MPA. AF_01/2017</v>
      </c>
      <c r="C506" s="351" t="str">
        <f>'[4]PLANILHA ADITIVO'!E509</f>
        <v>m³</v>
      </c>
      <c r="D506" s="350">
        <f>'[4]PLANILHA ADITIVO'!P509</f>
        <v>3.92</v>
      </c>
      <c r="E506" s="350">
        <f>'[4]PLANILHA ADITIVO'!S509</f>
        <v>3617.16</v>
      </c>
      <c r="F506" s="350">
        <f t="shared" ref="F506:F517" si="50">ROUND(D506*E506,2)</f>
        <v>14179.27</v>
      </c>
    </row>
    <row r="507" spans="1:6" ht="39.6" x14ac:dyDescent="0.3">
      <c r="A507" s="347" t="s">
        <v>3005</v>
      </c>
      <c r="B507" s="348" t="str">
        <f>'[4]PLANILHA ADITIVO'!D510</f>
        <v>(COMPOSIÇÃO REPRESENTATIVA) DO SERVIÇO DE ALVENARIA DE VEDAÇÃO DE BLOCOS VAZADOS DE CERÂMICA DE 9X19X19CM (ESPESSURA 9CM), PARA EDIFICAÇÃO HABITACIONAL MULTIFAMILIAR (PRÉDIO). AF_11/2014</v>
      </c>
      <c r="C507" s="351" t="str">
        <f>'[4]PLANILHA ADITIVO'!E510</f>
        <v>m²</v>
      </c>
      <c r="D507" s="350">
        <f>'[4]PLANILHA ADITIVO'!P510</f>
        <v>234.57</v>
      </c>
      <c r="E507" s="350">
        <f>'[4]PLANILHA ADITIVO'!S510</f>
        <v>82.31</v>
      </c>
      <c r="F507" s="350">
        <f t="shared" si="50"/>
        <v>19307.46</v>
      </c>
    </row>
    <row r="508" spans="1:6" ht="26.4" x14ac:dyDescent="0.3">
      <c r="A508" s="347" t="s">
        <v>3006</v>
      </c>
      <c r="B508" s="348" t="str">
        <f>'[4]PLANILHA ADITIVO'!D511</f>
        <v>CHAPISCO APLICADO EM ALVENARIAS E ESTRUTURAS DE CONCRETO INTERNAS, COM COLHER DE PEDREIRO.  ARGAMASSA TRAÇO 1:3 COM PREPARO MANUAL. AF_06/2014</v>
      </c>
      <c r="C508" s="351" t="str">
        <f>'[4]PLANILHA ADITIVO'!E511</f>
        <v>m²</v>
      </c>
      <c r="D508" s="350">
        <f>'[4]PLANILHA ADITIVO'!P511</f>
        <v>420</v>
      </c>
      <c r="E508" s="350">
        <f>'[4]PLANILHA ADITIVO'!S511</f>
        <v>4.2699999999999996</v>
      </c>
      <c r="F508" s="350">
        <f t="shared" si="50"/>
        <v>1793.4</v>
      </c>
    </row>
    <row r="509" spans="1:6" ht="39.6" x14ac:dyDescent="0.3">
      <c r="A509" s="347" t="s">
        <v>3007</v>
      </c>
      <c r="B509" s="348" t="str">
        <f>'[4]PLANILHA ADITIVO'!D512</f>
        <v>EMBOÇO OU MASSA ÚNICA EM ARGAMASSA TRAÇO 1:2:8, PREPARO MANUAL, APLICADA MANUALMENTE EM PANOS DE FACHADA COM PRESENÇA DE VÃOS, ESPESSURA DE 25 MM. AF_06/2014</v>
      </c>
      <c r="C509" s="351" t="str">
        <f>'[4]PLANILHA ADITIVO'!E512</f>
        <v>m²</v>
      </c>
      <c r="D509" s="350">
        <f>'[4]PLANILHA ADITIVO'!P512</f>
        <v>420</v>
      </c>
      <c r="E509" s="350">
        <f>'[4]PLANILHA ADITIVO'!S512</f>
        <v>37.97</v>
      </c>
      <c r="F509" s="350">
        <f t="shared" si="50"/>
        <v>15947.4</v>
      </c>
    </row>
    <row r="510" spans="1:6" x14ac:dyDescent="0.3">
      <c r="A510" s="347" t="s">
        <v>3008</v>
      </c>
      <c r="B510" s="348" t="str">
        <f>'[4]PLANILHA ADITIVO'!D513</f>
        <v>APLICAÇÃO DE FUNDO SELADOR ACRÍLICO EM PAREDES, UMA DEMÃO. AF_06/2014</v>
      </c>
      <c r="C510" s="351" t="str">
        <f>'[4]PLANILHA ADITIVO'!E513</f>
        <v>m²</v>
      </c>
      <c r="D510" s="350">
        <f>'[4]PLANILHA ADITIVO'!P513</f>
        <v>420</v>
      </c>
      <c r="E510" s="350">
        <f>'[4]PLANILHA ADITIVO'!S513</f>
        <v>2.36</v>
      </c>
      <c r="F510" s="350">
        <f t="shared" si="50"/>
        <v>991.2</v>
      </c>
    </row>
    <row r="511" spans="1:6" ht="26.4" x14ac:dyDescent="0.3">
      <c r="A511" s="347" t="s">
        <v>3009</v>
      </c>
      <c r="B511" s="348" t="str">
        <f>'[4]PLANILHA ADITIVO'!D514</f>
        <v>APLICAÇÃO MANUAL DE PINTURA COM TINTA LÁTEX ACRÍLICA EM PAREDES, DUAS DEMÃOS. AF_06/2014</v>
      </c>
      <c r="C511" s="351" t="str">
        <f>'[4]PLANILHA ADITIVO'!E514</f>
        <v>m²</v>
      </c>
      <c r="D511" s="350">
        <f>'[4]PLANILHA ADITIVO'!P514</f>
        <v>420</v>
      </c>
      <c r="E511" s="350">
        <f>'[4]PLANILHA ADITIVO'!S514</f>
        <v>13.1</v>
      </c>
      <c r="F511" s="350">
        <f t="shared" si="50"/>
        <v>5502</v>
      </c>
    </row>
    <row r="512" spans="1:6" x14ac:dyDescent="0.3">
      <c r="A512" s="347" t="s">
        <v>3010</v>
      </c>
      <c r="B512" s="348" t="str">
        <f>'[4]PLANILHA ADITIVO'!D515</f>
        <v>CHAPIM DE CONCRETO</v>
      </c>
      <c r="C512" s="351" t="str">
        <f>'[4]PLANILHA ADITIVO'!E515</f>
        <v>M</v>
      </c>
      <c r="D512" s="350">
        <f>'[4]PLANILHA ADITIVO'!P515</f>
        <v>105</v>
      </c>
      <c r="E512" s="350">
        <f>'[4]PLANILHA ADITIVO'!S515</f>
        <v>39.97</v>
      </c>
      <c r="F512" s="350">
        <f t="shared" si="50"/>
        <v>4196.8500000000004</v>
      </c>
    </row>
    <row r="513" spans="1:6" ht="26.4" x14ac:dyDescent="0.3">
      <c r="A513" s="347" t="s">
        <v>3011</v>
      </c>
      <c r="B513" s="348" t="str">
        <f>'[4]PLANILHA ADITIVO'!D516</f>
        <v>Gradil com portão de correr e/ou abrir, em cantoneira "L" de 2 x 5/16" dobrada (montante), três  barras chatas 1 x 5/16" (horizontal) e barras quadradas 3/4" (vertical)</v>
      </c>
      <c r="C513" s="351" t="str">
        <f>'[4]PLANILHA ADITIVO'!E516</f>
        <v>m²</v>
      </c>
      <c r="D513" s="350">
        <f>'[4]PLANILHA ADITIVO'!P516</f>
        <v>12.07</v>
      </c>
      <c r="E513" s="350">
        <f>'[4]PLANILHA ADITIVO'!S516</f>
        <v>605.69000000000005</v>
      </c>
      <c r="F513" s="350">
        <f t="shared" si="50"/>
        <v>7310.68</v>
      </c>
    </row>
    <row r="514" spans="1:6" ht="39.6" x14ac:dyDescent="0.3">
      <c r="A514" s="347" t="s">
        <v>3012</v>
      </c>
      <c r="B514" s="348" t="str">
        <f>'[4]PLANILHA ADITIVO'!D517</f>
        <v>PINTURA COM TINTA ALQUÍDICA DE ACABAMENTO (ESMALTE SINTÉTICO BRILHANTE) APLICADA A ROLO OU PINCEL SOBRE SUPERFÍCIES METÁLICAS (EXCETO PERFIL) EXECUTADO EM OBRA (02 DEMÃOS). AF_01/2020</v>
      </c>
      <c r="C514" s="351" t="str">
        <f>'[4]PLANILHA ADITIVO'!E517</f>
        <v>m²</v>
      </c>
      <c r="D514" s="350">
        <f>'[4]PLANILHA ADITIVO'!P517</f>
        <v>24.14</v>
      </c>
      <c r="E514" s="350">
        <f>'[4]PLANILHA ADITIVO'!S517</f>
        <v>37.51</v>
      </c>
      <c r="F514" s="350">
        <f t="shared" si="50"/>
        <v>905.49</v>
      </c>
    </row>
    <row r="515" spans="1:6" ht="39.6" x14ac:dyDescent="0.3">
      <c r="A515" s="347" t="s">
        <v>3013</v>
      </c>
      <c r="B515" s="348" t="str">
        <f>'[4]PLANILHA ADITIVO'!D518</f>
        <v>EMBOÇO OU MASSA ÚNICA EM ARGAMASSA TRAÇO 1:2:8, PREPARO MANUAL, APLICADA MANUALMENTE EM PANOS CEGOS DE FACHADA (SEM PRESENÇA DE VÃOS), ESPESSURA DE 45 MM. AF_06/2014</v>
      </c>
      <c r="C515" s="351" t="str">
        <f>'[4]PLANILHA ADITIVO'!E518</f>
        <v>M2</v>
      </c>
      <c r="D515" s="350">
        <f>'[4]PLANILHA ADITIVO'!P518</f>
        <v>32.1</v>
      </c>
      <c r="E515" s="350">
        <f>'[4]PLANILHA ADITIVO'!S518</f>
        <v>43.003470999999998</v>
      </c>
      <c r="F515" s="350">
        <f t="shared" si="50"/>
        <v>1380.41</v>
      </c>
    </row>
    <row r="516" spans="1:6" ht="52.8" x14ac:dyDescent="0.3">
      <c r="A516" s="347" t="s">
        <v>3014</v>
      </c>
      <c r="B516" s="348" t="str">
        <f>'[4]PLANILHA ADITIVO'!D519</f>
        <v>ALVENARIA DE VEDAÇÃO DE BLOCOS CERÂMICOS FURADOS NA HORIZONTAL DE 14X9X19CM (ESPESSURA 14CM, BLOCO DEITADO) DE PAREDES COM ÁREA LÍQUIDA MENOR QUE 6M² SEM VÃOS E ARGAMASSA DE ASSENTAMENTO COM PREPARO MANUAL. AF_06/2014</v>
      </c>
      <c r="C516" s="351" t="str">
        <f>'[4]PLANILHA ADITIVO'!E519</f>
        <v>M2</v>
      </c>
      <c r="D516" s="350">
        <f>'[4]PLANILHA ADITIVO'!P519</f>
        <v>32.1</v>
      </c>
      <c r="E516" s="350">
        <f>'[4]PLANILHA ADITIVO'!S519</f>
        <v>113.17927299999999</v>
      </c>
      <c r="F516" s="350">
        <f t="shared" si="50"/>
        <v>3633.05</v>
      </c>
    </row>
    <row r="517" spans="1:6" ht="52.8" x14ac:dyDescent="0.3">
      <c r="A517" s="347" t="s">
        <v>3015</v>
      </c>
      <c r="B517" s="348" t="str">
        <f>'[4]PLANILHA ADITIVO'!D520</f>
        <v>(COMPOSIÇÃO REPRESENTATIVA) DO SERVIÇO DE REVESTIMENTO CERÂMICO PARA AMBIENTES DE ÁREAS MOLHADAS, MEIA PAREDE OU PAREDE INTEIRA, COM PLACAS TIPO ESMALTADA EXTRA, DIMENSÕES 20X20 CM, PARA EDIFICAÇÃO HABITACIONAL MULTIFAMILIAR (PRÉDIO). AF_11/2014</v>
      </c>
      <c r="C517" s="351" t="str">
        <f>'[4]PLANILHA ADITIVO'!E520</f>
        <v>M2</v>
      </c>
      <c r="D517" s="350">
        <f>'[4]PLANILHA ADITIVO'!P520</f>
        <v>23.36</v>
      </c>
      <c r="E517" s="350">
        <f>'[4]PLANILHA ADITIVO'!S520</f>
        <v>49.262622999999998</v>
      </c>
      <c r="F517" s="350">
        <f t="shared" si="50"/>
        <v>1150.77</v>
      </c>
    </row>
    <row r="518" spans="1:6" x14ac:dyDescent="0.3">
      <c r="A518" s="356" t="s">
        <v>442</v>
      </c>
      <c r="B518" s="357" t="str">
        <f>'[4]PLANILHA ADITIVO'!D521</f>
        <v>URBANIZAÇÃO</v>
      </c>
      <c r="C518" s="358"/>
      <c r="D518" s="359">
        <f>'[4]PLANILHA ADITIVO'!P521</f>
        <v>0</v>
      </c>
      <c r="E518" s="359"/>
      <c r="F518" s="359">
        <f>ROUNDUP(SUM(F519:F533),2)</f>
        <v>65327.25</v>
      </c>
    </row>
    <row r="519" spans="1:6" x14ac:dyDescent="0.3">
      <c r="A519" s="347" t="s">
        <v>3004</v>
      </c>
      <c r="B519" s="348" t="str">
        <f>'[4]PLANILHA ADITIVO'!D522</f>
        <v>PLANTIO DE GRAMA EM PLACAS. AF_05/2018</v>
      </c>
      <c r="C519" s="351" t="str">
        <f>'[4]PLANILHA ADITIVO'!E522</f>
        <v>m²</v>
      </c>
      <c r="D519" s="350">
        <f>'[4]PLANILHA ADITIVO'!P522</f>
        <v>223.99</v>
      </c>
      <c r="E519" s="350">
        <f>'[4]PLANILHA ADITIVO'!S522</f>
        <v>12.56</v>
      </c>
      <c r="F519" s="350">
        <f t="shared" ref="F519:F532" si="51">ROUND(D519*E519,2)</f>
        <v>2813.31</v>
      </c>
    </row>
    <row r="520" spans="1:6" x14ac:dyDescent="0.3">
      <c r="A520" s="347" t="s">
        <v>3005</v>
      </c>
      <c r="B520" s="348" t="str">
        <f>'[4]PLANILHA ADITIVO'!D523</f>
        <v>PISO PODOTÁTIL, DIRECIONAL OU ALERTA, ASSENTADO SOBRE ARGAMASSA. AF_05/2020</v>
      </c>
      <c r="C520" s="351" t="str">
        <f>'[4]PLANILHA ADITIVO'!E523</f>
        <v>M</v>
      </c>
      <c r="D520" s="350">
        <f>'[4]PLANILHA ADITIVO'!P523</f>
        <v>60</v>
      </c>
      <c r="E520" s="350">
        <f>'[4]PLANILHA ADITIVO'!S523</f>
        <v>161.32</v>
      </c>
      <c r="F520" s="350">
        <f t="shared" si="51"/>
        <v>9679.2000000000007</v>
      </c>
    </row>
    <row r="521" spans="1:6" ht="26.4" x14ac:dyDescent="0.3">
      <c r="A521" s="347" t="s">
        <v>3006</v>
      </c>
      <c r="B521" s="348" t="str">
        <f>'[4]PLANILHA ADITIVO'!D524</f>
        <v>EXECUÇÃO DE PAVIMENTO EM PARALELEPÍPEDOS, REJUNTAMENTO COM ARGAMASSA TRAÇO 1:3 (CIMENTO E AREIA). AF_05/2020</v>
      </c>
      <c r="C521" s="351" t="str">
        <f>'[4]PLANILHA ADITIVO'!E524</f>
        <v>m²</v>
      </c>
      <c r="D521" s="350">
        <f>'[4]PLANILHA ADITIVO'!P524</f>
        <v>126.42</v>
      </c>
      <c r="E521" s="350">
        <f>'[4]PLANILHA ADITIVO'!S524</f>
        <v>81.430000000000007</v>
      </c>
      <c r="F521" s="350">
        <f t="shared" si="51"/>
        <v>10294.379999999999</v>
      </c>
    </row>
    <row r="522" spans="1:6" ht="52.8" x14ac:dyDescent="0.3">
      <c r="A522" s="347" t="s">
        <v>3007</v>
      </c>
      <c r="B522" s="348" t="str">
        <f>'[4]PLANILHA ADITIVO'!D525</f>
        <v>ASSENTAMENTO DE GUIA (MEIO-FIO) EM TRECHO RETO, CONFECCIONADA EM CONCRETO PRÉ-FABRICADO, DIMENSÕES 100X15X13X20 CM (COMPRIMENTO X BASE INFERIOR X BASE SUPERIOR X ALTURA), PARA URBANIZAÇÃO INTERNA DE EMPREENDIMENTOS. AF_06/2016_P</v>
      </c>
      <c r="C522" s="351" t="str">
        <f>'[4]PLANILHA ADITIVO'!E525</f>
        <v>M</v>
      </c>
      <c r="D522" s="350">
        <f>'[4]PLANILHA ADITIVO'!P525</f>
        <v>96.5</v>
      </c>
      <c r="E522" s="350">
        <f>'[4]PLANILHA ADITIVO'!S525</f>
        <v>60.61</v>
      </c>
      <c r="F522" s="350">
        <f t="shared" si="51"/>
        <v>5848.87</v>
      </c>
    </row>
    <row r="523" spans="1:6" ht="39.6" x14ac:dyDescent="0.3">
      <c r="A523" s="347" t="s">
        <v>3008</v>
      </c>
      <c r="B523" s="348" t="str">
        <f>'[4]PLANILHA ADITIVO'!D526</f>
        <v>ASSENTAMENTO DE GUIA (MEIO-FIO) EM TRECHO CURVO, CONFECCIONADA EM CONCRETO PRÉ-FABRICADO, DIMENSÕES 100X15X13X30 CM (COMPRIMENTO X BASE INFERIOR X BASE SUPERIOR X ALTURA), PARA VIAS URBANAS (USO VIÁRIO). AF_06/2016</v>
      </c>
      <c r="C523" s="351" t="str">
        <f>'[4]PLANILHA ADITIVO'!E526</f>
        <v>M</v>
      </c>
      <c r="D523" s="350">
        <f>'[4]PLANILHA ADITIVO'!P526</f>
        <v>57.54</v>
      </c>
      <c r="E523" s="350">
        <f>'[4]PLANILHA ADITIVO'!S526</f>
        <v>65.86</v>
      </c>
      <c r="F523" s="350">
        <f t="shared" si="51"/>
        <v>3789.58</v>
      </c>
    </row>
    <row r="524" spans="1:6" ht="26.4" x14ac:dyDescent="0.3">
      <c r="A524" s="347" t="s">
        <v>3009</v>
      </c>
      <c r="B524" s="348" t="str">
        <f>'[4]PLANILHA ADITIVO'!D527</f>
        <v>LASTRO COM MATERIAL GRANULAR (PEDRA BRITADA N.1 E PEDRA BRITADA N.2), APLICADO EM PISOS OU LAJES SOBRE SOLO, ESPESSURA DE *10 CM*. AF_07/2019</v>
      </c>
      <c r="C524" s="351" t="str">
        <f>'[4]PLANILHA ADITIVO'!E527</f>
        <v>m³</v>
      </c>
      <c r="D524" s="350">
        <f>'[4]PLANILHA ADITIVO'!P527</f>
        <v>8.1</v>
      </c>
      <c r="E524" s="350">
        <f>'[4]PLANILHA ADITIVO'!S527</f>
        <v>131.77000000000001</v>
      </c>
      <c r="F524" s="350">
        <f t="shared" si="51"/>
        <v>1067.3399999999999</v>
      </c>
    </row>
    <row r="525" spans="1:6" x14ac:dyDescent="0.3">
      <c r="A525" s="347" t="s">
        <v>3010</v>
      </c>
      <c r="B525" s="348" t="str">
        <f>'[4]PLANILHA ADITIVO'!D528</f>
        <v>CAIACAO EM MEIO FIO</v>
      </c>
      <c r="C525" s="351" t="str">
        <f>'[4]PLANILHA ADITIVO'!E528</f>
        <v>m²</v>
      </c>
      <c r="D525" s="350">
        <f>'[4]PLANILHA ADITIVO'!P528</f>
        <v>112.47</v>
      </c>
      <c r="E525" s="350">
        <f>'[4]PLANILHA ADITIVO'!S528</f>
        <v>3.89</v>
      </c>
      <c r="F525" s="350">
        <f t="shared" si="51"/>
        <v>437.51</v>
      </c>
    </row>
    <row r="526" spans="1:6" x14ac:dyDescent="0.3">
      <c r="A526" s="347" t="s">
        <v>3011</v>
      </c>
      <c r="B526" s="348" t="str">
        <f>'[4]PLANILHA ADITIVO'!D529</f>
        <v>PINTURA FAIXA DEMARCACAO EM PISOS-TINTA NOVACOR-ESTACIONAMENTO</v>
      </c>
      <c r="C526" s="351" t="str">
        <f>'[4]PLANILHA ADITIVO'!E529</f>
        <v>M</v>
      </c>
      <c r="D526" s="350">
        <f>'[4]PLANILHA ADITIVO'!P529</f>
        <v>40.51</v>
      </c>
      <c r="E526" s="350">
        <f>'[4]PLANILHA ADITIVO'!S529</f>
        <v>2.4</v>
      </c>
      <c r="F526" s="350">
        <f t="shared" si="51"/>
        <v>97.22</v>
      </c>
    </row>
    <row r="527" spans="1:6" x14ac:dyDescent="0.3">
      <c r="A527" s="347" t="s">
        <v>3012</v>
      </c>
      <c r="B527" s="348" t="str">
        <f>'[4]PLANILHA ADITIVO'!D530</f>
        <v>BANCO DE CONCRETO PREMOLDADO COM ENCOSTO 1,50x0,50x0,05M</v>
      </c>
      <c r="C527" s="351" t="str">
        <f>'[4]PLANILHA ADITIVO'!E530</f>
        <v>M</v>
      </c>
      <c r="D527" s="350">
        <f>'[4]PLANILHA ADITIVO'!P530</f>
        <v>3</v>
      </c>
      <c r="E527" s="350">
        <f>'[4]PLANILHA ADITIVO'!S530</f>
        <v>340.74</v>
      </c>
      <c r="F527" s="350">
        <f t="shared" si="51"/>
        <v>1022.22</v>
      </c>
    </row>
    <row r="528" spans="1:6" ht="26.4" x14ac:dyDescent="0.3">
      <c r="A528" s="347" t="s">
        <v>3013</v>
      </c>
      <c r="B528" s="348" t="str">
        <f>'[4]PLANILHA ADITIVO'!D531</f>
        <v>PLANTIO DE ÁRVORE ORNAMENTAL COM ALTURA DE MUDA MAIOR QUE 2,00 M E MENOR OU IGUAL A 4,00 M. AF_05/2018</v>
      </c>
      <c r="C528" s="351" t="str">
        <f>'[4]PLANILHA ADITIVO'!E531</f>
        <v>UN</v>
      </c>
      <c r="D528" s="350">
        <f>'[4]PLANILHA ADITIVO'!P531</f>
        <v>1</v>
      </c>
      <c r="E528" s="350">
        <f>'[4]PLANILHA ADITIVO'!S531</f>
        <v>191.46</v>
      </c>
      <c r="F528" s="350">
        <f t="shared" si="51"/>
        <v>191.46</v>
      </c>
    </row>
    <row r="529" spans="1:6" ht="26.4" x14ac:dyDescent="0.3">
      <c r="A529" s="347" t="s">
        <v>3014</v>
      </c>
      <c r="B529" s="348" t="str">
        <f>'[4]PLANILHA ADITIVO'!D532</f>
        <v>REGULARIZAÇÃO E COMPACTAÇÃO DE SUBLEITO DE SOLO  PREDOMINANTEMENTE ARGILOSO. AF_11/2019</v>
      </c>
      <c r="C529" s="351" t="str">
        <f>'[4]PLANILHA ADITIVO'!E532</f>
        <v>m²</v>
      </c>
      <c r="D529" s="350">
        <f>'[4]PLANILHA ADITIVO'!P532</f>
        <v>540.17999999999995</v>
      </c>
      <c r="E529" s="350">
        <f>'[4]PLANILHA ADITIVO'!S532</f>
        <v>1.94</v>
      </c>
      <c r="F529" s="350">
        <f t="shared" si="51"/>
        <v>1047.95</v>
      </c>
    </row>
    <row r="530" spans="1:6" x14ac:dyDescent="0.3">
      <c r="A530" s="347" t="s">
        <v>3015</v>
      </c>
      <c r="B530" s="348" t="str">
        <f>'[4]PLANILHA ADITIVO'!D533</f>
        <v>APLICAÇÃO DE ADUBO EM SOLO. AF_05/2018</v>
      </c>
      <c r="C530" s="351" t="str">
        <f>'[4]PLANILHA ADITIVO'!E533</f>
        <v>m²</v>
      </c>
      <c r="D530" s="350">
        <f>'[4]PLANILHA ADITIVO'!P533</f>
        <v>223.99</v>
      </c>
      <c r="E530" s="350">
        <f>'[4]PLANILHA ADITIVO'!S533</f>
        <v>3.85</v>
      </c>
      <c r="F530" s="350">
        <f t="shared" si="51"/>
        <v>862.36</v>
      </c>
    </row>
    <row r="531" spans="1:6" x14ac:dyDescent="0.3">
      <c r="A531" s="347" t="s">
        <v>3016</v>
      </c>
      <c r="B531" s="348" t="str">
        <f>'[4]PLANILHA ADITIVO'!D534</f>
        <v>LASTRO DE AREIA MEDIA</v>
      </c>
      <c r="C531" s="351" t="str">
        <f>'[4]PLANILHA ADITIVO'!E534</f>
        <v>m³</v>
      </c>
      <c r="D531" s="350">
        <f>'[4]PLANILHA ADITIVO'!P534</f>
        <v>6.32</v>
      </c>
      <c r="E531" s="350">
        <f>'[4]PLANILHA ADITIVO'!S534</f>
        <v>174.71</v>
      </c>
      <c r="F531" s="350">
        <f t="shared" si="51"/>
        <v>1104.17</v>
      </c>
    </row>
    <row r="532" spans="1:6" x14ac:dyDescent="0.3">
      <c r="A532" s="347" t="s">
        <v>3017</v>
      </c>
      <c r="B532" s="348" t="str">
        <f>'[4]PLANILHA ADITIVO'!D535</f>
        <v>CALCADA CONCRETO ARMADO - ESPESSURA 7cm</v>
      </c>
      <c r="C532" s="351" t="str">
        <f>'[4]PLANILHA ADITIVO'!E535</f>
        <v>m²</v>
      </c>
      <c r="D532" s="350">
        <f>'[4]PLANILHA ADITIVO'!P535</f>
        <v>206.88</v>
      </c>
      <c r="E532" s="350">
        <f>'[4]PLANILHA ADITIVO'!S535</f>
        <v>115.62</v>
      </c>
      <c r="F532" s="350">
        <f t="shared" si="51"/>
        <v>23919.47</v>
      </c>
    </row>
    <row r="533" spans="1:6" ht="26.4" x14ac:dyDescent="0.3">
      <c r="A533" s="347" t="s">
        <v>3018</v>
      </c>
      <c r="B533" s="348" t="str">
        <f>'[4]PLANILHA ADITIVO'!D536</f>
        <v>EXECUÇÃO DE PAVIMENTO EM PISO INTERTRAVADO, COM BLOCO SEXTAVADO DE 25 X 25 CM, ESPESSURA 8 CM. AF_12/2015</v>
      </c>
      <c r="C533" s="351" t="str">
        <f>'[4]PLANILHA ADITIVO'!E536</f>
        <v>M2</v>
      </c>
      <c r="D533" s="350">
        <f>'[4]PLANILHA ADITIVO'!P536</f>
        <v>63.21</v>
      </c>
      <c r="E533" s="350">
        <f>'[4]PLANILHA ADITIVO'!S536</f>
        <v>49.868802000000002</v>
      </c>
      <c r="F533" s="350">
        <f>ROUND(D533*E533,2)</f>
        <v>3152.21</v>
      </c>
    </row>
    <row r="534" spans="1:6" x14ac:dyDescent="0.3">
      <c r="A534" s="352" t="s">
        <v>3019</v>
      </c>
      <c r="B534" s="353" t="str">
        <f>'[4]PLANILHA ADITIVO'!D537</f>
        <v>TOTEM DE IDENTIFICAÇÃO</v>
      </c>
      <c r="C534" s="354"/>
      <c r="D534" s="355"/>
      <c r="E534" s="355"/>
      <c r="F534" s="346">
        <f>(SUM(F535:F550))</f>
        <v>32415.11</v>
      </c>
    </row>
    <row r="535" spans="1:6" ht="26.4" x14ac:dyDescent="0.3">
      <c r="A535" s="347" t="s">
        <v>450</v>
      </c>
      <c r="B535" s="348" t="str">
        <f>'[4]PLANILHA ADITIVO'!D538</f>
        <v>ESCAVAÇÃO MANUAL DE VALA COM PROFUNDIDADE MENOR OU IGUAL A
1,30 M. AF_03/2016</v>
      </c>
      <c r="C535" s="351" t="str">
        <f>'[4]PLANILHA ADITIVO'!E538</f>
        <v>m³</v>
      </c>
      <c r="D535" s="350">
        <f>'[4]PLANILHA ADITIVO'!P538</f>
        <v>1.5</v>
      </c>
      <c r="E535" s="350">
        <f>'[4]PLANILHA ADITIVO'!S538</f>
        <v>64.010000000000005</v>
      </c>
      <c r="F535" s="350">
        <f t="shared" ref="F535:F550" si="52">ROUND(D535*E535,2)</f>
        <v>96.02</v>
      </c>
    </row>
    <row r="536" spans="1:6" ht="26.4" x14ac:dyDescent="0.3">
      <c r="A536" s="347" t="s">
        <v>452</v>
      </c>
      <c r="B536" s="348" t="str">
        <f>'[4]PLANILHA ADITIVO'!D539</f>
        <v>FABRICAÇÃO, MONTAGEM E DESMONTAGEM DE FÔRMA PARA SAPATA,
EM CHAPA DE MADEIRA COMPENSADA RESINADA, E=17 MM, 2 UTILIZAÇÕES. AF  06/2017</v>
      </c>
      <c r="C536" s="351" t="str">
        <f>'[4]PLANILHA ADITIVO'!E539</f>
        <v>m²</v>
      </c>
      <c r="D536" s="350">
        <f>'[4]PLANILHA ADITIVO'!P539</f>
        <v>4.8</v>
      </c>
      <c r="E536" s="350">
        <f>'[4]PLANILHA ADITIVO'!S539</f>
        <v>264.17</v>
      </c>
      <c r="F536" s="350">
        <f t="shared" si="52"/>
        <v>1268.02</v>
      </c>
    </row>
    <row r="537" spans="1:6" ht="26.4" x14ac:dyDescent="0.3">
      <c r="A537" s="347" t="s">
        <v>454</v>
      </c>
      <c r="B537" s="348" t="str">
        <f>'[4]PLANILHA ADITIVO'!D540</f>
        <v>LASTRO COM MATERIAL GRANULAR (AREIA MÉDIA), APLICADO EM PISOS OU RADIERS, ESPESSURA DE *10 CM*. AF_07/2019</v>
      </c>
      <c r="C537" s="351" t="str">
        <f>'[4]PLANILHA ADITIVO'!E540</f>
        <v>m³</v>
      </c>
      <c r="D537" s="350">
        <f>'[4]PLANILHA ADITIVO'!P540</f>
        <v>0.95</v>
      </c>
      <c r="E537" s="350">
        <f>'[4]PLANILHA ADITIVO'!S540</f>
        <v>144.33000000000001</v>
      </c>
      <c r="F537" s="350">
        <f t="shared" si="52"/>
        <v>137.11000000000001</v>
      </c>
    </row>
    <row r="538" spans="1:6" ht="39.6" x14ac:dyDescent="0.3">
      <c r="A538" s="347" t="s">
        <v>456</v>
      </c>
      <c r="B538" s="348" t="str">
        <f>'[4]PLANILHA ADITIVO'!D541</f>
        <v>CONCRETAGEM DE PILARES, FCK = 25 MPA, COM USO DE BOMBA EM EDIFICAÇÃO COM SEÇÃO MÉDIA DE PILARES MENOR OU IGUAL A 0,25 M² - LANÇAMENTO, ADENSAMENTO E ACABAMENTO. AF_12/2015</v>
      </c>
      <c r="C538" s="351" t="str">
        <f>'[4]PLANILHA ADITIVO'!E541</f>
        <v>m³</v>
      </c>
      <c r="D538" s="350">
        <f>'[4]PLANILHA ADITIVO'!P541</f>
        <v>1</v>
      </c>
      <c r="E538" s="350">
        <f>'[4]PLANILHA ADITIVO'!S541</f>
        <v>533.85</v>
      </c>
      <c r="F538" s="350">
        <f t="shared" si="52"/>
        <v>533.85</v>
      </c>
    </row>
    <row r="539" spans="1:6" x14ac:dyDescent="0.3">
      <c r="A539" s="347" t="s">
        <v>458</v>
      </c>
      <c r="B539" s="348" t="str">
        <f>'[4]PLANILHA ADITIVO'!D542</f>
        <v>ESTRUTURA EDIF.METALICA-VIGAS CHAPA DE ACO DOBRADA 1/4""</v>
      </c>
      <c r="C539" s="351" t="str">
        <f>'[4]PLANILHA ADITIVO'!E542</f>
        <v>KG</v>
      </c>
      <c r="D539" s="350">
        <f>'[4]PLANILHA ADITIVO'!P542</f>
        <v>500</v>
      </c>
      <c r="E539" s="350">
        <f>'[4]PLANILHA ADITIVO'!S542</f>
        <v>21.32</v>
      </c>
      <c r="F539" s="350">
        <f t="shared" si="52"/>
        <v>10660</v>
      </c>
    </row>
    <row r="540" spans="1:6" x14ac:dyDescent="0.3">
      <c r="A540" s="347" t="s">
        <v>460</v>
      </c>
      <c r="B540" s="348" t="str">
        <f>'[4]PLANILHA ADITIVO'!D543</f>
        <v>Chapa de aço galvanizado nº 14 - e=1,95mm - dimensões 2,00x1,00m</v>
      </c>
      <c r="C540" s="351" t="str">
        <f>'[4]PLANILHA ADITIVO'!E543</f>
        <v>m²</v>
      </c>
      <c r="D540" s="350">
        <f>'[4]PLANILHA ADITIVO'!P543</f>
        <v>27.2</v>
      </c>
      <c r="E540" s="350">
        <f>'[4]PLANILHA ADITIVO'!S543</f>
        <v>47.99</v>
      </c>
      <c r="F540" s="350">
        <f t="shared" si="52"/>
        <v>1305.33</v>
      </c>
    </row>
    <row r="541" spans="1:6" ht="39.6" x14ac:dyDescent="0.3">
      <c r="A541" s="347" t="s">
        <v>462</v>
      </c>
      <c r="B541" s="348" t="str">
        <f>'[4]PLANILHA ADITIVO'!D544</f>
        <v>PINTURA COM TINTA ALQUÍDICA DE FUNDO (TIPO ZARCÃO) APLICADA A
ROLO OU PINCEL SOBRE PERFIL METÁLICO EXECUTADO EM FÁBRICA (POR DEMÃO). AF  01/2020</v>
      </c>
      <c r="C541" s="351" t="str">
        <f>'[4]PLANILHA ADITIVO'!E544</f>
        <v>m²</v>
      </c>
      <c r="D541" s="350">
        <f>'[4]PLANILHA ADITIVO'!P544</f>
        <v>27.2</v>
      </c>
      <c r="E541" s="350">
        <f>'[4]PLANILHA ADITIVO'!S544</f>
        <v>8.44</v>
      </c>
      <c r="F541" s="350">
        <f t="shared" si="52"/>
        <v>229.57</v>
      </c>
    </row>
    <row r="542" spans="1:6" ht="39.6" x14ac:dyDescent="0.3">
      <c r="A542" s="347" t="s">
        <v>464</v>
      </c>
      <c r="B542" s="348" t="str">
        <f>'[4]PLANILHA ADITIVO'!D545</f>
        <v>PINTURA COM TINTA ALQUÍDICA DE ACABAMENTO (ESMALTE SINTÉTICO
ACETINADO) APLICADA A ROLO OU PINCEL SOBRE SUPERFÍCIES METÁLICAS (EXCETO PERFIL) EXECUTADO EM OBRA (02 DEMÃOS). AF  01/2020</v>
      </c>
      <c r="C542" s="351" t="str">
        <f>'[4]PLANILHA ADITIVO'!E545</f>
        <v>m²</v>
      </c>
      <c r="D542" s="350">
        <f>'[4]PLANILHA ADITIVO'!P545</f>
        <v>27.2</v>
      </c>
      <c r="E542" s="350">
        <f>'[4]PLANILHA ADITIVO'!S545</f>
        <v>37.78</v>
      </c>
      <c r="F542" s="350">
        <f t="shared" si="52"/>
        <v>1027.6199999999999</v>
      </c>
    </row>
    <row r="543" spans="1:6" ht="26.4" x14ac:dyDescent="0.3">
      <c r="A543" s="347" t="s">
        <v>466</v>
      </c>
      <c r="B543" s="348" t="str">
        <f>'[4]PLANILHA ADITIVO'!D546</f>
        <v>LETREIRO EM CHAPA GALVANIZADA  L=50CM, SEM PINTURA OU
PLOTAGEM EM ADESIVO</v>
      </c>
      <c r="C543" s="351" t="str">
        <f>'[4]PLANILHA ADITIVO'!E546</f>
        <v>m</v>
      </c>
      <c r="D543" s="350">
        <f>'[4]PLANILHA ADITIVO'!P546</f>
        <v>4.5</v>
      </c>
      <c r="E543" s="350">
        <f>'[4]PLANILHA ADITIVO'!S546</f>
        <v>134.65</v>
      </c>
      <c r="F543" s="350">
        <f t="shared" si="52"/>
        <v>605.92999999999995</v>
      </c>
    </row>
    <row r="544" spans="1:6" ht="39.6" x14ac:dyDescent="0.3">
      <c r="A544" s="347" t="s">
        <v>468</v>
      </c>
      <c r="B544" s="348" t="str">
        <f>'[4]PLANILHA ADITIVO'!D547</f>
        <v>PINTURA COM TINTA ALQUÍDICA DE FUNDO (TIPO ZARCÃO) PULVERIZADA SOBRE SUPERFÍCIES METÁLICAS (EXCETO PERFIL) EXECUTADO EM OBRA (POR DEMÃO). AF_01/2020</v>
      </c>
      <c r="C544" s="351" t="str">
        <f>'[4]PLANILHA ADITIVO'!E547</f>
        <v>M²</v>
      </c>
      <c r="D544" s="350">
        <f>'[4]PLANILHA ADITIVO'!P547</f>
        <v>140.6</v>
      </c>
      <c r="E544" s="350">
        <f>'[4]PLANILHA ADITIVO'!S547</f>
        <v>6.1181789999999996</v>
      </c>
      <c r="F544" s="350">
        <f t="shared" si="52"/>
        <v>860.22</v>
      </c>
    </row>
    <row r="545" spans="1:6" ht="39.6" x14ac:dyDescent="0.3">
      <c r="A545" s="347" t="s">
        <v>470</v>
      </c>
      <c r="B545" s="348" t="str">
        <f>'[4]PLANILHA ADITIVO'!D548</f>
        <v>PINTURA COM TINTA ALQUÍDICA DE ACABAMENTO (ESMALTE SINTÉTICO ACETINADO) PULVERIZADA SOBRE SUPERFÍCIES METÁLICAS (EXCETO PERFIL) EXECUTADO EM OBRA (02 DEMÃOS). AF_01/2020</v>
      </c>
      <c r="C545" s="351" t="str">
        <f>'[4]PLANILHA ADITIVO'!E548</f>
        <v>M²</v>
      </c>
      <c r="D545" s="350">
        <f>'[4]PLANILHA ADITIVO'!P548</f>
        <v>72.28</v>
      </c>
      <c r="E545" s="350">
        <f>'[4]PLANILHA ADITIVO'!S548</f>
        <v>27.736217</v>
      </c>
      <c r="F545" s="350">
        <f t="shared" si="52"/>
        <v>2004.77</v>
      </c>
    </row>
    <row r="546" spans="1:6" x14ac:dyDescent="0.3">
      <c r="A546" s="347" t="s">
        <v>472</v>
      </c>
      <c r="B546" s="348" t="str">
        <f>'[4]PLANILHA ADITIVO'!D549</f>
        <v>Chapa xadrez 1/8" - 3mm - (26,5 kg/m2)</v>
      </c>
      <c r="C546" s="351" t="str">
        <f>'[4]PLANILHA ADITIVO'!E549</f>
        <v>KG</v>
      </c>
      <c r="D546" s="350">
        <f>'[4]PLANILHA ADITIVO'!P549</f>
        <v>382.66</v>
      </c>
      <c r="E546" s="350">
        <f>'[4]PLANILHA ADITIVO'!S549</f>
        <v>14.506005999999999</v>
      </c>
      <c r="F546" s="350">
        <f t="shared" si="52"/>
        <v>5550.87</v>
      </c>
    </row>
    <row r="547" spans="1:6" ht="39.6" x14ac:dyDescent="0.3">
      <c r="A547" s="347" t="s">
        <v>474</v>
      </c>
      <c r="B547" s="348" t="str">
        <f>'[4]PLANILHA ADITIVO'!D550</f>
        <v>TELHAMENTO COM TELHA ONDULADA DE FIBROCIMENTO E = 6 MM, COM RECOBRIMENTO LATERAL DE 1 1/4 DE ONDA PARA TELHADO COM INCLINAÇÃO MÁXIMA DE 10°, COM ATÉ 2 ÁGUAS, INCLUSO IÇAMENTO. AF_07/2019</v>
      </c>
      <c r="C547" s="351" t="str">
        <f>'[4]PLANILHA ADITIVO'!E550</f>
        <v>M²</v>
      </c>
      <c r="D547" s="350">
        <f>'[4]PLANILHA ADITIVO'!P550</f>
        <v>25</v>
      </c>
      <c r="E547" s="350">
        <f>'[4]PLANILHA ADITIVO'!S550</f>
        <v>51.497027000000003</v>
      </c>
      <c r="F547" s="350">
        <f t="shared" si="52"/>
        <v>1287.43</v>
      </c>
    </row>
    <row r="548" spans="1:6" x14ac:dyDescent="0.3">
      <c r="A548" s="347" t="s">
        <v>3020</v>
      </c>
      <c r="B548" s="348" t="str">
        <f>'[4]PLANILHA ADITIVO'!D551</f>
        <v>Telhamento com telha em alumínio, simples, trapezoidal, não pintada e = 0,5 mm - Rev. 01</v>
      </c>
      <c r="C548" s="351" t="str">
        <f>'[4]PLANILHA ADITIVO'!E551</f>
        <v>M²</v>
      </c>
      <c r="D548" s="350">
        <f>'[4]PLANILHA ADITIVO'!P551</f>
        <v>63</v>
      </c>
      <c r="E548" s="350">
        <f>'[4]PLANILHA ADITIVO'!S551</f>
        <v>69.026881000000003</v>
      </c>
      <c r="F548" s="350">
        <f t="shared" si="52"/>
        <v>4348.6899999999996</v>
      </c>
    </row>
    <row r="549" spans="1:6" x14ac:dyDescent="0.3">
      <c r="A549" s="347" t="s">
        <v>3021</v>
      </c>
      <c r="B549" s="348" t="str">
        <f>'[4]PLANILHA ADITIVO'!D552</f>
        <v>Areia grossa adquirida em depósito, frete incluso (Areia Grossa Comercial)</v>
      </c>
      <c r="C549" s="351" t="str">
        <f>'[4]PLANILHA ADITIVO'!E552</f>
        <v>M³</v>
      </c>
      <c r="D549" s="350">
        <f>'[4]PLANILHA ADITIVO'!P552</f>
        <v>23.2</v>
      </c>
      <c r="E549" s="350">
        <f>'[4]PLANILHA ADITIVO'!S552</f>
        <v>95.522544999999994</v>
      </c>
      <c r="F549" s="350">
        <f t="shared" si="52"/>
        <v>2216.12</v>
      </c>
    </row>
    <row r="550" spans="1:6" x14ac:dyDescent="0.3">
      <c r="A550" s="347" t="s">
        <v>3022</v>
      </c>
      <c r="B550" s="348" t="str">
        <f>'[4]PLANILHA ADITIVO'!D553</f>
        <v>Compactação manual com compactador a percussão sapinho, a 95% do pn</v>
      </c>
      <c r="C550" s="351" t="str">
        <f>'[4]PLANILHA ADITIVO'!E553</f>
        <v>M³</v>
      </c>
      <c r="D550" s="350">
        <f>'[4]PLANILHA ADITIVO'!P553</f>
        <v>23.2</v>
      </c>
      <c r="E550" s="350">
        <f>'[4]PLANILHA ADITIVO'!S553</f>
        <v>12.222261</v>
      </c>
      <c r="F550" s="350">
        <f t="shared" si="52"/>
        <v>283.56</v>
      </c>
    </row>
    <row r="551" spans="1:6" x14ac:dyDescent="0.3">
      <c r="A551" s="352" t="s">
        <v>3023</v>
      </c>
      <c r="B551" s="353" t="str">
        <f>'[4]PLANILHA ADITIVO'!D554</f>
        <v>LIMPEZA DA OBRA</v>
      </c>
      <c r="C551" s="354"/>
      <c r="D551" s="355"/>
      <c r="E551" s="355"/>
      <c r="F551" s="346">
        <f>SUM(F552:F553)</f>
        <v>15701.3</v>
      </c>
    </row>
    <row r="552" spans="1:6" x14ac:dyDescent="0.3">
      <c r="A552" s="347" t="s">
        <v>477</v>
      </c>
      <c r="B552" s="348" t="str">
        <f>'[4]PLANILHA ADITIVO'!D555</f>
        <v>LIMPEZA FINAL DE OBRAS</v>
      </c>
      <c r="C552" s="351" t="str">
        <f>'[4]PLANILHA ADITIVO'!E555</f>
        <v>M²</v>
      </c>
      <c r="D552" s="350">
        <f>'[4]PLANILHA ADITIVO'!P555</f>
        <v>282.10000000000002</v>
      </c>
      <c r="E552" s="350">
        <f>'[4]PLANILHA ADITIVO'!S555</f>
        <v>31.38</v>
      </c>
      <c r="F552" s="350">
        <f t="shared" ref="F552:F553" si="53">ROUND(D552*E552,2)</f>
        <v>8852.2999999999993</v>
      </c>
    </row>
    <row r="553" spans="1:6" x14ac:dyDescent="0.3">
      <c r="A553" s="347" t="s">
        <v>479</v>
      </c>
      <c r="B553" s="348" t="str">
        <f>'[4]PLANILHA ADITIVO'!D556</f>
        <v>REMOCAO DE ENTULHO DE OBRA EM CAMINHAO</v>
      </c>
      <c r="C553" s="351" t="str">
        <f>'[4]PLANILHA ADITIVO'!E556</f>
        <v>M³</v>
      </c>
      <c r="D553" s="350">
        <f>'[4]PLANILHA ADITIVO'!P556</f>
        <v>30</v>
      </c>
      <c r="E553" s="350">
        <f>'[4]PLANILHA ADITIVO'!S556</f>
        <v>228.3</v>
      </c>
      <c r="F553" s="350">
        <f t="shared" si="53"/>
        <v>6849</v>
      </c>
    </row>
    <row r="554" spans="1:6" x14ac:dyDescent="0.3">
      <c r="A554" s="352" t="str">
        <f>'[4]PLANILHA ADITIVO'!A557</f>
        <v>22.0</v>
      </c>
      <c r="B554" s="353" t="str">
        <f>'[4]PLANILHA ADITIVO'!D557</f>
        <v>SERVIÇOS COMPLEMENTARES - ÁREA EXTERNA</v>
      </c>
      <c r="C554" s="354"/>
      <c r="D554" s="355"/>
      <c r="E554" s="355"/>
      <c r="F554" s="346">
        <f>SUM(F555:F567)</f>
        <v>159053.24999999997</v>
      </c>
    </row>
    <row r="555" spans="1:6" ht="26.4" x14ac:dyDescent="0.3">
      <c r="A555" s="347" t="str">
        <f>'[4]PLANILHA ADITIVO'!A558</f>
        <v>22.1</v>
      </c>
      <c r="B555" s="348" t="str">
        <f>'[4]PLANILHA ADITIVO'!D558</f>
        <v>CAIXA ENTERRADA ELÉTRICA RETANGULAR, EM ALVENARIA COM TIJOLOS CERÂMICOS MACIÇOS, FUNDO COM BRITA, DIMENSÕES INTERNAS: 0,8X0,8X0,6 M. AF_12/2020</v>
      </c>
      <c r="C555" s="351" t="str">
        <f>'[4]PLANILHA ADITIVO'!E558</f>
        <v xml:space="preserve">UN </v>
      </c>
      <c r="D555" s="350">
        <f>'[4]PLANILHA ADITIVO'!P558</f>
        <v>8</v>
      </c>
      <c r="E555" s="350">
        <f>'[4]PLANILHA ADITIVO'!S558</f>
        <v>505.4</v>
      </c>
      <c r="F555" s="350">
        <f t="shared" ref="F555:F567" si="54">ROUND(D555*E555,2)</f>
        <v>4043.2</v>
      </c>
    </row>
    <row r="556" spans="1:6" ht="26.4" x14ac:dyDescent="0.3">
      <c r="A556" s="347" t="str">
        <f>'[4]PLANILHA ADITIVO'!A559</f>
        <v>22.2</v>
      </c>
      <c r="B556" s="348" t="str">
        <f>'[4]PLANILHA ADITIVO'!D559</f>
        <v>FORNECIMENTO E INSTALAÇÃO DE HASTE DE ATERRAMENTO 5/8"X3,00M COM CONECTOR</v>
      </c>
      <c r="C556" s="351" t="str">
        <f>'[4]PLANILHA ADITIVO'!E559</f>
        <v xml:space="preserve">UN </v>
      </c>
      <c r="D556" s="350">
        <f>'[4]PLANILHA ADITIVO'!P559</f>
        <v>8</v>
      </c>
      <c r="E556" s="350">
        <f>'[4]PLANILHA ADITIVO'!S559</f>
        <v>70.41</v>
      </c>
      <c r="F556" s="350">
        <f t="shared" si="54"/>
        <v>563.28</v>
      </c>
    </row>
    <row r="557" spans="1:6" x14ac:dyDescent="0.3">
      <c r="A557" s="347" t="str">
        <f>'[4]PLANILHA ADITIVO'!A560</f>
        <v>22.3</v>
      </c>
      <c r="B557" s="348" t="str">
        <f>'[4]PLANILHA ADITIVO'!D560</f>
        <v>CABO DE COBRE FLEXÍVEL ISOLADO, SEÇÃO 2,5MM², 450/ 750V / 70°C</v>
      </c>
      <c r="C557" s="351" t="str">
        <f>'[4]PLANILHA ADITIVO'!E560</f>
        <v>M</v>
      </c>
      <c r="D557" s="350">
        <f>'[4]PLANILHA ADITIVO'!P560</f>
        <v>60</v>
      </c>
      <c r="E557" s="350">
        <f>'[4]PLANILHA ADITIVO'!S560</f>
        <v>5.5</v>
      </c>
      <c r="F557" s="350">
        <f t="shared" si="54"/>
        <v>330</v>
      </c>
    </row>
    <row r="558" spans="1:6" ht="26.4" x14ac:dyDescent="0.3">
      <c r="A558" s="347" t="str">
        <f>'[4]PLANILHA ADITIVO'!A561</f>
        <v>22.4</v>
      </c>
      <c r="B558" s="348" t="str">
        <f>'[4]PLANILHA ADITIVO'!D561</f>
        <v>CABO DE COBRE FLEXÍVEL ISOLADO, 6 MM², ANTI-CHAMA 0,6/1,0 KV, PARA CIRCUITOS TERMINAIS - FORNECIMENTO E INSTALAÇÃO. AF_12/2015</v>
      </c>
      <c r="C558" s="351" t="str">
        <f>'[4]PLANILHA ADITIVO'!E561</f>
        <v>M</v>
      </c>
      <c r="D558" s="350">
        <f>'[4]PLANILHA ADITIVO'!P561</f>
        <v>300</v>
      </c>
      <c r="E558" s="350">
        <f>'[4]PLANILHA ADITIVO'!S561</f>
        <v>9.43</v>
      </c>
      <c r="F558" s="350">
        <f t="shared" si="54"/>
        <v>2829</v>
      </c>
    </row>
    <row r="559" spans="1:6" ht="26.4" x14ac:dyDescent="0.3">
      <c r="A559" s="347" t="str">
        <f>'[4]PLANILHA ADITIVO'!A562</f>
        <v>22.5</v>
      </c>
      <c r="B559" s="348" t="str">
        <f>'[4]PLANILHA ADITIVO'!D562</f>
        <v>POSTE DE AÇO CONICO CONTÍNUO CURVO DUPLO, FLANGEADO, H=9M, INCLUSIVE LUMINÁRIAS, SEM LÂMPADAS - FORNECIMENTO E INSTALACAO. AF_11/2019</v>
      </c>
      <c r="C559" s="351" t="str">
        <f>'[4]PLANILHA ADITIVO'!E562</f>
        <v xml:space="preserve">UN </v>
      </c>
      <c r="D559" s="350">
        <f>'[4]PLANILHA ADITIVO'!P562</f>
        <v>8</v>
      </c>
      <c r="E559" s="350">
        <f>'[4]PLANILHA ADITIVO'!S562</f>
        <v>3055.39</v>
      </c>
      <c r="F559" s="350">
        <f t="shared" si="54"/>
        <v>24443.119999999999</v>
      </c>
    </row>
    <row r="560" spans="1:6" ht="52.8" x14ac:dyDescent="0.3">
      <c r="A560" s="347" t="str">
        <f>'[4]PLANILHA ADITIVO'!A563</f>
        <v>22.6</v>
      </c>
      <c r="B560" s="348" t="str">
        <f>'[4]PLANILHA ADITIVO'!D563</f>
        <v>LUMINÁRIA LED P/ ILUMINAÇÃO PÚBLICA, C/ VIDRO DE PROT. ANTI VANDALISMO CONTRA IMPACTO IK09, 142WATTS, 18300LUMENS, 4000K, IRC&gt;70, BASE P/ RELÊ FOTOCÉLULA/TELEGESTÃO 7PIN, CORPO ALUM INJET. PINT. POLIESTER A PÓ. 220V IP66 VIDA UTIL100 MIL HORAS</v>
      </c>
      <c r="C560" s="351" t="str">
        <f>'[4]PLANILHA ADITIVO'!E563</f>
        <v xml:space="preserve">UN </v>
      </c>
      <c r="D560" s="350">
        <f>'[4]PLANILHA ADITIVO'!P563</f>
        <v>16</v>
      </c>
      <c r="E560" s="350">
        <f>'[4]PLANILHA ADITIVO'!S563</f>
        <v>2283.62</v>
      </c>
      <c r="F560" s="350">
        <f t="shared" si="54"/>
        <v>36537.919999999998</v>
      </c>
    </row>
    <row r="561" spans="1:6" x14ac:dyDescent="0.3">
      <c r="A561" s="347" t="str">
        <f>'[4]PLANILHA ADITIVO'!A564</f>
        <v>22.7</v>
      </c>
      <c r="B561" s="348" t="str">
        <f>'[4]PLANILHA ADITIVO'!D564</f>
        <v>ELETRODUTO DE PVC RÍGIDO ROSCÁVEL, DIÂM = 32MM (1")</v>
      </c>
      <c r="C561" s="351" t="str">
        <f>'[4]PLANILHA ADITIVO'!E564</f>
        <v>M</v>
      </c>
      <c r="D561" s="350">
        <f>'[4]PLANILHA ADITIVO'!P564</f>
        <v>100</v>
      </c>
      <c r="E561" s="350">
        <f>'[4]PLANILHA ADITIVO'!S564</f>
        <v>10.57</v>
      </c>
      <c r="F561" s="350">
        <f t="shared" si="54"/>
        <v>1057</v>
      </c>
    </row>
    <row r="562" spans="1:6" ht="39.6" x14ac:dyDescent="0.3">
      <c r="A562" s="347" t="str">
        <f>'[4]PLANILHA ADITIVO'!A565</f>
        <v>22.8</v>
      </c>
      <c r="B562" s="348" t="str">
        <f>'[4]PLANILHA ADITIVO'!D565</f>
        <v>EXECUÇÃO DE PASSEIO (CALÇADA) OU PISO DE CONCRETO COM CONCRETO MOLDADO IN LOCO, FEITO EM OBRA, ACABAMENTO CONVENCIONAL, ESPESSURA 8 CM, ARMADO. AF_07/2016</v>
      </c>
      <c r="C562" s="351" t="str">
        <f>'[4]PLANILHA ADITIVO'!E565</f>
        <v>M2</v>
      </c>
      <c r="D562" s="350">
        <f>'[4]PLANILHA ADITIVO'!P565</f>
        <v>263.89</v>
      </c>
      <c r="E562" s="350">
        <f>'[4]PLANILHA ADITIVO'!S565</f>
        <v>99.56</v>
      </c>
      <c r="F562" s="350">
        <f t="shared" si="54"/>
        <v>26272.89</v>
      </c>
    </row>
    <row r="563" spans="1:6" ht="26.4" x14ac:dyDescent="0.3">
      <c r="A563" s="347" t="str">
        <f>'[4]PLANILHA ADITIVO'!A566</f>
        <v>22.9</v>
      </c>
      <c r="B563" s="348" t="str">
        <f>'[4]PLANILHA ADITIVO'!D566</f>
        <v>PISO DE BLOCOS (LAJOTA) HEXAGONAIS (SEXTAVADO) DE CONCRETO FCK=15MPA E = 10CM CONCRETO SOBRE COLCHÃO DE AREIA</v>
      </c>
      <c r="C563" s="351" t="str">
        <f>'[4]PLANILHA ADITIVO'!E566</f>
        <v>M2</v>
      </c>
      <c r="D563" s="350">
        <f>'[4]PLANILHA ADITIVO'!P566</f>
        <v>391.5</v>
      </c>
      <c r="E563" s="350">
        <f>'[4]PLANILHA ADITIVO'!S566</f>
        <v>78.78</v>
      </c>
      <c r="F563" s="350">
        <f t="shared" si="54"/>
        <v>30842.37</v>
      </c>
    </row>
    <row r="564" spans="1:6" ht="39.6" x14ac:dyDescent="0.3">
      <c r="A564" s="347" t="str">
        <f>'[4]PLANILHA ADITIVO'!A567</f>
        <v>22.10</v>
      </c>
      <c r="B564" s="348" t="str">
        <f>'[4]PLANILHA ADITIVO'!D567</f>
        <v>GUIA (MEIO-FIO) E SARJETA CONJUGADOS DE CONCRETO, MOLDADA IN LOCO EM TRECHO CURVO COM EXTRUSORA, 65 CM BASE (15 CM BASE DA GUIA + 50 CM BASE DA SARJETA) X 26 CM ALTURA. AF_06/2016</v>
      </c>
      <c r="C564" s="351" t="str">
        <f>'[4]PLANILHA ADITIVO'!E567</f>
        <v>M</v>
      </c>
      <c r="D564" s="350">
        <f>'[4]PLANILHA ADITIVO'!P567</f>
        <v>273.28999999999996</v>
      </c>
      <c r="E564" s="350">
        <f>'[4]PLANILHA ADITIVO'!S567</f>
        <v>61.65</v>
      </c>
      <c r="F564" s="350">
        <f t="shared" si="54"/>
        <v>16848.330000000002</v>
      </c>
    </row>
    <row r="565" spans="1:6" x14ac:dyDescent="0.3">
      <c r="A565" s="347" t="str">
        <f>'[4]PLANILHA ADITIVO'!A568</f>
        <v>22.11</v>
      </c>
      <c r="B565" s="348" t="str">
        <f>'[4]PLANILHA ADITIVO'!D568</f>
        <v>GRAMA ESMERALDA EM PLACAS, FORNECIMENTO E PLANTIO</v>
      </c>
      <c r="C565" s="351" t="str">
        <f>'[4]PLANILHA ADITIVO'!E568</f>
        <v>M2</v>
      </c>
      <c r="D565" s="350">
        <f>'[4]PLANILHA ADITIVO'!P568</f>
        <v>254.33</v>
      </c>
      <c r="E565" s="350">
        <f>'[4]PLANILHA ADITIVO'!S568</f>
        <v>14.17</v>
      </c>
      <c r="F565" s="350">
        <f t="shared" si="54"/>
        <v>3603.86</v>
      </c>
    </row>
    <row r="566" spans="1:6" ht="26.4" x14ac:dyDescent="0.3">
      <c r="A566" s="347" t="str">
        <f>'[4]PLANILHA ADITIVO'!A569</f>
        <v>22.12</v>
      </c>
      <c r="B566" s="348" t="str">
        <f>'[4]PLANILHA ADITIVO'!D569</f>
        <v>BANCO DE CONCRETO APARENTE, DIM 0.80 X 1.60M, H=1.00M, COM ENCOSTO EM TUBOS DE AÇO GALVANIZADO DE 4", PINTADOS COM TINTA AUTOMOTIVA</v>
      </c>
      <c r="C566" s="351" t="str">
        <f>'[4]PLANILHA ADITIVO'!E569</f>
        <v xml:space="preserve">UN </v>
      </c>
      <c r="D566" s="350">
        <f>'[4]PLANILHA ADITIVO'!P569</f>
        <v>8</v>
      </c>
      <c r="E566" s="350">
        <f>'[4]PLANILHA ADITIVO'!S569</f>
        <v>1181.3399999999999</v>
      </c>
      <c r="F566" s="350">
        <f t="shared" si="54"/>
        <v>9450.7199999999993</v>
      </c>
    </row>
    <row r="567" spans="1:6" ht="39.6" x14ac:dyDescent="0.3">
      <c r="A567" s="347" t="str">
        <f>'[4]PLANILHA ADITIVO'!A570</f>
        <v>22.13</v>
      </c>
      <c r="B567" s="348" t="str">
        <f>'[4]PLANILHA ADITIVO'!D570</f>
        <v>MESA C/ TAMPO Ø=1,00M EM CONCRETO ARMADO POLIDO SOBRE TUBO DE CONCRETO ARMADO Ø=0,40M, 2 BANCOS EM CONCRETO ARMADO (SEMI CIRCULAR), COM PINTURA ACRÍLICA.</v>
      </c>
      <c r="C567" s="351" t="str">
        <f>'[4]PLANILHA ADITIVO'!E570</f>
        <v xml:space="preserve">UN </v>
      </c>
      <c r="D567" s="350">
        <f>'[4]PLANILHA ADITIVO'!P570</f>
        <v>2</v>
      </c>
      <c r="E567" s="350">
        <f>'[4]PLANILHA ADITIVO'!S570</f>
        <v>1115.78</v>
      </c>
      <c r="F567" s="350">
        <f t="shared" si="54"/>
        <v>2231.56</v>
      </c>
    </row>
    <row r="568" spans="1:6" x14ac:dyDescent="0.3">
      <c r="A568" s="884" t="str">
        <f>'[3]Planilha Aditivo'!P28</f>
        <v>Valor Total Adequado (R$)</v>
      </c>
      <c r="B568" s="884"/>
      <c r="C568" s="884"/>
      <c r="D568" s="884"/>
      <c r="E568" s="884"/>
      <c r="F568" s="360">
        <f>F551+F5+F55534+F504+F498+F493+F489+F481+F424+F409+F378+F366+F360+F348+F342+F329+F316+F310+F305+F300+F292+F285+F281+F264+F234+F228+F223+F219+F211+F154+F139+F108+F96+F90+F78+F72+F59+F46+F40+F35+F30+F22+F15+F554+F534</f>
        <v>3655685.32</v>
      </c>
    </row>
    <row r="569" spans="1:6" x14ac:dyDescent="0.3">
      <c r="A569" s="877" t="s">
        <v>3025</v>
      </c>
      <c r="B569" s="877"/>
      <c r="C569" s="877"/>
      <c r="D569" s="877"/>
      <c r="E569" s="877"/>
      <c r="F569" s="877"/>
    </row>
  </sheetData>
  <mergeCells count="14">
    <mergeCell ref="A6:F6"/>
    <mergeCell ref="A1:F1"/>
    <mergeCell ref="A2:F2"/>
    <mergeCell ref="A3:F3"/>
    <mergeCell ref="A4:F4"/>
    <mergeCell ref="A5:F5"/>
    <mergeCell ref="A569:F569"/>
    <mergeCell ref="A8:F8"/>
    <mergeCell ref="A7:F7"/>
    <mergeCell ref="E10:F10"/>
    <mergeCell ref="E11:F11"/>
    <mergeCell ref="A14:F14"/>
    <mergeCell ref="A284:F284"/>
    <mergeCell ref="A568:E568"/>
  </mergeCells>
  <pageMargins left="0.511811024" right="0.511811024" top="0.78740157499999996" bottom="0.78740157499999996" header="0.31496062000000002" footer="0.31496062000000002"/>
  <pageSetup paperSize="9" scale="68" orientation="portrait"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69EA83-268F-4BCB-81C4-449174FF5743}">
  <sheetPr>
    <pageSetUpPr fitToPage="1"/>
  </sheetPr>
  <dimension ref="A1:G39"/>
  <sheetViews>
    <sheetView view="pageBreakPreview" zoomScaleNormal="100" zoomScaleSheetLayoutView="100" workbookViewId="0">
      <selection activeCell="F14" sqref="F14"/>
    </sheetView>
  </sheetViews>
  <sheetFormatPr defaultRowHeight="14.4" x14ac:dyDescent="0.3"/>
  <cols>
    <col min="1" max="1" width="22" customWidth="1"/>
    <col min="2" max="2" width="21.44140625" customWidth="1"/>
    <col min="3" max="3" width="17.88671875" customWidth="1"/>
    <col min="4" max="4" width="23.6640625" customWidth="1"/>
    <col min="5" max="5" width="34.109375" customWidth="1"/>
    <col min="6" max="7" width="31.109375" customWidth="1"/>
  </cols>
  <sheetData>
    <row r="1" spans="1:7" ht="15.6" x14ac:dyDescent="0.3">
      <c r="A1" s="682" t="s">
        <v>8</v>
      </c>
      <c r="B1" s="683"/>
      <c r="C1" s="683"/>
      <c r="D1" s="683"/>
      <c r="E1" s="683"/>
      <c r="F1" s="683"/>
      <c r="G1" s="684"/>
    </row>
    <row r="2" spans="1:7" x14ac:dyDescent="0.3">
      <c r="A2" s="685" t="s">
        <v>7</v>
      </c>
      <c r="B2" s="686"/>
      <c r="C2" s="686"/>
      <c r="D2" s="686"/>
      <c r="E2" s="686"/>
      <c r="F2" s="686"/>
      <c r="G2" s="687"/>
    </row>
    <row r="3" spans="1:7" x14ac:dyDescent="0.3">
      <c r="A3" s="688" t="s">
        <v>1050</v>
      </c>
      <c r="B3" s="689"/>
      <c r="C3" s="689"/>
      <c r="D3" s="689"/>
      <c r="E3" s="689"/>
      <c r="F3" s="689"/>
      <c r="G3" s="690"/>
    </row>
    <row r="4" spans="1:7" x14ac:dyDescent="0.3">
      <c r="A4" s="735" t="s">
        <v>3034</v>
      </c>
      <c r="B4" s="735"/>
      <c r="C4" s="735"/>
      <c r="D4" s="735"/>
      <c r="E4" s="735"/>
      <c r="F4" s="735"/>
      <c r="G4" s="735"/>
    </row>
    <row r="5" spans="1:7" x14ac:dyDescent="0.3">
      <c r="A5" s="735"/>
      <c r="B5" s="735"/>
      <c r="C5" s="735"/>
      <c r="D5" s="735"/>
      <c r="E5" s="735"/>
      <c r="F5" s="735"/>
      <c r="G5" s="735"/>
    </row>
    <row r="6" spans="1:7" x14ac:dyDescent="0.3">
      <c r="A6" s="735"/>
      <c r="B6" s="735"/>
      <c r="C6" s="735"/>
      <c r="D6" s="735"/>
      <c r="E6" s="735"/>
      <c r="F6" s="735"/>
      <c r="G6" s="735"/>
    </row>
    <row r="7" spans="1:7" x14ac:dyDescent="0.3">
      <c r="A7" s="735"/>
      <c r="B7" s="735"/>
      <c r="C7" s="735"/>
      <c r="D7" s="735"/>
      <c r="E7" s="735"/>
      <c r="F7" s="735"/>
      <c r="G7" s="735"/>
    </row>
    <row r="8" spans="1:7" ht="15.6" x14ac:dyDescent="0.3">
      <c r="A8" s="74" t="s">
        <v>1034</v>
      </c>
      <c r="B8" s="74" t="s">
        <v>1035</v>
      </c>
      <c r="C8" s="74" t="s">
        <v>1036</v>
      </c>
      <c r="D8" s="74" t="s">
        <v>1037</v>
      </c>
      <c r="E8" s="74" t="s">
        <v>1038</v>
      </c>
      <c r="F8" s="361" t="s">
        <v>2189</v>
      </c>
      <c r="G8" s="180" t="s">
        <v>1039</v>
      </c>
    </row>
    <row r="9" spans="1:7" x14ac:dyDescent="0.3">
      <c r="A9" s="75" t="s">
        <v>1040</v>
      </c>
      <c r="B9" s="75" t="s">
        <v>3026</v>
      </c>
      <c r="C9" s="76">
        <v>45223</v>
      </c>
      <c r="D9" s="77">
        <v>110014.7</v>
      </c>
      <c r="E9" s="322" t="s">
        <v>30</v>
      </c>
      <c r="F9" s="362">
        <f>D9/$D$19</f>
        <v>5.5717740324173856E-2</v>
      </c>
      <c r="G9" s="80">
        <f>D9/$D$19</f>
        <v>5.5717740324173856E-2</v>
      </c>
    </row>
    <row r="10" spans="1:7" x14ac:dyDescent="0.3">
      <c r="A10" s="75" t="s">
        <v>1042</v>
      </c>
      <c r="B10" s="75" t="s">
        <v>3027</v>
      </c>
      <c r="C10" s="76">
        <v>45373</v>
      </c>
      <c r="D10" s="77">
        <v>201033.39</v>
      </c>
      <c r="E10" s="322" t="s">
        <v>30</v>
      </c>
      <c r="F10" s="362">
        <f t="shared" ref="F10:F15" si="0">D10/$D$19</f>
        <v>0.10181481402492912</v>
      </c>
      <c r="G10" s="80">
        <f t="shared" ref="G10:G15" si="1">D10/$D$19</f>
        <v>0.10181481402492912</v>
      </c>
    </row>
    <row r="11" spans="1:7" x14ac:dyDescent="0.3">
      <c r="A11" s="75" t="s">
        <v>1706</v>
      </c>
      <c r="B11" s="75" t="s">
        <v>3028</v>
      </c>
      <c r="C11" s="76">
        <v>45440</v>
      </c>
      <c r="D11" s="77">
        <v>478072.97</v>
      </c>
      <c r="E11" s="322" t="s">
        <v>30</v>
      </c>
      <c r="F11" s="362">
        <f t="shared" si="0"/>
        <v>0.24212351257119782</v>
      </c>
      <c r="G11" s="80">
        <f t="shared" si="1"/>
        <v>0.24212351257119782</v>
      </c>
    </row>
    <row r="12" spans="1:7" x14ac:dyDescent="0.3">
      <c r="A12" s="75" t="s">
        <v>2078</v>
      </c>
      <c r="B12" s="75" t="s">
        <v>3029</v>
      </c>
      <c r="C12" s="76">
        <v>45497</v>
      </c>
      <c r="D12" s="77">
        <v>324021.81</v>
      </c>
      <c r="E12" s="322" t="s">
        <v>30</v>
      </c>
      <c r="F12" s="362">
        <f t="shared" si="0"/>
        <v>0.16410318865523243</v>
      </c>
      <c r="G12" s="80">
        <f t="shared" si="1"/>
        <v>0.16410318865523243</v>
      </c>
    </row>
    <row r="13" spans="1:7" x14ac:dyDescent="0.3">
      <c r="A13" s="186" t="s">
        <v>2080</v>
      </c>
      <c r="B13" s="363" t="s">
        <v>3030</v>
      </c>
      <c r="C13" s="364">
        <v>45517</v>
      </c>
      <c r="D13" s="189">
        <v>398292.31</v>
      </c>
      <c r="E13" s="322" t="s">
        <v>30</v>
      </c>
      <c r="F13" s="362">
        <f t="shared" si="0"/>
        <v>0.20171802042541001</v>
      </c>
      <c r="G13" s="80">
        <f t="shared" si="1"/>
        <v>0.20171802042541001</v>
      </c>
    </row>
    <row r="14" spans="1:7" x14ac:dyDescent="0.3">
      <c r="A14" s="427" t="s">
        <v>2082</v>
      </c>
      <c r="B14" s="428" t="s">
        <v>3031</v>
      </c>
      <c r="C14" s="429">
        <v>45621</v>
      </c>
      <c r="D14" s="430">
        <v>286840.14</v>
      </c>
      <c r="E14" s="420" t="s">
        <v>3081</v>
      </c>
      <c r="F14" s="362">
        <f t="shared" si="0"/>
        <v>0.14527226302548363</v>
      </c>
      <c r="G14" s="80">
        <f>D14/$D$19</f>
        <v>0.14527226302548363</v>
      </c>
    </row>
    <row r="15" spans="1:7" x14ac:dyDescent="0.3">
      <c r="A15" s="66" t="s">
        <v>2185</v>
      </c>
      <c r="B15" s="66" t="s">
        <v>3032</v>
      </c>
      <c r="C15" s="67">
        <v>45665</v>
      </c>
      <c r="D15" s="233">
        <v>155514.49</v>
      </c>
      <c r="E15" s="420" t="s">
        <v>3081</v>
      </c>
      <c r="F15" s="362">
        <f t="shared" si="0"/>
        <v>7.8761437975709891E-2</v>
      </c>
      <c r="G15" s="80">
        <f t="shared" si="1"/>
        <v>7.8761437975709891E-2</v>
      </c>
    </row>
    <row r="16" spans="1:7" x14ac:dyDescent="0.3">
      <c r="A16" s="697" t="s">
        <v>1045</v>
      </c>
      <c r="B16" s="698"/>
      <c r="C16" s="699"/>
      <c r="D16" s="700">
        <v>1455000</v>
      </c>
      <c r="E16" s="699"/>
      <c r="F16" s="81"/>
      <c r="G16" s="80"/>
    </row>
    <row r="17" spans="1:7" x14ac:dyDescent="0.3">
      <c r="A17" s="855" t="s">
        <v>2197</v>
      </c>
      <c r="B17" s="737"/>
      <c r="C17" s="738"/>
      <c r="D17" s="856">
        <v>226184.95</v>
      </c>
      <c r="E17" s="738"/>
      <c r="F17" s="81"/>
      <c r="G17" s="80"/>
    </row>
    <row r="18" spans="1:7" x14ac:dyDescent="0.3">
      <c r="A18" s="855" t="s">
        <v>3033</v>
      </c>
      <c r="B18" s="737"/>
      <c r="C18" s="738"/>
      <c r="D18" s="856">
        <v>293315.44</v>
      </c>
      <c r="E18" s="738"/>
      <c r="F18" s="81"/>
      <c r="G18" s="80"/>
    </row>
    <row r="19" spans="1:7" x14ac:dyDescent="0.3">
      <c r="A19" s="894" t="s">
        <v>1047</v>
      </c>
      <c r="B19" s="741"/>
      <c r="C19" s="742"/>
      <c r="D19" s="895">
        <f>D16+D17+D18</f>
        <v>1974500.39</v>
      </c>
      <c r="E19" s="742"/>
      <c r="F19" s="82">
        <v>1</v>
      </c>
      <c r="G19" s="80"/>
    </row>
    <row r="20" spans="1:7" x14ac:dyDescent="0.3">
      <c r="A20" s="731" t="s">
        <v>1048</v>
      </c>
      <c r="B20" s="732"/>
      <c r="C20" s="733"/>
      <c r="D20" s="734">
        <f>SUM(D9:D15)</f>
        <v>1953789.8100000003</v>
      </c>
      <c r="E20" s="733"/>
      <c r="F20" s="82">
        <f>D20/D19</f>
        <v>0.98951097700213697</v>
      </c>
      <c r="G20" s="83">
        <f>SUM(G9:G15)</f>
        <v>0.98951097700213675</v>
      </c>
    </row>
    <row r="21" spans="1:7" x14ac:dyDescent="0.3">
      <c r="A21" s="678" t="s">
        <v>1049</v>
      </c>
      <c r="B21" s="679"/>
      <c r="C21" s="680"/>
      <c r="D21" s="681">
        <f>D19-D20</f>
        <v>20710.579999999609</v>
      </c>
      <c r="E21" s="680"/>
      <c r="F21" s="82">
        <f>D21/D19</f>
        <v>1.0489022997863074E-2</v>
      </c>
      <c r="G21" s="83">
        <f>1-G20</f>
        <v>1.0489022997863251E-2</v>
      </c>
    </row>
    <row r="22" spans="1:7" x14ac:dyDescent="0.3">
      <c r="A22" s="893"/>
      <c r="B22" s="893"/>
      <c r="C22" s="893"/>
      <c r="D22" s="893"/>
      <c r="E22" s="893"/>
      <c r="F22" s="893"/>
      <c r="G22" s="893"/>
    </row>
    <row r="23" spans="1:7" x14ac:dyDescent="0.3">
      <c r="A23" s="735" t="s">
        <v>3035</v>
      </c>
      <c r="B23" s="735"/>
      <c r="C23" s="735"/>
      <c r="D23" s="735"/>
      <c r="E23" s="735"/>
      <c r="F23" s="735"/>
      <c r="G23" s="735"/>
    </row>
    <row r="24" spans="1:7" x14ac:dyDescent="0.3">
      <c r="A24" s="735"/>
      <c r="B24" s="735"/>
      <c r="C24" s="735"/>
      <c r="D24" s="735"/>
      <c r="E24" s="735"/>
      <c r="F24" s="735"/>
      <c r="G24" s="735"/>
    </row>
    <row r="25" spans="1:7" x14ac:dyDescent="0.3">
      <c r="A25" s="735"/>
      <c r="B25" s="735"/>
      <c r="C25" s="735"/>
      <c r="D25" s="735"/>
      <c r="E25" s="735"/>
      <c r="F25" s="735"/>
      <c r="G25" s="735"/>
    </row>
    <row r="26" spans="1:7" x14ac:dyDescent="0.3">
      <c r="A26" s="735"/>
      <c r="B26" s="735"/>
      <c r="C26" s="735"/>
      <c r="D26" s="735"/>
      <c r="E26" s="735"/>
      <c r="F26" s="735"/>
      <c r="G26" s="735"/>
    </row>
    <row r="27" spans="1:7" ht="15.6" x14ac:dyDescent="0.3">
      <c r="A27" s="365" t="s">
        <v>1034</v>
      </c>
      <c r="B27" s="365" t="s">
        <v>1035</v>
      </c>
      <c r="C27" s="366" t="s">
        <v>1036</v>
      </c>
      <c r="D27" s="365" t="s">
        <v>1037</v>
      </c>
      <c r="E27" s="365" t="s">
        <v>3044</v>
      </c>
      <c r="F27" s="361" t="s">
        <v>2189</v>
      </c>
      <c r="G27" s="180" t="s">
        <v>1039</v>
      </c>
    </row>
    <row r="28" spans="1:7" x14ac:dyDescent="0.3">
      <c r="A28" s="367" t="s">
        <v>1040</v>
      </c>
      <c r="B28" s="367" t="s">
        <v>3036</v>
      </c>
      <c r="C28" s="368">
        <v>45006</v>
      </c>
      <c r="D28" s="369">
        <v>737512.78</v>
      </c>
      <c r="E28" s="370" t="s">
        <v>30</v>
      </c>
      <c r="F28" s="376">
        <f>D28/$D$37</f>
        <v>0.43868628493254119</v>
      </c>
      <c r="G28" s="378">
        <f>D28/$D$37</f>
        <v>0.43868628493254119</v>
      </c>
    </row>
    <row r="29" spans="1:7" x14ac:dyDescent="0.3">
      <c r="A29" s="367" t="s">
        <v>1042</v>
      </c>
      <c r="B29" s="367" t="s">
        <v>3037</v>
      </c>
      <c r="C29" s="368">
        <v>45065</v>
      </c>
      <c r="D29" s="369">
        <v>100000</v>
      </c>
      <c r="E29" s="370" t="s">
        <v>30</v>
      </c>
      <c r="F29" s="376">
        <f t="shared" ref="F29:F34" si="2">D29/$D$37</f>
        <v>5.9481855342566566E-2</v>
      </c>
      <c r="G29" s="378">
        <f t="shared" ref="G29:G34" si="3">D29/$D$37</f>
        <v>5.9481855342566566E-2</v>
      </c>
    </row>
    <row r="30" spans="1:7" x14ac:dyDescent="0.3">
      <c r="A30" s="367" t="s">
        <v>1706</v>
      </c>
      <c r="B30" s="367" t="s">
        <v>3038</v>
      </c>
      <c r="C30" s="368">
        <v>45219</v>
      </c>
      <c r="D30" s="369">
        <v>265581.28999999998</v>
      </c>
      <c r="E30" s="370" t="s">
        <v>30</v>
      </c>
      <c r="F30" s="376">
        <f t="shared" si="2"/>
        <v>0.15797267873472218</v>
      </c>
      <c r="G30" s="378">
        <f t="shared" si="3"/>
        <v>0.15797267873472218</v>
      </c>
    </row>
    <row r="31" spans="1:7" x14ac:dyDescent="0.3">
      <c r="A31" s="367" t="s">
        <v>2078</v>
      </c>
      <c r="B31" s="367" t="s">
        <v>3039</v>
      </c>
      <c r="C31" s="368">
        <v>45638</v>
      </c>
      <c r="D31" s="369">
        <v>161971.82999999999</v>
      </c>
      <c r="E31" s="370" t="s">
        <v>30</v>
      </c>
      <c r="F31" s="376">
        <f t="shared" si="2"/>
        <v>9.634384961630782E-2</v>
      </c>
      <c r="G31" s="378">
        <f t="shared" si="3"/>
        <v>9.634384961630782E-2</v>
      </c>
    </row>
    <row r="32" spans="1:7" x14ac:dyDescent="0.3">
      <c r="A32" s="367" t="s">
        <v>2080</v>
      </c>
      <c r="B32" s="367" t="s">
        <v>3040</v>
      </c>
      <c r="C32" s="368">
        <v>45310</v>
      </c>
      <c r="D32" s="369">
        <v>71795.100000000006</v>
      </c>
      <c r="E32" s="370" t="s">
        <v>30</v>
      </c>
      <c r="F32" s="376">
        <f t="shared" si="2"/>
        <v>4.2705057525051014E-2</v>
      </c>
      <c r="G32" s="378">
        <f t="shared" si="3"/>
        <v>4.2705057525051014E-2</v>
      </c>
    </row>
    <row r="33" spans="1:7" x14ac:dyDescent="0.3">
      <c r="A33" s="367" t="s">
        <v>2082</v>
      </c>
      <c r="B33" s="371"/>
      <c r="C33" s="372"/>
      <c r="D33" s="373">
        <v>118139</v>
      </c>
      <c r="E33" s="370" t="s">
        <v>30</v>
      </c>
      <c r="F33" s="376">
        <f t="shared" si="2"/>
        <v>7.0271269083154717E-2</v>
      </c>
      <c r="G33" s="378">
        <f t="shared" si="3"/>
        <v>7.0271269083154717E-2</v>
      </c>
    </row>
    <row r="34" spans="1:7" x14ac:dyDescent="0.3">
      <c r="A34" s="367" t="s">
        <v>2185</v>
      </c>
      <c r="B34" s="374" t="s">
        <v>3041</v>
      </c>
      <c r="C34" s="368">
        <v>45425</v>
      </c>
      <c r="D34" s="375">
        <v>226184.95</v>
      </c>
      <c r="E34" s="370" t="s">
        <v>30</v>
      </c>
      <c r="F34" s="376">
        <f t="shared" si="2"/>
        <v>0.13453900476565653</v>
      </c>
      <c r="G34" s="378">
        <f t="shared" si="3"/>
        <v>0.13453900476565653</v>
      </c>
    </row>
    <row r="35" spans="1:7" x14ac:dyDescent="0.3">
      <c r="A35" s="697" t="s">
        <v>1045</v>
      </c>
      <c r="B35" s="698"/>
      <c r="C35" s="699"/>
      <c r="D35" s="891">
        <f>2910000/2</f>
        <v>1455000</v>
      </c>
      <c r="E35" s="891"/>
      <c r="F35" s="377"/>
      <c r="G35" s="378"/>
    </row>
    <row r="36" spans="1:7" x14ac:dyDescent="0.3">
      <c r="A36" s="855" t="s">
        <v>2197</v>
      </c>
      <c r="B36" s="737"/>
      <c r="C36" s="738"/>
      <c r="D36" s="890">
        <v>226184.95</v>
      </c>
      <c r="E36" s="890"/>
      <c r="F36" s="377"/>
      <c r="G36" s="378"/>
    </row>
    <row r="37" spans="1:7" x14ac:dyDescent="0.3">
      <c r="A37" s="887" t="s">
        <v>1047</v>
      </c>
      <c r="B37" s="887"/>
      <c r="C37" s="887"/>
      <c r="D37" s="892">
        <f>D35+D36</f>
        <v>1681184.95</v>
      </c>
      <c r="E37" s="892"/>
      <c r="F37" s="377">
        <v>1</v>
      </c>
      <c r="G37" s="378"/>
    </row>
    <row r="38" spans="1:7" x14ac:dyDescent="0.3">
      <c r="A38" s="888" t="s">
        <v>3043</v>
      </c>
      <c r="B38" s="888"/>
      <c r="C38" s="888"/>
      <c r="D38" s="885">
        <f>SUM(D28:D34)</f>
        <v>1681184.9500000002</v>
      </c>
      <c r="E38" s="885"/>
      <c r="F38" s="377">
        <f>D38/D37</f>
        <v>1.0000000000000002</v>
      </c>
      <c r="G38" s="379">
        <f>SUM(G28:G34)</f>
        <v>1</v>
      </c>
    </row>
    <row r="39" spans="1:7" x14ac:dyDescent="0.3">
      <c r="A39" s="889" t="s">
        <v>1049</v>
      </c>
      <c r="B39" s="889"/>
      <c r="C39" s="889"/>
      <c r="D39" s="886">
        <f>(D38-D37)</f>
        <v>2.3283064365386963E-10</v>
      </c>
      <c r="E39" s="886"/>
      <c r="F39" s="377">
        <f>D39/D37</f>
        <v>1.3849198665136138E-16</v>
      </c>
      <c r="G39" s="379">
        <f>1-G38</f>
        <v>0</v>
      </c>
    </row>
  </sheetData>
  <mergeCells count="28">
    <mergeCell ref="A18:C18"/>
    <mergeCell ref="D18:E18"/>
    <mergeCell ref="A1:G1"/>
    <mergeCell ref="A2:G2"/>
    <mergeCell ref="A3:G3"/>
    <mergeCell ref="A4:G7"/>
    <mergeCell ref="A16:C16"/>
    <mergeCell ref="D16:E16"/>
    <mergeCell ref="A17:C17"/>
    <mergeCell ref="D17:E17"/>
    <mergeCell ref="A23:G26"/>
    <mergeCell ref="A22:G22"/>
    <mergeCell ref="A19:C19"/>
    <mergeCell ref="D19:E19"/>
    <mergeCell ref="A20:C20"/>
    <mergeCell ref="D20:E20"/>
    <mergeCell ref="A21:C21"/>
    <mergeCell ref="D21:E21"/>
    <mergeCell ref="D38:E38"/>
    <mergeCell ref="D39:E39"/>
    <mergeCell ref="A35:C35"/>
    <mergeCell ref="A36:C36"/>
    <mergeCell ref="A37:C37"/>
    <mergeCell ref="A38:C38"/>
    <mergeCell ref="A39:C39"/>
    <mergeCell ref="D36:E36"/>
    <mergeCell ref="D35:E35"/>
    <mergeCell ref="D37:E37"/>
  </mergeCells>
  <pageMargins left="0.511811024" right="0.511811024" top="0.78740157499999996" bottom="0.78740157499999996" header="0.31496062000000002" footer="0.31496062000000002"/>
  <pageSetup paperSize="9" scale="74" fitToHeight="0" orientation="landscape"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420056-CC74-4D07-ABCF-A73E3A3AD7B4}">
  <dimension ref="A1:H184"/>
  <sheetViews>
    <sheetView view="pageBreakPreview" topLeftCell="A4" zoomScaleNormal="100" zoomScaleSheetLayoutView="100" workbookViewId="0">
      <selection activeCell="G11" sqref="G11"/>
    </sheetView>
  </sheetViews>
  <sheetFormatPr defaultRowHeight="14.4" x14ac:dyDescent="0.3"/>
  <cols>
    <col min="1" max="1" width="7.88671875" customWidth="1"/>
    <col min="2" max="2" width="80.6640625" bestFit="1" customWidth="1"/>
    <col min="3" max="3" width="15.5546875" bestFit="1" customWidth="1"/>
    <col min="4" max="4" width="11.109375" bestFit="1" customWidth="1"/>
    <col min="5" max="5" width="8.6640625" bestFit="1" customWidth="1"/>
    <col min="6" max="6" width="10.33203125" bestFit="1" customWidth="1"/>
    <col min="7" max="7" width="9.88671875" bestFit="1" customWidth="1"/>
    <col min="8" max="8" width="12.44140625" bestFit="1" customWidth="1"/>
  </cols>
  <sheetData>
    <row r="1" spans="1:8" x14ac:dyDescent="0.3">
      <c r="A1" s="912" t="str">
        <f>'[5]Planilha Aditivo'!A1:V1</f>
        <v>ESTADO DE ALAGOAS</v>
      </c>
      <c r="B1" s="912"/>
      <c r="C1" s="912"/>
      <c r="D1" s="912"/>
      <c r="E1" s="912"/>
      <c r="F1" s="912"/>
      <c r="G1" s="912"/>
      <c r="H1" s="912"/>
    </row>
    <row r="2" spans="1:8" ht="15.6" x14ac:dyDescent="0.3">
      <c r="A2" s="913" t="str">
        <f>'[5]Planilha Aditivo'!A2:V2</f>
        <v>MUNICÍPIO DE PILAR</v>
      </c>
      <c r="B2" s="913"/>
      <c r="C2" s="913"/>
      <c r="D2" s="913"/>
      <c r="E2" s="913"/>
      <c r="F2" s="913"/>
      <c r="G2" s="913"/>
      <c r="H2" s="913"/>
    </row>
    <row r="3" spans="1:8" x14ac:dyDescent="0.3">
      <c r="A3" s="912" t="str">
        <f>'[5]Planilha Aditivo'!A3:V3</f>
        <v xml:space="preserve">Praça Floriano Peixoto, s/n, CEP: 57150-000, Centro - Pilar- Alagoas - Telefone: (82) 3265-1628- Fax:3265-1633
</v>
      </c>
      <c r="B3" s="912"/>
      <c r="C3" s="912"/>
      <c r="D3" s="912"/>
      <c r="E3" s="912"/>
      <c r="F3" s="912"/>
      <c r="G3" s="912"/>
      <c r="H3" s="912"/>
    </row>
    <row r="4" spans="1:8" x14ac:dyDescent="0.3">
      <c r="A4" s="912" t="str">
        <f>'[5]Planilha Aditivo'!A4:V4</f>
        <v xml:space="preserve"> CNPJ: 12.200.150/0001-28</v>
      </c>
      <c r="B4" s="912"/>
      <c r="C4" s="912"/>
      <c r="D4" s="912"/>
      <c r="E4" s="912"/>
      <c r="F4" s="912"/>
      <c r="G4" s="912"/>
      <c r="H4" s="912"/>
    </row>
    <row r="5" spans="1:8" x14ac:dyDescent="0.3">
      <c r="A5" s="903"/>
      <c r="B5" s="903"/>
      <c r="C5" s="903"/>
      <c r="D5" s="903"/>
      <c r="E5" s="903"/>
      <c r="F5" s="903"/>
      <c r="G5" s="903"/>
      <c r="H5" s="903"/>
    </row>
    <row r="6" spans="1:8" ht="15.6" x14ac:dyDescent="0.3">
      <c r="A6" s="911" t="s">
        <v>3065</v>
      </c>
      <c r="B6" s="911"/>
      <c r="C6" s="911"/>
      <c r="D6" s="911"/>
      <c r="E6" s="911"/>
      <c r="F6" s="911"/>
      <c r="G6" s="911"/>
      <c r="H6" s="911"/>
    </row>
    <row r="7" spans="1:8" x14ac:dyDescent="0.3">
      <c r="A7" s="903"/>
      <c r="B7" s="903"/>
      <c r="C7" s="903"/>
      <c r="D7" s="903"/>
      <c r="E7" s="903"/>
      <c r="F7" s="903"/>
      <c r="G7" s="903"/>
      <c r="H7" s="903"/>
    </row>
    <row r="8" spans="1:8" x14ac:dyDescent="0.3">
      <c r="A8" s="334" t="str">
        <f>'[5]Planilha Aditivo'!A8</f>
        <v>OBRA: FUNDAÇÕES E ESTRUTURA DE CONCRETO ARMADO PARA TORRES, PILAR MOTRIZ E PILAR DE REENVIO DO TELEFÉRICO - PILAR/AL</v>
      </c>
      <c r="B8" s="335"/>
      <c r="C8" s="336"/>
      <c r="D8" s="337"/>
      <c r="E8" s="337"/>
      <c r="F8" s="337"/>
      <c r="G8" s="337"/>
      <c r="H8" s="337"/>
    </row>
    <row r="9" spans="1:8" ht="15" thickBot="1" x14ac:dyDescent="0.35">
      <c r="A9" s="334" t="str">
        <f>'[5]Planilha Aditivo'!A9</f>
        <v>ENDEREÇO: PILAR/AL</v>
      </c>
      <c r="B9" s="335"/>
      <c r="C9" s="335"/>
      <c r="D9" s="337"/>
      <c r="E9" s="337"/>
      <c r="F9" s="337"/>
      <c r="G9" s="904"/>
      <c r="H9" s="904"/>
    </row>
    <row r="10" spans="1:8" x14ac:dyDescent="0.3">
      <c r="A10" s="334" t="str">
        <f>'[5]Planilha Aditivo'!A10</f>
        <v>CONTRATO: Contrato nº 38/2022 - Concorrência Pública 03/2022</v>
      </c>
      <c r="B10" s="335"/>
      <c r="C10" s="380" t="s">
        <v>3045</v>
      </c>
      <c r="D10" s="381">
        <v>1839530.06</v>
      </c>
      <c r="E10" s="905" t="s">
        <v>3046</v>
      </c>
      <c r="F10" s="906"/>
      <c r="G10" s="381">
        <v>438237.5</v>
      </c>
      <c r="H10" s="382">
        <v>0.2382</v>
      </c>
    </row>
    <row r="11" spans="1:8" x14ac:dyDescent="0.3">
      <c r="A11" s="334" t="str">
        <f>'[5]Planilha Aditivo'!A11</f>
        <v>EMPRESA VENCEDORA: PLATAFORMA ENGENHARIA LTDA, CNPJ: 06.034.228/0001-89</v>
      </c>
      <c r="B11" s="335"/>
      <c r="C11" s="383" t="s">
        <v>3047</v>
      </c>
      <c r="D11" s="384">
        <f>D10+G10</f>
        <v>2277767.56</v>
      </c>
      <c r="E11" s="907" t="s">
        <v>3048</v>
      </c>
      <c r="F11" s="908"/>
      <c r="G11" s="385">
        <f>D12*H11</f>
        <v>85105.803192000007</v>
      </c>
      <c r="H11" s="386">
        <v>6.3200000000000006E-2</v>
      </c>
    </row>
    <row r="12" spans="1:8" ht="15" thickBot="1" x14ac:dyDescent="0.35">
      <c r="A12" s="334" t="str">
        <f>'[5]Planilha Aditivo'!A12</f>
        <v>BDI ATUAL:</v>
      </c>
      <c r="B12" s="338">
        <f>'[5]Planilha Aditivo'!B12:D12</f>
        <v>0.19209999999999999</v>
      </c>
      <c r="C12" s="387" t="s">
        <v>3049</v>
      </c>
      <c r="D12" s="388">
        <f>908373.31+G10</f>
        <v>1346610.81</v>
      </c>
      <c r="E12" s="909" t="s">
        <v>3050</v>
      </c>
      <c r="F12" s="910"/>
      <c r="G12" s="899">
        <f>D12+G11</f>
        <v>1431716.613192</v>
      </c>
      <c r="H12" s="900"/>
    </row>
    <row r="13" spans="1:8" ht="15" thickBot="1" x14ac:dyDescent="0.35">
      <c r="A13" s="335"/>
      <c r="B13" s="339"/>
      <c r="C13" s="896" t="s">
        <v>3051</v>
      </c>
      <c r="D13" s="897"/>
      <c r="E13" s="897"/>
      <c r="F13" s="898"/>
      <c r="G13" s="899">
        <f>D11+G11</f>
        <v>2362873.363192</v>
      </c>
      <c r="H13" s="900"/>
    </row>
    <row r="14" spans="1:8" ht="27.6" x14ac:dyDescent="0.3">
      <c r="A14" s="389" t="s">
        <v>61</v>
      </c>
      <c r="B14" s="390" t="s">
        <v>62</v>
      </c>
      <c r="C14" s="391" t="s">
        <v>2888</v>
      </c>
      <c r="D14" s="392" t="s">
        <v>3052</v>
      </c>
      <c r="E14" s="392" t="s">
        <v>3053</v>
      </c>
      <c r="F14" s="392" t="s">
        <v>3054</v>
      </c>
      <c r="G14" s="392" t="s">
        <v>3055</v>
      </c>
      <c r="H14" s="391" t="s">
        <v>2890</v>
      </c>
    </row>
    <row r="15" spans="1:8" x14ac:dyDescent="0.3">
      <c r="A15" s="393" t="str">
        <f>'[5]Planilha Aditivo'!A17</f>
        <v>1.0</v>
      </c>
      <c r="B15" s="394" t="str">
        <f>'[5]Planilha Aditivo'!D17</f>
        <v>SERVIÇOS PRELIMINARES</v>
      </c>
      <c r="C15" s="395"/>
      <c r="D15" s="395"/>
      <c r="E15" s="395"/>
      <c r="F15" s="395"/>
      <c r="G15" s="396"/>
      <c r="H15" s="396">
        <v>5712.07</v>
      </c>
    </row>
    <row r="16" spans="1:8" ht="27.6" x14ac:dyDescent="0.3">
      <c r="A16" s="397" t="str">
        <f>'[5]Planilha Aditivo'!A18</f>
        <v>1.1</v>
      </c>
      <c r="B16" s="398" t="str">
        <f>'[5]Planilha Aditivo'!D18</f>
        <v>PLACA DE OBRA (PARA CONSTRUCAO CIVIL) EM CHAPA GALVANIZADA *N. 22*, ADESIVADA, DE *2,4 X 1,2* M (SEM POSTES PARA FIXACAO)</v>
      </c>
      <c r="C16" s="399" t="str">
        <f>'[5]Planilha Aditivo'!E18</f>
        <v>m²</v>
      </c>
      <c r="D16" s="400">
        <f>'[5]Planilha Aditivo'!Q18</f>
        <v>6</v>
      </c>
      <c r="E16" s="400">
        <f>'[5]Planilha Aditivo'!R18</f>
        <v>0</v>
      </c>
      <c r="F16" s="400">
        <f>'[5]Planilha Aditivo'!U18</f>
        <v>268.22000000000003</v>
      </c>
      <c r="G16" s="401">
        <v>285.18</v>
      </c>
      <c r="H16" s="401">
        <v>0</v>
      </c>
    </row>
    <row r="17" spans="1:8" ht="27.6" x14ac:dyDescent="0.3">
      <c r="A17" s="397" t="str">
        <f>'[5]Planilha Aditivo'!A19</f>
        <v>1.2</v>
      </c>
      <c r="B17" s="398" t="s">
        <v>1066</v>
      </c>
      <c r="C17" s="402" t="s">
        <v>217</v>
      </c>
      <c r="D17" s="400">
        <f>'[5]Planilha Aditivo'!Q19</f>
        <v>1</v>
      </c>
      <c r="E17" s="400">
        <f>'[5]Planilha Aditivo'!R19</f>
        <v>0</v>
      </c>
      <c r="F17" s="400">
        <f>'[5]Planilha Aditivo'!U19</f>
        <v>652.85</v>
      </c>
      <c r="G17" s="401">
        <v>694.12</v>
      </c>
      <c r="H17" s="401">
        <v>0</v>
      </c>
    </row>
    <row r="18" spans="1:8" ht="27.6" x14ac:dyDescent="0.3">
      <c r="A18" s="397" t="str">
        <f>'[5]Planilha Aditivo'!A20</f>
        <v>1.3</v>
      </c>
      <c r="B18" s="398" t="s">
        <v>1068</v>
      </c>
      <c r="C18" s="402" t="s">
        <v>1069</v>
      </c>
      <c r="D18" s="400">
        <f>'[5]Planilha Aditivo'!Q20</f>
        <v>4</v>
      </c>
      <c r="E18" s="400">
        <f>'[5]Planilha Aditivo'!R20</f>
        <v>1</v>
      </c>
      <c r="F18" s="400">
        <f>'[5]Planilha Aditivo'!U20</f>
        <v>1621.58</v>
      </c>
      <c r="G18" s="401">
        <v>1724.06</v>
      </c>
      <c r="H18" s="401">
        <v>1724.06</v>
      </c>
    </row>
    <row r="19" spans="1:8" x14ac:dyDescent="0.3">
      <c r="A19" s="397" t="str">
        <f>'[5]Planilha Aditivo'!A21</f>
        <v>1.4</v>
      </c>
      <c r="B19" s="398" t="s">
        <v>3056</v>
      </c>
      <c r="C19" s="402" t="s">
        <v>1069</v>
      </c>
      <c r="D19" s="400">
        <f>'[5]Planilha Aditivo'!Q21</f>
        <v>4</v>
      </c>
      <c r="E19" s="400">
        <f>'[5]Planilha Aditivo'!R21</f>
        <v>1</v>
      </c>
      <c r="F19" s="400">
        <f>'[5]Planilha Aditivo'!U21</f>
        <v>605.36</v>
      </c>
      <c r="G19" s="401">
        <v>643.61</v>
      </c>
      <c r="H19" s="401">
        <v>643.61</v>
      </c>
    </row>
    <row r="20" spans="1:8" ht="27.6" x14ac:dyDescent="0.3">
      <c r="A20" s="397" t="str">
        <f>'[5]Planilha Aditivo'!A22</f>
        <v>1.5</v>
      </c>
      <c r="B20" s="398" t="s">
        <v>3057</v>
      </c>
      <c r="C20" s="402" t="s">
        <v>3058</v>
      </c>
      <c r="D20" s="400">
        <f>'[5]Planilha Aditivo'!Q22</f>
        <v>7</v>
      </c>
      <c r="E20" s="400">
        <f>'[5]Planilha Aditivo'!R22</f>
        <v>0</v>
      </c>
      <c r="F20" s="400">
        <f>'[5]Planilha Aditivo'!U22</f>
        <v>1804.83</v>
      </c>
      <c r="G20" s="401">
        <v>1918.9</v>
      </c>
      <c r="H20" s="401">
        <v>0</v>
      </c>
    </row>
    <row r="21" spans="1:8" x14ac:dyDescent="0.3">
      <c r="A21" s="397" t="str">
        <f>'[5]Planilha Aditivo'!A23</f>
        <v>1.6</v>
      </c>
      <c r="B21" s="398" t="s">
        <v>3059</v>
      </c>
      <c r="C21" s="402" t="s">
        <v>1200</v>
      </c>
      <c r="D21" s="400">
        <f>'[5]Planilha Aditivo'!Q23</f>
        <v>1</v>
      </c>
      <c r="E21" s="400">
        <f>'[5]Planilha Aditivo'!R23</f>
        <v>0</v>
      </c>
      <c r="F21" s="400">
        <f>'[5]Planilha Aditivo'!U23</f>
        <v>5491.17</v>
      </c>
      <c r="G21" s="401">
        <v>5838.22</v>
      </c>
      <c r="H21" s="401">
        <v>0</v>
      </c>
    </row>
    <row r="22" spans="1:8" x14ac:dyDescent="0.3">
      <c r="A22" s="397" t="str">
        <f>'[5]Planilha Aditivo'!A24</f>
        <v>1.7</v>
      </c>
      <c r="B22" s="398" t="s">
        <v>1075</v>
      </c>
      <c r="C22" s="402" t="s">
        <v>1064</v>
      </c>
      <c r="D22" s="400">
        <f>'[5]Planilha Aditivo'!Q24</f>
        <v>628.69000000000005</v>
      </c>
      <c r="E22" s="400">
        <f>'[5]Planilha Aditivo'!R24</f>
        <v>0</v>
      </c>
      <c r="F22" s="400">
        <f>'[5]Planilha Aditivo'!U24</f>
        <v>125.19</v>
      </c>
      <c r="G22" s="401">
        <v>133.11000000000001</v>
      </c>
      <c r="H22" s="401">
        <v>0</v>
      </c>
    </row>
    <row r="23" spans="1:8" x14ac:dyDescent="0.3">
      <c r="A23" s="397" t="str">
        <f>'[5]Planilha Aditivo'!A25</f>
        <v>1.8</v>
      </c>
      <c r="B23" s="398" t="s">
        <v>3060</v>
      </c>
      <c r="C23" s="402" t="s">
        <v>3061</v>
      </c>
      <c r="D23" s="400">
        <f>'[5]Planilha Aditivo'!Q25</f>
        <v>720</v>
      </c>
      <c r="E23" s="400">
        <f>'[5]Planilha Aditivo'!R25</f>
        <v>360</v>
      </c>
      <c r="F23" s="400">
        <f>'[5]Planilha Aditivo'!U25</f>
        <v>8.73</v>
      </c>
      <c r="G23" s="401">
        <v>9.2899999999999991</v>
      </c>
      <c r="H23" s="401">
        <v>3344.4</v>
      </c>
    </row>
    <row r="24" spans="1:8" x14ac:dyDescent="0.3">
      <c r="A24" s="403" t="str">
        <f>'[5]Planilha Aditivo'!A26</f>
        <v>2.0</v>
      </c>
      <c r="B24" s="404" t="str">
        <f>'[5]Planilha Aditivo'!D26</f>
        <v>ADMINISTRAÇÃO LOCAL DA OBRA</v>
      </c>
      <c r="C24" s="405" t="str">
        <f>'[5]Planilha Aditivo'!E26</f>
        <v/>
      </c>
      <c r="D24" s="406">
        <f>'[5]Planilha Aditivo'!Q26</f>
        <v>0</v>
      </c>
      <c r="E24" s="406">
        <f>'[5]Planilha Aditivo'!R26</f>
        <v>0</v>
      </c>
      <c r="F24" s="406">
        <f>'[5]Planilha Aditivo'!U26</f>
        <v>0</v>
      </c>
      <c r="G24" s="407">
        <v>0</v>
      </c>
      <c r="H24" s="407">
        <v>54534.06</v>
      </c>
    </row>
    <row r="25" spans="1:8" x14ac:dyDescent="0.3">
      <c r="A25" s="397" t="str">
        <f>'[5]Planilha Aditivo'!A27</f>
        <v>2.1</v>
      </c>
      <c r="B25" s="398" t="str">
        <f>'[5]Planilha Aditivo'!D27</f>
        <v>ENGENHEIRO CIVIL DE OBRA PLENO COM ENCARGOS COMPLEMENTARES</v>
      </c>
      <c r="C25" s="399" t="str">
        <f>'[5]Planilha Aditivo'!E27</f>
        <v>MES</v>
      </c>
      <c r="D25" s="400">
        <f>'[5]Planilha Aditivo'!Q27</f>
        <v>5</v>
      </c>
      <c r="E25" s="400">
        <f>'[5]Planilha Aditivo'!R27</f>
        <v>2</v>
      </c>
      <c r="F25" s="400">
        <f>'[5]Planilha Aditivo'!U27</f>
        <v>21130.95</v>
      </c>
      <c r="G25" s="401">
        <v>22466.42</v>
      </c>
      <c r="H25" s="401">
        <v>44932.84</v>
      </c>
    </row>
    <row r="26" spans="1:8" x14ac:dyDescent="0.3">
      <c r="A26" s="397" t="str">
        <f>'[5]Planilha Aditivo'!A28</f>
        <v>2.2</v>
      </c>
      <c r="B26" s="398" t="str">
        <f>'[5]Planilha Aditivo'!D28</f>
        <v>ENCARREGADO GERAL DE OBRAS COM ENCARGOS COMPLEMENTARES</v>
      </c>
      <c r="C26" s="399" t="str">
        <f>'[5]Planilha Aditivo'!E28</f>
        <v>MES</v>
      </c>
      <c r="D26" s="400">
        <f>'[5]Planilha Aditivo'!Q28</f>
        <v>5</v>
      </c>
      <c r="E26" s="400">
        <f>'[5]Planilha Aditivo'!R28</f>
        <v>2</v>
      </c>
      <c r="F26" s="400">
        <f>'[5]Planilha Aditivo'!U28</f>
        <v>4515.25</v>
      </c>
      <c r="G26" s="401">
        <v>4800.6099999999997</v>
      </c>
      <c r="H26" s="401">
        <v>9601.2199999999993</v>
      </c>
    </row>
    <row r="27" spans="1:8" x14ac:dyDescent="0.3">
      <c r="A27" s="403" t="str">
        <f>'[5]Planilha Aditivo'!A29</f>
        <v>3.0</v>
      </c>
      <c r="B27" s="404" t="str">
        <f>'[5]Planilha Aditivo'!D29</f>
        <v>ESTAÇÃO ORLA (INFERIOR)</v>
      </c>
      <c r="C27" s="405">
        <f>'[5]Planilha Aditivo'!E29</f>
        <v>0</v>
      </c>
      <c r="D27" s="406">
        <f>'[5]Planilha Aditivo'!Q29</f>
        <v>0</v>
      </c>
      <c r="E27" s="406">
        <f>'[5]Planilha Aditivo'!R29</f>
        <v>0</v>
      </c>
      <c r="F27" s="406">
        <f>'[5]Planilha Aditivo'!U29</f>
        <v>0</v>
      </c>
      <c r="G27" s="407">
        <v>0</v>
      </c>
      <c r="H27" s="407">
        <v>0</v>
      </c>
    </row>
    <row r="28" spans="1:8" x14ac:dyDescent="0.3">
      <c r="A28" s="408" t="str">
        <f>'[5]Planilha Aditivo'!A30</f>
        <v>3.1</v>
      </c>
      <c r="B28" s="409" t="str">
        <f>'[5]Planilha Aditivo'!D30</f>
        <v>INFRA-ESTRUTURA (FUNDAÇÃO BLOCO PILAR MOTRIZ)</v>
      </c>
      <c r="C28" s="410">
        <f>'[5]Planilha Aditivo'!E30</f>
        <v>0</v>
      </c>
      <c r="D28" s="411">
        <f>'[5]Planilha Aditivo'!Q30</f>
        <v>0</v>
      </c>
      <c r="E28" s="411">
        <f>'[5]Planilha Aditivo'!R30</f>
        <v>0</v>
      </c>
      <c r="F28" s="411">
        <f>'[5]Planilha Aditivo'!U30</f>
        <v>0</v>
      </c>
      <c r="G28" s="411">
        <v>0</v>
      </c>
      <c r="H28" s="411">
        <v>0</v>
      </c>
    </row>
    <row r="29" spans="1:8" ht="27.6" x14ac:dyDescent="0.3">
      <c r="A29" s="397" t="str">
        <f>'[5]Planilha Aditivo'!A31</f>
        <v>3.1.1</v>
      </c>
      <c r="B29" s="398" t="str">
        <f>'[5]Planilha Aditivo'!D31</f>
        <v>ESCAVAÇÃO MANUAL PARA BLOCO DE COROAMENTO OU SAPATA (INCLUINDO ESCAVAÇÃO PARA COLOCAÇÃO DE FÔRMAS). AF_06/2017</v>
      </c>
      <c r="C29" s="399" t="str">
        <f>'[5]Planilha Aditivo'!E31</f>
        <v>m³</v>
      </c>
      <c r="D29" s="400">
        <f>'[5]Planilha Aditivo'!Q31</f>
        <v>68.150000000000006</v>
      </c>
      <c r="E29" s="400">
        <f>'[5]Planilha Aditivo'!R31</f>
        <v>0</v>
      </c>
      <c r="F29" s="400">
        <f>'[5]Planilha Aditivo'!U31</f>
        <v>71.33</v>
      </c>
      <c r="G29" s="401">
        <v>75.83</v>
      </c>
      <c r="H29" s="401">
        <v>0</v>
      </c>
    </row>
    <row r="30" spans="1:8" x14ac:dyDescent="0.3">
      <c r="A30" s="397" t="str">
        <f>'[5]Planilha Aditivo'!A32</f>
        <v>3.1.2</v>
      </c>
      <c r="B30" s="398" t="str">
        <f>'[5]Planilha Aditivo'!D32</f>
        <v>ESTACA RAIZ PERFURADA NO SOLO COM D = 45 CM - CONFECÇÃO</v>
      </c>
      <c r="C30" s="399" t="str">
        <f>'[5]Planilha Aditivo'!E32</f>
        <v>m</v>
      </c>
      <c r="D30" s="400">
        <f>'[5]Planilha Aditivo'!Q32</f>
        <v>234</v>
      </c>
      <c r="E30" s="400">
        <f>'[5]Planilha Aditivo'!R32</f>
        <v>0</v>
      </c>
      <c r="F30" s="400">
        <f>'[5]Planilha Aditivo'!U32</f>
        <v>235.16</v>
      </c>
      <c r="G30" s="401">
        <v>250.02</v>
      </c>
      <c r="H30" s="401">
        <v>0</v>
      </c>
    </row>
    <row r="31" spans="1:8" ht="27.6" x14ac:dyDescent="0.3">
      <c r="A31" s="397" t="str">
        <f>'[5]Planilha Aditivo'!A33</f>
        <v>3.1.3</v>
      </c>
      <c r="B31" s="398" t="str">
        <f>'[5]Planilha Aditivo'!D33</f>
        <v>ARMAÇÃO DE ESTACA ESCAVADA OU ESTACA BARRETE EM AÇO CA-50 COM APOIO DE GUINDASTE - FORNECIMENTO, PREPARO E COLOCAÇÃO</v>
      </c>
      <c r="C31" s="399" t="str">
        <f>'[5]Planilha Aditivo'!E33</f>
        <v>kg</v>
      </c>
      <c r="D31" s="400">
        <f>'[5]Planilha Aditivo'!Q33</f>
        <v>2371.8000000000002</v>
      </c>
      <c r="E31" s="400">
        <f>'[5]Planilha Aditivo'!R33</f>
        <v>0</v>
      </c>
      <c r="F31" s="400">
        <f>'[5]Planilha Aditivo'!U33</f>
        <v>13.66</v>
      </c>
      <c r="G31" s="401">
        <v>14.52</v>
      </c>
      <c r="H31" s="401">
        <v>0</v>
      </c>
    </row>
    <row r="32" spans="1:8" ht="27.6" x14ac:dyDescent="0.3">
      <c r="A32" s="397" t="str">
        <f>'[5]Planilha Aditivo'!A34</f>
        <v>3.1.4</v>
      </c>
      <c r="B32" s="398" t="str">
        <f>'[5]Planilha Aditivo'!D34</f>
        <v>ARRASAMENTO MECANICO DE ESTACA DE CONCRETO ARMADO, DIAMETROS DE 41 CM A 60 CM. AF_05/2021</v>
      </c>
      <c r="C32" s="399" t="str">
        <f>'[5]Planilha Aditivo'!E34</f>
        <v>UN</v>
      </c>
      <c r="D32" s="400">
        <f>'[5]Planilha Aditivo'!Q34</f>
        <v>18</v>
      </c>
      <c r="E32" s="400">
        <f>'[5]Planilha Aditivo'!R34</f>
        <v>0</v>
      </c>
      <c r="F32" s="400">
        <f>'[5]Planilha Aditivo'!U34</f>
        <v>19.66</v>
      </c>
      <c r="G32" s="401">
        <v>20.9</v>
      </c>
      <c r="H32" s="401">
        <v>0</v>
      </c>
    </row>
    <row r="33" spans="1:8" ht="27.6" x14ac:dyDescent="0.3">
      <c r="A33" s="397" t="str">
        <f>'[5]Planilha Aditivo'!A35</f>
        <v>3.1.5</v>
      </c>
      <c r="B33" s="398" t="str">
        <f>'[5]Planilha Aditivo'!D35</f>
        <v>ARMAÇÃO DE BLOCO, VIGA BALDRAME OU SAPATA UTILIZANDO AÇO CA-50 DE 10 MM - MONTAGEM. AF_06/2017</v>
      </c>
      <c r="C33" s="399" t="str">
        <f>'[5]Planilha Aditivo'!E35</f>
        <v>KG</v>
      </c>
      <c r="D33" s="400">
        <f>'[5]Planilha Aditivo'!Q35</f>
        <v>225.2</v>
      </c>
      <c r="E33" s="400">
        <f>'[5]Planilha Aditivo'!R35</f>
        <v>0</v>
      </c>
      <c r="F33" s="400">
        <f>'[5]Planilha Aditivo'!U35</f>
        <v>20.89</v>
      </c>
      <c r="G33" s="401">
        <v>22.21</v>
      </c>
      <c r="H33" s="401">
        <v>0</v>
      </c>
    </row>
    <row r="34" spans="1:8" ht="27.6" x14ac:dyDescent="0.3">
      <c r="A34" s="397" t="str">
        <f>'[5]Planilha Aditivo'!A36</f>
        <v>3.1.6</v>
      </c>
      <c r="B34" s="398" t="str">
        <f>'[5]Planilha Aditivo'!D36</f>
        <v>ARMAÇÃO DE BLOCO, VIGA BALDRAME OU SAPATA UTILIZANDO AÇO CA-50 DE 20 MM - MONTAGEM. AF_06/2017</v>
      </c>
      <c r="C34" s="399" t="str">
        <f>'[5]Planilha Aditivo'!E36</f>
        <v>KG</v>
      </c>
      <c r="D34" s="400">
        <f>'[5]Planilha Aditivo'!Q36</f>
        <v>2949.6</v>
      </c>
      <c r="E34" s="400">
        <f>'[5]Planilha Aditivo'!R36</f>
        <v>0</v>
      </c>
      <c r="F34" s="400">
        <f>'[5]Planilha Aditivo'!U36</f>
        <v>19.72</v>
      </c>
      <c r="G34" s="401">
        <v>20.96</v>
      </c>
      <c r="H34" s="401">
        <v>0</v>
      </c>
    </row>
    <row r="35" spans="1:8" ht="27.6" x14ac:dyDescent="0.3">
      <c r="A35" s="397" t="str">
        <f>'[5]Planilha Aditivo'!A37</f>
        <v>3.1.7</v>
      </c>
      <c r="B35" s="398" t="str">
        <f>'[5]Planilha Aditivo'!D37</f>
        <v>CONCRETAGEM DE BLOCOS DE COROAMENTO E VIGAS BALDRAMES, FCK 30 MPA, COM USO DE BOMBA ? LANÇAMENTO, ADENSAMENTO E ACABAMENTO. AF_06/2017</v>
      </c>
      <c r="C35" s="399" t="str">
        <f>'[5]Planilha Aditivo'!E37</f>
        <v>m³</v>
      </c>
      <c r="D35" s="400">
        <f>'[5]Planilha Aditivo'!Q37</f>
        <v>68.150000000000006</v>
      </c>
      <c r="E35" s="400">
        <f>'[5]Planilha Aditivo'!R37</f>
        <v>0</v>
      </c>
      <c r="F35" s="400">
        <f>'[5]Planilha Aditivo'!U37</f>
        <v>582.49</v>
      </c>
      <c r="G35" s="401">
        <v>619.29999999999995</v>
      </c>
      <c r="H35" s="401">
        <v>0</v>
      </c>
    </row>
    <row r="36" spans="1:8" ht="27.6" x14ac:dyDescent="0.3">
      <c r="A36" s="397" t="str">
        <f>'[5]Planilha Aditivo'!A38</f>
        <v>3.1.8</v>
      </c>
      <c r="B36" s="398" t="str">
        <f>'[5]Planilha Aditivo'!D38</f>
        <v>FABRICAÇÃO, MONTAGEM E DESMONTAGEM DE FÔRMA PARA BLOCO DE COROAMENTO, EM MADEIRA SERRADA, E=25 MM, 4 UTILIZAÇÕES. AF_06/2017</v>
      </c>
      <c r="C36" s="399" t="str">
        <f>'[5]Planilha Aditivo'!E38</f>
        <v>m²</v>
      </c>
      <c r="D36" s="400">
        <f>'[5]Planilha Aditivo'!Q38</f>
        <v>77.44</v>
      </c>
      <c r="E36" s="400">
        <f>'[5]Planilha Aditivo'!R38</f>
        <v>0</v>
      </c>
      <c r="F36" s="400">
        <f>'[5]Planilha Aditivo'!U38</f>
        <v>85.36</v>
      </c>
      <c r="G36" s="401">
        <v>90.75</v>
      </c>
      <c r="H36" s="401">
        <v>0</v>
      </c>
    </row>
    <row r="37" spans="1:8" x14ac:dyDescent="0.3">
      <c r="A37" s="408" t="str">
        <f>'[5]Planilha Aditivo'!A39</f>
        <v>3.2</v>
      </c>
      <c r="B37" s="412" t="str">
        <f>'[5]Planilha Aditivo'!D39</f>
        <v>SUPER-ESTRUTURA (PILAR MOTRIZ)</v>
      </c>
      <c r="C37" s="410">
        <f>'[5]Planilha Aditivo'!E39</f>
        <v>0</v>
      </c>
      <c r="D37" s="411">
        <f>'[5]Planilha Aditivo'!Q39</f>
        <v>0</v>
      </c>
      <c r="E37" s="411">
        <f>'[5]Planilha Aditivo'!R39</f>
        <v>0</v>
      </c>
      <c r="F37" s="411">
        <f>'[5]Planilha Aditivo'!U39</f>
        <v>0</v>
      </c>
      <c r="G37" s="413">
        <v>0</v>
      </c>
      <c r="H37" s="413">
        <v>0</v>
      </c>
    </row>
    <row r="38" spans="1:8" ht="41.4" x14ac:dyDescent="0.3">
      <c r="A38" s="397" t="str">
        <f>'[5]Planilha Aditivo'!A40</f>
        <v>3.2.1</v>
      </c>
      <c r="B38" s="398" t="str">
        <f>'[5]Planilha Aditivo'!D40</f>
        <v>CONCRETAGEM DE PILARES, FCK = 25 MPA,  COM USO DE BALDES EM EDIFICAÇÃO COM SEÇÃO MÉDIA DE PILARES MENOR OU IGUAL A 0,25 M² - LANÇAMENTO, ADENSAMENTO E ACABAMENTO. AF_12/2015</v>
      </c>
      <c r="C38" s="399" t="str">
        <f>'[5]Planilha Aditivo'!E40</f>
        <v>m³</v>
      </c>
      <c r="D38" s="400">
        <f>'[5]Planilha Aditivo'!Q40</f>
        <v>8.66</v>
      </c>
      <c r="E38" s="400">
        <f>'[5]Planilha Aditivo'!R40</f>
        <v>0</v>
      </c>
      <c r="F38" s="400">
        <f>'[5]Planilha Aditivo'!U40</f>
        <v>647.54</v>
      </c>
      <c r="G38" s="401">
        <v>688.46</v>
      </c>
      <c r="H38" s="401">
        <v>0</v>
      </c>
    </row>
    <row r="39" spans="1:8" ht="27.6" x14ac:dyDescent="0.3">
      <c r="A39" s="397" t="str">
        <f>'[5]Planilha Aditivo'!A41</f>
        <v>3.2.2</v>
      </c>
      <c r="B39" s="398" t="str">
        <f>'[5]Planilha Aditivo'!D41</f>
        <v>FABRICAÇÃO DE FÔRMA PARA PILARES E ESTRUTURAS SIMILARES, EM CHAPA DE MADEIRA COMPENSADA PLASTIFICADA, E = 18 MM. AF_09/2020</v>
      </c>
      <c r="C39" s="399" t="str">
        <f>'[5]Planilha Aditivo'!E41</f>
        <v>m²</v>
      </c>
      <c r="D39" s="400">
        <f>'[5]Planilha Aditivo'!Q41</f>
        <v>33.5</v>
      </c>
      <c r="E39" s="400">
        <f>'[5]Planilha Aditivo'!R41</f>
        <v>0</v>
      </c>
      <c r="F39" s="400">
        <f>'[5]Planilha Aditivo'!U41</f>
        <v>274.39999999999998</v>
      </c>
      <c r="G39" s="401">
        <v>291.74</v>
      </c>
      <c r="H39" s="401">
        <v>0</v>
      </c>
    </row>
    <row r="40" spans="1:8" ht="41.4" x14ac:dyDescent="0.3">
      <c r="A40" s="397" t="str">
        <f>'[5]Planilha Aditivo'!A42</f>
        <v>3.2.3</v>
      </c>
      <c r="B40" s="398" t="str">
        <f>'[5]Planilha Aditivo'!D42</f>
        <v>ARMAÇÃO DE PILAR OU VIGA DE UMA ESTRUTURA CONVENCIONAL DE CONCRETO ARMADO EM UM EDIFÍCIO DE MÚLTIPLOS PAVIMENTOS UTILIZANDO AÇO CA-50 DE 10,0 MM - MONTAGEM. AF_12/2015</v>
      </c>
      <c r="C40" s="399" t="str">
        <f>'[5]Planilha Aditivo'!E42</f>
        <v>KG</v>
      </c>
      <c r="D40" s="400">
        <f>'[5]Planilha Aditivo'!Q42</f>
        <v>393.3</v>
      </c>
      <c r="E40" s="400">
        <f>'[5]Planilha Aditivo'!R42</f>
        <v>0</v>
      </c>
      <c r="F40" s="400">
        <f>'[5]Planilha Aditivo'!U42</f>
        <v>19.89</v>
      </c>
      <c r="G40" s="401">
        <v>21.14</v>
      </c>
      <c r="H40" s="401">
        <v>0</v>
      </c>
    </row>
    <row r="41" spans="1:8" ht="41.4" x14ac:dyDescent="0.3">
      <c r="A41" s="397" t="str">
        <f>'[5]Planilha Aditivo'!A43</f>
        <v>3.2.4</v>
      </c>
      <c r="B41" s="398" t="str">
        <f>'[5]Planilha Aditivo'!D43</f>
        <v>ARMAÇÃO DE PILAR OU VIGA DE UMA ESTRUTURA CONVENCIONAL DE CONCRETO ARMADO EM UM EDIFÍCIO DE MÚLTIPLOS PAVIMENTOS UTILIZANDO AÇO CA-50 DE 12,5 MM - MONTAGEM. AF_12/2015</v>
      </c>
      <c r="C41" s="399" t="str">
        <f>'[5]Planilha Aditivo'!E43</f>
        <v>KG</v>
      </c>
      <c r="D41" s="400">
        <f>'[5]Planilha Aditivo'!Q43</f>
        <v>213.6</v>
      </c>
      <c r="E41" s="400">
        <f>'[5]Planilha Aditivo'!R43</f>
        <v>0</v>
      </c>
      <c r="F41" s="400">
        <f>'[5]Planilha Aditivo'!U43</f>
        <v>17.079999999999998</v>
      </c>
      <c r="G41" s="401">
        <v>18.149999999999999</v>
      </c>
      <c r="H41" s="401">
        <v>0</v>
      </c>
    </row>
    <row r="42" spans="1:8" ht="41.4" x14ac:dyDescent="0.3">
      <c r="A42" s="397" t="str">
        <f>'[5]Planilha Aditivo'!A44</f>
        <v>3.2.5</v>
      </c>
      <c r="B42" s="398" t="str">
        <f>'[5]Planilha Aditivo'!D44</f>
        <v>ARMAÇÃO DE PILAR OU VIGA DE UMA ESTRUTURA CONVENCIONAL DE CONCRETO ARMADO EM UM EDIFÍCIO DE MÚLTIPLOS PAVIMENTOS UTILIZANDO AÇO CA-50 DE 16,0 MM - MONTAGEM. AF_12/2015</v>
      </c>
      <c r="C42" s="399" t="str">
        <f>'[5]Planilha Aditivo'!E44</f>
        <v>KG</v>
      </c>
      <c r="D42" s="400">
        <f>'[5]Planilha Aditivo'!Q44</f>
        <v>727.32</v>
      </c>
      <c r="E42" s="400">
        <f>'[5]Planilha Aditivo'!R44</f>
        <v>0</v>
      </c>
      <c r="F42" s="400">
        <f>'[5]Planilha Aditivo'!U44</f>
        <v>16.670000000000002</v>
      </c>
      <c r="G42" s="401">
        <v>17.72</v>
      </c>
      <c r="H42" s="401">
        <v>0</v>
      </c>
    </row>
    <row r="43" spans="1:8" ht="41.4" x14ac:dyDescent="0.3">
      <c r="A43" s="397" t="str">
        <f>'[5]Planilha Aditivo'!A45</f>
        <v>3.2.6</v>
      </c>
      <c r="B43" s="398" t="str">
        <f>'[5]Planilha Aditivo'!D45</f>
        <v>ARMAÇÃO DE PILAR OU VIGA DE UMA ESTRUTURA CONVENCIONAL DE CONCRETO ARMADO EM UM EDIFÍCIO DE MÚLTIPLOS PAVIMENTOS UTILIZANDO AÇO CA-50 DE 20,0 MM - MONTAGEM. AF_12/2015</v>
      </c>
      <c r="C43" s="399" t="str">
        <f>'[5]Planilha Aditivo'!E45</f>
        <v>KG</v>
      </c>
      <c r="D43" s="400">
        <f>'[5]Planilha Aditivo'!Q45</f>
        <v>137.4</v>
      </c>
      <c r="E43" s="400">
        <f>'[5]Planilha Aditivo'!R45</f>
        <v>0</v>
      </c>
      <c r="F43" s="400">
        <f>'[5]Planilha Aditivo'!U45</f>
        <v>19.21</v>
      </c>
      <c r="G43" s="401">
        <v>20.420000000000002</v>
      </c>
      <c r="H43" s="401">
        <v>0</v>
      </c>
    </row>
    <row r="44" spans="1:8" ht="41.4" x14ac:dyDescent="0.3">
      <c r="A44" s="397" t="str">
        <f>'[5]Planilha Aditivo'!A46</f>
        <v>3.2.7</v>
      </c>
      <c r="B44" s="398" t="str">
        <f>'[5]Planilha Aditivo'!D46</f>
        <v>ARMAÇÃO DE PILAR OU VIGA DE UMA ESTRUTURA CONVENCIONAL DE CONCRETO ARMADO EM UM EDIFÍCIO DE MÚLTIPLOS PAVIMENTOS UTILIZANDO AÇO CA-50 DE 25,0 MM - MONTAGEM. AF_12/2015</v>
      </c>
      <c r="C44" s="399" t="str">
        <f>'[5]Planilha Aditivo'!E46</f>
        <v>KG</v>
      </c>
      <c r="D44" s="400">
        <f>'[5]Planilha Aditivo'!Q46</f>
        <v>251.68</v>
      </c>
      <c r="E44" s="400">
        <f>'[5]Planilha Aditivo'!R46</f>
        <v>0</v>
      </c>
      <c r="F44" s="400">
        <f>'[5]Planilha Aditivo'!U46</f>
        <v>19.010000000000002</v>
      </c>
      <c r="G44" s="401">
        <v>20.21</v>
      </c>
      <c r="H44" s="401">
        <v>0</v>
      </c>
    </row>
    <row r="45" spans="1:8" x14ac:dyDescent="0.3">
      <c r="A45" s="403" t="str">
        <f>'[5]Planilha Aditivo'!A47</f>
        <v>4.0</v>
      </c>
      <c r="B45" s="404" t="str">
        <f>'[5]Planilha Aditivo'!D47</f>
        <v>ESTAÇÃO CRUZEIRO (SUPERIOR)</v>
      </c>
      <c r="C45" s="405">
        <f>'[5]Planilha Aditivo'!E47</f>
        <v>0</v>
      </c>
      <c r="D45" s="406">
        <f>'[5]Planilha Aditivo'!Q47</f>
        <v>0</v>
      </c>
      <c r="E45" s="406">
        <f>'[5]Planilha Aditivo'!R47</f>
        <v>0</v>
      </c>
      <c r="F45" s="406">
        <f>'[5]Planilha Aditivo'!U47</f>
        <v>0</v>
      </c>
      <c r="G45" s="407">
        <v>0</v>
      </c>
      <c r="H45" s="407">
        <v>223760.86</v>
      </c>
    </row>
    <row r="46" spans="1:8" x14ac:dyDescent="0.3">
      <c r="A46" s="408" t="str">
        <f>'[5]Planilha Aditivo'!A48</f>
        <v>4.1</v>
      </c>
      <c r="B46" s="412" t="str">
        <f>'[5]Planilha Aditivo'!D48</f>
        <v xml:space="preserve">FUNDAÇÕES SUPERFICIAIS </v>
      </c>
      <c r="C46" s="410">
        <f>'[5]Planilha Aditivo'!E48</f>
        <v>0</v>
      </c>
      <c r="D46" s="411">
        <f>'[5]Planilha Aditivo'!Q48</f>
        <v>0</v>
      </c>
      <c r="E46" s="411">
        <f>'[5]Planilha Aditivo'!R48</f>
        <v>0</v>
      </c>
      <c r="F46" s="411">
        <f>'[5]Planilha Aditivo'!U48</f>
        <v>0</v>
      </c>
      <c r="G46" s="413">
        <v>0</v>
      </c>
      <c r="H46" s="413"/>
    </row>
    <row r="47" spans="1:8" ht="27.6" x14ac:dyDescent="0.3">
      <c r="A47" s="397" t="str">
        <f>'[5]Planilha Aditivo'!A49</f>
        <v>4.1.1</v>
      </c>
      <c r="B47" s="398" t="str">
        <f>'[5]Planilha Aditivo'!D49</f>
        <v>ESCAVAÇÃO MANUAL PARA BLOCO DE COROAMENTO OU SAPATA (INCLUINDO ESCAVAÇÃO PARA COLOCAÇÃO DE FÔRMAS). AF_06/2017</v>
      </c>
      <c r="C47" s="399" t="str">
        <f>'[5]Planilha Aditivo'!E49</f>
        <v>m³</v>
      </c>
      <c r="D47" s="400">
        <f>'[5]Planilha Aditivo'!Q49</f>
        <v>89.95</v>
      </c>
      <c r="E47" s="400">
        <f>'[5]Planilha Aditivo'!R49</f>
        <v>89.95</v>
      </c>
      <c r="F47" s="400">
        <f>'[5]Planilha Aditivo'!U49</f>
        <v>71.33</v>
      </c>
      <c r="G47" s="401">
        <v>75.84</v>
      </c>
      <c r="H47" s="401">
        <v>6821.81</v>
      </c>
    </row>
    <row r="48" spans="1:8" ht="27.6" x14ac:dyDescent="0.3">
      <c r="A48" s="397" t="str">
        <f>'[5]Planilha Aditivo'!A50</f>
        <v>4.1.2</v>
      </c>
      <c r="B48" s="398" t="str">
        <f>'[5]Planilha Aditivo'!D50</f>
        <v>ESTACA ESCAVADA MECANICAMENTE - Ø 400MM, COM CONCRETO FCK = 21 MPA E ARMADURA CA-50 E CA-60</v>
      </c>
      <c r="C48" s="399" t="str">
        <f>'[5]Planilha Aditivo'!E50</f>
        <v>m</v>
      </c>
      <c r="D48" s="400">
        <f>'[5]Planilha Aditivo'!Q50</f>
        <v>216</v>
      </c>
      <c r="E48" s="400">
        <f>'[5]Planilha Aditivo'!R50</f>
        <v>216</v>
      </c>
      <c r="F48" s="400">
        <f>'[5]Planilha Aditivo'!U50</f>
        <v>193.65</v>
      </c>
      <c r="G48" s="401">
        <v>205.89</v>
      </c>
      <c r="H48" s="401">
        <v>44472.24</v>
      </c>
    </row>
    <row r="49" spans="1:8" ht="27.6" x14ac:dyDescent="0.3">
      <c r="A49" s="397" t="str">
        <f>'[5]Planilha Aditivo'!A51</f>
        <v>4.1.3</v>
      </c>
      <c r="B49" s="398" t="str">
        <f>'[5]Planilha Aditivo'!D51</f>
        <v>ARMAÇÃO DE BLOCO, VIGA BALDRAME OU SAPATA UTILIZANDO AÇO CA-50 DE 10 MM - MONTAGEM. AF_06/2017</v>
      </c>
      <c r="C49" s="399" t="str">
        <f>'[5]Planilha Aditivo'!E51</f>
        <v>KG</v>
      </c>
      <c r="D49" s="400">
        <f>'[5]Planilha Aditivo'!Q51</f>
        <v>225.2</v>
      </c>
      <c r="E49" s="400">
        <f>'[5]Planilha Aditivo'!R51</f>
        <v>225.2</v>
      </c>
      <c r="F49" s="400">
        <f>'[5]Planilha Aditivo'!U51</f>
        <v>20.89</v>
      </c>
      <c r="G49" s="401">
        <v>22.22</v>
      </c>
      <c r="H49" s="401">
        <v>5003.9399999999996</v>
      </c>
    </row>
    <row r="50" spans="1:8" ht="27.6" x14ac:dyDescent="0.3">
      <c r="A50" s="397" t="str">
        <f>'[5]Planilha Aditivo'!A52</f>
        <v>4.1.4</v>
      </c>
      <c r="B50" s="398" t="str">
        <f>'[5]Planilha Aditivo'!D52</f>
        <v>ARMAÇÃO DE BLOCO, VIGA BALDRAME OU SAPATA UTILIZANDO AÇO CA-50 DE 20 MM - MONTAGEM. AF_06/2017</v>
      </c>
      <c r="C50" s="399" t="str">
        <f>'[5]Planilha Aditivo'!E52</f>
        <v>KG</v>
      </c>
      <c r="D50" s="400">
        <f>'[5]Planilha Aditivo'!Q52</f>
        <v>3282.2</v>
      </c>
      <c r="E50" s="400">
        <f>'[5]Planilha Aditivo'!R52</f>
        <v>3282.2</v>
      </c>
      <c r="F50" s="400">
        <f>'[5]Planilha Aditivo'!U52</f>
        <v>19.72</v>
      </c>
      <c r="G50" s="401">
        <v>20.97</v>
      </c>
      <c r="H50" s="401">
        <v>68827.73</v>
      </c>
    </row>
    <row r="51" spans="1:8" ht="27.6" x14ac:dyDescent="0.3">
      <c r="A51" s="397" t="str">
        <f>'[5]Planilha Aditivo'!A53</f>
        <v>4.1.5</v>
      </c>
      <c r="B51" s="398" t="str">
        <f>'[5]Planilha Aditivo'!D53</f>
        <v>CONCRETAGEM DE BLOCOS DE COROAMENTO E VIGAS BALDRAMES, FCK 30 MPA, COM USO DE BOMBA ? LANÇAMENTO, ADENSAMENTO E ACABAMENTO. AF_06/2017</v>
      </c>
      <c r="C51" s="399" t="str">
        <f>'[5]Planilha Aditivo'!E53</f>
        <v>m³</v>
      </c>
      <c r="D51" s="400">
        <f>'[5]Planilha Aditivo'!Q53</f>
        <v>89.95</v>
      </c>
      <c r="E51" s="400">
        <f>'[5]Planilha Aditivo'!R53</f>
        <v>89.95</v>
      </c>
      <c r="F51" s="400">
        <f>'[5]Planilha Aditivo'!U53</f>
        <v>582.49</v>
      </c>
      <c r="G51" s="401">
        <v>619.30999999999995</v>
      </c>
      <c r="H51" s="401">
        <v>55706.94</v>
      </c>
    </row>
    <row r="52" spans="1:8" ht="27.6" x14ac:dyDescent="0.3">
      <c r="A52" s="397" t="str">
        <f>'[5]Planilha Aditivo'!A54</f>
        <v>4.1.6</v>
      </c>
      <c r="B52" s="398" t="str">
        <f>'[5]Planilha Aditivo'!D54</f>
        <v>FABRICAÇÃO, MONTAGEM E DESMONTAGEM DE FÔRMA PARA BLOCO DE COROAMENTO, EM MADEIRA SERRADA, E=25 MM, 4 UTILIZAÇÕES. AF_06/2017</v>
      </c>
      <c r="C52" s="399" t="str">
        <f>'[5]Planilha Aditivo'!E54</f>
        <v>m²</v>
      </c>
      <c r="D52" s="400">
        <f>'[5]Planilha Aditivo'!Q54</f>
        <v>102.22</v>
      </c>
      <c r="E52" s="400">
        <f>'[5]Planilha Aditivo'!R54</f>
        <v>102.22</v>
      </c>
      <c r="F52" s="400">
        <f>'[5]Planilha Aditivo'!U54</f>
        <v>85.36</v>
      </c>
      <c r="G52" s="401">
        <v>90.76</v>
      </c>
      <c r="H52" s="401">
        <v>9277.49</v>
      </c>
    </row>
    <row r="53" spans="1:8" ht="27.6" x14ac:dyDescent="0.3">
      <c r="A53" s="397" t="str">
        <f>'[5]Planilha Aditivo'!A55</f>
        <v>4.1.7</v>
      </c>
      <c r="B53" s="398" t="str">
        <f>'[5]Planilha Aditivo'!D55</f>
        <v>ARRASAMENTO MECANICO DE ESTACA DE CONCRETO ARMADO, DIAMETROS DE 41 CM A 60 CM. AF_05/2021</v>
      </c>
      <c r="C53" s="399" t="str">
        <f>'[5]Planilha Aditivo'!E55</f>
        <v>UN</v>
      </c>
      <c r="D53" s="400">
        <f>'[5]Planilha Aditivo'!Q55</f>
        <v>18</v>
      </c>
      <c r="E53" s="400">
        <f>'[5]Planilha Aditivo'!R55</f>
        <v>18</v>
      </c>
      <c r="F53" s="400">
        <f>'[5]Planilha Aditivo'!U55</f>
        <v>19.66</v>
      </c>
      <c r="G53" s="401">
        <v>20.9</v>
      </c>
      <c r="H53" s="401">
        <v>376.2</v>
      </c>
    </row>
    <row r="54" spans="1:8" x14ac:dyDescent="0.3">
      <c r="A54" s="408" t="str">
        <f>'[5]Planilha Aditivo'!A56</f>
        <v>4.2</v>
      </c>
      <c r="B54" s="412" t="str">
        <f>'[5]Planilha Aditivo'!D56</f>
        <v>SUPER-ESTRUTURA (PILAR REENVIO)</v>
      </c>
      <c r="C54" s="410">
        <f>'[5]Planilha Aditivo'!E56</f>
        <v>0</v>
      </c>
      <c r="D54" s="411">
        <f>'[5]Planilha Aditivo'!Q56</f>
        <v>0</v>
      </c>
      <c r="E54" s="411">
        <f>'[5]Planilha Aditivo'!R56</f>
        <v>0</v>
      </c>
      <c r="F54" s="411">
        <f>'[5]Planilha Aditivo'!U56</f>
        <v>0</v>
      </c>
      <c r="G54" s="413">
        <v>0</v>
      </c>
      <c r="H54" s="413"/>
    </row>
    <row r="55" spans="1:8" ht="27.6" x14ac:dyDescent="0.3">
      <c r="A55" s="397" t="str">
        <f>'[5]Planilha Aditivo'!A57</f>
        <v>4.2.1</v>
      </c>
      <c r="B55" s="398" t="str">
        <f>'[5]Planilha Aditivo'!D57</f>
        <v>ESCAVAÇÃO MANUAL PARA BLOCO DE COROAMENTO OU SAPATA (INCLUINDO ESCAVAÇÃO PARA COLOCAÇÃO DE FÔRMAS). AF_06/2017</v>
      </c>
      <c r="C55" s="399" t="str">
        <f>'[5]Planilha Aditivo'!E57</f>
        <v>m³</v>
      </c>
      <c r="D55" s="400">
        <f>'[5]Planilha Aditivo'!Q57</f>
        <v>70.819999999999993</v>
      </c>
      <c r="E55" s="400">
        <f>'[5]Planilha Aditivo'!R57</f>
        <v>70.819999999999993</v>
      </c>
      <c r="F55" s="400">
        <f>'[5]Planilha Aditivo'!U57</f>
        <v>274.39999999999998</v>
      </c>
      <c r="G55" s="401">
        <v>291.75</v>
      </c>
      <c r="H55" s="401">
        <v>20661.740000000002</v>
      </c>
    </row>
    <row r="56" spans="1:8" ht="27.6" x14ac:dyDescent="0.3">
      <c r="A56" s="397" t="str">
        <f>'[5]Planilha Aditivo'!A58</f>
        <v>4.2.2</v>
      </c>
      <c r="B56" s="398" t="str">
        <f>'[5]Planilha Aditivo'!D58</f>
        <v>ESTACA ESCAVADA MECANICAMENTE - Ø 400MM, COM CONCRETO FCK = 21 MPA E ARMADURA CA-50 E CA-60</v>
      </c>
      <c r="C56" s="399" t="str">
        <f>'[5]Planilha Aditivo'!E58</f>
        <v>m</v>
      </c>
      <c r="D56" s="400">
        <f>'[5]Planilha Aditivo'!Q58</f>
        <v>18.32</v>
      </c>
      <c r="E56" s="400">
        <f>'[5]Planilha Aditivo'!R58</f>
        <v>18.32</v>
      </c>
      <c r="F56" s="400">
        <f>'[5]Planilha Aditivo'!U58</f>
        <v>647.54</v>
      </c>
      <c r="G56" s="401">
        <v>688.47</v>
      </c>
      <c r="H56" s="401">
        <v>12612.77</v>
      </c>
    </row>
    <row r="57" spans="1:8" ht="27.6" x14ac:dyDescent="0.3">
      <c r="A57" s="397" t="str">
        <f>'[5]Planilha Aditivo'!A59</f>
        <v>4.2.3</v>
      </c>
      <c r="B57" s="398" t="str">
        <f>'[5]Planilha Aditivo'!D59</f>
        <v>ARMAÇÃO DE BLOCO, VIGA BALDRAME OU SAPATA UTILIZANDO AÇO CA-50 DE 10 MM - MONTAGEM. AF_06/2017</v>
      </c>
      <c r="C57" s="399" t="str">
        <f>'[5]Planilha Aditivo'!E59</f>
        <v>KG</v>
      </c>
      <c r="D57" s="400">
        <f>'[5]Planilha Aditivo'!Q59</f>
        <v>616</v>
      </c>
      <c r="E57" s="400">
        <f>'[5]Planilha Aditivo'!R59</f>
        <v>0</v>
      </c>
      <c r="F57" s="400">
        <f>'[5]Planilha Aditivo'!U59</f>
        <v>19.89</v>
      </c>
      <c r="G57" s="401">
        <v>21.15</v>
      </c>
      <c r="H57" s="401">
        <v>0</v>
      </c>
    </row>
    <row r="58" spans="1:8" ht="27.6" x14ac:dyDescent="0.3">
      <c r="A58" s="397" t="str">
        <f>'[5]Planilha Aditivo'!A60</f>
        <v>4.2.4</v>
      </c>
      <c r="B58" s="398" t="str">
        <f>'[5]Planilha Aditivo'!D60</f>
        <v>ARMAÇÃO DE BLOCO, VIGA BALDRAME OU SAPATA UTILIZANDO AÇO CA-50 DE 20 MM - MONTAGEM. AF_06/2017</v>
      </c>
      <c r="C58" s="399" t="str">
        <f>'[5]Planilha Aditivo'!E60</f>
        <v>KG</v>
      </c>
      <c r="D58" s="400">
        <f>'[5]Planilha Aditivo'!Q60</f>
        <v>569.36</v>
      </c>
      <c r="E58" s="400">
        <f>'[5]Planilha Aditivo'!R60</f>
        <v>0</v>
      </c>
      <c r="F58" s="400">
        <f>'[5]Planilha Aditivo'!U60</f>
        <v>17.079999999999998</v>
      </c>
      <c r="G58" s="401">
        <v>18.16</v>
      </c>
      <c r="H58" s="401">
        <v>0</v>
      </c>
    </row>
    <row r="59" spans="1:8" ht="27.6" x14ac:dyDescent="0.3">
      <c r="A59" s="397" t="str">
        <f>'[5]Planilha Aditivo'!A61</f>
        <v>4.2.5</v>
      </c>
      <c r="B59" s="398" t="str">
        <f>'[5]Planilha Aditivo'!D61</f>
        <v>CONCRETAGEM DE BLOCOS DE COROAMENTO E VIGAS BALDRAMES, FCK 30 MPA, COM USO DE BOMBA ? LANÇAMENTO, ADENSAMENTO E ACABAMENTO. AF_06/2017</v>
      </c>
      <c r="C59" s="399" t="str">
        <f>'[5]Planilha Aditivo'!E61</f>
        <v>m³</v>
      </c>
      <c r="D59" s="400">
        <f>'[5]Planilha Aditivo'!Q61</f>
        <v>1353.88</v>
      </c>
      <c r="E59" s="400">
        <f>'[5]Planilha Aditivo'!R61</f>
        <v>0</v>
      </c>
      <c r="F59" s="400">
        <f>'[5]Planilha Aditivo'!U61</f>
        <v>16.670000000000002</v>
      </c>
      <c r="G59" s="401">
        <v>17.73</v>
      </c>
      <c r="H59" s="401">
        <v>0</v>
      </c>
    </row>
    <row r="60" spans="1:8" ht="27.6" x14ac:dyDescent="0.3">
      <c r="A60" s="397" t="str">
        <f>'[5]Planilha Aditivo'!A62</f>
        <v>4.2.6</v>
      </c>
      <c r="B60" s="398" t="str">
        <f>'[5]Planilha Aditivo'!D62</f>
        <v>FABRICAÇÃO, MONTAGEM E DESMONTAGEM DE FÔRMA PARA BLOCO DE COROAMENTO, EM MADEIRA SERRADA, E=25 MM, 4 UTILIZAÇÕES. AF_06/2017</v>
      </c>
      <c r="C60" s="399" t="str">
        <f>'[5]Planilha Aditivo'!E62</f>
        <v>m²</v>
      </c>
      <c r="D60" s="400">
        <f>'[5]Planilha Aditivo'!Q62</f>
        <v>137.4</v>
      </c>
      <c r="E60" s="400">
        <f>'[5]Planilha Aditivo'!R62</f>
        <v>0</v>
      </c>
      <c r="F60" s="400">
        <f>'[5]Planilha Aditivo'!U62</f>
        <v>19.21</v>
      </c>
      <c r="G60" s="401">
        <v>20.43</v>
      </c>
      <c r="H60" s="401">
        <v>0</v>
      </c>
    </row>
    <row r="61" spans="1:8" ht="27.6" x14ac:dyDescent="0.3">
      <c r="A61" s="397" t="str">
        <f>'[5]Planilha Aditivo'!A63</f>
        <v>4.2.7</v>
      </c>
      <c r="B61" s="398" t="str">
        <f>'[5]Planilha Aditivo'!D63</f>
        <v>ARRASAMENTO MECANICO DE ESTACA DE CONCRETO ARMADO, DIAMETROS DE 41 CM A 60 CM. AF_05/2021</v>
      </c>
      <c r="C61" s="399" t="str">
        <f>'[5]Planilha Aditivo'!E63</f>
        <v>UN</v>
      </c>
      <c r="D61" s="400">
        <f>'[5]Planilha Aditivo'!Q63</f>
        <v>461.78</v>
      </c>
      <c r="E61" s="400">
        <f>'[5]Planilha Aditivo'!R63</f>
        <v>0</v>
      </c>
      <c r="F61" s="400">
        <f>'[5]Planilha Aditivo'!U63</f>
        <v>19.010000000000002</v>
      </c>
      <c r="G61" s="401">
        <v>20.22</v>
      </c>
      <c r="H61" s="401">
        <v>0</v>
      </c>
    </row>
    <row r="62" spans="1:8" x14ac:dyDescent="0.3">
      <c r="A62" s="403" t="str">
        <f>'[5]Planilha Aditivo'!A64</f>
        <v>5.0</v>
      </c>
      <c r="B62" s="404" t="str">
        <f>'[5]Planilha Aditivo'!D64</f>
        <v>TORRES</v>
      </c>
      <c r="C62" s="405">
        <f>'[5]Planilha Aditivo'!E64</f>
        <v>0</v>
      </c>
      <c r="D62" s="406">
        <f>'[5]Planilha Aditivo'!Q64</f>
        <v>0</v>
      </c>
      <c r="E62" s="406">
        <f>'[5]Planilha Aditivo'!R64</f>
        <v>0</v>
      </c>
      <c r="F62" s="406">
        <f>'[5]Planilha Aditivo'!U64</f>
        <v>0</v>
      </c>
      <c r="G62" s="407">
        <v>0</v>
      </c>
      <c r="H62" s="407">
        <v>1147709.6200000001</v>
      </c>
    </row>
    <row r="63" spans="1:8" ht="27.6" x14ac:dyDescent="0.3">
      <c r="A63" s="397" t="str">
        <f>'[5]Planilha Aditivo'!A65</f>
        <v>5.1</v>
      </c>
      <c r="B63" s="398" t="str">
        <f>'[5]Planilha Aditivo'!D65</f>
        <v>ESCAVAÇÃO MANUAL PARA BLOCO DE COROAMENTO OU SAPATA (INCLUINDO ESCAVAÇÃO PARA COLOCAÇÃO DE FÔRMAS). AF_06/2017</v>
      </c>
      <c r="C63" s="399" t="str">
        <f>'[5]Planilha Aditivo'!E65</f>
        <v>m³</v>
      </c>
      <c r="D63" s="400">
        <f>'[5]Planilha Aditivo'!Q65</f>
        <v>268.79000000000002</v>
      </c>
      <c r="E63" s="400">
        <f>'[5]Planilha Aditivo'!R65</f>
        <v>186.79</v>
      </c>
      <c r="F63" s="400">
        <f>'[5]Planilha Aditivo'!U65</f>
        <v>71.33</v>
      </c>
      <c r="G63" s="401">
        <v>75.84</v>
      </c>
      <c r="H63" s="401">
        <v>14166.15</v>
      </c>
    </row>
    <row r="64" spans="1:8" x14ac:dyDescent="0.3">
      <c r="A64" s="408" t="str">
        <f>'[5]Planilha Aditivo'!A66</f>
        <v>5.2</v>
      </c>
      <c r="B64" s="412" t="str">
        <f>'[5]Planilha Aditivo'!D66</f>
        <v>TORRE 1</v>
      </c>
      <c r="C64" s="410">
        <f>'[5]Planilha Aditivo'!E66</f>
        <v>0</v>
      </c>
      <c r="D64" s="411">
        <f>'[5]Planilha Aditivo'!Q66</f>
        <v>0</v>
      </c>
      <c r="E64" s="411">
        <f>'[5]Planilha Aditivo'!R66</f>
        <v>0</v>
      </c>
      <c r="F64" s="411">
        <f>'[5]Planilha Aditivo'!U66</f>
        <v>0</v>
      </c>
      <c r="G64" s="413">
        <v>0</v>
      </c>
      <c r="H64" s="413"/>
    </row>
    <row r="65" spans="1:8" x14ac:dyDescent="0.3">
      <c r="A65" s="397" t="str">
        <f>'[5]Planilha Aditivo'!A67</f>
        <v>5.2.1</v>
      </c>
      <c r="B65" s="398" t="str">
        <f>'[5]Planilha Aditivo'!D67</f>
        <v>ESTACA RAIZ PERFURADA NO SOLO COM D = 45 CM - CONFECÇÃO</v>
      </c>
      <c r="C65" s="399" t="str">
        <f>'[5]Planilha Aditivo'!E67</f>
        <v>m</v>
      </c>
      <c r="D65" s="400">
        <f>'[5]Planilha Aditivo'!Q67</f>
        <v>77</v>
      </c>
      <c r="E65" s="400">
        <f>'[5]Planilha Aditivo'!R67</f>
        <v>0</v>
      </c>
      <c r="F65" s="400">
        <f>'[5]Planilha Aditivo'!U67</f>
        <v>235.16</v>
      </c>
      <c r="G65" s="401">
        <v>250.02</v>
      </c>
      <c r="H65" s="401">
        <v>0</v>
      </c>
    </row>
    <row r="66" spans="1:8" ht="27.6" x14ac:dyDescent="0.3">
      <c r="A66" s="397" t="str">
        <f>'[5]Planilha Aditivo'!A68</f>
        <v>5.2.2</v>
      </c>
      <c r="B66" s="398" t="str">
        <f>'[5]Planilha Aditivo'!D68</f>
        <v>ARMAÇÃO DE ESTACA ESCAVADA OU ESTACA BARRETE EM AÇO CA-50 COM APOIO DE GUINDASTE - FORNECIMENTO, PREPARO E COLOCAÇÃO</v>
      </c>
      <c r="C66" s="399" t="str">
        <f>'[5]Planilha Aditivo'!E68</f>
        <v>kg</v>
      </c>
      <c r="D66" s="400">
        <f>'[5]Planilha Aditivo'!Q68</f>
        <v>911.4</v>
      </c>
      <c r="E66" s="400">
        <f>'[5]Planilha Aditivo'!R68</f>
        <v>0</v>
      </c>
      <c r="F66" s="400">
        <f>'[5]Planilha Aditivo'!U68</f>
        <v>13.66</v>
      </c>
      <c r="G66" s="401">
        <v>14.52</v>
      </c>
      <c r="H66" s="401">
        <v>0</v>
      </c>
    </row>
    <row r="67" spans="1:8" ht="27.6" x14ac:dyDescent="0.3">
      <c r="A67" s="397" t="str">
        <f>'[5]Planilha Aditivo'!A69</f>
        <v>5.2.3</v>
      </c>
      <c r="B67" s="398" t="str">
        <f>'[5]Planilha Aditivo'!D69</f>
        <v>CONCRETAGEM DE BLOCOS DE COROAMENTO E VIGAS BALDRAMES, FCK 30 MPA, COM USO DE BOMBA ? LANÇAMENTO, ADENSAMENTO E ACABAMENTO. AF_06/2017</v>
      </c>
      <c r="C67" s="399" t="str">
        <f>'[5]Planilha Aditivo'!E69</f>
        <v>m³</v>
      </c>
      <c r="D67" s="400">
        <f>'[5]Planilha Aditivo'!Q69</f>
        <v>17.420000000000002</v>
      </c>
      <c r="E67" s="400">
        <f>'[5]Planilha Aditivo'!R69</f>
        <v>0</v>
      </c>
      <c r="F67" s="400">
        <f>'[5]Planilha Aditivo'!U69</f>
        <v>582.49</v>
      </c>
      <c r="G67" s="401">
        <v>619.29999999999995</v>
      </c>
      <c r="H67" s="401">
        <v>0</v>
      </c>
    </row>
    <row r="68" spans="1:8" ht="27.6" x14ac:dyDescent="0.3">
      <c r="A68" s="397" t="str">
        <f>'[5]Planilha Aditivo'!A70</f>
        <v>5.2.4</v>
      </c>
      <c r="B68" s="398" t="str">
        <f>'[5]Planilha Aditivo'!D70</f>
        <v>FABRICAÇÃO, MONTAGEM E DESMONTAGEM DE FÔRMA PARA BLOCO DE COROAMENTO, EM MADEIRA SERRADA, E=25 MM, 4 UTILIZAÇÕES. AF_06/2017</v>
      </c>
      <c r="C68" s="399" t="str">
        <f>'[5]Planilha Aditivo'!E70</f>
        <v>m²</v>
      </c>
      <c r="D68" s="400">
        <f>'[5]Planilha Aditivo'!Q70</f>
        <v>21.86</v>
      </c>
      <c r="E68" s="400">
        <f>'[5]Planilha Aditivo'!R70</f>
        <v>0</v>
      </c>
      <c r="F68" s="400">
        <f>'[5]Planilha Aditivo'!U70</f>
        <v>85.36</v>
      </c>
      <c r="G68" s="401">
        <v>90.75</v>
      </c>
      <c r="H68" s="401">
        <v>0</v>
      </c>
    </row>
    <row r="69" spans="1:8" ht="27.6" x14ac:dyDescent="0.3">
      <c r="A69" s="397" t="str">
        <f>'[5]Planilha Aditivo'!A71</f>
        <v>5.2.5</v>
      </c>
      <c r="B69" s="398" t="str">
        <f>'[5]Planilha Aditivo'!D71</f>
        <v>ARMAÇÃO DE BLOCO, VIGA BALDRAME OU SAPATA UTILIZANDO AÇO CA-50 DE 10 MM - MONTAGEM. AF_06/2017</v>
      </c>
      <c r="C69" s="399" t="str">
        <f>'[5]Planilha Aditivo'!E71</f>
        <v>KG</v>
      </c>
      <c r="D69" s="400">
        <f>'[5]Planilha Aditivo'!Q71</f>
        <v>87.2</v>
      </c>
      <c r="E69" s="400">
        <f>'[5]Planilha Aditivo'!R71</f>
        <v>0</v>
      </c>
      <c r="F69" s="400">
        <f>'[5]Planilha Aditivo'!U71</f>
        <v>20.89</v>
      </c>
      <c r="G69" s="401">
        <v>22.21</v>
      </c>
      <c r="H69" s="401">
        <v>0</v>
      </c>
    </row>
    <row r="70" spans="1:8" ht="27.6" x14ac:dyDescent="0.3">
      <c r="A70" s="397" t="str">
        <f>'[5]Planilha Aditivo'!A72</f>
        <v>5.2.6</v>
      </c>
      <c r="B70" s="398" t="str">
        <f>'[5]Planilha Aditivo'!D72</f>
        <v>ARMAÇÃO DE BLOCO, VIGA BALDRAME OU SAPATA UTILIZANDO AÇO CA-50 DE 16 MM - MONTAGEM. AF_06/2017</v>
      </c>
      <c r="C70" s="399" t="str">
        <f>'[5]Planilha Aditivo'!E72</f>
        <v>KG</v>
      </c>
      <c r="D70" s="400">
        <f>'[5]Planilha Aditivo'!Q72</f>
        <v>253</v>
      </c>
      <c r="E70" s="400">
        <f>'[5]Planilha Aditivo'!R72</f>
        <v>0</v>
      </c>
      <c r="F70" s="400">
        <f>'[5]Planilha Aditivo'!U72</f>
        <v>17.3</v>
      </c>
      <c r="G70" s="401">
        <v>18.39</v>
      </c>
      <c r="H70" s="401">
        <v>0</v>
      </c>
    </row>
    <row r="71" spans="1:8" ht="27.6" x14ac:dyDescent="0.3">
      <c r="A71" s="397" t="str">
        <f>'[5]Planilha Aditivo'!A73</f>
        <v>5.2.7</v>
      </c>
      <c r="B71" s="398" t="str">
        <f>'[5]Planilha Aditivo'!D73</f>
        <v>ARMAÇÃO DE BLOCO, VIGA BALDRAME OU SAPATA UTILIZANDO AÇO CA-50 DE 20 MM - MONTAGEM. AF_06/2017</v>
      </c>
      <c r="C71" s="399" t="str">
        <f>'[5]Planilha Aditivo'!E73</f>
        <v>KG</v>
      </c>
      <c r="D71" s="400">
        <f>'[5]Planilha Aditivo'!Q73</f>
        <v>790.1</v>
      </c>
      <c r="E71" s="400">
        <f>'[5]Planilha Aditivo'!R73</f>
        <v>0</v>
      </c>
      <c r="F71" s="400">
        <f>'[5]Planilha Aditivo'!U73</f>
        <v>19.72</v>
      </c>
      <c r="G71" s="401">
        <v>20.96</v>
      </c>
      <c r="H71" s="401">
        <v>0</v>
      </c>
    </row>
    <row r="72" spans="1:8" ht="41.4" x14ac:dyDescent="0.3">
      <c r="A72" s="397" t="str">
        <f>'[5]Planilha Aditivo'!A74</f>
        <v>5.2.8</v>
      </c>
      <c r="B72" s="398" t="str">
        <f>'[5]Planilha Aditivo'!D74</f>
        <v>CONCRETAGEM DE PILARES, FCK = 25 MPA, COM USO DE BOMBA EM EDIFICAÇÃO COM SEÇÃO MÉDIA DE PILARES MAIOR QUE 0,25 M² - LANÇAMENTO, ADENSAMENTO E ACABAMENTO. AF_12/2015</v>
      </c>
      <c r="C72" s="399" t="str">
        <f>'[5]Planilha Aditivo'!E74</f>
        <v>m³</v>
      </c>
      <c r="D72" s="400">
        <f>'[5]Planilha Aditivo'!Q74</f>
        <v>3.08</v>
      </c>
      <c r="E72" s="400">
        <f>'[5]Planilha Aditivo'!R74</f>
        <v>0</v>
      </c>
      <c r="F72" s="400">
        <f>'[5]Planilha Aditivo'!U74</f>
        <v>550.6</v>
      </c>
      <c r="G72" s="401">
        <v>585.39</v>
      </c>
      <c r="H72" s="401">
        <v>0</v>
      </c>
    </row>
    <row r="73" spans="1:8" ht="27.6" x14ac:dyDescent="0.3">
      <c r="A73" s="397" t="str">
        <f>'[5]Planilha Aditivo'!A75</f>
        <v>5.2.9</v>
      </c>
      <c r="B73" s="398" t="str">
        <f>'[5]Planilha Aditivo'!D75</f>
        <v>FABRICAÇÃO DE FÔRMA PARA PILARES E ESTRUTURAS SIMILARES, EM CHAPA DE MADEIRA COMPENSADA RESINADA, E = 17 MM. AF_09/2020</v>
      </c>
      <c r="C73" s="399" t="str">
        <f>'[5]Planilha Aditivo'!E75</f>
        <v>m²</v>
      </c>
      <c r="D73" s="400">
        <f>'[5]Planilha Aditivo'!Q75</f>
        <v>6.16</v>
      </c>
      <c r="E73" s="400">
        <f>'[5]Planilha Aditivo'!R75</f>
        <v>0</v>
      </c>
      <c r="F73" s="400">
        <f>'[5]Planilha Aditivo'!U75</f>
        <v>213.93</v>
      </c>
      <c r="G73" s="401">
        <v>227.45</v>
      </c>
      <c r="H73" s="401">
        <v>0</v>
      </c>
    </row>
    <row r="74" spans="1:8" ht="41.4" x14ac:dyDescent="0.3">
      <c r="A74" s="397" t="str">
        <f>'[5]Planilha Aditivo'!A76</f>
        <v>5.2.10</v>
      </c>
      <c r="B74" s="398" t="str">
        <f>'[5]Planilha Aditivo'!D76</f>
        <v>ARMAÇÃO DE PILAR OU VIGA DE UMA ESTRUTURA CONVENCIONAL DE CONCRETO ARMADO EM UM EDIFÍCIO DE MÚLTIPLOS PAVIMENTOS UTILIZANDO AÇO CA-50 DE 10,0 MM - MONTAGEM. AF_12/2015</v>
      </c>
      <c r="C74" s="399" t="str">
        <f>'[5]Planilha Aditivo'!E76</f>
        <v>KG</v>
      </c>
      <c r="D74" s="400">
        <f>'[5]Planilha Aditivo'!Q76</f>
        <v>116</v>
      </c>
      <c r="E74" s="400">
        <f>'[5]Planilha Aditivo'!R76</f>
        <v>0</v>
      </c>
      <c r="F74" s="400">
        <f>'[5]Planilha Aditivo'!U76</f>
        <v>19.89</v>
      </c>
      <c r="G74" s="401">
        <v>21.14</v>
      </c>
      <c r="H74" s="401">
        <v>0</v>
      </c>
    </row>
    <row r="75" spans="1:8" ht="41.4" x14ac:dyDescent="0.3">
      <c r="A75" s="397" t="str">
        <f>'[5]Planilha Aditivo'!A77</f>
        <v>5.2.11</v>
      </c>
      <c r="B75" s="398" t="str">
        <f>'[5]Planilha Aditivo'!D77</f>
        <v>ARMAÇÃO DE PILAR OU VIGA DE UMA ESTRUTURA CONVENCIONAL DE CONCRETO ARMADO EM UM EDIFÍCIO DE MÚLTIPLOS PAVIMENTOS UTILIZANDO AÇO CA-50 DE 25,0 MM - MONTAGEM. AF_12/2015</v>
      </c>
      <c r="C75" s="399" t="str">
        <f>'[5]Planilha Aditivo'!E77</f>
        <v>KG</v>
      </c>
      <c r="D75" s="400">
        <f>'[5]Planilha Aditivo'!Q77</f>
        <v>736.8</v>
      </c>
      <c r="E75" s="400">
        <f>'[5]Planilha Aditivo'!R77</f>
        <v>0</v>
      </c>
      <c r="F75" s="400">
        <f>'[5]Planilha Aditivo'!U77</f>
        <v>19.010000000000002</v>
      </c>
      <c r="G75" s="401">
        <v>20.21</v>
      </c>
      <c r="H75" s="401">
        <v>0</v>
      </c>
    </row>
    <row r="76" spans="1:8" x14ac:dyDescent="0.3">
      <c r="A76" s="408" t="str">
        <f>'[5]Planilha Aditivo'!A78</f>
        <v>5.3</v>
      </c>
      <c r="B76" s="412" t="str">
        <f>'[5]Planilha Aditivo'!D78</f>
        <v>TORRE 2</v>
      </c>
      <c r="C76" s="410">
        <f>'[5]Planilha Aditivo'!E78</f>
        <v>0</v>
      </c>
      <c r="D76" s="411">
        <f>'[5]Planilha Aditivo'!Q78</f>
        <v>0</v>
      </c>
      <c r="E76" s="411">
        <f>'[5]Planilha Aditivo'!R78</f>
        <v>0</v>
      </c>
      <c r="F76" s="411">
        <f>'[5]Planilha Aditivo'!U78</f>
        <v>0</v>
      </c>
      <c r="G76" s="413">
        <v>0</v>
      </c>
      <c r="H76" s="413"/>
    </row>
    <row r="77" spans="1:8" x14ac:dyDescent="0.3">
      <c r="A77" s="397" t="str">
        <f>'[5]Planilha Aditivo'!A79</f>
        <v>5.3.1</v>
      </c>
      <c r="B77" s="398" t="str">
        <f>'[5]Planilha Aditivo'!D79</f>
        <v>ESTACA RAIZ PERFURADA NO SOLO COM D = 45 CM - CONFECÇÃO</v>
      </c>
      <c r="C77" s="399" t="str">
        <f>'[5]Planilha Aditivo'!E79</f>
        <v>m</v>
      </c>
      <c r="D77" s="400">
        <f>'[5]Planilha Aditivo'!Q79</f>
        <v>98</v>
      </c>
      <c r="E77" s="400">
        <f>'[5]Planilha Aditivo'!R79</f>
        <v>98</v>
      </c>
      <c r="F77" s="400">
        <f>'[5]Planilha Aditivo'!U79</f>
        <v>235.16</v>
      </c>
      <c r="G77" s="401">
        <v>250.03</v>
      </c>
      <c r="H77" s="401">
        <v>24502.94</v>
      </c>
    </row>
    <row r="78" spans="1:8" ht="27.6" x14ac:dyDescent="0.3">
      <c r="A78" s="397" t="str">
        <f>'[5]Planilha Aditivo'!A80</f>
        <v>5.3.2</v>
      </c>
      <c r="B78" s="398" t="str">
        <f>'[5]Planilha Aditivo'!D80</f>
        <v>ARMAÇÃO DE ESTACA ESCAVADA OU ESTACA BARRETE EM AÇO CA-50 COM APOIO DE GUINDASTE - FORNECIMENTO, PREPARO E COLOCAÇÃO</v>
      </c>
      <c r="C78" s="399" t="str">
        <f>'[5]Planilha Aditivo'!E80</f>
        <v>kg</v>
      </c>
      <c r="D78" s="400">
        <f>'[5]Planilha Aditivo'!Q80</f>
        <v>911.4</v>
      </c>
      <c r="E78" s="400">
        <f>'[5]Planilha Aditivo'!R80</f>
        <v>911.4</v>
      </c>
      <c r="F78" s="400">
        <f>'[5]Planilha Aditivo'!U80</f>
        <v>13.66</v>
      </c>
      <c r="G78" s="401">
        <v>14.53</v>
      </c>
      <c r="H78" s="401">
        <v>13242.64</v>
      </c>
    </row>
    <row r="79" spans="1:8" ht="27.6" x14ac:dyDescent="0.3">
      <c r="A79" s="397" t="str">
        <f>'[5]Planilha Aditivo'!A81</f>
        <v>5.3.3</v>
      </c>
      <c r="B79" s="398" t="str">
        <f>'[5]Planilha Aditivo'!D81</f>
        <v>CONCRETAGEM DE BLOCOS DE COROAMENTO E VIGAS BALDRAMES, FCK 30 MPA, COM USO DE BOMBA ? LANÇAMENTO, ADENSAMENTO E ACABAMENTO. AF_06/2017</v>
      </c>
      <c r="C79" s="399" t="str">
        <f>'[5]Planilha Aditivo'!E81</f>
        <v>m³</v>
      </c>
      <c r="D79" s="400">
        <f>'[5]Planilha Aditivo'!Q81</f>
        <v>17.420000000000002</v>
      </c>
      <c r="E79" s="400">
        <f>'[5]Planilha Aditivo'!R81</f>
        <v>17.420000000000002</v>
      </c>
      <c r="F79" s="400">
        <f>'[5]Planilha Aditivo'!U81</f>
        <v>582.49</v>
      </c>
      <c r="G79" s="401">
        <v>619.30999999999995</v>
      </c>
      <c r="H79" s="401">
        <v>10788.38</v>
      </c>
    </row>
    <row r="80" spans="1:8" ht="27.6" x14ac:dyDescent="0.3">
      <c r="A80" s="397" t="str">
        <f>'[5]Planilha Aditivo'!A82</f>
        <v>5.3.4</v>
      </c>
      <c r="B80" s="398" t="str">
        <f>'[5]Planilha Aditivo'!D82</f>
        <v>FABRICAÇÃO, MONTAGEM E DESMONTAGEM DE FÔRMA PARA BLOCO DE COROAMENTO, EM MADEIRA SERRADA, E=25 MM, 4 UTILIZAÇÕES. AF_06/2017</v>
      </c>
      <c r="C80" s="399" t="str">
        <f>'[5]Planilha Aditivo'!E82</f>
        <v>m²</v>
      </c>
      <c r="D80" s="400">
        <f>'[5]Planilha Aditivo'!Q82</f>
        <v>21.86</v>
      </c>
      <c r="E80" s="400">
        <f>'[5]Planilha Aditivo'!R82</f>
        <v>21.86</v>
      </c>
      <c r="F80" s="400">
        <f>'[5]Planilha Aditivo'!U82</f>
        <v>85.36</v>
      </c>
      <c r="G80" s="401">
        <v>90.76</v>
      </c>
      <c r="H80" s="401">
        <v>1984.01</v>
      </c>
    </row>
    <row r="81" spans="1:8" ht="27.6" x14ac:dyDescent="0.3">
      <c r="A81" s="397" t="str">
        <f>'[5]Planilha Aditivo'!A83</f>
        <v>5.3.5</v>
      </c>
      <c r="B81" s="398" t="str">
        <f>'[5]Planilha Aditivo'!D83</f>
        <v>ARMAÇÃO DE BLOCO, VIGA BALDRAME OU SAPATA UTILIZANDO AÇO CA-50 DE 10 MM - MONTAGEM. AF_06/2017</v>
      </c>
      <c r="C81" s="399" t="str">
        <f>'[5]Planilha Aditivo'!E83</f>
        <v>KG</v>
      </c>
      <c r="D81" s="400">
        <f>'[5]Planilha Aditivo'!Q83</f>
        <v>87.2</v>
      </c>
      <c r="E81" s="400">
        <f>'[5]Planilha Aditivo'!R83</f>
        <v>87.2</v>
      </c>
      <c r="F81" s="400">
        <f>'[5]Planilha Aditivo'!U83</f>
        <v>20.89</v>
      </c>
      <c r="G81" s="401">
        <v>22.22</v>
      </c>
      <c r="H81" s="401">
        <v>1937.58</v>
      </c>
    </row>
    <row r="82" spans="1:8" ht="27.6" x14ac:dyDescent="0.3">
      <c r="A82" s="397" t="str">
        <f>'[5]Planilha Aditivo'!A84</f>
        <v>5.3.6</v>
      </c>
      <c r="B82" s="398" t="str">
        <f>'[5]Planilha Aditivo'!D84</f>
        <v>ARMAÇÃO DE BLOCO, VIGA BALDRAME OU SAPATA UTILIZANDO AÇO CA-50 DE 16 MM - MONTAGEM. AF_06/2017</v>
      </c>
      <c r="C82" s="399" t="str">
        <f>'[5]Planilha Aditivo'!E84</f>
        <v>KG</v>
      </c>
      <c r="D82" s="400">
        <f>'[5]Planilha Aditivo'!Q84</f>
        <v>253</v>
      </c>
      <c r="E82" s="400">
        <f>'[5]Planilha Aditivo'!R84</f>
        <v>253</v>
      </c>
      <c r="F82" s="400">
        <f>'[5]Planilha Aditivo'!U84</f>
        <v>17.3</v>
      </c>
      <c r="G82" s="401">
        <v>18.399999999999999</v>
      </c>
      <c r="H82" s="401">
        <v>4655.2</v>
      </c>
    </row>
    <row r="83" spans="1:8" ht="27.6" x14ac:dyDescent="0.3">
      <c r="A83" s="397" t="str">
        <f>'[5]Planilha Aditivo'!A85</f>
        <v>5.3.7</v>
      </c>
      <c r="B83" s="398" t="str">
        <f>'[5]Planilha Aditivo'!D85</f>
        <v>ARMAÇÃO DE BLOCO, VIGA BALDRAME OU SAPATA UTILIZANDO AÇO CA-50 DE 20 MM - MONTAGEM. AF_06/2017</v>
      </c>
      <c r="C83" s="399" t="str">
        <f>'[5]Planilha Aditivo'!E85</f>
        <v>KG</v>
      </c>
      <c r="D83" s="400">
        <f>'[5]Planilha Aditivo'!Q85</f>
        <v>790.1</v>
      </c>
      <c r="E83" s="400">
        <f>'[5]Planilha Aditivo'!R85</f>
        <v>790.1</v>
      </c>
      <c r="F83" s="400">
        <f>'[5]Planilha Aditivo'!U85</f>
        <v>19.72</v>
      </c>
      <c r="G83" s="401">
        <v>20.97</v>
      </c>
      <c r="H83" s="401">
        <v>16568.400000000001</v>
      </c>
    </row>
    <row r="84" spans="1:8" ht="41.4" x14ac:dyDescent="0.3">
      <c r="A84" s="397" t="str">
        <f>'[5]Planilha Aditivo'!A86</f>
        <v>5.3.8</v>
      </c>
      <c r="B84" s="398" t="str">
        <f>'[5]Planilha Aditivo'!D86</f>
        <v>CONCRETAGEM DE PILARES, FCK = 25 MPA, COM USO DE BOMBA EM EDIFICAÇÃO COM SEÇÃO MÉDIA DE PILARES MAIOR QUE 0,25 M² - LANÇAMENTO, ADENSAMENTO E ACABAMENTO. AF_12/2015</v>
      </c>
      <c r="C84" s="399" t="str">
        <f>'[5]Planilha Aditivo'!E86</f>
        <v>m³</v>
      </c>
      <c r="D84" s="400">
        <f>'[5]Planilha Aditivo'!Q86</f>
        <v>3.08</v>
      </c>
      <c r="E84" s="400">
        <f>'[5]Planilha Aditivo'!R86</f>
        <v>3.08</v>
      </c>
      <c r="F84" s="400">
        <f>'[5]Planilha Aditivo'!U86</f>
        <v>550.6</v>
      </c>
      <c r="G84" s="401">
        <v>585.4</v>
      </c>
      <c r="H84" s="401">
        <v>1803.03</v>
      </c>
    </row>
    <row r="85" spans="1:8" ht="27.6" x14ac:dyDescent="0.3">
      <c r="A85" s="397" t="str">
        <f>'[5]Planilha Aditivo'!A87</f>
        <v>5.3.9</v>
      </c>
      <c r="B85" s="398" t="str">
        <f>'[5]Planilha Aditivo'!D87</f>
        <v>FABRICAÇÃO DE FÔRMA PARA PILARES E ESTRUTURAS SIMILARES, EM CHAPA DE MADEIRA COMPENSADA RESINADA, E = 17 MM. AF_09/2020</v>
      </c>
      <c r="C85" s="399" t="str">
        <f>'[5]Planilha Aditivo'!E87</f>
        <v>m²</v>
      </c>
      <c r="D85" s="400">
        <f>'[5]Planilha Aditivo'!Q87</f>
        <v>6.16</v>
      </c>
      <c r="E85" s="400">
        <f>'[5]Planilha Aditivo'!R87</f>
        <v>6.16</v>
      </c>
      <c r="F85" s="400">
        <f>'[5]Planilha Aditivo'!U87</f>
        <v>213.93</v>
      </c>
      <c r="G85" s="401">
        <v>227.46</v>
      </c>
      <c r="H85" s="401">
        <v>1401.15</v>
      </c>
    </row>
    <row r="86" spans="1:8" ht="41.4" x14ac:dyDescent="0.3">
      <c r="A86" s="397" t="str">
        <f>'[5]Planilha Aditivo'!A88</f>
        <v>5.3.10</v>
      </c>
      <c r="B86" s="398" t="str">
        <f>'[5]Planilha Aditivo'!D88</f>
        <v>ARMAÇÃO DE PILAR OU VIGA DE UMA ESTRUTURA CONVENCIONAL DE CONCRETO ARMADO EM UM EDIFÍCIO DE MÚLTIPLOS PAVIMENTOS UTILIZANDO AÇO CA-50 DE 10,0 MM - MONTAGEM. AF_12/2015</v>
      </c>
      <c r="C86" s="399" t="str">
        <f>'[5]Planilha Aditivo'!E88</f>
        <v>KG</v>
      </c>
      <c r="D86" s="400">
        <f>'[5]Planilha Aditivo'!Q88</f>
        <v>116</v>
      </c>
      <c r="E86" s="400">
        <f>'[5]Planilha Aditivo'!R88</f>
        <v>116</v>
      </c>
      <c r="F86" s="400">
        <f>'[5]Planilha Aditivo'!U88</f>
        <v>19.89</v>
      </c>
      <c r="G86" s="401">
        <v>21.15</v>
      </c>
      <c r="H86" s="401">
        <v>2453.4</v>
      </c>
    </row>
    <row r="87" spans="1:8" ht="41.4" x14ac:dyDescent="0.3">
      <c r="A87" s="397" t="str">
        <f>'[5]Planilha Aditivo'!A89</f>
        <v>5.3.11</v>
      </c>
      <c r="B87" s="398" t="str">
        <f>'[5]Planilha Aditivo'!D89</f>
        <v>ARMAÇÃO DE PILAR OU VIGA DE UMA ESTRUTURA CONVENCIONAL DE CONCRETO ARMADO EM UM EDIFÍCIO DE MÚLTIPLOS PAVIMENTOS UTILIZANDO AÇO CA-50 DE 25,0 MM - MONTAGEM. AF_12/2015</v>
      </c>
      <c r="C87" s="399" t="str">
        <f>'[5]Planilha Aditivo'!E89</f>
        <v>KG</v>
      </c>
      <c r="D87" s="400">
        <f>'[5]Planilha Aditivo'!Q89</f>
        <v>736.8</v>
      </c>
      <c r="E87" s="400">
        <f>'[5]Planilha Aditivo'!R89</f>
        <v>736.8</v>
      </c>
      <c r="F87" s="400">
        <f>'[5]Planilha Aditivo'!U89</f>
        <v>19.010000000000002</v>
      </c>
      <c r="G87" s="401">
        <v>20.22</v>
      </c>
      <c r="H87" s="401">
        <v>14898.1</v>
      </c>
    </row>
    <row r="88" spans="1:8" ht="27.6" x14ac:dyDescent="0.3">
      <c r="A88" s="397" t="str">
        <f>'[5]Planilha Aditivo'!A90</f>
        <v>5.3.12</v>
      </c>
      <c r="B88" s="398" t="str">
        <f>'[5]Planilha Aditivo'!D90</f>
        <v xml:space="preserve"> Rebaixamento com ponteiras filtrantes (01 conjunto), inclusive grupo gerador 80 kva - aluguel mensal</v>
      </c>
      <c r="C88" s="399" t="str">
        <f>'[5]Planilha Aditivo'!E90</f>
        <v>mes</v>
      </c>
      <c r="D88" s="400">
        <f>'[5]Planilha Aditivo'!Q90</f>
        <v>1</v>
      </c>
      <c r="E88" s="400">
        <f>'[5]Planilha Aditivo'!R90</f>
        <v>1</v>
      </c>
      <c r="F88" s="400">
        <f>'[5]Planilha Aditivo'!U90</f>
        <v>9483.8700000000008</v>
      </c>
      <c r="G88" s="401">
        <v>10083.26</v>
      </c>
      <c r="H88" s="401">
        <v>10083.26</v>
      </c>
    </row>
    <row r="89" spans="1:8" x14ac:dyDescent="0.3">
      <c r="A89" s="397" t="str">
        <f>'[5]Planilha Aditivo'!A91</f>
        <v>5.3.13</v>
      </c>
      <c r="B89" s="398" t="str">
        <f>'[5]Planilha Aditivo'!D91</f>
        <v>Enfilagem tubular sistema convencional schedule 40 - D = 65 mm</v>
      </c>
      <c r="C89" s="399" t="str">
        <f>'[5]Planilha Aditivo'!E91</f>
        <v>m</v>
      </c>
      <c r="D89" s="400">
        <f>'[5]Planilha Aditivo'!Q91</f>
        <v>107.1</v>
      </c>
      <c r="E89" s="400">
        <f>'[5]Planilha Aditivo'!R91</f>
        <v>107.1</v>
      </c>
      <c r="F89" s="400">
        <f>'[5]Planilha Aditivo'!U91</f>
        <v>300.33999999999997</v>
      </c>
      <c r="G89" s="401">
        <v>319.33</v>
      </c>
      <c r="H89" s="401">
        <v>34200.239999999998</v>
      </c>
    </row>
    <row r="90" spans="1:8" ht="41.4" x14ac:dyDescent="0.3">
      <c r="A90" s="397" t="str">
        <f>'[5]Planilha Aditivo'!A92</f>
        <v>5.3.14</v>
      </c>
      <c r="B90" s="398" t="str">
        <f>'[5]Planilha Aditivo'!D92</f>
        <v>Escoramento com perfis metálicos W 150 x 18,0 kg/m a cada metro e chapas de aço - estroncas a cada 2 m não incluídas -profundidade de até 10 m - aço com utilização de 20 vezes - fornecimento, instalação e retirada</v>
      </c>
      <c r="C90" s="399" t="str">
        <f>'[5]Planilha Aditivo'!E92</f>
        <v>m²</v>
      </c>
      <c r="D90" s="400">
        <f>'[5]Planilha Aditivo'!Q92</f>
        <v>48</v>
      </c>
      <c r="E90" s="400">
        <f>'[5]Planilha Aditivo'!R92</f>
        <v>48</v>
      </c>
      <c r="F90" s="400">
        <f>'[5]Planilha Aditivo'!U92</f>
        <v>206.27</v>
      </c>
      <c r="G90" s="401">
        <v>219.31</v>
      </c>
      <c r="H90" s="401">
        <v>10526.88</v>
      </c>
    </row>
    <row r="91" spans="1:8" x14ac:dyDescent="0.3">
      <c r="A91" s="408" t="str">
        <f>'[5]Planilha Aditivo'!A93</f>
        <v>5.4</v>
      </c>
      <c r="B91" s="412" t="str">
        <f>'[5]Planilha Aditivo'!D93</f>
        <v>TORRE 3</v>
      </c>
      <c r="C91" s="410">
        <f>'[5]Planilha Aditivo'!E93</f>
        <v>0</v>
      </c>
      <c r="D91" s="411">
        <f>'[5]Planilha Aditivo'!Q93</f>
        <v>0</v>
      </c>
      <c r="E91" s="411">
        <f>'[5]Planilha Aditivo'!R93</f>
        <v>0</v>
      </c>
      <c r="F91" s="411">
        <f>'[5]Planilha Aditivo'!U93</f>
        <v>0</v>
      </c>
      <c r="G91" s="413">
        <v>0</v>
      </c>
      <c r="H91" s="413"/>
    </row>
    <row r="92" spans="1:8" x14ac:dyDescent="0.3">
      <c r="A92" s="397" t="str">
        <f>'[5]Planilha Aditivo'!A94</f>
        <v>5.4.1</v>
      </c>
      <c r="B92" s="398" t="str">
        <f>'[5]Planilha Aditivo'!D94</f>
        <v>ESTACA RAIZ PERFURADA NO SOLO COM D = 45 CM - CONFECÇÃO</v>
      </c>
      <c r="C92" s="399" t="str">
        <f>'[5]Planilha Aditivo'!E94</f>
        <v>m</v>
      </c>
      <c r="D92" s="400">
        <f>'[5]Planilha Aditivo'!Q94</f>
        <v>135</v>
      </c>
      <c r="E92" s="400">
        <f>'[5]Planilha Aditivo'!R94</f>
        <v>135</v>
      </c>
      <c r="F92" s="400">
        <f>'[5]Planilha Aditivo'!U94</f>
        <v>235.16</v>
      </c>
      <c r="G92" s="401">
        <v>250.03</v>
      </c>
      <c r="H92" s="401">
        <v>33754.050000000003</v>
      </c>
    </row>
    <row r="93" spans="1:8" ht="27.6" x14ac:dyDescent="0.3">
      <c r="A93" s="397" t="str">
        <f>'[5]Planilha Aditivo'!A95</f>
        <v>5.4.2</v>
      </c>
      <c r="B93" s="398" t="str">
        <f>'[5]Planilha Aditivo'!D95</f>
        <v>ARMAÇÃO DE ESTACA ESCAVADA OU ESTACA BARRETE EM AÇO CA-50 COM APOIO DE GUINDASTE - FORNECIMENTO, PREPARO E COLOCAÇÃO</v>
      </c>
      <c r="C93" s="399" t="str">
        <f>'[5]Planilha Aditivo'!E95</f>
        <v>kg</v>
      </c>
      <c r="D93" s="400">
        <f>'[5]Planilha Aditivo'!Q95</f>
        <v>1171.81</v>
      </c>
      <c r="E93" s="400">
        <f>'[5]Planilha Aditivo'!R95</f>
        <v>1171.81</v>
      </c>
      <c r="F93" s="400">
        <f>'[5]Planilha Aditivo'!U95</f>
        <v>13.66</v>
      </c>
      <c r="G93" s="401">
        <v>14.53</v>
      </c>
      <c r="H93" s="401">
        <v>17026.400000000001</v>
      </c>
    </row>
    <row r="94" spans="1:8" ht="27.6" x14ac:dyDescent="0.3">
      <c r="A94" s="397" t="str">
        <f>'[5]Planilha Aditivo'!A96</f>
        <v>5.4.3</v>
      </c>
      <c r="B94" s="398" t="str">
        <f>'[5]Planilha Aditivo'!D96</f>
        <v>CONCRETAGEM DE BLOCOS DE COROAMENTO E VIGAS BALDRAMES, FCK 30 MPA, COM USO DE BOMBA ? LANÇAMENTO, ADENSAMENTO E ACABAMENTO. AF_06/2017</v>
      </c>
      <c r="C94" s="399" t="str">
        <f>'[5]Planilha Aditivo'!E96</f>
        <v>m³</v>
      </c>
      <c r="D94" s="400">
        <f>'[5]Planilha Aditivo'!Q96</f>
        <v>19.36</v>
      </c>
      <c r="E94" s="400">
        <f>'[5]Planilha Aditivo'!R96</f>
        <v>19.36</v>
      </c>
      <c r="F94" s="400">
        <f>'[5]Planilha Aditivo'!U96</f>
        <v>582.49</v>
      </c>
      <c r="G94" s="401">
        <v>619.30999999999995</v>
      </c>
      <c r="H94" s="401">
        <v>11989.84</v>
      </c>
    </row>
    <row r="95" spans="1:8" ht="27.6" x14ac:dyDescent="0.3">
      <c r="A95" s="397" t="str">
        <f>'[5]Planilha Aditivo'!A97</f>
        <v>5.4.4</v>
      </c>
      <c r="B95" s="398" t="str">
        <f>'[5]Planilha Aditivo'!D97</f>
        <v>FABRICAÇÃO, MONTAGEM E DESMONTAGEM DE FÔRMA PARA BLOCO DE COROAMENTO, EM MADEIRA SERRADA, E=25 MM, 4 UTILIZAÇÕES. AF_06/2017</v>
      </c>
      <c r="C95" s="399" t="str">
        <f>'[5]Planilha Aditivo'!E97</f>
        <v>m²</v>
      </c>
      <c r="D95" s="400">
        <f>'[5]Planilha Aditivo'!Q97</f>
        <v>38.72</v>
      </c>
      <c r="E95" s="400">
        <f>'[5]Planilha Aditivo'!R97</f>
        <v>38.72</v>
      </c>
      <c r="F95" s="400">
        <f>'[5]Planilha Aditivo'!U97</f>
        <v>85.36</v>
      </c>
      <c r="G95" s="401">
        <v>90.76</v>
      </c>
      <c r="H95" s="401">
        <v>3514.23</v>
      </c>
    </row>
    <row r="96" spans="1:8" ht="27.6" x14ac:dyDescent="0.3">
      <c r="A96" s="397" t="str">
        <f>'[5]Planilha Aditivo'!A98</f>
        <v>5.4.5</v>
      </c>
      <c r="B96" s="398" t="str">
        <f>'[5]Planilha Aditivo'!D98</f>
        <v>ARMAÇÃO DE BLOCO, VIGA BALDRAME OU SAPATA UTILIZANDO AÇO CA-50 DE 8 MM - MONTAGEM. AF_06/2017</v>
      </c>
      <c r="C96" s="399" t="str">
        <f>'[5]Planilha Aditivo'!E98</f>
        <v>KG</v>
      </c>
      <c r="D96" s="400">
        <f>'[5]Planilha Aditivo'!Q98</f>
        <v>108.3</v>
      </c>
      <c r="E96" s="400">
        <f>'[5]Planilha Aditivo'!R98</f>
        <v>108.3</v>
      </c>
      <c r="F96" s="400">
        <f>'[5]Planilha Aditivo'!U98</f>
        <v>22.87</v>
      </c>
      <c r="G96" s="401">
        <v>24.32</v>
      </c>
      <c r="H96" s="401">
        <v>2633.86</v>
      </c>
    </row>
    <row r="97" spans="1:8" ht="27.6" x14ac:dyDescent="0.3">
      <c r="A97" s="397" t="str">
        <f>'[5]Planilha Aditivo'!A99</f>
        <v>5.4.6</v>
      </c>
      <c r="B97" s="398" t="str">
        <f>'[5]Planilha Aditivo'!D99</f>
        <v>ARMAÇÃO DE BLOCO, VIGA BALDRAME OU SAPATA UTILIZANDO AÇO CA-50 DE 16 MM - MONTAGEM. AF_06/2017</v>
      </c>
      <c r="C97" s="399" t="str">
        <f>'[5]Planilha Aditivo'!E99</f>
        <v>KG</v>
      </c>
      <c r="D97" s="400">
        <f>'[5]Planilha Aditivo'!Q99</f>
        <v>202.4</v>
      </c>
      <c r="E97" s="400">
        <f>'[5]Planilha Aditivo'!R99</f>
        <v>202.4</v>
      </c>
      <c r="F97" s="400">
        <f>'[5]Planilha Aditivo'!U99</f>
        <v>17.3</v>
      </c>
      <c r="G97" s="401">
        <v>18.399999999999999</v>
      </c>
      <c r="H97" s="401">
        <v>3724.16</v>
      </c>
    </row>
    <row r="98" spans="1:8" ht="27.6" x14ac:dyDescent="0.3">
      <c r="A98" s="397" t="str">
        <f>'[5]Planilha Aditivo'!A100</f>
        <v>5.4.7</v>
      </c>
      <c r="B98" s="398" t="str">
        <f>'[5]Planilha Aditivo'!D100</f>
        <v>ARMAÇÃO DE BLOCO, VIGA BALDRAME OU SAPATA UTILIZANDO AÇO CA-50 DE 20 MM - MONTAGEM. AF_06/2017</v>
      </c>
      <c r="C98" s="399" t="str">
        <f>'[5]Planilha Aditivo'!E100</f>
        <v>KG</v>
      </c>
      <c r="D98" s="400">
        <f>'[5]Planilha Aditivo'!Q100</f>
        <v>1129</v>
      </c>
      <c r="E98" s="400">
        <f>'[5]Planilha Aditivo'!R100</f>
        <v>1129</v>
      </c>
      <c r="F98" s="400">
        <f>'[5]Planilha Aditivo'!U100</f>
        <v>19.72</v>
      </c>
      <c r="G98" s="401">
        <v>20.97</v>
      </c>
      <c r="H98" s="401">
        <v>23675.13</v>
      </c>
    </row>
    <row r="99" spans="1:8" ht="41.4" x14ac:dyDescent="0.3">
      <c r="A99" s="397" t="str">
        <f>'[5]Planilha Aditivo'!A101</f>
        <v>5.4.8</v>
      </c>
      <c r="B99" s="398" t="str">
        <f>'[5]Planilha Aditivo'!D101</f>
        <v>CONCRETAGEM DE PILARES, FCK = 25 MPA, COM USO DE BOMBA EM EDIFICAÇÃO COM SEÇÃO MÉDIA DE PILARES MAIOR QUE 0,25 M² - LANÇAMENTO, ADENSAMENTO E ACABAMENTO. AF_12/2015</v>
      </c>
      <c r="C99" s="399" t="str">
        <f>'[5]Planilha Aditivo'!E101</f>
        <v>m³</v>
      </c>
      <c r="D99" s="400">
        <f>'[5]Planilha Aditivo'!Q101</f>
        <v>4.62</v>
      </c>
      <c r="E99" s="400">
        <f>'[5]Planilha Aditivo'!R101</f>
        <v>4.62</v>
      </c>
      <c r="F99" s="400">
        <f>'[5]Planilha Aditivo'!U101</f>
        <v>550.6</v>
      </c>
      <c r="G99" s="401">
        <v>585.4</v>
      </c>
      <c r="H99" s="401">
        <v>2704.55</v>
      </c>
    </row>
    <row r="100" spans="1:8" ht="27.6" x14ac:dyDescent="0.3">
      <c r="A100" s="397" t="str">
        <f>'[5]Planilha Aditivo'!A102</f>
        <v>5.4.9</v>
      </c>
      <c r="B100" s="398" t="str">
        <f>'[5]Planilha Aditivo'!D102</f>
        <v>FABRICAÇÃO DE FÔRMA PARA PILARES E ESTRUTURAS SIMILARES, EM CHAPA DE MADEIRA COMPENSADA RESINADA, E = 17 MM. AF_09/2020</v>
      </c>
      <c r="C100" s="399" t="str">
        <f>'[5]Planilha Aditivo'!E102</f>
        <v>m²</v>
      </c>
      <c r="D100" s="400">
        <f>'[5]Planilha Aditivo'!Q102</f>
        <v>9.24</v>
      </c>
      <c r="E100" s="400">
        <f>'[5]Planilha Aditivo'!R102</f>
        <v>9.24</v>
      </c>
      <c r="F100" s="400">
        <f>'[5]Planilha Aditivo'!U102</f>
        <v>213.93</v>
      </c>
      <c r="G100" s="401">
        <v>227.46</v>
      </c>
      <c r="H100" s="401">
        <v>2101.73</v>
      </c>
    </row>
    <row r="101" spans="1:8" ht="41.4" x14ac:dyDescent="0.3">
      <c r="A101" s="397" t="str">
        <f>'[5]Planilha Aditivo'!A103</f>
        <v>5.4.10</v>
      </c>
      <c r="B101" s="398" t="str">
        <f>'[5]Planilha Aditivo'!D103</f>
        <v>ARMAÇÃO DE PILAR OU VIGA DE UMA ESTRUTURA CONVENCIONAL DE CONCRETO ARMADO EM UM EDIFÍCIO DE MÚLTIPLOS PAVIMENTOS UTILIZANDO AÇO CA-50 DE 10,0 MM - MONTAGEM. AF_12/2015</v>
      </c>
      <c r="C101" s="399" t="str">
        <f>'[5]Planilha Aditivo'!E103</f>
        <v>KG</v>
      </c>
      <c r="D101" s="400">
        <f>'[5]Planilha Aditivo'!Q103</f>
        <v>162.25</v>
      </c>
      <c r="E101" s="400">
        <f>'[5]Planilha Aditivo'!R103</f>
        <v>162.25</v>
      </c>
      <c r="F101" s="400">
        <f>'[5]Planilha Aditivo'!U103</f>
        <v>19.89</v>
      </c>
      <c r="G101" s="401">
        <v>21.15</v>
      </c>
      <c r="H101" s="401">
        <v>3431.59</v>
      </c>
    </row>
    <row r="102" spans="1:8" ht="41.4" x14ac:dyDescent="0.3">
      <c r="A102" s="397" t="str">
        <f>'[5]Planilha Aditivo'!A104</f>
        <v>5.4.11</v>
      </c>
      <c r="B102" s="398" t="str">
        <f>'[5]Planilha Aditivo'!D104</f>
        <v>ARMAÇÃO DE PILAR OU VIGA DE UMA ESTRUTURA CONVENCIONAL DE CONCRETO ARMADO EM UM EDIFÍCIO DE MÚLTIPLOS PAVIMENTOS UTILIZANDO AÇO CA-50 DE 25,0 MM - MONTAGEM. AF_12/2015</v>
      </c>
      <c r="C102" s="399" t="str">
        <f>'[5]Planilha Aditivo'!E104</f>
        <v>KG</v>
      </c>
      <c r="D102" s="400">
        <f>'[5]Planilha Aditivo'!Q104</f>
        <v>1485.77</v>
      </c>
      <c r="E102" s="400">
        <f>'[5]Planilha Aditivo'!R104</f>
        <v>1485.77</v>
      </c>
      <c r="F102" s="400">
        <f>'[5]Planilha Aditivo'!U104</f>
        <v>19.010000000000002</v>
      </c>
      <c r="G102" s="401">
        <v>20.22</v>
      </c>
      <c r="H102" s="401">
        <v>30042.27</v>
      </c>
    </row>
    <row r="103" spans="1:8" ht="27.6" x14ac:dyDescent="0.3">
      <c r="A103" s="397" t="str">
        <f>'[5]Planilha Aditivo'!A105</f>
        <v>5.4.12</v>
      </c>
      <c r="B103" s="398" t="str">
        <f>'[5]Planilha Aditivo'!D105</f>
        <v xml:space="preserve"> Rebaixamento com ponteiras filtrantes (01 conjunto), inclusive grupo gerador 80 kva - aluguel mensal</v>
      </c>
      <c r="C103" s="399" t="str">
        <f>'[5]Planilha Aditivo'!E105</f>
        <v>mes</v>
      </c>
      <c r="D103" s="400">
        <f>'[5]Planilha Aditivo'!Q105</f>
        <v>1</v>
      </c>
      <c r="E103" s="400">
        <f>'[5]Planilha Aditivo'!R105</f>
        <v>1</v>
      </c>
      <c r="F103" s="400">
        <f>'[5]Planilha Aditivo'!U105</f>
        <v>9483.8700000000008</v>
      </c>
      <c r="G103" s="401">
        <v>10083.26</v>
      </c>
      <c r="H103" s="401">
        <v>10083.26</v>
      </c>
    </row>
    <row r="104" spans="1:8" x14ac:dyDescent="0.3">
      <c r="A104" s="397" t="str">
        <f>'[5]Planilha Aditivo'!A106</f>
        <v>5.4.13</v>
      </c>
      <c r="B104" s="398" t="str">
        <f>'[5]Planilha Aditivo'!D106</f>
        <v>Enfilagem tubular sistema convencional schedule 40 - D = 65 mm</v>
      </c>
      <c r="C104" s="399" t="str">
        <f>'[5]Planilha Aditivo'!E106</f>
        <v>m</v>
      </c>
      <c r="D104" s="400">
        <f>'[5]Planilha Aditivo'!Q106</f>
        <v>137.69999999999999</v>
      </c>
      <c r="E104" s="400">
        <f>'[5]Planilha Aditivo'!R106</f>
        <v>137.69999999999999</v>
      </c>
      <c r="F104" s="400">
        <f>'[5]Planilha Aditivo'!U106</f>
        <v>300.33999999999997</v>
      </c>
      <c r="G104" s="401">
        <v>319.33</v>
      </c>
      <c r="H104" s="401">
        <v>43971.74</v>
      </c>
    </row>
    <row r="105" spans="1:8" ht="41.4" x14ac:dyDescent="0.3">
      <c r="A105" s="397" t="str">
        <f>'[5]Planilha Aditivo'!A107</f>
        <v>5.4.14</v>
      </c>
      <c r="B105" s="398" t="str">
        <f>'[5]Planilha Aditivo'!D107</f>
        <v>Escoramento com perfis metálicos W 150 x 18,0 kg/m a cada metro e chapas de aço - estroncas a cada 2 m não incluídas -profundidade de até 10 m - aço com utilização de 20 vezes - fornecimento, instalação e retirada</v>
      </c>
      <c r="C105" s="399" t="str">
        <f>'[5]Planilha Aditivo'!E107</f>
        <v>m²</v>
      </c>
      <c r="D105" s="400">
        <f>'[5]Planilha Aditivo'!Q107</f>
        <v>48</v>
      </c>
      <c r="E105" s="400">
        <f>'[5]Planilha Aditivo'!R107</f>
        <v>48</v>
      </c>
      <c r="F105" s="400">
        <f>'[5]Planilha Aditivo'!U107</f>
        <v>206.27</v>
      </c>
      <c r="G105" s="401">
        <v>219.31</v>
      </c>
      <c r="H105" s="401">
        <v>10526.88</v>
      </c>
    </row>
    <row r="106" spans="1:8" x14ac:dyDescent="0.3">
      <c r="A106" s="408" t="str">
        <f>'[5]Planilha Aditivo'!A108</f>
        <v>5.5</v>
      </c>
      <c r="B106" s="412" t="str">
        <f>'[5]Planilha Aditivo'!D108</f>
        <v>TORRE 4 E 5</v>
      </c>
      <c r="C106" s="410">
        <f>'[5]Planilha Aditivo'!E108</f>
        <v>0</v>
      </c>
      <c r="D106" s="411">
        <f>'[5]Planilha Aditivo'!Q108</f>
        <v>0</v>
      </c>
      <c r="E106" s="411">
        <f>'[5]Planilha Aditivo'!R108</f>
        <v>0</v>
      </c>
      <c r="F106" s="411">
        <f>'[5]Planilha Aditivo'!U108</f>
        <v>0</v>
      </c>
      <c r="G106" s="413">
        <v>0</v>
      </c>
      <c r="H106" s="413"/>
    </row>
    <row r="107" spans="1:8" x14ac:dyDescent="0.3">
      <c r="A107" s="397" t="str">
        <f>'[5]Planilha Aditivo'!A109</f>
        <v>5.5.1</v>
      </c>
      <c r="B107" s="398" t="str">
        <f>'[5]Planilha Aditivo'!D109</f>
        <v>ESTACA RAIZ PERFURADA NO SOLO COM D = 45 CM - CONFECÇÃO</v>
      </c>
      <c r="C107" s="399" t="str">
        <f>'[5]Planilha Aditivo'!E109</f>
        <v>m</v>
      </c>
      <c r="D107" s="400">
        <f>'[5]Planilha Aditivo'!Q109</f>
        <v>144</v>
      </c>
      <c r="E107" s="400">
        <f>'[5]Planilha Aditivo'!R109</f>
        <v>0</v>
      </c>
      <c r="F107" s="400">
        <f>'[5]Planilha Aditivo'!U109</f>
        <v>235.16</v>
      </c>
      <c r="G107" s="401">
        <v>250.02</v>
      </c>
      <c r="H107" s="401">
        <v>0</v>
      </c>
    </row>
    <row r="108" spans="1:8" ht="27.6" x14ac:dyDescent="0.3">
      <c r="A108" s="397" t="str">
        <f>'[5]Planilha Aditivo'!A110</f>
        <v>5.5.2</v>
      </c>
      <c r="B108" s="398" t="str">
        <f>'[5]Planilha Aditivo'!D110</f>
        <v>ARMAÇÃO DE ESTACA ESCAVADA OU ESTACA BARRETE EM AÇO CA-50 COM APOIO DE GUINDASTE - FORNECIMENTO, PREPARO E COLOCAÇÃO</v>
      </c>
      <c r="C108" s="399" t="str">
        <f>'[5]Planilha Aditivo'!E110</f>
        <v>kg</v>
      </c>
      <c r="D108" s="400">
        <f>'[5]Planilha Aditivo'!Q110</f>
        <v>2125.8000000000002</v>
      </c>
      <c r="E108" s="400">
        <f>'[5]Planilha Aditivo'!R110</f>
        <v>0</v>
      </c>
      <c r="F108" s="400">
        <f>'[5]Planilha Aditivo'!U110</f>
        <v>13.66</v>
      </c>
      <c r="G108" s="401">
        <v>14.52</v>
      </c>
      <c r="H108" s="401">
        <v>0</v>
      </c>
    </row>
    <row r="109" spans="1:8" ht="27.6" x14ac:dyDescent="0.3">
      <c r="A109" s="397" t="str">
        <f>'[5]Planilha Aditivo'!A111</f>
        <v>5.5.3</v>
      </c>
      <c r="B109" s="398" t="str">
        <f>'[5]Planilha Aditivo'!D111</f>
        <v>CONCRETAGEM DE BLOCOS DE COROAMENTO E VIGAS BALDRAMES, FCK 30 MPA, COM USO DE BOMBA ? LANÇAMENTO, ADENSAMENTO E ACABAMENTO. AF_06/2017</v>
      </c>
      <c r="C109" s="399" t="str">
        <f>'[5]Planilha Aditivo'!E111</f>
        <v>m³</v>
      </c>
      <c r="D109" s="400">
        <f>'[5]Planilha Aditivo'!Q111</f>
        <v>38.72</v>
      </c>
      <c r="E109" s="400">
        <f>'[5]Planilha Aditivo'!R111</f>
        <v>38.72</v>
      </c>
      <c r="F109" s="400">
        <f>'[5]Planilha Aditivo'!U111</f>
        <v>582.49</v>
      </c>
      <c r="G109" s="401">
        <v>619.30999999999995</v>
      </c>
      <c r="H109" s="401">
        <v>23979.68</v>
      </c>
    </row>
    <row r="110" spans="1:8" ht="27.6" x14ac:dyDescent="0.3">
      <c r="A110" s="397" t="str">
        <f>'[5]Planilha Aditivo'!A112</f>
        <v>5.5.4</v>
      </c>
      <c r="B110" s="398" t="str">
        <f>'[5]Planilha Aditivo'!D112</f>
        <v>FABRICAÇÃO, MONTAGEM E DESMONTAGEM DE FÔRMA PARA BLOCO DE COROAMENTO, EM MADEIRA SERRADA, E=25 MM, 4 UTILIZAÇÕES. AF_06/2017</v>
      </c>
      <c r="C110" s="399" t="str">
        <f>'[5]Planilha Aditivo'!E112</f>
        <v>m²</v>
      </c>
      <c r="D110" s="400">
        <f>'[5]Planilha Aditivo'!Q112</f>
        <v>77.44</v>
      </c>
      <c r="E110" s="400">
        <f>'[5]Planilha Aditivo'!R112</f>
        <v>39.94</v>
      </c>
      <c r="F110" s="400">
        <f>'[5]Planilha Aditivo'!U112</f>
        <v>85.36</v>
      </c>
      <c r="G110" s="401">
        <v>90.76</v>
      </c>
      <c r="H110" s="401">
        <v>3624.95</v>
      </c>
    </row>
    <row r="111" spans="1:8" ht="27.6" x14ac:dyDescent="0.3">
      <c r="A111" s="397" t="str">
        <f>'[5]Planilha Aditivo'!A113</f>
        <v>5.5.5</v>
      </c>
      <c r="B111" s="398" t="str">
        <f>'[5]Planilha Aditivo'!D113</f>
        <v>ARMAÇÃO DE BLOCO, VIGA BALDRAME OU SAPATA UTILIZANDO AÇO CA-50 DE 8 MM - MONTAGEM. AF_06/2017</v>
      </c>
      <c r="C111" s="399" t="str">
        <f>'[5]Planilha Aditivo'!E113</f>
        <v>KG</v>
      </c>
      <c r="D111" s="400">
        <f>'[5]Planilha Aditivo'!Q113</f>
        <v>216.6</v>
      </c>
      <c r="E111" s="400">
        <f>'[5]Planilha Aditivo'!R113</f>
        <v>0.6</v>
      </c>
      <c r="F111" s="400">
        <f>'[5]Planilha Aditivo'!U113</f>
        <v>22.87</v>
      </c>
      <c r="G111" s="401">
        <v>24.32</v>
      </c>
      <c r="H111" s="401">
        <v>14.59</v>
      </c>
    </row>
    <row r="112" spans="1:8" ht="27.6" x14ac:dyDescent="0.3">
      <c r="A112" s="397" t="str">
        <f>'[5]Planilha Aditivo'!A114</f>
        <v>5.5.6</v>
      </c>
      <c r="B112" s="398" t="str">
        <f>'[5]Planilha Aditivo'!D114</f>
        <v>ARMAÇÃO DE BLOCO, VIGA BALDRAME OU SAPATA UTILIZANDO AÇO CA-50 DE 16 MM - MONTAGEM. AF_06/2017</v>
      </c>
      <c r="C112" s="399" t="str">
        <f>'[5]Planilha Aditivo'!E114</f>
        <v>KG</v>
      </c>
      <c r="D112" s="400">
        <f>'[5]Planilha Aditivo'!Q114</f>
        <v>404.8</v>
      </c>
      <c r="E112" s="400">
        <f>'[5]Planilha Aditivo'!R114</f>
        <v>0</v>
      </c>
      <c r="F112" s="400">
        <f>'[5]Planilha Aditivo'!U114</f>
        <v>17.3</v>
      </c>
      <c r="G112" s="401">
        <v>18.399999999999999</v>
      </c>
      <c r="H112" s="401">
        <v>0</v>
      </c>
    </row>
    <row r="113" spans="1:8" ht="41.4" x14ac:dyDescent="0.3">
      <c r="A113" s="397" t="str">
        <f>'[5]Planilha Aditivo'!A115</f>
        <v>5.5.7</v>
      </c>
      <c r="B113" s="398" t="str">
        <f>'[5]Planilha Aditivo'!D115</f>
        <v>CONCRETAGEM DE PILARES, FCK = 25 MPA, COM USO DE BOMBA EM EDIFICAÇÃO COM SEÇÃO MÉDIA DE PILARES MAIOR QUE 0,25 M² - LANÇAMENTO, ADENSAMENTO E ACABAMENTO. AF_12/2015</v>
      </c>
      <c r="C113" s="399" t="str">
        <f>'[5]Planilha Aditivo'!E115</f>
        <v>m³</v>
      </c>
      <c r="D113" s="400">
        <f>'[5]Planilha Aditivo'!Q115</f>
        <v>9.24</v>
      </c>
      <c r="E113" s="400">
        <f>'[5]Planilha Aditivo'!R115</f>
        <v>4.12</v>
      </c>
      <c r="F113" s="400">
        <f>'[5]Planilha Aditivo'!U115</f>
        <v>550.6</v>
      </c>
      <c r="G113" s="401">
        <v>585.4</v>
      </c>
      <c r="H113" s="401">
        <v>2411.85</v>
      </c>
    </row>
    <row r="114" spans="1:8" ht="27.6" x14ac:dyDescent="0.3">
      <c r="A114" s="397" t="str">
        <f>'[5]Planilha Aditivo'!A116</f>
        <v>5.5.8</v>
      </c>
      <c r="B114" s="398" t="str">
        <f>'[5]Planilha Aditivo'!D116</f>
        <v>FABRICAÇÃO DE FÔRMA PARA PILARES E ESTRUTURAS SIMILARES, EM CHAPA DE MADEIRA COMPENSADA RESINADA, E = 17 MM. AF_09/2020</v>
      </c>
      <c r="C114" s="399" t="str">
        <f>'[5]Planilha Aditivo'!E116</f>
        <v>m²</v>
      </c>
      <c r="D114" s="400">
        <f>'[5]Planilha Aditivo'!Q116</f>
        <v>18.48</v>
      </c>
      <c r="E114" s="400">
        <f>'[5]Planilha Aditivo'!R116</f>
        <v>6.38</v>
      </c>
      <c r="F114" s="400">
        <f>'[5]Planilha Aditivo'!U116</f>
        <v>213.93</v>
      </c>
      <c r="G114" s="401">
        <v>227.46</v>
      </c>
      <c r="H114" s="401">
        <v>1451.19</v>
      </c>
    </row>
    <row r="115" spans="1:8" ht="41.4" x14ac:dyDescent="0.3">
      <c r="A115" s="397" t="str">
        <f>'[5]Planilha Aditivo'!A117</f>
        <v>5.5.9</v>
      </c>
      <c r="B115" s="398" t="str">
        <f>'[5]Planilha Aditivo'!D117</f>
        <v>ARMAÇÃO DE PILAR OU VIGA DE UMA ESTRUTURA CONVENCIONAL DE CONCRETO ARMADO EM UM EDIFÍCIO DE MÚLTIPLOS PAVIMENTOS UTILIZANDO AÇO CA-50 DE 10,0 MM - MONTAGEM. AF_12/2015</v>
      </c>
      <c r="C115" s="399" t="str">
        <f>'[5]Planilha Aditivo'!E117</f>
        <v>KG</v>
      </c>
      <c r="D115" s="400">
        <f>'[5]Planilha Aditivo'!Q117</f>
        <v>324.5</v>
      </c>
      <c r="E115" s="400">
        <f>'[5]Planilha Aditivo'!R117</f>
        <v>199.4</v>
      </c>
      <c r="F115" s="400">
        <f>'[5]Planilha Aditivo'!U117</f>
        <v>19.89</v>
      </c>
      <c r="G115" s="401">
        <v>21.15</v>
      </c>
      <c r="H115" s="401">
        <v>4217.3100000000004</v>
      </c>
    </row>
    <row r="116" spans="1:8" ht="41.4" x14ac:dyDescent="0.3">
      <c r="A116" s="397" t="str">
        <f>'[5]Planilha Aditivo'!A118</f>
        <v>5.5.10</v>
      </c>
      <c r="B116" s="398" t="str">
        <f>'[5]Planilha Aditivo'!D118</f>
        <v>ARMAÇÃO DE PILAR OU VIGA DE UMA ESTRUTURA CONVENCIONAL DE CONCRETO ARMADO EM UM EDIFÍCIO DE MÚLTIPLOS PAVIMENTOS UTILIZANDO AÇO CA-50 DE 25,0 MM - MONTAGEM. AF_12/2015</v>
      </c>
      <c r="C116" s="399" t="str">
        <f>'[5]Planilha Aditivo'!E118</f>
        <v>KG</v>
      </c>
      <c r="D116" s="400">
        <f>'[5]Planilha Aditivo'!Q118</f>
        <v>2971.54</v>
      </c>
      <c r="E116" s="400">
        <f>'[5]Planilha Aditivo'!R118</f>
        <v>1671.44</v>
      </c>
      <c r="F116" s="400">
        <f>'[5]Planilha Aditivo'!U118</f>
        <v>19.010000000000002</v>
      </c>
      <c r="G116" s="401">
        <v>20.21</v>
      </c>
      <c r="H116" s="401">
        <v>33779.800000000003</v>
      </c>
    </row>
    <row r="117" spans="1:8" ht="27.6" x14ac:dyDescent="0.3">
      <c r="A117" s="397" t="str">
        <f>'[5]Planilha Aditivo'!A119</f>
        <v>5.5.11</v>
      </c>
      <c r="B117" s="398" t="str">
        <f>'[5]Planilha Aditivo'!D119</f>
        <v>ARMAÇÃO DE BLOCO, VIGA BALDRAME OU SAPATA UTILIZANDO AÇO CA-50 DE 20 MM - MONTAGEM. AF_06/2017</v>
      </c>
      <c r="C117" s="399" t="str">
        <f>'[5]Planilha Aditivo'!E119</f>
        <v>KG</v>
      </c>
      <c r="D117" s="400">
        <f>'[5]Planilha Aditivo'!Q119</f>
        <v>2258</v>
      </c>
      <c r="E117" s="400">
        <f>'[5]Planilha Aditivo'!R119</f>
        <v>2258</v>
      </c>
      <c r="F117" s="400">
        <f>'[5]Planilha Aditivo'!U119</f>
        <v>19.72</v>
      </c>
      <c r="G117" s="401">
        <v>20.96</v>
      </c>
      <c r="H117" s="401">
        <v>47327.68</v>
      </c>
    </row>
    <row r="118" spans="1:8" ht="27.6" x14ac:dyDescent="0.3">
      <c r="A118" s="397" t="str">
        <f>'[5]Planilha Aditivo'!A120</f>
        <v>5.5.12</v>
      </c>
      <c r="B118" s="398" t="str">
        <f>'[5]Planilha Aditivo'!D120</f>
        <v xml:space="preserve"> Rebaixamento com ponteiras filtrantes (01 conjunto), inclusive grupo gerador 80 kva - aluguel mensal</v>
      </c>
      <c r="C118" s="399" t="str">
        <f>'[5]Planilha Aditivo'!E120</f>
        <v>mes</v>
      </c>
      <c r="D118" s="400">
        <f>'[5]Planilha Aditivo'!Q120</f>
        <v>1</v>
      </c>
      <c r="E118" s="400">
        <f>'[5]Planilha Aditivo'!R120</f>
        <v>1</v>
      </c>
      <c r="F118" s="400">
        <f>'[5]Planilha Aditivo'!U120</f>
        <v>9483.8700000000008</v>
      </c>
      <c r="G118" s="401">
        <v>10083.26</v>
      </c>
      <c r="H118" s="401">
        <v>10083.26</v>
      </c>
    </row>
    <row r="119" spans="1:8" ht="41.4" x14ac:dyDescent="0.3">
      <c r="A119" s="397" t="str">
        <f>'[5]Planilha Aditivo'!A121</f>
        <v>5.5.13</v>
      </c>
      <c r="B119" s="398" t="str">
        <f>'[5]Planilha Aditivo'!D121</f>
        <v>Escoramento com perfis metálicos W 150 x 18,0 kg/m a cada metro e chapas de aço - estroncas a cada 2 m não incluídas -profundidade de até 10 m - aço com utilização de 20 vezes - fornecimento, instalação e retirada</v>
      </c>
      <c r="C119" s="399" t="str">
        <f>'[5]Planilha Aditivo'!E121</f>
        <v>m²</v>
      </c>
      <c r="D119" s="400">
        <f>'[5]Planilha Aditivo'!Q121</f>
        <v>96</v>
      </c>
      <c r="E119" s="400">
        <f>'[5]Planilha Aditivo'!R121</f>
        <v>96</v>
      </c>
      <c r="F119" s="400">
        <f>'[5]Planilha Aditivo'!U121</f>
        <v>206.27</v>
      </c>
      <c r="G119" s="401">
        <v>219.31</v>
      </c>
      <c r="H119" s="401">
        <v>21053.759999999998</v>
      </c>
    </row>
    <row r="120" spans="1:8" x14ac:dyDescent="0.3">
      <c r="A120" s="408" t="str">
        <f>'[5]Planilha Aditivo'!A122</f>
        <v>5.6</v>
      </c>
      <c r="B120" s="412" t="str">
        <f>'[5]Planilha Aditivo'!D122</f>
        <v>TORRE 6</v>
      </c>
      <c r="C120" s="410">
        <f>'[5]Planilha Aditivo'!E122</f>
        <v>0</v>
      </c>
      <c r="D120" s="411">
        <f>'[5]Planilha Aditivo'!Q122</f>
        <v>0</v>
      </c>
      <c r="E120" s="411">
        <f>'[5]Planilha Aditivo'!R122</f>
        <v>0</v>
      </c>
      <c r="F120" s="411">
        <f>'[5]Planilha Aditivo'!U122</f>
        <v>0</v>
      </c>
      <c r="G120" s="413">
        <v>0</v>
      </c>
      <c r="H120" s="413"/>
    </row>
    <row r="121" spans="1:8" x14ac:dyDescent="0.3">
      <c r="A121" s="397" t="str">
        <f>'[5]Planilha Aditivo'!A123</f>
        <v>5.6.1</v>
      </c>
      <c r="B121" s="398" t="str">
        <f>'[5]Planilha Aditivo'!D123</f>
        <v>ESTACA RAIZ PERFURADA NO SOLO COM D = 45 CM - CONFECÇÃO</v>
      </c>
      <c r="C121" s="399" t="str">
        <f>'[5]Planilha Aditivo'!E123</f>
        <v>m</v>
      </c>
      <c r="D121" s="400">
        <f>'[5]Planilha Aditivo'!Q123</f>
        <v>72</v>
      </c>
      <c r="E121" s="400">
        <f>'[5]Planilha Aditivo'!R123</f>
        <v>72</v>
      </c>
      <c r="F121" s="400">
        <f>'[5]Planilha Aditivo'!U123</f>
        <v>235.16</v>
      </c>
      <c r="G121" s="401">
        <v>250.03</v>
      </c>
      <c r="H121" s="401">
        <v>18002.16</v>
      </c>
    </row>
    <row r="122" spans="1:8" ht="27.6" x14ac:dyDescent="0.3">
      <c r="A122" s="397" t="str">
        <f>'[5]Planilha Aditivo'!A124</f>
        <v>5.6.2</v>
      </c>
      <c r="B122" s="398" t="str">
        <f>'[5]Planilha Aditivo'!D124</f>
        <v>ARMAÇÃO DE ESTACA ESCAVADA OU ESTACA BARRETE EM AÇO CA-50 COM APOIO DE GUINDASTE - FORNECIMENTO, PREPARO E COLOCAÇÃO</v>
      </c>
      <c r="C122" s="399" t="str">
        <f>'[5]Planilha Aditivo'!E124</f>
        <v>kg</v>
      </c>
      <c r="D122" s="400">
        <f>'[5]Planilha Aditivo'!Q124</f>
        <v>1062.9000000000001</v>
      </c>
      <c r="E122" s="400">
        <f>'[5]Planilha Aditivo'!R124</f>
        <v>1062.9000000000001</v>
      </c>
      <c r="F122" s="400">
        <f>'[5]Planilha Aditivo'!U124</f>
        <v>13.66</v>
      </c>
      <c r="G122" s="401">
        <v>14.53</v>
      </c>
      <c r="H122" s="401">
        <v>15443.94</v>
      </c>
    </row>
    <row r="123" spans="1:8" ht="27.6" x14ac:dyDescent="0.3">
      <c r="A123" s="397" t="str">
        <f>'[5]Planilha Aditivo'!A125</f>
        <v>5.6.3</v>
      </c>
      <c r="B123" s="398" t="str">
        <f>'[5]Planilha Aditivo'!D125</f>
        <v>CONCRETAGEM DE BLOCOS DE COROAMENTO E VIGAS BALDRAMES, FCK 30 MPA, COM USO DE BOMBA ? LANÇAMENTO, ADENSAMENTO E ACABAMENTO. AF_06/2017</v>
      </c>
      <c r="C123" s="399" t="str">
        <f>'[5]Planilha Aditivo'!E125</f>
        <v>m³</v>
      </c>
      <c r="D123" s="400">
        <f>'[5]Planilha Aditivo'!Q125</f>
        <v>19.36</v>
      </c>
      <c r="E123" s="400">
        <f>'[5]Planilha Aditivo'!R125</f>
        <v>19.36</v>
      </c>
      <c r="F123" s="400">
        <f>'[5]Planilha Aditivo'!U125</f>
        <v>582.49</v>
      </c>
      <c r="G123" s="401">
        <v>619.30999999999995</v>
      </c>
      <c r="H123" s="401">
        <v>11989.84</v>
      </c>
    </row>
    <row r="124" spans="1:8" ht="27.6" x14ac:dyDescent="0.3">
      <c r="A124" s="397" t="str">
        <f>'[5]Planilha Aditivo'!A126</f>
        <v>5.6.4</v>
      </c>
      <c r="B124" s="398" t="str">
        <f>'[5]Planilha Aditivo'!D126</f>
        <v>FABRICAÇÃO, MONTAGEM E DESMONTAGEM DE FÔRMA PARA BLOCO DE COROAMENTO, EM MADEIRA SERRADA, E=25 MM, 4 UTILIZAÇÕES. AF_06/2017</v>
      </c>
      <c r="C124" s="399" t="str">
        <f>'[5]Planilha Aditivo'!E126</f>
        <v>m²</v>
      </c>
      <c r="D124" s="400">
        <f>'[5]Planilha Aditivo'!Q126</f>
        <v>38.72</v>
      </c>
      <c r="E124" s="400">
        <f>'[5]Planilha Aditivo'!R126</f>
        <v>38.72</v>
      </c>
      <c r="F124" s="400">
        <f>'[5]Planilha Aditivo'!U126</f>
        <v>85.36</v>
      </c>
      <c r="G124" s="401">
        <v>90.76</v>
      </c>
      <c r="H124" s="401">
        <v>3514.23</v>
      </c>
    </row>
    <row r="125" spans="1:8" ht="27.6" x14ac:dyDescent="0.3">
      <c r="A125" s="397" t="str">
        <f>'[5]Planilha Aditivo'!A127</f>
        <v>5.6.5</v>
      </c>
      <c r="B125" s="398" t="str">
        <f>'[5]Planilha Aditivo'!D127</f>
        <v>ARMAÇÃO DE BLOCO, VIGA BALDRAME OU SAPATA UTILIZANDO AÇO CA-50 DE 8 MM - MONTAGEM. AF_06/2017</v>
      </c>
      <c r="C125" s="399" t="str">
        <f>'[5]Planilha Aditivo'!E127</f>
        <v>KG</v>
      </c>
      <c r="D125" s="400">
        <f>'[5]Planilha Aditivo'!Q127</f>
        <v>108.3</v>
      </c>
      <c r="E125" s="400">
        <f>'[5]Planilha Aditivo'!R127</f>
        <v>108.3</v>
      </c>
      <c r="F125" s="400">
        <f>'[5]Planilha Aditivo'!U127</f>
        <v>22.87</v>
      </c>
      <c r="G125" s="401">
        <v>24.32</v>
      </c>
      <c r="H125" s="401">
        <v>2633.86</v>
      </c>
    </row>
    <row r="126" spans="1:8" ht="27.6" x14ac:dyDescent="0.3">
      <c r="A126" s="397" t="str">
        <f>'[5]Planilha Aditivo'!A128</f>
        <v>5.6.6</v>
      </c>
      <c r="B126" s="398" t="str">
        <f>'[5]Planilha Aditivo'!D128</f>
        <v>ARMAÇÃO DE BLOCO, VIGA BALDRAME OU SAPATA UTILIZANDO AÇO CA-50 DE 16 MM - MONTAGEM. AF_06/2017</v>
      </c>
      <c r="C126" s="399" t="str">
        <f>'[5]Planilha Aditivo'!E128</f>
        <v>KG</v>
      </c>
      <c r="D126" s="400">
        <f>'[5]Planilha Aditivo'!Q128</f>
        <v>202.4</v>
      </c>
      <c r="E126" s="400">
        <f>'[5]Planilha Aditivo'!R128</f>
        <v>202.4</v>
      </c>
      <c r="F126" s="400">
        <f>'[5]Planilha Aditivo'!U128</f>
        <v>17.3</v>
      </c>
      <c r="G126" s="401">
        <v>18.399999999999999</v>
      </c>
      <c r="H126" s="401">
        <v>3724.16</v>
      </c>
    </row>
    <row r="127" spans="1:8" ht="27.6" x14ac:dyDescent="0.3">
      <c r="A127" s="397" t="str">
        <f>'[5]Planilha Aditivo'!A129</f>
        <v>5.6.7</v>
      </c>
      <c r="B127" s="398" t="str">
        <f>'[5]Planilha Aditivo'!D129</f>
        <v>ARMAÇÃO DE BLOCO, VIGA BALDRAME OU SAPATA UTILIZANDO AÇO CA-50 DE 20 MM - MONTAGEM. AF_06/2017</v>
      </c>
      <c r="C127" s="399" t="str">
        <f>'[5]Planilha Aditivo'!E129</f>
        <v>KG</v>
      </c>
      <c r="D127" s="400">
        <f>'[5]Planilha Aditivo'!Q129</f>
        <v>1129</v>
      </c>
      <c r="E127" s="400">
        <f>'[5]Planilha Aditivo'!R129</f>
        <v>1129</v>
      </c>
      <c r="F127" s="400">
        <f>'[5]Planilha Aditivo'!U129</f>
        <v>19.72</v>
      </c>
      <c r="G127" s="401">
        <v>20.96</v>
      </c>
      <c r="H127" s="401">
        <v>23663.84</v>
      </c>
    </row>
    <row r="128" spans="1:8" ht="41.4" x14ac:dyDescent="0.3">
      <c r="A128" s="397" t="str">
        <f>'[5]Planilha Aditivo'!A130</f>
        <v>5.6.8</v>
      </c>
      <c r="B128" s="398" t="str">
        <f>'[5]Planilha Aditivo'!D130</f>
        <v>CONCRETAGEM DE PILARES, FCK = 25 MPA, COM USO DE BOMBA EM EDIFICAÇÃO COM SEÇÃO MÉDIA DE PILARES MAIOR QUE 0,25 M² - LANÇAMENTO, ADENSAMENTO E ACABAMENTO. AF_12/2015</v>
      </c>
      <c r="C128" s="399" t="str">
        <f>'[5]Planilha Aditivo'!E130</f>
        <v>m³</v>
      </c>
      <c r="D128" s="400">
        <f>'[5]Planilha Aditivo'!Q130</f>
        <v>3.96</v>
      </c>
      <c r="E128" s="400">
        <f>'[5]Planilha Aditivo'!R130</f>
        <v>3.96</v>
      </c>
      <c r="F128" s="400">
        <f>'[5]Planilha Aditivo'!U130</f>
        <v>550.6</v>
      </c>
      <c r="G128" s="401">
        <v>585.4</v>
      </c>
      <c r="H128" s="401">
        <v>2318.1799999999998</v>
      </c>
    </row>
    <row r="129" spans="1:8" ht="27.6" x14ac:dyDescent="0.3">
      <c r="A129" s="397" t="str">
        <f>'[5]Planilha Aditivo'!A131</f>
        <v>5.6.9</v>
      </c>
      <c r="B129" s="398" t="str">
        <f>'[5]Planilha Aditivo'!D131</f>
        <v>FABRICAÇÃO DE FÔRMA PARA PILARES E ESTRUTURAS SIMILARES, EM CHAPA DE MADEIRA COMPENSADA RESINADA, E = 17 MM. AF_09/2020</v>
      </c>
      <c r="C129" s="399" t="str">
        <f>'[5]Planilha Aditivo'!E131</f>
        <v>m²</v>
      </c>
      <c r="D129" s="400">
        <f>'[5]Planilha Aditivo'!Q131</f>
        <v>7.92</v>
      </c>
      <c r="E129" s="400">
        <f>'[5]Planilha Aditivo'!R131</f>
        <v>7.92</v>
      </c>
      <c r="F129" s="400">
        <f>'[5]Planilha Aditivo'!U131</f>
        <v>213.93</v>
      </c>
      <c r="G129" s="401">
        <v>227.45</v>
      </c>
      <c r="H129" s="401">
        <v>1801.4</v>
      </c>
    </row>
    <row r="130" spans="1:8" ht="41.4" x14ac:dyDescent="0.3">
      <c r="A130" s="397" t="str">
        <f>'[5]Planilha Aditivo'!A132</f>
        <v>5.6.10</v>
      </c>
      <c r="B130" s="398" t="str">
        <f>'[5]Planilha Aditivo'!D132</f>
        <v>ARMAÇÃO DE PILAR OU VIGA DE UMA ESTRUTURA CONVENCIONAL DE CONCRETO ARMADO EM UM EDIFÍCIO DE MÚLTIPLOS PAVIMENTOS UTILIZANDO AÇO CA-50 DE 8,0 MM - MONTAGEM. AF_12/2015</v>
      </c>
      <c r="C130" s="399" t="str">
        <f>'[5]Planilha Aditivo'!E132</f>
        <v>KG</v>
      </c>
      <c r="D130" s="400">
        <f>'[5]Planilha Aditivo'!Q132</f>
        <v>27.94</v>
      </c>
      <c r="E130" s="400">
        <f>'[5]Planilha Aditivo'!R132</f>
        <v>27.94</v>
      </c>
      <c r="F130" s="400">
        <f>'[5]Planilha Aditivo'!U132</f>
        <v>21.61</v>
      </c>
      <c r="G130" s="401">
        <v>22.97</v>
      </c>
      <c r="H130" s="401">
        <v>641.78</v>
      </c>
    </row>
    <row r="131" spans="1:8" ht="41.4" x14ac:dyDescent="0.3">
      <c r="A131" s="397" t="str">
        <f>'[5]Planilha Aditivo'!A133</f>
        <v>5.6.11</v>
      </c>
      <c r="B131" s="398" t="str">
        <f>'[5]Planilha Aditivo'!D133</f>
        <v>ARMAÇÃO DE PILAR OU VIGA DE UMA ESTRUTURA CONVENCIONAL DE CONCRETO ARMADO EM UM EDIFÍCIO DE MÚLTIPLOS PAVIMENTOS UTILIZANDO AÇO CA-50 DE 10,0 MM - MONTAGEM. AF_12/2015</v>
      </c>
      <c r="C131" s="399" t="str">
        <f>'[5]Planilha Aditivo'!E133</f>
        <v>KG</v>
      </c>
      <c r="D131" s="400">
        <f>'[5]Planilha Aditivo'!Q133</f>
        <v>75.239999999999995</v>
      </c>
      <c r="E131" s="400">
        <f>'[5]Planilha Aditivo'!R133</f>
        <v>75.239999999999995</v>
      </c>
      <c r="F131" s="400">
        <f>'[5]Planilha Aditivo'!U133</f>
        <v>19.89</v>
      </c>
      <c r="G131" s="401">
        <v>21.14</v>
      </c>
      <c r="H131" s="401">
        <v>1590.57</v>
      </c>
    </row>
    <row r="132" spans="1:8" ht="41.4" x14ac:dyDescent="0.3">
      <c r="A132" s="397" t="str">
        <f>'[5]Planilha Aditivo'!A134</f>
        <v>5.6.12</v>
      </c>
      <c r="B132" s="398" t="str">
        <f>'[5]Planilha Aditivo'!D134</f>
        <v>ARMAÇÃO DE PILAR OU VIGA DE UMA ESTRUTURA CONVENCIONAL DE CONCRETO ARMADO EM UM EDIFÍCIO DE MÚLTIPLOS PAVIMENTOS UTILIZANDO AÇO CA-50 DE 25,0 MM - MONTAGEM. AF_12/2015</v>
      </c>
      <c r="C132" s="399" t="str">
        <f>'[5]Planilha Aditivo'!E134</f>
        <v>KG</v>
      </c>
      <c r="D132" s="400">
        <f>'[5]Planilha Aditivo'!Q134</f>
        <v>1021.57</v>
      </c>
      <c r="E132" s="400">
        <f>'[5]Planilha Aditivo'!R134</f>
        <v>1021.57</v>
      </c>
      <c r="F132" s="400">
        <f>'[5]Planilha Aditivo'!U134</f>
        <v>19.010000000000002</v>
      </c>
      <c r="G132" s="401">
        <v>20.21</v>
      </c>
      <c r="H132" s="401">
        <v>20645.93</v>
      </c>
    </row>
    <row r="133" spans="1:8" ht="41.4" x14ac:dyDescent="0.3">
      <c r="A133" s="397" t="str">
        <f>'[5]Planilha Aditivo'!A135</f>
        <v>5.6.13</v>
      </c>
      <c r="B133" s="398" t="str">
        <f>'[5]Planilha Aditivo'!D135</f>
        <v>Escoramento com perfis metálicos W 150 x 18,0 kg/m a cada metro e chapas de aço - estroncas a cada 2 m não incluídas -profundidade de até 10 m - aço com utilização de 20 vezes - fornecimento, instalação e retirada</v>
      </c>
      <c r="C133" s="399" t="str">
        <f>'[5]Planilha Aditivo'!E135</f>
        <v>m²</v>
      </c>
      <c r="D133" s="400">
        <f>'[5]Planilha Aditivo'!Q135</f>
        <v>48</v>
      </c>
      <c r="E133" s="400">
        <f>'[5]Planilha Aditivo'!R135</f>
        <v>48</v>
      </c>
      <c r="F133" s="400">
        <f>'[5]Planilha Aditivo'!U135</f>
        <v>206.27</v>
      </c>
      <c r="G133" s="401">
        <v>219.3</v>
      </c>
      <c r="H133" s="401">
        <v>10526.4</v>
      </c>
    </row>
    <row r="134" spans="1:8" x14ac:dyDescent="0.3">
      <c r="A134" s="408" t="str">
        <f>'[5]Planilha Aditivo'!A136</f>
        <v>5.7</v>
      </c>
      <c r="B134" s="412" t="str">
        <f>'[5]Planilha Aditivo'!D136</f>
        <v>TORRE 7 (SAPATA)</v>
      </c>
      <c r="C134" s="410">
        <f>'[5]Planilha Aditivo'!E136</f>
        <v>0</v>
      </c>
      <c r="D134" s="411">
        <f>'[5]Planilha Aditivo'!Q136</f>
        <v>0</v>
      </c>
      <c r="E134" s="411">
        <f>'[5]Planilha Aditivo'!R136</f>
        <v>0</v>
      </c>
      <c r="F134" s="411">
        <f>'[5]Planilha Aditivo'!U136</f>
        <v>0</v>
      </c>
      <c r="G134" s="413">
        <v>0</v>
      </c>
      <c r="H134" s="413"/>
    </row>
    <row r="135" spans="1:8" ht="27.6" x14ac:dyDescent="0.3">
      <c r="A135" s="397" t="str">
        <f>'[5]Planilha Aditivo'!A137</f>
        <v>5.7.1</v>
      </c>
      <c r="B135" s="398" t="str">
        <f>'[5]Planilha Aditivo'!D137</f>
        <v>CONCRETAGEM DE SAPATAS, FCK 30 MPA, COM USO DE BOMBA ? LANÇAMENTO, ADENSAMENTO E ACABAMENTO. AF_11/2016</v>
      </c>
      <c r="C135" s="399" t="str">
        <f>'[5]Planilha Aditivo'!E137</f>
        <v>m³</v>
      </c>
      <c r="D135" s="400">
        <f>'[5]Planilha Aditivo'!Q137</f>
        <v>28.39</v>
      </c>
      <c r="E135" s="400">
        <f>'[5]Planilha Aditivo'!R137</f>
        <v>28.39</v>
      </c>
      <c r="F135" s="400">
        <f>'[5]Planilha Aditivo'!U137</f>
        <v>588.17999999999995</v>
      </c>
      <c r="G135" s="401">
        <v>625.35</v>
      </c>
      <c r="H135" s="401">
        <v>17753.689999999999</v>
      </c>
    </row>
    <row r="136" spans="1:8" ht="27.6" x14ac:dyDescent="0.3">
      <c r="A136" s="397" t="str">
        <f>'[5]Planilha Aditivo'!A138</f>
        <v>5.7.2</v>
      </c>
      <c r="B136" s="398" t="str">
        <f>'[5]Planilha Aditivo'!D138</f>
        <v>FABRICAÇÃO, MONTAGEM E DESMONTAGEM DE FÔRMA PARA SAPATA, EM CHAPA DE MADEIRA COMPENSADA RESINADA, E=17 MM, 4 UTILIZAÇÕES. AF_06/2017</v>
      </c>
      <c r="C136" s="399" t="str">
        <f>'[5]Planilha Aditivo'!E138</f>
        <v>m²</v>
      </c>
      <c r="D136" s="400">
        <f>'[5]Planilha Aditivo'!Q138</f>
        <v>27.96</v>
      </c>
      <c r="E136" s="400">
        <f>'[5]Planilha Aditivo'!R138</f>
        <v>27.96</v>
      </c>
      <c r="F136" s="400">
        <f>'[5]Planilha Aditivo'!U138</f>
        <v>188.81</v>
      </c>
      <c r="G136" s="401">
        <v>200.75</v>
      </c>
      <c r="H136" s="401">
        <v>5612.97</v>
      </c>
    </row>
    <row r="137" spans="1:8" ht="27.6" x14ac:dyDescent="0.3">
      <c r="A137" s="397" t="str">
        <f>'[5]Planilha Aditivo'!A139</f>
        <v>5.7.3</v>
      </c>
      <c r="B137" s="398" t="str">
        <f>'[5]Planilha Aditivo'!D139</f>
        <v>ARMAÇÃO DE BLOCO, VIGA BALDRAME OU SAPATA UTILIZANDO AÇO CA-50 DE 10 MM - MONTAGEM. AF_06/2017</v>
      </c>
      <c r="C137" s="399" t="str">
        <f>'[5]Planilha Aditivo'!E139</f>
        <v>KG</v>
      </c>
      <c r="D137" s="400">
        <f>'[5]Planilha Aditivo'!Q139</f>
        <v>94</v>
      </c>
      <c r="E137" s="400">
        <f>'[5]Planilha Aditivo'!R139</f>
        <v>94</v>
      </c>
      <c r="F137" s="400">
        <f>'[5]Planilha Aditivo'!U139</f>
        <v>20.89</v>
      </c>
      <c r="G137" s="401">
        <v>22.21</v>
      </c>
      <c r="H137" s="401">
        <v>2087.7399999999998</v>
      </c>
    </row>
    <row r="138" spans="1:8" ht="27.6" x14ac:dyDescent="0.3">
      <c r="A138" s="397" t="str">
        <f>'[5]Planilha Aditivo'!A140</f>
        <v>5.7.4</v>
      </c>
      <c r="B138" s="398" t="str">
        <f>'[5]Planilha Aditivo'!D140</f>
        <v>ARMAÇÃO DE BLOCO, VIGA BALDRAME OU SAPATA UTILIZANDO AÇO CA-50 DE 20 MM - MONTAGEM. AF_06/2017</v>
      </c>
      <c r="C138" s="399" t="str">
        <f>'[5]Planilha Aditivo'!E140</f>
        <v>KG</v>
      </c>
      <c r="D138" s="400">
        <f>'[5]Planilha Aditivo'!Q140</f>
        <v>1209.0999999999999</v>
      </c>
      <c r="E138" s="400">
        <f>'[5]Planilha Aditivo'!R140</f>
        <v>1209.0999999999999</v>
      </c>
      <c r="F138" s="400">
        <f>'[5]Planilha Aditivo'!U140</f>
        <v>19.72</v>
      </c>
      <c r="G138" s="401">
        <v>20.96</v>
      </c>
      <c r="H138" s="401">
        <v>25342.74</v>
      </c>
    </row>
    <row r="139" spans="1:8" ht="41.4" x14ac:dyDescent="0.3">
      <c r="A139" s="397" t="str">
        <f>'[5]Planilha Aditivo'!A141</f>
        <v>5.7.5</v>
      </c>
      <c r="B139" s="398" t="str">
        <f>'[5]Planilha Aditivo'!D141</f>
        <v>CONCRETAGEM DE PILARES, FCK = 25 MPA, COM USO DE BOMBA EM EDIFICAÇÃO COM SEÇÃO MÉDIA DE PILARES MAIOR QUE 0,25 M² - LANÇAMENTO, ADENSAMENTO E ACABAMENTO. AF_12/2015</v>
      </c>
      <c r="C139" s="399" t="str">
        <f>'[5]Planilha Aditivo'!E141</f>
        <v>m³</v>
      </c>
      <c r="D139" s="400">
        <f>'[5]Planilha Aditivo'!Q141</f>
        <v>3.96</v>
      </c>
      <c r="E139" s="400">
        <f>'[5]Planilha Aditivo'!R141</f>
        <v>3.96</v>
      </c>
      <c r="F139" s="400">
        <f>'[5]Planilha Aditivo'!U141</f>
        <v>550.6</v>
      </c>
      <c r="G139" s="401">
        <v>585.39</v>
      </c>
      <c r="H139" s="401">
        <v>2318.14</v>
      </c>
    </row>
    <row r="140" spans="1:8" ht="27.6" x14ac:dyDescent="0.3">
      <c r="A140" s="397" t="str">
        <f>'[5]Planilha Aditivo'!A142</f>
        <v>5.7.6</v>
      </c>
      <c r="B140" s="398" t="str">
        <f>'[5]Planilha Aditivo'!D142</f>
        <v>FABRICAÇÃO DE FÔRMA PARA PILARES E ESTRUTURAS SIMILARES, EM CHAPA DE MADEIRA COMPENSADA RESINADA, E = 17 MM. AF_09/2020</v>
      </c>
      <c r="C140" s="399" t="str">
        <f>'[5]Planilha Aditivo'!E142</f>
        <v>m²</v>
      </c>
      <c r="D140" s="400">
        <f>'[5]Planilha Aditivo'!Q142</f>
        <v>7.92</v>
      </c>
      <c r="E140" s="400">
        <f>'[5]Planilha Aditivo'!R142</f>
        <v>7.92</v>
      </c>
      <c r="F140" s="400">
        <f>'[5]Planilha Aditivo'!U142</f>
        <v>213.93</v>
      </c>
      <c r="G140" s="401">
        <v>227.45</v>
      </c>
      <c r="H140" s="401">
        <v>1801.4</v>
      </c>
    </row>
    <row r="141" spans="1:8" ht="41.4" x14ac:dyDescent="0.3">
      <c r="A141" s="397" t="str">
        <f>'[5]Planilha Aditivo'!A143</f>
        <v>5.7.7</v>
      </c>
      <c r="B141" s="398" t="str">
        <f>'[5]Planilha Aditivo'!D143</f>
        <v>ARMAÇÃO DE PILAR OU VIGA DE UMA ESTRUTURA CONVENCIONAL DE CONCRETO ARMADO EM UM EDIFÍCIO DE MÚLTIPLOS PAVIMENTOS UTILIZANDO AÇO CA-50 DE 8,0 MM - MONTAGEM. AF_12/2015</v>
      </c>
      <c r="C141" s="399" t="str">
        <f>'[5]Planilha Aditivo'!E143</f>
        <v>KG</v>
      </c>
      <c r="D141" s="400">
        <f>'[5]Planilha Aditivo'!Q143</f>
        <v>27.94</v>
      </c>
      <c r="E141" s="400">
        <f>'[5]Planilha Aditivo'!R143</f>
        <v>27.94</v>
      </c>
      <c r="F141" s="400">
        <f>'[5]Planilha Aditivo'!U143</f>
        <v>21.61</v>
      </c>
      <c r="G141" s="401">
        <v>22.97</v>
      </c>
      <c r="H141" s="401">
        <v>641.78</v>
      </c>
    </row>
    <row r="142" spans="1:8" ht="41.4" x14ac:dyDescent="0.3">
      <c r="A142" s="397" t="str">
        <f>'[5]Planilha Aditivo'!A144</f>
        <v>5.7.8</v>
      </c>
      <c r="B142" s="398" t="str">
        <f>'[5]Planilha Aditivo'!D144</f>
        <v>ARMAÇÃO DE PILAR OU VIGA DE UMA ESTRUTURA CONVENCIONAL DE CONCRETO ARMADO EM UM EDIFÍCIO DE MÚLTIPLOS PAVIMENTOS UTILIZANDO AÇO CA-50 DE 10,0 MM - MONTAGEM. AF_12/2015</v>
      </c>
      <c r="C142" s="399" t="str">
        <f>'[5]Planilha Aditivo'!E144</f>
        <v>KG</v>
      </c>
      <c r="D142" s="400">
        <f>'[5]Planilha Aditivo'!Q144</f>
        <v>75.239999999999995</v>
      </c>
      <c r="E142" s="400">
        <f>'[5]Planilha Aditivo'!R144</f>
        <v>75.239999999999995</v>
      </c>
      <c r="F142" s="400">
        <f>'[5]Planilha Aditivo'!U144</f>
        <v>19.89</v>
      </c>
      <c r="G142" s="401">
        <v>21.14</v>
      </c>
      <c r="H142" s="401">
        <v>1590.57</v>
      </c>
    </row>
    <row r="143" spans="1:8" ht="41.4" x14ac:dyDescent="0.3">
      <c r="A143" s="397" t="str">
        <f>'[5]Planilha Aditivo'!A145</f>
        <v>5.7.9</v>
      </c>
      <c r="B143" s="398" t="str">
        <f>'[5]Planilha Aditivo'!D145</f>
        <v>ARMAÇÃO DE PILAR OU VIGA DE UMA ESTRUTURA CONVENCIONAL DE CONCRETO ARMADO EM UM EDIFÍCIO DE MÚLTIPLOS PAVIMENTOS UTILIZANDO AÇO CA-50 DE 25,0 MM - MONTAGEM. AF_12/2015</v>
      </c>
      <c r="C143" s="399" t="str">
        <f>'[5]Planilha Aditivo'!E145</f>
        <v>KG</v>
      </c>
      <c r="D143" s="400">
        <f>'[5]Planilha Aditivo'!Q145</f>
        <v>797.72</v>
      </c>
      <c r="E143" s="400">
        <f>'[5]Planilha Aditivo'!R145</f>
        <v>797.72</v>
      </c>
      <c r="F143" s="400">
        <f>'[5]Planilha Aditivo'!U145</f>
        <v>19.010000000000002</v>
      </c>
      <c r="G143" s="401">
        <v>20.21</v>
      </c>
      <c r="H143" s="401">
        <v>16121.92</v>
      </c>
    </row>
    <row r="144" spans="1:8" x14ac:dyDescent="0.3">
      <c r="A144" s="397" t="str">
        <f>'[5]Planilha Aditivo'!A146</f>
        <v>5.7.10</v>
      </c>
      <c r="B144" s="398" t="str">
        <f>'[5]Planilha Aditivo'!D146</f>
        <v>Transportes de máquinas e equipamentos por caminhão munck</v>
      </c>
      <c r="C144" s="399" t="str">
        <f>'[5]Planilha Aditivo'!E146</f>
        <v>KM</v>
      </c>
      <c r="D144" s="400">
        <f>'[5]Planilha Aditivo'!Q146</f>
        <v>60</v>
      </c>
      <c r="E144" s="400">
        <f>'[5]Planilha Aditivo'!R146</f>
        <v>60</v>
      </c>
      <c r="F144" s="400">
        <f>'[5]Planilha Aditivo'!U146</f>
        <v>13.94</v>
      </c>
      <c r="G144" s="401">
        <v>14.82</v>
      </c>
      <c r="H144" s="401">
        <v>889.2</v>
      </c>
    </row>
    <row r="145" spans="1:8" ht="41.4" x14ac:dyDescent="0.3">
      <c r="A145" s="397" t="str">
        <f>'[5]Planilha Aditivo'!A147</f>
        <v>5.7.11</v>
      </c>
      <c r="B145" s="398" t="str">
        <f>'[5]Planilha Aditivo'!D147</f>
        <v>Escoramento com perfis metálicos W 150 x 18,0 kg/m a cada metro e chapas de aço - estroncas a cada 2 m não incluídas -profundidade de até 10 m - aço com utilização de 20 vezes - fornecimento, instalação e retirada</v>
      </c>
      <c r="C145" s="399" t="str">
        <f>'[5]Planilha Aditivo'!E147</f>
        <v>m²</v>
      </c>
      <c r="D145" s="400">
        <f>'[5]Planilha Aditivo'!Q147</f>
        <v>48</v>
      </c>
      <c r="E145" s="400">
        <f>'[5]Planilha Aditivo'!R147</f>
        <v>48</v>
      </c>
      <c r="F145" s="400">
        <f>'[5]Planilha Aditivo'!U147</f>
        <v>206.27</v>
      </c>
      <c r="G145" s="401">
        <v>219.3</v>
      </c>
      <c r="H145" s="401">
        <v>10526.4</v>
      </c>
    </row>
    <row r="146" spans="1:8" x14ac:dyDescent="0.3">
      <c r="A146" s="408" t="str">
        <f>'[5]Planilha Aditivo'!A148</f>
        <v>5.8</v>
      </c>
      <c r="B146" s="412" t="str">
        <f>'[5]Planilha Aditivo'!D148</f>
        <v>TORRE 8, 9 E 10 (SAPATA)</v>
      </c>
      <c r="C146" s="410">
        <f>'[5]Planilha Aditivo'!E148</f>
        <v>0</v>
      </c>
      <c r="D146" s="411">
        <f>'[5]Planilha Aditivo'!Q148</f>
        <v>0</v>
      </c>
      <c r="E146" s="411">
        <f>'[5]Planilha Aditivo'!R148</f>
        <v>0</v>
      </c>
      <c r="F146" s="411">
        <f>'[5]Planilha Aditivo'!U148</f>
        <v>0</v>
      </c>
      <c r="G146" s="413">
        <v>0</v>
      </c>
      <c r="H146" s="413"/>
    </row>
    <row r="147" spans="1:8" ht="27.6" x14ac:dyDescent="0.3">
      <c r="A147" s="397" t="str">
        <f>'[5]Planilha Aditivo'!A149</f>
        <v>5.8.1</v>
      </c>
      <c r="B147" s="398" t="str">
        <f>'[5]Planilha Aditivo'!D149</f>
        <v>CONCRETAGEM DE SAPATAS, FCK 30 MPA, COM USO DE BOMBA ? LANÇAMENTO, ADENSAMENTO E ACABAMENTO. AF_11/2016</v>
      </c>
      <c r="C147" s="399" t="str">
        <f>'[5]Planilha Aditivo'!E149</f>
        <v>m³</v>
      </c>
      <c r="D147" s="400">
        <f>'[5]Planilha Aditivo'!Q149</f>
        <v>89.4</v>
      </c>
      <c r="E147" s="400">
        <f>'[5]Planilha Aditivo'!R149</f>
        <v>42</v>
      </c>
      <c r="F147" s="400">
        <f>'[5]Planilha Aditivo'!U149</f>
        <v>588.17999999999995</v>
      </c>
      <c r="G147" s="401">
        <v>625.35</v>
      </c>
      <c r="H147" s="401">
        <v>26264.7</v>
      </c>
    </row>
    <row r="148" spans="1:8" ht="27.6" x14ac:dyDescent="0.3">
      <c r="A148" s="397" t="str">
        <f>'[5]Planilha Aditivo'!A150</f>
        <v>5.8.2</v>
      </c>
      <c r="B148" s="398" t="str">
        <f>'[5]Planilha Aditivo'!D150</f>
        <v>FABRICAÇÃO, MONTAGEM E DESMONTAGEM DE FÔRMA PARA SAPATA, EM CHAPA DE MADEIRA COMPENSADA RESINADA, E=17 MM, 4 UTILIZAÇÕES. AF_06/2017</v>
      </c>
      <c r="C148" s="399" t="str">
        <f>'[5]Planilha Aditivo'!E150</f>
        <v>m²</v>
      </c>
      <c r="D148" s="400">
        <f>'[5]Planilha Aditivo'!Q150</f>
        <v>85.92</v>
      </c>
      <c r="E148" s="400">
        <f>'[5]Planilha Aditivo'!R150</f>
        <v>0</v>
      </c>
      <c r="F148" s="400">
        <f>'[5]Planilha Aditivo'!U150</f>
        <v>188.81</v>
      </c>
      <c r="G148" s="401">
        <v>200.74</v>
      </c>
      <c r="H148" s="401">
        <v>0</v>
      </c>
    </row>
    <row r="149" spans="1:8" ht="27.6" x14ac:dyDescent="0.3">
      <c r="A149" s="397" t="str">
        <f>'[5]Planilha Aditivo'!A151</f>
        <v>5.8.3</v>
      </c>
      <c r="B149" s="398" t="str">
        <f>'[5]Planilha Aditivo'!D151</f>
        <v>ARMAÇÃO DE BLOCO, VIGA BALDRAME OU SAPATA UTILIZANDO AÇO CA-50 DE 10 MM - MONTAGEM. AF_06/2017</v>
      </c>
      <c r="C149" s="399" t="str">
        <f>'[5]Planilha Aditivo'!E151</f>
        <v>KG</v>
      </c>
      <c r="D149" s="400">
        <f>'[5]Planilha Aditivo'!Q151</f>
        <v>288.60000000000002</v>
      </c>
      <c r="E149" s="400">
        <f>'[5]Planilha Aditivo'!R151</f>
        <v>102.4</v>
      </c>
      <c r="F149" s="400">
        <f>'[5]Planilha Aditivo'!U151</f>
        <v>20.89</v>
      </c>
      <c r="G149" s="401">
        <v>22.21</v>
      </c>
      <c r="H149" s="401">
        <v>2274.3000000000002</v>
      </c>
    </row>
    <row r="150" spans="1:8" ht="27.6" x14ac:dyDescent="0.3">
      <c r="A150" s="397" t="str">
        <f>'[5]Planilha Aditivo'!A152</f>
        <v>5.8.4</v>
      </c>
      <c r="B150" s="398" t="str">
        <f>'[5]Planilha Aditivo'!D152</f>
        <v>ARMAÇÃO DE BLOCO, VIGA BALDRAME OU SAPATA UTILIZANDO AÇO CA-50 DE 20 MM - MONTAGEM. AF_06/2017</v>
      </c>
      <c r="C150" s="399" t="str">
        <f>'[5]Planilha Aditivo'!E152</f>
        <v>KG</v>
      </c>
      <c r="D150" s="400">
        <f>'[5]Planilha Aditivo'!Q152</f>
        <v>3693</v>
      </c>
      <c r="E150" s="400">
        <f>'[5]Planilha Aditivo'!R152</f>
        <v>2462</v>
      </c>
      <c r="F150" s="400">
        <f>'[5]Planilha Aditivo'!U152</f>
        <v>19.72</v>
      </c>
      <c r="G150" s="401">
        <v>20.96</v>
      </c>
      <c r="H150" s="401">
        <v>51603.519999999997</v>
      </c>
    </row>
    <row r="151" spans="1:8" ht="41.4" x14ac:dyDescent="0.3">
      <c r="A151" s="397" t="str">
        <f>'[5]Planilha Aditivo'!A153</f>
        <v>5.8.5</v>
      </c>
      <c r="B151" s="398" t="str">
        <f>'[5]Planilha Aditivo'!D153</f>
        <v>CONCRETAGEM DE PILARES, FCK = 25 MPA, COM USO DE BOMBA EM EDIFICAÇÃO COM SEÇÃO MÉDIA DE PILARES MAIOR QUE 0,25 M² - LANÇAMENTO, ADENSAMENTO E ACABAMENTO. AF_12/2015</v>
      </c>
      <c r="C151" s="399" t="str">
        <f>'[5]Planilha Aditivo'!E153</f>
        <v>m³</v>
      </c>
      <c r="D151" s="400">
        <f>'[5]Planilha Aditivo'!Q153</f>
        <v>13.86</v>
      </c>
      <c r="E151" s="400">
        <f>'[5]Planilha Aditivo'!R153</f>
        <v>8.76</v>
      </c>
      <c r="F151" s="400">
        <f>'[5]Planilha Aditivo'!U153</f>
        <v>550.6</v>
      </c>
      <c r="G151" s="401">
        <v>585.39</v>
      </c>
      <c r="H151" s="401">
        <v>5128.0200000000004</v>
      </c>
    </row>
    <row r="152" spans="1:8" ht="27.6" x14ac:dyDescent="0.3">
      <c r="A152" s="397" t="str">
        <f>'[5]Planilha Aditivo'!A154</f>
        <v>5.8.6</v>
      </c>
      <c r="B152" s="398" t="str">
        <f>'[5]Planilha Aditivo'!D154</f>
        <v>FABRICAÇÃO DE FÔRMA PARA PILARES E ESTRUTURAS SIMILARES, EM CHAPA DE MADEIRA COMPENSADA RESINADA, E = 17 MM. AF_09/2020</v>
      </c>
      <c r="C152" s="399" t="str">
        <f>'[5]Planilha Aditivo'!E154</f>
        <v>m²</v>
      </c>
      <c r="D152" s="400">
        <f>'[5]Planilha Aditivo'!Q154</f>
        <v>27.72</v>
      </c>
      <c r="E152" s="400">
        <f>'[5]Planilha Aditivo'!R154</f>
        <v>17.57</v>
      </c>
      <c r="F152" s="400">
        <f>'[5]Planilha Aditivo'!U154</f>
        <v>213.93</v>
      </c>
      <c r="G152" s="401">
        <v>227.45</v>
      </c>
      <c r="H152" s="401">
        <v>3996.3</v>
      </c>
    </row>
    <row r="153" spans="1:8" ht="41.4" x14ac:dyDescent="0.3">
      <c r="A153" s="397" t="str">
        <f>'[5]Planilha Aditivo'!A155</f>
        <v>5.8.7</v>
      </c>
      <c r="B153" s="398" t="str">
        <f>'[5]Planilha Aditivo'!D155</f>
        <v>ARMAÇÃO DE PILAR OU VIGA DE UMA ESTRUTURA CONVENCIONAL DE CONCRETO ARMADO EM UM EDIFÍCIO DE MÚLTIPLOS PAVIMENTOS UTILIZANDO AÇO CA-50 DE 10,0 MM - MONTAGEM. AF_12/2015</v>
      </c>
      <c r="C153" s="399" t="str">
        <f>'[5]Planilha Aditivo'!E155</f>
        <v>KG</v>
      </c>
      <c r="D153" s="400">
        <f>'[5]Planilha Aditivo'!Q155</f>
        <v>486.75</v>
      </c>
      <c r="E153" s="400">
        <f>'[5]Planilha Aditivo'!R155</f>
        <v>324.5</v>
      </c>
      <c r="F153" s="400">
        <f>'[5]Planilha Aditivo'!U155</f>
        <v>19.89</v>
      </c>
      <c r="G153" s="401">
        <v>21.14</v>
      </c>
      <c r="H153" s="401">
        <v>6859.93</v>
      </c>
    </row>
    <row r="154" spans="1:8" ht="41.4" x14ac:dyDescent="0.3">
      <c r="A154" s="397" t="str">
        <f>'[5]Planilha Aditivo'!A156</f>
        <v>5.8.8</v>
      </c>
      <c r="B154" s="398" t="str">
        <f>'[5]Planilha Aditivo'!D156</f>
        <v>ARMAÇÃO DE PILAR OU VIGA DE UMA ESTRUTURA CONVENCIONAL DE CONCRETO ARMADO EM UM EDIFÍCIO DE MÚLTIPLOS PAVIMENTOS UTILIZANDO AÇO CA-50 DE 25,0 MM - MONTAGEM. AF_12/2015</v>
      </c>
      <c r="C154" s="399" t="str">
        <f>'[5]Planilha Aditivo'!E156</f>
        <v>KG</v>
      </c>
      <c r="D154" s="400">
        <f>'[5]Planilha Aditivo'!Q156</f>
        <v>3483.51</v>
      </c>
      <c r="E154" s="400">
        <f>'[5]Planilha Aditivo'!R156</f>
        <v>3483.51</v>
      </c>
      <c r="F154" s="400">
        <f>'[5]Planilha Aditivo'!U156</f>
        <v>19.010000000000002</v>
      </c>
      <c r="G154" s="401">
        <v>20.21</v>
      </c>
      <c r="H154" s="401">
        <v>70401.740000000005</v>
      </c>
    </row>
    <row r="155" spans="1:8" x14ac:dyDescent="0.3">
      <c r="A155" s="397" t="str">
        <f>'[5]Planilha Aditivo'!A157</f>
        <v>5.8.9</v>
      </c>
      <c r="B155" s="398" t="str">
        <f>'[5]Planilha Aditivo'!D157</f>
        <v>ESTACA RAIZ PERFURADA NO SOLO COM D = 45 CM - CONFECÇÃO</v>
      </c>
      <c r="C155" s="399" t="str">
        <f>'[5]Planilha Aditivo'!E157</f>
        <v>m</v>
      </c>
      <c r="D155" s="400">
        <f>'[5]Planilha Aditivo'!Q157</f>
        <v>270</v>
      </c>
      <c r="E155" s="400">
        <f>'[5]Planilha Aditivo'!R157</f>
        <v>270</v>
      </c>
      <c r="F155" s="400">
        <f>'[5]Planilha Aditivo'!U157</f>
        <v>246.29</v>
      </c>
      <c r="G155" s="401">
        <v>261.85000000000002</v>
      </c>
      <c r="H155" s="401">
        <v>70699.5</v>
      </c>
    </row>
    <row r="156" spans="1:8" ht="27.6" x14ac:dyDescent="0.3">
      <c r="A156" s="397" t="str">
        <f>'[5]Planilha Aditivo'!A158</f>
        <v>5.8.10</v>
      </c>
      <c r="B156" s="398" t="str">
        <f>'[5]Planilha Aditivo'!D158</f>
        <v>ARMAÇÃO DE ESTACA ESCAVADA OU ESTACA BARRETE EM AÇO CA-50 COM APOIO DE GUINDASTE - FORNECIMENTO, PREPARO E COLOCAÇÃO</v>
      </c>
      <c r="C156" s="399" t="str">
        <f>'[5]Planilha Aditivo'!E158</f>
        <v>kg</v>
      </c>
      <c r="D156" s="400">
        <f>'[5]Planilha Aditivo'!Q158</f>
        <v>2415.6</v>
      </c>
      <c r="E156" s="400">
        <f>'[5]Planilha Aditivo'!R158</f>
        <v>2415.6</v>
      </c>
      <c r="F156" s="400">
        <f>'[5]Planilha Aditivo'!U158</f>
        <v>15.37</v>
      </c>
      <c r="G156" s="401">
        <v>16.34</v>
      </c>
      <c r="H156" s="401">
        <v>39470.9</v>
      </c>
    </row>
    <row r="157" spans="1:8" x14ac:dyDescent="0.3">
      <c r="A157" s="408" t="str">
        <f>'[5]Planilha Aditivo'!A159</f>
        <v>5.9</v>
      </c>
      <c r="B157" s="412" t="str">
        <f>'[5]Planilha Aditivo'!D159</f>
        <v>TORRE 11 E 12 (ESTACA ESCAVADA)</v>
      </c>
      <c r="C157" s="410">
        <f>'[5]Planilha Aditivo'!E159</f>
        <v>0</v>
      </c>
      <c r="D157" s="411">
        <f>'[5]Planilha Aditivo'!Q159</f>
        <v>0</v>
      </c>
      <c r="E157" s="411">
        <f>'[5]Planilha Aditivo'!R159</f>
        <v>0</v>
      </c>
      <c r="F157" s="411">
        <f>'[5]Planilha Aditivo'!U159</f>
        <v>0</v>
      </c>
      <c r="G157" s="413">
        <v>0</v>
      </c>
      <c r="H157" s="413"/>
    </row>
    <row r="158" spans="1:8" ht="27.6" x14ac:dyDescent="0.3">
      <c r="A158" s="397" t="str">
        <f>'[5]Planilha Aditivo'!A160</f>
        <v>5.9.1</v>
      </c>
      <c r="B158" s="398" t="str">
        <f>'[5]Planilha Aditivo'!D160</f>
        <v>ESTACA ESCAVADA MECANICAMENTE - Ø 400MM, COM CONCRETO FCK = 21 MPA E ARMADURA CA-50 E CA-60</v>
      </c>
      <c r="C158" s="399" t="str">
        <f>'[5]Planilha Aditivo'!E160</f>
        <v>m</v>
      </c>
      <c r="D158" s="400">
        <f>'[5]Planilha Aditivo'!Q160</f>
        <v>144</v>
      </c>
      <c r="E158" s="400">
        <f>'[5]Planilha Aditivo'!R160</f>
        <v>0</v>
      </c>
      <c r="F158" s="400">
        <f>'[5]Planilha Aditivo'!U160</f>
        <v>193.65</v>
      </c>
      <c r="G158" s="401">
        <v>205.88</v>
      </c>
      <c r="H158" s="401">
        <v>0</v>
      </c>
    </row>
    <row r="159" spans="1:8" ht="27.6" x14ac:dyDescent="0.3">
      <c r="A159" s="397" t="str">
        <f>'[5]Planilha Aditivo'!A161</f>
        <v>5.9.2</v>
      </c>
      <c r="B159" s="398" t="str">
        <f>'[5]Planilha Aditivo'!D161</f>
        <v>CONCRETAGEM DE BLOCOS DE COROAMENTO E VIGAS BALDRAMES, FCK 30 MPA, COM USO DE BOMBA ? LANÇAMENTO, ADENSAMENTO E ACABAMENTO. AF_06/2017</v>
      </c>
      <c r="C159" s="399" t="str">
        <f>'[5]Planilha Aditivo'!E161</f>
        <v>m³</v>
      </c>
      <c r="D159" s="400">
        <f>'[5]Planilha Aditivo'!Q161</f>
        <v>38.72</v>
      </c>
      <c r="E159" s="400">
        <f>'[5]Planilha Aditivo'!R161</f>
        <v>0</v>
      </c>
      <c r="F159" s="400">
        <f>'[5]Planilha Aditivo'!U161</f>
        <v>582.49</v>
      </c>
      <c r="G159" s="401">
        <v>619.29999999999995</v>
      </c>
      <c r="H159" s="401">
        <v>0</v>
      </c>
    </row>
    <row r="160" spans="1:8" ht="27.6" x14ac:dyDescent="0.3">
      <c r="A160" s="397" t="str">
        <f>'[5]Planilha Aditivo'!A162</f>
        <v>5.9.3</v>
      </c>
      <c r="B160" s="398" t="str">
        <f>'[5]Planilha Aditivo'!D162</f>
        <v>FABRICAÇÃO, MONTAGEM E DESMONTAGEM DE FÔRMA PARA BLOCO DE COROAMENTO, EM MADEIRA SERRADA, E=25 MM, 4 UTILIZAÇÕES. AF_06/2017</v>
      </c>
      <c r="C160" s="399" t="str">
        <f>'[5]Planilha Aditivo'!E162</f>
        <v>m²</v>
      </c>
      <c r="D160" s="400">
        <f>'[5]Planilha Aditivo'!Q162</f>
        <v>77.44</v>
      </c>
      <c r="E160" s="400">
        <f>'[5]Planilha Aditivo'!R162</f>
        <v>0</v>
      </c>
      <c r="F160" s="400">
        <f>'[5]Planilha Aditivo'!U162</f>
        <v>85.36</v>
      </c>
      <c r="G160" s="401">
        <v>90.75</v>
      </c>
      <c r="H160" s="401">
        <v>0</v>
      </c>
    </row>
    <row r="161" spans="1:8" ht="27.6" x14ac:dyDescent="0.3">
      <c r="A161" s="397" t="str">
        <f>'[5]Planilha Aditivo'!A163</f>
        <v>5.9.4</v>
      </c>
      <c r="B161" s="398" t="str">
        <f>'[5]Planilha Aditivo'!D163</f>
        <v>ARMAÇÃO DE BLOCO, VIGA BALDRAME OU SAPATA UTILIZANDO AÇO CA-50 DE 8 MM - MONTAGEM. AF_06/2017</v>
      </c>
      <c r="C161" s="399" t="str">
        <f>'[5]Planilha Aditivo'!E163</f>
        <v>KG</v>
      </c>
      <c r="D161" s="400">
        <f>'[5]Planilha Aditivo'!Q163</f>
        <v>216.6</v>
      </c>
      <c r="E161" s="400">
        <f>'[5]Planilha Aditivo'!R163</f>
        <v>0</v>
      </c>
      <c r="F161" s="400">
        <f>'[5]Planilha Aditivo'!U163</f>
        <v>22.87</v>
      </c>
      <c r="G161" s="401">
        <v>24.31</v>
      </c>
      <c r="H161" s="401">
        <v>0</v>
      </c>
    </row>
    <row r="162" spans="1:8" ht="27.6" x14ac:dyDescent="0.3">
      <c r="A162" s="397" t="str">
        <f>'[5]Planilha Aditivo'!A164</f>
        <v>5.9.5</v>
      </c>
      <c r="B162" s="398" t="str">
        <f>'[5]Planilha Aditivo'!D164</f>
        <v>ARMAÇÃO DE BLOCO, VIGA BALDRAME OU SAPATA UTILIZANDO AÇO CA-50 DE 16 MM - MONTAGEM. AF_06/2017</v>
      </c>
      <c r="C162" s="399" t="str">
        <f>'[5]Planilha Aditivo'!E164</f>
        <v>KG</v>
      </c>
      <c r="D162" s="400">
        <f>'[5]Planilha Aditivo'!Q164</f>
        <v>404.8</v>
      </c>
      <c r="E162" s="400">
        <f>'[5]Planilha Aditivo'!R164</f>
        <v>0</v>
      </c>
      <c r="F162" s="400">
        <f>'[5]Planilha Aditivo'!U164</f>
        <v>17.3</v>
      </c>
      <c r="G162" s="401">
        <v>18.39</v>
      </c>
      <c r="H162" s="401">
        <v>0</v>
      </c>
    </row>
    <row r="163" spans="1:8" ht="27.6" x14ac:dyDescent="0.3">
      <c r="A163" s="397" t="str">
        <f>'[5]Planilha Aditivo'!A165</f>
        <v>5.9.6</v>
      </c>
      <c r="B163" s="398" t="str">
        <f>'[5]Planilha Aditivo'!D165</f>
        <v>ARMAÇÃO DE BLOCO, VIGA BALDRAME OU SAPATA UTILIZANDO AÇO CA-50 DE 20 MM - MONTAGEM. AF_06/2017</v>
      </c>
      <c r="C163" s="399" t="str">
        <f>'[5]Planilha Aditivo'!E165</f>
        <v>KG</v>
      </c>
      <c r="D163" s="400">
        <f>'[5]Planilha Aditivo'!Q165</f>
        <v>2258</v>
      </c>
      <c r="E163" s="400">
        <f>'[5]Planilha Aditivo'!R165</f>
        <v>0</v>
      </c>
      <c r="F163" s="400">
        <f>'[5]Planilha Aditivo'!U165</f>
        <v>19.72</v>
      </c>
      <c r="G163" s="401">
        <v>20.96</v>
      </c>
      <c r="H163" s="401">
        <v>0</v>
      </c>
    </row>
    <row r="164" spans="1:8" ht="41.4" x14ac:dyDescent="0.3">
      <c r="A164" s="397" t="str">
        <f>'[5]Planilha Aditivo'!A166</f>
        <v>5.9.7</v>
      </c>
      <c r="B164" s="398" t="str">
        <f>'[5]Planilha Aditivo'!D166</f>
        <v>CONCRETAGEM DE PILARES, FCK = 25 MPA, COM USO DE BOMBA EM EDIFICAÇÃO COM SEÇÃO MÉDIA DE PILARES MAIOR QUE 0,25 M² - LANÇAMENTO, ADENSAMENTO E ACABAMENTO. AF_12/2015</v>
      </c>
      <c r="C164" s="399" t="str">
        <f>'[5]Planilha Aditivo'!E166</f>
        <v>m³</v>
      </c>
      <c r="D164" s="400">
        <f>'[5]Planilha Aditivo'!Q166</f>
        <v>7.92</v>
      </c>
      <c r="E164" s="400">
        <f>'[5]Planilha Aditivo'!R166</f>
        <v>4</v>
      </c>
      <c r="F164" s="400">
        <f>'[5]Planilha Aditivo'!U166</f>
        <v>550.6</v>
      </c>
      <c r="G164" s="401">
        <v>585.39</v>
      </c>
      <c r="H164" s="401">
        <v>2341.56</v>
      </c>
    </row>
    <row r="165" spans="1:8" ht="27.6" x14ac:dyDescent="0.3">
      <c r="A165" s="397" t="str">
        <f>'[5]Planilha Aditivo'!A167</f>
        <v>5.9.8</v>
      </c>
      <c r="B165" s="398" t="str">
        <f>'[5]Planilha Aditivo'!D167</f>
        <v>FABRICAÇÃO DE FÔRMA PARA PILARES E ESTRUTURAS SIMILARES, EM CHAPA DE MADEIRA COMPENSADA RESINADA, E = 17 MM. AF_09/2020</v>
      </c>
      <c r="C165" s="399" t="str">
        <f>'[5]Planilha Aditivo'!E167</f>
        <v>m²</v>
      </c>
      <c r="D165" s="400">
        <f>'[5]Planilha Aditivo'!Q167</f>
        <v>15.84</v>
      </c>
      <c r="E165" s="400">
        <f>'[5]Planilha Aditivo'!R167</f>
        <v>5.04</v>
      </c>
      <c r="F165" s="400">
        <f>'[5]Planilha Aditivo'!U167</f>
        <v>213.93</v>
      </c>
      <c r="G165" s="401">
        <v>227.45</v>
      </c>
      <c r="H165" s="401">
        <v>1146.3499999999999</v>
      </c>
    </row>
    <row r="166" spans="1:8" ht="41.4" x14ac:dyDescent="0.3">
      <c r="A166" s="397" t="str">
        <f>'[5]Planilha Aditivo'!A168</f>
        <v>5.9.9</v>
      </c>
      <c r="B166" s="398" t="str">
        <f>'[5]Planilha Aditivo'!D168</f>
        <v>ARMAÇÃO DE PILAR OU VIGA DE UMA ESTRUTURA CONVENCIONAL DE CONCRETO ARMADO EM UM EDIFÍCIO DE MÚLTIPLOS PAVIMENTOS UTILIZANDO AÇO CA-50 DE 8,0 MM - MONTAGEM. AF_12/2015</v>
      </c>
      <c r="C166" s="399" t="str">
        <f>'[5]Planilha Aditivo'!E168</f>
        <v>KG</v>
      </c>
      <c r="D166" s="400">
        <f>'[5]Planilha Aditivo'!Q168</f>
        <v>55.88</v>
      </c>
      <c r="E166" s="400">
        <f>'[5]Planilha Aditivo'!R168</f>
        <v>0</v>
      </c>
      <c r="F166" s="400">
        <f>'[5]Planilha Aditivo'!U168</f>
        <v>21.61</v>
      </c>
      <c r="G166" s="401">
        <v>22.97</v>
      </c>
      <c r="H166" s="401">
        <v>0</v>
      </c>
    </row>
    <row r="167" spans="1:8" ht="41.4" x14ac:dyDescent="0.3">
      <c r="A167" s="397" t="str">
        <f>'[5]Planilha Aditivo'!A169</f>
        <v>5.9.10</v>
      </c>
      <c r="B167" s="398" t="str">
        <f>'[5]Planilha Aditivo'!D169</f>
        <v>ARMAÇÃO DE PILAR OU VIGA DE UMA ESTRUTURA CONVENCIONAL DE CONCRETO ARMADO EM UM EDIFÍCIO DE MÚLTIPLOS PAVIMENTOS UTILIZANDO AÇO CA-50 DE 10,0 MM - MONTAGEM. AF_12/2015</v>
      </c>
      <c r="C167" s="399" t="str">
        <f>'[5]Planilha Aditivo'!E169</f>
        <v>KG</v>
      </c>
      <c r="D167" s="400">
        <f>'[5]Planilha Aditivo'!Q169</f>
        <v>150.47999999999999</v>
      </c>
      <c r="E167" s="400">
        <f>'[5]Planilha Aditivo'!R169</f>
        <v>0</v>
      </c>
      <c r="F167" s="400">
        <f>'[5]Planilha Aditivo'!U169</f>
        <v>19.89</v>
      </c>
      <c r="G167" s="401">
        <v>21.14</v>
      </c>
      <c r="H167" s="401">
        <v>0</v>
      </c>
    </row>
    <row r="168" spans="1:8" ht="41.4" x14ac:dyDescent="0.3">
      <c r="A168" s="397" t="str">
        <f>'[5]Planilha Aditivo'!A170</f>
        <v>5.9.11</v>
      </c>
      <c r="B168" s="398" t="str">
        <f>'[5]Planilha Aditivo'!D170</f>
        <v>ARMAÇÃO DE PILAR OU VIGA DE UMA ESTRUTURA CONVENCIONAL DE CONCRETO ARMADO EM UM EDIFÍCIO DE MÚLTIPLOS PAVIMENTOS UTILIZANDO AÇO CA-50 DE 25,0 MM - MONTAGEM. AF_12/2015</v>
      </c>
      <c r="C168" s="399" t="str">
        <f>'[5]Planilha Aditivo'!E170</f>
        <v>KG</v>
      </c>
      <c r="D168" s="400">
        <f>'[5]Planilha Aditivo'!Q170</f>
        <v>2043.14</v>
      </c>
      <c r="E168" s="400">
        <f>'[5]Planilha Aditivo'!R170</f>
        <v>0</v>
      </c>
      <c r="F168" s="400">
        <f>'[5]Planilha Aditivo'!U170</f>
        <v>19.010000000000002</v>
      </c>
      <c r="G168" s="401">
        <v>20.21</v>
      </c>
      <c r="H168" s="401">
        <v>0</v>
      </c>
    </row>
    <row r="169" spans="1:8" x14ac:dyDescent="0.3">
      <c r="A169" s="408" t="str">
        <f>'[5]Planilha Aditivo'!A171</f>
        <v>5.10</v>
      </c>
      <c r="B169" s="412" t="str">
        <f>'[5]Planilha Aditivo'!D171</f>
        <v>TORRE 13</v>
      </c>
      <c r="C169" s="410">
        <f>'[5]Planilha Aditivo'!E171</f>
        <v>0</v>
      </c>
      <c r="D169" s="411">
        <f>'[5]Planilha Aditivo'!Q171</f>
        <v>0</v>
      </c>
      <c r="E169" s="411">
        <f>'[5]Planilha Aditivo'!R171</f>
        <v>0</v>
      </c>
      <c r="F169" s="411">
        <f>'[5]Planilha Aditivo'!U171</f>
        <v>0</v>
      </c>
      <c r="G169" s="413">
        <v>0</v>
      </c>
      <c r="H169" s="413"/>
    </row>
    <row r="170" spans="1:8" ht="27.6" x14ac:dyDescent="0.3">
      <c r="A170" s="397" t="str">
        <f>'[5]Planilha Aditivo'!A172</f>
        <v>5.10.1</v>
      </c>
      <c r="B170" s="398" t="str">
        <f>'[5]Planilha Aditivo'!D172</f>
        <v>ARMAÇÃO DE ESTACA ESCAVADA OU ESTACA BARRETE EM AÇO CA-50 COM APOIO DE GUINDASTE - FORNECIMENTO, PREPARO E COLOCAÇÃO</v>
      </c>
      <c r="C170" s="399" t="str">
        <f>'[5]Planilha Aditivo'!E172</f>
        <v>kg</v>
      </c>
      <c r="D170" s="400">
        <f>'[5]Planilha Aditivo'!Q172</f>
        <v>2090</v>
      </c>
      <c r="E170" s="400">
        <f>'[5]Planilha Aditivo'!R172</f>
        <v>2090</v>
      </c>
      <c r="F170" s="400">
        <f>'[5]Planilha Aditivo'!U172</f>
        <v>13.66</v>
      </c>
      <c r="G170" s="401">
        <v>14.52</v>
      </c>
      <c r="H170" s="401">
        <v>30346.799999999999</v>
      </c>
    </row>
    <row r="171" spans="1:8" ht="27.6" x14ac:dyDescent="0.3">
      <c r="A171" s="397" t="str">
        <f>'[5]Planilha Aditivo'!A173</f>
        <v>5.10.2</v>
      </c>
      <c r="B171" s="398" t="str">
        <f>'[5]Planilha Aditivo'!D173</f>
        <v>CONCRETAGEM DE BLOCOS DE COROAMENTO E VIGAS BALDRAMES, FCK 30 MPA, COM USO DE BOMBA ? LANÇAMENTO, ADENSAMENTO E ACABAMENTO. AF_06/2017</v>
      </c>
      <c r="C171" s="399" t="str">
        <f>'[5]Planilha Aditivo'!E173</f>
        <v>m³</v>
      </c>
      <c r="D171" s="400">
        <f>'[5]Planilha Aditivo'!Q173</f>
        <v>57.53</v>
      </c>
      <c r="E171" s="400">
        <f>'[5]Planilha Aditivo'!R173</f>
        <v>57.53</v>
      </c>
      <c r="F171" s="400">
        <f>'[5]Planilha Aditivo'!U173</f>
        <v>582.49</v>
      </c>
      <c r="G171" s="401">
        <v>619.29999999999995</v>
      </c>
      <c r="H171" s="401">
        <v>35628.33</v>
      </c>
    </row>
    <row r="172" spans="1:8" ht="27.6" x14ac:dyDescent="0.3">
      <c r="A172" s="397" t="str">
        <f>'[5]Planilha Aditivo'!A174</f>
        <v>5.10.3</v>
      </c>
      <c r="B172" s="398" t="str">
        <f>'[5]Planilha Aditivo'!D174</f>
        <v>FABRICAÇÃO, MONTAGEM E DESMONTAGEM DE FÔRMA PARA BLOCO DE COROAMENTO, EM MADEIRA SERRADA, E=25 MM, 4 UTILIZAÇÕES. AF_06/2017</v>
      </c>
      <c r="C172" s="399" t="str">
        <f>'[5]Planilha Aditivo'!E174</f>
        <v>m²</v>
      </c>
      <c r="D172" s="400">
        <f>'[5]Planilha Aditivo'!Q174</f>
        <v>38.72</v>
      </c>
      <c r="E172" s="400">
        <f>'[5]Planilha Aditivo'!R174</f>
        <v>38.72</v>
      </c>
      <c r="F172" s="400">
        <f>'[5]Planilha Aditivo'!U174</f>
        <v>85.36</v>
      </c>
      <c r="G172" s="401">
        <v>90.75</v>
      </c>
      <c r="H172" s="401">
        <v>3513.84</v>
      </c>
    </row>
    <row r="173" spans="1:8" ht="27.6" x14ac:dyDescent="0.3">
      <c r="A173" s="397" t="str">
        <f>'[5]Planilha Aditivo'!A175</f>
        <v>5.10.4</v>
      </c>
      <c r="B173" s="398" t="str">
        <f>'[5]Planilha Aditivo'!D175</f>
        <v>ARMAÇÃO DE BLOCO, VIGA BALDRAME OU SAPATA UTILIZANDO AÇO CA-50 DE 8 MM - MONTAGEM. AF_06/2017</v>
      </c>
      <c r="C173" s="399" t="str">
        <f>'[5]Planilha Aditivo'!E175</f>
        <v>KG</v>
      </c>
      <c r="D173" s="400">
        <f>'[5]Planilha Aditivo'!Q175</f>
        <v>108.3</v>
      </c>
      <c r="E173" s="400">
        <f>'[5]Planilha Aditivo'!R175</f>
        <v>108.3</v>
      </c>
      <c r="F173" s="400">
        <f>'[5]Planilha Aditivo'!U175</f>
        <v>22.87</v>
      </c>
      <c r="G173" s="401">
        <v>24.31</v>
      </c>
      <c r="H173" s="401">
        <v>2632.77</v>
      </c>
    </row>
    <row r="174" spans="1:8" ht="27.6" x14ac:dyDescent="0.3">
      <c r="A174" s="397" t="str">
        <f>'[5]Planilha Aditivo'!A176</f>
        <v>5.10.5</v>
      </c>
      <c r="B174" s="398" t="str">
        <f>'[5]Planilha Aditivo'!D176</f>
        <v>ARMAÇÃO DE BLOCO, VIGA BALDRAME OU SAPATA UTILIZANDO AÇO CA-50 DE 16 MM - MONTAGEM. AF_06/2017</v>
      </c>
      <c r="C174" s="399" t="str">
        <f>'[5]Planilha Aditivo'!E176</f>
        <v>KG</v>
      </c>
      <c r="D174" s="400">
        <f>'[5]Planilha Aditivo'!Q176</f>
        <v>202.4</v>
      </c>
      <c r="E174" s="400">
        <f>'[5]Planilha Aditivo'!R176</f>
        <v>202.4</v>
      </c>
      <c r="F174" s="400">
        <f>'[5]Planilha Aditivo'!U176</f>
        <v>17.3</v>
      </c>
      <c r="G174" s="401">
        <v>18.39</v>
      </c>
      <c r="H174" s="401">
        <v>3722.14</v>
      </c>
    </row>
    <row r="175" spans="1:8" ht="27.6" x14ac:dyDescent="0.3">
      <c r="A175" s="397" t="str">
        <f>'[5]Planilha Aditivo'!A177</f>
        <v>5.10.6</v>
      </c>
      <c r="B175" s="398" t="str">
        <f>'[5]Planilha Aditivo'!D177</f>
        <v>ARMAÇÃO DE BLOCO, VIGA BALDRAME OU SAPATA UTILIZANDO AÇO CA-50 DE 20 MM - MONTAGEM. AF_06/2017</v>
      </c>
      <c r="C175" s="399" t="str">
        <f>'[5]Planilha Aditivo'!E177</f>
        <v>KG</v>
      </c>
      <c r="D175" s="400">
        <f>'[5]Planilha Aditivo'!Q177</f>
        <v>1129</v>
      </c>
      <c r="E175" s="400">
        <f>'[5]Planilha Aditivo'!R177</f>
        <v>1129</v>
      </c>
      <c r="F175" s="400">
        <f>'[5]Planilha Aditivo'!U177</f>
        <v>19.72</v>
      </c>
      <c r="G175" s="401">
        <v>20.96</v>
      </c>
      <c r="H175" s="401">
        <v>23663.84</v>
      </c>
    </row>
    <row r="176" spans="1:8" ht="41.4" x14ac:dyDescent="0.3">
      <c r="A176" s="397" t="str">
        <f>'[5]Planilha Aditivo'!A178</f>
        <v>5.10.7</v>
      </c>
      <c r="B176" s="398" t="str">
        <f>'[5]Planilha Aditivo'!D178</f>
        <v>CONCRETAGEM DE PILARES, FCK = 25 MPA, COM USO DE BOMBA EM EDIFICAÇÃO COM SEÇÃO MÉDIA DE PILARES MAIOR QUE 0,25 M² - LANÇAMENTO, ADENSAMENTO E ACABAMENTO. AF_12/2015</v>
      </c>
      <c r="C176" s="399" t="str">
        <f>'[5]Planilha Aditivo'!E178</f>
        <v>m³</v>
      </c>
      <c r="D176" s="400">
        <f>'[5]Planilha Aditivo'!Q178</f>
        <v>3.96</v>
      </c>
      <c r="E176" s="400">
        <f>'[5]Planilha Aditivo'!R178</f>
        <v>3.96</v>
      </c>
      <c r="F176" s="400">
        <f>'[5]Planilha Aditivo'!U178</f>
        <v>550.6</v>
      </c>
      <c r="G176" s="401">
        <v>585.39</v>
      </c>
      <c r="H176" s="401">
        <v>2318.14</v>
      </c>
    </row>
    <row r="177" spans="1:8" ht="27.6" x14ac:dyDescent="0.3">
      <c r="A177" s="397" t="str">
        <f>'[5]Planilha Aditivo'!A179</f>
        <v>5.10.8</v>
      </c>
      <c r="B177" s="398" t="str">
        <f>'[5]Planilha Aditivo'!D179</f>
        <v>FABRICAÇÃO DE FÔRMA PARA PILARES E ESTRUTURAS SIMILARES, EM CHAPA DE MADEIRA COMPENSADA RESINADA, E = 17 MM. AF_09/2020</v>
      </c>
      <c r="C177" s="399" t="str">
        <f>'[5]Planilha Aditivo'!E179</f>
        <v>m²</v>
      </c>
      <c r="D177" s="400">
        <f>'[5]Planilha Aditivo'!Q179</f>
        <v>7.92</v>
      </c>
      <c r="E177" s="400">
        <f>'[5]Planilha Aditivo'!R179</f>
        <v>7.92</v>
      </c>
      <c r="F177" s="400">
        <f>'[5]Planilha Aditivo'!U179</f>
        <v>213.93</v>
      </c>
      <c r="G177" s="401">
        <v>227.45</v>
      </c>
      <c r="H177" s="401">
        <v>1801.4</v>
      </c>
    </row>
    <row r="178" spans="1:8" ht="41.4" x14ac:dyDescent="0.3">
      <c r="A178" s="397" t="str">
        <f>'[5]Planilha Aditivo'!A180</f>
        <v>5.10.9</v>
      </c>
      <c r="B178" s="398" t="str">
        <f>'[5]Planilha Aditivo'!D180</f>
        <v>ARMAÇÃO DE PILAR OU VIGA DE UMA ESTRUTURA CONVENCIONAL DE CONCRETO ARMADO EM UM EDIFÍCIO DE MÚLTIPLOS PAVIMENTOS UTILIZANDO AÇO CA-50 DE 8,0 MM - MONTAGEM. AF_12/2015</v>
      </c>
      <c r="C178" s="399" t="str">
        <f>'[5]Planilha Aditivo'!E180</f>
        <v>KG</v>
      </c>
      <c r="D178" s="400">
        <f>'[5]Planilha Aditivo'!Q180</f>
        <v>27.94</v>
      </c>
      <c r="E178" s="400">
        <f>'[5]Planilha Aditivo'!R180</f>
        <v>27.94</v>
      </c>
      <c r="F178" s="400">
        <f>'[5]Planilha Aditivo'!U180</f>
        <v>21.61</v>
      </c>
      <c r="G178" s="401">
        <v>22.97</v>
      </c>
      <c r="H178" s="401">
        <v>641.78</v>
      </c>
    </row>
    <row r="179" spans="1:8" ht="41.4" x14ac:dyDescent="0.3">
      <c r="A179" s="397" t="str">
        <f>'[5]Planilha Aditivo'!A181</f>
        <v>5.10.10</v>
      </c>
      <c r="B179" s="398" t="str">
        <f>'[5]Planilha Aditivo'!D181</f>
        <v>ARMAÇÃO DE PILAR OU VIGA DE UMA ESTRUTURA CONVENCIONAL DE CONCRETO ARMADO EM UM EDIFÍCIO DE MÚLTIPLOS PAVIMENTOS UTILIZANDO AÇO CA-50 DE 10,0 MM - MONTAGEM. AF_12/2015</v>
      </c>
      <c r="C179" s="399" t="str">
        <f>'[5]Planilha Aditivo'!E181</f>
        <v>KG</v>
      </c>
      <c r="D179" s="400">
        <f>'[5]Planilha Aditivo'!Q181</f>
        <v>75.239999999999995</v>
      </c>
      <c r="E179" s="400">
        <f>'[5]Planilha Aditivo'!R181</f>
        <v>75.239999999999995</v>
      </c>
      <c r="F179" s="400">
        <f>'[5]Planilha Aditivo'!U181</f>
        <v>19.89</v>
      </c>
      <c r="G179" s="401">
        <v>21.14</v>
      </c>
      <c r="H179" s="401">
        <v>1590.57</v>
      </c>
    </row>
    <row r="180" spans="1:8" ht="41.4" x14ac:dyDescent="0.3">
      <c r="A180" s="397" t="str">
        <f>'[5]Planilha Aditivo'!A182</f>
        <v>5.10.11</v>
      </c>
      <c r="B180" s="398" t="str">
        <f>'[5]Planilha Aditivo'!D182</f>
        <v>ARMAÇÃO DE PILAR OU VIGA DE UMA ESTRUTURA CONVENCIONAL DE CONCRETO ARMADO EM UM EDIFÍCIO DE MÚLTIPLOS PAVIMENTOS UTILIZANDO AÇO CA-50 DE 25,0 MM - MONTAGEM. AF_12/2015</v>
      </c>
      <c r="C180" s="399" t="str">
        <f>'[5]Planilha Aditivo'!E182</f>
        <v>KG</v>
      </c>
      <c r="D180" s="400">
        <f>'[5]Planilha Aditivo'!Q182</f>
        <v>1021.57</v>
      </c>
      <c r="E180" s="400">
        <f>'[5]Planilha Aditivo'!R182</f>
        <v>1021.57</v>
      </c>
      <c r="F180" s="400">
        <f>'[5]Planilha Aditivo'!U182</f>
        <v>19.010000000000002</v>
      </c>
      <c r="G180" s="401">
        <v>20.21</v>
      </c>
      <c r="H180" s="401">
        <v>20645.93</v>
      </c>
    </row>
    <row r="181" spans="1:8" ht="27.6" x14ac:dyDescent="0.3">
      <c r="A181" s="397" t="str">
        <f>'[5]Planilha Aditivo'!A183</f>
        <v>5.10.12</v>
      </c>
      <c r="B181" s="398" t="str">
        <f>'[5]Planilha Aditivo'!D183</f>
        <v>Escavação manual de fuste de tubulão a céu aberto em material de 2ª categoria na profundidade de 10 a 15 m</v>
      </c>
      <c r="C181" s="399" t="str">
        <f>'[5]Planilha Aditivo'!E183</f>
        <v>m³</v>
      </c>
      <c r="D181" s="400">
        <f>'[5]Planilha Aditivo'!Q183</f>
        <v>38.17</v>
      </c>
      <c r="E181" s="400">
        <f>'[5]Planilha Aditivo'!R183</f>
        <v>38.17</v>
      </c>
      <c r="F181" s="400">
        <f>'[5]Planilha Aditivo'!U183</f>
        <v>726.9</v>
      </c>
      <c r="G181" s="401">
        <v>772.84</v>
      </c>
      <c r="H181" s="401">
        <v>29499.3</v>
      </c>
    </row>
    <row r="182" spans="1:8" x14ac:dyDescent="0.3">
      <c r="A182" s="901" t="s">
        <v>3062</v>
      </c>
      <c r="B182" s="901"/>
      <c r="C182" s="901"/>
      <c r="D182" s="901"/>
      <c r="E182" s="901"/>
      <c r="F182" s="901"/>
      <c r="G182" s="414"/>
      <c r="H182" s="415">
        <f>SUM(H15:H181)/2</f>
        <v>1431716.6099999994</v>
      </c>
    </row>
    <row r="183" spans="1:8" x14ac:dyDescent="0.3">
      <c r="A183" s="901" t="s">
        <v>3063</v>
      </c>
      <c r="B183" s="901"/>
      <c r="C183" s="901"/>
      <c r="D183" s="901"/>
      <c r="E183" s="901"/>
      <c r="F183" s="901"/>
      <c r="G183" s="414"/>
      <c r="H183" s="415">
        <f>G13</f>
        <v>2362873.363192</v>
      </c>
    </row>
    <row r="184" spans="1:8" x14ac:dyDescent="0.3">
      <c r="A184" s="902" t="s">
        <v>3064</v>
      </c>
      <c r="B184" s="902"/>
      <c r="C184" s="902"/>
      <c r="D184" s="902"/>
      <c r="E184" s="902"/>
      <c r="F184" s="902"/>
      <c r="G184" s="902"/>
      <c r="H184" s="902"/>
    </row>
  </sheetData>
  <mergeCells count="17">
    <mergeCell ref="A6:H6"/>
    <mergeCell ref="A1:H1"/>
    <mergeCell ref="A2:H2"/>
    <mergeCell ref="A3:H3"/>
    <mergeCell ref="A4:H4"/>
    <mergeCell ref="A5:H5"/>
    <mergeCell ref="A7:H7"/>
    <mergeCell ref="G9:H9"/>
    <mergeCell ref="E10:F10"/>
    <mergeCell ref="E11:F11"/>
    <mergeCell ref="E12:F12"/>
    <mergeCell ref="G12:H12"/>
    <mergeCell ref="C13:F13"/>
    <mergeCell ref="G13:H13"/>
    <mergeCell ref="A182:F182"/>
    <mergeCell ref="A183:F183"/>
    <mergeCell ref="A184:H184"/>
  </mergeCells>
  <pageMargins left="0.511811024" right="0.511811024" top="0.78740157499999996" bottom="0.78740157499999996" header="0.31496062000000002" footer="0.31496062000000002"/>
  <pageSetup paperSize="9" scale="58"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A1C0CC-F158-4B49-99E8-36EAC3869683}">
  <dimension ref="A1:F575"/>
  <sheetViews>
    <sheetView view="pageBreakPreview" zoomScaleNormal="100" zoomScaleSheetLayoutView="100" workbookViewId="0">
      <selection activeCell="N560" sqref="N560"/>
    </sheetView>
  </sheetViews>
  <sheetFormatPr defaultRowHeight="14.4" x14ac:dyDescent="0.3"/>
  <cols>
    <col min="2" max="2" width="71.33203125" customWidth="1"/>
    <col min="3" max="3" width="8.77734375"/>
    <col min="4" max="4" width="10.21875" bestFit="1" customWidth="1"/>
    <col min="5" max="5" width="11.33203125" bestFit="1" customWidth="1"/>
    <col min="6" max="6" width="13.6640625" bestFit="1" customWidth="1"/>
  </cols>
  <sheetData>
    <row r="1" spans="1:6" ht="40.799999999999997" customHeight="1" x14ac:dyDescent="0.3">
      <c r="A1" s="665" t="s">
        <v>55</v>
      </c>
      <c r="B1" s="666"/>
      <c r="C1" s="666"/>
      <c r="D1" s="666"/>
      <c r="E1" s="666"/>
      <c r="F1" s="666"/>
    </row>
    <row r="2" spans="1:6" x14ac:dyDescent="0.3">
      <c r="A2" s="667" t="s">
        <v>56</v>
      </c>
      <c r="B2" s="668"/>
      <c r="C2" s="668"/>
      <c r="D2" s="668"/>
      <c r="E2" s="668"/>
      <c r="F2" s="669"/>
    </row>
    <row r="3" spans="1:6" x14ac:dyDescent="0.3">
      <c r="A3" s="667" t="s">
        <v>57</v>
      </c>
      <c r="B3" s="668"/>
      <c r="C3" s="668"/>
      <c r="D3" s="668"/>
      <c r="E3" s="668"/>
      <c r="F3" s="669"/>
    </row>
    <row r="4" spans="1:6" x14ac:dyDescent="0.3">
      <c r="A4" s="667" t="s">
        <v>58</v>
      </c>
      <c r="B4" s="668"/>
      <c r="C4" s="668"/>
      <c r="D4" s="668"/>
      <c r="E4" s="668"/>
      <c r="F4" s="669"/>
    </row>
    <row r="5" spans="1:6" x14ac:dyDescent="0.3">
      <c r="A5" s="667" t="s">
        <v>59</v>
      </c>
      <c r="B5" s="668"/>
      <c r="C5" s="668"/>
      <c r="D5" s="668"/>
      <c r="E5" s="668"/>
      <c r="F5" s="669"/>
    </row>
    <row r="6" spans="1:6" x14ac:dyDescent="0.3">
      <c r="A6" s="670" t="s">
        <v>60</v>
      </c>
      <c r="B6" s="670"/>
      <c r="C6" s="670"/>
      <c r="D6" s="670"/>
      <c r="E6" s="670"/>
      <c r="F6" s="670"/>
    </row>
    <row r="7" spans="1:6" x14ac:dyDescent="0.3">
      <c r="A7" s="671" t="s">
        <v>61</v>
      </c>
      <c r="B7" s="671" t="s">
        <v>62</v>
      </c>
      <c r="C7" s="672" t="s">
        <v>63</v>
      </c>
      <c r="D7" s="673" t="s">
        <v>64</v>
      </c>
      <c r="E7" s="672" t="s">
        <v>65</v>
      </c>
      <c r="F7" s="672"/>
    </row>
    <row r="8" spans="1:6" x14ac:dyDescent="0.3">
      <c r="A8" s="671"/>
      <c r="B8" s="671"/>
      <c r="C8" s="672"/>
      <c r="D8" s="673"/>
      <c r="E8" s="18" t="s">
        <v>66</v>
      </c>
      <c r="F8" s="18" t="s">
        <v>67</v>
      </c>
    </row>
    <row r="9" spans="1:6" x14ac:dyDescent="0.3">
      <c r="A9" s="19">
        <v>1</v>
      </c>
      <c r="B9" s="20" t="s">
        <v>68</v>
      </c>
      <c r="C9" s="21"/>
      <c r="D9" s="22"/>
      <c r="E9" s="23"/>
      <c r="F9" s="24">
        <v>260494.8</v>
      </c>
    </row>
    <row r="10" spans="1:6" x14ac:dyDescent="0.3">
      <c r="A10" s="25" t="s">
        <v>69</v>
      </c>
      <c r="B10" s="26" t="s">
        <v>70</v>
      </c>
      <c r="C10" s="27" t="s">
        <v>71</v>
      </c>
      <c r="D10" s="28">
        <v>1</v>
      </c>
      <c r="E10" s="28">
        <v>260494.8</v>
      </c>
      <c r="F10" s="28">
        <v>260494.8</v>
      </c>
    </row>
    <row r="11" spans="1:6" x14ac:dyDescent="0.3">
      <c r="A11" s="19">
        <v>2</v>
      </c>
      <c r="B11" s="20" t="s">
        <v>72</v>
      </c>
      <c r="C11" s="29" t="s">
        <v>73</v>
      </c>
      <c r="D11" s="23"/>
      <c r="E11" s="23"/>
      <c r="F11" s="24">
        <v>171794.07</v>
      </c>
    </row>
    <row r="12" spans="1:6" x14ac:dyDescent="0.3">
      <c r="A12" s="25" t="s">
        <v>74</v>
      </c>
      <c r="B12" s="26" t="s">
        <v>75</v>
      </c>
      <c r="C12" s="27" t="s">
        <v>76</v>
      </c>
      <c r="D12" s="28">
        <v>1</v>
      </c>
      <c r="E12" s="28">
        <v>130739.02</v>
      </c>
      <c r="F12" s="28">
        <v>130739.02</v>
      </c>
    </row>
    <row r="13" spans="1:6" x14ac:dyDescent="0.3">
      <c r="A13" s="25" t="s">
        <v>77</v>
      </c>
      <c r="B13" s="26" t="s">
        <v>78</v>
      </c>
      <c r="C13" s="27" t="s">
        <v>76</v>
      </c>
      <c r="D13" s="28">
        <v>0.67</v>
      </c>
      <c r="E13" s="28">
        <v>12136.02</v>
      </c>
      <c r="F13" s="28">
        <v>8131.13</v>
      </c>
    </row>
    <row r="14" spans="1:6" x14ac:dyDescent="0.3">
      <c r="A14" s="25" t="s">
        <v>79</v>
      </c>
      <c r="B14" s="26" t="s">
        <v>80</v>
      </c>
      <c r="C14" s="27" t="s">
        <v>76</v>
      </c>
      <c r="D14" s="28">
        <v>0.67</v>
      </c>
      <c r="E14" s="28">
        <v>12136.02</v>
      </c>
      <c r="F14" s="28">
        <v>8131.13</v>
      </c>
    </row>
    <row r="15" spans="1:6" ht="26.4" x14ac:dyDescent="0.3">
      <c r="A15" s="25" t="s">
        <v>81</v>
      </c>
      <c r="B15" s="26" t="s">
        <v>82</v>
      </c>
      <c r="C15" s="27" t="s">
        <v>83</v>
      </c>
      <c r="D15" s="28">
        <v>2533.2800000000002</v>
      </c>
      <c r="E15" s="28">
        <v>7.74</v>
      </c>
      <c r="F15" s="28">
        <v>19607.59</v>
      </c>
    </row>
    <row r="16" spans="1:6" x14ac:dyDescent="0.3">
      <c r="A16" s="25" t="s">
        <v>84</v>
      </c>
      <c r="B16" s="26" t="s">
        <v>85</v>
      </c>
      <c r="C16" s="27" t="s">
        <v>83</v>
      </c>
      <c r="D16" s="28">
        <v>4.0199999999999996</v>
      </c>
      <c r="E16" s="28">
        <v>508.44</v>
      </c>
      <c r="F16" s="28">
        <v>2043.93</v>
      </c>
    </row>
    <row r="17" spans="1:6" ht="26.4" x14ac:dyDescent="0.3">
      <c r="A17" s="25" t="s">
        <v>86</v>
      </c>
      <c r="B17" s="26" t="s">
        <v>87</v>
      </c>
      <c r="C17" s="27" t="s">
        <v>83</v>
      </c>
      <c r="D17" s="28">
        <v>2533.2800000000002</v>
      </c>
      <c r="E17" s="28">
        <v>1.24</v>
      </c>
      <c r="F17" s="28">
        <v>3141.27</v>
      </c>
    </row>
    <row r="18" spans="1:6" x14ac:dyDescent="0.3">
      <c r="A18" s="19">
        <v>3</v>
      </c>
      <c r="B18" s="20" t="s">
        <v>88</v>
      </c>
      <c r="C18" s="29" t="s">
        <v>73</v>
      </c>
      <c r="D18" s="23"/>
      <c r="E18" s="23"/>
      <c r="F18" s="24">
        <v>256316.99</v>
      </c>
    </row>
    <row r="19" spans="1:6" ht="52.8" x14ac:dyDescent="0.3">
      <c r="A19" s="25" t="s">
        <v>89</v>
      </c>
      <c r="B19" s="26" t="s">
        <v>90</v>
      </c>
      <c r="C19" s="27" t="s">
        <v>91</v>
      </c>
      <c r="D19" s="28">
        <v>86.8</v>
      </c>
      <c r="E19" s="28">
        <v>10.199999999999999</v>
      </c>
      <c r="F19" s="28">
        <v>885.36</v>
      </c>
    </row>
    <row r="20" spans="1:6" ht="52.8" x14ac:dyDescent="0.3">
      <c r="A20" s="25" t="s">
        <v>92</v>
      </c>
      <c r="B20" s="26" t="s">
        <v>93</v>
      </c>
      <c r="C20" s="27" t="s">
        <v>91</v>
      </c>
      <c r="D20" s="28">
        <v>86.8</v>
      </c>
      <c r="E20" s="28">
        <v>9.82</v>
      </c>
      <c r="F20" s="28">
        <v>852.38</v>
      </c>
    </row>
    <row r="21" spans="1:6" ht="52.8" x14ac:dyDescent="0.3">
      <c r="A21" s="25" t="s">
        <v>94</v>
      </c>
      <c r="B21" s="26" t="s">
        <v>95</v>
      </c>
      <c r="C21" s="27" t="s">
        <v>91</v>
      </c>
      <c r="D21" s="28">
        <v>86.8</v>
      </c>
      <c r="E21" s="28">
        <v>9.23</v>
      </c>
      <c r="F21" s="28">
        <v>801.16</v>
      </c>
    </row>
    <row r="22" spans="1:6" ht="52.8" x14ac:dyDescent="0.3">
      <c r="A22" s="25" t="s">
        <v>96</v>
      </c>
      <c r="B22" s="26" t="s">
        <v>97</v>
      </c>
      <c r="C22" s="27" t="s">
        <v>91</v>
      </c>
      <c r="D22" s="28">
        <v>25.64</v>
      </c>
      <c r="E22" s="28">
        <v>7.83</v>
      </c>
      <c r="F22" s="28">
        <v>200.76</v>
      </c>
    </row>
    <row r="23" spans="1:6" ht="26.4" x14ac:dyDescent="0.3">
      <c r="A23" s="25" t="s">
        <v>98</v>
      </c>
      <c r="B23" s="26" t="s">
        <v>99</v>
      </c>
      <c r="C23" s="27" t="s">
        <v>91</v>
      </c>
      <c r="D23" s="28">
        <v>281.20999999999998</v>
      </c>
      <c r="E23" s="28">
        <v>74.31</v>
      </c>
      <c r="F23" s="28">
        <v>20896.72</v>
      </c>
    </row>
    <row r="24" spans="1:6" ht="39.6" x14ac:dyDescent="0.3">
      <c r="A24" s="25" t="s">
        <v>100</v>
      </c>
      <c r="B24" s="26" t="s">
        <v>101</v>
      </c>
      <c r="C24" s="27" t="s">
        <v>91</v>
      </c>
      <c r="D24" s="28">
        <v>6.79</v>
      </c>
      <c r="E24" s="28">
        <v>325.52</v>
      </c>
      <c r="F24" s="28">
        <v>2210.2800000000002</v>
      </c>
    </row>
    <row r="25" spans="1:6" ht="26.4" x14ac:dyDescent="0.3">
      <c r="A25" s="25" t="s">
        <v>102</v>
      </c>
      <c r="B25" s="26" t="s">
        <v>103</v>
      </c>
      <c r="C25" s="27" t="s">
        <v>91</v>
      </c>
      <c r="D25" s="28">
        <v>6.79</v>
      </c>
      <c r="E25" s="28">
        <v>265.33</v>
      </c>
      <c r="F25" s="28">
        <v>1801.59</v>
      </c>
    </row>
    <row r="26" spans="1:6" ht="26.4" x14ac:dyDescent="0.3">
      <c r="A26" s="25" t="s">
        <v>104</v>
      </c>
      <c r="B26" s="26" t="s">
        <v>105</v>
      </c>
      <c r="C26" s="27" t="s">
        <v>106</v>
      </c>
      <c r="D26" s="28">
        <v>207.11</v>
      </c>
      <c r="E26" s="28">
        <v>18.52</v>
      </c>
      <c r="F26" s="28">
        <v>3835.68</v>
      </c>
    </row>
    <row r="27" spans="1:6" ht="26.4" x14ac:dyDescent="0.3">
      <c r="A27" s="25" t="s">
        <v>107</v>
      </c>
      <c r="B27" s="26" t="s">
        <v>108</v>
      </c>
      <c r="C27" s="27" t="s">
        <v>106</v>
      </c>
      <c r="D27" s="28">
        <v>1050.23</v>
      </c>
      <c r="E27" s="28">
        <v>17.45</v>
      </c>
      <c r="F27" s="28">
        <v>18326.509999999998</v>
      </c>
    </row>
    <row r="28" spans="1:6" ht="26.4" x14ac:dyDescent="0.3">
      <c r="A28" s="25" t="s">
        <v>109</v>
      </c>
      <c r="B28" s="26" t="s">
        <v>110</v>
      </c>
      <c r="C28" s="27" t="s">
        <v>106</v>
      </c>
      <c r="D28" s="28">
        <v>1701.05</v>
      </c>
      <c r="E28" s="28">
        <v>16.36</v>
      </c>
      <c r="F28" s="28">
        <v>27829.18</v>
      </c>
    </row>
    <row r="29" spans="1:6" ht="26.4" x14ac:dyDescent="0.3">
      <c r="A29" s="25" t="s">
        <v>111</v>
      </c>
      <c r="B29" s="26" t="s">
        <v>112</v>
      </c>
      <c r="C29" s="27" t="s">
        <v>106</v>
      </c>
      <c r="D29" s="28">
        <v>1372.73</v>
      </c>
      <c r="E29" s="28">
        <v>16.690000000000001</v>
      </c>
      <c r="F29" s="28">
        <v>22910.86</v>
      </c>
    </row>
    <row r="30" spans="1:6" ht="26.4" x14ac:dyDescent="0.3">
      <c r="A30" s="25" t="s">
        <v>113</v>
      </c>
      <c r="B30" s="26" t="s">
        <v>114</v>
      </c>
      <c r="C30" s="27" t="s">
        <v>115</v>
      </c>
      <c r="D30" s="28">
        <v>117.91</v>
      </c>
      <c r="E30" s="28">
        <v>139.94999999999999</v>
      </c>
      <c r="F30" s="28">
        <v>16501.5</v>
      </c>
    </row>
    <row r="31" spans="1:6" ht="26.4" x14ac:dyDescent="0.3">
      <c r="A31" s="25" t="s">
        <v>116</v>
      </c>
      <c r="B31" s="26" t="s">
        <v>117</v>
      </c>
      <c r="C31" s="27" t="s">
        <v>115</v>
      </c>
      <c r="D31" s="28">
        <v>429.44</v>
      </c>
      <c r="E31" s="28">
        <v>75.510000000000005</v>
      </c>
      <c r="F31" s="28">
        <v>32427.01</v>
      </c>
    </row>
    <row r="32" spans="1:6" ht="26.4" x14ac:dyDescent="0.3">
      <c r="A32" s="25" t="s">
        <v>118</v>
      </c>
      <c r="B32" s="26" t="s">
        <v>119</v>
      </c>
      <c r="C32" s="27" t="s">
        <v>120</v>
      </c>
      <c r="D32" s="28">
        <v>123.09</v>
      </c>
      <c r="E32" s="28">
        <v>650.63</v>
      </c>
      <c r="F32" s="28">
        <v>80086.05</v>
      </c>
    </row>
    <row r="33" spans="1:6" ht="39.6" x14ac:dyDescent="0.3">
      <c r="A33" s="25" t="s">
        <v>121</v>
      </c>
      <c r="B33" s="26" t="s">
        <v>122</v>
      </c>
      <c r="C33" s="27" t="s">
        <v>115</v>
      </c>
      <c r="D33" s="28">
        <v>58.23</v>
      </c>
      <c r="E33" s="28">
        <v>42.42</v>
      </c>
      <c r="F33" s="28">
        <v>2470.12</v>
      </c>
    </row>
    <row r="34" spans="1:6" x14ac:dyDescent="0.3">
      <c r="A34" s="25" t="s">
        <v>123</v>
      </c>
      <c r="B34" s="26" t="s">
        <v>124</v>
      </c>
      <c r="C34" s="27" t="s">
        <v>91</v>
      </c>
      <c r="D34" s="28">
        <v>176.78</v>
      </c>
      <c r="E34" s="28">
        <v>44.61</v>
      </c>
      <c r="F34" s="28">
        <v>7886.16</v>
      </c>
    </row>
    <row r="35" spans="1:6" ht="52.8" x14ac:dyDescent="0.3">
      <c r="A35" s="25" t="s">
        <v>125</v>
      </c>
      <c r="B35" s="26" t="s">
        <v>126</v>
      </c>
      <c r="C35" s="27" t="s">
        <v>91</v>
      </c>
      <c r="D35" s="28">
        <v>217.66</v>
      </c>
      <c r="E35" s="28">
        <v>15.89</v>
      </c>
      <c r="F35" s="28">
        <v>3458.62</v>
      </c>
    </row>
    <row r="36" spans="1:6" ht="26.4" x14ac:dyDescent="0.3">
      <c r="A36" s="25" t="s">
        <v>127</v>
      </c>
      <c r="B36" s="26" t="s">
        <v>128</v>
      </c>
      <c r="C36" s="27" t="s">
        <v>129</v>
      </c>
      <c r="D36" s="28">
        <v>68.38</v>
      </c>
      <c r="E36" s="28">
        <v>2.25</v>
      </c>
      <c r="F36" s="28">
        <v>153.86000000000001</v>
      </c>
    </row>
    <row r="37" spans="1:6" ht="39.6" x14ac:dyDescent="0.3">
      <c r="A37" s="25" t="s">
        <v>130</v>
      </c>
      <c r="B37" s="26" t="s">
        <v>131</v>
      </c>
      <c r="C37" s="27" t="s">
        <v>91</v>
      </c>
      <c r="D37" s="28">
        <v>68.38</v>
      </c>
      <c r="E37" s="28">
        <v>7.15</v>
      </c>
      <c r="F37" s="28">
        <v>488.92</v>
      </c>
    </row>
    <row r="38" spans="1:6" ht="39.6" x14ac:dyDescent="0.3">
      <c r="A38" s="25" t="s">
        <v>132</v>
      </c>
      <c r="B38" s="26" t="s">
        <v>133</v>
      </c>
      <c r="C38" s="27" t="s">
        <v>83</v>
      </c>
      <c r="D38" s="28">
        <v>2.9</v>
      </c>
      <c r="E38" s="28">
        <v>69.88</v>
      </c>
      <c r="F38" s="28">
        <v>202.65</v>
      </c>
    </row>
    <row r="39" spans="1:6" x14ac:dyDescent="0.3">
      <c r="A39" s="25" t="s">
        <v>134</v>
      </c>
      <c r="B39" s="26" t="s">
        <v>135</v>
      </c>
      <c r="C39" s="27" t="s">
        <v>83</v>
      </c>
      <c r="D39" s="28">
        <v>17.45</v>
      </c>
      <c r="E39" s="28">
        <v>43.94</v>
      </c>
      <c r="F39" s="28">
        <v>766.75</v>
      </c>
    </row>
    <row r="40" spans="1:6" ht="26.4" x14ac:dyDescent="0.3">
      <c r="A40" s="25" t="s">
        <v>136</v>
      </c>
      <c r="B40" s="26" t="s">
        <v>137</v>
      </c>
      <c r="C40" s="27" t="s">
        <v>106</v>
      </c>
      <c r="D40" s="28">
        <v>85.46</v>
      </c>
      <c r="E40" s="28">
        <v>14.67</v>
      </c>
      <c r="F40" s="28">
        <v>1253.7</v>
      </c>
    </row>
    <row r="41" spans="1:6" ht="26.4" x14ac:dyDescent="0.3">
      <c r="A41" s="25" t="s">
        <v>138</v>
      </c>
      <c r="B41" s="26" t="s">
        <v>139</v>
      </c>
      <c r="C41" s="27" t="s">
        <v>106</v>
      </c>
      <c r="D41" s="28">
        <v>50.91</v>
      </c>
      <c r="E41" s="28">
        <v>14.03</v>
      </c>
      <c r="F41" s="28">
        <v>714.27</v>
      </c>
    </row>
    <row r="42" spans="1:6" ht="26.4" x14ac:dyDescent="0.3">
      <c r="A42" s="25" t="s">
        <v>140</v>
      </c>
      <c r="B42" s="26" t="s">
        <v>141</v>
      </c>
      <c r="C42" s="27" t="s">
        <v>106</v>
      </c>
      <c r="D42" s="28">
        <v>116.36</v>
      </c>
      <c r="E42" s="28">
        <v>17.23</v>
      </c>
      <c r="F42" s="28">
        <v>2004.88</v>
      </c>
    </row>
    <row r="43" spans="1:6" ht="39.6" x14ac:dyDescent="0.3">
      <c r="A43" s="25" t="s">
        <v>142</v>
      </c>
      <c r="B43" s="26" t="s">
        <v>143</v>
      </c>
      <c r="C43" s="27" t="s">
        <v>115</v>
      </c>
      <c r="D43" s="28">
        <v>13.08</v>
      </c>
      <c r="E43" s="28">
        <v>115.9</v>
      </c>
      <c r="F43" s="28">
        <v>1515.97</v>
      </c>
    </row>
    <row r="44" spans="1:6" ht="39.6" x14ac:dyDescent="0.3">
      <c r="A44" s="25" t="s">
        <v>144</v>
      </c>
      <c r="B44" s="26" t="s">
        <v>145</v>
      </c>
      <c r="C44" s="27" t="s">
        <v>115</v>
      </c>
      <c r="D44" s="28">
        <v>70.28</v>
      </c>
      <c r="E44" s="28">
        <v>83.04</v>
      </c>
      <c r="F44" s="28">
        <v>5836.05</v>
      </c>
    </row>
    <row r="45" spans="1:6" x14ac:dyDescent="0.3">
      <c r="A45" s="19">
        <v>4</v>
      </c>
      <c r="B45" s="20" t="s">
        <v>146</v>
      </c>
      <c r="C45" s="29" t="s">
        <v>73</v>
      </c>
      <c r="D45" s="23"/>
      <c r="E45" s="23"/>
      <c r="F45" s="24">
        <v>144635.22</v>
      </c>
    </row>
    <row r="46" spans="1:6" ht="26.4" x14ac:dyDescent="0.3">
      <c r="A46" s="25" t="s">
        <v>147</v>
      </c>
      <c r="B46" s="26" t="s">
        <v>148</v>
      </c>
      <c r="C46" s="27" t="s">
        <v>106</v>
      </c>
      <c r="D46" s="28">
        <v>241.82</v>
      </c>
      <c r="E46" s="28">
        <v>15.27</v>
      </c>
      <c r="F46" s="28">
        <v>3692.59</v>
      </c>
    </row>
    <row r="47" spans="1:6" ht="26.4" x14ac:dyDescent="0.3">
      <c r="A47" s="25" t="s">
        <v>149</v>
      </c>
      <c r="B47" s="26" t="s">
        <v>150</v>
      </c>
      <c r="C47" s="27" t="s">
        <v>106</v>
      </c>
      <c r="D47" s="28">
        <v>135.44999999999999</v>
      </c>
      <c r="E47" s="28">
        <v>16.600000000000001</v>
      </c>
      <c r="F47" s="28">
        <v>2248.4699999999998</v>
      </c>
    </row>
    <row r="48" spans="1:6" ht="26.4" x14ac:dyDescent="0.3">
      <c r="A48" s="25" t="s">
        <v>151</v>
      </c>
      <c r="B48" s="26" t="s">
        <v>152</v>
      </c>
      <c r="C48" s="27" t="s">
        <v>106</v>
      </c>
      <c r="D48" s="28">
        <v>375.45</v>
      </c>
      <c r="E48" s="28">
        <v>15</v>
      </c>
      <c r="F48" s="28">
        <v>5631.75</v>
      </c>
    </row>
    <row r="49" spans="1:6" ht="26.4" x14ac:dyDescent="0.3">
      <c r="A49" s="25" t="s">
        <v>153</v>
      </c>
      <c r="B49" s="26" t="s">
        <v>154</v>
      </c>
      <c r="C49" s="27" t="s">
        <v>106</v>
      </c>
      <c r="D49" s="28">
        <v>2.73</v>
      </c>
      <c r="E49" s="28">
        <v>12.58</v>
      </c>
      <c r="F49" s="28">
        <v>34.340000000000003</v>
      </c>
    </row>
    <row r="50" spans="1:6" ht="26.4" x14ac:dyDescent="0.3">
      <c r="A50" s="25" t="s">
        <v>155</v>
      </c>
      <c r="B50" s="26" t="s">
        <v>156</v>
      </c>
      <c r="C50" s="27" t="s">
        <v>106</v>
      </c>
      <c r="D50" s="28">
        <v>3702.73</v>
      </c>
      <c r="E50" s="28">
        <v>10.46</v>
      </c>
      <c r="F50" s="28">
        <v>38730.559999999998</v>
      </c>
    </row>
    <row r="51" spans="1:6" ht="39.6" x14ac:dyDescent="0.3">
      <c r="A51" s="25" t="s">
        <v>157</v>
      </c>
      <c r="B51" s="26" t="s">
        <v>158</v>
      </c>
      <c r="C51" s="27" t="s">
        <v>115</v>
      </c>
      <c r="D51" s="28">
        <v>103.89</v>
      </c>
      <c r="E51" s="28">
        <v>104.52</v>
      </c>
      <c r="F51" s="28">
        <v>10858.58</v>
      </c>
    </row>
    <row r="52" spans="1:6" ht="39.6" x14ac:dyDescent="0.3">
      <c r="A52" s="25" t="s">
        <v>159</v>
      </c>
      <c r="B52" s="26" t="s">
        <v>160</v>
      </c>
      <c r="C52" s="27" t="s">
        <v>115</v>
      </c>
      <c r="D52" s="28">
        <v>108.52</v>
      </c>
      <c r="E52" s="28">
        <v>158.22</v>
      </c>
      <c r="F52" s="28">
        <v>17170.03</v>
      </c>
    </row>
    <row r="53" spans="1:6" ht="26.4" x14ac:dyDescent="0.3">
      <c r="A53" s="25" t="s">
        <v>161</v>
      </c>
      <c r="B53" s="26" t="s">
        <v>162</v>
      </c>
      <c r="C53" s="27" t="s">
        <v>120</v>
      </c>
      <c r="D53" s="28">
        <v>12.03</v>
      </c>
      <c r="E53" s="28">
        <v>674</v>
      </c>
      <c r="F53" s="28">
        <v>8108.22</v>
      </c>
    </row>
    <row r="54" spans="1:6" ht="39.6" x14ac:dyDescent="0.3">
      <c r="A54" s="25" t="s">
        <v>163</v>
      </c>
      <c r="B54" s="26" t="s">
        <v>164</v>
      </c>
      <c r="C54" s="27" t="s">
        <v>83</v>
      </c>
      <c r="D54" s="28">
        <v>106.46</v>
      </c>
      <c r="E54" s="28">
        <v>198.89</v>
      </c>
      <c r="F54" s="28">
        <v>21173.83</v>
      </c>
    </row>
    <row r="55" spans="1:6" ht="26.4" x14ac:dyDescent="0.3">
      <c r="A55" s="25" t="s">
        <v>165</v>
      </c>
      <c r="B55" s="26" t="s">
        <v>166</v>
      </c>
      <c r="C55" s="27" t="s">
        <v>106</v>
      </c>
      <c r="D55" s="28">
        <v>490.91</v>
      </c>
      <c r="E55" s="28">
        <v>17.68</v>
      </c>
      <c r="F55" s="28">
        <v>8679.2900000000009</v>
      </c>
    </row>
    <row r="56" spans="1:6" ht="26.4" x14ac:dyDescent="0.3">
      <c r="A56" s="25" t="s">
        <v>167</v>
      </c>
      <c r="B56" s="26" t="s">
        <v>168</v>
      </c>
      <c r="C56" s="27" t="s">
        <v>120</v>
      </c>
      <c r="D56" s="28">
        <v>18.16</v>
      </c>
      <c r="E56" s="28">
        <v>743.26</v>
      </c>
      <c r="F56" s="28">
        <v>13497.6</v>
      </c>
    </row>
    <row r="57" spans="1:6" ht="26.4" x14ac:dyDescent="0.3">
      <c r="A57" s="25" t="s">
        <v>169</v>
      </c>
      <c r="B57" s="26" t="s">
        <v>103</v>
      </c>
      <c r="C57" s="27" t="s">
        <v>91</v>
      </c>
      <c r="D57" s="28">
        <v>18.16</v>
      </c>
      <c r="E57" s="28">
        <v>265.33</v>
      </c>
      <c r="F57" s="28">
        <v>4818.3900000000003</v>
      </c>
    </row>
    <row r="58" spans="1:6" x14ac:dyDescent="0.3">
      <c r="A58" s="25" t="s">
        <v>170</v>
      </c>
      <c r="B58" s="26" t="s">
        <v>171</v>
      </c>
      <c r="C58" s="27" t="s">
        <v>106</v>
      </c>
      <c r="D58" s="28">
        <v>3518.16</v>
      </c>
      <c r="E58" s="28">
        <v>2.84</v>
      </c>
      <c r="F58" s="28">
        <v>9991.57</v>
      </c>
    </row>
    <row r="59" spans="1:6" x14ac:dyDescent="0.3">
      <c r="A59" s="19">
        <v>5</v>
      </c>
      <c r="B59" s="20" t="s">
        <v>172</v>
      </c>
      <c r="C59" s="29" t="s">
        <v>73</v>
      </c>
      <c r="D59" s="23"/>
      <c r="E59" s="23"/>
      <c r="F59" s="24">
        <v>64051.06</v>
      </c>
    </row>
    <row r="60" spans="1:6" ht="39.6" x14ac:dyDescent="0.3">
      <c r="A60" s="25" t="s">
        <v>173</v>
      </c>
      <c r="B60" s="26" t="s">
        <v>174</v>
      </c>
      <c r="C60" s="27" t="s">
        <v>115</v>
      </c>
      <c r="D60" s="28">
        <v>238.04</v>
      </c>
      <c r="E60" s="28">
        <v>84.9</v>
      </c>
      <c r="F60" s="28">
        <v>20209.599999999999</v>
      </c>
    </row>
    <row r="61" spans="1:6" ht="39.6" x14ac:dyDescent="0.3">
      <c r="A61" s="25" t="s">
        <v>175</v>
      </c>
      <c r="B61" s="26" t="s">
        <v>176</v>
      </c>
      <c r="C61" s="27" t="s">
        <v>115</v>
      </c>
      <c r="D61" s="28">
        <v>230.18</v>
      </c>
      <c r="E61" s="28">
        <v>137.38</v>
      </c>
      <c r="F61" s="28">
        <v>31622.13</v>
      </c>
    </row>
    <row r="62" spans="1:6" x14ac:dyDescent="0.3">
      <c r="A62" s="25" t="s">
        <v>177</v>
      </c>
      <c r="B62" s="26" t="s">
        <v>178</v>
      </c>
      <c r="C62" s="27" t="s">
        <v>179</v>
      </c>
      <c r="D62" s="28">
        <v>10.3</v>
      </c>
      <c r="E62" s="28">
        <v>31.17</v>
      </c>
      <c r="F62" s="28">
        <v>321.05</v>
      </c>
    </row>
    <row r="63" spans="1:6" x14ac:dyDescent="0.3">
      <c r="A63" s="25" t="s">
        <v>180</v>
      </c>
      <c r="B63" s="26" t="s">
        <v>181</v>
      </c>
      <c r="C63" s="27" t="s">
        <v>179</v>
      </c>
      <c r="D63" s="28">
        <v>176.8</v>
      </c>
      <c r="E63" s="28">
        <v>61.99</v>
      </c>
      <c r="F63" s="28">
        <v>10959.83</v>
      </c>
    </row>
    <row r="64" spans="1:6" x14ac:dyDescent="0.3">
      <c r="A64" s="25" t="s">
        <v>182</v>
      </c>
      <c r="B64" s="26" t="s">
        <v>183</v>
      </c>
      <c r="C64" s="27" t="s">
        <v>179</v>
      </c>
      <c r="D64" s="28">
        <v>9.8000000000000007</v>
      </c>
      <c r="E64" s="28">
        <v>48.37</v>
      </c>
      <c r="F64" s="28">
        <v>474.03</v>
      </c>
    </row>
    <row r="65" spans="1:6" ht="26.4" x14ac:dyDescent="0.3">
      <c r="A65" s="25" t="s">
        <v>184</v>
      </c>
      <c r="B65" s="26" t="s">
        <v>185</v>
      </c>
      <c r="C65" s="27" t="s">
        <v>179</v>
      </c>
      <c r="D65" s="28">
        <v>9.8000000000000007</v>
      </c>
      <c r="E65" s="28">
        <v>47.39</v>
      </c>
      <c r="F65" s="28">
        <v>464.42</v>
      </c>
    </row>
    <row r="66" spans="1:6" x14ac:dyDescent="0.3">
      <c r="A66" s="19">
        <v>6</v>
      </c>
      <c r="B66" s="20" t="s">
        <v>186</v>
      </c>
      <c r="C66" s="29" t="s">
        <v>73</v>
      </c>
      <c r="D66" s="23"/>
      <c r="E66" s="23"/>
      <c r="F66" s="24">
        <v>1458092.32</v>
      </c>
    </row>
    <row r="67" spans="1:6" ht="52.8" x14ac:dyDescent="0.3">
      <c r="A67" s="25" t="s">
        <v>187</v>
      </c>
      <c r="B67" s="26" t="s">
        <v>188</v>
      </c>
      <c r="C67" s="27" t="s">
        <v>106</v>
      </c>
      <c r="D67" s="28">
        <v>36088.74</v>
      </c>
      <c r="E67" s="28">
        <v>13.11</v>
      </c>
      <c r="F67" s="28">
        <v>473123.38</v>
      </c>
    </row>
    <row r="68" spans="1:6" ht="26.4" x14ac:dyDescent="0.3">
      <c r="A68" s="25" t="s">
        <v>189</v>
      </c>
      <c r="B68" s="26" t="s">
        <v>190</v>
      </c>
      <c r="C68" s="27" t="s">
        <v>115</v>
      </c>
      <c r="D68" s="28">
        <v>3507.47</v>
      </c>
      <c r="E68" s="28">
        <v>254.1</v>
      </c>
      <c r="F68" s="28">
        <v>891248.13</v>
      </c>
    </row>
    <row r="69" spans="1:6" ht="26.4" x14ac:dyDescent="0.3">
      <c r="A69" s="25" t="s">
        <v>191</v>
      </c>
      <c r="B69" s="26" t="s">
        <v>192</v>
      </c>
      <c r="C69" s="27" t="s">
        <v>83</v>
      </c>
      <c r="D69" s="28">
        <v>501.14</v>
      </c>
      <c r="E69" s="28">
        <v>95.38</v>
      </c>
      <c r="F69" s="28">
        <v>47798.73</v>
      </c>
    </row>
    <row r="70" spans="1:6" ht="26.4" x14ac:dyDescent="0.3">
      <c r="A70" s="25" t="s">
        <v>193</v>
      </c>
      <c r="B70" s="26" t="s">
        <v>194</v>
      </c>
      <c r="C70" s="27" t="s">
        <v>179</v>
      </c>
      <c r="D70" s="28">
        <v>392.53</v>
      </c>
      <c r="E70" s="28">
        <v>116.99</v>
      </c>
      <c r="F70" s="28">
        <v>45922.080000000002</v>
      </c>
    </row>
    <row r="71" spans="1:6" x14ac:dyDescent="0.3">
      <c r="A71" s="19">
        <v>7</v>
      </c>
      <c r="B71" s="20" t="s">
        <v>195</v>
      </c>
      <c r="C71" s="29" t="s">
        <v>73</v>
      </c>
      <c r="D71" s="23"/>
      <c r="E71" s="23"/>
      <c r="F71" s="24">
        <v>6691.36</v>
      </c>
    </row>
    <row r="72" spans="1:6" ht="26.4" x14ac:dyDescent="0.3">
      <c r="A72" s="25" t="s">
        <v>196</v>
      </c>
      <c r="B72" s="26" t="s">
        <v>99</v>
      </c>
      <c r="C72" s="27" t="s">
        <v>91</v>
      </c>
      <c r="D72" s="28">
        <v>27.12</v>
      </c>
      <c r="E72" s="28">
        <v>74.31</v>
      </c>
      <c r="F72" s="28">
        <v>2015.29</v>
      </c>
    </row>
    <row r="73" spans="1:6" ht="26.4" x14ac:dyDescent="0.3">
      <c r="A73" s="25" t="s">
        <v>197</v>
      </c>
      <c r="B73" s="26" t="s">
        <v>198</v>
      </c>
      <c r="C73" s="27" t="s">
        <v>179</v>
      </c>
      <c r="D73" s="28">
        <v>297.8</v>
      </c>
      <c r="E73" s="28">
        <v>11.51</v>
      </c>
      <c r="F73" s="28">
        <v>3427.68</v>
      </c>
    </row>
    <row r="74" spans="1:6" ht="39.6" x14ac:dyDescent="0.3">
      <c r="A74" s="25" t="s">
        <v>199</v>
      </c>
      <c r="B74" s="26" t="s">
        <v>200</v>
      </c>
      <c r="C74" s="27" t="s">
        <v>179</v>
      </c>
      <c r="D74" s="28">
        <v>0</v>
      </c>
      <c r="E74" s="28">
        <v>15.96</v>
      </c>
      <c r="F74" s="28">
        <v>0</v>
      </c>
    </row>
    <row r="75" spans="1:6" ht="39.6" x14ac:dyDescent="0.3">
      <c r="A75" s="25" t="s">
        <v>201</v>
      </c>
      <c r="B75" s="26" t="s">
        <v>202</v>
      </c>
      <c r="C75" s="27" t="s">
        <v>179</v>
      </c>
      <c r="D75" s="28">
        <v>3.5</v>
      </c>
      <c r="E75" s="28">
        <v>12.93</v>
      </c>
      <c r="F75" s="28">
        <v>45.26</v>
      </c>
    </row>
    <row r="76" spans="1:6" ht="39.6" x14ac:dyDescent="0.3">
      <c r="A76" s="25" t="s">
        <v>203</v>
      </c>
      <c r="B76" s="26" t="s">
        <v>204</v>
      </c>
      <c r="C76" s="27" t="s">
        <v>179</v>
      </c>
      <c r="D76" s="28">
        <v>0</v>
      </c>
      <c r="E76" s="28">
        <v>35.340000000000003</v>
      </c>
      <c r="F76" s="28">
        <v>0</v>
      </c>
    </row>
    <row r="77" spans="1:6" ht="26.4" x14ac:dyDescent="0.3">
      <c r="A77" s="25" t="s">
        <v>205</v>
      </c>
      <c r="B77" s="26" t="s">
        <v>206</v>
      </c>
      <c r="C77" s="27" t="s">
        <v>179</v>
      </c>
      <c r="D77" s="28">
        <v>0</v>
      </c>
      <c r="E77" s="28">
        <v>3.05</v>
      </c>
      <c r="F77" s="28">
        <v>0</v>
      </c>
    </row>
    <row r="78" spans="1:6" ht="26.4" x14ac:dyDescent="0.3">
      <c r="A78" s="25" t="s">
        <v>207</v>
      </c>
      <c r="B78" s="26" t="s">
        <v>208</v>
      </c>
      <c r="C78" s="27" t="s">
        <v>179</v>
      </c>
      <c r="D78" s="28">
        <v>0</v>
      </c>
      <c r="E78" s="28">
        <v>5.28</v>
      </c>
      <c r="F78" s="28">
        <v>0</v>
      </c>
    </row>
    <row r="79" spans="1:6" ht="39.6" x14ac:dyDescent="0.3">
      <c r="A79" s="25" t="s">
        <v>209</v>
      </c>
      <c r="B79" s="26" t="s">
        <v>210</v>
      </c>
      <c r="C79" s="27" t="s">
        <v>179</v>
      </c>
      <c r="D79" s="28">
        <v>0</v>
      </c>
      <c r="E79" s="28">
        <v>27.86</v>
      </c>
      <c r="F79" s="28">
        <v>0</v>
      </c>
    </row>
    <row r="80" spans="1:6" ht="39.6" x14ac:dyDescent="0.3">
      <c r="A80" s="25" t="s">
        <v>211</v>
      </c>
      <c r="B80" s="26" t="s">
        <v>212</v>
      </c>
      <c r="C80" s="27" t="s">
        <v>179</v>
      </c>
      <c r="D80" s="28">
        <v>0</v>
      </c>
      <c r="E80" s="28">
        <v>83.88</v>
      </c>
      <c r="F80" s="28">
        <v>0</v>
      </c>
    </row>
    <row r="81" spans="1:6" x14ac:dyDescent="0.3">
      <c r="A81" s="25" t="s">
        <v>213</v>
      </c>
      <c r="B81" s="26" t="s">
        <v>124</v>
      </c>
      <c r="C81" s="27" t="s">
        <v>91</v>
      </c>
      <c r="D81" s="28">
        <v>26.97</v>
      </c>
      <c r="E81" s="28">
        <v>44.61</v>
      </c>
      <c r="F81" s="28">
        <v>1203.1300000000001</v>
      </c>
    </row>
    <row r="82" spans="1:6" x14ac:dyDescent="0.3">
      <c r="A82" s="19">
        <v>8</v>
      </c>
      <c r="B82" s="20" t="s">
        <v>214</v>
      </c>
      <c r="C82" s="29" t="s">
        <v>73</v>
      </c>
      <c r="D82" s="23"/>
      <c r="E82" s="23"/>
      <c r="F82" s="24">
        <v>10345.129999999999</v>
      </c>
    </row>
    <row r="83" spans="1:6" ht="26.4" x14ac:dyDescent="0.3">
      <c r="A83" s="25" t="s">
        <v>215</v>
      </c>
      <c r="B83" s="26" t="s">
        <v>216</v>
      </c>
      <c r="C83" s="27" t="s">
        <v>217</v>
      </c>
      <c r="D83" s="28">
        <v>0</v>
      </c>
      <c r="E83" s="28">
        <v>253.29</v>
      </c>
      <c r="F83" s="28">
        <v>0</v>
      </c>
    </row>
    <row r="84" spans="1:6" ht="26.4" x14ac:dyDescent="0.3">
      <c r="A84" s="25" t="s">
        <v>218</v>
      </c>
      <c r="B84" s="26" t="s">
        <v>219</v>
      </c>
      <c r="C84" s="27" t="s">
        <v>217</v>
      </c>
      <c r="D84" s="28">
        <v>0</v>
      </c>
      <c r="E84" s="28">
        <v>115.92</v>
      </c>
      <c r="F84" s="28">
        <v>0</v>
      </c>
    </row>
    <row r="85" spans="1:6" ht="26.4" x14ac:dyDescent="0.3">
      <c r="A85" s="25" t="s">
        <v>220</v>
      </c>
      <c r="B85" s="26" t="s">
        <v>221</v>
      </c>
      <c r="C85" s="27" t="s">
        <v>217</v>
      </c>
      <c r="D85" s="28">
        <v>0</v>
      </c>
      <c r="E85" s="28">
        <v>163.5</v>
      </c>
      <c r="F85" s="28">
        <v>0</v>
      </c>
    </row>
    <row r="86" spans="1:6" ht="26.4" x14ac:dyDescent="0.3">
      <c r="A86" s="25" t="s">
        <v>222</v>
      </c>
      <c r="B86" s="26" t="s">
        <v>223</v>
      </c>
      <c r="C86" s="27" t="s">
        <v>217</v>
      </c>
      <c r="D86" s="28">
        <v>1</v>
      </c>
      <c r="E86" s="28">
        <v>199.53</v>
      </c>
      <c r="F86" s="28">
        <v>199.53</v>
      </c>
    </row>
    <row r="87" spans="1:6" ht="26.4" x14ac:dyDescent="0.3">
      <c r="A87" s="25" t="s">
        <v>224</v>
      </c>
      <c r="B87" s="26" t="s">
        <v>225</v>
      </c>
      <c r="C87" s="27" t="s">
        <v>217</v>
      </c>
      <c r="D87" s="28">
        <v>0</v>
      </c>
      <c r="E87" s="28">
        <v>100.18</v>
      </c>
      <c r="F87" s="28">
        <v>0</v>
      </c>
    </row>
    <row r="88" spans="1:6" ht="26.4" x14ac:dyDescent="0.3">
      <c r="A88" s="25" t="s">
        <v>226</v>
      </c>
      <c r="B88" s="26" t="s">
        <v>227</v>
      </c>
      <c r="C88" s="27" t="s">
        <v>217</v>
      </c>
      <c r="D88" s="28">
        <v>0</v>
      </c>
      <c r="E88" s="28">
        <v>102.35</v>
      </c>
      <c r="F88" s="28">
        <v>0</v>
      </c>
    </row>
    <row r="89" spans="1:6" ht="26.4" x14ac:dyDescent="0.3">
      <c r="A89" s="25" t="s">
        <v>228</v>
      </c>
      <c r="B89" s="26" t="s">
        <v>229</v>
      </c>
      <c r="C89" s="27" t="s">
        <v>217</v>
      </c>
      <c r="D89" s="28">
        <v>4</v>
      </c>
      <c r="E89" s="28">
        <v>15.31</v>
      </c>
      <c r="F89" s="28">
        <v>61.24</v>
      </c>
    </row>
    <row r="90" spans="1:6" ht="26.4" x14ac:dyDescent="0.3">
      <c r="A90" s="25" t="s">
        <v>230</v>
      </c>
      <c r="B90" s="26" t="s">
        <v>231</v>
      </c>
      <c r="C90" s="27" t="s">
        <v>217</v>
      </c>
      <c r="D90" s="28">
        <v>15</v>
      </c>
      <c r="E90" s="28">
        <v>13.96</v>
      </c>
      <c r="F90" s="28">
        <v>209.4</v>
      </c>
    </row>
    <row r="91" spans="1:6" x14ac:dyDescent="0.3">
      <c r="A91" s="25" t="s">
        <v>232</v>
      </c>
      <c r="B91" s="26" t="s">
        <v>233</v>
      </c>
      <c r="C91" s="27" t="s">
        <v>217</v>
      </c>
      <c r="D91" s="28">
        <v>12</v>
      </c>
      <c r="E91" s="28">
        <v>268.22000000000003</v>
      </c>
      <c r="F91" s="28">
        <v>3218.64</v>
      </c>
    </row>
    <row r="92" spans="1:6" x14ac:dyDescent="0.3">
      <c r="A92" s="25" t="s">
        <v>234</v>
      </c>
      <c r="B92" s="26" t="s">
        <v>235</v>
      </c>
      <c r="C92" s="27" t="s">
        <v>217</v>
      </c>
      <c r="D92" s="28">
        <v>4</v>
      </c>
      <c r="E92" s="28">
        <v>32.130000000000003</v>
      </c>
      <c r="F92" s="28">
        <v>128.52000000000001</v>
      </c>
    </row>
    <row r="93" spans="1:6" ht="39.6" x14ac:dyDescent="0.3">
      <c r="A93" s="25" t="s">
        <v>236</v>
      </c>
      <c r="B93" s="26" t="s">
        <v>237</v>
      </c>
      <c r="C93" s="27" t="s">
        <v>217</v>
      </c>
      <c r="D93" s="28">
        <v>0</v>
      </c>
      <c r="E93" s="28">
        <v>455.92</v>
      </c>
      <c r="F93" s="28">
        <v>0</v>
      </c>
    </row>
    <row r="94" spans="1:6" x14ac:dyDescent="0.3">
      <c r="A94" s="25" t="s">
        <v>238</v>
      </c>
      <c r="B94" s="26" t="s">
        <v>239</v>
      </c>
      <c r="C94" s="27" t="s">
        <v>217</v>
      </c>
      <c r="D94" s="28">
        <v>0</v>
      </c>
      <c r="E94" s="28">
        <v>61.46</v>
      </c>
      <c r="F94" s="28">
        <v>0</v>
      </c>
    </row>
    <row r="95" spans="1:6" ht="26.4" x14ac:dyDescent="0.3">
      <c r="A95" s="25" t="s">
        <v>240</v>
      </c>
      <c r="B95" s="26" t="s">
        <v>241</v>
      </c>
      <c r="C95" s="27" t="s">
        <v>217</v>
      </c>
      <c r="D95" s="28">
        <v>0</v>
      </c>
      <c r="E95" s="28">
        <v>653.72</v>
      </c>
      <c r="F95" s="28">
        <v>0</v>
      </c>
    </row>
    <row r="96" spans="1:6" x14ac:dyDescent="0.3">
      <c r="A96" s="25" t="s">
        <v>242</v>
      </c>
      <c r="B96" s="26" t="s">
        <v>243</v>
      </c>
      <c r="C96" s="27" t="s">
        <v>217</v>
      </c>
      <c r="D96" s="28">
        <v>0</v>
      </c>
      <c r="E96" s="28">
        <v>275.64</v>
      </c>
      <c r="F96" s="28">
        <v>0</v>
      </c>
    </row>
    <row r="97" spans="1:6" ht="26.4" x14ac:dyDescent="0.3">
      <c r="A97" s="25" t="s">
        <v>244</v>
      </c>
      <c r="B97" s="26" t="s">
        <v>245</v>
      </c>
      <c r="C97" s="27" t="s">
        <v>217</v>
      </c>
      <c r="D97" s="28">
        <v>0</v>
      </c>
      <c r="E97" s="28">
        <v>4150.0600000000004</v>
      </c>
      <c r="F97" s="28">
        <v>0</v>
      </c>
    </row>
    <row r="98" spans="1:6" ht="39.6" x14ac:dyDescent="0.3">
      <c r="A98" s="25" t="s">
        <v>246</v>
      </c>
      <c r="B98" s="26" t="s">
        <v>247</v>
      </c>
      <c r="C98" s="27" t="s">
        <v>217</v>
      </c>
      <c r="D98" s="28">
        <v>0</v>
      </c>
      <c r="E98" s="28">
        <v>1119.6600000000001</v>
      </c>
      <c r="F98" s="28">
        <v>0</v>
      </c>
    </row>
    <row r="99" spans="1:6" ht="39.6" x14ac:dyDescent="0.3">
      <c r="A99" s="25" t="s">
        <v>248</v>
      </c>
      <c r="B99" s="26" t="s">
        <v>249</v>
      </c>
      <c r="C99" s="27" t="s">
        <v>217</v>
      </c>
      <c r="D99" s="28">
        <v>0</v>
      </c>
      <c r="E99" s="28">
        <v>1618.72</v>
      </c>
      <c r="F99" s="28">
        <v>0</v>
      </c>
    </row>
    <row r="100" spans="1:6" x14ac:dyDescent="0.3">
      <c r="A100" s="25" t="s">
        <v>250</v>
      </c>
      <c r="B100" s="26" t="s">
        <v>251</v>
      </c>
      <c r="C100" s="27" t="s">
        <v>217</v>
      </c>
      <c r="D100" s="28">
        <v>0</v>
      </c>
      <c r="E100" s="28">
        <v>1976.73</v>
      </c>
      <c r="F100" s="28">
        <v>0</v>
      </c>
    </row>
    <row r="101" spans="1:6" x14ac:dyDescent="0.3">
      <c r="A101" s="25" t="s">
        <v>252</v>
      </c>
      <c r="B101" s="26" t="s">
        <v>253</v>
      </c>
      <c r="C101" s="27" t="s">
        <v>217</v>
      </c>
      <c r="D101" s="28">
        <v>0</v>
      </c>
      <c r="E101" s="28">
        <v>2175.0500000000002</v>
      </c>
      <c r="F101" s="28">
        <v>0</v>
      </c>
    </row>
    <row r="102" spans="1:6" ht="26.4" x14ac:dyDescent="0.3">
      <c r="A102" s="25" t="s">
        <v>254</v>
      </c>
      <c r="B102" s="26" t="s">
        <v>255</v>
      </c>
      <c r="C102" s="27" t="s">
        <v>217</v>
      </c>
      <c r="D102" s="28">
        <v>0</v>
      </c>
      <c r="E102" s="28">
        <v>75.56</v>
      </c>
      <c r="F102" s="28">
        <v>0</v>
      </c>
    </row>
    <row r="103" spans="1:6" ht="26.4" x14ac:dyDescent="0.3">
      <c r="A103" s="25" t="s">
        <v>256</v>
      </c>
      <c r="B103" s="26" t="s">
        <v>257</v>
      </c>
      <c r="C103" s="27" t="s">
        <v>217</v>
      </c>
      <c r="D103" s="28">
        <v>36</v>
      </c>
      <c r="E103" s="28">
        <v>13.79</v>
      </c>
      <c r="F103" s="28">
        <v>496.44</v>
      </c>
    </row>
    <row r="104" spans="1:6" ht="26.4" x14ac:dyDescent="0.3">
      <c r="A104" s="25" t="s">
        <v>258</v>
      </c>
      <c r="B104" s="26" t="s">
        <v>259</v>
      </c>
      <c r="C104" s="27" t="s">
        <v>217</v>
      </c>
      <c r="D104" s="28">
        <v>3</v>
      </c>
      <c r="E104" s="28">
        <v>95.4</v>
      </c>
      <c r="F104" s="28">
        <v>286.2</v>
      </c>
    </row>
    <row r="105" spans="1:6" ht="26.4" x14ac:dyDescent="0.3">
      <c r="A105" s="25" t="s">
        <v>260</v>
      </c>
      <c r="B105" s="26" t="s">
        <v>219</v>
      </c>
      <c r="C105" s="27" t="s">
        <v>217</v>
      </c>
      <c r="D105" s="28">
        <v>1</v>
      </c>
      <c r="E105" s="28">
        <v>111.49</v>
      </c>
      <c r="F105" s="28">
        <v>111.49</v>
      </c>
    </row>
    <row r="106" spans="1:6" ht="26.4" x14ac:dyDescent="0.3">
      <c r="A106" s="25" t="s">
        <v>261</v>
      </c>
      <c r="B106" s="26" t="s">
        <v>262</v>
      </c>
      <c r="C106" s="27" t="s">
        <v>217</v>
      </c>
      <c r="D106" s="28">
        <v>1</v>
      </c>
      <c r="E106" s="28">
        <v>233.86</v>
      </c>
      <c r="F106" s="28">
        <v>233.86</v>
      </c>
    </row>
    <row r="107" spans="1:6" ht="26.4" x14ac:dyDescent="0.3">
      <c r="A107" s="25" t="s">
        <v>263</v>
      </c>
      <c r="B107" s="26" t="s">
        <v>264</v>
      </c>
      <c r="C107" s="27" t="s">
        <v>217</v>
      </c>
      <c r="D107" s="28">
        <v>1</v>
      </c>
      <c r="E107" s="28">
        <v>501.15</v>
      </c>
      <c r="F107" s="28">
        <v>501.15</v>
      </c>
    </row>
    <row r="108" spans="1:6" ht="26.4" x14ac:dyDescent="0.3">
      <c r="A108" s="25" t="s">
        <v>265</v>
      </c>
      <c r="B108" s="26" t="s">
        <v>266</v>
      </c>
      <c r="C108" s="27" t="s">
        <v>217</v>
      </c>
      <c r="D108" s="28">
        <v>2</v>
      </c>
      <c r="E108" s="28">
        <v>1974.59</v>
      </c>
      <c r="F108" s="28">
        <v>3949.18</v>
      </c>
    </row>
    <row r="109" spans="1:6" ht="39.6" x14ac:dyDescent="0.3">
      <c r="A109" s="25" t="s">
        <v>267</v>
      </c>
      <c r="B109" s="26" t="s">
        <v>268</v>
      </c>
      <c r="C109" s="27" t="s">
        <v>217</v>
      </c>
      <c r="D109" s="28">
        <v>1</v>
      </c>
      <c r="E109" s="28">
        <v>827.13</v>
      </c>
      <c r="F109" s="28">
        <v>827.13</v>
      </c>
    </row>
    <row r="110" spans="1:6" ht="26.4" x14ac:dyDescent="0.3">
      <c r="A110" s="25" t="s">
        <v>269</v>
      </c>
      <c r="B110" s="26" t="s">
        <v>270</v>
      </c>
      <c r="C110" s="27" t="s">
        <v>217</v>
      </c>
      <c r="D110" s="28">
        <v>1</v>
      </c>
      <c r="E110" s="28">
        <v>122.35</v>
      </c>
      <c r="F110" s="28">
        <v>122.35</v>
      </c>
    </row>
    <row r="111" spans="1:6" x14ac:dyDescent="0.3">
      <c r="A111" s="19">
        <v>9</v>
      </c>
      <c r="B111" s="20" t="s">
        <v>271</v>
      </c>
      <c r="C111" s="29" t="s">
        <v>73</v>
      </c>
      <c r="D111" s="23"/>
      <c r="E111" s="23"/>
      <c r="F111" s="24">
        <v>0</v>
      </c>
    </row>
    <row r="112" spans="1:6" x14ac:dyDescent="0.3">
      <c r="A112" s="25" t="s">
        <v>272</v>
      </c>
      <c r="B112" s="26" t="s">
        <v>273</v>
      </c>
      <c r="C112" s="27" t="s">
        <v>217</v>
      </c>
      <c r="D112" s="28">
        <v>0</v>
      </c>
      <c r="E112" s="28">
        <v>8.1300000000000008</v>
      </c>
      <c r="F112" s="28">
        <v>0</v>
      </c>
    </row>
    <row r="113" spans="1:6" x14ac:dyDescent="0.3">
      <c r="A113" s="25" t="s">
        <v>274</v>
      </c>
      <c r="B113" s="26" t="s">
        <v>275</v>
      </c>
      <c r="C113" s="27" t="s">
        <v>217</v>
      </c>
      <c r="D113" s="28">
        <v>0</v>
      </c>
      <c r="E113" s="28">
        <v>27.96</v>
      </c>
      <c r="F113" s="28">
        <v>0</v>
      </c>
    </row>
    <row r="114" spans="1:6" x14ac:dyDescent="0.3">
      <c r="A114" s="25" t="s">
        <v>276</v>
      </c>
      <c r="B114" s="26" t="s">
        <v>277</v>
      </c>
      <c r="C114" s="27" t="s">
        <v>217</v>
      </c>
      <c r="D114" s="28">
        <v>0</v>
      </c>
      <c r="E114" s="28">
        <v>48.69</v>
      </c>
      <c r="F114" s="28">
        <v>0</v>
      </c>
    </row>
    <row r="115" spans="1:6" x14ac:dyDescent="0.3">
      <c r="A115" s="25" t="s">
        <v>278</v>
      </c>
      <c r="B115" s="26" t="s">
        <v>279</v>
      </c>
      <c r="C115" s="27" t="s">
        <v>217</v>
      </c>
      <c r="D115" s="28">
        <v>0</v>
      </c>
      <c r="E115" s="28">
        <v>16.5</v>
      </c>
      <c r="F115" s="28">
        <v>0</v>
      </c>
    </row>
    <row r="116" spans="1:6" x14ac:dyDescent="0.3">
      <c r="A116" s="25" t="s">
        <v>280</v>
      </c>
      <c r="B116" s="26" t="s">
        <v>281</v>
      </c>
      <c r="C116" s="27" t="s">
        <v>217</v>
      </c>
      <c r="D116" s="28">
        <v>0</v>
      </c>
      <c r="E116" s="28">
        <v>7.02</v>
      </c>
      <c r="F116" s="28">
        <v>0</v>
      </c>
    </row>
    <row r="117" spans="1:6" x14ac:dyDescent="0.3">
      <c r="A117" s="19">
        <v>10</v>
      </c>
      <c r="B117" s="20" t="s">
        <v>282</v>
      </c>
      <c r="C117" s="29" t="s">
        <v>73</v>
      </c>
      <c r="D117" s="23"/>
      <c r="E117" s="23"/>
      <c r="F117" s="24">
        <v>4048.26</v>
      </c>
    </row>
    <row r="118" spans="1:6" ht="26.4" x14ac:dyDescent="0.3">
      <c r="A118" s="25" t="s">
        <v>283</v>
      </c>
      <c r="B118" s="26" t="s">
        <v>284</v>
      </c>
      <c r="C118" s="27" t="s">
        <v>217</v>
      </c>
      <c r="D118" s="28">
        <v>0</v>
      </c>
      <c r="E118" s="28">
        <v>40.53</v>
      </c>
      <c r="F118" s="28">
        <v>0</v>
      </c>
    </row>
    <row r="119" spans="1:6" ht="26.4" x14ac:dyDescent="0.3">
      <c r="A119" s="25" t="s">
        <v>285</v>
      </c>
      <c r="B119" s="26" t="s">
        <v>286</v>
      </c>
      <c r="C119" s="27" t="s">
        <v>217</v>
      </c>
      <c r="D119" s="28">
        <v>0</v>
      </c>
      <c r="E119" s="28">
        <v>11.96</v>
      </c>
      <c r="F119" s="28">
        <v>0</v>
      </c>
    </row>
    <row r="120" spans="1:6" ht="39.6" x14ac:dyDescent="0.3">
      <c r="A120" s="25" t="s">
        <v>287</v>
      </c>
      <c r="B120" s="26" t="s">
        <v>288</v>
      </c>
      <c r="C120" s="27" t="s">
        <v>217</v>
      </c>
      <c r="D120" s="28">
        <v>36</v>
      </c>
      <c r="E120" s="28">
        <v>5.51</v>
      </c>
      <c r="F120" s="28">
        <v>198.36</v>
      </c>
    </row>
    <row r="121" spans="1:6" ht="26.4" x14ac:dyDescent="0.3">
      <c r="A121" s="25" t="s">
        <v>289</v>
      </c>
      <c r="B121" s="26" t="s">
        <v>290</v>
      </c>
      <c r="C121" s="27" t="s">
        <v>217</v>
      </c>
      <c r="D121" s="28">
        <v>11</v>
      </c>
      <c r="E121" s="28">
        <v>10.84</v>
      </c>
      <c r="F121" s="28">
        <v>119.24</v>
      </c>
    </row>
    <row r="122" spans="1:6" ht="26.4" x14ac:dyDescent="0.3">
      <c r="A122" s="25" t="s">
        <v>291</v>
      </c>
      <c r="B122" s="26" t="s">
        <v>292</v>
      </c>
      <c r="C122" s="27" t="s">
        <v>217</v>
      </c>
      <c r="D122" s="28">
        <v>130</v>
      </c>
      <c r="E122" s="28">
        <v>28.35</v>
      </c>
      <c r="F122" s="28">
        <v>3685.5</v>
      </c>
    </row>
    <row r="123" spans="1:6" ht="39.6" x14ac:dyDescent="0.3">
      <c r="A123" s="25" t="s">
        <v>293</v>
      </c>
      <c r="B123" s="26" t="s">
        <v>294</v>
      </c>
      <c r="C123" s="27" t="s">
        <v>217</v>
      </c>
      <c r="D123" s="28">
        <v>2</v>
      </c>
      <c r="E123" s="28">
        <v>8.33</v>
      </c>
      <c r="F123" s="28">
        <v>16.66</v>
      </c>
    </row>
    <row r="124" spans="1:6" ht="39.6" x14ac:dyDescent="0.3">
      <c r="A124" s="25" t="s">
        <v>295</v>
      </c>
      <c r="B124" s="26" t="s">
        <v>296</v>
      </c>
      <c r="C124" s="27" t="s">
        <v>217</v>
      </c>
      <c r="D124" s="28">
        <v>2</v>
      </c>
      <c r="E124" s="28">
        <v>14.25</v>
      </c>
      <c r="F124" s="28">
        <v>28.5</v>
      </c>
    </row>
    <row r="125" spans="1:6" x14ac:dyDescent="0.3">
      <c r="A125" s="19">
        <v>11</v>
      </c>
      <c r="B125" s="20" t="s">
        <v>297</v>
      </c>
      <c r="C125" s="29" t="s">
        <v>73</v>
      </c>
      <c r="D125" s="23"/>
      <c r="E125" s="23"/>
      <c r="F125" s="24">
        <v>54744.33</v>
      </c>
    </row>
    <row r="126" spans="1:6" x14ac:dyDescent="0.3">
      <c r="A126" s="25" t="s">
        <v>298</v>
      </c>
      <c r="B126" s="26" t="s">
        <v>299</v>
      </c>
      <c r="C126" s="27" t="s">
        <v>217</v>
      </c>
      <c r="D126" s="28">
        <v>816</v>
      </c>
      <c r="E126" s="28">
        <v>0.6</v>
      </c>
      <c r="F126" s="28">
        <v>489.6</v>
      </c>
    </row>
    <row r="127" spans="1:6" x14ac:dyDescent="0.3">
      <c r="A127" s="25" t="s">
        <v>300</v>
      </c>
      <c r="B127" s="26" t="s">
        <v>301</v>
      </c>
      <c r="C127" s="27" t="s">
        <v>217</v>
      </c>
      <c r="D127" s="28">
        <v>2447</v>
      </c>
      <c r="E127" s="28">
        <v>0.6</v>
      </c>
      <c r="F127" s="28">
        <v>1468.2</v>
      </c>
    </row>
    <row r="128" spans="1:6" x14ac:dyDescent="0.3">
      <c r="A128" s="25" t="s">
        <v>302</v>
      </c>
      <c r="B128" s="26" t="s">
        <v>303</v>
      </c>
      <c r="C128" s="27" t="s">
        <v>217</v>
      </c>
      <c r="D128" s="28">
        <v>68</v>
      </c>
      <c r="E128" s="28">
        <v>0.66</v>
      </c>
      <c r="F128" s="28">
        <v>44.88</v>
      </c>
    </row>
    <row r="129" spans="1:6" x14ac:dyDescent="0.3">
      <c r="A129" s="25" t="s">
        <v>304</v>
      </c>
      <c r="B129" s="26" t="s">
        <v>305</v>
      </c>
      <c r="C129" s="27" t="s">
        <v>217</v>
      </c>
      <c r="D129" s="28">
        <v>459</v>
      </c>
      <c r="E129" s="28">
        <v>5.64</v>
      </c>
      <c r="F129" s="28">
        <v>2588.7600000000002</v>
      </c>
    </row>
    <row r="130" spans="1:6" x14ac:dyDescent="0.3">
      <c r="A130" s="25" t="s">
        <v>306</v>
      </c>
      <c r="B130" s="26" t="s">
        <v>307</v>
      </c>
      <c r="C130" s="27" t="s">
        <v>217</v>
      </c>
      <c r="D130" s="28">
        <v>144</v>
      </c>
      <c r="E130" s="28">
        <v>5.75</v>
      </c>
      <c r="F130" s="28">
        <v>828</v>
      </c>
    </row>
    <row r="131" spans="1:6" x14ac:dyDescent="0.3">
      <c r="A131" s="25" t="s">
        <v>308</v>
      </c>
      <c r="B131" s="26" t="s">
        <v>309</v>
      </c>
      <c r="C131" s="27" t="s">
        <v>217</v>
      </c>
      <c r="D131" s="28">
        <v>256</v>
      </c>
      <c r="E131" s="28">
        <v>5.97</v>
      </c>
      <c r="F131" s="28">
        <v>1528.32</v>
      </c>
    </row>
    <row r="132" spans="1:6" x14ac:dyDescent="0.3">
      <c r="A132" s="25" t="s">
        <v>310</v>
      </c>
      <c r="B132" s="26" t="s">
        <v>311</v>
      </c>
      <c r="C132" s="27" t="s">
        <v>217</v>
      </c>
      <c r="D132" s="28">
        <v>0</v>
      </c>
      <c r="E132" s="28">
        <v>16.12</v>
      </c>
      <c r="F132" s="28">
        <v>0</v>
      </c>
    </row>
    <row r="133" spans="1:6" ht="26.4" x14ac:dyDescent="0.3">
      <c r="A133" s="25" t="s">
        <v>312</v>
      </c>
      <c r="B133" s="26" t="s">
        <v>313</v>
      </c>
      <c r="C133" s="27" t="s">
        <v>217</v>
      </c>
      <c r="D133" s="28">
        <v>459</v>
      </c>
      <c r="E133" s="28">
        <v>0.93</v>
      </c>
      <c r="F133" s="28">
        <v>426.87</v>
      </c>
    </row>
    <row r="134" spans="1:6" ht="26.4" x14ac:dyDescent="0.3">
      <c r="A134" s="25" t="s">
        <v>314</v>
      </c>
      <c r="B134" s="26" t="s">
        <v>315</v>
      </c>
      <c r="C134" s="27" t="s">
        <v>217</v>
      </c>
      <c r="D134" s="28">
        <v>816</v>
      </c>
      <c r="E134" s="28">
        <v>0.86</v>
      </c>
      <c r="F134" s="28">
        <v>701.76</v>
      </c>
    </row>
    <row r="135" spans="1:6" ht="26.4" x14ac:dyDescent="0.3">
      <c r="A135" s="25" t="s">
        <v>316</v>
      </c>
      <c r="B135" s="26" t="s">
        <v>317</v>
      </c>
      <c r="C135" s="27" t="s">
        <v>217</v>
      </c>
      <c r="D135" s="28">
        <v>256</v>
      </c>
      <c r="E135" s="28">
        <v>1.28</v>
      </c>
      <c r="F135" s="28">
        <v>327.68</v>
      </c>
    </row>
    <row r="136" spans="1:6" ht="26.4" x14ac:dyDescent="0.3">
      <c r="A136" s="25" t="s">
        <v>318</v>
      </c>
      <c r="B136" s="26" t="s">
        <v>319</v>
      </c>
      <c r="C136" s="27" t="s">
        <v>217</v>
      </c>
      <c r="D136" s="28">
        <v>664</v>
      </c>
      <c r="E136" s="28">
        <v>6.18</v>
      </c>
      <c r="F136" s="28">
        <v>4103.5200000000004</v>
      </c>
    </row>
    <row r="137" spans="1:6" x14ac:dyDescent="0.3">
      <c r="A137" s="25" t="s">
        <v>320</v>
      </c>
      <c r="B137" s="26" t="s">
        <v>321</v>
      </c>
      <c r="C137" s="27" t="s">
        <v>217</v>
      </c>
      <c r="D137" s="28">
        <v>1783</v>
      </c>
      <c r="E137" s="28">
        <v>0.76</v>
      </c>
      <c r="F137" s="28">
        <v>1355.08</v>
      </c>
    </row>
    <row r="138" spans="1:6" ht="26.4" x14ac:dyDescent="0.3">
      <c r="A138" s="25" t="s">
        <v>322</v>
      </c>
      <c r="B138" s="26" t="s">
        <v>323</v>
      </c>
      <c r="C138" s="27" t="s">
        <v>179</v>
      </c>
      <c r="D138" s="28">
        <v>1072</v>
      </c>
      <c r="E138" s="28">
        <v>37.22</v>
      </c>
      <c r="F138" s="28">
        <v>39899.839999999997</v>
      </c>
    </row>
    <row r="139" spans="1:6" x14ac:dyDescent="0.3">
      <c r="A139" s="25" t="s">
        <v>324</v>
      </c>
      <c r="B139" s="26" t="s">
        <v>325</v>
      </c>
      <c r="C139" s="27" t="s">
        <v>217</v>
      </c>
      <c r="D139" s="28">
        <v>18</v>
      </c>
      <c r="E139" s="28">
        <v>0.93</v>
      </c>
      <c r="F139" s="28">
        <v>16.739999999999998</v>
      </c>
    </row>
    <row r="140" spans="1:6" ht="26.4" x14ac:dyDescent="0.3">
      <c r="A140" s="25" t="s">
        <v>326</v>
      </c>
      <c r="B140" s="26" t="s">
        <v>327</v>
      </c>
      <c r="C140" s="27" t="s">
        <v>217</v>
      </c>
      <c r="D140" s="28">
        <v>8</v>
      </c>
      <c r="E140" s="28">
        <v>109.79</v>
      </c>
      <c r="F140" s="28">
        <v>878.32</v>
      </c>
    </row>
    <row r="141" spans="1:6" x14ac:dyDescent="0.3">
      <c r="A141" s="25" t="s">
        <v>328</v>
      </c>
      <c r="B141" s="26" t="s">
        <v>329</v>
      </c>
      <c r="C141" s="27" t="s">
        <v>217</v>
      </c>
      <c r="D141" s="28">
        <v>18</v>
      </c>
      <c r="E141" s="28">
        <v>4.82</v>
      </c>
      <c r="F141" s="28">
        <v>86.76</v>
      </c>
    </row>
    <row r="142" spans="1:6" x14ac:dyDescent="0.3">
      <c r="A142" s="19">
        <v>12</v>
      </c>
      <c r="B142" s="20" t="s">
        <v>330</v>
      </c>
      <c r="C142" s="29" t="s">
        <v>73</v>
      </c>
      <c r="D142" s="23"/>
      <c r="E142" s="23"/>
      <c r="F142" s="24">
        <v>79253.279999999999</v>
      </c>
    </row>
    <row r="143" spans="1:6" ht="26.4" x14ac:dyDescent="0.3">
      <c r="A143" s="25" t="s">
        <v>331</v>
      </c>
      <c r="B143" s="26" t="s">
        <v>332</v>
      </c>
      <c r="C143" s="27" t="s">
        <v>179</v>
      </c>
      <c r="D143" s="28">
        <v>1398.75</v>
      </c>
      <c r="E143" s="28">
        <v>1.77</v>
      </c>
      <c r="F143" s="28">
        <v>2475.79</v>
      </c>
    </row>
    <row r="144" spans="1:6" ht="26.4" x14ac:dyDescent="0.3">
      <c r="A144" s="25" t="s">
        <v>333</v>
      </c>
      <c r="B144" s="26" t="s">
        <v>206</v>
      </c>
      <c r="C144" s="27" t="s">
        <v>179</v>
      </c>
      <c r="D144" s="28">
        <v>5344.7</v>
      </c>
      <c r="E144" s="28">
        <v>3.05</v>
      </c>
      <c r="F144" s="28">
        <v>16301.34</v>
      </c>
    </row>
    <row r="145" spans="1:6" ht="26.4" x14ac:dyDescent="0.3">
      <c r="A145" s="25" t="s">
        <v>334</v>
      </c>
      <c r="B145" s="26" t="s">
        <v>335</v>
      </c>
      <c r="C145" s="27" t="s">
        <v>179</v>
      </c>
      <c r="D145" s="28">
        <v>2376.9499999999998</v>
      </c>
      <c r="E145" s="28">
        <v>5.28</v>
      </c>
      <c r="F145" s="28">
        <v>12550.3</v>
      </c>
    </row>
    <row r="146" spans="1:6" ht="26.4" x14ac:dyDescent="0.3">
      <c r="A146" s="25" t="s">
        <v>336</v>
      </c>
      <c r="B146" s="26" t="s">
        <v>337</v>
      </c>
      <c r="C146" s="27" t="s">
        <v>179</v>
      </c>
      <c r="D146" s="28">
        <v>469.8</v>
      </c>
      <c r="E146" s="28">
        <v>16.489999999999998</v>
      </c>
      <c r="F146" s="28">
        <v>7747</v>
      </c>
    </row>
    <row r="147" spans="1:6" ht="26.4" x14ac:dyDescent="0.3">
      <c r="A147" s="25" t="s">
        <v>338</v>
      </c>
      <c r="B147" s="26" t="s">
        <v>339</v>
      </c>
      <c r="C147" s="27" t="s">
        <v>179</v>
      </c>
      <c r="D147" s="28">
        <v>0</v>
      </c>
      <c r="E147" s="28">
        <v>31.51</v>
      </c>
      <c r="F147" s="28">
        <v>0</v>
      </c>
    </row>
    <row r="148" spans="1:6" ht="39.6" x14ac:dyDescent="0.3">
      <c r="A148" s="25" t="s">
        <v>340</v>
      </c>
      <c r="B148" s="26" t="s">
        <v>210</v>
      </c>
      <c r="C148" s="27" t="s">
        <v>179</v>
      </c>
      <c r="D148" s="28">
        <v>0</v>
      </c>
      <c r="E148" s="28">
        <v>27.86</v>
      </c>
      <c r="F148" s="28">
        <v>0</v>
      </c>
    </row>
    <row r="149" spans="1:6" ht="39.6" x14ac:dyDescent="0.3">
      <c r="A149" s="25" t="s">
        <v>341</v>
      </c>
      <c r="B149" s="26" t="s">
        <v>342</v>
      </c>
      <c r="C149" s="27" t="s">
        <v>179</v>
      </c>
      <c r="D149" s="28">
        <v>0</v>
      </c>
      <c r="E149" s="28">
        <v>39.9</v>
      </c>
      <c r="F149" s="28">
        <v>0</v>
      </c>
    </row>
    <row r="150" spans="1:6" ht="39.6" x14ac:dyDescent="0.3">
      <c r="A150" s="25" t="s">
        <v>343</v>
      </c>
      <c r="B150" s="26" t="s">
        <v>212</v>
      </c>
      <c r="C150" s="27" t="s">
        <v>179</v>
      </c>
      <c r="D150" s="28">
        <v>0</v>
      </c>
      <c r="E150" s="28">
        <v>83.88</v>
      </c>
      <c r="F150" s="28">
        <v>0</v>
      </c>
    </row>
    <row r="151" spans="1:6" x14ac:dyDescent="0.3">
      <c r="A151" s="25" t="s">
        <v>344</v>
      </c>
      <c r="B151" s="26" t="s">
        <v>345</v>
      </c>
      <c r="C151" s="27" t="s">
        <v>179</v>
      </c>
      <c r="D151" s="28">
        <v>1362.5</v>
      </c>
      <c r="E151" s="28">
        <v>17.38</v>
      </c>
      <c r="F151" s="28">
        <v>23680.25</v>
      </c>
    </row>
    <row r="152" spans="1:6" x14ac:dyDescent="0.3">
      <c r="A152" s="25" t="s">
        <v>346</v>
      </c>
      <c r="B152" s="26" t="s">
        <v>347</v>
      </c>
      <c r="C152" s="27" t="s">
        <v>179</v>
      </c>
      <c r="D152" s="28">
        <v>267.2</v>
      </c>
      <c r="E152" s="28">
        <v>45.98</v>
      </c>
      <c r="F152" s="28">
        <v>12285.86</v>
      </c>
    </row>
    <row r="153" spans="1:6" x14ac:dyDescent="0.3">
      <c r="A153" s="25" t="s">
        <v>348</v>
      </c>
      <c r="B153" s="26" t="s">
        <v>349</v>
      </c>
      <c r="C153" s="27" t="s">
        <v>179</v>
      </c>
      <c r="D153" s="28">
        <v>435.2</v>
      </c>
      <c r="E153" s="28">
        <v>9.68</v>
      </c>
      <c r="F153" s="28">
        <v>4212.74</v>
      </c>
    </row>
    <row r="154" spans="1:6" x14ac:dyDescent="0.3">
      <c r="A154" s="19">
        <v>13</v>
      </c>
      <c r="B154" s="20" t="s">
        <v>350</v>
      </c>
      <c r="C154" s="29" t="s">
        <v>73</v>
      </c>
      <c r="D154" s="23"/>
      <c r="E154" s="23"/>
      <c r="F154" s="24">
        <v>6936.4</v>
      </c>
    </row>
    <row r="155" spans="1:6" ht="26.4" x14ac:dyDescent="0.3">
      <c r="A155" s="25" t="s">
        <v>351</v>
      </c>
      <c r="B155" s="26" t="s">
        <v>352</v>
      </c>
      <c r="C155" s="27" t="s">
        <v>217</v>
      </c>
      <c r="D155" s="28">
        <v>4</v>
      </c>
      <c r="E155" s="28">
        <v>32.11</v>
      </c>
      <c r="F155" s="28">
        <v>128.44</v>
      </c>
    </row>
    <row r="156" spans="1:6" ht="26.4" x14ac:dyDescent="0.3">
      <c r="A156" s="25" t="s">
        <v>353</v>
      </c>
      <c r="B156" s="26" t="s">
        <v>354</v>
      </c>
      <c r="C156" s="27" t="s">
        <v>217</v>
      </c>
      <c r="D156" s="28">
        <v>8</v>
      </c>
      <c r="E156" s="28">
        <v>25.71</v>
      </c>
      <c r="F156" s="28">
        <v>205.68</v>
      </c>
    </row>
    <row r="157" spans="1:6" ht="26.4" x14ac:dyDescent="0.3">
      <c r="A157" s="25" t="s">
        <v>355</v>
      </c>
      <c r="B157" s="26" t="s">
        <v>356</v>
      </c>
      <c r="C157" s="27" t="s">
        <v>217</v>
      </c>
      <c r="D157" s="28">
        <v>2</v>
      </c>
      <c r="E157" s="28">
        <v>41.18</v>
      </c>
      <c r="F157" s="28">
        <v>82.36</v>
      </c>
    </row>
    <row r="158" spans="1:6" ht="26.4" x14ac:dyDescent="0.3">
      <c r="A158" s="25" t="s">
        <v>357</v>
      </c>
      <c r="B158" s="26" t="s">
        <v>358</v>
      </c>
      <c r="C158" s="27" t="s">
        <v>217</v>
      </c>
      <c r="D158" s="28">
        <v>7</v>
      </c>
      <c r="E158" s="28">
        <v>56.64</v>
      </c>
      <c r="F158" s="28">
        <v>396.48</v>
      </c>
    </row>
    <row r="159" spans="1:6" x14ac:dyDescent="0.3">
      <c r="A159" s="25" t="s">
        <v>359</v>
      </c>
      <c r="B159" s="26" t="s">
        <v>360</v>
      </c>
      <c r="C159" s="27" t="s">
        <v>217</v>
      </c>
      <c r="D159" s="28">
        <v>0</v>
      </c>
      <c r="E159" s="28">
        <v>4.53</v>
      </c>
      <c r="F159" s="28">
        <v>0</v>
      </c>
    </row>
    <row r="160" spans="1:6" ht="26.4" x14ac:dyDescent="0.3">
      <c r="A160" s="25" t="s">
        <v>361</v>
      </c>
      <c r="B160" s="26" t="s">
        <v>362</v>
      </c>
      <c r="C160" s="27" t="s">
        <v>217</v>
      </c>
      <c r="D160" s="28">
        <v>7</v>
      </c>
      <c r="E160" s="28">
        <v>44.06</v>
      </c>
      <c r="F160" s="28">
        <v>308.42</v>
      </c>
    </row>
    <row r="161" spans="1:6" ht="26.4" x14ac:dyDescent="0.3">
      <c r="A161" s="25" t="s">
        <v>363</v>
      </c>
      <c r="B161" s="26" t="s">
        <v>364</v>
      </c>
      <c r="C161" s="27" t="s">
        <v>217</v>
      </c>
      <c r="D161" s="28">
        <v>200</v>
      </c>
      <c r="E161" s="28">
        <v>27.19</v>
      </c>
      <c r="F161" s="28">
        <v>5438</v>
      </c>
    </row>
    <row r="162" spans="1:6" ht="26.4" x14ac:dyDescent="0.3">
      <c r="A162" s="25" t="s">
        <v>365</v>
      </c>
      <c r="B162" s="26" t="s">
        <v>366</v>
      </c>
      <c r="C162" s="27" t="s">
        <v>217</v>
      </c>
      <c r="D162" s="28">
        <v>0</v>
      </c>
      <c r="E162" s="28">
        <v>30.95</v>
      </c>
      <c r="F162" s="28">
        <v>0</v>
      </c>
    </row>
    <row r="163" spans="1:6" ht="26.4" x14ac:dyDescent="0.3">
      <c r="A163" s="25" t="s">
        <v>367</v>
      </c>
      <c r="B163" s="26" t="s">
        <v>368</v>
      </c>
      <c r="C163" s="27" t="s">
        <v>217</v>
      </c>
      <c r="D163" s="28">
        <v>8</v>
      </c>
      <c r="E163" s="28">
        <v>40.67</v>
      </c>
      <c r="F163" s="28">
        <v>325.36</v>
      </c>
    </row>
    <row r="164" spans="1:6" x14ac:dyDescent="0.3">
      <c r="A164" s="25" t="s">
        <v>369</v>
      </c>
      <c r="B164" s="26" t="s">
        <v>370</v>
      </c>
      <c r="C164" s="27" t="s">
        <v>217</v>
      </c>
      <c r="D164" s="28">
        <v>7</v>
      </c>
      <c r="E164" s="28">
        <v>7.38</v>
      </c>
      <c r="F164" s="28">
        <v>51.66</v>
      </c>
    </row>
    <row r="165" spans="1:6" x14ac:dyDescent="0.3">
      <c r="A165" s="19">
        <v>14</v>
      </c>
      <c r="B165" s="20" t="s">
        <v>371</v>
      </c>
      <c r="C165" s="29" t="s">
        <v>73</v>
      </c>
      <c r="D165" s="23"/>
      <c r="E165" s="23"/>
      <c r="F165" s="24">
        <v>11125.87</v>
      </c>
    </row>
    <row r="166" spans="1:6" ht="26.4" x14ac:dyDescent="0.3">
      <c r="A166" s="25" t="s">
        <v>372</v>
      </c>
      <c r="B166" s="26" t="s">
        <v>373</v>
      </c>
      <c r="C166" s="27" t="s">
        <v>217</v>
      </c>
      <c r="D166" s="28">
        <v>0</v>
      </c>
      <c r="E166" s="28">
        <v>36.409999999999997</v>
      </c>
      <c r="F166" s="28">
        <v>0</v>
      </c>
    </row>
    <row r="167" spans="1:6" x14ac:dyDescent="0.3">
      <c r="A167" s="25" t="s">
        <v>374</v>
      </c>
      <c r="B167" s="26" t="s">
        <v>375</v>
      </c>
      <c r="C167" s="27" t="s">
        <v>217</v>
      </c>
      <c r="D167" s="28">
        <v>0</v>
      </c>
      <c r="E167" s="28">
        <v>22.89</v>
      </c>
      <c r="F167" s="28">
        <v>0</v>
      </c>
    </row>
    <row r="168" spans="1:6" ht="26.4" x14ac:dyDescent="0.3">
      <c r="A168" s="25" t="s">
        <v>376</v>
      </c>
      <c r="B168" s="26" t="s">
        <v>377</v>
      </c>
      <c r="C168" s="27" t="s">
        <v>217</v>
      </c>
      <c r="D168" s="28">
        <v>0</v>
      </c>
      <c r="E168" s="28">
        <v>183.6</v>
      </c>
      <c r="F168" s="28">
        <v>0</v>
      </c>
    </row>
    <row r="169" spans="1:6" ht="26.4" x14ac:dyDescent="0.3">
      <c r="A169" s="25" t="s">
        <v>378</v>
      </c>
      <c r="B169" s="26" t="s">
        <v>379</v>
      </c>
      <c r="C169" s="27" t="s">
        <v>217</v>
      </c>
      <c r="D169" s="28">
        <v>60.7</v>
      </c>
      <c r="E169" s="28">
        <v>49.26</v>
      </c>
      <c r="F169" s="28">
        <v>2990.08</v>
      </c>
    </row>
    <row r="170" spans="1:6" x14ac:dyDescent="0.3">
      <c r="A170" s="25" t="s">
        <v>380</v>
      </c>
      <c r="B170" s="26" t="s">
        <v>381</v>
      </c>
      <c r="C170" s="27" t="s">
        <v>217</v>
      </c>
      <c r="D170" s="28">
        <v>66</v>
      </c>
      <c r="E170" s="28">
        <v>77.48</v>
      </c>
      <c r="F170" s="28">
        <v>5113.68</v>
      </c>
    </row>
    <row r="171" spans="1:6" x14ac:dyDescent="0.3">
      <c r="A171" s="25" t="s">
        <v>382</v>
      </c>
      <c r="B171" s="26" t="s">
        <v>383</v>
      </c>
      <c r="C171" s="27" t="s">
        <v>217</v>
      </c>
      <c r="D171" s="28">
        <v>0</v>
      </c>
      <c r="E171" s="28">
        <v>17.98</v>
      </c>
      <c r="F171" s="28">
        <v>0</v>
      </c>
    </row>
    <row r="172" spans="1:6" ht="26.4" x14ac:dyDescent="0.3">
      <c r="A172" s="25" t="s">
        <v>384</v>
      </c>
      <c r="B172" s="26" t="s">
        <v>385</v>
      </c>
      <c r="C172" s="27" t="s">
        <v>217</v>
      </c>
      <c r="D172" s="28">
        <v>0</v>
      </c>
      <c r="E172" s="28">
        <v>18.89</v>
      </c>
      <c r="F172" s="28">
        <v>0</v>
      </c>
    </row>
    <row r="173" spans="1:6" ht="26.4" x14ac:dyDescent="0.3">
      <c r="A173" s="25" t="s">
        <v>386</v>
      </c>
      <c r="B173" s="26" t="s">
        <v>387</v>
      </c>
      <c r="C173" s="27" t="s">
        <v>217</v>
      </c>
      <c r="D173" s="28">
        <v>0</v>
      </c>
      <c r="E173" s="28">
        <v>64.069999999999993</v>
      </c>
      <c r="F173" s="28">
        <v>0</v>
      </c>
    </row>
    <row r="174" spans="1:6" x14ac:dyDescent="0.3">
      <c r="A174" s="25" t="s">
        <v>388</v>
      </c>
      <c r="B174" s="26" t="s">
        <v>389</v>
      </c>
      <c r="C174" s="27" t="s">
        <v>217</v>
      </c>
      <c r="D174" s="28">
        <v>0</v>
      </c>
      <c r="E174" s="28">
        <v>48.18</v>
      </c>
      <c r="F174" s="28">
        <v>0</v>
      </c>
    </row>
    <row r="175" spans="1:6" x14ac:dyDescent="0.3">
      <c r="A175" s="25" t="s">
        <v>390</v>
      </c>
      <c r="B175" s="26" t="s">
        <v>391</v>
      </c>
      <c r="C175" s="27" t="s">
        <v>217</v>
      </c>
      <c r="D175" s="28">
        <v>166</v>
      </c>
      <c r="E175" s="28">
        <v>7.02</v>
      </c>
      <c r="F175" s="28">
        <v>1165.32</v>
      </c>
    </row>
    <row r="176" spans="1:6" x14ac:dyDescent="0.3">
      <c r="A176" s="25" t="s">
        <v>392</v>
      </c>
      <c r="B176" s="26" t="s">
        <v>393</v>
      </c>
      <c r="C176" s="27" t="s">
        <v>217</v>
      </c>
      <c r="D176" s="28">
        <v>117</v>
      </c>
      <c r="E176" s="28">
        <v>15.87</v>
      </c>
      <c r="F176" s="28">
        <v>1856.79</v>
      </c>
    </row>
    <row r="177" spans="1:6" x14ac:dyDescent="0.3">
      <c r="A177" s="19">
        <v>15</v>
      </c>
      <c r="B177" s="20" t="s">
        <v>394</v>
      </c>
      <c r="C177" s="29" t="s">
        <v>73</v>
      </c>
      <c r="D177" s="23"/>
      <c r="E177" s="23"/>
      <c r="F177" s="24">
        <v>12590.33</v>
      </c>
    </row>
    <row r="178" spans="1:6" x14ac:dyDescent="0.3">
      <c r="A178" s="25" t="s">
        <v>395</v>
      </c>
      <c r="B178" s="26" t="s">
        <v>396</v>
      </c>
      <c r="C178" s="27" t="s">
        <v>217</v>
      </c>
      <c r="D178" s="28">
        <v>319</v>
      </c>
      <c r="E178" s="28">
        <v>15.74</v>
      </c>
      <c r="F178" s="28">
        <v>5021.0600000000004</v>
      </c>
    </row>
    <row r="179" spans="1:6" ht="26.4" x14ac:dyDescent="0.3">
      <c r="A179" s="25" t="s">
        <v>397</v>
      </c>
      <c r="B179" s="26" t="s">
        <v>198</v>
      </c>
      <c r="C179" s="27" t="s">
        <v>179</v>
      </c>
      <c r="D179" s="28">
        <v>365.15</v>
      </c>
      <c r="E179" s="28">
        <v>11.51</v>
      </c>
      <c r="F179" s="28">
        <v>4202.88</v>
      </c>
    </row>
    <row r="180" spans="1:6" ht="39.6" x14ac:dyDescent="0.3">
      <c r="A180" s="25" t="s">
        <v>398</v>
      </c>
      <c r="B180" s="26" t="s">
        <v>200</v>
      </c>
      <c r="C180" s="27" t="s">
        <v>179</v>
      </c>
      <c r="D180" s="28">
        <v>11.85</v>
      </c>
      <c r="E180" s="28">
        <v>11.8</v>
      </c>
      <c r="F180" s="28">
        <v>139.83000000000001</v>
      </c>
    </row>
    <row r="181" spans="1:6" ht="39.6" x14ac:dyDescent="0.3">
      <c r="A181" s="25" t="s">
        <v>399</v>
      </c>
      <c r="B181" s="26" t="s">
        <v>400</v>
      </c>
      <c r="C181" s="27" t="s">
        <v>179</v>
      </c>
      <c r="D181" s="28">
        <v>0</v>
      </c>
      <c r="E181" s="28">
        <v>9.17</v>
      </c>
      <c r="F181" s="28">
        <v>0</v>
      </c>
    </row>
    <row r="182" spans="1:6" x14ac:dyDescent="0.3">
      <c r="A182" s="25" t="s">
        <v>401</v>
      </c>
      <c r="B182" s="26" t="s">
        <v>402</v>
      </c>
      <c r="C182" s="27" t="s">
        <v>217</v>
      </c>
      <c r="D182" s="28">
        <v>0</v>
      </c>
      <c r="E182" s="28">
        <v>6.65</v>
      </c>
      <c r="F182" s="28">
        <v>0</v>
      </c>
    </row>
    <row r="183" spans="1:6" x14ac:dyDescent="0.3">
      <c r="A183" s="25" t="s">
        <v>403</v>
      </c>
      <c r="B183" s="26" t="s">
        <v>404</v>
      </c>
      <c r="C183" s="27" t="s">
        <v>217</v>
      </c>
      <c r="D183" s="28">
        <v>12</v>
      </c>
      <c r="E183" s="28">
        <v>8.15</v>
      </c>
      <c r="F183" s="28">
        <v>97.8</v>
      </c>
    </row>
    <row r="184" spans="1:6" x14ac:dyDescent="0.3">
      <c r="A184" s="25" t="s">
        <v>405</v>
      </c>
      <c r="B184" s="26" t="s">
        <v>406</v>
      </c>
      <c r="C184" s="27" t="s">
        <v>217</v>
      </c>
      <c r="D184" s="28">
        <v>15</v>
      </c>
      <c r="E184" s="28">
        <v>3.22</v>
      </c>
      <c r="F184" s="28">
        <v>48.3</v>
      </c>
    </row>
    <row r="185" spans="1:6" x14ac:dyDescent="0.3">
      <c r="A185" s="25" t="s">
        <v>407</v>
      </c>
      <c r="B185" s="26" t="s">
        <v>408</v>
      </c>
      <c r="C185" s="27" t="s">
        <v>217</v>
      </c>
      <c r="D185" s="28">
        <v>257.5</v>
      </c>
      <c r="E185" s="28">
        <v>10.050000000000001</v>
      </c>
      <c r="F185" s="28">
        <v>2587.88</v>
      </c>
    </row>
    <row r="186" spans="1:6" x14ac:dyDescent="0.3">
      <c r="A186" s="25" t="s">
        <v>409</v>
      </c>
      <c r="B186" s="26" t="s">
        <v>410</v>
      </c>
      <c r="C186" s="27" t="s">
        <v>179</v>
      </c>
      <c r="D186" s="28">
        <v>11.4</v>
      </c>
      <c r="E186" s="28">
        <v>20.59</v>
      </c>
      <c r="F186" s="28">
        <v>234.73</v>
      </c>
    </row>
    <row r="187" spans="1:6" x14ac:dyDescent="0.3">
      <c r="A187" s="25" t="s">
        <v>411</v>
      </c>
      <c r="B187" s="26" t="s">
        <v>412</v>
      </c>
      <c r="C187" s="27" t="s">
        <v>179</v>
      </c>
      <c r="D187" s="28">
        <v>13.5</v>
      </c>
      <c r="E187" s="28">
        <v>19.100000000000001</v>
      </c>
      <c r="F187" s="28">
        <v>257.85000000000002</v>
      </c>
    </row>
    <row r="188" spans="1:6" x14ac:dyDescent="0.3">
      <c r="A188" s="19">
        <v>16</v>
      </c>
      <c r="B188" s="20" t="s">
        <v>413</v>
      </c>
      <c r="C188" s="29" t="s">
        <v>73</v>
      </c>
      <c r="D188" s="23"/>
      <c r="E188" s="23"/>
      <c r="F188" s="24">
        <v>20842.189999999999</v>
      </c>
    </row>
    <row r="189" spans="1:6" x14ac:dyDescent="0.3">
      <c r="A189" s="25" t="s">
        <v>414</v>
      </c>
      <c r="B189" s="26" t="s">
        <v>415</v>
      </c>
      <c r="C189" s="27" t="s">
        <v>217</v>
      </c>
      <c r="D189" s="28">
        <v>128</v>
      </c>
      <c r="E189" s="28">
        <v>74.47</v>
      </c>
      <c r="F189" s="28">
        <v>9532.16</v>
      </c>
    </row>
    <row r="190" spans="1:6" x14ac:dyDescent="0.3">
      <c r="A190" s="25" t="s">
        <v>416</v>
      </c>
      <c r="B190" s="26" t="s">
        <v>417</v>
      </c>
      <c r="C190" s="27" t="s">
        <v>217</v>
      </c>
      <c r="D190" s="28">
        <v>657</v>
      </c>
      <c r="E190" s="28">
        <v>16.829999999999998</v>
      </c>
      <c r="F190" s="28">
        <v>11057.31</v>
      </c>
    </row>
    <row r="191" spans="1:6" x14ac:dyDescent="0.3">
      <c r="A191" s="25" t="s">
        <v>418</v>
      </c>
      <c r="B191" s="26" t="s">
        <v>281</v>
      </c>
      <c r="C191" s="27" t="s">
        <v>217</v>
      </c>
      <c r="D191" s="28">
        <v>36</v>
      </c>
      <c r="E191" s="28">
        <v>7.02</v>
      </c>
      <c r="F191" s="28">
        <v>252.72</v>
      </c>
    </row>
    <row r="192" spans="1:6" x14ac:dyDescent="0.3">
      <c r="A192" s="19">
        <v>17</v>
      </c>
      <c r="B192" s="20" t="s">
        <v>419</v>
      </c>
      <c r="C192" s="29" t="s">
        <v>73</v>
      </c>
      <c r="D192" s="23"/>
      <c r="E192" s="23"/>
      <c r="F192" s="24">
        <v>12687.7</v>
      </c>
    </row>
    <row r="193" spans="1:6" ht="39.6" x14ac:dyDescent="0.3">
      <c r="A193" s="25" t="s">
        <v>420</v>
      </c>
      <c r="B193" s="26" t="s">
        <v>421</v>
      </c>
      <c r="C193" s="27" t="s">
        <v>217</v>
      </c>
      <c r="D193" s="28">
        <v>21</v>
      </c>
      <c r="E193" s="28">
        <v>46.35</v>
      </c>
      <c r="F193" s="28">
        <v>973.35</v>
      </c>
    </row>
    <row r="194" spans="1:6" x14ac:dyDescent="0.3">
      <c r="A194" s="25" t="s">
        <v>422</v>
      </c>
      <c r="B194" s="26" t="s">
        <v>423</v>
      </c>
      <c r="C194" s="27" t="s">
        <v>217</v>
      </c>
      <c r="D194" s="28">
        <v>0</v>
      </c>
      <c r="E194" s="28">
        <v>127.64</v>
      </c>
      <c r="F194" s="28">
        <v>0</v>
      </c>
    </row>
    <row r="195" spans="1:6" x14ac:dyDescent="0.3">
      <c r="A195" s="25" t="s">
        <v>424</v>
      </c>
      <c r="B195" s="26" t="s">
        <v>425</v>
      </c>
      <c r="C195" s="27" t="s">
        <v>217</v>
      </c>
      <c r="D195" s="28">
        <v>11</v>
      </c>
      <c r="E195" s="28">
        <v>210.52</v>
      </c>
      <c r="F195" s="28">
        <v>2315.7199999999998</v>
      </c>
    </row>
    <row r="196" spans="1:6" ht="26.4" x14ac:dyDescent="0.3">
      <c r="A196" s="25" t="s">
        <v>426</v>
      </c>
      <c r="B196" s="26" t="s">
        <v>427</v>
      </c>
      <c r="C196" s="27" t="s">
        <v>217</v>
      </c>
      <c r="D196" s="28">
        <v>0</v>
      </c>
      <c r="E196" s="28">
        <v>81.239999999999995</v>
      </c>
      <c r="F196" s="28">
        <v>0</v>
      </c>
    </row>
    <row r="197" spans="1:6" x14ac:dyDescent="0.3">
      <c r="A197" s="25" t="s">
        <v>428</v>
      </c>
      <c r="B197" s="26" t="s">
        <v>429</v>
      </c>
      <c r="C197" s="27" t="s">
        <v>217</v>
      </c>
      <c r="D197" s="28">
        <v>79</v>
      </c>
      <c r="E197" s="28">
        <v>118.97</v>
      </c>
      <c r="F197" s="28">
        <v>9398.6299999999992</v>
      </c>
    </row>
    <row r="198" spans="1:6" x14ac:dyDescent="0.3">
      <c r="A198" s="19">
        <v>18</v>
      </c>
      <c r="B198" s="20" t="s">
        <v>430</v>
      </c>
      <c r="C198" s="29" t="s">
        <v>73</v>
      </c>
      <c r="D198" s="23"/>
      <c r="E198" s="23"/>
      <c r="F198" s="24">
        <v>4886.5600000000004</v>
      </c>
    </row>
    <row r="199" spans="1:6" ht="26.4" x14ac:dyDescent="0.3">
      <c r="A199" s="25" t="s">
        <v>431</v>
      </c>
      <c r="B199" s="26" t="s">
        <v>432</v>
      </c>
      <c r="C199" s="27" t="s">
        <v>217</v>
      </c>
      <c r="D199" s="28">
        <v>3</v>
      </c>
      <c r="E199" s="28">
        <v>166.65</v>
      </c>
      <c r="F199" s="28">
        <v>499.95</v>
      </c>
    </row>
    <row r="200" spans="1:6" ht="26.4" x14ac:dyDescent="0.3">
      <c r="A200" s="25" t="s">
        <v>433</v>
      </c>
      <c r="B200" s="26" t="s">
        <v>434</v>
      </c>
      <c r="C200" s="27" t="s">
        <v>217</v>
      </c>
      <c r="D200" s="28">
        <v>1</v>
      </c>
      <c r="E200" s="28">
        <v>2370.64</v>
      </c>
      <c r="F200" s="28">
        <v>2370.64</v>
      </c>
    </row>
    <row r="201" spans="1:6" x14ac:dyDescent="0.3">
      <c r="A201" s="25" t="s">
        <v>435</v>
      </c>
      <c r="B201" s="26" t="s">
        <v>436</v>
      </c>
      <c r="C201" s="27" t="s">
        <v>217</v>
      </c>
      <c r="D201" s="28">
        <v>1</v>
      </c>
      <c r="E201" s="28">
        <v>1347.04</v>
      </c>
      <c r="F201" s="28">
        <v>1347.04</v>
      </c>
    </row>
    <row r="202" spans="1:6" ht="39.6" x14ac:dyDescent="0.3">
      <c r="A202" s="25" t="s">
        <v>437</v>
      </c>
      <c r="B202" s="26" t="s">
        <v>438</v>
      </c>
      <c r="C202" s="27" t="s">
        <v>217</v>
      </c>
      <c r="D202" s="28">
        <v>1</v>
      </c>
      <c r="E202" s="28">
        <v>668.93</v>
      </c>
      <c r="F202" s="28">
        <v>668.93</v>
      </c>
    </row>
    <row r="203" spans="1:6" x14ac:dyDescent="0.3">
      <c r="A203" s="19">
        <v>19</v>
      </c>
      <c r="B203" s="20" t="s">
        <v>439</v>
      </c>
      <c r="C203" s="29" t="s">
        <v>73</v>
      </c>
      <c r="D203" s="23"/>
      <c r="E203" s="23"/>
      <c r="F203" s="24">
        <v>4612.59</v>
      </c>
    </row>
    <row r="204" spans="1:6" x14ac:dyDescent="0.3">
      <c r="A204" s="25" t="s">
        <v>440</v>
      </c>
      <c r="B204" s="26" t="s">
        <v>441</v>
      </c>
      <c r="C204" s="27" t="s">
        <v>217</v>
      </c>
      <c r="D204" s="28">
        <v>3</v>
      </c>
      <c r="E204" s="28">
        <v>18.84</v>
      </c>
      <c r="F204" s="28">
        <v>56.52</v>
      </c>
    </row>
    <row r="205" spans="1:6" x14ac:dyDescent="0.3">
      <c r="A205" s="25" t="s">
        <v>442</v>
      </c>
      <c r="B205" s="26" t="s">
        <v>443</v>
      </c>
      <c r="C205" s="27" t="s">
        <v>217</v>
      </c>
      <c r="D205" s="28">
        <v>3</v>
      </c>
      <c r="E205" s="28">
        <v>236.27</v>
      </c>
      <c r="F205" s="28">
        <v>708.81</v>
      </c>
    </row>
    <row r="206" spans="1:6" x14ac:dyDescent="0.3">
      <c r="A206" s="25" t="s">
        <v>444</v>
      </c>
      <c r="B206" s="26" t="s">
        <v>445</v>
      </c>
      <c r="C206" s="27" t="s">
        <v>217</v>
      </c>
      <c r="D206" s="28">
        <v>3</v>
      </c>
      <c r="E206" s="28">
        <v>466.46</v>
      </c>
      <c r="F206" s="28">
        <v>1399.38</v>
      </c>
    </row>
    <row r="207" spans="1:6" ht="26.4" x14ac:dyDescent="0.3">
      <c r="A207" s="25" t="s">
        <v>446</v>
      </c>
      <c r="B207" s="26" t="s">
        <v>216</v>
      </c>
      <c r="C207" s="27" t="s">
        <v>217</v>
      </c>
      <c r="D207" s="28">
        <v>1</v>
      </c>
      <c r="E207" s="28">
        <v>253.29</v>
      </c>
      <c r="F207" s="28">
        <v>253.29</v>
      </c>
    </row>
    <row r="208" spans="1:6" x14ac:dyDescent="0.3">
      <c r="A208" s="25" t="s">
        <v>447</v>
      </c>
      <c r="B208" s="26" t="s">
        <v>448</v>
      </c>
      <c r="C208" s="27" t="s">
        <v>217</v>
      </c>
      <c r="D208" s="28">
        <v>3</v>
      </c>
      <c r="E208" s="28">
        <v>731.53</v>
      </c>
      <c r="F208" s="28">
        <v>2194.59</v>
      </c>
    </row>
    <row r="209" spans="1:6" x14ac:dyDescent="0.3">
      <c r="A209" s="19">
        <v>20</v>
      </c>
      <c r="B209" s="20" t="s">
        <v>449</v>
      </c>
      <c r="C209" s="29" t="s">
        <v>73</v>
      </c>
      <c r="D209" s="23"/>
      <c r="E209" s="23"/>
      <c r="F209" s="24">
        <v>1700.25</v>
      </c>
    </row>
    <row r="210" spans="1:6" x14ac:dyDescent="0.3">
      <c r="A210" s="25" t="s">
        <v>450</v>
      </c>
      <c r="B210" s="26" t="s">
        <v>451</v>
      </c>
      <c r="C210" s="27" t="s">
        <v>217</v>
      </c>
      <c r="D210" s="28">
        <v>2</v>
      </c>
      <c r="E210" s="28">
        <v>15.37</v>
      </c>
      <c r="F210" s="28">
        <v>30.74</v>
      </c>
    </row>
    <row r="211" spans="1:6" x14ac:dyDescent="0.3">
      <c r="A211" s="25" t="s">
        <v>452</v>
      </c>
      <c r="B211" s="26" t="s">
        <v>453</v>
      </c>
      <c r="C211" s="27" t="s">
        <v>217</v>
      </c>
      <c r="D211" s="28">
        <v>0</v>
      </c>
      <c r="E211" s="28">
        <v>20.73</v>
      </c>
      <c r="F211" s="28">
        <v>0</v>
      </c>
    </row>
    <row r="212" spans="1:6" x14ac:dyDescent="0.3">
      <c r="A212" s="25" t="s">
        <v>454</v>
      </c>
      <c r="B212" s="26" t="s">
        <v>455</v>
      </c>
      <c r="C212" s="27" t="s">
        <v>217</v>
      </c>
      <c r="D212" s="28">
        <v>4</v>
      </c>
      <c r="E212" s="28">
        <v>31.14</v>
      </c>
      <c r="F212" s="28">
        <v>124.56</v>
      </c>
    </row>
    <row r="213" spans="1:6" x14ac:dyDescent="0.3">
      <c r="A213" s="25" t="s">
        <v>456</v>
      </c>
      <c r="B213" s="26" t="s">
        <v>457</v>
      </c>
      <c r="C213" s="27" t="s">
        <v>217</v>
      </c>
      <c r="D213" s="28">
        <v>10</v>
      </c>
      <c r="E213" s="28">
        <v>40.85</v>
      </c>
      <c r="F213" s="28">
        <v>408.5</v>
      </c>
    </row>
    <row r="214" spans="1:6" ht="26.4" x14ac:dyDescent="0.3">
      <c r="A214" s="25" t="s">
        <v>458</v>
      </c>
      <c r="B214" s="26" t="s">
        <v>459</v>
      </c>
      <c r="C214" s="27" t="s">
        <v>217</v>
      </c>
      <c r="D214" s="28">
        <v>15</v>
      </c>
      <c r="E214" s="28">
        <v>1.73</v>
      </c>
      <c r="F214" s="28">
        <v>25.95</v>
      </c>
    </row>
    <row r="215" spans="1:6" x14ac:dyDescent="0.3">
      <c r="A215" s="25" t="s">
        <v>460</v>
      </c>
      <c r="B215" s="26" t="s">
        <v>461</v>
      </c>
      <c r="C215" s="27" t="s">
        <v>217</v>
      </c>
      <c r="D215" s="28">
        <v>6</v>
      </c>
      <c r="E215" s="28">
        <v>25.36</v>
      </c>
      <c r="F215" s="28">
        <v>152.16</v>
      </c>
    </row>
    <row r="216" spans="1:6" x14ac:dyDescent="0.3">
      <c r="A216" s="25" t="s">
        <v>462</v>
      </c>
      <c r="B216" s="26" t="s">
        <v>463</v>
      </c>
      <c r="C216" s="27" t="s">
        <v>217</v>
      </c>
      <c r="D216" s="28">
        <v>6</v>
      </c>
      <c r="E216" s="28">
        <v>16.309999999999999</v>
      </c>
      <c r="F216" s="28">
        <v>97.86</v>
      </c>
    </row>
    <row r="217" spans="1:6" ht="26.4" x14ac:dyDescent="0.3">
      <c r="A217" s="25" t="s">
        <v>464</v>
      </c>
      <c r="B217" s="26" t="s">
        <v>465</v>
      </c>
      <c r="C217" s="27" t="s">
        <v>217</v>
      </c>
      <c r="D217" s="28">
        <v>2</v>
      </c>
      <c r="E217" s="28">
        <v>241.5</v>
      </c>
      <c r="F217" s="28">
        <v>483</v>
      </c>
    </row>
    <row r="218" spans="1:6" x14ac:dyDescent="0.3">
      <c r="A218" s="25" t="s">
        <v>466</v>
      </c>
      <c r="B218" s="26" t="s">
        <v>467</v>
      </c>
      <c r="C218" s="27" t="s">
        <v>179</v>
      </c>
      <c r="D218" s="28">
        <v>1</v>
      </c>
      <c r="E218" s="28">
        <v>255.59</v>
      </c>
      <c r="F218" s="28">
        <v>255.59</v>
      </c>
    </row>
    <row r="219" spans="1:6" x14ac:dyDescent="0.3">
      <c r="A219" s="25" t="s">
        <v>468</v>
      </c>
      <c r="B219" s="26" t="s">
        <v>469</v>
      </c>
      <c r="C219" s="27" t="s">
        <v>217</v>
      </c>
      <c r="D219" s="28">
        <v>1</v>
      </c>
      <c r="E219" s="28">
        <v>19.38</v>
      </c>
      <c r="F219" s="28">
        <v>19.38</v>
      </c>
    </row>
    <row r="220" spans="1:6" x14ac:dyDescent="0.3">
      <c r="A220" s="25" t="s">
        <v>470</v>
      </c>
      <c r="B220" s="26" t="s">
        <v>471</v>
      </c>
      <c r="C220" s="27" t="s">
        <v>217</v>
      </c>
      <c r="D220" s="28">
        <v>2</v>
      </c>
      <c r="E220" s="28">
        <v>17.920000000000002</v>
      </c>
      <c r="F220" s="28">
        <v>35.840000000000003</v>
      </c>
    </row>
    <row r="221" spans="1:6" ht="26.4" x14ac:dyDescent="0.3">
      <c r="A221" s="25" t="s">
        <v>472</v>
      </c>
      <c r="B221" s="26" t="s">
        <v>473</v>
      </c>
      <c r="C221" s="27" t="s">
        <v>217</v>
      </c>
      <c r="D221" s="28">
        <v>4</v>
      </c>
      <c r="E221" s="28">
        <v>7.81</v>
      </c>
      <c r="F221" s="28">
        <v>31.24</v>
      </c>
    </row>
    <row r="222" spans="1:6" ht="26.4" x14ac:dyDescent="0.3">
      <c r="A222" s="25" t="s">
        <v>474</v>
      </c>
      <c r="B222" s="26" t="s">
        <v>475</v>
      </c>
      <c r="C222" s="27" t="s">
        <v>217</v>
      </c>
      <c r="D222" s="28">
        <v>3</v>
      </c>
      <c r="E222" s="28">
        <v>11.81</v>
      </c>
      <c r="F222" s="28">
        <v>35.43</v>
      </c>
    </row>
    <row r="223" spans="1:6" x14ac:dyDescent="0.3">
      <c r="A223" s="19">
        <v>21</v>
      </c>
      <c r="B223" s="20" t="s">
        <v>476</v>
      </c>
      <c r="C223" s="29" t="s">
        <v>73</v>
      </c>
      <c r="D223" s="23"/>
      <c r="E223" s="23"/>
      <c r="F223" s="24">
        <v>11347.07</v>
      </c>
    </row>
    <row r="224" spans="1:6" x14ac:dyDescent="0.3">
      <c r="A224" s="25" t="s">
        <v>477</v>
      </c>
      <c r="B224" s="26" t="s">
        <v>478</v>
      </c>
      <c r="C224" s="27" t="s">
        <v>106</v>
      </c>
      <c r="D224" s="28">
        <v>8</v>
      </c>
      <c r="E224" s="28">
        <v>151.82</v>
      </c>
      <c r="F224" s="28">
        <v>1214.56</v>
      </c>
    </row>
    <row r="225" spans="1:6" x14ac:dyDescent="0.3">
      <c r="A225" s="25" t="s">
        <v>479</v>
      </c>
      <c r="B225" s="26" t="s">
        <v>480</v>
      </c>
      <c r="C225" s="27" t="s">
        <v>179</v>
      </c>
      <c r="D225" s="28">
        <v>50</v>
      </c>
      <c r="E225" s="28">
        <v>69</v>
      </c>
      <c r="F225" s="28">
        <v>3450</v>
      </c>
    </row>
    <row r="226" spans="1:6" ht="26.4" x14ac:dyDescent="0.3">
      <c r="A226" s="25" t="s">
        <v>481</v>
      </c>
      <c r="B226" s="26" t="s">
        <v>482</v>
      </c>
      <c r="C226" s="27" t="s">
        <v>179</v>
      </c>
      <c r="D226" s="28">
        <v>45</v>
      </c>
      <c r="E226" s="28">
        <v>110.57</v>
      </c>
      <c r="F226" s="28">
        <v>4975.6499999999996</v>
      </c>
    </row>
    <row r="227" spans="1:6" x14ac:dyDescent="0.3">
      <c r="A227" s="25" t="s">
        <v>483</v>
      </c>
      <c r="B227" s="26" t="s">
        <v>484</v>
      </c>
      <c r="C227" s="27" t="s">
        <v>179</v>
      </c>
      <c r="D227" s="28">
        <v>6</v>
      </c>
      <c r="E227" s="28">
        <v>97.75</v>
      </c>
      <c r="F227" s="28">
        <v>586.5</v>
      </c>
    </row>
    <row r="228" spans="1:6" ht="26.4" x14ac:dyDescent="0.3">
      <c r="A228" s="25" t="s">
        <v>485</v>
      </c>
      <c r="B228" s="26" t="s">
        <v>486</v>
      </c>
      <c r="C228" s="27" t="s">
        <v>179</v>
      </c>
      <c r="D228" s="28">
        <v>15</v>
      </c>
      <c r="E228" s="28">
        <v>48.65</v>
      </c>
      <c r="F228" s="28">
        <v>729.75</v>
      </c>
    </row>
    <row r="229" spans="1:6" ht="26.4" x14ac:dyDescent="0.3">
      <c r="A229" s="25" t="s">
        <v>487</v>
      </c>
      <c r="B229" s="26" t="s">
        <v>488</v>
      </c>
      <c r="C229" s="27" t="s">
        <v>217</v>
      </c>
      <c r="D229" s="28">
        <v>3</v>
      </c>
      <c r="E229" s="28">
        <v>23.41</v>
      </c>
      <c r="F229" s="28">
        <v>70.23</v>
      </c>
    </row>
    <row r="230" spans="1:6" x14ac:dyDescent="0.3">
      <c r="A230" s="25" t="s">
        <v>489</v>
      </c>
      <c r="B230" s="26" t="s">
        <v>490</v>
      </c>
      <c r="C230" s="27" t="s">
        <v>217</v>
      </c>
      <c r="D230" s="28">
        <v>2</v>
      </c>
      <c r="E230" s="28">
        <v>16.91</v>
      </c>
      <c r="F230" s="28">
        <v>33.82</v>
      </c>
    </row>
    <row r="231" spans="1:6" x14ac:dyDescent="0.3">
      <c r="A231" s="25" t="s">
        <v>491</v>
      </c>
      <c r="B231" s="26" t="s">
        <v>492</v>
      </c>
      <c r="C231" s="27" t="s">
        <v>217</v>
      </c>
      <c r="D231" s="28">
        <v>6</v>
      </c>
      <c r="E231" s="28">
        <v>18.12</v>
      </c>
      <c r="F231" s="28">
        <v>108.72</v>
      </c>
    </row>
    <row r="232" spans="1:6" ht="26.4" x14ac:dyDescent="0.3">
      <c r="A232" s="25" t="s">
        <v>493</v>
      </c>
      <c r="B232" s="26" t="s">
        <v>494</v>
      </c>
      <c r="C232" s="27" t="s">
        <v>217</v>
      </c>
      <c r="D232" s="28">
        <v>6</v>
      </c>
      <c r="E232" s="28">
        <v>17.04</v>
      </c>
      <c r="F232" s="28">
        <v>102.24</v>
      </c>
    </row>
    <row r="233" spans="1:6" x14ac:dyDescent="0.3">
      <c r="A233" s="25" t="s">
        <v>495</v>
      </c>
      <c r="B233" s="26" t="s">
        <v>496</v>
      </c>
      <c r="C233" s="27" t="s">
        <v>179</v>
      </c>
      <c r="D233" s="28">
        <v>15</v>
      </c>
      <c r="E233" s="28">
        <v>5.04</v>
      </c>
      <c r="F233" s="28">
        <v>75.599999999999994</v>
      </c>
    </row>
    <row r="234" spans="1:6" x14ac:dyDescent="0.3">
      <c r="A234" s="19">
        <v>22</v>
      </c>
      <c r="B234" s="20" t="s">
        <v>497</v>
      </c>
      <c r="C234" s="29" t="s">
        <v>73</v>
      </c>
      <c r="D234" s="23"/>
      <c r="E234" s="23"/>
      <c r="F234" s="24">
        <v>8083.26</v>
      </c>
    </row>
    <row r="235" spans="1:6" ht="26.4" x14ac:dyDescent="0.3">
      <c r="A235" s="25" t="s">
        <v>498</v>
      </c>
      <c r="B235" s="26" t="s">
        <v>499</v>
      </c>
      <c r="C235" s="27" t="s">
        <v>179</v>
      </c>
      <c r="D235" s="28">
        <v>9</v>
      </c>
      <c r="E235" s="28">
        <v>256.66000000000003</v>
      </c>
      <c r="F235" s="28">
        <v>2309.94</v>
      </c>
    </row>
    <row r="236" spans="1:6" ht="26.4" x14ac:dyDescent="0.3">
      <c r="A236" s="25" t="s">
        <v>500</v>
      </c>
      <c r="B236" s="26" t="s">
        <v>501</v>
      </c>
      <c r="C236" s="27" t="s">
        <v>217</v>
      </c>
      <c r="D236" s="28">
        <v>4</v>
      </c>
      <c r="E236" s="28">
        <v>6.99</v>
      </c>
      <c r="F236" s="28">
        <v>27.96</v>
      </c>
    </row>
    <row r="237" spans="1:6" x14ac:dyDescent="0.3">
      <c r="A237" s="25" t="s">
        <v>502</v>
      </c>
      <c r="B237" s="26" t="s">
        <v>503</v>
      </c>
      <c r="C237" s="27" t="s">
        <v>217</v>
      </c>
      <c r="D237" s="28">
        <v>3</v>
      </c>
      <c r="E237" s="28">
        <v>230.62</v>
      </c>
      <c r="F237" s="28">
        <v>691.86</v>
      </c>
    </row>
    <row r="238" spans="1:6" x14ac:dyDescent="0.3">
      <c r="A238" s="25" t="s">
        <v>504</v>
      </c>
      <c r="B238" s="26" t="s">
        <v>505</v>
      </c>
      <c r="C238" s="27" t="s">
        <v>217</v>
      </c>
      <c r="D238" s="28">
        <v>7</v>
      </c>
      <c r="E238" s="28">
        <v>65.48</v>
      </c>
      <c r="F238" s="28">
        <v>458.36</v>
      </c>
    </row>
    <row r="239" spans="1:6" ht="26.4" x14ac:dyDescent="0.3">
      <c r="A239" s="25" t="s">
        <v>506</v>
      </c>
      <c r="B239" s="26" t="s">
        <v>507</v>
      </c>
      <c r="C239" s="27" t="s">
        <v>217</v>
      </c>
      <c r="D239" s="28">
        <v>6</v>
      </c>
      <c r="E239" s="28">
        <v>131.19999999999999</v>
      </c>
      <c r="F239" s="28">
        <v>787.2</v>
      </c>
    </row>
    <row r="240" spans="1:6" ht="26.4" x14ac:dyDescent="0.3">
      <c r="A240" s="25" t="s">
        <v>508</v>
      </c>
      <c r="B240" s="26" t="s">
        <v>509</v>
      </c>
      <c r="C240" s="27" t="s">
        <v>217</v>
      </c>
      <c r="D240" s="28">
        <v>2</v>
      </c>
      <c r="E240" s="28">
        <v>15.57</v>
      </c>
      <c r="F240" s="28">
        <v>31.14</v>
      </c>
    </row>
    <row r="241" spans="1:6" x14ac:dyDescent="0.3">
      <c r="A241" s="25" t="s">
        <v>510</v>
      </c>
      <c r="B241" s="26" t="s">
        <v>511</v>
      </c>
      <c r="C241" s="27" t="s">
        <v>217</v>
      </c>
      <c r="D241" s="28">
        <v>1</v>
      </c>
      <c r="E241" s="28">
        <v>179.6</v>
      </c>
      <c r="F241" s="28">
        <v>179.6</v>
      </c>
    </row>
    <row r="242" spans="1:6" x14ac:dyDescent="0.3">
      <c r="A242" s="25" t="s">
        <v>512</v>
      </c>
      <c r="B242" s="26" t="s">
        <v>513</v>
      </c>
      <c r="C242" s="27" t="s">
        <v>217</v>
      </c>
      <c r="D242" s="28">
        <v>3</v>
      </c>
      <c r="E242" s="28">
        <v>748.38</v>
      </c>
      <c r="F242" s="28">
        <v>2245.14</v>
      </c>
    </row>
    <row r="243" spans="1:6" x14ac:dyDescent="0.3">
      <c r="A243" s="25" t="s">
        <v>514</v>
      </c>
      <c r="B243" s="26" t="s">
        <v>515</v>
      </c>
      <c r="C243" s="27" t="s">
        <v>217</v>
      </c>
      <c r="D243" s="28">
        <v>1</v>
      </c>
      <c r="E243" s="28">
        <v>1139.56</v>
      </c>
      <c r="F243" s="28">
        <v>1139.56</v>
      </c>
    </row>
    <row r="244" spans="1:6" ht="26.4" x14ac:dyDescent="0.3">
      <c r="A244" s="25" t="s">
        <v>516</v>
      </c>
      <c r="B244" s="26" t="s">
        <v>517</v>
      </c>
      <c r="C244" s="27" t="s">
        <v>91</v>
      </c>
      <c r="D244" s="28">
        <v>0.09</v>
      </c>
      <c r="E244" s="28">
        <v>2361.06</v>
      </c>
      <c r="F244" s="28">
        <v>212.5</v>
      </c>
    </row>
    <row r="245" spans="1:6" x14ac:dyDescent="0.3">
      <c r="A245" s="19">
        <v>23</v>
      </c>
      <c r="B245" s="20" t="s">
        <v>518</v>
      </c>
      <c r="C245" s="29" t="s">
        <v>73</v>
      </c>
      <c r="D245" s="23"/>
      <c r="E245" s="23"/>
      <c r="F245" s="24">
        <v>1112.9100000000001</v>
      </c>
    </row>
    <row r="246" spans="1:6" ht="26.4" x14ac:dyDescent="0.3">
      <c r="A246" s="25" t="s">
        <v>519</v>
      </c>
      <c r="B246" s="26" t="s">
        <v>520</v>
      </c>
      <c r="C246" s="27" t="s">
        <v>217</v>
      </c>
      <c r="D246" s="28">
        <v>3</v>
      </c>
      <c r="E246" s="28">
        <v>60.4</v>
      </c>
      <c r="F246" s="28">
        <v>181.2</v>
      </c>
    </row>
    <row r="247" spans="1:6" x14ac:dyDescent="0.3">
      <c r="A247" s="25" t="s">
        <v>521</v>
      </c>
      <c r="B247" s="26" t="s">
        <v>522</v>
      </c>
      <c r="C247" s="27" t="s">
        <v>217</v>
      </c>
      <c r="D247" s="28">
        <v>6</v>
      </c>
      <c r="E247" s="28">
        <v>68.099999999999994</v>
      </c>
      <c r="F247" s="28">
        <v>408.6</v>
      </c>
    </row>
    <row r="248" spans="1:6" x14ac:dyDescent="0.3">
      <c r="A248" s="25" t="s">
        <v>523</v>
      </c>
      <c r="B248" s="26" t="s">
        <v>524</v>
      </c>
      <c r="C248" s="27" t="s">
        <v>217</v>
      </c>
      <c r="D248" s="28">
        <v>1</v>
      </c>
      <c r="E248" s="28">
        <v>42.89</v>
      </c>
      <c r="F248" s="28">
        <v>42.89</v>
      </c>
    </row>
    <row r="249" spans="1:6" ht="26.4" x14ac:dyDescent="0.3">
      <c r="A249" s="25" t="s">
        <v>525</v>
      </c>
      <c r="B249" s="26" t="s">
        <v>526</v>
      </c>
      <c r="C249" s="27" t="s">
        <v>217</v>
      </c>
      <c r="D249" s="28">
        <v>5</v>
      </c>
      <c r="E249" s="28">
        <v>61.38</v>
      </c>
      <c r="F249" s="28">
        <v>306.89999999999998</v>
      </c>
    </row>
    <row r="250" spans="1:6" x14ac:dyDescent="0.3">
      <c r="A250" s="25" t="s">
        <v>527</v>
      </c>
      <c r="B250" s="26" t="s">
        <v>528</v>
      </c>
      <c r="C250" s="27" t="s">
        <v>217</v>
      </c>
      <c r="D250" s="28">
        <v>2</v>
      </c>
      <c r="E250" s="28">
        <v>6.76</v>
      </c>
      <c r="F250" s="28">
        <v>13.52</v>
      </c>
    </row>
    <row r="251" spans="1:6" x14ac:dyDescent="0.3">
      <c r="A251" s="25" t="s">
        <v>529</v>
      </c>
      <c r="B251" s="26" t="s">
        <v>530</v>
      </c>
      <c r="C251" s="27" t="s">
        <v>217</v>
      </c>
      <c r="D251" s="28">
        <v>5</v>
      </c>
      <c r="E251" s="28">
        <v>31.96</v>
      </c>
      <c r="F251" s="28">
        <v>159.80000000000001</v>
      </c>
    </row>
    <row r="252" spans="1:6" x14ac:dyDescent="0.3">
      <c r="A252" s="19">
        <v>24</v>
      </c>
      <c r="B252" s="20" t="s">
        <v>531</v>
      </c>
      <c r="C252" s="29" t="s">
        <v>73</v>
      </c>
      <c r="D252" s="23"/>
      <c r="E252" s="23"/>
      <c r="F252" s="24">
        <v>327.38</v>
      </c>
    </row>
    <row r="253" spans="1:6" x14ac:dyDescent="0.3">
      <c r="A253" s="25" t="s">
        <v>532</v>
      </c>
      <c r="B253" s="26" t="s">
        <v>533</v>
      </c>
      <c r="C253" s="27" t="s">
        <v>217</v>
      </c>
      <c r="D253" s="28">
        <v>6</v>
      </c>
      <c r="E253" s="28">
        <v>33.67</v>
      </c>
      <c r="F253" s="28">
        <v>202.02</v>
      </c>
    </row>
    <row r="254" spans="1:6" ht="26.4" x14ac:dyDescent="0.3">
      <c r="A254" s="25" t="s">
        <v>534</v>
      </c>
      <c r="B254" s="26" t="s">
        <v>535</v>
      </c>
      <c r="C254" s="27" t="s">
        <v>217</v>
      </c>
      <c r="D254" s="28">
        <v>3</v>
      </c>
      <c r="E254" s="28">
        <v>15.14</v>
      </c>
      <c r="F254" s="28">
        <v>45.42</v>
      </c>
    </row>
    <row r="255" spans="1:6" x14ac:dyDescent="0.3">
      <c r="A255" s="25" t="s">
        <v>536</v>
      </c>
      <c r="B255" s="26" t="s">
        <v>537</v>
      </c>
      <c r="C255" s="27" t="s">
        <v>217</v>
      </c>
      <c r="D255" s="28">
        <v>2</v>
      </c>
      <c r="E255" s="28">
        <v>26.32</v>
      </c>
      <c r="F255" s="28">
        <v>52.64</v>
      </c>
    </row>
    <row r="256" spans="1:6" x14ac:dyDescent="0.3">
      <c r="A256" s="25" t="s">
        <v>538</v>
      </c>
      <c r="B256" s="26" t="s">
        <v>539</v>
      </c>
      <c r="C256" s="27" t="s">
        <v>217</v>
      </c>
      <c r="D256" s="28">
        <v>1</v>
      </c>
      <c r="E256" s="28">
        <v>27.3</v>
      </c>
      <c r="F256" s="28">
        <v>27.3</v>
      </c>
    </row>
    <row r="257" spans="1:6" x14ac:dyDescent="0.3">
      <c r="A257" s="19">
        <v>25</v>
      </c>
      <c r="B257" s="20" t="s">
        <v>540</v>
      </c>
      <c r="C257" s="29" t="s">
        <v>73</v>
      </c>
      <c r="D257" s="23"/>
      <c r="E257" s="23"/>
      <c r="F257" s="24">
        <v>15927.79</v>
      </c>
    </row>
    <row r="258" spans="1:6" ht="39.6" x14ac:dyDescent="0.3">
      <c r="A258" s="25" t="s">
        <v>541</v>
      </c>
      <c r="B258" s="26" t="s">
        <v>542</v>
      </c>
      <c r="C258" s="27" t="s">
        <v>217</v>
      </c>
      <c r="D258" s="28">
        <v>1</v>
      </c>
      <c r="E258" s="28">
        <v>15927.79</v>
      </c>
      <c r="F258" s="28">
        <v>15927.79</v>
      </c>
    </row>
    <row r="259" spans="1:6" x14ac:dyDescent="0.3">
      <c r="A259" s="19">
        <v>26</v>
      </c>
      <c r="B259" s="20" t="s">
        <v>543</v>
      </c>
      <c r="C259" s="29" t="s">
        <v>73</v>
      </c>
      <c r="D259" s="23"/>
      <c r="E259" s="23"/>
      <c r="F259" s="24">
        <v>54055.81</v>
      </c>
    </row>
    <row r="260" spans="1:6" x14ac:dyDescent="0.3">
      <c r="A260" s="25" t="s">
        <v>544</v>
      </c>
      <c r="B260" s="26" t="s">
        <v>545</v>
      </c>
      <c r="C260" s="27" t="s">
        <v>179</v>
      </c>
      <c r="D260" s="28">
        <v>270</v>
      </c>
      <c r="E260" s="28">
        <v>163.53</v>
      </c>
      <c r="F260" s="28">
        <v>44153.1</v>
      </c>
    </row>
    <row r="261" spans="1:6" x14ac:dyDescent="0.3">
      <c r="A261" s="25" t="s">
        <v>546</v>
      </c>
      <c r="B261" s="26" t="s">
        <v>547</v>
      </c>
      <c r="C261" s="27" t="s">
        <v>179</v>
      </c>
      <c r="D261" s="28">
        <v>20</v>
      </c>
      <c r="E261" s="28">
        <v>157.78</v>
      </c>
      <c r="F261" s="28">
        <v>3155.6</v>
      </c>
    </row>
    <row r="262" spans="1:6" ht="26.4" x14ac:dyDescent="0.3">
      <c r="A262" s="25" t="s">
        <v>548</v>
      </c>
      <c r="B262" s="26" t="s">
        <v>327</v>
      </c>
      <c r="C262" s="27" t="s">
        <v>217</v>
      </c>
      <c r="D262" s="28">
        <v>12</v>
      </c>
      <c r="E262" s="28">
        <v>109.79</v>
      </c>
      <c r="F262" s="28">
        <v>1317.48</v>
      </c>
    </row>
    <row r="263" spans="1:6" ht="26.4" x14ac:dyDescent="0.3">
      <c r="A263" s="25" t="s">
        <v>549</v>
      </c>
      <c r="B263" s="26" t="s">
        <v>255</v>
      </c>
      <c r="C263" s="27" t="s">
        <v>217</v>
      </c>
      <c r="D263" s="28">
        <v>12</v>
      </c>
      <c r="E263" s="28">
        <v>75.56</v>
      </c>
      <c r="F263" s="28">
        <v>906.72</v>
      </c>
    </row>
    <row r="264" spans="1:6" x14ac:dyDescent="0.3">
      <c r="A264" s="25" t="s">
        <v>550</v>
      </c>
      <c r="B264" s="26" t="s">
        <v>551</v>
      </c>
      <c r="C264" s="27" t="s">
        <v>217</v>
      </c>
      <c r="D264" s="28">
        <v>13</v>
      </c>
      <c r="E264" s="28">
        <v>34.299999999999997</v>
      </c>
      <c r="F264" s="28">
        <v>445.9</v>
      </c>
    </row>
    <row r="265" spans="1:6" x14ac:dyDescent="0.3">
      <c r="A265" s="25" t="s">
        <v>552</v>
      </c>
      <c r="B265" s="26" t="s">
        <v>553</v>
      </c>
      <c r="C265" s="27" t="s">
        <v>217</v>
      </c>
      <c r="D265" s="28">
        <v>13</v>
      </c>
      <c r="E265" s="28">
        <v>27.97</v>
      </c>
      <c r="F265" s="28">
        <v>363.61</v>
      </c>
    </row>
    <row r="266" spans="1:6" x14ac:dyDescent="0.3">
      <c r="A266" s="25" t="s">
        <v>554</v>
      </c>
      <c r="B266" s="26" t="s">
        <v>555</v>
      </c>
      <c r="C266" s="27" t="s">
        <v>217</v>
      </c>
      <c r="D266" s="28">
        <v>17</v>
      </c>
      <c r="E266" s="28">
        <v>102.01</v>
      </c>
      <c r="F266" s="28">
        <v>1734.17</v>
      </c>
    </row>
    <row r="267" spans="1:6" ht="39.6" x14ac:dyDescent="0.3">
      <c r="A267" s="25" t="s">
        <v>556</v>
      </c>
      <c r="B267" s="26" t="s">
        <v>557</v>
      </c>
      <c r="C267" s="27" t="s">
        <v>179</v>
      </c>
      <c r="D267" s="28">
        <v>54</v>
      </c>
      <c r="E267" s="28">
        <v>18.579999999999998</v>
      </c>
      <c r="F267" s="28">
        <v>1003.32</v>
      </c>
    </row>
    <row r="268" spans="1:6" ht="39.6" x14ac:dyDescent="0.3">
      <c r="A268" s="25" t="s">
        <v>558</v>
      </c>
      <c r="B268" s="26" t="s">
        <v>559</v>
      </c>
      <c r="C268" s="27" t="s">
        <v>217</v>
      </c>
      <c r="D268" s="28">
        <v>18</v>
      </c>
      <c r="E268" s="28">
        <v>16.850000000000001</v>
      </c>
      <c r="F268" s="28">
        <v>303.3</v>
      </c>
    </row>
    <row r="269" spans="1:6" x14ac:dyDescent="0.3">
      <c r="A269" s="25" t="s">
        <v>560</v>
      </c>
      <c r="B269" s="26" t="s">
        <v>561</v>
      </c>
      <c r="C269" s="27" t="s">
        <v>217</v>
      </c>
      <c r="D269" s="28">
        <v>28</v>
      </c>
      <c r="E269" s="28">
        <v>0.22</v>
      </c>
      <c r="F269" s="28">
        <v>6.16</v>
      </c>
    </row>
    <row r="270" spans="1:6" ht="26.4" x14ac:dyDescent="0.3">
      <c r="A270" s="25" t="s">
        <v>562</v>
      </c>
      <c r="B270" s="26" t="s">
        <v>563</v>
      </c>
      <c r="C270" s="27" t="s">
        <v>179</v>
      </c>
      <c r="D270" s="28">
        <v>0</v>
      </c>
      <c r="E270" s="28">
        <v>22.2</v>
      </c>
      <c r="F270" s="28">
        <v>0</v>
      </c>
    </row>
    <row r="271" spans="1:6" ht="26.4" x14ac:dyDescent="0.3">
      <c r="A271" s="25" t="s">
        <v>564</v>
      </c>
      <c r="B271" s="26" t="s">
        <v>565</v>
      </c>
      <c r="C271" s="27" t="s">
        <v>217</v>
      </c>
      <c r="D271" s="28">
        <v>0</v>
      </c>
      <c r="E271" s="28">
        <v>0.79</v>
      </c>
      <c r="F271" s="28">
        <v>0</v>
      </c>
    </row>
    <row r="272" spans="1:6" x14ac:dyDescent="0.3">
      <c r="A272" s="25" t="s">
        <v>566</v>
      </c>
      <c r="B272" s="26" t="s">
        <v>567</v>
      </c>
      <c r="C272" s="27" t="s">
        <v>217</v>
      </c>
      <c r="D272" s="28">
        <v>0</v>
      </c>
      <c r="E272" s="28">
        <v>0.4</v>
      </c>
      <c r="F272" s="28">
        <v>0</v>
      </c>
    </row>
    <row r="273" spans="1:6" x14ac:dyDescent="0.3">
      <c r="A273" s="25" t="s">
        <v>568</v>
      </c>
      <c r="B273" s="26" t="s">
        <v>569</v>
      </c>
      <c r="C273" s="27" t="s">
        <v>217</v>
      </c>
      <c r="D273" s="28">
        <v>36</v>
      </c>
      <c r="E273" s="28">
        <v>7.67</v>
      </c>
      <c r="F273" s="28">
        <v>276.12</v>
      </c>
    </row>
    <row r="274" spans="1:6" ht="26.4" x14ac:dyDescent="0.3">
      <c r="A274" s="25" t="s">
        <v>570</v>
      </c>
      <c r="B274" s="26" t="s">
        <v>571</v>
      </c>
      <c r="C274" s="27" t="s">
        <v>217</v>
      </c>
      <c r="D274" s="28">
        <v>36</v>
      </c>
      <c r="E274" s="28">
        <v>1.01</v>
      </c>
      <c r="F274" s="28">
        <v>36.36</v>
      </c>
    </row>
    <row r="275" spans="1:6" ht="26.4" x14ac:dyDescent="0.3">
      <c r="A275" s="25" t="s">
        <v>572</v>
      </c>
      <c r="B275" s="26" t="s">
        <v>573</v>
      </c>
      <c r="C275" s="27" t="s">
        <v>217</v>
      </c>
      <c r="D275" s="28">
        <v>0</v>
      </c>
      <c r="E275" s="28">
        <v>28.7</v>
      </c>
      <c r="F275" s="28">
        <v>0</v>
      </c>
    </row>
    <row r="276" spans="1:6" x14ac:dyDescent="0.3">
      <c r="A276" s="25" t="s">
        <v>574</v>
      </c>
      <c r="B276" s="26" t="s">
        <v>575</v>
      </c>
      <c r="C276" s="27" t="s">
        <v>179</v>
      </c>
      <c r="D276" s="28">
        <v>0</v>
      </c>
      <c r="E276" s="28">
        <v>19.170000000000002</v>
      </c>
      <c r="F276" s="28">
        <v>0</v>
      </c>
    </row>
    <row r="277" spans="1:6" x14ac:dyDescent="0.3">
      <c r="A277" s="25" t="s">
        <v>576</v>
      </c>
      <c r="B277" s="26" t="s">
        <v>577</v>
      </c>
      <c r="C277" s="27" t="s">
        <v>217</v>
      </c>
      <c r="D277" s="28">
        <v>0</v>
      </c>
      <c r="E277" s="28">
        <v>30.56</v>
      </c>
      <c r="F277" s="28">
        <v>0</v>
      </c>
    </row>
    <row r="278" spans="1:6" x14ac:dyDescent="0.3">
      <c r="A278" s="25" t="s">
        <v>578</v>
      </c>
      <c r="B278" s="26" t="s">
        <v>561</v>
      </c>
      <c r="C278" s="27" t="s">
        <v>217</v>
      </c>
      <c r="D278" s="28">
        <v>0</v>
      </c>
      <c r="E278" s="28">
        <v>0.22</v>
      </c>
      <c r="F278" s="28">
        <v>0</v>
      </c>
    </row>
    <row r="279" spans="1:6" ht="26.4" x14ac:dyDescent="0.3">
      <c r="A279" s="25" t="s">
        <v>579</v>
      </c>
      <c r="B279" s="26" t="s">
        <v>580</v>
      </c>
      <c r="C279" s="27" t="s">
        <v>217</v>
      </c>
      <c r="D279" s="28">
        <v>19</v>
      </c>
      <c r="E279" s="28">
        <v>18.63</v>
      </c>
      <c r="F279" s="28">
        <v>353.97</v>
      </c>
    </row>
    <row r="280" spans="1:6" x14ac:dyDescent="0.3">
      <c r="A280" s="19">
        <v>27</v>
      </c>
      <c r="B280" s="20" t="s">
        <v>581</v>
      </c>
      <c r="C280" s="29" t="s">
        <v>73</v>
      </c>
      <c r="D280" s="23"/>
      <c r="E280" s="23"/>
      <c r="F280" s="24">
        <v>43281.89</v>
      </c>
    </row>
    <row r="281" spans="1:6" x14ac:dyDescent="0.3">
      <c r="A281" s="25" t="s">
        <v>582</v>
      </c>
      <c r="B281" s="26" t="s">
        <v>583</v>
      </c>
      <c r="C281" s="27" t="s">
        <v>217</v>
      </c>
      <c r="D281" s="28">
        <v>22</v>
      </c>
      <c r="E281" s="28">
        <v>8.9700000000000006</v>
      </c>
      <c r="F281" s="28">
        <v>197.34</v>
      </c>
    </row>
    <row r="282" spans="1:6" ht="26.4" x14ac:dyDescent="0.3">
      <c r="A282" s="25" t="s">
        <v>584</v>
      </c>
      <c r="B282" s="26" t="s">
        <v>585</v>
      </c>
      <c r="C282" s="27" t="s">
        <v>217</v>
      </c>
      <c r="D282" s="28">
        <v>0</v>
      </c>
      <c r="E282" s="28">
        <v>38.67</v>
      </c>
      <c r="F282" s="28">
        <v>0</v>
      </c>
    </row>
    <row r="283" spans="1:6" x14ac:dyDescent="0.3">
      <c r="A283" s="25" t="s">
        <v>586</v>
      </c>
      <c r="B283" s="26" t="s">
        <v>587</v>
      </c>
      <c r="C283" s="27" t="s">
        <v>217</v>
      </c>
      <c r="D283" s="28">
        <v>22</v>
      </c>
      <c r="E283" s="28">
        <v>52.72</v>
      </c>
      <c r="F283" s="28">
        <v>1159.8399999999999</v>
      </c>
    </row>
    <row r="284" spans="1:6" ht="26.4" x14ac:dyDescent="0.3">
      <c r="A284" s="25" t="s">
        <v>588</v>
      </c>
      <c r="B284" s="26" t="s">
        <v>589</v>
      </c>
      <c r="C284" s="27" t="s">
        <v>217</v>
      </c>
      <c r="D284" s="28">
        <v>1</v>
      </c>
      <c r="E284" s="28">
        <v>692.94</v>
      </c>
      <c r="F284" s="28">
        <v>692.94</v>
      </c>
    </row>
    <row r="285" spans="1:6" x14ac:dyDescent="0.3">
      <c r="A285" s="25" t="s">
        <v>590</v>
      </c>
      <c r="B285" s="26" t="s">
        <v>591</v>
      </c>
      <c r="C285" s="27" t="s">
        <v>217</v>
      </c>
      <c r="D285" s="28">
        <v>0</v>
      </c>
      <c r="E285" s="28">
        <v>20.88</v>
      </c>
      <c r="F285" s="28">
        <v>0</v>
      </c>
    </row>
    <row r="286" spans="1:6" x14ac:dyDescent="0.3">
      <c r="A286" s="25" t="s">
        <v>592</v>
      </c>
      <c r="B286" s="26" t="s">
        <v>593</v>
      </c>
      <c r="C286" s="27" t="s">
        <v>217</v>
      </c>
      <c r="D286" s="28">
        <v>1</v>
      </c>
      <c r="E286" s="28">
        <v>628.11</v>
      </c>
      <c r="F286" s="28">
        <v>628.11</v>
      </c>
    </row>
    <row r="287" spans="1:6" x14ac:dyDescent="0.3">
      <c r="A287" s="25" t="s">
        <v>594</v>
      </c>
      <c r="B287" s="26" t="s">
        <v>595</v>
      </c>
      <c r="C287" s="27" t="s">
        <v>217</v>
      </c>
      <c r="D287" s="28">
        <v>1</v>
      </c>
      <c r="E287" s="28">
        <v>1181.76</v>
      </c>
      <c r="F287" s="28">
        <v>1181.76</v>
      </c>
    </row>
    <row r="288" spans="1:6" x14ac:dyDescent="0.3">
      <c r="A288" s="25" t="s">
        <v>596</v>
      </c>
      <c r="B288" s="26" t="s">
        <v>597</v>
      </c>
      <c r="C288" s="27" t="s">
        <v>217</v>
      </c>
      <c r="D288" s="28">
        <v>1</v>
      </c>
      <c r="E288" s="28">
        <v>760.11</v>
      </c>
      <c r="F288" s="28">
        <v>760.11</v>
      </c>
    </row>
    <row r="289" spans="1:6" x14ac:dyDescent="0.3">
      <c r="A289" s="25" t="s">
        <v>598</v>
      </c>
      <c r="B289" s="26" t="s">
        <v>599</v>
      </c>
      <c r="C289" s="27" t="s">
        <v>217</v>
      </c>
      <c r="D289" s="28">
        <v>0</v>
      </c>
      <c r="E289" s="28">
        <v>31.51</v>
      </c>
      <c r="F289" s="28">
        <v>0</v>
      </c>
    </row>
    <row r="290" spans="1:6" x14ac:dyDescent="0.3">
      <c r="A290" s="25" t="s">
        <v>600</v>
      </c>
      <c r="B290" s="26" t="s">
        <v>601</v>
      </c>
      <c r="C290" s="27" t="s">
        <v>217</v>
      </c>
      <c r="D290" s="28">
        <v>1</v>
      </c>
      <c r="E290" s="28">
        <v>30.97</v>
      </c>
      <c r="F290" s="28">
        <v>30.97</v>
      </c>
    </row>
    <row r="291" spans="1:6" x14ac:dyDescent="0.3">
      <c r="A291" s="25" t="s">
        <v>602</v>
      </c>
      <c r="B291" s="26" t="s">
        <v>603</v>
      </c>
      <c r="C291" s="27" t="s">
        <v>179</v>
      </c>
      <c r="D291" s="28">
        <v>1600</v>
      </c>
      <c r="E291" s="28">
        <v>19.350000000000001</v>
      </c>
      <c r="F291" s="28">
        <v>30960</v>
      </c>
    </row>
    <row r="292" spans="1:6" ht="39.6" x14ac:dyDescent="0.3">
      <c r="A292" s="25" t="s">
        <v>604</v>
      </c>
      <c r="B292" s="26" t="s">
        <v>605</v>
      </c>
      <c r="C292" s="27" t="s">
        <v>179</v>
      </c>
      <c r="D292" s="28">
        <v>50</v>
      </c>
      <c r="E292" s="28">
        <v>0.18</v>
      </c>
      <c r="F292" s="28">
        <v>9</v>
      </c>
    </row>
    <row r="293" spans="1:6" x14ac:dyDescent="0.3">
      <c r="A293" s="25" t="s">
        <v>606</v>
      </c>
      <c r="B293" s="26" t="s">
        <v>607</v>
      </c>
      <c r="C293" s="27" t="s">
        <v>217</v>
      </c>
      <c r="D293" s="28">
        <v>5</v>
      </c>
      <c r="E293" s="28">
        <v>7.51</v>
      </c>
      <c r="F293" s="28">
        <v>37.549999999999997</v>
      </c>
    </row>
    <row r="294" spans="1:6" ht="39.6" x14ac:dyDescent="0.3">
      <c r="A294" s="25" t="s">
        <v>608</v>
      </c>
      <c r="B294" s="26" t="s">
        <v>609</v>
      </c>
      <c r="C294" s="27" t="s">
        <v>179</v>
      </c>
      <c r="D294" s="28">
        <v>15</v>
      </c>
      <c r="E294" s="28">
        <v>9.08</v>
      </c>
      <c r="F294" s="28">
        <v>136.19999999999999</v>
      </c>
    </row>
    <row r="295" spans="1:6" ht="39.6" x14ac:dyDescent="0.3">
      <c r="A295" s="25" t="s">
        <v>610</v>
      </c>
      <c r="B295" s="26" t="s">
        <v>400</v>
      </c>
      <c r="C295" s="27" t="s">
        <v>179</v>
      </c>
      <c r="D295" s="28">
        <v>6</v>
      </c>
      <c r="E295" s="28">
        <v>11.54</v>
      </c>
      <c r="F295" s="28">
        <v>69.239999999999995</v>
      </c>
    </row>
    <row r="296" spans="1:6" ht="39.6" x14ac:dyDescent="0.3">
      <c r="A296" s="25" t="s">
        <v>611</v>
      </c>
      <c r="B296" s="26" t="s">
        <v>612</v>
      </c>
      <c r="C296" s="27" t="s">
        <v>217</v>
      </c>
      <c r="D296" s="28">
        <v>3</v>
      </c>
      <c r="E296" s="28">
        <v>13.77</v>
      </c>
      <c r="F296" s="28">
        <v>41.31</v>
      </c>
    </row>
    <row r="297" spans="1:6" ht="39.6" x14ac:dyDescent="0.3">
      <c r="A297" s="25" t="s">
        <v>613</v>
      </c>
      <c r="B297" s="26" t="s">
        <v>614</v>
      </c>
      <c r="C297" s="27" t="s">
        <v>217</v>
      </c>
      <c r="D297" s="28">
        <v>4</v>
      </c>
      <c r="E297" s="28">
        <v>8.18</v>
      </c>
      <c r="F297" s="28">
        <v>32.72</v>
      </c>
    </row>
    <row r="298" spans="1:6" ht="26.4" x14ac:dyDescent="0.3">
      <c r="A298" s="25" t="s">
        <v>615</v>
      </c>
      <c r="B298" s="26" t="s">
        <v>286</v>
      </c>
      <c r="C298" s="27" t="s">
        <v>217</v>
      </c>
      <c r="D298" s="28">
        <v>0</v>
      </c>
      <c r="E298" s="28">
        <v>11.96</v>
      </c>
      <c r="F298" s="28">
        <v>0</v>
      </c>
    </row>
    <row r="299" spans="1:6" ht="26.4" x14ac:dyDescent="0.3">
      <c r="A299" s="25" t="s">
        <v>616</v>
      </c>
      <c r="B299" s="26" t="s">
        <v>617</v>
      </c>
      <c r="C299" s="27" t="s">
        <v>217</v>
      </c>
      <c r="D299" s="28">
        <v>1</v>
      </c>
      <c r="E299" s="28">
        <v>111.13</v>
      </c>
      <c r="F299" s="28">
        <v>111.13</v>
      </c>
    </row>
    <row r="300" spans="1:6" x14ac:dyDescent="0.3">
      <c r="A300" s="25" t="s">
        <v>618</v>
      </c>
      <c r="B300" s="26" t="s">
        <v>273</v>
      </c>
      <c r="C300" s="27" t="s">
        <v>217</v>
      </c>
      <c r="D300" s="28">
        <v>18</v>
      </c>
      <c r="E300" s="28">
        <v>8.1300000000000008</v>
      </c>
      <c r="F300" s="28">
        <v>146.34</v>
      </c>
    </row>
    <row r="301" spans="1:6" x14ac:dyDescent="0.3">
      <c r="A301" s="25" t="s">
        <v>619</v>
      </c>
      <c r="B301" s="26" t="s">
        <v>275</v>
      </c>
      <c r="C301" s="27" t="s">
        <v>217</v>
      </c>
      <c r="D301" s="28">
        <v>1</v>
      </c>
      <c r="E301" s="28">
        <v>28.43</v>
      </c>
      <c r="F301" s="28">
        <v>28.43</v>
      </c>
    </row>
    <row r="302" spans="1:6" x14ac:dyDescent="0.3">
      <c r="A302" s="25" t="s">
        <v>620</v>
      </c>
      <c r="B302" s="26" t="s">
        <v>279</v>
      </c>
      <c r="C302" s="27" t="s">
        <v>217</v>
      </c>
      <c r="D302" s="28">
        <v>1</v>
      </c>
      <c r="E302" s="28">
        <v>16.5</v>
      </c>
      <c r="F302" s="28">
        <v>16.5</v>
      </c>
    </row>
    <row r="303" spans="1:6" x14ac:dyDescent="0.3">
      <c r="A303" s="25" t="s">
        <v>621</v>
      </c>
      <c r="B303" s="26" t="s">
        <v>281</v>
      </c>
      <c r="C303" s="27" t="s">
        <v>217</v>
      </c>
      <c r="D303" s="28">
        <v>34</v>
      </c>
      <c r="E303" s="28">
        <v>7.02</v>
      </c>
      <c r="F303" s="28">
        <v>238.68</v>
      </c>
    </row>
    <row r="304" spans="1:6" x14ac:dyDescent="0.3">
      <c r="A304" s="25" t="s">
        <v>622</v>
      </c>
      <c r="B304" s="26" t="s">
        <v>623</v>
      </c>
      <c r="C304" s="27" t="s">
        <v>217</v>
      </c>
      <c r="D304" s="28">
        <v>4</v>
      </c>
      <c r="E304" s="28">
        <v>7.2</v>
      </c>
      <c r="F304" s="28">
        <v>28.8</v>
      </c>
    </row>
    <row r="305" spans="1:6" x14ac:dyDescent="0.3">
      <c r="A305" s="25" t="s">
        <v>624</v>
      </c>
      <c r="B305" s="26" t="s">
        <v>381</v>
      </c>
      <c r="C305" s="27" t="s">
        <v>217</v>
      </c>
      <c r="D305" s="28">
        <v>10</v>
      </c>
      <c r="E305" s="28">
        <v>78.8</v>
      </c>
      <c r="F305" s="28">
        <v>788</v>
      </c>
    </row>
    <row r="306" spans="1:6" ht="26.4" x14ac:dyDescent="0.3">
      <c r="A306" s="25" t="s">
        <v>625</v>
      </c>
      <c r="B306" s="26" t="s">
        <v>379</v>
      </c>
      <c r="C306" s="27" t="s">
        <v>179</v>
      </c>
      <c r="D306" s="28">
        <v>12</v>
      </c>
      <c r="E306" s="28">
        <v>49.26</v>
      </c>
      <c r="F306" s="28">
        <v>591.12</v>
      </c>
    </row>
    <row r="307" spans="1:6" ht="26.4" x14ac:dyDescent="0.3">
      <c r="A307" s="25" t="s">
        <v>626</v>
      </c>
      <c r="B307" s="26" t="s">
        <v>385</v>
      </c>
      <c r="C307" s="27" t="s">
        <v>217</v>
      </c>
      <c r="D307" s="28">
        <v>27</v>
      </c>
      <c r="E307" s="28">
        <v>18.89</v>
      </c>
      <c r="F307" s="28">
        <v>510.03</v>
      </c>
    </row>
    <row r="308" spans="1:6" x14ac:dyDescent="0.3">
      <c r="A308" s="25" t="s">
        <v>627</v>
      </c>
      <c r="B308" s="26" t="s">
        <v>389</v>
      </c>
      <c r="C308" s="27" t="s">
        <v>217</v>
      </c>
      <c r="D308" s="28">
        <v>2</v>
      </c>
      <c r="E308" s="28">
        <v>48.18</v>
      </c>
      <c r="F308" s="28">
        <v>96.36</v>
      </c>
    </row>
    <row r="309" spans="1:6" ht="26.4" x14ac:dyDescent="0.3">
      <c r="A309" s="25" t="s">
        <v>628</v>
      </c>
      <c r="B309" s="26" t="s">
        <v>387</v>
      </c>
      <c r="C309" s="27" t="s">
        <v>217</v>
      </c>
      <c r="D309" s="28">
        <v>1</v>
      </c>
      <c r="E309" s="28">
        <v>65.16</v>
      </c>
      <c r="F309" s="28">
        <v>65.16</v>
      </c>
    </row>
    <row r="310" spans="1:6" x14ac:dyDescent="0.3">
      <c r="A310" s="25" t="s">
        <v>629</v>
      </c>
      <c r="B310" s="26" t="s">
        <v>391</v>
      </c>
      <c r="C310" s="27" t="s">
        <v>217</v>
      </c>
      <c r="D310" s="28">
        <v>34</v>
      </c>
      <c r="E310" s="28">
        <v>7.02</v>
      </c>
      <c r="F310" s="28">
        <v>238.68</v>
      </c>
    </row>
    <row r="311" spans="1:6" x14ac:dyDescent="0.3">
      <c r="A311" s="25" t="s">
        <v>630</v>
      </c>
      <c r="B311" s="26" t="s">
        <v>415</v>
      </c>
      <c r="C311" s="27" t="s">
        <v>217</v>
      </c>
      <c r="D311" s="28">
        <v>25</v>
      </c>
      <c r="E311" s="28">
        <v>74.47</v>
      </c>
      <c r="F311" s="28">
        <v>1861.75</v>
      </c>
    </row>
    <row r="312" spans="1:6" x14ac:dyDescent="0.3">
      <c r="A312" s="25" t="s">
        <v>631</v>
      </c>
      <c r="B312" s="26" t="s">
        <v>415</v>
      </c>
      <c r="C312" s="27" t="s">
        <v>217</v>
      </c>
      <c r="D312" s="28">
        <v>0</v>
      </c>
      <c r="E312" s="28">
        <v>74.47</v>
      </c>
      <c r="F312" s="28">
        <v>0</v>
      </c>
    </row>
    <row r="313" spans="1:6" x14ac:dyDescent="0.3">
      <c r="A313" s="25" t="s">
        <v>632</v>
      </c>
      <c r="B313" s="26" t="s">
        <v>417</v>
      </c>
      <c r="C313" s="27" t="s">
        <v>217</v>
      </c>
      <c r="D313" s="28">
        <v>12</v>
      </c>
      <c r="E313" s="28">
        <v>16.829999999999998</v>
      </c>
      <c r="F313" s="28">
        <v>201.96</v>
      </c>
    </row>
    <row r="314" spans="1:6" x14ac:dyDescent="0.3">
      <c r="A314" s="25" t="s">
        <v>633</v>
      </c>
      <c r="B314" s="26" t="s">
        <v>281</v>
      </c>
      <c r="C314" s="27" t="s">
        <v>217</v>
      </c>
      <c r="D314" s="28">
        <v>100</v>
      </c>
      <c r="E314" s="28">
        <v>7.02</v>
      </c>
      <c r="F314" s="28">
        <v>702</v>
      </c>
    </row>
    <row r="315" spans="1:6" x14ac:dyDescent="0.3">
      <c r="A315" s="25" t="s">
        <v>634</v>
      </c>
      <c r="B315" s="26" t="s">
        <v>299</v>
      </c>
      <c r="C315" s="27" t="s">
        <v>217</v>
      </c>
      <c r="D315" s="28">
        <v>63</v>
      </c>
      <c r="E315" s="28">
        <v>0.6</v>
      </c>
      <c r="F315" s="28">
        <v>37.799999999999997</v>
      </c>
    </row>
    <row r="316" spans="1:6" x14ac:dyDescent="0.3">
      <c r="A316" s="25" t="s">
        <v>635</v>
      </c>
      <c r="B316" s="26" t="s">
        <v>301</v>
      </c>
      <c r="C316" s="27" t="s">
        <v>217</v>
      </c>
      <c r="D316" s="28">
        <v>436</v>
      </c>
      <c r="E316" s="28">
        <v>0.6</v>
      </c>
      <c r="F316" s="28">
        <v>261.60000000000002</v>
      </c>
    </row>
    <row r="317" spans="1:6" x14ac:dyDescent="0.3">
      <c r="A317" s="25" t="s">
        <v>636</v>
      </c>
      <c r="B317" s="26" t="s">
        <v>303</v>
      </c>
      <c r="C317" s="27" t="s">
        <v>217</v>
      </c>
      <c r="D317" s="28">
        <v>6</v>
      </c>
      <c r="E317" s="28">
        <v>0.66</v>
      </c>
      <c r="F317" s="28">
        <v>3.96</v>
      </c>
    </row>
    <row r="318" spans="1:6" ht="26.4" x14ac:dyDescent="0.3">
      <c r="A318" s="25" t="s">
        <v>637</v>
      </c>
      <c r="B318" s="26" t="s">
        <v>315</v>
      </c>
      <c r="C318" s="27" t="s">
        <v>217</v>
      </c>
      <c r="D318" s="28">
        <v>63</v>
      </c>
      <c r="E318" s="28">
        <v>0.86</v>
      </c>
      <c r="F318" s="28">
        <v>54.18</v>
      </c>
    </row>
    <row r="319" spans="1:6" ht="26.4" x14ac:dyDescent="0.3">
      <c r="A319" s="25" t="s">
        <v>638</v>
      </c>
      <c r="B319" s="26" t="s">
        <v>317</v>
      </c>
      <c r="C319" s="27" t="s">
        <v>217</v>
      </c>
      <c r="D319" s="28">
        <v>27</v>
      </c>
      <c r="E319" s="28">
        <v>1.28</v>
      </c>
      <c r="F319" s="28">
        <v>34.56</v>
      </c>
    </row>
    <row r="320" spans="1:6" x14ac:dyDescent="0.3">
      <c r="A320" s="25" t="s">
        <v>639</v>
      </c>
      <c r="B320" s="26" t="s">
        <v>640</v>
      </c>
      <c r="C320" s="27" t="s">
        <v>217</v>
      </c>
      <c r="D320" s="28">
        <v>200</v>
      </c>
      <c r="E320" s="28">
        <v>5.82</v>
      </c>
      <c r="F320" s="28">
        <v>1164</v>
      </c>
    </row>
    <row r="321" spans="1:6" x14ac:dyDescent="0.3">
      <c r="A321" s="25" t="s">
        <v>641</v>
      </c>
      <c r="B321" s="26" t="s">
        <v>642</v>
      </c>
      <c r="C321" s="27" t="s">
        <v>217</v>
      </c>
      <c r="D321" s="28">
        <v>27</v>
      </c>
      <c r="E321" s="28">
        <v>0.43</v>
      </c>
      <c r="F321" s="28">
        <v>11.61</v>
      </c>
    </row>
    <row r="322" spans="1:6" x14ac:dyDescent="0.3">
      <c r="A322" s="25" t="s">
        <v>643</v>
      </c>
      <c r="B322" s="26" t="s">
        <v>321</v>
      </c>
      <c r="C322" s="27" t="s">
        <v>217</v>
      </c>
      <c r="D322" s="28">
        <v>20</v>
      </c>
      <c r="E322" s="28">
        <v>0.76</v>
      </c>
      <c r="F322" s="28">
        <v>15.2</v>
      </c>
    </row>
    <row r="323" spans="1:6" ht="26.4" x14ac:dyDescent="0.3">
      <c r="A323" s="25" t="s">
        <v>644</v>
      </c>
      <c r="B323" s="26" t="s">
        <v>507</v>
      </c>
      <c r="C323" s="27" t="s">
        <v>217</v>
      </c>
      <c r="D323" s="28">
        <v>1</v>
      </c>
      <c r="E323" s="28">
        <v>131.19999999999999</v>
      </c>
      <c r="F323" s="28">
        <v>131.19999999999999</v>
      </c>
    </row>
    <row r="324" spans="1:6" x14ac:dyDescent="0.3">
      <c r="A324" s="25" t="s">
        <v>645</v>
      </c>
      <c r="B324" s="26" t="s">
        <v>307</v>
      </c>
      <c r="C324" s="27" t="s">
        <v>217</v>
      </c>
      <c r="D324" s="28">
        <v>1</v>
      </c>
      <c r="E324" s="28">
        <v>5.75</v>
      </c>
      <c r="F324" s="28">
        <v>5.75</v>
      </c>
    </row>
    <row r="325" spans="1:6" x14ac:dyDescent="0.3">
      <c r="A325" s="19">
        <v>28</v>
      </c>
      <c r="B325" s="20" t="s">
        <v>646</v>
      </c>
      <c r="C325" s="29" t="s">
        <v>73</v>
      </c>
      <c r="D325" s="23"/>
      <c r="E325" s="23"/>
      <c r="F325" s="24">
        <v>28038.28</v>
      </c>
    </row>
    <row r="326" spans="1:6" x14ac:dyDescent="0.3">
      <c r="A326" s="25" t="s">
        <v>647</v>
      </c>
      <c r="B326" s="26" t="s">
        <v>648</v>
      </c>
      <c r="C326" s="27" t="s">
        <v>217</v>
      </c>
      <c r="D326" s="28">
        <v>27</v>
      </c>
      <c r="E326" s="28">
        <v>356.39</v>
      </c>
      <c r="F326" s="28">
        <v>9622.5300000000007</v>
      </c>
    </row>
    <row r="327" spans="1:6" x14ac:dyDescent="0.3">
      <c r="A327" s="25" t="s">
        <v>649</v>
      </c>
      <c r="B327" s="26" t="s">
        <v>650</v>
      </c>
      <c r="C327" s="27" t="s">
        <v>217</v>
      </c>
      <c r="D327" s="28">
        <v>54</v>
      </c>
      <c r="E327" s="28">
        <v>37.26</v>
      </c>
      <c r="F327" s="28">
        <v>2012.04</v>
      </c>
    </row>
    <row r="328" spans="1:6" x14ac:dyDescent="0.3">
      <c r="A328" s="25" t="s">
        <v>651</v>
      </c>
      <c r="B328" s="26" t="s">
        <v>652</v>
      </c>
      <c r="C328" s="27" t="s">
        <v>217</v>
      </c>
      <c r="D328" s="28">
        <v>1</v>
      </c>
      <c r="E328" s="28">
        <v>863.71</v>
      </c>
      <c r="F328" s="28">
        <v>863.71</v>
      </c>
    </row>
    <row r="329" spans="1:6" x14ac:dyDescent="0.3">
      <c r="A329" s="25" t="s">
        <v>653</v>
      </c>
      <c r="B329" s="26" t="s">
        <v>654</v>
      </c>
      <c r="C329" s="27" t="s">
        <v>179</v>
      </c>
      <c r="D329" s="28">
        <v>2100</v>
      </c>
      <c r="E329" s="28">
        <v>7.4</v>
      </c>
      <c r="F329" s="28">
        <v>15540</v>
      </c>
    </row>
    <row r="330" spans="1:6" x14ac:dyDescent="0.3">
      <c r="A330" s="19">
        <v>29</v>
      </c>
      <c r="B330" s="20" t="s">
        <v>655</v>
      </c>
      <c r="C330" s="29" t="s">
        <v>73</v>
      </c>
      <c r="D330" s="23"/>
      <c r="E330" s="23"/>
      <c r="F330" s="24">
        <v>135389.92000000001</v>
      </c>
    </row>
    <row r="331" spans="1:6" ht="39.6" x14ac:dyDescent="0.3">
      <c r="A331" s="25" t="s">
        <v>656</v>
      </c>
      <c r="B331" s="26" t="s">
        <v>657</v>
      </c>
      <c r="C331" s="27" t="s">
        <v>115</v>
      </c>
      <c r="D331" s="28">
        <v>936.44</v>
      </c>
      <c r="E331" s="28">
        <v>2.78</v>
      </c>
      <c r="F331" s="28">
        <v>2603.3000000000002</v>
      </c>
    </row>
    <row r="332" spans="1:6" ht="52.8" x14ac:dyDescent="0.3">
      <c r="A332" s="25" t="s">
        <v>658</v>
      </c>
      <c r="B332" s="26" t="s">
        <v>659</v>
      </c>
      <c r="C332" s="27" t="s">
        <v>115</v>
      </c>
      <c r="D332" s="28">
        <v>558.55999999999995</v>
      </c>
      <c r="E332" s="28">
        <v>33.04</v>
      </c>
      <c r="F332" s="28">
        <v>18454.82</v>
      </c>
    </row>
    <row r="333" spans="1:6" ht="52.8" x14ac:dyDescent="0.3">
      <c r="A333" s="25" t="s">
        <v>660</v>
      </c>
      <c r="B333" s="26" t="s">
        <v>661</v>
      </c>
      <c r="C333" s="27" t="s">
        <v>115</v>
      </c>
      <c r="D333" s="28">
        <v>377.88</v>
      </c>
      <c r="E333" s="28">
        <v>33.6</v>
      </c>
      <c r="F333" s="28">
        <v>12696.77</v>
      </c>
    </row>
    <row r="334" spans="1:6" ht="39.6" x14ac:dyDescent="0.3">
      <c r="A334" s="25" t="s">
        <v>662</v>
      </c>
      <c r="B334" s="26" t="s">
        <v>663</v>
      </c>
      <c r="C334" s="27" t="s">
        <v>115</v>
      </c>
      <c r="D334" s="28">
        <v>558.55999999999995</v>
      </c>
      <c r="E334" s="28">
        <v>69.62</v>
      </c>
      <c r="F334" s="28">
        <v>38886.949999999997</v>
      </c>
    </row>
    <row r="335" spans="1:6" x14ac:dyDescent="0.3">
      <c r="A335" s="25" t="s">
        <v>664</v>
      </c>
      <c r="B335" s="26" t="s">
        <v>665</v>
      </c>
      <c r="C335" s="27" t="s">
        <v>115</v>
      </c>
      <c r="D335" s="28">
        <v>77.37</v>
      </c>
      <c r="E335" s="28">
        <v>547.71</v>
      </c>
      <c r="F335" s="28">
        <v>42376.32</v>
      </c>
    </row>
    <row r="336" spans="1:6" ht="52.8" x14ac:dyDescent="0.3">
      <c r="A336" s="25" t="s">
        <v>666</v>
      </c>
      <c r="B336" s="26" t="s">
        <v>667</v>
      </c>
      <c r="C336" s="27" t="s">
        <v>115</v>
      </c>
      <c r="D336" s="28">
        <v>161.38</v>
      </c>
      <c r="E336" s="28">
        <v>104.21</v>
      </c>
      <c r="F336" s="28">
        <v>16817.41</v>
      </c>
    </row>
    <row r="337" spans="1:6" ht="39.6" x14ac:dyDescent="0.3">
      <c r="A337" s="25" t="s">
        <v>668</v>
      </c>
      <c r="B337" s="26" t="s">
        <v>669</v>
      </c>
      <c r="C337" s="27" t="s">
        <v>115</v>
      </c>
      <c r="D337" s="28">
        <v>6.1</v>
      </c>
      <c r="E337" s="28">
        <v>582.67999999999995</v>
      </c>
      <c r="F337" s="28">
        <v>3554.35</v>
      </c>
    </row>
    <row r="338" spans="1:6" x14ac:dyDescent="0.3">
      <c r="A338" s="19">
        <v>30</v>
      </c>
      <c r="B338" s="20" t="s">
        <v>670</v>
      </c>
      <c r="C338" s="29" t="s">
        <v>73</v>
      </c>
      <c r="D338" s="23"/>
      <c r="E338" s="23"/>
      <c r="F338" s="24">
        <v>418973.93</v>
      </c>
    </row>
    <row r="339" spans="1:6" ht="39.6" x14ac:dyDescent="0.3">
      <c r="A339" s="25" t="s">
        <v>671</v>
      </c>
      <c r="B339" s="26" t="s">
        <v>672</v>
      </c>
      <c r="C339" s="27" t="s">
        <v>115</v>
      </c>
      <c r="D339" s="28">
        <v>2502.75</v>
      </c>
      <c r="E339" s="28">
        <v>30.45</v>
      </c>
      <c r="F339" s="28">
        <v>76208.740000000005</v>
      </c>
    </row>
    <row r="340" spans="1:6" ht="26.4" x14ac:dyDescent="0.3">
      <c r="A340" s="25" t="s">
        <v>673</v>
      </c>
      <c r="B340" s="26" t="s">
        <v>674</v>
      </c>
      <c r="C340" s="27" t="s">
        <v>115</v>
      </c>
      <c r="D340" s="28">
        <v>2502.75</v>
      </c>
      <c r="E340" s="28">
        <v>108.98</v>
      </c>
      <c r="F340" s="28">
        <v>272749.7</v>
      </c>
    </row>
    <row r="341" spans="1:6" x14ac:dyDescent="0.3">
      <c r="A341" s="25" t="s">
        <v>675</v>
      </c>
      <c r="B341" s="26" t="s">
        <v>676</v>
      </c>
      <c r="C341" s="27" t="s">
        <v>91</v>
      </c>
      <c r="D341" s="28">
        <v>12.28</v>
      </c>
      <c r="E341" s="28">
        <v>91.26</v>
      </c>
      <c r="F341" s="28">
        <v>1120.67</v>
      </c>
    </row>
    <row r="342" spans="1:6" x14ac:dyDescent="0.3">
      <c r="A342" s="25" t="s">
        <v>677</v>
      </c>
      <c r="B342" s="26" t="s">
        <v>678</v>
      </c>
      <c r="C342" s="27" t="s">
        <v>115</v>
      </c>
      <c r="D342" s="28">
        <v>81.86</v>
      </c>
      <c r="E342" s="28">
        <v>14.4</v>
      </c>
      <c r="F342" s="28">
        <v>1178.78</v>
      </c>
    </row>
    <row r="343" spans="1:6" ht="39.6" x14ac:dyDescent="0.3">
      <c r="A343" s="25" t="s">
        <v>679</v>
      </c>
      <c r="B343" s="26" t="s">
        <v>680</v>
      </c>
      <c r="C343" s="27" t="s">
        <v>217</v>
      </c>
      <c r="D343" s="28">
        <v>9</v>
      </c>
      <c r="E343" s="28">
        <v>412.96</v>
      </c>
      <c r="F343" s="28">
        <v>3716.64</v>
      </c>
    </row>
    <row r="344" spans="1:6" ht="39.6" x14ac:dyDescent="0.3">
      <c r="A344" s="25" t="s">
        <v>681</v>
      </c>
      <c r="B344" s="26" t="s">
        <v>101</v>
      </c>
      <c r="C344" s="27" t="s">
        <v>91</v>
      </c>
      <c r="D344" s="28">
        <v>125.14</v>
      </c>
      <c r="E344" s="28">
        <v>325.52</v>
      </c>
      <c r="F344" s="28">
        <v>40735.57</v>
      </c>
    </row>
    <row r="345" spans="1:6" ht="52.8" x14ac:dyDescent="0.3">
      <c r="A345" s="25" t="s">
        <v>682</v>
      </c>
      <c r="B345" s="26" t="s">
        <v>683</v>
      </c>
      <c r="C345" s="27" t="s">
        <v>179</v>
      </c>
      <c r="D345" s="28">
        <v>115.24</v>
      </c>
      <c r="E345" s="28">
        <v>52.88</v>
      </c>
      <c r="F345" s="28">
        <v>6093.89</v>
      </c>
    </row>
    <row r="346" spans="1:6" x14ac:dyDescent="0.3">
      <c r="A346" s="25" t="s">
        <v>684</v>
      </c>
      <c r="B346" s="26" t="s">
        <v>685</v>
      </c>
      <c r="C346" s="27"/>
      <c r="D346" s="28"/>
      <c r="E346" s="28"/>
      <c r="F346" s="28">
        <v>0</v>
      </c>
    </row>
    <row r="347" spans="1:6" ht="39.6" x14ac:dyDescent="0.3">
      <c r="A347" s="25" t="s">
        <v>686</v>
      </c>
      <c r="B347" s="26" t="s">
        <v>687</v>
      </c>
      <c r="C347" s="27" t="s">
        <v>83</v>
      </c>
      <c r="D347" s="28">
        <v>244.45</v>
      </c>
      <c r="E347" s="28">
        <v>3.39</v>
      </c>
      <c r="F347" s="28">
        <v>828.69</v>
      </c>
    </row>
    <row r="348" spans="1:6" ht="26.4" x14ac:dyDescent="0.3">
      <c r="A348" s="25" t="s">
        <v>688</v>
      </c>
      <c r="B348" s="26" t="s">
        <v>689</v>
      </c>
      <c r="C348" s="27" t="s">
        <v>83</v>
      </c>
      <c r="D348" s="28">
        <v>244.45</v>
      </c>
      <c r="E348" s="28">
        <v>65.88</v>
      </c>
      <c r="F348" s="28">
        <v>16104.37</v>
      </c>
    </row>
    <row r="349" spans="1:6" ht="26.4" x14ac:dyDescent="0.3">
      <c r="A349" s="25" t="s">
        <v>690</v>
      </c>
      <c r="B349" s="26" t="s">
        <v>691</v>
      </c>
      <c r="C349" s="27" t="s">
        <v>83</v>
      </c>
      <c r="D349" s="28">
        <v>12</v>
      </c>
      <c r="E349" s="28">
        <v>19.739999999999998</v>
      </c>
      <c r="F349" s="28">
        <v>236.88</v>
      </c>
    </row>
    <row r="350" spans="1:6" x14ac:dyDescent="0.3">
      <c r="A350" s="19">
        <v>31</v>
      </c>
      <c r="B350" s="20" t="s">
        <v>692</v>
      </c>
      <c r="C350" s="29" t="s">
        <v>73</v>
      </c>
      <c r="D350" s="23"/>
      <c r="E350" s="23"/>
      <c r="F350" s="24">
        <v>9252.99</v>
      </c>
    </row>
    <row r="351" spans="1:6" ht="52.8" x14ac:dyDescent="0.3">
      <c r="A351" s="25" t="s">
        <v>693</v>
      </c>
      <c r="B351" s="26" t="s">
        <v>694</v>
      </c>
      <c r="C351" s="27" t="s">
        <v>217</v>
      </c>
      <c r="D351" s="28">
        <v>1</v>
      </c>
      <c r="E351" s="28">
        <v>973.82</v>
      </c>
      <c r="F351" s="28">
        <v>973.82</v>
      </c>
    </row>
    <row r="352" spans="1:6" ht="52.8" x14ac:dyDescent="0.3">
      <c r="A352" s="25" t="s">
        <v>695</v>
      </c>
      <c r="B352" s="26" t="s">
        <v>696</v>
      </c>
      <c r="C352" s="27" t="s">
        <v>217</v>
      </c>
      <c r="D352" s="28">
        <v>3</v>
      </c>
      <c r="E352" s="28">
        <v>1020.27</v>
      </c>
      <c r="F352" s="28">
        <v>3060.81</v>
      </c>
    </row>
    <row r="353" spans="1:6" ht="26.4" x14ac:dyDescent="0.3">
      <c r="A353" s="25" t="s">
        <v>697</v>
      </c>
      <c r="B353" s="26" t="s">
        <v>698</v>
      </c>
      <c r="C353" s="27" t="s">
        <v>83</v>
      </c>
      <c r="D353" s="28">
        <v>10.08</v>
      </c>
      <c r="E353" s="28">
        <v>353.06</v>
      </c>
      <c r="F353" s="28">
        <v>3558.84</v>
      </c>
    </row>
    <row r="354" spans="1:6" ht="52.8" x14ac:dyDescent="0.3">
      <c r="A354" s="25" t="s">
        <v>699</v>
      </c>
      <c r="B354" s="26" t="s">
        <v>700</v>
      </c>
      <c r="C354" s="27" t="s">
        <v>115</v>
      </c>
      <c r="D354" s="28">
        <v>3.75</v>
      </c>
      <c r="E354" s="28">
        <v>396.32</v>
      </c>
      <c r="F354" s="28">
        <v>1486.2</v>
      </c>
    </row>
    <row r="355" spans="1:6" ht="39.6" x14ac:dyDescent="0.3">
      <c r="A355" s="25" t="s">
        <v>701</v>
      </c>
      <c r="B355" s="26" t="s">
        <v>702</v>
      </c>
      <c r="C355" s="27" t="s">
        <v>115</v>
      </c>
      <c r="D355" s="28">
        <v>0.2</v>
      </c>
      <c r="E355" s="28">
        <v>866.62</v>
      </c>
      <c r="F355" s="28">
        <v>173.32</v>
      </c>
    </row>
    <row r="356" spans="1:6" x14ac:dyDescent="0.3">
      <c r="A356" s="19">
        <v>32</v>
      </c>
      <c r="B356" s="20" t="s">
        <v>703</v>
      </c>
      <c r="C356" s="29" t="s">
        <v>73</v>
      </c>
      <c r="D356" s="23"/>
      <c r="E356" s="23"/>
      <c r="F356" s="24">
        <v>132047.97</v>
      </c>
    </row>
    <row r="357" spans="1:6" ht="26.4" x14ac:dyDescent="0.3">
      <c r="A357" s="25" t="s">
        <v>704</v>
      </c>
      <c r="B357" s="26" t="s">
        <v>705</v>
      </c>
      <c r="C357" s="27" t="s">
        <v>115</v>
      </c>
      <c r="D357" s="28">
        <v>72.31</v>
      </c>
      <c r="E357" s="28">
        <v>25.07</v>
      </c>
      <c r="F357" s="28">
        <v>1812.81</v>
      </c>
    </row>
    <row r="358" spans="1:6" ht="26.4" x14ac:dyDescent="0.3">
      <c r="A358" s="25" t="s">
        <v>706</v>
      </c>
      <c r="B358" s="26" t="s">
        <v>707</v>
      </c>
      <c r="C358" s="27" t="s">
        <v>115</v>
      </c>
      <c r="D358" s="28">
        <v>72.31</v>
      </c>
      <c r="E358" s="28">
        <v>13.28</v>
      </c>
      <c r="F358" s="28">
        <v>960.28</v>
      </c>
    </row>
    <row r="359" spans="1:6" ht="26.4" x14ac:dyDescent="0.3">
      <c r="A359" s="25" t="s">
        <v>708</v>
      </c>
      <c r="B359" s="26" t="s">
        <v>709</v>
      </c>
      <c r="C359" s="27" t="s">
        <v>115</v>
      </c>
      <c r="D359" s="28">
        <v>308.85000000000002</v>
      </c>
      <c r="E359" s="28">
        <v>13.37</v>
      </c>
      <c r="F359" s="28">
        <v>4129.32</v>
      </c>
    </row>
    <row r="360" spans="1:6" ht="26.4" x14ac:dyDescent="0.3">
      <c r="A360" s="25" t="s">
        <v>710</v>
      </c>
      <c r="B360" s="26" t="s">
        <v>711</v>
      </c>
      <c r="C360" s="27" t="s">
        <v>115</v>
      </c>
      <c r="D360" s="28">
        <v>308.85000000000002</v>
      </c>
      <c r="E360" s="28">
        <v>10.58</v>
      </c>
      <c r="F360" s="28">
        <v>3267.63</v>
      </c>
    </row>
    <row r="361" spans="1:6" ht="26.4" x14ac:dyDescent="0.3">
      <c r="A361" s="25" t="s">
        <v>712</v>
      </c>
      <c r="B361" s="26" t="s">
        <v>713</v>
      </c>
      <c r="C361" s="27" t="s">
        <v>115</v>
      </c>
      <c r="D361" s="28">
        <v>19.53</v>
      </c>
      <c r="E361" s="28">
        <v>13.84</v>
      </c>
      <c r="F361" s="28">
        <v>270.3</v>
      </c>
    </row>
    <row r="362" spans="1:6" ht="39.6" x14ac:dyDescent="0.3">
      <c r="A362" s="25" t="s">
        <v>714</v>
      </c>
      <c r="B362" s="26" t="s">
        <v>715</v>
      </c>
      <c r="C362" s="27" t="s">
        <v>115</v>
      </c>
      <c r="D362" s="28">
        <v>144.96</v>
      </c>
      <c r="E362" s="28">
        <v>21.9</v>
      </c>
      <c r="F362" s="28">
        <v>3174.62</v>
      </c>
    </row>
    <row r="363" spans="1:6" ht="39.6" x14ac:dyDescent="0.3">
      <c r="A363" s="25" t="s">
        <v>716</v>
      </c>
      <c r="B363" s="26" t="s">
        <v>717</v>
      </c>
      <c r="C363" s="27" t="s">
        <v>115</v>
      </c>
      <c r="D363" s="28">
        <v>5385.92</v>
      </c>
      <c r="E363" s="28">
        <v>19.46</v>
      </c>
      <c r="F363" s="28">
        <v>104810</v>
      </c>
    </row>
    <row r="364" spans="1:6" ht="26.4" x14ac:dyDescent="0.3">
      <c r="A364" s="25" t="s">
        <v>718</v>
      </c>
      <c r="B364" s="26" t="s">
        <v>719</v>
      </c>
      <c r="C364" s="27" t="s">
        <v>115</v>
      </c>
      <c r="D364" s="28">
        <v>405.93</v>
      </c>
      <c r="E364" s="28">
        <v>33.56</v>
      </c>
      <c r="F364" s="28">
        <v>13623.01</v>
      </c>
    </row>
    <row r="365" spans="1:6" x14ac:dyDescent="0.3">
      <c r="A365" s="19">
        <v>33</v>
      </c>
      <c r="B365" s="20" t="s">
        <v>720</v>
      </c>
      <c r="C365" s="29" t="s">
        <v>73</v>
      </c>
      <c r="D365" s="23"/>
      <c r="E365" s="23"/>
      <c r="F365" s="24">
        <v>593746.54</v>
      </c>
    </row>
    <row r="366" spans="1:6" x14ac:dyDescent="0.3">
      <c r="A366" s="25" t="s">
        <v>721</v>
      </c>
      <c r="B366" s="26" t="s">
        <v>722</v>
      </c>
      <c r="C366" s="27" t="s">
        <v>217</v>
      </c>
      <c r="D366" s="28">
        <v>0</v>
      </c>
      <c r="E366" s="28">
        <v>19.61</v>
      </c>
      <c r="F366" s="28">
        <v>0</v>
      </c>
    </row>
    <row r="367" spans="1:6" ht="26.4" x14ac:dyDescent="0.3">
      <c r="A367" s="25" t="s">
        <v>723</v>
      </c>
      <c r="B367" s="26" t="s">
        <v>724</v>
      </c>
      <c r="C367" s="27" t="s">
        <v>217</v>
      </c>
      <c r="D367" s="28">
        <v>0</v>
      </c>
      <c r="E367" s="28">
        <v>9.98</v>
      </c>
      <c r="F367" s="28">
        <v>0</v>
      </c>
    </row>
    <row r="368" spans="1:6" x14ac:dyDescent="0.3">
      <c r="A368" s="25" t="s">
        <v>725</v>
      </c>
      <c r="B368" s="26" t="s">
        <v>726</v>
      </c>
      <c r="C368" s="27" t="s">
        <v>217</v>
      </c>
      <c r="D368" s="28">
        <v>0</v>
      </c>
      <c r="E368" s="28">
        <v>21.21</v>
      </c>
      <c r="F368" s="28">
        <v>0</v>
      </c>
    </row>
    <row r="369" spans="1:6" ht="39.6" x14ac:dyDescent="0.3">
      <c r="A369" s="25" t="s">
        <v>727</v>
      </c>
      <c r="B369" s="26" t="s">
        <v>728</v>
      </c>
      <c r="C369" s="27" t="s">
        <v>179</v>
      </c>
      <c r="D369" s="28">
        <v>0</v>
      </c>
      <c r="E369" s="28">
        <v>43.39</v>
      </c>
      <c r="F369" s="28">
        <v>0</v>
      </c>
    </row>
    <row r="370" spans="1:6" x14ac:dyDescent="0.3">
      <c r="A370" s="25" t="s">
        <v>729</v>
      </c>
      <c r="B370" s="26" t="s">
        <v>730</v>
      </c>
      <c r="C370" s="27" t="s">
        <v>217</v>
      </c>
      <c r="D370" s="28">
        <v>0</v>
      </c>
      <c r="E370" s="28">
        <v>33.14</v>
      </c>
      <c r="F370" s="28">
        <v>0</v>
      </c>
    </row>
    <row r="371" spans="1:6" ht="26.4" x14ac:dyDescent="0.3">
      <c r="A371" s="25" t="s">
        <v>731</v>
      </c>
      <c r="B371" s="26" t="s">
        <v>732</v>
      </c>
      <c r="C371" s="27" t="s">
        <v>217</v>
      </c>
      <c r="D371" s="28">
        <v>0</v>
      </c>
      <c r="E371" s="28">
        <v>32.020000000000003</v>
      </c>
      <c r="F371" s="28">
        <v>0</v>
      </c>
    </row>
    <row r="372" spans="1:6" ht="26.4" x14ac:dyDescent="0.3">
      <c r="A372" s="25" t="s">
        <v>733</v>
      </c>
      <c r="B372" s="26" t="s">
        <v>734</v>
      </c>
      <c r="C372" s="27" t="s">
        <v>217</v>
      </c>
      <c r="D372" s="28">
        <v>0</v>
      </c>
      <c r="E372" s="28">
        <v>22.97</v>
      </c>
      <c r="F372" s="28">
        <v>0</v>
      </c>
    </row>
    <row r="373" spans="1:6" ht="26.4" x14ac:dyDescent="0.3">
      <c r="A373" s="25" t="s">
        <v>735</v>
      </c>
      <c r="B373" s="26" t="s">
        <v>736</v>
      </c>
      <c r="C373" s="27" t="s">
        <v>217</v>
      </c>
      <c r="D373" s="28">
        <v>0</v>
      </c>
      <c r="E373" s="28">
        <v>82.76</v>
      </c>
      <c r="F373" s="28">
        <v>0</v>
      </c>
    </row>
    <row r="374" spans="1:6" ht="26.4" x14ac:dyDescent="0.3">
      <c r="A374" s="25" t="s">
        <v>737</v>
      </c>
      <c r="B374" s="26" t="s">
        <v>738</v>
      </c>
      <c r="C374" s="27" t="s">
        <v>217</v>
      </c>
      <c r="D374" s="28">
        <v>0</v>
      </c>
      <c r="E374" s="28">
        <v>214.76</v>
      </c>
      <c r="F374" s="28">
        <v>0</v>
      </c>
    </row>
    <row r="375" spans="1:6" ht="26.4" x14ac:dyDescent="0.3">
      <c r="A375" s="25" t="s">
        <v>739</v>
      </c>
      <c r="B375" s="26" t="s">
        <v>740</v>
      </c>
      <c r="C375" s="27" t="s">
        <v>217</v>
      </c>
      <c r="D375" s="28">
        <v>0</v>
      </c>
      <c r="E375" s="28">
        <v>123.97</v>
      </c>
      <c r="F375" s="28">
        <v>0</v>
      </c>
    </row>
    <row r="376" spans="1:6" ht="26.4" x14ac:dyDescent="0.3">
      <c r="A376" s="25" t="s">
        <v>741</v>
      </c>
      <c r="B376" s="26" t="s">
        <v>742</v>
      </c>
      <c r="C376" s="27" t="s">
        <v>217</v>
      </c>
      <c r="D376" s="28">
        <v>0</v>
      </c>
      <c r="E376" s="28">
        <v>5.26</v>
      </c>
      <c r="F376" s="28">
        <v>0</v>
      </c>
    </row>
    <row r="377" spans="1:6" ht="26.4" x14ac:dyDescent="0.3">
      <c r="A377" s="25" t="s">
        <v>743</v>
      </c>
      <c r="B377" s="26" t="s">
        <v>744</v>
      </c>
      <c r="C377" s="27" t="s">
        <v>217</v>
      </c>
      <c r="D377" s="28">
        <v>0</v>
      </c>
      <c r="E377" s="28">
        <v>1.5</v>
      </c>
      <c r="F377" s="28">
        <v>0</v>
      </c>
    </row>
    <row r="378" spans="1:6" ht="52.8" x14ac:dyDescent="0.3">
      <c r="A378" s="25" t="s">
        <v>745</v>
      </c>
      <c r="B378" s="26" t="s">
        <v>746</v>
      </c>
      <c r="C378" s="27" t="s">
        <v>217</v>
      </c>
      <c r="D378" s="28">
        <v>0</v>
      </c>
      <c r="E378" s="28">
        <v>23.22</v>
      </c>
      <c r="F378" s="28">
        <v>0</v>
      </c>
    </row>
    <row r="379" spans="1:6" ht="52.8" x14ac:dyDescent="0.3">
      <c r="A379" s="25" t="s">
        <v>747</v>
      </c>
      <c r="B379" s="26" t="s">
        <v>748</v>
      </c>
      <c r="C379" s="27" t="s">
        <v>217</v>
      </c>
      <c r="D379" s="28">
        <v>0</v>
      </c>
      <c r="E379" s="28">
        <v>4.88</v>
      </c>
      <c r="F379" s="28">
        <v>0</v>
      </c>
    </row>
    <row r="380" spans="1:6" ht="52.8" x14ac:dyDescent="0.3">
      <c r="A380" s="25" t="s">
        <v>749</v>
      </c>
      <c r="B380" s="26" t="s">
        <v>750</v>
      </c>
      <c r="C380" s="27" t="s">
        <v>217</v>
      </c>
      <c r="D380" s="28">
        <v>1</v>
      </c>
      <c r="E380" s="28">
        <v>11.62</v>
      </c>
      <c r="F380" s="28">
        <v>11.62</v>
      </c>
    </row>
    <row r="381" spans="1:6" ht="52.8" x14ac:dyDescent="0.3">
      <c r="A381" s="25" t="s">
        <v>751</v>
      </c>
      <c r="B381" s="26" t="s">
        <v>752</v>
      </c>
      <c r="C381" s="27" t="s">
        <v>217</v>
      </c>
      <c r="D381" s="28">
        <v>0</v>
      </c>
      <c r="E381" s="28">
        <v>12.63</v>
      </c>
      <c r="F381" s="28">
        <v>0</v>
      </c>
    </row>
    <row r="382" spans="1:6" ht="26.4" x14ac:dyDescent="0.3">
      <c r="A382" s="25" t="s">
        <v>753</v>
      </c>
      <c r="B382" s="26" t="s">
        <v>754</v>
      </c>
      <c r="C382" s="27" t="s">
        <v>217</v>
      </c>
      <c r="D382" s="28">
        <v>0</v>
      </c>
      <c r="E382" s="28">
        <v>3.87</v>
      </c>
      <c r="F382" s="28">
        <v>0</v>
      </c>
    </row>
    <row r="383" spans="1:6" ht="39.6" x14ac:dyDescent="0.3">
      <c r="A383" s="25" t="s">
        <v>755</v>
      </c>
      <c r="B383" s="26" t="s">
        <v>756</v>
      </c>
      <c r="C383" s="27" t="s">
        <v>217</v>
      </c>
      <c r="D383" s="28">
        <v>0</v>
      </c>
      <c r="E383" s="28">
        <v>17.38</v>
      </c>
      <c r="F383" s="28">
        <v>0</v>
      </c>
    </row>
    <row r="384" spans="1:6" ht="39.6" x14ac:dyDescent="0.3">
      <c r="A384" s="25" t="s">
        <v>757</v>
      </c>
      <c r="B384" s="26" t="s">
        <v>758</v>
      </c>
      <c r="C384" s="27" t="s">
        <v>217</v>
      </c>
      <c r="D384" s="28">
        <v>0</v>
      </c>
      <c r="E384" s="28">
        <v>14.77</v>
      </c>
      <c r="F384" s="28">
        <v>0</v>
      </c>
    </row>
    <row r="385" spans="1:6" ht="39.6" x14ac:dyDescent="0.3">
      <c r="A385" s="25" t="s">
        <v>759</v>
      </c>
      <c r="B385" s="26" t="s">
        <v>760</v>
      </c>
      <c r="C385" s="27" t="s">
        <v>179</v>
      </c>
      <c r="D385" s="28">
        <v>0</v>
      </c>
      <c r="E385" s="28">
        <v>10.91</v>
      </c>
      <c r="F385" s="28">
        <v>0</v>
      </c>
    </row>
    <row r="386" spans="1:6" ht="39.6" x14ac:dyDescent="0.3">
      <c r="A386" s="25" t="s">
        <v>761</v>
      </c>
      <c r="B386" s="26" t="s">
        <v>762</v>
      </c>
      <c r="C386" s="27" t="s">
        <v>179</v>
      </c>
      <c r="D386" s="28">
        <v>13.98</v>
      </c>
      <c r="E386" s="28">
        <v>26.95</v>
      </c>
      <c r="F386" s="28">
        <v>376.76</v>
      </c>
    </row>
    <row r="387" spans="1:6" ht="39.6" x14ac:dyDescent="0.3">
      <c r="A387" s="25" t="s">
        <v>763</v>
      </c>
      <c r="B387" s="26" t="s">
        <v>764</v>
      </c>
      <c r="C387" s="27" t="s">
        <v>179</v>
      </c>
      <c r="D387" s="28">
        <v>3.17</v>
      </c>
      <c r="E387" s="28">
        <v>28.7</v>
      </c>
      <c r="F387" s="28">
        <v>90.98</v>
      </c>
    </row>
    <row r="388" spans="1:6" ht="26.4" x14ac:dyDescent="0.3">
      <c r="A388" s="25" t="s">
        <v>765</v>
      </c>
      <c r="B388" s="26" t="s">
        <v>766</v>
      </c>
      <c r="C388" s="27" t="s">
        <v>217</v>
      </c>
      <c r="D388" s="28">
        <v>1</v>
      </c>
      <c r="E388" s="28">
        <v>33.44</v>
      </c>
      <c r="F388" s="28">
        <v>33.44</v>
      </c>
    </row>
    <row r="389" spans="1:6" x14ac:dyDescent="0.3">
      <c r="A389" s="25" t="s">
        <v>767</v>
      </c>
      <c r="B389" s="26" t="s">
        <v>768</v>
      </c>
      <c r="C389" s="27" t="s">
        <v>217</v>
      </c>
      <c r="D389" s="28">
        <v>1</v>
      </c>
      <c r="E389" s="28">
        <v>102440.76</v>
      </c>
      <c r="F389" s="28">
        <v>102440.76</v>
      </c>
    </row>
    <row r="390" spans="1:6" ht="26.4" x14ac:dyDescent="0.3">
      <c r="A390" s="25" t="s">
        <v>769</v>
      </c>
      <c r="B390" s="26" t="s">
        <v>770</v>
      </c>
      <c r="C390" s="27" t="s">
        <v>217</v>
      </c>
      <c r="D390" s="28">
        <v>0</v>
      </c>
      <c r="E390" s="28">
        <v>174.16</v>
      </c>
      <c r="F390" s="28">
        <v>0</v>
      </c>
    </row>
    <row r="391" spans="1:6" ht="26.4" x14ac:dyDescent="0.3">
      <c r="A391" s="25" t="s">
        <v>771</v>
      </c>
      <c r="B391" s="26" t="s">
        <v>99</v>
      </c>
      <c r="C391" s="27" t="s">
        <v>91</v>
      </c>
      <c r="D391" s="28">
        <v>2.09</v>
      </c>
      <c r="E391" s="28">
        <v>74.31</v>
      </c>
      <c r="F391" s="28">
        <v>155.31</v>
      </c>
    </row>
    <row r="392" spans="1:6" ht="26.4" x14ac:dyDescent="0.3">
      <c r="A392" s="25" t="s">
        <v>772</v>
      </c>
      <c r="B392" s="26" t="s">
        <v>773</v>
      </c>
      <c r="C392" s="27" t="s">
        <v>179</v>
      </c>
      <c r="D392" s="28">
        <v>23.24</v>
      </c>
      <c r="E392" s="28">
        <v>11.53</v>
      </c>
      <c r="F392" s="28">
        <v>267.95999999999998</v>
      </c>
    </row>
    <row r="393" spans="1:6" x14ac:dyDescent="0.3">
      <c r="A393" s="25" t="s">
        <v>774</v>
      </c>
      <c r="B393" s="26" t="s">
        <v>124</v>
      </c>
      <c r="C393" s="27" t="s">
        <v>91</v>
      </c>
      <c r="D393" s="28">
        <v>2.08</v>
      </c>
      <c r="E393" s="28">
        <v>44.61</v>
      </c>
      <c r="F393" s="28">
        <v>92.79</v>
      </c>
    </row>
    <row r="394" spans="1:6" ht="26.4" x14ac:dyDescent="0.3">
      <c r="A394" s="25" t="s">
        <v>775</v>
      </c>
      <c r="B394" s="26" t="s">
        <v>773</v>
      </c>
      <c r="C394" s="27" t="s">
        <v>179</v>
      </c>
      <c r="D394" s="28">
        <v>56.65</v>
      </c>
      <c r="E394" s="28">
        <v>11.53</v>
      </c>
      <c r="F394" s="28">
        <v>653.16999999999996</v>
      </c>
    </row>
    <row r="395" spans="1:6" ht="26.4" x14ac:dyDescent="0.3">
      <c r="A395" s="25" t="s">
        <v>776</v>
      </c>
      <c r="B395" s="26" t="s">
        <v>99</v>
      </c>
      <c r="C395" s="27" t="s">
        <v>91</v>
      </c>
      <c r="D395" s="28">
        <v>6.47</v>
      </c>
      <c r="E395" s="28">
        <v>74.31</v>
      </c>
      <c r="F395" s="28">
        <v>480.79</v>
      </c>
    </row>
    <row r="396" spans="1:6" ht="26.4" x14ac:dyDescent="0.3">
      <c r="A396" s="25" t="s">
        <v>777</v>
      </c>
      <c r="B396" s="26" t="s">
        <v>778</v>
      </c>
      <c r="C396" s="27" t="s">
        <v>179</v>
      </c>
      <c r="D396" s="28">
        <v>71.88</v>
      </c>
      <c r="E396" s="28">
        <v>20.37</v>
      </c>
      <c r="F396" s="28">
        <v>1464.2</v>
      </c>
    </row>
    <row r="397" spans="1:6" x14ac:dyDescent="0.3">
      <c r="A397" s="25" t="s">
        <v>779</v>
      </c>
      <c r="B397" s="26" t="s">
        <v>124</v>
      </c>
      <c r="C397" s="27" t="s">
        <v>91</v>
      </c>
      <c r="D397" s="28">
        <v>6.41</v>
      </c>
      <c r="E397" s="28">
        <v>44.61</v>
      </c>
      <c r="F397" s="28">
        <v>285.95</v>
      </c>
    </row>
    <row r="398" spans="1:6" ht="26.4" x14ac:dyDescent="0.3">
      <c r="A398" s="25" t="s">
        <v>780</v>
      </c>
      <c r="B398" s="26" t="s">
        <v>778</v>
      </c>
      <c r="C398" s="27" t="s">
        <v>179</v>
      </c>
      <c r="D398" s="28">
        <v>13.69</v>
      </c>
      <c r="E398" s="28">
        <v>20.37</v>
      </c>
      <c r="F398" s="28">
        <v>278.87</v>
      </c>
    </row>
    <row r="399" spans="1:6" ht="26.4" x14ac:dyDescent="0.3">
      <c r="A399" s="25" t="s">
        <v>781</v>
      </c>
      <c r="B399" s="26" t="s">
        <v>99</v>
      </c>
      <c r="C399" s="27" t="s">
        <v>91</v>
      </c>
      <c r="D399" s="28">
        <v>3.95</v>
      </c>
      <c r="E399" s="28">
        <v>74.31</v>
      </c>
      <c r="F399" s="28">
        <v>293.52</v>
      </c>
    </row>
    <row r="400" spans="1:6" ht="26.4" x14ac:dyDescent="0.3">
      <c r="A400" s="25" t="s">
        <v>782</v>
      </c>
      <c r="B400" s="26" t="s">
        <v>783</v>
      </c>
      <c r="C400" s="27" t="s">
        <v>179</v>
      </c>
      <c r="D400" s="28">
        <v>35.01</v>
      </c>
      <c r="E400" s="28">
        <v>29.02</v>
      </c>
      <c r="F400" s="28">
        <v>1015.99</v>
      </c>
    </row>
    <row r="401" spans="1:6" x14ac:dyDescent="0.3">
      <c r="A401" s="25" t="s">
        <v>784</v>
      </c>
      <c r="B401" s="26" t="s">
        <v>124</v>
      </c>
      <c r="C401" s="27" t="s">
        <v>91</v>
      </c>
      <c r="D401" s="28">
        <v>3.89</v>
      </c>
      <c r="E401" s="28">
        <v>44.61</v>
      </c>
      <c r="F401" s="28">
        <v>173.53</v>
      </c>
    </row>
    <row r="402" spans="1:6" ht="26.4" x14ac:dyDescent="0.3">
      <c r="A402" s="25" t="s">
        <v>785</v>
      </c>
      <c r="B402" s="26" t="s">
        <v>99</v>
      </c>
      <c r="C402" s="27" t="s">
        <v>91</v>
      </c>
      <c r="D402" s="28">
        <v>3.87</v>
      </c>
      <c r="E402" s="28">
        <v>74.31</v>
      </c>
      <c r="F402" s="28">
        <v>287.58</v>
      </c>
    </row>
    <row r="403" spans="1:6" ht="26.4" x14ac:dyDescent="0.3">
      <c r="A403" s="25" t="s">
        <v>786</v>
      </c>
      <c r="B403" s="26" t="s">
        <v>787</v>
      </c>
      <c r="C403" s="27" t="s">
        <v>179</v>
      </c>
      <c r="D403" s="28">
        <v>55.58</v>
      </c>
      <c r="E403" s="28">
        <v>33.049999999999997</v>
      </c>
      <c r="F403" s="28">
        <v>1836.92</v>
      </c>
    </row>
    <row r="404" spans="1:6" x14ac:dyDescent="0.3">
      <c r="A404" s="25" t="s">
        <v>788</v>
      </c>
      <c r="B404" s="26" t="s">
        <v>124</v>
      </c>
      <c r="C404" s="27" t="s">
        <v>91</v>
      </c>
      <c r="D404" s="28">
        <v>3.78</v>
      </c>
      <c r="E404" s="28">
        <v>44.61</v>
      </c>
      <c r="F404" s="28">
        <v>168.63</v>
      </c>
    </row>
    <row r="405" spans="1:6" ht="39.6" x14ac:dyDescent="0.3">
      <c r="A405" s="25" t="s">
        <v>789</v>
      </c>
      <c r="B405" s="26" t="s">
        <v>790</v>
      </c>
      <c r="C405" s="27" t="s">
        <v>217</v>
      </c>
      <c r="D405" s="28">
        <v>3</v>
      </c>
      <c r="E405" s="28">
        <v>5.71</v>
      </c>
      <c r="F405" s="28">
        <v>17.13</v>
      </c>
    </row>
    <row r="406" spans="1:6" ht="26.4" x14ac:dyDescent="0.3">
      <c r="A406" s="25" t="s">
        <v>791</v>
      </c>
      <c r="B406" s="26" t="s">
        <v>792</v>
      </c>
      <c r="C406" s="27" t="s">
        <v>217</v>
      </c>
      <c r="D406" s="28">
        <v>0</v>
      </c>
      <c r="E406" s="28">
        <v>1.1399999999999999</v>
      </c>
      <c r="F406" s="28">
        <v>0</v>
      </c>
    </row>
    <row r="407" spans="1:6" ht="26.4" x14ac:dyDescent="0.3">
      <c r="A407" s="25" t="s">
        <v>793</v>
      </c>
      <c r="B407" s="26" t="s">
        <v>794</v>
      </c>
      <c r="C407" s="27" t="s">
        <v>217</v>
      </c>
      <c r="D407" s="28">
        <v>0</v>
      </c>
      <c r="E407" s="28">
        <v>9.24</v>
      </c>
      <c r="F407" s="28">
        <v>0</v>
      </c>
    </row>
    <row r="408" spans="1:6" ht="39.6" x14ac:dyDescent="0.3">
      <c r="A408" s="25" t="s">
        <v>795</v>
      </c>
      <c r="B408" s="26" t="s">
        <v>796</v>
      </c>
      <c r="C408" s="27" t="s">
        <v>217</v>
      </c>
      <c r="D408" s="28">
        <v>0</v>
      </c>
      <c r="E408" s="28">
        <v>10.24</v>
      </c>
      <c r="F408" s="28">
        <v>0</v>
      </c>
    </row>
    <row r="409" spans="1:6" ht="39.6" x14ac:dyDescent="0.3">
      <c r="A409" s="25" t="s">
        <v>797</v>
      </c>
      <c r="B409" s="26" t="s">
        <v>798</v>
      </c>
      <c r="C409" s="27" t="s">
        <v>217</v>
      </c>
      <c r="D409" s="28">
        <v>5</v>
      </c>
      <c r="E409" s="28">
        <v>12.03</v>
      </c>
      <c r="F409" s="28">
        <v>60.15</v>
      </c>
    </row>
    <row r="410" spans="1:6" ht="39.6" x14ac:dyDescent="0.3">
      <c r="A410" s="25" t="s">
        <v>799</v>
      </c>
      <c r="B410" s="26" t="s">
        <v>800</v>
      </c>
      <c r="C410" s="27" t="s">
        <v>217</v>
      </c>
      <c r="D410" s="28">
        <v>1</v>
      </c>
      <c r="E410" s="28">
        <v>14.52</v>
      </c>
      <c r="F410" s="28">
        <v>14.52</v>
      </c>
    </row>
    <row r="411" spans="1:6" ht="52.8" x14ac:dyDescent="0.3">
      <c r="A411" s="25" t="s">
        <v>801</v>
      </c>
      <c r="B411" s="26" t="s">
        <v>752</v>
      </c>
      <c r="C411" s="27" t="s">
        <v>217</v>
      </c>
      <c r="D411" s="28">
        <v>0</v>
      </c>
      <c r="E411" s="28">
        <v>12.63</v>
      </c>
      <c r="F411" s="28">
        <v>0</v>
      </c>
    </row>
    <row r="412" spans="1:6" ht="52.8" x14ac:dyDescent="0.3">
      <c r="A412" s="25" t="s">
        <v>802</v>
      </c>
      <c r="B412" s="26" t="s">
        <v>748</v>
      </c>
      <c r="C412" s="27" t="s">
        <v>217</v>
      </c>
      <c r="D412" s="28">
        <v>18</v>
      </c>
      <c r="E412" s="28">
        <v>4.88</v>
      </c>
      <c r="F412" s="28">
        <v>87.84</v>
      </c>
    </row>
    <row r="413" spans="1:6" ht="26.4" x14ac:dyDescent="0.3">
      <c r="A413" s="25" t="s">
        <v>803</v>
      </c>
      <c r="B413" s="26" t="s">
        <v>804</v>
      </c>
      <c r="C413" s="27" t="s">
        <v>217</v>
      </c>
      <c r="D413" s="28">
        <v>0</v>
      </c>
      <c r="E413" s="28">
        <v>4.63</v>
      </c>
      <c r="F413" s="28">
        <v>0</v>
      </c>
    </row>
    <row r="414" spans="1:6" ht="26.4" x14ac:dyDescent="0.3">
      <c r="A414" s="25" t="s">
        <v>805</v>
      </c>
      <c r="B414" s="26" t="s">
        <v>806</v>
      </c>
      <c r="C414" s="27" t="s">
        <v>217</v>
      </c>
      <c r="D414" s="28">
        <v>1</v>
      </c>
      <c r="E414" s="28">
        <v>4.3600000000000003</v>
      </c>
      <c r="F414" s="28">
        <v>4.3600000000000003</v>
      </c>
    </row>
    <row r="415" spans="1:6" ht="26.4" x14ac:dyDescent="0.3">
      <c r="A415" s="25" t="s">
        <v>807</v>
      </c>
      <c r="B415" s="26" t="s">
        <v>808</v>
      </c>
      <c r="C415" s="27" t="s">
        <v>217</v>
      </c>
      <c r="D415" s="28">
        <v>32</v>
      </c>
      <c r="E415" s="28">
        <v>7.13</v>
      </c>
      <c r="F415" s="28">
        <v>228.16</v>
      </c>
    </row>
    <row r="416" spans="1:6" ht="26.4" x14ac:dyDescent="0.3">
      <c r="A416" s="25" t="s">
        <v>809</v>
      </c>
      <c r="B416" s="26" t="s">
        <v>810</v>
      </c>
      <c r="C416" s="27" t="s">
        <v>217</v>
      </c>
      <c r="D416" s="28">
        <v>4</v>
      </c>
      <c r="E416" s="28">
        <v>10.56</v>
      </c>
      <c r="F416" s="28">
        <v>42.24</v>
      </c>
    </row>
    <row r="417" spans="1:6" ht="26.4" x14ac:dyDescent="0.3">
      <c r="A417" s="25" t="s">
        <v>811</v>
      </c>
      <c r="B417" s="26" t="s">
        <v>812</v>
      </c>
      <c r="C417" s="27" t="s">
        <v>217</v>
      </c>
      <c r="D417" s="28">
        <v>1</v>
      </c>
      <c r="E417" s="28">
        <v>13.21</v>
      </c>
      <c r="F417" s="28">
        <v>13.21</v>
      </c>
    </row>
    <row r="418" spans="1:6" ht="26.4" x14ac:dyDescent="0.3">
      <c r="A418" s="25" t="s">
        <v>813</v>
      </c>
      <c r="B418" s="26" t="s">
        <v>814</v>
      </c>
      <c r="C418" s="27" t="s">
        <v>217</v>
      </c>
      <c r="D418" s="28">
        <v>3</v>
      </c>
      <c r="E418" s="28">
        <v>13.86</v>
      </c>
      <c r="F418" s="28">
        <v>41.58</v>
      </c>
    </row>
    <row r="419" spans="1:6" ht="39.6" x14ac:dyDescent="0.3">
      <c r="A419" s="25" t="s">
        <v>815</v>
      </c>
      <c r="B419" s="26" t="s">
        <v>816</v>
      </c>
      <c r="C419" s="27" t="s">
        <v>217</v>
      </c>
      <c r="D419" s="28">
        <v>0</v>
      </c>
      <c r="E419" s="28">
        <v>16.059999999999999</v>
      </c>
      <c r="F419" s="28">
        <v>0</v>
      </c>
    </row>
    <row r="420" spans="1:6" ht="39.6" x14ac:dyDescent="0.3">
      <c r="A420" s="25" t="s">
        <v>817</v>
      </c>
      <c r="B420" s="26" t="s">
        <v>818</v>
      </c>
      <c r="C420" s="27" t="s">
        <v>217</v>
      </c>
      <c r="D420" s="28">
        <v>36</v>
      </c>
      <c r="E420" s="28">
        <v>17.2</v>
      </c>
      <c r="F420" s="28">
        <v>619.20000000000005</v>
      </c>
    </row>
    <row r="421" spans="1:6" ht="26.4" x14ac:dyDescent="0.3">
      <c r="A421" s="25" t="s">
        <v>819</v>
      </c>
      <c r="B421" s="26" t="s">
        <v>820</v>
      </c>
      <c r="C421" s="27" t="s">
        <v>217</v>
      </c>
      <c r="D421" s="28">
        <v>35</v>
      </c>
      <c r="E421" s="28">
        <v>10.29</v>
      </c>
      <c r="F421" s="28">
        <v>360.15</v>
      </c>
    </row>
    <row r="422" spans="1:6" ht="26.4" x14ac:dyDescent="0.3">
      <c r="A422" s="25" t="s">
        <v>821</v>
      </c>
      <c r="B422" s="26" t="s">
        <v>822</v>
      </c>
      <c r="C422" s="27" t="s">
        <v>217</v>
      </c>
      <c r="D422" s="28">
        <v>4</v>
      </c>
      <c r="E422" s="28">
        <v>15.21</v>
      </c>
      <c r="F422" s="28">
        <v>60.84</v>
      </c>
    </row>
    <row r="423" spans="1:6" ht="26.4" x14ac:dyDescent="0.3">
      <c r="A423" s="25" t="s">
        <v>823</v>
      </c>
      <c r="B423" s="26" t="s">
        <v>824</v>
      </c>
      <c r="C423" s="27" t="s">
        <v>217</v>
      </c>
      <c r="D423" s="28">
        <v>0</v>
      </c>
      <c r="E423" s="28">
        <v>25.93</v>
      </c>
      <c r="F423" s="28">
        <v>0</v>
      </c>
    </row>
    <row r="424" spans="1:6" ht="26.4" x14ac:dyDescent="0.3">
      <c r="A424" s="25" t="s">
        <v>825</v>
      </c>
      <c r="B424" s="26" t="s">
        <v>826</v>
      </c>
      <c r="C424" s="27" t="s">
        <v>217</v>
      </c>
      <c r="D424" s="28">
        <v>7</v>
      </c>
      <c r="E424" s="28">
        <v>20.63</v>
      </c>
      <c r="F424" s="28">
        <v>144.41</v>
      </c>
    </row>
    <row r="425" spans="1:6" ht="26.4" x14ac:dyDescent="0.3">
      <c r="A425" s="25" t="s">
        <v>827</v>
      </c>
      <c r="B425" s="26" t="s">
        <v>828</v>
      </c>
      <c r="C425" s="27" t="s">
        <v>217</v>
      </c>
      <c r="D425" s="28">
        <v>0</v>
      </c>
      <c r="E425" s="28">
        <v>22.7</v>
      </c>
      <c r="F425" s="28">
        <v>0</v>
      </c>
    </row>
    <row r="426" spans="1:6" ht="26.4" x14ac:dyDescent="0.3">
      <c r="A426" s="25" t="s">
        <v>829</v>
      </c>
      <c r="B426" s="26" t="s">
        <v>830</v>
      </c>
      <c r="C426" s="27" t="s">
        <v>217</v>
      </c>
      <c r="D426" s="28">
        <v>0</v>
      </c>
      <c r="E426" s="28">
        <v>28.24</v>
      </c>
      <c r="F426" s="28">
        <v>0</v>
      </c>
    </row>
    <row r="427" spans="1:6" ht="26.4" x14ac:dyDescent="0.3">
      <c r="A427" s="25" t="s">
        <v>831</v>
      </c>
      <c r="B427" s="26" t="s">
        <v>832</v>
      </c>
      <c r="C427" s="27" t="s">
        <v>217</v>
      </c>
      <c r="D427" s="28">
        <v>0</v>
      </c>
      <c r="E427" s="28">
        <v>30.54</v>
      </c>
      <c r="F427" s="28">
        <v>0</v>
      </c>
    </row>
    <row r="428" spans="1:6" ht="26.4" x14ac:dyDescent="0.3">
      <c r="A428" s="25" t="s">
        <v>833</v>
      </c>
      <c r="B428" s="26" t="s">
        <v>834</v>
      </c>
      <c r="C428" s="27" t="s">
        <v>217</v>
      </c>
      <c r="D428" s="28">
        <v>9</v>
      </c>
      <c r="E428" s="28">
        <v>4.9800000000000004</v>
      </c>
      <c r="F428" s="28">
        <v>44.82</v>
      </c>
    </row>
    <row r="429" spans="1:6" x14ac:dyDescent="0.3">
      <c r="A429" s="25" t="s">
        <v>835</v>
      </c>
      <c r="B429" s="26" t="s">
        <v>836</v>
      </c>
      <c r="C429" s="27" t="s">
        <v>217</v>
      </c>
      <c r="D429" s="28">
        <v>1</v>
      </c>
      <c r="E429" s="28">
        <v>115.86</v>
      </c>
      <c r="F429" s="28">
        <v>115.86</v>
      </c>
    </row>
    <row r="430" spans="1:6" ht="26.4" x14ac:dyDescent="0.3">
      <c r="A430" s="25" t="s">
        <v>837</v>
      </c>
      <c r="B430" s="26" t="s">
        <v>838</v>
      </c>
      <c r="C430" s="27" t="s">
        <v>217</v>
      </c>
      <c r="D430" s="28">
        <v>1</v>
      </c>
      <c r="E430" s="28">
        <v>425.95</v>
      </c>
      <c r="F430" s="28">
        <v>425.95</v>
      </c>
    </row>
    <row r="431" spans="1:6" ht="26.4" x14ac:dyDescent="0.3">
      <c r="A431" s="25" t="s">
        <v>839</v>
      </c>
      <c r="B431" s="26" t="s">
        <v>840</v>
      </c>
      <c r="C431" s="27" t="s">
        <v>217</v>
      </c>
      <c r="D431" s="28">
        <v>36</v>
      </c>
      <c r="E431" s="28">
        <v>99.98</v>
      </c>
      <c r="F431" s="28">
        <v>3599.28</v>
      </c>
    </row>
    <row r="432" spans="1:6" ht="26.4" x14ac:dyDescent="0.3">
      <c r="A432" s="25" t="s">
        <v>841</v>
      </c>
      <c r="B432" s="26" t="s">
        <v>842</v>
      </c>
      <c r="C432" s="27" t="s">
        <v>217</v>
      </c>
      <c r="D432" s="28">
        <v>6</v>
      </c>
      <c r="E432" s="28">
        <v>150.41999999999999</v>
      </c>
      <c r="F432" s="28">
        <v>902.52</v>
      </c>
    </row>
    <row r="433" spans="1:6" ht="26.4" x14ac:dyDescent="0.3">
      <c r="A433" s="25" t="s">
        <v>843</v>
      </c>
      <c r="B433" s="26" t="s">
        <v>844</v>
      </c>
      <c r="C433" s="27" t="s">
        <v>217</v>
      </c>
      <c r="D433" s="28">
        <v>1</v>
      </c>
      <c r="E433" s="28">
        <v>563.33000000000004</v>
      </c>
      <c r="F433" s="28">
        <v>563.33000000000004</v>
      </c>
    </row>
    <row r="434" spans="1:6" ht="26.4" x14ac:dyDescent="0.3">
      <c r="A434" s="25" t="s">
        <v>845</v>
      </c>
      <c r="B434" s="26" t="s">
        <v>846</v>
      </c>
      <c r="C434" s="27" t="s">
        <v>217</v>
      </c>
      <c r="D434" s="28">
        <v>0</v>
      </c>
      <c r="E434" s="28">
        <v>48.22</v>
      </c>
      <c r="F434" s="28">
        <v>0</v>
      </c>
    </row>
    <row r="435" spans="1:6" ht="26.4" x14ac:dyDescent="0.3">
      <c r="A435" s="25" t="s">
        <v>847</v>
      </c>
      <c r="B435" s="26" t="s">
        <v>848</v>
      </c>
      <c r="C435" s="27" t="s">
        <v>217</v>
      </c>
      <c r="D435" s="28">
        <v>8</v>
      </c>
      <c r="E435" s="28">
        <v>93.5</v>
      </c>
      <c r="F435" s="28">
        <v>748</v>
      </c>
    </row>
    <row r="436" spans="1:6" ht="26.4" x14ac:dyDescent="0.3">
      <c r="A436" s="25" t="s">
        <v>849</v>
      </c>
      <c r="B436" s="26" t="s">
        <v>850</v>
      </c>
      <c r="C436" s="27" t="s">
        <v>217</v>
      </c>
      <c r="D436" s="28">
        <v>0</v>
      </c>
      <c r="E436" s="28">
        <v>52.67</v>
      </c>
      <c r="F436" s="28">
        <v>0</v>
      </c>
    </row>
    <row r="437" spans="1:6" ht="26.4" x14ac:dyDescent="0.3">
      <c r="A437" s="25" t="s">
        <v>851</v>
      </c>
      <c r="B437" s="26" t="s">
        <v>852</v>
      </c>
      <c r="C437" s="27" t="s">
        <v>217</v>
      </c>
      <c r="D437" s="28">
        <v>6</v>
      </c>
      <c r="E437" s="28">
        <v>12.12</v>
      </c>
      <c r="F437" s="28">
        <v>72.72</v>
      </c>
    </row>
    <row r="438" spans="1:6" ht="26.4" x14ac:dyDescent="0.3">
      <c r="A438" s="25" t="s">
        <v>853</v>
      </c>
      <c r="B438" s="26" t="s">
        <v>854</v>
      </c>
      <c r="C438" s="27" t="s">
        <v>217</v>
      </c>
      <c r="D438" s="28">
        <v>1</v>
      </c>
      <c r="E438" s="28">
        <v>47.32</v>
      </c>
      <c r="F438" s="28">
        <v>47.32</v>
      </c>
    </row>
    <row r="439" spans="1:6" ht="26.4" x14ac:dyDescent="0.3">
      <c r="A439" s="25" t="s">
        <v>855</v>
      </c>
      <c r="B439" s="26" t="s">
        <v>856</v>
      </c>
      <c r="C439" s="27" t="s">
        <v>217</v>
      </c>
      <c r="D439" s="28">
        <v>28</v>
      </c>
      <c r="E439" s="28">
        <v>39.14</v>
      </c>
      <c r="F439" s="28">
        <v>1095.92</v>
      </c>
    </row>
    <row r="440" spans="1:6" ht="26.4" x14ac:dyDescent="0.3">
      <c r="A440" s="25" t="s">
        <v>857</v>
      </c>
      <c r="B440" s="26" t="s">
        <v>858</v>
      </c>
      <c r="C440" s="27" t="s">
        <v>217</v>
      </c>
      <c r="D440" s="28">
        <v>28</v>
      </c>
      <c r="E440" s="28">
        <v>85.03</v>
      </c>
      <c r="F440" s="28">
        <v>2380.84</v>
      </c>
    </row>
    <row r="441" spans="1:6" ht="26.4" x14ac:dyDescent="0.3">
      <c r="A441" s="25" t="s">
        <v>859</v>
      </c>
      <c r="B441" s="26" t="s">
        <v>860</v>
      </c>
      <c r="C441" s="27" t="s">
        <v>217</v>
      </c>
      <c r="D441" s="28">
        <v>6</v>
      </c>
      <c r="E441" s="28">
        <v>159.31</v>
      </c>
      <c r="F441" s="28">
        <v>955.86</v>
      </c>
    </row>
    <row r="442" spans="1:6" ht="26.4" x14ac:dyDescent="0.3">
      <c r="A442" s="25" t="s">
        <v>861</v>
      </c>
      <c r="B442" s="26" t="s">
        <v>862</v>
      </c>
      <c r="C442" s="27" t="s">
        <v>217</v>
      </c>
      <c r="D442" s="28">
        <v>36</v>
      </c>
      <c r="E442" s="28">
        <v>201.55</v>
      </c>
      <c r="F442" s="28">
        <v>7255.8</v>
      </c>
    </row>
    <row r="443" spans="1:6" ht="26.4" x14ac:dyDescent="0.3">
      <c r="A443" s="25" t="s">
        <v>863</v>
      </c>
      <c r="B443" s="26" t="s">
        <v>99</v>
      </c>
      <c r="C443" s="27" t="s">
        <v>91</v>
      </c>
      <c r="D443" s="28">
        <v>0.19</v>
      </c>
      <c r="E443" s="28">
        <v>74.31</v>
      </c>
      <c r="F443" s="28">
        <v>14.12</v>
      </c>
    </row>
    <row r="444" spans="1:6" ht="26.4" x14ac:dyDescent="0.3">
      <c r="A444" s="25" t="s">
        <v>864</v>
      </c>
      <c r="B444" s="26" t="s">
        <v>865</v>
      </c>
      <c r="C444" s="27" t="s">
        <v>179</v>
      </c>
      <c r="D444" s="28">
        <v>2.1</v>
      </c>
      <c r="E444" s="28">
        <v>47.37</v>
      </c>
      <c r="F444" s="28">
        <v>99.48</v>
      </c>
    </row>
    <row r="445" spans="1:6" x14ac:dyDescent="0.3">
      <c r="A445" s="25" t="s">
        <v>866</v>
      </c>
      <c r="B445" s="26" t="s">
        <v>124</v>
      </c>
      <c r="C445" s="27" t="s">
        <v>91</v>
      </c>
      <c r="D445" s="28">
        <v>0.17</v>
      </c>
      <c r="E445" s="28">
        <v>44.61</v>
      </c>
      <c r="F445" s="28">
        <v>7.58</v>
      </c>
    </row>
    <row r="446" spans="1:6" ht="26.4" x14ac:dyDescent="0.3">
      <c r="A446" s="25" t="s">
        <v>867</v>
      </c>
      <c r="B446" s="26" t="s">
        <v>868</v>
      </c>
      <c r="C446" s="27" t="s">
        <v>179</v>
      </c>
      <c r="D446" s="28">
        <v>42.42</v>
      </c>
      <c r="E446" s="28">
        <v>36.46</v>
      </c>
      <c r="F446" s="28">
        <v>1546.63</v>
      </c>
    </row>
    <row r="447" spans="1:6" ht="39.6" x14ac:dyDescent="0.3">
      <c r="A447" s="25" t="s">
        <v>869</v>
      </c>
      <c r="B447" s="26" t="s">
        <v>870</v>
      </c>
      <c r="C447" s="27" t="s">
        <v>217</v>
      </c>
      <c r="D447" s="28">
        <v>0</v>
      </c>
      <c r="E447" s="28">
        <v>47.78</v>
      </c>
      <c r="F447" s="28">
        <v>0</v>
      </c>
    </row>
    <row r="448" spans="1:6" ht="39.6" x14ac:dyDescent="0.3">
      <c r="A448" s="25" t="s">
        <v>871</v>
      </c>
      <c r="B448" s="26" t="s">
        <v>872</v>
      </c>
      <c r="C448" s="27" t="s">
        <v>217</v>
      </c>
      <c r="D448" s="28">
        <v>8</v>
      </c>
      <c r="E448" s="28">
        <v>40.18</v>
      </c>
      <c r="F448" s="28">
        <v>321.44</v>
      </c>
    </row>
    <row r="449" spans="1:6" ht="39.6" x14ac:dyDescent="0.3">
      <c r="A449" s="25" t="s">
        <v>873</v>
      </c>
      <c r="B449" s="26" t="s">
        <v>874</v>
      </c>
      <c r="C449" s="27" t="s">
        <v>217</v>
      </c>
      <c r="D449" s="28">
        <v>0</v>
      </c>
      <c r="E449" s="28">
        <v>89.49</v>
      </c>
      <c r="F449" s="28">
        <v>0</v>
      </c>
    </row>
    <row r="450" spans="1:6" x14ac:dyDescent="0.3">
      <c r="A450" s="25" t="s">
        <v>875</v>
      </c>
      <c r="B450" s="26" t="s">
        <v>876</v>
      </c>
      <c r="C450" s="27" t="s">
        <v>217</v>
      </c>
      <c r="D450" s="28">
        <v>9</v>
      </c>
      <c r="E450" s="28">
        <v>21.2</v>
      </c>
      <c r="F450" s="28">
        <v>190.8</v>
      </c>
    </row>
    <row r="451" spans="1:6" ht="39.6" x14ac:dyDescent="0.3">
      <c r="A451" s="25" t="s">
        <v>877</v>
      </c>
      <c r="B451" s="26" t="s">
        <v>878</v>
      </c>
      <c r="C451" s="27" t="s">
        <v>217</v>
      </c>
      <c r="D451" s="28">
        <v>0</v>
      </c>
      <c r="E451" s="28">
        <v>531.66</v>
      </c>
      <c r="F451" s="28">
        <v>0</v>
      </c>
    </row>
    <row r="452" spans="1:6" ht="26.4" x14ac:dyDescent="0.3">
      <c r="A452" s="25" t="s">
        <v>879</v>
      </c>
      <c r="B452" s="26" t="s">
        <v>99</v>
      </c>
      <c r="C452" s="27" t="s">
        <v>91</v>
      </c>
      <c r="D452" s="28">
        <v>0.03</v>
      </c>
      <c r="E452" s="28">
        <v>74.31</v>
      </c>
      <c r="F452" s="28">
        <v>2.23</v>
      </c>
    </row>
    <row r="453" spans="1:6" ht="39.6" x14ac:dyDescent="0.3">
      <c r="A453" s="25" t="s">
        <v>880</v>
      </c>
      <c r="B453" s="26" t="s">
        <v>881</v>
      </c>
      <c r="C453" s="27" t="s">
        <v>179</v>
      </c>
      <c r="D453" s="28">
        <v>0.34</v>
      </c>
      <c r="E453" s="28">
        <v>25.39</v>
      </c>
      <c r="F453" s="28">
        <v>8.6300000000000008</v>
      </c>
    </row>
    <row r="454" spans="1:6" x14ac:dyDescent="0.3">
      <c r="A454" s="25" t="s">
        <v>882</v>
      </c>
      <c r="B454" s="26" t="s">
        <v>124</v>
      </c>
      <c r="C454" s="27" t="s">
        <v>91</v>
      </c>
      <c r="D454" s="28">
        <v>0.03</v>
      </c>
      <c r="E454" s="28">
        <v>44.61</v>
      </c>
      <c r="F454" s="28">
        <v>1.34</v>
      </c>
    </row>
    <row r="455" spans="1:6" ht="39.6" x14ac:dyDescent="0.3">
      <c r="A455" s="25" t="s">
        <v>883</v>
      </c>
      <c r="B455" s="26" t="s">
        <v>881</v>
      </c>
      <c r="C455" s="27" t="s">
        <v>179</v>
      </c>
      <c r="D455" s="28">
        <v>0.6</v>
      </c>
      <c r="E455" s="28">
        <v>25.39</v>
      </c>
      <c r="F455" s="28">
        <v>15.23</v>
      </c>
    </row>
    <row r="456" spans="1:6" ht="26.4" x14ac:dyDescent="0.3">
      <c r="A456" s="25" t="s">
        <v>884</v>
      </c>
      <c r="B456" s="26" t="s">
        <v>99</v>
      </c>
      <c r="C456" s="27" t="s">
        <v>91</v>
      </c>
      <c r="D456" s="28">
        <v>4.5999999999999996</v>
      </c>
      <c r="E456" s="28">
        <v>74.31</v>
      </c>
      <c r="F456" s="28">
        <v>341.83</v>
      </c>
    </row>
    <row r="457" spans="1:6" ht="39.6" x14ac:dyDescent="0.3">
      <c r="A457" s="25" t="s">
        <v>885</v>
      </c>
      <c r="B457" s="26" t="s">
        <v>886</v>
      </c>
      <c r="C457" s="27" t="s">
        <v>179</v>
      </c>
      <c r="D457" s="28">
        <v>51.07</v>
      </c>
      <c r="E457" s="28">
        <v>27.66</v>
      </c>
      <c r="F457" s="28">
        <v>1412.6</v>
      </c>
    </row>
    <row r="458" spans="1:6" x14ac:dyDescent="0.3">
      <c r="A458" s="25" t="s">
        <v>887</v>
      </c>
      <c r="B458" s="26" t="s">
        <v>124</v>
      </c>
      <c r="C458" s="27" t="s">
        <v>91</v>
      </c>
      <c r="D458" s="28">
        <v>4.5</v>
      </c>
      <c r="E458" s="28">
        <v>44.61</v>
      </c>
      <c r="F458" s="28">
        <v>200.75</v>
      </c>
    </row>
    <row r="459" spans="1:6" ht="39.6" x14ac:dyDescent="0.3">
      <c r="A459" s="25" t="s">
        <v>888</v>
      </c>
      <c r="B459" s="26" t="s">
        <v>886</v>
      </c>
      <c r="C459" s="27" t="s">
        <v>179</v>
      </c>
      <c r="D459" s="28">
        <v>277.55</v>
      </c>
      <c r="E459" s="28">
        <v>27.66</v>
      </c>
      <c r="F459" s="28">
        <v>7677.03</v>
      </c>
    </row>
    <row r="460" spans="1:6" ht="26.4" x14ac:dyDescent="0.3">
      <c r="A460" s="25" t="s">
        <v>889</v>
      </c>
      <c r="B460" s="26" t="s">
        <v>99</v>
      </c>
      <c r="C460" s="27" t="s">
        <v>91</v>
      </c>
      <c r="D460" s="28">
        <v>7.42</v>
      </c>
      <c r="E460" s="28">
        <v>74.31</v>
      </c>
      <c r="F460" s="28">
        <v>551.38</v>
      </c>
    </row>
    <row r="461" spans="1:6" ht="39.6" x14ac:dyDescent="0.3">
      <c r="A461" s="25" t="s">
        <v>890</v>
      </c>
      <c r="B461" s="26" t="s">
        <v>891</v>
      </c>
      <c r="C461" s="27" t="s">
        <v>179</v>
      </c>
      <c r="D461" s="28">
        <v>82.47</v>
      </c>
      <c r="E461" s="28">
        <v>34.92</v>
      </c>
      <c r="F461" s="28">
        <v>2879.85</v>
      </c>
    </row>
    <row r="462" spans="1:6" x14ac:dyDescent="0.3">
      <c r="A462" s="25" t="s">
        <v>892</v>
      </c>
      <c r="B462" s="26" t="s">
        <v>124</v>
      </c>
      <c r="C462" s="27" t="s">
        <v>91</v>
      </c>
      <c r="D462" s="28">
        <v>7.06</v>
      </c>
      <c r="E462" s="28">
        <v>44.61</v>
      </c>
      <c r="F462" s="28">
        <v>314.95</v>
      </c>
    </row>
    <row r="463" spans="1:6" ht="26.4" x14ac:dyDescent="0.3">
      <c r="A463" s="25" t="s">
        <v>893</v>
      </c>
      <c r="B463" s="26" t="s">
        <v>99</v>
      </c>
      <c r="C463" s="27" t="s">
        <v>91</v>
      </c>
      <c r="D463" s="28">
        <v>13.32</v>
      </c>
      <c r="E463" s="28">
        <v>74.31</v>
      </c>
      <c r="F463" s="28">
        <v>989.81</v>
      </c>
    </row>
    <row r="464" spans="1:6" ht="39.6" x14ac:dyDescent="0.3">
      <c r="A464" s="25" t="s">
        <v>894</v>
      </c>
      <c r="B464" s="26" t="s">
        <v>895</v>
      </c>
      <c r="C464" s="27" t="s">
        <v>179</v>
      </c>
      <c r="D464" s="28">
        <v>147.97</v>
      </c>
      <c r="E464" s="28">
        <v>36.340000000000003</v>
      </c>
      <c r="F464" s="28">
        <v>5377.23</v>
      </c>
    </row>
    <row r="465" spans="1:6" x14ac:dyDescent="0.3">
      <c r="A465" s="25">
        <v>33100</v>
      </c>
      <c r="B465" s="26" t="s">
        <v>124</v>
      </c>
      <c r="C465" s="27" t="s">
        <v>91</v>
      </c>
      <c r="D465" s="28">
        <v>12.15</v>
      </c>
      <c r="E465" s="28">
        <v>44.61</v>
      </c>
      <c r="F465" s="28">
        <v>542.01</v>
      </c>
    </row>
    <row r="466" spans="1:6" ht="26.4" x14ac:dyDescent="0.3">
      <c r="A466" s="25">
        <v>33101</v>
      </c>
      <c r="B466" s="26" t="s">
        <v>99</v>
      </c>
      <c r="C466" s="27" t="s">
        <v>91</v>
      </c>
      <c r="D466" s="28">
        <v>0</v>
      </c>
      <c r="E466" s="28">
        <v>74.31</v>
      </c>
      <c r="F466" s="28">
        <v>0</v>
      </c>
    </row>
    <row r="467" spans="1:6" ht="26.4" x14ac:dyDescent="0.3">
      <c r="A467" s="25">
        <v>33102</v>
      </c>
      <c r="B467" s="26" t="s">
        <v>896</v>
      </c>
      <c r="C467" s="27" t="s">
        <v>179</v>
      </c>
      <c r="D467" s="28">
        <v>0</v>
      </c>
      <c r="E467" s="28">
        <v>62.18</v>
      </c>
      <c r="F467" s="28">
        <v>0</v>
      </c>
    </row>
    <row r="468" spans="1:6" x14ac:dyDescent="0.3">
      <c r="A468" s="25">
        <v>33103</v>
      </c>
      <c r="B468" s="26" t="s">
        <v>124</v>
      </c>
      <c r="C468" s="27" t="s">
        <v>91</v>
      </c>
      <c r="D468" s="28">
        <v>0</v>
      </c>
      <c r="E468" s="28">
        <v>44.61</v>
      </c>
      <c r="F468" s="28">
        <v>0</v>
      </c>
    </row>
    <row r="469" spans="1:6" ht="39.6" x14ac:dyDescent="0.3">
      <c r="A469" s="25">
        <v>33104</v>
      </c>
      <c r="B469" s="26" t="s">
        <v>897</v>
      </c>
      <c r="C469" s="27" t="s">
        <v>217</v>
      </c>
      <c r="D469" s="28">
        <v>1</v>
      </c>
      <c r="E469" s="28">
        <v>15.3</v>
      </c>
      <c r="F469" s="28">
        <v>15.3</v>
      </c>
    </row>
    <row r="470" spans="1:6" ht="39.6" x14ac:dyDescent="0.3">
      <c r="A470" s="25">
        <v>33105</v>
      </c>
      <c r="B470" s="26" t="s">
        <v>898</v>
      </c>
      <c r="C470" s="27" t="s">
        <v>217</v>
      </c>
      <c r="D470" s="28">
        <v>0</v>
      </c>
      <c r="E470" s="28">
        <v>24.99</v>
      </c>
      <c r="F470" s="28">
        <v>0</v>
      </c>
    </row>
    <row r="471" spans="1:6" ht="39.6" x14ac:dyDescent="0.3">
      <c r="A471" s="25">
        <v>33106</v>
      </c>
      <c r="B471" s="26" t="s">
        <v>899</v>
      </c>
      <c r="C471" s="27" t="s">
        <v>217</v>
      </c>
      <c r="D471" s="28">
        <v>1</v>
      </c>
      <c r="E471" s="28">
        <v>11.76</v>
      </c>
      <c r="F471" s="28">
        <v>11.76</v>
      </c>
    </row>
    <row r="472" spans="1:6" ht="39.6" x14ac:dyDescent="0.3">
      <c r="A472" s="25">
        <v>33107</v>
      </c>
      <c r="B472" s="26" t="s">
        <v>900</v>
      </c>
      <c r="C472" s="27" t="s">
        <v>217</v>
      </c>
      <c r="D472" s="28">
        <v>22</v>
      </c>
      <c r="E472" s="28">
        <v>15.86</v>
      </c>
      <c r="F472" s="28">
        <v>348.92</v>
      </c>
    </row>
    <row r="473" spans="1:6" ht="39.6" x14ac:dyDescent="0.3">
      <c r="A473" s="25">
        <v>33108</v>
      </c>
      <c r="B473" s="26" t="s">
        <v>901</v>
      </c>
      <c r="C473" s="27" t="s">
        <v>217</v>
      </c>
      <c r="D473" s="28">
        <v>6</v>
      </c>
      <c r="E473" s="28">
        <v>21.93</v>
      </c>
      <c r="F473" s="28">
        <v>131.58000000000001</v>
      </c>
    </row>
    <row r="474" spans="1:6" ht="39.6" x14ac:dyDescent="0.3">
      <c r="A474" s="25">
        <v>33109</v>
      </c>
      <c r="B474" s="26" t="s">
        <v>902</v>
      </c>
      <c r="C474" s="27" t="s">
        <v>217</v>
      </c>
      <c r="D474" s="28">
        <v>4</v>
      </c>
      <c r="E474" s="28">
        <v>29.84</v>
      </c>
      <c r="F474" s="28">
        <v>119.36</v>
      </c>
    </row>
    <row r="475" spans="1:6" ht="39.6" x14ac:dyDescent="0.3">
      <c r="A475" s="25">
        <v>33110</v>
      </c>
      <c r="B475" s="26" t="s">
        <v>903</v>
      </c>
      <c r="C475" s="27" t="s">
        <v>217</v>
      </c>
      <c r="D475" s="28">
        <v>84</v>
      </c>
      <c r="E475" s="28">
        <v>14.98</v>
      </c>
      <c r="F475" s="28">
        <v>1258.32</v>
      </c>
    </row>
    <row r="476" spans="1:6" ht="39.6" x14ac:dyDescent="0.3">
      <c r="A476" s="25">
        <v>33111</v>
      </c>
      <c r="B476" s="26" t="s">
        <v>904</v>
      </c>
      <c r="C476" s="27" t="s">
        <v>217</v>
      </c>
      <c r="D476" s="28">
        <v>10</v>
      </c>
      <c r="E476" s="28">
        <v>28.88</v>
      </c>
      <c r="F476" s="28">
        <v>288.8</v>
      </c>
    </row>
    <row r="477" spans="1:6" ht="26.4" x14ac:dyDescent="0.3">
      <c r="A477" s="25">
        <v>33112</v>
      </c>
      <c r="B477" s="26" t="s">
        <v>905</v>
      </c>
      <c r="C477" s="27" t="s">
        <v>217</v>
      </c>
      <c r="D477" s="28">
        <v>1</v>
      </c>
      <c r="E477" s="28">
        <v>4.42</v>
      </c>
      <c r="F477" s="28">
        <v>4.42</v>
      </c>
    </row>
    <row r="478" spans="1:6" ht="39.6" x14ac:dyDescent="0.3">
      <c r="A478" s="25">
        <v>33113</v>
      </c>
      <c r="B478" s="26" t="s">
        <v>906</v>
      </c>
      <c r="C478" s="27" t="s">
        <v>217</v>
      </c>
      <c r="D478" s="28">
        <v>16</v>
      </c>
      <c r="E478" s="28">
        <v>21.31</v>
      </c>
      <c r="F478" s="28">
        <v>340.96</v>
      </c>
    </row>
    <row r="479" spans="1:6" x14ac:dyDescent="0.3">
      <c r="A479" s="25">
        <v>33114</v>
      </c>
      <c r="B479" s="26" t="s">
        <v>907</v>
      </c>
      <c r="C479" s="27" t="s">
        <v>217</v>
      </c>
      <c r="D479" s="28">
        <v>14</v>
      </c>
      <c r="E479" s="28">
        <v>8.65</v>
      </c>
      <c r="F479" s="28">
        <v>121.1</v>
      </c>
    </row>
    <row r="480" spans="1:6" ht="26.4" x14ac:dyDescent="0.3">
      <c r="A480" s="25">
        <v>33115</v>
      </c>
      <c r="B480" s="26" t="s">
        <v>908</v>
      </c>
      <c r="C480" s="27" t="s">
        <v>217</v>
      </c>
      <c r="D480" s="28">
        <v>1</v>
      </c>
      <c r="E480" s="28">
        <v>17.28</v>
      </c>
      <c r="F480" s="28">
        <v>17.28</v>
      </c>
    </row>
    <row r="481" spans="1:6" ht="26.4" x14ac:dyDescent="0.3">
      <c r="A481" s="25">
        <v>33116</v>
      </c>
      <c r="B481" s="26" t="s">
        <v>909</v>
      </c>
      <c r="C481" s="27" t="s">
        <v>217</v>
      </c>
      <c r="D481" s="28">
        <v>0</v>
      </c>
      <c r="E481" s="28">
        <v>22.67</v>
      </c>
      <c r="F481" s="28">
        <v>0</v>
      </c>
    </row>
    <row r="482" spans="1:6" ht="39.6" x14ac:dyDescent="0.3">
      <c r="A482" s="25">
        <v>33117</v>
      </c>
      <c r="B482" s="26" t="s">
        <v>910</v>
      </c>
      <c r="C482" s="27" t="s">
        <v>217</v>
      </c>
      <c r="D482" s="28">
        <v>4</v>
      </c>
      <c r="E482" s="28">
        <v>55.95</v>
      </c>
      <c r="F482" s="28">
        <v>223.8</v>
      </c>
    </row>
    <row r="483" spans="1:6" x14ac:dyDescent="0.3">
      <c r="A483" s="25">
        <v>33118</v>
      </c>
      <c r="B483" s="26" t="s">
        <v>911</v>
      </c>
      <c r="C483" s="27" t="s">
        <v>217</v>
      </c>
      <c r="D483" s="28">
        <v>14</v>
      </c>
      <c r="E483" s="28">
        <v>6.5</v>
      </c>
      <c r="F483" s="28">
        <v>91</v>
      </c>
    </row>
    <row r="484" spans="1:6" x14ac:dyDescent="0.3">
      <c r="A484" s="25">
        <v>33119</v>
      </c>
      <c r="B484" s="26" t="s">
        <v>912</v>
      </c>
      <c r="C484" s="27" t="s">
        <v>217</v>
      </c>
      <c r="D484" s="28">
        <v>0</v>
      </c>
      <c r="E484" s="28">
        <v>9.09</v>
      </c>
      <c r="F484" s="28">
        <v>0</v>
      </c>
    </row>
    <row r="485" spans="1:6" ht="39.6" x14ac:dyDescent="0.3">
      <c r="A485" s="25">
        <v>33120</v>
      </c>
      <c r="B485" s="26" t="s">
        <v>913</v>
      </c>
      <c r="C485" s="27" t="s">
        <v>217</v>
      </c>
      <c r="D485" s="28">
        <v>0</v>
      </c>
      <c r="E485" s="28">
        <v>22.13</v>
      </c>
      <c r="F485" s="28">
        <v>0</v>
      </c>
    </row>
    <row r="486" spans="1:6" ht="26.4" x14ac:dyDescent="0.3">
      <c r="A486" s="25">
        <v>33121</v>
      </c>
      <c r="B486" s="26" t="s">
        <v>914</v>
      </c>
      <c r="C486" s="27" t="s">
        <v>217</v>
      </c>
      <c r="D486" s="28">
        <v>12</v>
      </c>
      <c r="E486" s="28">
        <v>340.86</v>
      </c>
      <c r="F486" s="28">
        <v>4090.32</v>
      </c>
    </row>
    <row r="487" spans="1:6" ht="39.6" x14ac:dyDescent="0.3">
      <c r="A487" s="25">
        <v>33122</v>
      </c>
      <c r="B487" s="26" t="s">
        <v>915</v>
      </c>
      <c r="C487" s="27" t="s">
        <v>217</v>
      </c>
      <c r="D487" s="28">
        <v>7</v>
      </c>
      <c r="E487" s="28">
        <v>51.61</v>
      </c>
      <c r="F487" s="28">
        <v>361.27</v>
      </c>
    </row>
    <row r="488" spans="1:6" ht="39.6" x14ac:dyDescent="0.3">
      <c r="A488" s="25">
        <v>33123</v>
      </c>
      <c r="B488" s="26" t="s">
        <v>916</v>
      </c>
      <c r="C488" s="27" t="s">
        <v>217</v>
      </c>
      <c r="D488" s="28">
        <v>3</v>
      </c>
      <c r="E488" s="28">
        <v>65.13</v>
      </c>
      <c r="F488" s="28">
        <v>195.39</v>
      </c>
    </row>
    <row r="489" spans="1:6" x14ac:dyDescent="0.3">
      <c r="A489" s="25">
        <v>33124</v>
      </c>
      <c r="B489" s="26" t="s">
        <v>917</v>
      </c>
      <c r="C489" s="27" t="s">
        <v>217</v>
      </c>
      <c r="D489" s="28">
        <v>43</v>
      </c>
      <c r="E489" s="28">
        <v>8.65</v>
      </c>
      <c r="F489" s="28">
        <v>371.95</v>
      </c>
    </row>
    <row r="490" spans="1:6" ht="26.4" x14ac:dyDescent="0.3">
      <c r="A490" s="25">
        <v>33125</v>
      </c>
      <c r="B490" s="26" t="s">
        <v>918</v>
      </c>
      <c r="C490" s="27" t="s">
        <v>217</v>
      </c>
      <c r="D490" s="28">
        <v>43</v>
      </c>
      <c r="E490" s="28">
        <v>8.5</v>
      </c>
      <c r="F490" s="28">
        <v>365.5</v>
      </c>
    </row>
    <row r="491" spans="1:6" ht="39.6" x14ac:dyDescent="0.3">
      <c r="A491" s="25">
        <v>33126</v>
      </c>
      <c r="B491" s="26" t="s">
        <v>919</v>
      </c>
      <c r="C491" s="27" t="s">
        <v>217</v>
      </c>
      <c r="D491" s="28">
        <v>0</v>
      </c>
      <c r="E491" s="28">
        <v>2866.27</v>
      </c>
      <c r="F491" s="28">
        <v>0</v>
      </c>
    </row>
    <row r="492" spans="1:6" x14ac:dyDescent="0.3">
      <c r="A492" s="25">
        <v>33127</v>
      </c>
      <c r="B492" s="26" t="s">
        <v>920</v>
      </c>
      <c r="C492" s="27" t="s">
        <v>217</v>
      </c>
      <c r="D492" s="28">
        <v>0</v>
      </c>
      <c r="E492" s="28">
        <v>312904.46999999997</v>
      </c>
      <c r="F492" s="28">
        <v>0</v>
      </c>
    </row>
    <row r="493" spans="1:6" ht="39.6" x14ac:dyDescent="0.3">
      <c r="A493" s="25">
        <v>33128</v>
      </c>
      <c r="B493" s="26" t="s">
        <v>921</v>
      </c>
      <c r="C493" s="27" t="s">
        <v>217</v>
      </c>
      <c r="D493" s="28">
        <v>1</v>
      </c>
      <c r="E493" s="28">
        <v>13.34</v>
      </c>
      <c r="F493" s="28">
        <v>13.34</v>
      </c>
    </row>
    <row r="494" spans="1:6" ht="39.6" x14ac:dyDescent="0.3">
      <c r="A494" s="25">
        <v>33129</v>
      </c>
      <c r="B494" s="26" t="s">
        <v>922</v>
      </c>
      <c r="C494" s="27" t="s">
        <v>217</v>
      </c>
      <c r="D494" s="28">
        <v>2</v>
      </c>
      <c r="E494" s="28">
        <v>12.37</v>
      </c>
      <c r="F494" s="28">
        <v>24.74</v>
      </c>
    </row>
    <row r="495" spans="1:6" ht="39.6" x14ac:dyDescent="0.3">
      <c r="A495" s="25">
        <v>33130</v>
      </c>
      <c r="B495" s="26" t="s">
        <v>913</v>
      </c>
      <c r="C495" s="27" t="s">
        <v>217</v>
      </c>
      <c r="D495" s="28">
        <v>1</v>
      </c>
      <c r="E495" s="28">
        <v>22.13</v>
      </c>
      <c r="F495" s="28">
        <v>22.13</v>
      </c>
    </row>
    <row r="496" spans="1:6" ht="39.6" x14ac:dyDescent="0.3">
      <c r="A496" s="25">
        <v>33131</v>
      </c>
      <c r="B496" s="26" t="s">
        <v>923</v>
      </c>
      <c r="C496" s="27" t="s">
        <v>217</v>
      </c>
      <c r="D496" s="28">
        <v>1</v>
      </c>
      <c r="E496" s="28">
        <v>13.85</v>
      </c>
      <c r="F496" s="28">
        <v>13.85</v>
      </c>
    </row>
    <row r="497" spans="1:6" ht="26.4" x14ac:dyDescent="0.3">
      <c r="A497" s="25">
        <v>33132</v>
      </c>
      <c r="B497" s="26" t="s">
        <v>99</v>
      </c>
      <c r="C497" s="27" t="s">
        <v>91</v>
      </c>
      <c r="D497" s="28">
        <v>0.08</v>
      </c>
      <c r="E497" s="28">
        <v>74.31</v>
      </c>
      <c r="F497" s="28">
        <v>5.94</v>
      </c>
    </row>
    <row r="498" spans="1:6" ht="39.6" x14ac:dyDescent="0.3">
      <c r="A498" s="25">
        <v>33133</v>
      </c>
      <c r="B498" s="26" t="s">
        <v>924</v>
      </c>
      <c r="C498" s="27" t="s">
        <v>179</v>
      </c>
      <c r="D498" s="28">
        <v>0.94</v>
      </c>
      <c r="E498" s="28">
        <v>17.29</v>
      </c>
      <c r="F498" s="28">
        <v>16.25</v>
      </c>
    </row>
    <row r="499" spans="1:6" x14ac:dyDescent="0.3">
      <c r="A499" s="25">
        <v>33134</v>
      </c>
      <c r="B499" s="26" t="s">
        <v>124</v>
      </c>
      <c r="C499" s="27" t="s">
        <v>91</v>
      </c>
      <c r="D499" s="28">
        <v>0.08</v>
      </c>
      <c r="E499" s="28">
        <v>44.61</v>
      </c>
      <c r="F499" s="28">
        <v>3.57</v>
      </c>
    </row>
    <row r="500" spans="1:6" ht="39.6" x14ac:dyDescent="0.3">
      <c r="A500" s="25">
        <v>33135</v>
      </c>
      <c r="B500" s="26" t="s">
        <v>924</v>
      </c>
      <c r="C500" s="27" t="s">
        <v>179</v>
      </c>
      <c r="D500" s="28">
        <v>3</v>
      </c>
      <c r="E500" s="28">
        <v>17.29</v>
      </c>
      <c r="F500" s="28">
        <v>51.87</v>
      </c>
    </row>
    <row r="501" spans="1:6" ht="26.4" x14ac:dyDescent="0.3">
      <c r="A501" s="25">
        <v>33136</v>
      </c>
      <c r="B501" s="26" t="s">
        <v>925</v>
      </c>
      <c r="C501" s="27" t="s">
        <v>217</v>
      </c>
      <c r="D501" s="28">
        <v>1</v>
      </c>
      <c r="E501" s="28">
        <v>1459.17</v>
      </c>
      <c r="F501" s="28">
        <v>1459.17</v>
      </c>
    </row>
    <row r="502" spans="1:6" ht="26.4" x14ac:dyDescent="0.3">
      <c r="A502" s="25">
        <v>33137</v>
      </c>
      <c r="B502" s="26" t="s">
        <v>926</v>
      </c>
      <c r="C502" s="27" t="s">
        <v>217</v>
      </c>
      <c r="D502" s="28">
        <v>2</v>
      </c>
      <c r="E502" s="28">
        <v>52.75</v>
      </c>
      <c r="F502" s="28">
        <v>105.5</v>
      </c>
    </row>
    <row r="503" spans="1:6" ht="26.4" x14ac:dyDescent="0.3">
      <c r="A503" s="25">
        <v>33138</v>
      </c>
      <c r="B503" s="26" t="s">
        <v>927</v>
      </c>
      <c r="C503" s="27" t="s">
        <v>217</v>
      </c>
      <c r="D503" s="28">
        <v>1</v>
      </c>
      <c r="E503" s="28">
        <v>58.46</v>
      </c>
      <c r="F503" s="28">
        <v>58.46</v>
      </c>
    </row>
    <row r="504" spans="1:6" ht="26.4" x14ac:dyDescent="0.3">
      <c r="A504" s="25">
        <v>33139</v>
      </c>
      <c r="B504" s="26" t="s">
        <v>928</v>
      </c>
      <c r="C504" s="27" t="s">
        <v>217</v>
      </c>
      <c r="D504" s="28">
        <v>1</v>
      </c>
      <c r="E504" s="28">
        <v>110.41</v>
      </c>
      <c r="F504" s="28">
        <v>110.41</v>
      </c>
    </row>
    <row r="505" spans="1:6" ht="39.6" x14ac:dyDescent="0.3">
      <c r="A505" s="25">
        <v>33140</v>
      </c>
      <c r="B505" s="26" t="s">
        <v>929</v>
      </c>
      <c r="C505" s="27" t="s">
        <v>217</v>
      </c>
      <c r="D505" s="28">
        <v>2</v>
      </c>
      <c r="E505" s="28">
        <v>7.96</v>
      </c>
      <c r="F505" s="28">
        <v>15.92</v>
      </c>
    </row>
    <row r="506" spans="1:6" ht="26.4" x14ac:dyDescent="0.3">
      <c r="A506" s="25">
        <v>33141</v>
      </c>
      <c r="B506" s="26" t="s">
        <v>930</v>
      </c>
      <c r="C506" s="27" t="s">
        <v>217</v>
      </c>
      <c r="D506" s="28">
        <v>6</v>
      </c>
      <c r="E506" s="28">
        <v>16.14</v>
      </c>
      <c r="F506" s="28">
        <v>96.84</v>
      </c>
    </row>
    <row r="507" spans="1:6" ht="26.4" x14ac:dyDescent="0.3">
      <c r="A507" s="25">
        <v>33142</v>
      </c>
      <c r="B507" s="26" t="s">
        <v>848</v>
      </c>
      <c r="C507" s="27" t="s">
        <v>217</v>
      </c>
      <c r="D507" s="28">
        <v>1</v>
      </c>
      <c r="E507" s="28">
        <v>89.87</v>
      </c>
      <c r="F507" s="28">
        <v>89.87</v>
      </c>
    </row>
    <row r="508" spans="1:6" ht="26.4" x14ac:dyDescent="0.3">
      <c r="A508" s="25">
        <v>33143</v>
      </c>
      <c r="B508" s="26" t="s">
        <v>927</v>
      </c>
      <c r="C508" s="27" t="s">
        <v>217</v>
      </c>
      <c r="D508" s="28">
        <v>1</v>
      </c>
      <c r="E508" s="28">
        <v>58.46</v>
      </c>
      <c r="F508" s="28">
        <v>58.46</v>
      </c>
    </row>
    <row r="509" spans="1:6" x14ac:dyDescent="0.3">
      <c r="A509" s="25">
        <v>33144</v>
      </c>
      <c r="B509" s="26" t="s">
        <v>931</v>
      </c>
      <c r="C509" s="27" t="s">
        <v>217</v>
      </c>
      <c r="D509" s="28">
        <v>1</v>
      </c>
      <c r="E509" s="28">
        <v>112.57</v>
      </c>
      <c r="F509" s="28">
        <v>112.57</v>
      </c>
    </row>
    <row r="510" spans="1:6" ht="39.6" x14ac:dyDescent="0.3">
      <c r="A510" s="25">
        <v>33145</v>
      </c>
      <c r="B510" s="26" t="s">
        <v>932</v>
      </c>
      <c r="C510" s="27" t="s">
        <v>217</v>
      </c>
      <c r="D510" s="28">
        <v>8</v>
      </c>
      <c r="E510" s="28">
        <v>43.47</v>
      </c>
      <c r="F510" s="28">
        <v>347.76</v>
      </c>
    </row>
    <row r="511" spans="1:6" ht="39.6" x14ac:dyDescent="0.3">
      <c r="A511" s="25">
        <v>33146</v>
      </c>
      <c r="B511" s="26" t="s">
        <v>933</v>
      </c>
      <c r="C511" s="27" t="s">
        <v>217</v>
      </c>
      <c r="D511" s="28">
        <v>8</v>
      </c>
      <c r="E511" s="28">
        <v>92.06</v>
      </c>
      <c r="F511" s="28">
        <v>736.48</v>
      </c>
    </row>
    <row r="512" spans="1:6" ht="39.6" x14ac:dyDescent="0.3">
      <c r="A512" s="25">
        <v>33147</v>
      </c>
      <c r="B512" s="26" t="s">
        <v>934</v>
      </c>
      <c r="C512" s="27" t="s">
        <v>217</v>
      </c>
      <c r="D512" s="28">
        <v>1</v>
      </c>
      <c r="E512" s="28">
        <v>11238.38</v>
      </c>
      <c r="F512" s="28">
        <v>11238.38</v>
      </c>
    </row>
    <row r="513" spans="1:6" ht="39.6" x14ac:dyDescent="0.3">
      <c r="A513" s="25">
        <v>33148</v>
      </c>
      <c r="B513" s="26" t="s">
        <v>935</v>
      </c>
      <c r="C513" s="27" t="s">
        <v>217</v>
      </c>
      <c r="D513" s="28">
        <v>1</v>
      </c>
      <c r="E513" s="28">
        <v>4468.76</v>
      </c>
      <c r="F513" s="28">
        <v>4468.76</v>
      </c>
    </row>
    <row r="514" spans="1:6" ht="39.6" x14ac:dyDescent="0.3">
      <c r="A514" s="25">
        <v>33149</v>
      </c>
      <c r="B514" s="26" t="s">
        <v>936</v>
      </c>
      <c r="C514" s="27" t="s">
        <v>217</v>
      </c>
      <c r="D514" s="28">
        <v>1</v>
      </c>
      <c r="E514" s="28">
        <v>4468.76</v>
      </c>
      <c r="F514" s="28">
        <v>4468.76</v>
      </c>
    </row>
    <row r="515" spans="1:6" x14ac:dyDescent="0.3">
      <c r="A515" s="25">
        <v>33150</v>
      </c>
      <c r="B515" s="26" t="s">
        <v>937</v>
      </c>
      <c r="C515" s="27" t="s">
        <v>217</v>
      </c>
      <c r="D515" s="28">
        <v>1</v>
      </c>
      <c r="E515" s="28">
        <v>288719.81</v>
      </c>
      <c r="F515" s="28">
        <v>288719.81</v>
      </c>
    </row>
    <row r="516" spans="1:6" ht="26.4" x14ac:dyDescent="0.3">
      <c r="A516" s="25">
        <v>33151</v>
      </c>
      <c r="B516" s="26" t="s">
        <v>99</v>
      </c>
      <c r="C516" s="27" t="s">
        <v>91</v>
      </c>
      <c r="D516" s="28">
        <v>74.48</v>
      </c>
      <c r="E516" s="28">
        <v>74.31</v>
      </c>
      <c r="F516" s="28">
        <v>5534.61</v>
      </c>
    </row>
    <row r="517" spans="1:6" x14ac:dyDescent="0.3">
      <c r="A517" s="25">
        <v>33152</v>
      </c>
      <c r="B517" s="26" t="s">
        <v>938</v>
      </c>
      <c r="C517" s="27" t="s">
        <v>179</v>
      </c>
      <c r="D517" s="28">
        <v>152</v>
      </c>
      <c r="E517" s="28">
        <v>437.86</v>
      </c>
      <c r="F517" s="28">
        <v>66554.720000000001</v>
      </c>
    </row>
    <row r="518" spans="1:6" x14ac:dyDescent="0.3">
      <c r="A518" s="25">
        <v>33153</v>
      </c>
      <c r="B518" s="26" t="s">
        <v>939</v>
      </c>
      <c r="C518" s="27" t="s">
        <v>217</v>
      </c>
      <c r="D518" s="28">
        <v>380</v>
      </c>
      <c r="E518" s="28">
        <v>121.1</v>
      </c>
      <c r="F518" s="28">
        <v>46018</v>
      </c>
    </row>
    <row r="519" spans="1:6" x14ac:dyDescent="0.3">
      <c r="A519" s="25">
        <v>33154</v>
      </c>
      <c r="B519" s="26" t="s">
        <v>124</v>
      </c>
      <c r="C519" s="27" t="s">
        <v>91</v>
      </c>
      <c r="D519" s="28">
        <v>50.16</v>
      </c>
      <c r="E519" s="28">
        <v>44.61</v>
      </c>
      <c r="F519" s="28">
        <v>2237.64</v>
      </c>
    </row>
    <row r="520" spans="1:6" x14ac:dyDescent="0.3">
      <c r="A520" s="19">
        <v>34</v>
      </c>
      <c r="B520" s="20" t="s">
        <v>940</v>
      </c>
      <c r="C520" s="29" t="s">
        <v>73</v>
      </c>
      <c r="D520" s="23"/>
      <c r="E520" s="23"/>
      <c r="F520" s="24">
        <v>76921</v>
      </c>
    </row>
    <row r="521" spans="1:6" ht="26.4" x14ac:dyDescent="0.3">
      <c r="A521" s="25" t="s">
        <v>941</v>
      </c>
      <c r="B521" s="26" t="s">
        <v>942</v>
      </c>
      <c r="C521" s="27" t="s">
        <v>217</v>
      </c>
      <c r="D521" s="28">
        <v>0</v>
      </c>
      <c r="E521" s="28">
        <v>7721.48</v>
      </c>
      <c r="F521" s="28">
        <v>0</v>
      </c>
    </row>
    <row r="522" spans="1:6" ht="52.8" x14ac:dyDescent="0.3">
      <c r="A522" s="25" t="s">
        <v>943</v>
      </c>
      <c r="B522" s="26" t="s">
        <v>944</v>
      </c>
      <c r="C522" s="27" t="s">
        <v>217</v>
      </c>
      <c r="D522" s="28">
        <v>14</v>
      </c>
      <c r="E522" s="28">
        <v>129.82</v>
      </c>
      <c r="F522" s="28">
        <v>1817.48</v>
      </c>
    </row>
    <row r="523" spans="1:6" ht="39.6" x14ac:dyDescent="0.3">
      <c r="A523" s="25" t="s">
        <v>945</v>
      </c>
      <c r="B523" s="26" t="s">
        <v>946</v>
      </c>
      <c r="C523" s="27" t="s">
        <v>217</v>
      </c>
      <c r="D523" s="28">
        <v>0</v>
      </c>
      <c r="E523" s="28">
        <v>391.88</v>
      </c>
      <c r="F523" s="28">
        <v>0</v>
      </c>
    </row>
    <row r="524" spans="1:6" ht="26.4" x14ac:dyDescent="0.3">
      <c r="A524" s="25" t="s">
        <v>947</v>
      </c>
      <c r="B524" s="26" t="s">
        <v>948</v>
      </c>
      <c r="C524" s="27" t="s">
        <v>217</v>
      </c>
      <c r="D524" s="28">
        <v>0</v>
      </c>
      <c r="E524" s="28">
        <v>96.12</v>
      </c>
      <c r="F524" s="28">
        <v>0</v>
      </c>
    </row>
    <row r="525" spans="1:6" ht="26.4" x14ac:dyDescent="0.3">
      <c r="A525" s="25" t="s">
        <v>949</v>
      </c>
      <c r="B525" s="26" t="s">
        <v>99</v>
      </c>
      <c r="C525" s="27" t="s">
        <v>91</v>
      </c>
      <c r="D525" s="28">
        <v>16.54</v>
      </c>
      <c r="E525" s="28">
        <v>74.31</v>
      </c>
      <c r="F525" s="28">
        <v>1229.0899999999999</v>
      </c>
    </row>
    <row r="526" spans="1:6" ht="39.6" x14ac:dyDescent="0.3">
      <c r="A526" s="25" t="s">
        <v>950</v>
      </c>
      <c r="B526" s="26" t="s">
        <v>951</v>
      </c>
      <c r="C526" s="27" t="s">
        <v>179</v>
      </c>
      <c r="D526" s="28">
        <v>183.82</v>
      </c>
      <c r="E526" s="28">
        <v>127.66</v>
      </c>
      <c r="F526" s="28">
        <v>23466.46</v>
      </c>
    </row>
    <row r="527" spans="1:6" x14ac:dyDescent="0.3">
      <c r="A527" s="25" t="s">
        <v>952</v>
      </c>
      <c r="B527" s="26" t="s">
        <v>124</v>
      </c>
      <c r="C527" s="27" t="s">
        <v>91</v>
      </c>
      <c r="D527" s="28">
        <v>15.93</v>
      </c>
      <c r="E527" s="28">
        <v>44.61</v>
      </c>
      <c r="F527" s="28">
        <v>710.63</v>
      </c>
    </row>
    <row r="528" spans="1:6" ht="39.6" x14ac:dyDescent="0.3">
      <c r="A528" s="25" t="s">
        <v>953</v>
      </c>
      <c r="B528" s="26" t="s">
        <v>951</v>
      </c>
      <c r="C528" s="27" t="s">
        <v>179</v>
      </c>
      <c r="D528" s="28">
        <v>28.78</v>
      </c>
      <c r="E528" s="28">
        <v>127.66</v>
      </c>
      <c r="F528" s="28">
        <v>3674.05</v>
      </c>
    </row>
    <row r="529" spans="1:6" x14ac:dyDescent="0.3">
      <c r="A529" s="25" t="s">
        <v>954</v>
      </c>
      <c r="B529" s="26" t="s">
        <v>955</v>
      </c>
      <c r="C529" s="27" t="s">
        <v>217</v>
      </c>
      <c r="D529" s="28">
        <v>1</v>
      </c>
      <c r="E529" s="28">
        <v>253.7</v>
      </c>
      <c r="F529" s="28">
        <v>253.7</v>
      </c>
    </row>
    <row r="530" spans="1:6" ht="52.8" x14ac:dyDescent="0.3">
      <c r="A530" s="25" t="s">
        <v>956</v>
      </c>
      <c r="B530" s="26" t="s">
        <v>957</v>
      </c>
      <c r="C530" s="27" t="s">
        <v>217</v>
      </c>
      <c r="D530" s="28">
        <v>8</v>
      </c>
      <c r="E530" s="28">
        <v>2201.7399999999998</v>
      </c>
      <c r="F530" s="28">
        <v>17613.919999999998</v>
      </c>
    </row>
    <row r="531" spans="1:6" ht="39.6" x14ac:dyDescent="0.3">
      <c r="A531" s="25" t="s">
        <v>958</v>
      </c>
      <c r="B531" s="26" t="s">
        <v>959</v>
      </c>
      <c r="C531" s="27" t="s">
        <v>217</v>
      </c>
      <c r="D531" s="28">
        <v>1</v>
      </c>
      <c r="E531" s="28">
        <v>1274.78</v>
      </c>
      <c r="F531" s="28">
        <v>1274.78</v>
      </c>
    </row>
    <row r="532" spans="1:6" ht="26.4" x14ac:dyDescent="0.3">
      <c r="A532" s="25" t="s">
        <v>960</v>
      </c>
      <c r="B532" s="26" t="s">
        <v>948</v>
      </c>
      <c r="C532" s="27" t="s">
        <v>217</v>
      </c>
      <c r="D532" s="28">
        <v>7</v>
      </c>
      <c r="E532" s="28">
        <v>96.12</v>
      </c>
      <c r="F532" s="28">
        <v>672.84</v>
      </c>
    </row>
    <row r="533" spans="1:6" ht="26.4" x14ac:dyDescent="0.3">
      <c r="A533" s="25" t="s">
        <v>961</v>
      </c>
      <c r="B533" s="26" t="s">
        <v>962</v>
      </c>
      <c r="C533" s="27" t="s">
        <v>217</v>
      </c>
      <c r="D533" s="28">
        <v>1</v>
      </c>
      <c r="E533" s="28">
        <v>289.97000000000003</v>
      </c>
      <c r="F533" s="28">
        <v>289.97000000000003</v>
      </c>
    </row>
    <row r="534" spans="1:6" ht="26.4" x14ac:dyDescent="0.3">
      <c r="A534" s="25" t="s">
        <v>963</v>
      </c>
      <c r="B534" s="26" t="s">
        <v>964</v>
      </c>
      <c r="C534" s="27" t="s">
        <v>217</v>
      </c>
      <c r="D534" s="28">
        <v>20</v>
      </c>
      <c r="E534" s="28">
        <v>263.23</v>
      </c>
      <c r="F534" s="28">
        <v>5264.6</v>
      </c>
    </row>
    <row r="535" spans="1:6" ht="26.4" x14ac:dyDescent="0.3">
      <c r="A535" s="25" t="s">
        <v>965</v>
      </c>
      <c r="B535" s="26" t="s">
        <v>966</v>
      </c>
      <c r="C535" s="27" t="s">
        <v>217</v>
      </c>
      <c r="D535" s="28">
        <v>20</v>
      </c>
      <c r="E535" s="28">
        <v>297.52999999999997</v>
      </c>
      <c r="F535" s="28">
        <v>5950.6</v>
      </c>
    </row>
    <row r="536" spans="1:6" ht="26.4" x14ac:dyDescent="0.3">
      <c r="A536" s="25" t="s">
        <v>967</v>
      </c>
      <c r="B536" s="26" t="s">
        <v>968</v>
      </c>
      <c r="C536" s="27" t="s">
        <v>217</v>
      </c>
      <c r="D536" s="28">
        <v>7</v>
      </c>
      <c r="E536" s="28">
        <v>31.6</v>
      </c>
      <c r="F536" s="28">
        <v>221.2</v>
      </c>
    </row>
    <row r="537" spans="1:6" ht="26.4" x14ac:dyDescent="0.3">
      <c r="A537" s="25" t="s">
        <v>969</v>
      </c>
      <c r="B537" s="26" t="s">
        <v>970</v>
      </c>
      <c r="C537" s="27" t="s">
        <v>217</v>
      </c>
      <c r="D537" s="28">
        <v>56</v>
      </c>
      <c r="E537" s="28">
        <v>3.16</v>
      </c>
      <c r="F537" s="28">
        <v>176.96</v>
      </c>
    </row>
    <row r="538" spans="1:6" x14ac:dyDescent="0.3">
      <c r="A538" s="25" t="s">
        <v>971</v>
      </c>
      <c r="B538" s="26" t="s">
        <v>972</v>
      </c>
      <c r="C538" s="27" t="s">
        <v>217</v>
      </c>
      <c r="D538" s="28">
        <v>20</v>
      </c>
      <c r="E538" s="28">
        <v>27.23</v>
      </c>
      <c r="F538" s="28">
        <v>544.6</v>
      </c>
    </row>
    <row r="539" spans="1:6" ht="26.4" x14ac:dyDescent="0.3">
      <c r="A539" s="25" t="s">
        <v>973</v>
      </c>
      <c r="B539" s="26" t="s">
        <v>974</v>
      </c>
      <c r="C539" s="27" t="s">
        <v>217</v>
      </c>
      <c r="D539" s="28">
        <v>0</v>
      </c>
      <c r="E539" s="28">
        <v>28.62</v>
      </c>
      <c r="F539" s="28">
        <v>0</v>
      </c>
    </row>
    <row r="540" spans="1:6" ht="26.4" x14ac:dyDescent="0.3">
      <c r="A540" s="25" t="s">
        <v>975</v>
      </c>
      <c r="B540" s="26" t="s">
        <v>976</v>
      </c>
      <c r="C540" s="27" t="s">
        <v>217</v>
      </c>
      <c r="D540" s="28">
        <v>3</v>
      </c>
      <c r="E540" s="28">
        <v>25.67</v>
      </c>
      <c r="F540" s="28">
        <v>77.010000000000005</v>
      </c>
    </row>
    <row r="541" spans="1:6" ht="26.4" x14ac:dyDescent="0.3">
      <c r="A541" s="25" t="s">
        <v>977</v>
      </c>
      <c r="B541" s="26" t="s">
        <v>978</v>
      </c>
      <c r="C541" s="27" t="s">
        <v>217</v>
      </c>
      <c r="D541" s="28">
        <v>48</v>
      </c>
      <c r="E541" s="28">
        <v>28.02</v>
      </c>
      <c r="F541" s="28">
        <v>1344.96</v>
      </c>
    </row>
    <row r="542" spans="1:6" x14ac:dyDescent="0.3">
      <c r="A542" s="25" t="s">
        <v>979</v>
      </c>
      <c r="B542" s="26" t="s">
        <v>980</v>
      </c>
      <c r="C542" s="27" t="s">
        <v>217</v>
      </c>
      <c r="D542" s="28">
        <v>3</v>
      </c>
      <c r="E542" s="28">
        <v>165.49</v>
      </c>
      <c r="F542" s="28">
        <v>496.47</v>
      </c>
    </row>
    <row r="543" spans="1:6" x14ac:dyDescent="0.3">
      <c r="A543" s="25" t="s">
        <v>981</v>
      </c>
      <c r="B543" s="26" t="s">
        <v>982</v>
      </c>
      <c r="C543" s="27" t="s">
        <v>217</v>
      </c>
      <c r="D543" s="28">
        <v>7</v>
      </c>
      <c r="E543" s="28">
        <v>103.65</v>
      </c>
      <c r="F543" s="28">
        <v>725.55</v>
      </c>
    </row>
    <row r="544" spans="1:6" ht="26.4" x14ac:dyDescent="0.3">
      <c r="A544" s="25" t="s">
        <v>983</v>
      </c>
      <c r="B544" s="26" t="s">
        <v>984</v>
      </c>
      <c r="C544" s="27" t="s">
        <v>217</v>
      </c>
      <c r="D544" s="28">
        <v>1</v>
      </c>
      <c r="E544" s="28">
        <v>505.97</v>
      </c>
      <c r="F544" s="28">
        <v>505.97</v>
      </c>
    </row>
    <row r="545" spans="1:6" ht="26.4" x14ac:dyDescent="0.3">
      <c r="A545" s="25" t="s">
        <v>985</v>
      </c>
      <c r="B545" s="26" t="s">
        <v>986</v>
      </c>
      <c r="C545" s="27" t="s">
        <v>217</v>
      </c>
      <c r="D545" s="28">
        <v>1</v>
      </c>
      <c r="E545" s="28">
        <v>459.68</v>
      </c>
      <c r="F545" s="28">
        <v>459.68</v>
      </c>
    </row>
    <row r="546" spans="1:6" ht="26.4" x14ac:dyDescent="0.3">
      <c r="A546" s="25" t="s">
        <v>987</v>
      </c>
      <c r="B546" s="26" t="s">
        <v>988</v>
      </c>
      <c r="C546" s="27" t="s">
        <v>217</v>
      </c>
      <c r="D546" s="28">
        <v>1</v>
      </c>
      <c r="E546" s="28">
        <v>205.18</v>
      </c>
      <c r="F546" s="28">
        <v>205.18</v>
      </c>
    </row>
    <row r="547" spans="1:6" ht="26.4" x14ac:dyDescent="0.3">
      <c r="A547" s="25" t="s">
        <v>989</v>
      </c>
      <c r="B547" s="26" t="s">
        <v>990</v>
      </c>
      <c r="C547" s="27" t="s">
        <v>217</v>
      </c>
      <c r="D547" s="28">
        <v>7</v>
      </c>
      <c r="E547" s="28">
        <v>22.17</v>
      </c>
      <c r="F547" s="28">
        <v>155.19</v>
      </c>
    </row>
    <row r="548" spans="1:6" x14ac:dyDescent="0.3">
      <c r="A548" s="25" t="s">
        <v>991</v>
      </c>
      <c r="B548" s="26" t="s">
        <v>992</v>
      </c>
      <c r="C548" s="27" t="s">
        <v>217</v>
      </c>
      <c r="D548" s="28">
        <v>1</v>
      </c>
      <c r="E548" s="28">
        <v>9790.11</v>
      </c>
      <c r="F548" s="28">
        <v>9790.11</v>
      </c>
    </row>
    <row r="549" spans="1:6" x14ac:dyDescent="0.3">
      <c r="A549" s="19">
        <v>35</v>
      </c>
      <c r="B549" s="20" t="s">
        <v>993</v>
      </c>
      <c r="C549" s="29" t="s">
        <v>73</v>
      </c>
      <c r="D549" s="23"/>
      <c r="E549" s="23"/>
      <c r="F549" s="24">
        <v>500085.78</v>
      </c>
    </row>
    <row r="550" spans="1:6" x14ac:dyDescent="0.3">
      <c r="A550" s="25" t="s">
        <v>994</v>
      </c>
      <c r="B550" s="26" t="s">
        <v>995</v>
      </c>
      <c r="C550" s="27" t="s">
        <v>83</v>
      </c>
      <c r="D550" s="28">
        <v>947</v>
      </c>
      <c r="E550" s="28">
        <v>360.1</v>
      </c>
      <c r="F550" s="28">
        <v>341014.7</v>
      </c>
    </row>
    <row r="551" spans="1:6" x14ac:dyDescent="0.3">
      <c r="A551" s="25" t="s">
        <v>996</v>
      </c>
      <c r="B551" s="26" t="s">
        <v>997</v>
      </c>
      <c r="C551" s="27" t="s">
        <v>83</v>
      </c>
      <c r="D551" s="28">
        <v>44.28</v>
      </c>
      <c r="E551" s="28">
        <v>543.91999999999996</v>
      </c>
      <c r="F551" s="28">
        <v>24084.77</v>
      </c>
    </row>
    <row r="552" spans="1:6" x14ac:dyDescent="0.3">
      <c r="A552" s="25" t="s">
        <v>998</v>
      </c>
      <c r="B552" s="26" t="s">
        <v>999</v>
      </c>
      <c r="C552" s="27" t="s">
        <v>115</v>
      </c>
      <c r="D552" s="28">
        <v>3986.4</v>
      </c>
      <c r="E552" s="28">
        <v>4.08</v>
      </c>
      <c r="F552" s="28">
        <v>16264.51</v>
      </c>
    </row>
    <row r="553" spans="1:6" ht="39.6" x14ac:dyDescent="0.3">
      <c r="A553" s="25" t="s">
        <v>1000</v>
      </c>
      <c r="B553" s="26" t="s">
        <v>1001</v>
      </c>
      <c r="C553" s="27" t="s">
        <v>83</v>
      </c>
      <c r="D553" s="28">
        <v>126.69</v>
      </c>
      <c r="E553" s="28">
        <v>527.54</v>
      </c>
      <c r="F553" s="28">
        <v>66834.039999999994</v>
      </c>
    </row>
    <row r="554" spans="1:6" ht="26.4" x14ac:dyDescent="0.3">
      <c r="A554" s="25" t="s">
        <v>1002</v>
      </c>
      <c r="B554" s="26" t="s">
        <v>1003</v>
      </c>
      <c r="C554" s="27" t="s">
        <v>217</v>
      </c>
      <c r="D554" s="28">
        <v>31</v>
      </c>
      <c r="E554" s="28">
        <v>312.3</v>
      </c>
      <c r="F554" s="28">
        <v>9681.2999999999993</v>
      </c>
    </row>
    <row r="555" spans="1:6" x14ac:dyDescent="0.3">
      <c r="A555" s="25" t="s">
        <v>1004</v>
      </c>
      <c r="B555" s="26" t="s">
        <v>1005</v>
      </c>
      <c r="C555" s="27"/>
      <c r="D555" s="28"/>
      <c r="E555" s="28"/>
      <c r="F555" s="28">
        <v>0</v>
      </c>
    </row>
    <row r="556" spans="1:6" ht="39.6" x14ac:dyDescent="0.3">
      <c r="A556" s="25" t="s">
        <v>1006</v>
      </c>
      <c r="B556" s="26" t="s">
        <v>101</v>
      </c>
      <c r="C556" s="27" t="s">
        <v>91</v>
      </c>
      <c r="D556" s="28">
        <v>0.8</v>
      </c>
      <c r="E556" s="28">
        <v>325.52</v>
      </c>
      <c r="F556" s="28">
        <v>260.41000000000003</v>
      </c>
    </row>
    <row r="557" spans="1:6" ht="26.4" x14ac:dyDescent="0.3">
      <c r="A557" s="25" t="s">
        <v>1007</v>
      </c>
      <c r="B557" s="26" t="s">
        <v>103</v>
      </c>
      <c r="C557" s="27" t="s">
        <v>91</v>
      </c>
      <c r="D557" s="28">
        <v>0.8</v>
      </c>
      <c r="E557" s="28">
        <v>265.33</v>
      </c>
      <c r="F557" s="28">
        <v>212.26</v>
      </c>
    </row>
    <row r="558" spans="1:6" ht="39.6" x14ac:dyDescent="0.3">
      <c r="A558" s="25" t="s">
        <v>1008</v>
      </c>
      <c r="B558" s="26" t="s">
        <v>176</v>
      </c>
      <c r="C558" s="27" t="s">
        <v>115</v>
      </c>
      <c r="D558" s="28">
        <v>23.86</v>
      </c>
      <c r="E558" s="28">
        <v>137.38</v>
      </c>
      <c r="F558" s="28">
        <v>3277.88</v>
      </c>
    </row>
    <row r="559" spans="1:6" ht="26.4" x14ac:dyDescent="0.3">
      <c r="A559" s="25" t="s">
        <v>1009</v>
      </c>
      <c r="B559" s="26" t="s">
        <v>1010</v>
      </c>
      <c r="C559" s="27" t="s">
        <v>91</v>
      </c>
      <c r="D559" s="28">
        <v>1.06</v>
      </c>
      <c r="E559" s="28">
        <v>2257.15</v>
      </c>
      <c r="F559" s="28">
        <v>2392.5700000000002</v>
      </c>
    </row>
    <row r="560" spans="1:6" ht="39.6" x14ac:dyDescent="0.3">
      <c r="A560" s="25" t="s">
        <v>1011</v>
      </c>
      <c r="B560" s="26" t="s">
        <v>657</v>
      </c>
      <c r="C560" s="27" t="s">
        <v>115</v>
      </c>
      <c r="D560" s="28">
        <v>47.72</v>
      </c>
      <c r="E560" s="28">
        <v>2.78</v>
      </c>
      <c r="F560" s="28">
        <v>132.66</v>
      </c>
    </row>
    <row r="561" spans="1:6" ht="52.8" x14ac:dyDescent="0.3">
      <c r="A561" s="25" t="s">
        <v>1012</v>
      </c>
      <c r="B561" s="26" t="s">
        <v>1013</v>
      </c>
      <c r="C561" s="27" t="s">
        <v>115</v>
      </c>
      <c r="D561" s="28">
        <v>47.72</v>
      </c>
      <c r="E561" s="28">
        <v>33.04</v>
      </c>
      <c r="F561" s="28">
        <v>1576.66</v>
      </c>
    </row>
    <row r="562" spans="1:6" ht="26.4" x14ac:dyDescent="0.3">
      <c r="A562" s="25" t="s">
        <v>1014</v>
      </c>
      <c r="B562" s="26" t="s">
        <v>1015</v>
      </c>
      <c r="C562" s="27" t="s">
        <v>115</v>
      </c>
      <c r="D562" s="28">
        <v>47.72</v>
      </c>
      <c r="E562" s="28">
        <v>2.8</v>
      </c>
      <c r="F562" s="28">
        <v>133.61000000000001</v>
      </c>
    </row>
    <row r="563" spans="1:6" ht="26.4" x14ac:dyDescent="0.3">
      <c r="A563" s="25" t="s">
        <v>1016</v>
      </c>
      <c r="B563" s="26" t="s">
        <v>1017</v>
      </c>
      <c r="C563" s="27" t="s">
        <v>115</v>
      </c>
      <c r="D563" s="28">
        <v>47.72</v>
      </c>
      <c r="E563" s="28">
        <v>13.91</v>
      </c>
      <c r="F563" s="28">
        <v>663.78</v>
      </c>
    </row>
    <row r="564" spans="1:6" x14ac:dyDescent="0.3">
      <c r="A564" s="25" t="s">
        <v>1018</v>
      </c>
      <c r="B564" s="26" t="s">
        <v>1019</v>
      </c>
      <c r="C564" s="27"/>
      <c r="D564" s="28"/>
      <c r="E564" s="28">
        <v>0</v>
      </c>
      <c r="F564" s="28">
        <v>0</v>
      </c>
    </row>
    <row r="565" spans="1:6" ht="52.8" x14ac:dyDescent="0.3">
      <c r="A565" s="25" t="s">
        <v>1020</v>
      </c>
      <c r="B565" s="26" t="s">
        <v>1021</v>
      </c>
      <c r="C565" s="27" t="s">
        <v>115</v>
      </c>
      <c r="D565" s="28">
        <v>63.66</v>
      </c>
      <c r="E565" s="28">
        <v>299.24</v>
      </c>
      <c r="F565" s="28">
        <v>19049.61</v>
      </c>
    </row>
    <row r="566" spans="1:6" x14ac:dyDescent="0.3">
      <c r="A566" s="25" t="s">
        <v>1022</v>
      </c>
      <c r="B566" s="26" t="s">
        <v>178</v>
      </c>
      <c r="C566" s="27" t="s">
        <v>179</v>
      </c>
      <c r="D566" s="28">
        <v>1.5</v>
      </c>
      <c r="E566" s="28">
        <v>31.17</v>
      </c>
      <c r="F566" s="28">
        <v>46.75</v>
      </c>
    </row>
    <row r="567" spans="1:6" ht="26.4" x14ac:dyDescent="0.3">
      <c r="A567" s="25" t="s">
        <v>1023</v>
      </c>
      <c r="B567" s="26" t="s">
        <v>698</v>
      </c>
      <c r="C567" s="27" t="s">
        <v>83</v>
      </c>
      <c r="D567" s="28">
        <v>2.52</v>
      </c>
      <c r="E567" s="28">
        <v>353.06</v>
      </c>
      <c r="F567" s="28">
        <v>889.71</v>
      </c>
    </row>
    <row r="568" spans="1:6" ht="52.8" x14ac:dyDescent="0.3">
      <c r="A568" s="25" t="s">
        <v>1024</v>
      </c>
      <c r="B568" s="26" t="s">
        <v>1025</v>
      </c>
      <c r="C568" s="27" t="s">
        <v>115</v>
      </c>
      <c r="D568" s="28">
        <v>30.53</v>
      </c>
      <c r="E568" s="28">
        <v>195.3</v>
      </c>
      <c r="F568" s="28">
        <v>5962.5</v>
      </c>
    </row>
    <row r="569" spans="1:6" ht="39.6" x14ac:dyDescent="0.3">
      <c r="A569" s="25" t="s">
        <v>1026</v>
      </c>
      <c r="B569" s="26" t="s">
        <v>101</v>
      </c>
      <c r="C569" s="27" t="s">
        <v>91</v>
      </c>
      <c r="D569" s="28">
        <v>1.37</v>
      </c>
      <c r="E569" s="28">
        <v>325.52</v>
      </c>
      <c r="F569" s="28">
        <v>445.96</v>
      </c>
    </row>
    <row r="570" spans="1:6" ht="39.6" x14ac:dyDescent="0.3">
      <c r="A570" s="25" t="s">
        <v>1027</v>
      </c>
      <c r="B570" s="26" t="s">
        <v>672</v>
      </c>
      <c r="C570" s="27" t="s">
        <v>115</v>
      </c>
      <c r="D570" s="28">
        <v>27.31</v>
      </c>
      <c r="E570" s="28">
        <v>30.45</v>
      </c>
      <c r="F570" s="28">
        <v>831.58</v>
      </c>
    </row>
    <row r="571" spans="1:6" ht="26.4" x14ac:dyDescent="0.3">
      <c r="A571" s="25" t="s">
        <v>1028</v>
      </c>
      <c r="B571" s="26" t="s">
        <v>674</v>
      </c>
      <c r="C571" s="27" t="s">
        <v>115</v>
      </c>
      <c r="D571" s="28">
        <v>27.31</v>
      </c>
      <c r="E571" s="28">
        <v>108.98</v>
      </c>
      <c r="F571" s="28">
        <v>2976.24</v>
      </c>
    </row>
    <row r="572" spans="1:6" ht="39.6" x14ac:dyDescent="0.3">
      <c r="A572" s="25" t="s">
        <v>1029</v>
      </c>
      <c r="B572" s="26" t="s">
        <v>1030</v>
      </c>
      <c r="C572" s="27" t="s">
        <v>115</v>
      </c>
      <c r="D572" s="28">
        <v>66.099999999999994</v>
      </c>
      <c r="E572" s="28">
        <v>10.14</v>
      </c>
      <c r="F572" s="28">
        <v>670.25</v>
      </c>
    </row>
    <row r="573" spans="1:6" ht="39.6" x14ac:dyDescent="0.3">
      <c r="A573" s="25" t="s">
        <v>1031</v>
      </c>
      <c r="B573" s="26" t="s">
        <v>717</v>
      </c>
      <c r="C573" s="27" t="s">
        <v>115</v>
      </c>
      <c r="D573" s="28">
        <v>132.19999999999999</v>
      </c>
      <c r="E573" s="28">
        <v>19.46</v>
      </c>
      <c r="F573" s="28">
        <v>2572.61</v>
      </c>
    </row>
    <row r="574" spans="1:6" x14ac:dyDescent="0.3">
      <c r="A574" s="25" t="s">
        <v>1032</v>
      </c>
      <c r="B574" s="26" t="s">
        <v>999</v>
      </c>
      <c r="C574" s="27" t="s">
        <v>115</v>
      </c>
      <c r="D574" s="28">
        <v>27.31</v>
      </c>
      <c r="E574" s="28">
        <v>4.08</v>
      </c>
      <c r="F574" s="28">
        <v>111.42</v>
      </c>
    </row>
    <row r="575" spans="1:6" x14ac:dyDescent="0.3">
      <c r="A575" s="664" t="s">
        <v>1033</v>
      </c>
      <c r="B575" s="664"/>
      <c r="C575" s="664"/>
      <c r="D575" s="664"/>
      <c r="E575" s="664"/>
      <c r="F575" s="30">
        <f>F549+F520+F365+F356+F350+F338+F330+F325+F280+F259+F257+F252+F245+F234+F223+F209+F203+F198+F192+F188+F177+F165+F154+F142+F125+F117+F111+F82+F71+F66+F59+F45+F18+F11+F9</f>
        <v>4614441.2300000004</v>
      </c>
    </row>
  </sheetData>
  <mergeCells count="12">
    <mergeCell ref="A575:E575"/>
    <mergeCell ref="A1:F1"/>
    <mergeCell ref="A2:F2"/>
    <mergeCell ref="A3:F3"/>
    <mergeCell ref="A4:F4"/>
    <mergeCell ref="A5:F5"/>
    <mergeCell ref="A6:F6"/>
    <mergeCell ref="A7:A8"/>
    <mergeCell ref="B7:B8"/>
    <mergeCell ref="C7:C8"/>
    <mergeCell ref="D7:D8"/>
    <mergeCell ref="E7:F7"/>
  </mergeCells>
  <pageMargins left="0.511811024" right="0.511811024" top="0.78740157499999996" bottom="0.78740157499999996" header="0.31496062000000002" footer="0.31496062000000002"/>
  <pageSetup paperSize="9" scale="74" orientation="portrait" verticalDpi="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ABA3F9-88F1-4827-90A9-439D834978E4}">
  <dimension ref="A1:G21"/>
  <sheetViews>
    <sheetView view="pageBreakPreview" zoomScaleNormal="100" zoomScaleSheetLayoutView="100" workbookViewId="0">
      <selection sqref="A1:G1"/>
    </sheetView>
  </sheetViews>
  <sheetFormatPr defaultRowHeight="14.4" x14ac:dyDescent="0.3"/>
  <cols>
    <col min="1" max="1" width="22" customWidth="1"/>
    <col min="2" max="2" width="21.44140625" customWidth="1"/>
    <col min="3" max="3" width="17.88671875" customWidth="1"/>
    <col min="4" max="4" width="23.6640625" customWidth="1"/>
    <col min="5" max="5" width="34.109375" customWidth="1"/>
    <col min="6" max="7" width="31.109375" customWidth="1"/>
  </cols>
  <sheetData>
    <row r="1" spans="1:7" ht="15.6" x14ac:dyDescent="0.3">
      <c r="A1" s="682" t="s">
        <v>8</v>
      </c>
      <c r="B1" s="683"/>
      <c r="C1" s="683"/>
      <c r="D1" s="683"/>
      <c r="E1" s="683"/>
      <c r="F1" s="683"/>
      <c r="G1" s="684"/>
    </row>
    <row r="2" spans="1:7" x14ac:dyDescent="0.3">
      <c r="A2" s="685" t="s">
        <v>7</v>
      </c>
      <c r="B2" s="686"/>
      <c r="C2" s="686"/>
      <c r="D2" s="686"/>
      <c r="E2" s="686"/>
      <c r="F2" s="686"/>
      <c r="G2" s="687"/>
    </row>
    <row r="3" spans="1:7" x14ac:dyDescent="0.3">
      <c r="A3" s="688" t="s">
        <v>1050</v>
      </c>
      <c r="B3" s="689"/>
      <c r="C3" s="689"/>
      <c r="D3" s="689"/>
      <c r="E3" s="689"/>
      <c r="F3" s="689"/>
      <c r="G3" s="690"/>
    </row>
    <row r="4" spans="1:7" x14ac:dyDescent="0.3">
      <c r="A4" s="871" t="s">
        <v>3066</v>
      </c>
      <c r="B4" s="872"/>
      <c r="C4" s="872"/>
      <c r="D4" s="872"/>
      <c r="E4" s="872"/>
      <c r="F4" s="872"/>
      <c r="G4" s="873"/>
    </row>
    <row r="5" spans="1:7" x14ac:dyDescent="0.3">
      <c r="A5" s="874"/>
      <c r="B5" s="875"/>
      <c r="C5" s="875"/>
      <c r="D5" s="875"/>
      <c r="E5" s="875"/>
      <c r="F5" s="875"/>
      <c r="G5" s="876"/>
    </row>
    <row r="6" spans="1:7" ht="15.6" x14ac:dyDescent="0.3">
      <c r="A6" s="74" t="s">
        <v>1034</v>
      </c>
      <c r="B6" s="74" t="s">
        <v>1035</v>
      </c>
      <c r="C6" s="74" t="s">
        <v>1036</v>
      </c>
      <c r="D6" s="74" t="s">
        <v>1037</v>
      </c>
      <c r="E6" s="74" t="s">
        <v>1038</v>
      </c>
      <c r="F6" s="62" t="s">
        <v>2189</v>
      </c>
      <c r="G6" s="63" t="s">
        <v>1039</v>
      </c>
    </row>
    <row r="7" spans="1:7" x14ac:dyDescent="0.3">
      <c r="A7" s="75" t="s">
        <v>1040</v>
      </c>
      <c r="B7" s="75" t="s">
        <v>3067</v>
      </c>
      <c r="C7" s="76">
        <v>44854</v>
      </c>
      <c r="D7" s="77">
        <v>240244.58</v>
      </c>
      <c r="E7" s="201"/>
      <c r="F7" s="79">
        <f>D7/$D$19</f>
        <v>0.10167475924312762</v>
      </c>
      <c r="G7" s="378">
        <f>D7/$D$19</f>
        <v>0.10167475924312762</v>
      </c>
    </row>
    <row r="8" spans="1:7" x14ac:dyDescent="0.3">
      <c r="A8" s="75" t="s">
        <v>1042</v>
      </c>
      <c r="B8" s="75" t="s">
        <v>3068</v>
      </c>
      <c r="C8" s="76">
        <v>44907</v>
      </c>
      <c r="D8" s="77">
        <v>428657.87</v>
      </c>
      <c r="E8" s="201"/>
      <c r="F8" s="79">
        <f t="shared" ref="F8:F15" si="0">D8/$D$19</f>
        <v>0.18141381474629686</v>
      </c>
      <c r="G8" s="378">
        <f t="shared" ref="G8:G15" si="1">D8/$D$19</f>
        <v>0.18141381474629686</v>
      </c>
    </row>
    <row r="9" spans="1:7" x14ac:dyDescent="0.3">
      <c r="A9" s="75" t="s">
        <v>1706</v>
      </c>
      <c r="B9" s="75" t="s">
        <v>3069</v>
      </c>
      <c r="C9" s="76">
        <v>44911</v>
      </c>
      <c r="D9" s="77">
        <v>262254.3</v>
      </c>
      <c r="E9" s="201"/>
      <c r="F9" s="79">
        <f t="shared" si="0"/>
        <v>0.11098957076565458</v>
      </c>
      <c r="G9" s="378">
        <f t="shared" si="1"/>
        <v>0.11098957076565458</v>
      </c>
    </row>
    <row r="10" spans="1:7" x14ac:dyDescent="0.3">
      <c r="A10" s="75" t="s">
        <v>2078</v>
      </c>
      <c r="B10" s="75" t="s">
        <v>3070</v>
      </c>
      <c r="C10" s="76">
        <v>45169</v>
      </c>
      <c r="D10" s="77">
        <v>606620.92000000004</v>
      </c>
      <c r="E10" s="201"/>
      <c r="F10" s="79">
        <f t="shared" si="0"/>
        <v>0.2567301871819318</v>
      </c>
      <c r="G10" s="378">
        <f t="shared" si="1"/>
        <v>0.2567301871819318</v>
      </c>
    </row>
    <row r="11" spans="1:7" x14ac:dyDescent="0.3">
      <c r="A11" s="75" t="s">
        <v>2080</v>
      </c>
      <c r="B11" s="75" t="s">
        <v>3071</v>
      </c>
      <c r="C11" s="76">
        <v>45224</v>
      </c>
      <c r="D11" s="77">
        <v>179339.88</v>
      </c>
      <c r="E11" s="201"/>
      <c r="F11" s="79">
        <f t="shared" si="0"/>
        <v>7.5899065534345861E-2</v>
      </c>
      <c r="G11" s="378">
        <f t="shared" si="1"/>
        <v>7.5899065534345861E-2</v>
      </c>
    </row>
    <row r="12" spans="1:7" x14ac:dyDescent="0.3">
      <c r="A12" s="75" t="s">
        <v>2082</v>
      </c>
      <c r="B12" s="75" t="s">
        <v>3072</v>
      </c>
      <c r="C12" s="76">
        <v>45362</v>
      </c>
      <c r="D12" s="77">
        <v>247345.67</v>
      </c>
      <c r="E12" s="201"/>
      <c r="F12" s="79">
        <f t="shared" si="0"/>
        <v>0.10468003668211825</v>
      </c>
      <c r="G12" s="378">
        <f t="shared" si="1"/>
        <v>0.10468003668211825</v>
      </c>
    </row>
    <row r="13" spans="1:7" x14ac:dyDescent="0.3">
      <c r="A13" s="75" t="s">
        <v>2185</v>
      </c>
      <c r="B13" s="75" t="s">
        <v>3073</v>
      </c>
      <c r="C13" s="76">
        <v>45441</v>
      </c>
      <c r="D13" s="78">
        <v>196486.25399999999</v>
      </c>
      <c r="E13" s="78"/>
      <c r="F13" s="79">
        <f t="shared" si="0"/>
        <v>8.315564317843932E-2</v>
      </c>
      <c r="G13" s="378">
        <f t="shared" si="1"/>
        <v>8.315564317843932E-2</v>
      </c>
    </row>
    <row r="14" spans="1:7" x14ac:dyDescent="0.3">
      <c r="A14" s="75" t="s">
        <v>2191</v>
      </c>
      <c r="B14" s="75" t="s">
        <v>3074</v>
      </c>
      <c r="C14" s="76">
        <v>45516</v>
      </c>
      <c r="D14" s="78">
        <v>167354.92000000001</v>
      </c>
      <c r="E14" s="78"/>
      <c r="F14" s="79">
        <f t="shared" si="0"/>
        <v>7.0826868182220323E-2</v>
      </c>
      <c r="G14" s="378">
        <f t="shared" si="1"/>
        <v>7.0826868182220323E-2</v>
      </c>
    </row>
    <row r="15" spans="1:7" x14ac:dyDescent="0.3">
      <c r="A15" s="75" t="s">
        <v>2192</v>
      </c>
      <c r="B15" s="75" t="s">
        <v>3075</v>
      </c>
      <c r="C15" s="76">
        <v>45553</v>
      </c>
      <c r="D15" s="78">
        <v>34569.019999999997</v>
      </c>
      <c r="E15" s="416" t="s">
        <v>2214</v>
      </c>
      <c r="F15" s="79">
        <f t="shared" si="0"/>
        <v>1.4630077339396639E-2</v>
      </c>
      <c r="G15" s="378">
        <f t="shared" si="1"/>
        <v>1.4630077339396639E-2</v>
      </c>
    </row>
    <row r="16" spans="1:7" x14ac:dyDescent="0.3">
      <c r="A16" s="701" t="s">
        <v>1708</v>
      </c>
      <c r="B16" s="732"/>
      <c r="C16" s="733"/>
      <c r="D16" s="799">
        <v>1839530.06</v>
      </c>
      <c r="E16" s="733"/>
      <c r="F16" s="417" t="s">
        <v>30</v>
      </c>
      <c r="G16" s="378"/>
    </row>
    <row r="17" spans="1:7" x14ac:dyDescent="0.3">
      <c r="A17" s="701" t="s">
        <v>3042</v>
      </c>
      <c r="B17" s="732"/>
      <c r="C17" s="733"/>
      <c r="D17" s="799">
        <v>438237.5</v>
      </c>
      <c r="E17" s="733"/>
      <c r="F17" s="417" t="s">
        <v>30</v>
      </c>
      <c r="G17" s="378"/>
    </row>
    <row r="18" spans="1:7" x14ac:dyDescent="0.3">
      <c r="A18" s="701" t="s">
        <v>3076</v>
      </c>
      <c r="B18" s="732"/>
      <c r="C18" s="733"/>
      <c r="D18" s="799">
        <v>85105.8</v>
      </c>
      <c r="E18" s="733"/>
      <c r="F18" s="417" t="s">
        <v>30</v>
      </c>
      <c r="G18" s="378"/>
    </row>
    <row r="19" spans="1:7" x14ac:dyDescent="0.3">
      <c r="A19" s="701" t="s">
        <v>3077</v>
      </c>
      <c r="B19" s="732"/>
      <c r="C19" s="733"/>
      <c r="D19" s="799">
        <f>SUM(D16:E18)</f>
        <v>2362873.36</v>
      </c>
      <c r="E19" s="733"/>
      <c r="F19" s="82">
        <v>1</v>
      </c>
      <c r="G19" s="378"/>
    </row>
    <row r="20" spans="1:7" x14ac:dyDescent="0.3">
      <c r="A20" s="731" t="s">
        <v>3043</v>
      </c>
      <c r="B20" s="732"/>
      <c r="C20" s="733"/>
      <c r="D20" s="734">
        <f>SUM(D7:D15)-0.05</f>
        <v>2362873.3640000001</v>
      </c>
      <c r="E20" s="733"/>
      <c r="F20" s="82">
        <f>D20/D19</f>
        <v>1.0000000016928543</v>
      </c>
      <c r="G20" s="379">
        <f>SUM(G7:G15)</f>
        <v>1.0000000228535313</v>
      </c>
    </row>
    <row r="21" spans="1:7" x14ac:dyDescent="0.3">
      <c r="A21" s="678" t="s">
        <v>1049</v>
      </c>
      <c r="B21" s="679"/>
      <c r="C21" s="680"/>
      <c r="D21" s="681">
        <f>D19-D20</f>
        <v>-4.0000001899898052E-3</v>
      </c>
      <c r="E21" s="680"/>
      <c r="F21" s="82">
        <f>D21/D19</f>
        <v>-1.6928542416635504E-9</v>
      </c>
      <c r="G21" s="379">
        <f>1-G20</f>
        <v>-2.2853531289612761E-8</v>
      </c>
    </row>
  </sheetData>
  <mergeCells count="16">
    <mergeCell ref="A1:G1"/>
    <mergeCell ref="A2:G2"/>
    <mergeCell ref="A3:G3"/>
    <mergeCell ref="A4:G5"/>
    <mergeCell ref="A16:C16"/>
    <mergeCell ref="D16:E16"/>
    <mergeCell ref="A20:C20"/>
    <mergeCell ref="D20:E20"/>
    <mergeCell ref="A21:C21"/>
    <mergeCell ref="D21:E21"/>
    <mergeCell ref="A17:C17"/>
    <mergeCell ref="D17:E17"/>
    <mergeCell ref="A18:C18"/>
    <mergeCell ref="D18:E18"/>
    <mergeCell ref="A19:C19"/>
    <mergeCell ref="D19:E19"/>
  </mergeCells>
  <pageMargins left="0.511811024" right="0.511811024" top="0.78740157499999996" bottom="0.78740157499999996" header="0.31496062000000002" footer="0.31496062000000002"/>
  <pageSetup paperSize="9" scale="50" orientation="portrait"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A087C-232F-4655-8086-D104DE7D3EAE}">
  <dimension ref="A1:U1689"/>
  <sheetViews>
    <sheetView view="pageBreakPreview" zoomScale="70" zoomScaleNormal="85" zoomScaleSheetLayoutView="70" workbookViewId="0">
      <selection activeCell="A10" sqref="A10"/>
    </sheetView>
  </sheetViews>
  <sheetFormatPr defaultRowHeight="14.4" x14ac:dyDescent="0.3"/>
  <cols>
    <col min="1" max="1" width="12.33203125" customWidth="1"/>
    <col min="2" max="2" width="12" customWidth="1"/>
    <col min="3" max="3" width="68.109375" customWidth="1"/>
    <col min="4" max="4" width="15.6640625" customWidth="1"/>
    <col min="5" max="5" width="12" customWidth="1"/>
    <col min="6" max="6" width="14.88671875" customWidth="1"/>
    <col min="7" max="7" width="19.21875" customWidth="1"/>
    <col min="8" max="8" width="10.88671875" bestFit="1" customWidth="1"/>
    <col min="9" max="9" width="10.44140625" bestFit="1" customWidth="1"/>
    <col min="10" max="10" width="17.109375" bestFit="1" customWidth="1"/>
    <col min="11" max="11" width="9.77734375" bestFit="1" customWidth="1"/>
    <col min="12" max="12" width="11.77734375" customWidth="1"/>
    <col min="13" max="13" width="14.33203125" customWidth="1"/>
    <col min="14" max="14" width="10.6640625" bestFit="1" customWidth="1"/>
    <col min="15" max="15" width="11.5546875" bestFit="1" customWidth="1"/>
    <col min="16" max="16" width="14.109375" customWidth="1"/>
    <col min="17" max="17" width="10.33203125" bestFit="1" customWidth="1"/>
    <col min="18" max="18" width="12.6640625" customWidth="1"/>
    <col min="19" max="19" width="13.77734375" customWidth="1"/>
    <col min="20" max="21" width="16" customWidth="1"/>
  </cols>
  <sheetData>
    <row r="1" spans="1:21" ht="15.6" x14ac:dyDescent="0.3">
      <c r="A1" s="916" t="s">
        <v>6746</v>
      </c>
      <c r="B1" s="916"/>
      <c r="C1" s="916"/>
      <c r="D1" s="916"/>
      <c r="E1" s="916"/>
      <c r="F1" s="916"/>
      <c r="G1" s="916"/>
      <c r="H1" s="916"/>
      <c r="I1" s="916"/>
      <c r="J1" s="916"/>
      <c r="K1" s="916"/>
      <c r="L1" s="916"/>
      <c r="M1" s="916"/>
      <c r="N1" s="916"/>
      <c r="O1" s="916"/>
      <c r="P1" s="916"/>
      <c r="Q1" s="916"/>
      <c r="R1" s="916"/>
      <c r="S1" s="916"/>
      <c r="T1" s="916"/>
      <c r="U1" s="916"/>
    </row>
    <row r="2" spans="1:21" ht="15.6" customHeight="1" x14ac:dyDescent="0.3">
      <c r="A2" s="917" t="s">
        <v>6747</v>
      </c>
      <c r="B2" s="917"/>
      <c r="C2" s="917"/>
      <c r="D2" s="917"/>
      <c r="E2" s="917"/>
      <c r="F2" s="917"/>
      <c r="G2" s="917"/>
      <c r="H2" s="917"/>
      <c r="I2" s="917"/>
      <c r="J2" s="917"/>
      <c r="K2" s="917"/>
      <c r="L2" s="917"/>
      <c r="M2" s="917"/>
      <c r="N2" s="917"/>
      <c r="O2" s="917"/>
      <c r="P2" s="917"/>
      <c r="Q2" s="917"/>
      <c r="R2" s="917"/>
      <c r="S2" s="917"/>
      <c r="T2" s="917"/>
      <c r="U2" s="917"/>
    </row>
    <row r="3" spans="1:21" ht="15.6" x14ac:dyDescent="0.3">
      <c r="A3" s="916" t="s">
        <v>6748</v>
      </c>
      <c r="B3" s="916"/>
      <c r="C3" s="916"/>
      <c r="D3" s="916"/>
      <c r="E3" s="916"/>
      <c r="F3" s="916"/>
      <c r="G3" s="916"/>
      <c r="H3" s="916"/>
      <c r="I3" s="916"/>
      <c r="J3" s="916"/>
      <c r="K3" s="916"/>
      <c r="L3" s="916"/>
      <c r="M3" s="916"/>
      <c r="N3" s="916"/>
      <c r="O3" s="916"/>
      <c r="P3" s="916"/>
      <c r="Q3" s="916"/>
      <c r="R3" s="916"/>
      <c r="S3" s="916"/>
      <c r="T3" s="916"/>
      <c r="U3" s="916"/>
    </row>
    <row r="4" spans="1:21" ht="15.6" x14ac:dyDescent="0.3">
      <c r="A4" s="916" t="s">
        <v>6749</v>
      </c>
      <c r="B4" s="916"/>
      <c r="C4" s="916"/>
      <c r="D4" s="916"/>
      <c r="E4" s="916"/>
      <c r="F4" s="916"/>
      <c r="G4" s="916"/>
      <c r="H4" s="916"/>
      <c r="I4" s="916"/>
      <c r="J4" s="916"/>
      <c r="K4" s="916"/>
      <c r="L4" s="916"/>
      <c r="M4" s="916"/>
      <c r="N4" s="916"/>
      <c r="O4" s="916"/>
      <c r="P4" s="916"/>
      <c r="Q4" s="916"/>
      <c r="R4" s="916"/>
      <c r="S4" s="916"/>
      <c r="T4" s="916"/>
      <c r="U4" s="916"/>
    </row>
    <row r="5" spans="1:21" x14ac:dyDescent="0.3">
      <c r="B5" s="866"/>
      <c r="C5" s="866"/>
      <c r="D5" s="866"/>
      <c r="E5" s="866"/>
      <c r="F5" s="866"/>
      <c r="G5" s="866"/>
      <c r="H5" s="866"/>
      <c r="I5" s="866"/>
      <c r="J5" s="866"/>
      <c r="K5" s="866"/>
      <c r="L5" s="866"/>
      <c r="M5" s="866"/>
      <c r="N5" s="866"/>
      <c r="O5" s="866"/>
      <c r="P5" s="866"/>
      <c r="Q5" s="866"/>
      <c r="R5" s="866"/>
      <c r="S5" s="866"/>
      <c r="T5" s="866"/>
      <c r="U5" s="866"/>
    </row>
    <row r="6" spans="1:21" ht="17.399999999999999" x14ac:dyDescent="0.3">
      <c r="A6" s="915" t="s">
        <v>55</v>
      </c>
      <c r="B6" s="915"/>
      <c r="C6" s="915"/>
      <c r="D6" s="915"/>
      <c r="E6" s="915"/>
      <c r="F6" s="915"/>
      <c r="G6" s="915"/>
      <c r="H6" s="915"/>
      <c r="I6" s="915"/>
      <c r="J6" s="915"/>
      <c r="K6" s="915"/>
      <c r="L6" s="915"/>
      <c r="M6" s="915"/>
      <c r="N6" s="915"/>
      <c r="O6" s="915"/>
      <c r="P6" s="915"/>
      <c r="Q6" s="915"/>
      <c r="R6" s="915"/>
      <c r="S6" s="915"/>
      <c r="T6" s="915"/>
      <c r="U6" s="915"/>
    </row>
    <row r="7" spans="1:21" ht="15.6" x14ac:dyDescent="0.3">
      <c r="A7" s="594" t="s">
        <v>6750</v>
      </c>
      <c r="B7" s="593"/>
      <c r="C7" s="593"/>
      <c r="D7" s="593"/>
      <c r="E7" s="593"/>
      <c r="F7" s="593"/>
      <c r="G7" s="593"/>
      <c r="H7" s="593"/>
      <c r="I7" s="593"/>
      <c r="J7" s="593"/>
      <c r="K7" s="593"/>
      <c r="L7" s="593"/>
      <c r="M7" s="593"/>
      <c r="N7" s="593"/>
      <c r="O7" s="593"/>
      <c r="P7" s="593"/>
      <c r="Q7" s="593"/>
      <c r="R7" s="593"/>
      <c r="S7" s="593"/>
      <c r="T7" s="593"/>
      <c r="U7" s="593"/>
    </row>
    <row r="8" spans="1:21" ht="15.6" x14ac:dyDescent="0.3">
      <c r="A8" s="594" t="s">
        <v>6751</v>
      </c>
      <c r="B8" s="593"/>
      <c r="C8" s="593"/>
      <c r="D8" s="593"/>
      <c r="E8" s="593"/>
      <c r="F8" s="593"/>
      <c r="G8" s="593"/>
      <c r="H8" s="593"/>
      <c r="I8" s="593"/>
      <c r="J8" s="593"/>
      <c r="K8" s="593"/>
      <c r="L8" s="593"/>
      <c r="M8" s="593"/>
      <c r="N8" s="593"/>
      <c r="O8" s="593"/>
      <c r="P8" s="593"/>
      <c r="Q8" s="593"/>
      <c r="R8" s="593"/>
      <c r="S8" s="593"/>
      <c r="T8" s="593"/>
      <c r="U8" s="593"/>
    </row>
    <row r="9" spans="1:21" ht="15.6" x14ac:dyDescent="0.3">
      <c r="A9" s="594" t="s">
        <v>6752</v>
      </c>
      <c r="B9" s="593"/>
      <c r="C9" s="593"/>
      <c r="D9" s="593"/>
      <c r="E9" s="593"/>
      <c r="F9" s="593"/>
      <c r="G9" s="593"/>
      <c r="H9" s="593"/>
      <c r="I9" s="593"/>
      <c r="J9" s="593"/>
      <c r="K9" s="593"/>
      <c r="L9" s="593"/>
      <c r="M9" s="593"/>
      <c r="N9" s="593"/>
      <c r="O9" s="593"/>
      <c r="P9" s="593"/>
      <c r="Q9" s="593"/>
      <c r="R9" s="593"/>
      <c r="S9" s="593"/>
      <c r="T9" s="593"/>
      <c r="U9" s="593"/>
    </row>
    <row r="10" spans="1:21" ht="15.6" x14ac:dyDescent="0.3">
      <c r="A10" s="594" t="s">
        <v>6753</v>
      </c>
      <c r="B10" s="593"/>
      <c r="C10" s="593"/>
      <c r="D10" s="593"/>
      <c r="E10" s="593"/>
      <c r="F10" s="593"/>
      <c r="G10" s="593"/>
      <c r="H10" s="593"/>
      <c r="I10" s="593"/>
      <c r="J10" s="593"/>
      <c r="K10" s="593"/>
      <c r="L10" s="593"/>
      <c r="M10" s="593"/>
      <c r="N10" s="593"/>
      <c r="O10" s="593"/>
      <c r="P10" s="593"/>
      <c r="Q10" s="593"/>
      <c r="R10" s="593"/>
      <c r="S10" s="921" t="s">
        <v>2905</v>
      </c>
      <c r="T10" s="922"/>
      <c r="U10" s="922"/>
    </row>
    <row r="11" spans="1:21" ht="15.6" x14ac:dyDescent="0.3">
      <c r="A11" s="594" t="s">
        <v>6754</v>
      </c>
      <c r="B11" s="595">
        <v>0.31290000000000001</v>
      </c>
      <c r="C11" s="593"/>
      <c r="D11" s="593"/>
      <c r="E11" s="593"/>
      <c r="F11" s="593"/>
      <c r="G11" s="593"/>
      <c r="H11" s="593"/>
      <c r="I11" s="593"/>
      <c r="J11" s="593"/>
      <c r="K11" s="593"/>
      <c r="L11" s="593"/>
      <c r="M11" s="593"/>
      <c r="N11" s="593"/>
      <c r="O11" s="593"/>
      <c r="P11" s="593"/>
      <c r="Q11" s="593"/>
      <c r="R11" s="593"/>
      <c r="S11" s="923">
        <f>U1689</f>
        <v>12899470.563495753</v>
      </c>
      <c r="T11" s="924"/>
      <c r="U11" s="924"/>
    </row>
    <row r="12" spans="1:21" x14ac:dyDescent="0.3">
      <c r="A12" s="593"/>
      <c r="B12" s="593"/>
      <c r="C12" s="593"/>
      <c r="D12" s="593"/>
      <c r="E12" s="593"/>
      <c r="F12" s="593"/>
      <c r="G12" s="593"/>
      <c r="H12" s="593"/>
      <c r="I12" s="593"/>
      <c r="J12" s="593"/>
      <c r="K12" s="593"/>
      <c r="L12" s="593"/>
      <c r="M12" s="593"/>
      <c r="N12" s="593"/>
      <c r="O12" s="593"/>
      <c r="P12" s="593"/>
      <c r="Q12" s="593"/>
      <c r="R12" s="593"/>
      <c r="S12" s="593"/>
      <c r="T12" s="593"/>
      <c r="U12" s="593"/>
    </row>
    <row r="13" spans="1:21" x14ac:dyDescent="0.3">
      <c r="A13" s="525"/>
      <c r="B13" s="525"/>
      <c r="C13" s="526"/>
      <c r="D13" s="527"/>
      <c r="E13" s="918" t="s">
        <v>4318</v>
      </c>
      <c r="F13" s="918"/>
      <c r="G13" s="918"/>
      <c r="H13" s="919" t="s">
        <v>4319</v>
      </c>
      <c r="I13" s="919"/>
      <c r="J13" s="919"/>
      <c r="K13" s="920" t="s">
        <v>4320</v>
      </c>
      <c r="L13" s="920"/>
      <c r="M13" s="920"/>
      <c r="N13" s="920" t="s">
        <v>4320</v>
      </c>
      <c r="O13" s="920"/>
      <c r="P13" s="920"/>
      <c r="Q13" s="919" t="s">
        <v>4321</v>
      </c>
      <c r="R13" s="919"/>
      <c r="S13" s="919"/>
      <c r="T13" s="918" t="s">
        <v>71</v>
      </c>
      <c r="U13" s="918"/>
    </row>
    <row r="14" spans="1:21" ht="41.4" x14ac:dyDescent="0.3">
      <c r="A14" s="528" t="s">
        <v>61</v>
      </c>
      <c r="B14" s="528"/>
      <c r="C14" s="529" t="s">
        <v>62</v>
      </c>
      <c r="D14" s="530" t="s">
        <v>2888</v>
      </c>
      <c r="E14" s="530" t="s">
        <v>64</v>
      </c>
      <c r="F14" s="530" t="s">
        <v>2889</v>
      </c>
      <c r="G14" s="530" t="s">
        <v>2890</v>
      </c>
      <c r="H14" s="530" t="s">
        <v>64</v>
      </c>
      <c r="I14" s="530" t="s">
        <v>2889</v>
      </c>
      <c r="J14" s="530" t="s">
        <v>2890</v>
      </c>
      <c r="K14" s="531" t="s">
        <v>4322</v>
      </c>
      <c r="L14" s="532" t="s">
        <v>4323</v>
      </c>
      <c r="M14" s="533" t="s">
        <v>4324</v>
      </c>
      <c r="N14" s="530" t="s">
        <v>64</v>
      </c>
      <c r="O14" s="530" t="s">
        <v>2889</v>
      </c>
      <c r="P14" s="530" t="s">
        <v>2890</v>
      </c>
      <c r="Q14" s="532" t="s">
        <v>4325</v>
      </c>
      <c r="R14" s="532" t="s">
        <v>4326</v>
      </c>
      <c r="S14" s="532" t="s">
        <v>4327</v>
      </c>
      <c r="T14" s="530" t="s">
        <v>4328</v>
      </c>
      <c r="U14" s="532" t="s">
        <v>1702</v>
      </c>
    </row>
    <row r="15" spans="1:21" x14ac:dyDescent="0.3">
      <c r="A15" s="534" t="s">
        <v>2092</v>
      </c>
      <c r="B15" s="535" t="s">
        <v>1717</v>
      </c>
      <c r="C15" s="536"/>
      <c r="D15" s="537"/>
      <c r="E15" s="538"/>
      <c r="F15" s="538"/>
      <c r="G15" s="538">
        <f>G16</f>
        <v>472207.8</v>
      </c>
      <c r="H15" s="538"/>
      <c r="I15" s="538"/>
      <c r="J15" s="538">
        <f>J16</f>
        <v>346285.72000000003</v>
      </c>
      <c r="K15" s="538"/>
      <c r="L15" s="538"/>
      <c r="M15" s="538">
        <f>M16</f>
        <v>152246.56</v>
      </c>
      <c r="N15" s="539"/>
      <c r="O15" s="539"/>
      <c r="P15" s="538">
        <f>P16</f>
        <v>38061.64</v>
      </c>
      <c r="Q15" s="540"/>
      <c r="R15" s="540"/>
      <c r="S15" s="538">
        <f>S16</f>
        <v>114184.92</v>
      </c>
      <c r="T15" s="540"/>
      <c r="U15" s="537">
        <f>U16</f>
        <v>574655.56000000006</v>
      </c>
    </row>
    <row r="16" spans="1:21" x14ac:dyDescent="0.3">
      <c r="A16" s="541" t="s">
        <v>69</v>
      </c>
      <c r="B16" s="541" t="s">
        <v>10</v>
      </c>
      <c r="C16" s="542" t="s">
        <v>1717</v>
      </c>
      <c r="D16" s="543" t="s">
        <v>1718</v>
      </c>
      <c r="E16" s="544">
        <v>15</v>
      </c>
      <c r="F16" s="544">
        <v>31480.52</v>
      </c>
      <c r="G16" s="545">
        <f>ROUND(E16*F16,2)</f>
        <v>472207.8</v>
      </c>
      <c r="H16" s="546">
        <v>11</v>
      </c>
      <c r="I16" s="546">
        <v>31480.52</v>
      </c>
      <c r="J16" s="546">
        <v>346285.72000000003</v>
      </c>
      <c r="K16" s="544">
        <v>4</v>
      </c>
      <c r="L16" s="544">
        <v>38061.64</v>
      </c>
      <c r="M16" s="544">
        <v>152246.56</v>
      </c>
      <c r="N16" s="544">
        <v>1</v>
      </c>
      <c r="O16" s="544">
        <v>38061.64</v>
      </c>
      <c r="P16" s="544">
        <f>ROUND(N16*O16,2)</f>
        <v>38061.64</v>
      </c>
      <c r="Q16" s="543">
        <v>2</v>
      </c>
      <c r="R16" s="543">
        <v>38061.64</v>
      </c>
      <c r="S16" s="543">
        <v>114184.92</v>
      </c>
      <c r="T16" s="547">
        <f>Q16+E16</f>
        <v>17</v>
      </c>
      <c r="U16" s="547">
        <f>ROUNDUP((H16*I16)+(K16*L16)+(Q16*R16),2)</f>
        <v>574655.56000000006</v>
      </c>
    </row>
    <row r="17" spans="1:21" x14ac:dyDescent="0.3">
      <c r="A17" s="534" t="s">
        <v>2099</v>
      </c>
      <c r="B17" s="548" t="s">
        <v>4329</v>
      </c>
      <c r="C17" s="536"/>
      <c r="D17" s="537">
        <v>0</v>
      </c>
      <c r="E17" s="538">
        <v>0</v>
      </c>
      <c r="F17" s="538">
        <v>0</v>
      </c>
      <c r="G17" s="538">
        <f>SUM(G18:G136)</f>
        <v>2740801.540000001</v>
      </c>
      <c r="H17" s="538">
        <v>0</v>
      </c>
      <c r="I17" s="538">
        <v>0</v>
      </c>
      <c r="J17" s="538">
        <f>SUM(J18:J136)</f>
        <v>1920771.0432096</v>
      </c>
      <c r="K17" s="538"/>
      <c r="L17" s="538">
        <v>0</v>
      </c>
      <c r="M17" s="538">
        <f>SUM(M18:M136)</f>
        <v>991413.4099999998</v>
      </c>
      <c r="N17" s="539"/>
      <c r="O17" s="539">
        <v>0</v>
      </c>
      <c r="P17" s="538">
        <f>SUM(P18:P136)</f>
        <v>991413.48999999987</v>
      </c>
      <c r="Q17" s="549"/>
      <c r="R17" s="549"/>
      <c r="S17" s="538">
        <f>SUM(S18:S136)</f>
        <v>991413.48999999987</v>
      </c>
      <c r="T17" s="540"/>
      <c r="U17" s="537">
        <f>SUM(U18:U136)</f>
        <v>2912184.8999999994</v>
      </c>
    </row>
    <row r="18" spans="1:21" x14ac:dyDescent="0.3">
      <c r="A18" s="550" t="s">
        <v>74</v>
      </c>
      <c r="B18" s="551" t="s">
        <v>72</v>
      </c>
      <c r="C18" s="552"/>
      <c r="D18" s="553">
        <v>0</v>
      </c>
      <c r="E18" s="554">
        <v>0</v>
      </c>
      <c r="F18" s="554">
        <v>0</v>
      </c>
      <c r="G18" s="554"/>
      <c r="H18" s="555">
        <v>0</v>
      </c>
      <c r="I18" s="555">
        <v>0</v>
      </c>
      <c r="J18" s="555">
        <v>0</v>
      </c>
      <c r="K18" s="554"/>
      <c r="L18" s="554">
        <v>0</v>
      </c>
      <c r="M18" s="554">
        <v>0</v>
      </c>
      <c r="N18" s="554"/>
      <c r="O18" s="554">
        <v>0</v>
      </c>
      <c r="P18" s="544">
        <f t="shared" ref="P18:P25" si="0">ROUND(N18*O18,2)</f>
        <v>0</v>
      </c>
      <c r="Q18" s="556"/>
      <c r="R18" s="556">
        <v>0</v>
      </c>
      <c r="S18" s="544">
        <v>0</v>
      </c>
      <c r="T18" s="547">
        <f t="shared" ref="T18:T81" si="1">Q18+E18</f>
        <v>0</v>
      </c>
      <c r="U18" s="547">
        <f t="shared" ref="U18:U25" si="2">ROUNDUP((H18*I18)+(K18*L18)+(Q18*R18),2)</f>
        <v>0</v>
      </c>
    </row>
    <row r="19" spans="1:21" x14ac:dyDescent="0.3">
      <c r="A19" s="541" t="s">
        <v>3265</v>
      </c>
      <c r="B19" s="557" t="s">
        <v>10</v>
      </c>
      <c r="C19" s="558" t="s">
        <v>4330</v>
      </c>
      <c r="D19" s="543" t="s">
        <v>1124</v>
      </c>
      <c r="E19" s="544">
        <v>6</v>
      </c>
      <c r="F19" s="544">
        <v>336.96</v>
      </c>
      <c r="G19" s="545">
        <f t="shared" ref="G19:G25" si="3">ROUND(E19*F19,2)</f>
        <v>2021.76</v>
      </c>
      <c r="H19" s="546">
        <v>6</v>
      </c>
      <c r="I19" s="546">
        <v>336.96</v>
      </c>
      <c r="J19" s="546">
        <v>2021.7599999999998</v>
      </c>
      <c r="K19" s="544">
        <v>0</v>
      </c>
      <c r="L19" s="544">
        <v>407.4</v>
      </c>
      <c r="M19" s="544">
        <v>0</v>
      </c>
      <c r="N19" s="544">
        <v>0</v>
      </c>
      <c r="O19" s="544">
        <v>407.4</v>
      </c>
      <c r="P19" s="544">
        <f t="shared" si="0"/>
        <v>0</v>
      </c>
      <c r="Q19" s="556"/>
      <c r="R19" s="556">
        <v>407.4</v>
      </c>
      <c r="S19" s="544">
        <v>0</v>
      </c>
      <c r="T19" s="547">
        <f t="shared" si="1"/>
        <v>6</v>
      </c>
      <c r="U19" s="547">
        <f t="shared" si="2"/>
        <v>2021.76</v>
      </c>
    </row>
    <row r="20" spans="1:21" x14ac:dyDescent="0.3">
      <c r="A20" s="541" t="s">
        <v>3267</v>
      </c>
      <c r="B20" s="557" t="s">
        <v>10</v>
      </c>
      <c r="C20" s="558" t="s">
        <v>4331</v>
      </c>
      <c r="D20" s="543" t="s">
        <v>217</v>
      </c>
      <c r="E20" s="544">
        <v>1</v>
      </c>
      <c r="F20" s="544">
        <v>1335.04</v>
      </c>
      <c r="G20" s="545">
        <f t="shared" si="3"/>
        <v>1335.04</v>
      </c>
      <c r="H20" s="546">
        <v>1</v>
      </c>
      <c r="I20" s="546">
        <v>1335.04</v>
      </c>
      <c r="J20" s="546">
        <v>1335.04</v>
      </c>
      <c r="K20" s="544">
        <v>0</v>
      </c>
      <c r="L20" s="544">
        <v>1614.13</v>
      </c>
      <c r="M20" s="544">
        <v>0</v>
      </c>
      <c r="N20" s="544">
        <v>0</v>
      </c>
      <c r="O20" s="544">
        <v>1614.13</v>
      </c>
      <c r="P20" s="544">
        <f t="shared" si="0"/>
        <v>0</v>
      </c>
      <c r="Q20" s="556"/>
      <c r="R20" s="556">
        <v>1614.13</v>
      </c>
      <c r="S20" s="544">
        <v>0</v>
      </c>
      <c r="T20" s="547">
        <f t="shared" si="1"/>
        <v>1</v>
      </c>
      <c r="U20" s="547">
        <f t="shared" si="2"/>
        <v>1335.04</v>
      </c>
    </row>
    <row r="21" spans="1:21" x14ac:dyDescent="0.3">
      <c r="A21" s="541" t="s">
        <v>3269</v>
      </c>
      <c r="B21" s="557" t="s">
        <v>10</v>
      </c>
      <c r="C21" s="558" t="s">
        <v>4332</v>
      </c>
      <c r="D21" s="543" t="s">
        <v>217</v>
      </c>
      <c r="E21" s="544">
        <v>1</v>
      </c>
      <c r="F21" s="544">
        <v>476.48</v>
      </c>
      <c r="G21" s="545">
        <f t="shared" si="3"/>
        <v>476.48</v>
      </c>
      <c r="H21" s="546">
        <v>1</v>
      </c>
      <c r="I21" s="546">
        <v>476.48</v>
      </c>
      <c r="J21" s="546">
        <v>476.48</v>
      </c>
      <c r="K21" s="544">
        <v>0</v>
      </c>
      <c r="L21" s="544">
        <v>576.08000000000004</v>
      </c>
      <c r="M21" s="544">
        <v>0</v>
      </c>
      <c r="N21" s="544">
        <v>0</v>
      </c>
      <c r="O21" s="544">
        <v>576.08000000000004</v>
      </c>
      <c r="P21" s="544">
        <f t="shared" si="0"/>
        <v>0</v>
      </c>
      <c r="Q21" s="556"/>
      <c r="R21" s="556">
        <v>576.08000000000004</v>
      </c>
      <c r="S21" s="544">
        <v>0</v>
      </c>
      <c r="T21" s="547">
        <f t="shared" si="1"/>
        <v>1</v>
      </c>
      <c r="U21" s="547">
        <f t="shared" si="2"/>
        <v>476.48</v>
      </c>
    </row>
    <row r="22" spans="1:21" ht="27.6" x14ac:dyDescent="0.3">
      <c r="A22" s="541" t="s">
        <v>3271</v>
      </c>
      <c r="B22" s="557" t="s">
        <v>10</v>
      </c>
      <c r="C22" s="558" t="s">
        <v>4333</v>
      </c>
      <c r="D22" s="543" t="s">
        <v>115</v>
      </c>
      <c r="E22" s="544">
        <v>30</v>
      </c>
      <c r="F22" s="544">
        <v>902.72</v>
      </c>
      <c r="G22" s="545">
        <f t="shared" si="3"/>
        <v>27081.599999999999</v>
      </c>
      <c r="H22" s="546">
        <v>30</v>
      </c>
      <c r="I22" s="546">
        <v>902.72</v>
      </c>
      <c r="J22" s="546">
        <v>27081.600000000002</v>
      </c>
      <c r="K22" s="544">
        <v>0</v>
      </c>
      <c r="L22" s="544">
        <v>1091.43</v>
      </c>
      <c r="M22" s="544">
        <v>0</v>
      </c>
      <c r="N22" s="544">
        <v>0</v>
      </c>
      <c r="O22" s="544">
        <v>1091.43</v>
      </c>
      <c r="P22" s="544">
        <f t="shared" si="0"/>
        <v>0</v>
      </c>
      <c r="Q22" s="556"/>
      <c r="R22" s="556">
        <v>1091.43</v>
      </c>
      <c r="S22" s="544">
        <v>0</v>
      </c>
      <c r="T22" s="547">
        <f t="shared" si="1"/>
        <v>30</v>
      </c>
      <c r="U22" s="547">
        <f t="shared" si="2"/>
        <v>27081.599999999999</v>
      </c>
    </row>
    <row r="23" spans="1:21" x14ac:dyDescent="0.3">
      <c r="A23" s="541" t="s">
        <v>3273</v>
      </c>
      <c r="B23" s="557" t="s">
        <v>10</v>
      </c>
      <c r="C23" s="558" t="s">
        <v>4334</v>
      </c>
      <c r="D23" s="543" t="s">
        <v>115</v>
      </c>
      <c r="E23" s="544">
        <v>35</v>
      </c>
      <c r="F23" s="544">
        <v>734.21</v>
      </c>
      <c r="G23" s="545">
        <f t="shared" si="3"/>
        <v>25697.35</v>
      </c>
      <c r="H23" s="546">
        <v>35</v>
      </c>
      <c r="I23" s="546">
        <v>734.21</v>
      </c>
      <c r="J23" s="546">
        <v>25697.350000000002</v>
      </c>
      <c r="K23" s="544">
        <v>0</v>
      </c>
      <c r="L23" s="544">
        <v>887.69</v>
      </c>
      <c r="M23" s="544">
        <v>0</v>
      </c>
      <c r="N23" s="544">
        <v>0</v>
      </c>
      <c r="O23" s="544">
        <v>887.69</v>
      </c>
      <c r="P23" s="544">
        <f t="shared" si="0"/>
        <v>0</v>
      </c>
      <c r="Q23" s="556"/>
      <c r="R23" s="556">
        <v>887.69</v>
      </c>
      <c r="S23" s="544">
        <v>0</v>
      </c>
      <c r="T23" s="547">
        <f t="shared" si="1"/>
        <v>35</v>
      </c>
      <c r="U23" s="547">
        <f t="shared" si="2"/>
        <v>25697.35</v>
      </c>
    </row>
    <row r="24" spans="1:21" ht="27.6" x14ac:dyDescent="0.3">
      <c r="A24" s="541" t="s">
        <v>4335</v>
      </c>
      <c r="B24" s="557" t="s">
        <v>10</v>
      </c>
      <c r="C24" s="558" t="s">
        <v>4336</v>
      </c>
      <c r="D24" s="543" t="s">
        <v>115</v>
      </c>
      <c r="E24" s="544">
        <v>35</v>
      </c>
      <c r="F24" s="544">
        <v>477.75</v>
      </c>
      <c r="G24" s="545">
        <f t="shared" si="3"/>
        <v>16721.25</v>
      </c>
      <c r="H24" s="546">
        <v>35</v>
      </c>
      <c r="I24" s="546">
        <v>477.75</v>
      </c>
      <c r="J24" s="546">
        <v>16721.25</v>
      </c>
      <c r="K24" s="544">
        <v>0</v>
      </c>
      <c r="L24" s="544">
        <v>577.62</v>
      </c>
      <c r="M24" s="544">
        <v>0</v>
      </c>
      <c r="N24" s="544">
        <v>0</v>
      </c>
      <c r="O24" s="544">
        <v>577.62</v>
      </c>
      <c r="P24" s="544">
        <f t="shared" si="0"/>
        <v>0</v>
      </c>
      <c r="Q24" s="556"/>
      <c r="R24" s="556">
        <v>577.62</v>
      </c>
      <c r="S24" s="544">
        <v>0</v>
      </c>
      <c r="T24" s="547">
        <f t="shared" si="1"/>
        <v>35</v>
      </c>
      <c r="U24" s="547">
        <f t="shared" si="2"/>
        <v>16721.25</v>
      </c>
    </row>
    <row r="25" spans="1:21" x14ac:dyDescent="0.3">
      <c r="A25" s="541" t="s">
        <v>4337</v>
      </c>
      <c r="B25" s="557" t="s">
        <v>10</v>
      </c>
      <c r="C25" s="558" t="s">
        <v>4338</v>
      </c>
      <c r="D25" s="543" t="s">
        <v>115</v>
      </c>
      <c r="E25" s="544">
        <v>686.09</v>
      </c>
      <c r="F25" s="544">
        <v>0.56000000000000005</v>
      </c>
      <c r="G25" s="545">
        <f t="shared" si="3"/>
        <v>384.21</v>
      </c>
      <c r="H25" s="546">
        <v>686.09</v>
      </c>
      <c r="I25" s="546">
        <v>0.56000000000000005</v>
      </c>
      <c r="J25" s="546">
        <v>384.21040000000005</v>
      </c>
      <c r="K25" s="544">
        <v>0</v>
      </c>
      <c r="L25" s="544">
        <v>0.67</v>
      </c>
      <c r="M25" s="544">
        <v>0</v>
      </c>
      <c r="N25" s="544">
        <v>0</v>
      </c>
      <c r="O25" s="544">
        <v>0.67</v>
      </c>
      <c r="P25" s="544">
        <f t="shared" si="0"/>
        <v>0</v>
      </c>
      <c r="Q25" s="556"/>
      <c r="R25" s="556">
        <v>0.67</v>
      </c>
      <c r="S25" s="544">
        <v>0</v>
      </c>
      <c r="T25" s="547">
        <f t="shared" si="1"/>
        <v>686.09</v>
      </c>
      <c r="U25" s="547">
        <f t="shared" si="2"/>
        <v>384.21999999999997</v>
      </c>
    </row>
    <row r="26" spans="1:21" x14ac:dyDescent="0.3">
      <c r="A26" s="559" t="s">
        <v>77</v>
      </c>
      <c r="B26" s="560" t="s">
        <v>3252</v>
      </c>
      <c r="C26" s="561"/>
      <c r="D26" s="562">
        <v>0</v>
      </c>
      <c r="E26" s="563">
        <v>0</v>
      </c>
      <c r="F26" s="563">
        <v>0</v>
      </c>
      <c r="G26" s="563"/>
      <c r="H26" s="563">
        <v>0</v>
      </c>
      <c r="I26" s="563">
        <v>0</v>
      </c>
      <c r="J26" s="563">
        <v>0</v>
      </c>
      <c r="K26" s="563"/>
      <c r="L26" s="563">
        <v>0</v>
      </c>
      <c r="M26" s="563">
        <v>0</v>
      </c>
      <c r="N26" s="563"/>
      <c r="O26" s="563">
        <v>0</v>
      </c>
      <c r="P26" s="563">
        <v>0</v>
      </c>
      <c r="Q26" s="564"/>
      <c r="R26" s="564"/>
      <c r="S26" s="565">
        <v>0</v>
      </c>
      <c r="T26" s="566">
        <f t="shared" si="1"/>
        <v>0</v>
      </c>
      <c r="U26" s="566">
        <f>(H26*I26)+(K26*L26)+(Q26*R26)</f>
        <v>0</v>
      </c>
    </row>
    <row r="27" spans="1:21" x14ac:dyDescent="0.3">
      <c r="A27" s="541" t="s">
        <v>3276</v>
      </c>
      <c r="B27" s="557" t="s">
        <v>10</v>
      </c>
      <c r="C27" s="558" t="s">
        <v>4339</v>
      </c>
      <c r="D27" s="543" t="s">
        <v>1124</v>
      </c>
      <c r="E27" s="544">
        <v>13433.48</v>
      </c>
      <c r="F27" s="544">
        <v>1.54</v>
      </c>
      <c r="G27" s="545">
        <f t="shared" ref="G27:G90" si="4">ROUND(E27*F27,2)</f>
        <v>20687.560000000001</v>
      </c>
      <c r="H27" s="546">
        <v>13433.48</v>
      </c>
      <c r="I27" s="546">
        <v>1.54</v>
      </c>
      <c r="J27" s="546">
        <v>20687.5592</v>
      </c>
      <c r="K27" s="544">
        <v>0</v>
      </c>
      <c r="L27" s="544">
        <v>1.86</v>
      </c>
      <c r="M27" s="544">
        <v>0</v>
      </c>
      <c r="N27" s="544">
        <v>0</v>
      </c>
      <c r="O27" s="544">
        <v>1.86</v>
      </c>
      <c r="P27" s="544">
        <f t="shared" ref="P27:P32" si="5">ROUND(N27*O27,2)</f>
        <v>0</v>
      </c>
      <c r="Q27" s="556"/>
      <c r="R27" s="556">
        <v>1.86</v>
      </c>
      <c r="S27" s="544">
        <v>0</v>
      </c>
      <c r="T27" s="547">
        <f t="shared" si="1"/>
        <v>13433.48</v>
      </c>
      <c r="U27" s="547">
        <f t="shared" ref="U27:U32" si="6">ROUNDUP((H27*I27)+(K27*L27)+(Q27*R27),2)</f>
        <v>20687.559999999998</v>
      </c>
    </row>
    <row r="28" spans="1:21" ht="27.6" x14ac:dyDescent="0.3">
      <c r="A28" s="541" t="s">
        <v>3277</v>
      </c>
      <c r="B28" s="557" t="s">
        <v>10</v>
      </c>
      <c r="C28" s="558" t="s">
        <v>4340</v>
      </c>
      <c r="D28" s="543" t="s">
        <v>91</v>
      </c>
      <c r="E28" s="544">
        <v>4493.9399999999996</v>
      </c>
      <c r="F28" s="544">
        <v>2.84</v>
      </c>
      <c r="G28" s="545">
        <f t="shared" si="4"/>
        <v>12762.79</v>
      </c>
      <c r="H28" s="546">
        <v>4493.9399999999996</v>
      </c>
      <c r="I28" s="546">
        <v>2.84</v>
      </c>
      <c r="J28" s="546">
        <v>12762.789599999998</v>
      </c>
      <c r="K28" s="544">
        <v>0</v>
      </c>
      <c r="L28" s="544">
        <v>3.43</v>
      </c>
      <c r="M28" s="544">
        <v>0</v>
      </c>
      <c r="N28" s="544">
        <v>0</v>
      </c>
      <c r="O28" s="544">
        <v>3.43</v>
      </c>
      <c r="P28" s="544">
        <f t="shared" si="5"/>
        <v>0</v>
      </c>
      <c r="Q28" s="556"/>
      <c r="R28" s="556">
        <v>3.43</v>
      </c>
      <c r="S28" s="544">
        <v>0</v>
      </c>
      <c r="T28" s="547">
        <f t="shared" si="1"/>
        <v>4493.9399999999996</v>
      </c>
      <c r="U28" s="547">
        <f t="shared" si="6"/>
        <v>12762.79</v>
      </c>
    </row>
    <row r="29" spans="1:21" x14ac:dyDescent="0.3">
      <c r="A29" s="541" t="s">
        <v>3278</v>
      </c>
      <c r="B29" s="557" t="s">
        <v>10</v>
      </c>
      <c r="C29" s="558" t="s">
        <v>4341</v>
      </c>
      <c r="D29" s="543" t="s">
        <v>129</v>
      </c>
      <c r="E29" s="544">
        <v>22469.7</v>
      </c>
      <c r="F29" s="544">
        <v>2.23</v>
      </c>
      <c r="G29" s="545">
        <f t="shared" si="4"/>
        <v>50107.43</v>
      </c>
      <c r="H29" s="546">
        <v>22469.7</v>
      </c>
      <c r="I29" s="546">
        <v>2.23</v>
      </c>
      <c r="J29" s="546">
        <v>50107.431000000004</v>
      </c>
      <c r="K29" s="544">
        <v>0</v>
      </c>
      <c r="L29" s="544">
        <v>2.69</v>
      </c>
      <c r="M29" s="544">
        <v>0</v>
      </c>
      <c r="N29" s="544">
        <v>0</v>
      </c>
      <c r="O29" s="544">
        <v>2.69</v>
      </c>
      <c r="P29" s="544">
        <f t="shared" si="5"/>
        <v>0</v>
      </c>
      <c r="Q29" s="556"/>
      <c r="R29" s="556">
        <v>2.69</v>
      </c>
      <c r="S29" s="544">
        <v>0</v>
      </c>
      <c r="T29" s="547">
        <f t="shared" si="1"/>
        <v>22469.7</v>
      </c>
      <c r="U29" s="547">
        <f t="shared" si="6"/>
        <v>50107.44</v>
      </c>
    </row>
    <row r="30" spans="1:21" ht="41.4" x14ac:dyDescent="0.3">
      <c r="A30" s="541" t="s">
        <v>3279</v>
      </c>
      <c r="B30" s="557" t="s">
        <v>10</v>
      </c>
      <c r="C30" s="558" t="s">
        <v>4342</v>
      </c>
      <c r="D30" s="543" t="s">
        <v>91</v>
      </c>
      <c r="E30" s="544">
        <v>25869.7</v>
      </c>
      <c r="F30" s="544">
        <v>5.45</v>
      </c>
      <c r="G30" s="545">
        <f t="shared" si="4"/>
        <v>140989.87</v>
      </c>
      <c r="H30" s="546">
        <v>25869.7</v>
      </c>
      <c r="I30" s="546">
        <v>5.45</v>
      </c>
      <c r="J30" s="546">
        <v>140989.86500000002</v>
      </c>
      <c r="K30" s="544">
        <v>0</v>
      </c>
      <c r="L30" s="544">
        <v>6.58</v>
      </c>
      <c r="M30" s="544">
        <v>0</v>
      </c>
      <c r="N30" s="544">
        <v>0</v>
      </c>
      <c r="O30" s="544">
        <v>6.58</v>
      </c>
      <c r="P30" s="544">
        <f t="shared" si="5"/>
        <v>0</v>
      </c>
      <c r="Q30" s="556"/>
      <c r="R30" s="556">
        <v>6.58</v>
      </c>
      <c r="S30" s="544">
        <v>0</v>
      </c>
      <c r="T30" s="547">
        <f t="shared" si="1"/>
        <v>25869.7</v>
      </c>
      <c r="U30" s="547">
        <f t="shared" si="6"/>
        <v>140989.87</v>
      </c>
    </row>
    <row r="31" spans="1:21" x14ac:dyDescent="0.3">
      <c r="A31" s="541" t="s">
        <v>4343</v>
      </c>
      <c r="B31" s="557" t="s">
        <v>10</v>
      </c>
      <c r="C31" s="558" t="s">
        <v>4344</v>
      </c>
      <c r="D31" s="543" t="s">
        <v>120</v>
      </c>
      <c r="E31" s="544">
        <v>1492.6299999999999</v>
      </c>
      <c r="F31" s="544">
        <v>5.24</v>
      </c>
      <c r="G31" s="545">
        <f t="shared" si="4"/>
        <v>7821.38</v>
      </c>
      <c r="H31" s="546">
        <v>1492.6299999999999</v>
      </c>
      <c r="I31" s="546">
        <v>5.24</v>
      </c>
      <c r="J31" s="546">
        <v>7821.3811999999998</v>
      </c>
      <c r="K31" s="544">
        <v>0</v>
      </c>
      <c r="L31" s="544">
        <v>6.33</v>
      </c>
      <c r="M31" s="544">
        <v>0</v>
      </c>
      <c r="N31" s="544">
        <v>0</v>
      </c>
      <c r="O31" s="544">
        <v>6.33</v>
      </c>
      <c r="P31" s="544">
        <f t="shared" si="5"/>
        <v>0</v>
      </c>
      <c r="Q31" s="556"/>
      <c r="R31" s="556">
        <v>6.33</v>
      </c>
      <c r="S31" s="544">
        <v>0</v>
      </c>
      <c r="T31" s="547">
        <f t="shared" si="1"/>
        <v>1492.6299999999999</v>
      </c>
      <c r="U31" s="547">
        <f t="shared" si="6"/>
        <v>7821.39</v>
      </c>
    </row>
    <row r="32" spans="1:21" x14ac:dyDescent="0.3">
      <c r="A32" s="541" t="s">
        <v>4345</v>
      </c>
      <c r="B32" s="557" t="s">
        <v>10</v>
      </c>
      <c r="C32" s="558" t="s">
        <v>4346</v>
      </c>
      <c r="D32" s="543" t="s">
        <v>115</v>
      </c>
      <c r="E32" s="544">
        <v>15779.46</v>
      </c>
      <c r="F32" s="544">
        <v>1.56</v>
      </c>
      <c r="G32" s="545">
        <f t="shared" si="4"/>
        <v>24615.96</v>
      </c>
      <c r="H32" s="546">
        <v>15779.46</v>
      </c>
      <c r="I32" s="546">
        <v>1.56</v>
      </c>
      <c r="J32" s="546">
        <v>24615.957599999998</v>
      </c>
      <c r="K32" s="544">
        <v>0</v>
      </c>
      <c r="L32" s="544">
        <v>1.88</v>
      </c>
      <c r="M32" s="544">
        <v>0</v>
      </c>
      <c r="N32" s="544">
        <v>0</v>
      </c>
      <c r="O32" s="544">
        <v>1.88</v>
      </c>
      <c r="P32" s="544">
        <f t="shared" si="5"/>
        <v>0</v>
      </c>
      <c r="Q32" s="556"/>
      <c r="R32" s="556">
        <v>1.88</v>
      </c>
      <c r="S32" s="544">
        <v>0</v>
      </c>
      <c r="T32" s="547">
        <f t="shared" si="1"/>
        <v>15779.46</v>
      </c>
      <c r="U32" s="547">
        <f t="shared" si="6"/>
        <v>24615.96</v>
      </c>
    </row>
    <row r="33" spans="1:21" x14ac:dyDescent="0.3">
      <c r="A33" s="559" t="s">
        <v>79</v>
      </c>
      <c r="B33" s="560" t="s">
        <v>4347</v>
      </c>
      <c r="C33" s="561"/>
      <c r="D33" s="562">
        <v>0</v>
      </c>
      <c r="E33" s="563">
        <v>0</v>
      </c>
      <c r="F33" s="563">
        <v>0</v>
      </c>
      <c r="G33" s="563">
        <f t="shared" si="4"/>
        <v>0</v>
      </c>
      <c r="H33" s="563">
        <v>0</v>
      </c>
      <c r="I33" s="563">
        <v>0</v>
      </c>
      <c r="J33" s="563">
        <v>0</v>
      </c>
      <c r="K33" s="563"/>
      <c r="L33" s="563">
        <v>0</v>
      </c>
      <c r="M33" s="563">
        <v>0</v>
      </c>
      <c r="N33" s="563"/>
      <c r="O33" s="563">
        <v>0</v>
      </c>
      <c r="P33" s="563">
        <v>0</v>
      </c>
      <c r="Q33" s="564"/>
      <c r="R33" s="564"/>
      <c r="S33" s="565">
        <v>0</v>
      </c>
      <c r="T33" s="566">
        <f t="shared" si="1"/>
        <v>0</v>
      </c>
      <c r="U33" s="566">
        <f>(H33*I33)+(K33*L33)+(Q33*R33)</f>
        <v>0</v>
      </c>
    </row>
    <row r="34" spans="1:21" ht="27.6" x14ac:dyDescent="0.3">
      <c r="A34" s="541" t="s">
        <v>3281</v>
      </c>
      <c r="B34" s="557" t="s">
        <v>10</v>
      </c>
      <c r="C34" s="558" t="s">
        <v>4348</v>
      </c>
      <c r="D34" s="543" t="s">
        <v>83</v>
      </c>
      <c r="E34" s="544">
        <v>13.09</v>
      </c>
      <c r="F34" s="544">
        <v>100.63</v>
      </c>
      <c r="G34" s="545">
        <f t="shared" si="4"/>
        <v>1317.25</v>
      </c>
      <c r="H34" s="546">
        <v>13.09</v>
      </c>
      <c r="I34" s="546">
        <v>100.63</v>
      </c>
      <c r="J34" s="546">
        <v>1317.2466999999999</v>
      </c>
      <c r="K34" s="544">
        <v>0</v>
      </c>
      <c r="L34" s="544">
        <v>121.66</v>
      </c>
      <c r="M34" s="544">
        <v>0</v>
      </c>
      <c r="N34" s="544">
        <v>0</v>
      </c>
      <c r="O34" s="544">
        <v>121.66</v>
      </c>
      <c r="P34" s="544">
        <f>ROUND(N34*O34,2)</f>
        <v>0</v>
      </c>
      <c r="Q34" s="556"/>
      <c r="R34" s="556">
        <v>121.66</v>
      </c>
      <c r="S34" s="544">
        <v>0</v>
      </c>
      <c r="T34" s="547">
        <f t="shared" si="1"/>
        <v>13.09</v>
      </c>
      <c r="U34" s="547">
        <f>ROUNDUP((H34*I34)+(K34*L34)+(Q34*R34),2)</f>
        <v>1317.25</v>
      </c>
    </row>
    <row r="35" spans="1:21" ht="27.6" x14ac:dyDescent="0.3">
      <c r="A35" s="541" t="s">
        <v>3282</v>
      </c>
      <c r="B35" s="557" t="s">
        <v>10</v>
      </c>
      <c r="C35" s="558" t="s">
        <v>4349</v>
      </c>
      <c r="D35" s="543" t="s">
        <v>115</v>
      </c>
      <c r="E35" s="544">
        <v>810.06</v>
      </c>
      <c r="F35" s="544">
        <v>50.63</v>
      </c>
      <c r="G35" s="545">
        <f t="shared" si="4"/>
        <v>41013.339999999997</v>
      </c>
      <c r="H35" s="546">
        <v>810.06</v>
      </c>
      <c r="I35" s="546">
        <v>50.63</v>
      </c>
      <c r="J35" s="546">
        <v>41013.337800000001</v>
      </c>
      <c r="K35" s="544">
        <v>0</v>
      </c>
      <c r="L35" s="544">
        <v>61.21</v>
      </c>
      <c r="M35" s="544">
        <v>0</v>
      </c>
      <c r="N35" s="544">
        <v>0</v>
      </c>
      <c r="O35" s="544">
        <v>61.21</v>
      </c>
      <c r="P35" s="544">
        <f>ROUND(N35*O35,2)</f>
        <v>0</v>
      </c>
      <c r="Q35" s="556"/>
      <c r="R35" s="556">
        <v>61.21</v>
      </c>
      <c r="S35" s="544">
        <v>0</v>
      </c>
      <c r="T35" s="547">
        <f t="shared" si="1"/>
        <v>810.06</v>
      </c>
      <c r="U35" s="547">
        <f>ROUNDUP((H35*I35)+(K35*L35)+(Q35*R35),2)</f>
        <v>41013.340000000004</v>
      </c>
    </row>
    <row r="36" spans="1:21" ht="41.4" x14ac:dyDescent="0.3">
      <c r="A36" s="541" t="s">
        <v>3283</v>
      </c>
      <c r="B36" s="557" t="s">
        <v>10</v>
      </c>
      <c r="C36" s="558" t="s">
        <v>4350</v>
      </c>
      <c r="D36" s="543" t="s">
        <v>179</v>
      </c>
      <c r="E36" s="544">
        <v>944.09</v>
      </c>
      <c r="F36" s="544">
        <v>34.03</v>
      </c>
      <c r="G36" s="545">
        <f t="shared" si="4"/>
        <v>32127.38</v>
      </c>
      <c r="H36" s="546">
        <v>944.09</v>
      </c>
      <c r="I36" s="546">
        <v>34.03</v>
      </c>
      <c r="J36" s="546">
        <v>32127.382700000002</v>
      </c>
      <c r="K36" s="544">
        <v>0</v>
      </c>
      <c r="L36" s="544">
        <v>41.14</v>
      </c>
      <c r="M36" s="544">
        <v>0</v>
      </c>
      <c r="N36" s="544">
        <v>0</v>
      </c>
      <c r="O36" s="544">
        <v>41.14</v>
      </c>
      <c r="P36" s="544">
        <f>ROUND(N36*O36,2)</f>
        <v>0</v>
      </c>
      <c r="Q36" s="556"/>
      <c r="R36" s="556">
        <v>41.14</v>
      </c>
      <c r="S36" s="544">
        <v>0</v>
      </c>
      <c r="T36" s="547">
        <f t="shared" si="1"/>
        <v>944.09</v>
      </c>
      <c r="U36" s="547">
        <f>ROUNDUP((H36*I36)+(K36*L36)+(Q36*R36),2)</f>
        <v>32127.39</v>
      </c>
    </row>
    <row r="37" spans="1:21" x14ac:dyDescent="0.3">
      <c r="A37" s="559" t="s">
        <v>81</v>
      </c>
      <c r="B37" s="560" t="s">
        <v>4351</v>
      </c>
      <c r="C37" s="561"/>
      <c r="D37" s="562">
        <v>0</v>
      </c>
      <c r="E37" s="563">
        <v>0</v>
      </c>
      <c r="F37" s="563">
        <v>0</v>
      </c>
      <c r="G37" s="563">
        <f t="shared" si="4"/>
        <v>0</v>
      </c>
      <c r="H37" s="563">
        <v>0</v>
      </c>
      <c r="I37" s="563">
        <v>0</v>
      </c>
      <c r="J37" s="563">
        <v>0</v>
      </c>
      <c r="K37" s="563"/>
      <c r="L37" s="563">
        <v>0</v>
      </c>
      <c r="M37" s="563"/>
      <c r="N37" s="563"/>
      <c r="O37" s="563">
        <v>0</v>
      </c>
      <c r="P37" s="563"/>
      <c r="Q37" s="564"/>
      <c r="R37" s="564"/>
      <c r="S37" s="565">
        <v>0</v>
      </c>
      <c r="T37" s="566">
        <f t="shared" si="1"/>
        <v>0</v>
      </c>
      <c r="U37" s="566">
        <f>(H37*I37)+(K37*L37)+(Q37*R37)</f>
        <v>0</v>
      </c>
    </row>
    <row r="38" spans="1:21" x14ac:dyDescent="0.3">
      <c r="A38" s="550" t="s">
        <v>3285</v>
      </c>
      <c r="B38" s="551" t="s">
        <v>4352</v>
      </c>
      <c r="C38" s="552"/>
      <c r="D38" s="553">
        <v>0</v>
      </c>
      <c r="E38" s="554">
        <v>0</v>
      </c>
      <c r="F38" s="554">
        <v>0</v>
      </c>
      <c r="G38" s="545">
        <f t="shared" si="4"/>
        <v>0</v>
      </c>
      <c r="H38" s="546">
        <v>0</v>
      </c>
      <c r="I38" s="546">
        <v>0</v>
      </c>
      <c r="J38" s="546">
        <v>0</v>
      </c>
      <c r="K38" s="554"/>
      <c r="L38" s="554">
        <v>0</v>
      </c>
      <c r="M38" s="554">
        <v>0</v>
      </c>
      <c r="N38" s="554"/>
      <c r="O38" s="554">
        <v>0</v>
      </c>
      <c r="P38" s="544">
        <f t="shared" ref="P38:P55" si="7">ROUND(N38*O38,2)</f>
        <v>0</v>
      </c>
      <c r="Q38" s="556"/>
      <c r="R38" s="556">
        <v>0</v>
      </c>
      <c r="S38" s="544">
        <v>0</v>
      </c>
      <c r="T38" s="547">
        <f t="shared" si="1"/>
        <v>0</v>
      </c>
      <c r="U38" s="547">
        <f>(H38*I38)+(K38*L38)+(Q38*R38)</f>
        <v>0</v>
      </c>
    </row>
    <row r="39" spans="1:21" ht="27.6" x14ac:dyDescent="0.3">
      <c r="A39" s="541" t="s">
        <v>4353</v>
      </c>
      <c r="B39" s="557" t="s">
        <v>10</v>
      </c>
      <c r="C39" s="558" t="s">
        <v>4354</v>
      </c>
      <c r="D39" s="543" t="s">
        <v>83</v>
      </c>
      <c r="E39" s="544">
        <v>10573.550719999999</v>
      </c>
      <c r="F39" s="544">
        <v>0.38</v>
      </c>
      <c r="G39" s="545">
        <f t="shared" si="4"/>
        <v>4017.95</v>
      </c>
      <c r="H39" s="546">
        <v>10573.550719999999</v>
      </c>
      <c r="I39" s="546">
        <v>0.38</v>
      </c>
      <c r="J39" s="546">
        <v>4017.9492735999997</v>
      </c>
      <c r="K39" s="544">
        <v>0</v>
      </c>
      <c r="L39" s="544">
        <v>0.45</v>
      </c>
      <c r="M39" s="544">
        <v>0</v>
      </c>
      <c r="N39" s="544">
        <v>0</v>
      </c>
      <c r="O39" s="544">
        <v>0.45</v>
      </c>
      <c r="P39" s="544">
        <f t="shared" si="7"/>
        <v>0</v>
      </c>
      <c r="Q39" s="556"/>
      <c r="R39" s="556">
        <v>0.45</v>
      </c>
      <c r="S39" s="544">
        <v>0</v>
      </c>
      <c r="T39" s="547">
        <f t="shared" si="1"/>
        <v>10573.550719999999</v>
      </c>
      <c r="U39" s="547">
        <f t="shared" ref="U39:U55" si="8">ROUNDUP((H39*I39)+(K39*L39)+(Q39*R39),2)</f>
        <v>4017.9500000000003</v>
      </c>
    </row>
    <row r="40" spans="1:21" ht="27.6" x14ac:dyDescent="0.3">
      <c r="A40" s="541" t="s">
        <v>4355</v>
      </c>
      <c r="B40" s="557" t="s">
        <v>10</v>
      </c>
      <c r="C40" s="558" t="s">
        <v>4356</v>
      </c>
      <c r="D40" s="543" t="s">
        <v>91</v>
      </c>
      <c r="E40" s="544">
        <v>6810.4198400000005</v>
      </c>
      <c r="F40" s="544">
        <v>2.84</v>
      </c>
      <c r="G40" s="545">
        <f t="shared" si="4"/>
        <v>19341.59</v>
      </c>
      <c r="H40" s="546">
        <v>6810.4198400000005</v>
      </c>
      <c r="I40" s="546">
        <v>2.84</v>
      </c>
      <c r="J40" s="546">
        <v>19341.592345600002</v>
      </c>
      <c r="K40" s="544">
        <v>0</v>
      </c>
      <c r="L40" s="544">
        <v>3.43</v>
      </c>
      <c r="M40" s="544">
        <v>0</v>
      </c>
      <c r="N40" s="544">
        <v>0</v>
      </c>
      <c r="O40" s="544">
        <v>3.43</v>
      </c>
      <c r="P40" s="544">
        <f t="shared" si="7"/>
        <v>0</v>
      </c>
      <c r="Q40" s="556"/>
      <c r="R40" s="556">
        <v>3.43</v>
      </c>
      <c r="S40" s="544">
        <v>0</v>
      </c>
      <c r="T40" s="547">
        <f t="shared" si="1"/>
        <v>6810.4198400000005</v>
      </c>
      <c r="U40" s="547">
        <f t="shared" si="8"/>
        <v>19341.599999999999</v>
      </c>
    </row>
    <row r="41" spans="1:21" ht="27.6" x14ac:dyDescent="0.3">
      <c r="A41" s="541" t="s">
        <v>4357</v>
      </c>
      <c r="B41" s="557" t="s">
        <v>10</v>
      </c>
      <c r="C41" s="558" t="s">
        <v>4358</v>
      </c>
      <c r="D41" s="543" t="s">
        <v>129</v>
      </c>
      <c r="E41" s="544">
        <v>5662.3711200000007</v>
      </c>
      <c r="F41" s="544">
        <v>1.79</v>
      </c>
      <c r="G41" s="545">
        <f t="shared" si="4"/>
        <v>10135.64</v>
      </c>
      <c r="H41" s="546">
        <v>5662.3711200000007</v>
      </c>
      <c r="I41" s="546">
        <v>1.79</v>
      </c>
      <c r="J41" s="546">
        <v>10135.644304800002</v>
      </c>
      <c r="K41" s="544">
        <v>0</v>
      </c>
      <c r="L41" s="544">
        <v>2.16</v>
      </c>
      <c r="M41" s="544">
        <v>0</v>
      </c>
      <c r="N41" s="544">
        <v>0</v>
      </c>
      <c r="O41" s="544">
        <v>2.16</v>
      </c>
      <c r="P41" s="544">
        <f t="shared" si="7"/>
        <v>0</v>
      </c>
      <c r="Q41" s="556"/>
      <c r="R41" s="556">
        <v>2.16</v>
      </c>
      <c r="S41" s="544">
        <v>0</v>
      </c>
      <c r="T41" s="547">
        <f t="shared" si="1"/>
        <v>5662.3711200000007</v>
      </c>
      <c r="U41" s="547">
        <f t="shared" si="8"/>
        <v>10135.65</v>
      </c>
    </row>
    <row r="42" spans="1:21" ht="27.6" x14ac:dyDescent="0.3">
      <c r="A42" s="541" t="s">
        <v>4359</v>
      </c>
      <c r="B42" s="557" t="s">
        <v>10</v>
      </c>
      <c r="C42" s="558" t="s">
        <v>4360</v>
      </c>
      <c r="D42" s="543" t="s">
        <v>91</v>
      </c>
      <c r="E42" s="544">
        <v>8714.5476000000017</v>
      </c>
      <c r="F42" s="544">
        <v>5.45</v>
      </c>
      <c r="G42" s="545">
        <f t="shared" si="4"/>
        <v>47494.28</v>
      </c>
      <c r="H42" s="546">
        <v>8714.5476000000017</v>
      </c>
      <c r="I42" s="546">
        <v>5.45</v>
      </c>
      <c r="J42" s="546">
        <v>47494.284420000011</v>
      </c>
      <c r="K42" s="544">
        <v>0</v>
      </c>
      <c r="L42" s="544">
        <v>6.58</v>
      </c>
      <c r="M42" s="544">
        <v>0</v>
      </c>
      <c r="N42" s="544">
        <v>0</v>
      </c>
      <c r="O42" s="544">
        <v>6.58</v>
      </c>
      <c r="P42" s="544">
        <f t="shared" si="7"/>
        <v>0</v>
      </c>
      <c r="Q42" s="556"/>
      <c r="R42" s="556">
        <v>6.58</v>
      </c>
      <c r="S42" s="544">
        <v>0</v>
      </c>
      <c r="T42" s="547">
        <f t="shared" si="1"/>
        <v>8714.5476000000017</v>
      </c>
      <c r="U42" s="547">
        <f t="shared" si="8"/>
        <v>47494.29</v>
      </c>
    </row>
    <row r="43" spans="1:21" x14ac:dyDescent="0.3">
      <c r="A43" s="541" t="s">
        <v>4361</v>
      </c>
      <c r="B43" s="557" t="s">
        <v>10</v>
      </c>
      <c r="C43" s="558" t="s">
        <v>4344</v>
      </c>
      <c r="D43" s="543" t="s">
        <v>120</v>
      </c>
      <c r="E43" s="544">
        <v>7.1244399999999999</v>
      </c>
      <c r="F43" s="544">
        <v>5.24</v>
      </c>
      <c r="G43" s="545">
        <f t="shared" si="4"/>
        <v>37.33</v>
      </c>
      <c r="H43" s="546">
        <v>7.1244399999999999</v>
      </c>
      <c r="I43" s="546">
        <v>5.24</v>
      </c>
      <c r="J43" s="546">
        <v>37.3320656</v>
      </c>
      <c r="K43" s="544">
        <v>0</v>
      </c>
      <c r="L43" s="544">
        <v>6.33</v>
      </c>
      <c r="M43" s="544">
        <v>0</v>
      </c>
      <c r="N43" s="544">
        <v>0</v>
      </c>
      <c r="O43" s="544">
        <v>6.33</v>
      </c>
      <c r="P43" s="544">
        <f t="shared" si="7"/>
        <v>0</v>
      </c>
      <c r="Q43" s="556"/>
      <c r="R43" s="556">
        <v>6.33</v>
      </c>
      <c r="S43" s="544">
        <v>0</v>
      </c>
      <c r="T43" s="547">
        <f t="shared" si="1"/>
        <v>7.1244399999999999</v>
      </c>
      <c r="U43" s="547">
        <f t="shared" si="8"/>
        <v>37.339999999999996</v>
      </c>
    </row>
    <row r="44" spans="1:21" x14ac:dyDescent="0.3">
      <c r="A44" s="541" t="s">
        <v>4362</v>
      </c>
      <c r="B44" s="557" t="s">
        <v>10</v>
      </c>
      <c r="C44" s="558" t="s">
        <v>4363</v>
      </c>
      <c r="D44" s="543" t="s">
        <v>115</v>
      </c>
      <c r="E44" s="544">
        <v>14371.63</v>
      </c>
      <c r="F44" s="544">
        <v>1.56</v>
      </c>
      <c r="G44" s="545">
        <f t="shared" si="4"/>
        <v>22419.74</v>
      </c>
      <c r="H44" s="546">
        <v>14371.63</v>
      </c>
      <c r="I44" s="546">
        <v>1.56</v>
      </c>
      <c r="J44" s="546">
        <v>22419.7428</v>
      </c>
      <c r="K44" s="544">
        <v>0</v>
      </c>
      <c r="L44" s="544">
        <v>1.88</v>
      </c>
      <c r="M44" s="544">
        <v>0</v>
      </c>
      <c r="N44" s="544">
        <v>0</v>
      </c>
      <c r="O44" s="544">
        <v>1.88</v>
      </c>
      <c r="P44" s="544">
        <f t="shared" si="7"/>
        <v>0</v>
      </c>
      <c r="Q44" s="556"/>
      <c r="R44" s="556">
        <v>1.88</v>
      </c>
      <c r="S44" s="544">
        <v>0</v>
      </c>
      <c r="T44" s="547">
        <f t="shared" si="1"/>
        <v>14371.63</v>
      </c>
      <c r="U44" s="547">
        <f t="shared" si="8"/>
        <v>22419.75</v>
      </c>
    </row>
    <row r="45" spans="1:21" x14ac:dyDescent="0.3">
      <c r="A45" s="550" t="s">
        <v>3286</v>
      </c>
      <c r="B45" s="551" t="s">
        <v>4364</v>
      </c>
      <c r="C45" s="552"/>
      <c r="D45" s="553">
        <v>0</v>
      </c>
      <c r="E45" s="554">
        <v>0</v>
      </c>
      <c r="F45" s="554">
        <v>0</v>
      </c>
      <c r="G45" s="545">
        <f t="shared" si="4"/>
        <v>0</v>
      </c>
      <c r="H45" s="546">
        <v>0</v>
      </c>
      <c r="I45" s="546">
        <v>0</v>
      </c>
      <c r="J45" s="546">
        <v>0</v>
      </c>
      <c r="K45" s="554"/>
      <c r="L45" s="554">
        <v>0</v>
      </c>
      <c r="M45" s="554">
        <v>0</v>
      </c>
      <c r="N45" s="554"/>
      <c r="O45" s="554">
        <v>0</v>
      </c>
      <c r="P45" s="544">
        <f t="shared" si="7"/>
        <v>0</v>
      </c>
      <c r="Q45" s="556"/>
      <c r="R45" s="556">
        <v>0</v>
      </c>
      <c r="S45" s="544">
        <v>0</v>
      </c>
      <c r="T45" s="547">
        <f t="shared" si="1"/>
        <v>0</v>
      </c>
      <c r="U45" s="547">
        <f t="shared" si="8"/>
        <v>0</v>
      </c>
    </row>
    <row r="46" spans="1:21" ht="27.6" x14ac:dyDescent="0.3">
      <c r="A46" s="541" t="s">
        <v>4365</v>
      </c>
      <c r="B46" s="557" t="s">
        <v>10</v>
      </c>
      <c r="C46" s="558" t="s">
        <v>4358</v>
      </c>
      <c r="D46" s="543" t="s">
        <v>129</v>
      </c>
      <c r="E46" s="544">
        <v>11792.06</v>
      </c>
      <c r="F46" s="544">
        <v>1.79</v>
      </c>
      <c r="G46" s="545">
        <f t="shared" si="4"/>
        <v>21107.79</v>
      </c>
      <c r="H46" s="546">
        <v>11792.06</v>
      </c>
      <c r="I46" s="546">
        <v>1.79</v>
      </c>
      <c r="J46" s="546">
        <v>21107.787400000001</v>
      </c>
      <c r="K46" s="544">
        <v>0</v>
      </c>
      <c r="L46" s="544">
        <v>2.16</v>
      </c>
      <c r="M46" s="544">
        <v>0</v>
      </c>
      <c r="N46" s="544">
        <v>0</v>
      </c>
      <c r="O46" s="544">
        <v>2.16</v>
      </c>
      <c r="P46" s="544">
        <f t="shared" si="7"/>
        <v>0</v>
      </c>
      <c r="Q46" s="556"/>
      <c r="R46" s="556">
        <v>2.16</v>
      </c>
      <c r="S46" s="544">
        <v>0</v>
      </c>
      <c r="T46" s="547">
        <f t="shared" si="1"/>
        <v>11792.06</v>
      </c>
      <c r="U46" s="547">
        <f t="shared" si="8"/>
        <v>21107.789999999997</v>
      </c>
    </row>
    <row r="47" spans="1:21" ht="41.4" x14ac:dyDescent="0.3">
      <c r="A47" s="541" t="s">
        <v>4366</v>
      </c>
      <c r="B47" s="557" t="s">
        <v>10</v>
      </c>
      <c r="C47" s="558" t="s">
        <v>4367</v>
      </c>
      <c r="D47" s="543" t="s">
        <v>91</v>
      </c>
      <c r="E47" s="544">
        <v>1179.21</v>
      </c>
      <c r="F47" s="544">
        <v>5.45</v>
      </c>
      <c r="G47" s="545">
        <f t="shared" si="4"/>
        <v>6426.69</v>
      </c>
      <c r="H47" s="546">
        <v>1179.21</v>
      </c>
      <c r="I47" s="546">
        <v>5.45</v>
      </c>
      <c r="J47" s="546">
        <v>6426.6945000000005</v>
      </c>
      <c r="K47" s="544">
        <v>0</v>
      </c>
      <c r="L47" s="544">
        <v>6.58</v>
      </c>
      <c r="M47" s="544">
        <v>0</v>
      </c>
      <c r="N47" s="544">
        <v>0</v>
      </c>
      <c r="O47" s="544">
        <v>6.58</v>
      </c>
      <c r="P47" s="544">
        <f t="shared" si="7"/>
        <v>0</v>
      </c>
      <c r="Q47" s="556"/>
      <c r="R47" s="556">
        <v>6.58</v>
      </c>
      <c r="S47" s="544">
        <v>0</v>
      </c>
      <c r="T47" s="547">
        <f t="shared" si="1"/>
        <v>1179.21</v>
      </c>
      <c r="U47" s="547">
        <f t="shared" si="8"/>
        <v>6426.7</v>
      </c>
    </row>
    <row r="48" spans="1:21" x14ac:dyDescent="0.3">
      <c r="A48" s="541" t="s">
        <v>4368</v>
      </c>
      <c r="B48" s="557" t="s">
        <v>10</v>
      </c>
      <c r="C48" s="558" t="s">
        <v>4369</v>
      </c>
      <c r="D48" s="543" t="s">
        <v>91</v>
      </c>
      <c r="E48" s="544">
        <v>1179.21</v>
      </c>
      <c r="F48" s="544">
        <v>134.26</v>
      </c>
      <c r="G48" s="545">
        <f t="shared" si="4"/>
        <v>158320.73000000001</v>
      </c>
      <c r="H48" s="546">
        <v>1179.21</v>
      </c>
      <c r="I48" s="546">
        <v>134.26</v>
      </c>
      <c r="J48" s="546">
        <v>158320.7346</v>
      </c>
      <c r="K48" s="544">
        <v>0</v>
      </c>
      <c r="L48" s="544">
        <v>162.32</v>
      </c>
      <c r="M48" s="544">
        <v>0</v>
      </c>
      <c r="N48" s="544">
        <v>0</v>
      </c>
      <c r="O48" s="544">
        <v>162.32</v>
      </c>
      <c r="P48" s="544">
        <f t="shared" si="7"/>
        <v>0</v>
      </c>
      <c r="Q48" s="556"/>
      <c r="R48" s="556">
        <v>162.32</v>
      </c>
      <c r="S48" s="544">
        <v>0</v>
      </c>
      <c r="T48" s="547">
        <f t="shared" si="1"/>
        <v>1179.21</v>
      </c>
      <c r="U48" s="547">
        <f t="shared" si="8"/>
        <v>158320.74000000002</v>
      </c>
    </row>
    <row r="49" spans="1:21" x14ac:dyDescent="0.3">
      <c r="A49" s="541" t="s">
        <v>4370</v>
      </c>
      <c r="B49" s="557" t="s">
        <v>10</v>
      </c>
      <c r="C49" s="558" t="s">
        <v>4371</v>
      </c>
      <c r="D49" s="543" t="s">
        <v>115</v>
      </c>
      <c r="E49" s="544">
        <v>8706.11</v>
      </c>
      <c r="F49" s="544">
        <v>7.04</v>
      </c>
      <c r="G49" s="545">
        <f t="shared" si="4"/>
        <v>61291.01</v>
      </c>
      <c r="H49" s="546">
        <v>8706.11</v>
      </c>
      <c r="I49" s="546">
        <v>7.04</v>
      </c>
      <c r="J49" s="546">
        <v>61291.014400000007</v>
      </c>
      <c r="K49" s="544">
        <v>0</v>
      </c>
      <c r="L49" s="544">
        <v>8.51</v>
      </c>
      <c r="M49" s="544">
        <v>0</v>
      </c>
      <c r="N49" s="544">
        <v>0</v>
      </c>
      <c r="O49" s="544">
        <v>8.51</v>
      </c>
      <c r="P49" s="544">
        <f t="shared" si="7"/>
        <v>0</v>
      </c>
      <c r="Q49" s="556"/>
      <c r="R49" s="556">
        <v>8.51</v>
      </c>
      <c r="S49" s="544">
        <v>0</v>
      </c>
      <c r="T49" s="547">
        <f t="shared" si="1"/>
        <v>8706.11</v>
      </c>
      <c r="U49" s="547">
        <f t="shared" si="8"/>
        <v>61291.020000000004</v>
      </c>
    </row>
    <row r="50" spans="1:21" ht="27.6" x14ac:dyDescent="0.3">
      <c r="A50" s="541" t="s">
        <v>4372</v>
      </c>
      <c r="B50" s="557" t="s">
        <v>10</v>
      </c>
      <c r="C50" s="558" t="s">
        <v>4358</v>
      </c>
      <c r="D50" s="543" t="s">
        <v>129</v>
      </c>
      <c r="E50" s="544">
        <v>4353.05</v>
      </c>
      <c r="F50" s="544">
        <v>1.79</v>
      </c>
      <c r="G50" s="545">
        <f t="shared" si="4"/>
        <v>7791.96</v>
      </c>
      <c r="H50" s="546">
        <v>4353.05</v>
      </c>
      <c r="I50" s="546">
        <v>1.79</v>
      </c>
      <c r="J50" s="546">
        <v>7791.9595000000008</v>
      </c>
      <c r="K50" s="544">
        <v>0</v>
      </c>
      <c r="L50" s="544">
        <v>2.16</v>
      </c>
      <c r="M50" s="544">
        <v>0</v>
      </c>
      <c r="N50" s="544">
        <v>0</v>
      </c>
      <c r="O50" s="544">
        <v>2.16</v>
      </c>
      <c r="P50" s="544">
        <f t="shared" si="7"/>
        <v>0</v>
      </c>
      <c r="Q50" s="556"/>
      <c r="R50" s="556">
        <v>2.16</v>
      </c>
      <c r="S50" s="544">
        <v>0</v>
      </c>
      <c r="T50" s="547">
        <f t="shared" si="1"/>
        <v>4353.05</v>
      </c>
      <c r="U50" s="547">
        <f t="shared" si="8"/>
        <v>7791.96</v>
      </c>
    </row>
    <row r="51" spans="1:21" ht="27.6" x14ac:dyDescent="0.3">
      <c r="A51" s="541" t="s">
        <v>4373</v>
      </c>
      <c r="B51" s="557" t="s">
        <v>10</v>
      </c>
      <c r="C51" s="558" t="s">
        <v>4360</v>
      </c>
      <c r="D51" s="543" t="s">
        <v>91</v>
      </c>
      <c r="E51" s="544">
        <v>435.31</v>
      </c>
      <c r="F51" s="544">
        <v>5.45</v>
      </c>
      <c r="G51" s="545">
        <f t="shared" si="4"/>
        <v>2372.44</v>
      </c>
      <c r="H51" s="546">
        <v>435.31</v>
      </c>
      <c r="I51" s="546">
        <v>5.45</v>
      </c>
      <c r="J51" s="546">
        <v>2372.4395</v>
      </c>
      <c r="K51" s="544">
        <v>0</v>
      </c>
      <c r="L51" s="544">
        <v>6.58</v>
      </c>
      <c r="M51" s="544">
        <v>0</v>
      </c>
      <c r="N51" s="544">
        <v>0</v>
      </c>
      <c r="O51" s="544">
        <v>6.58</v>
      </c>
      <c r="P51" s="544">
        <f t="shared" si="7"/>
        <v>0</v>
      </c>
      <c r="Q51" s="556"/>
      <c r="R51" s="556">
        <v>6.58</v>
      </c>
      <c r="S51" s="544">
        <v>0</v>
      </c>
      <c r="T51" s="547">
        <f t="shared" si="1"/>
        <v>435.31</v>
      </c>
      <c r="U51" s="547">
        <f t="shared" si="8"/>
        <v>2372.44</v>
      </c>
    </row>
    <row r="52" spans="1:21" ht="27.6" x14ac:dyDescent="0.3">
      <c r="A52" s="541" t="s">
        <v>4374</v>
      </c>
      <c r="B52" s="557" t="s">
        <v>10</v>
      </c>
      <c r="C52" s="558" t="s">
        <v>4375</v>
      </c>
      <c r="D52" s="543" t="s">
        <v>91</v>
      </c>
      <c r="E52" s="544">
        <v>435.31</v>
      </c>
      <c r="F52" s="544">
        <v>975.29</v>
      </c>
      <c r="G52" s="545">
        <f t="shared" si="4"/>
        <v>424553.49</v>
      </c>
      <c r="H52" s="546">
        <v>22</v>
      </c>
      <c r="I52" s="546">
        <v>975.29</v>
      </c>
      <c r="J52" s="546">
        <v>21456.379999999997</v>
      </c>
      <c r="K52" s="544">
        <v>413.31</v>
      </c>
      <c r="L52" s="544">
        <v>1179.17</v>
      </c>
      <c r="M52" s="544">
        <v>487362.75</v>
      </c>
      <c r="N52" s="544">
        <v>413.31</v>
      </c>
      <c r="O52" s="544">
        <v>1179.17</v>
      </c>
      <c r="P52" s="544">
        <f t="shared" si="7"/>
        <v>487362.75</v>
      </c>
      <c r="Q52" s="556"/>
      <c r="R52" s="556">
        <v>1179.17</v>
      </c>
      <c r="S52" s="544">
        <v>487362.75</v>
      </c>
      <c r="T52" s="547">
        <f t="shared" si="1"/>
        <v>435.31</v>
      </c>
      <c r="U52" s="547">
        <f t="shared" si="8"/>
        <v>508819.14</v>
      </c>
    </row>
    <row r="53" spans="1:21" x14ac:dyDescent="0.3">
      <c r="A53" s="541" t="s">
        <v>4376</v>
      </c>
      <c r="B53" s="557" t="s">
        <v>10</v>
      </c>
      <c r="C53" s="558" t="s">
        <v>4377</v>
      </c>
      <c r="D53" s="543" t="s">
        <v>179</v>
      </c>
      <c r="E53" s="544">
        <v>2988.3</v>
      </c>
      <c r="F53" s="544">
        <v>37.93</v>
      </c>
      <c r="G53" s="545">
        <f t="shared" si="4"/>
        <v>113346.22</v>
      </c>
      <c r="H53" s="546">
        <v>0</v>
      </c>
      <c r="I53" s="546">
        <v>37.93</v>
      </c>
      <c r="J53" s="546">
        <v>0</v>
      </c>
      <c r="K53" s="544">
        <v>2988.3</v>
      </c>
      <c r="L53" s="544">
        <v>45.85</v>
      </c>
      <c r="M53" s="544">
        <v>137013.54999999999</v>
      </c>
      <c r="N53" s="544">
        <v>2988.3</v>
      </c>
      <c r="O53" s="544">
        <v>45.85</v>
      </c>
      <c r="P53" s="544">
        <f t="shared" si="7"/>
        <v>137013.56</v>
      </c>
      <c r="Q53" s="556"/>
      <c r="R53" s="556">
        <v>45.85</v>
      </c>
      <c r="S53" s="544">
        <v>137013.56</v>
      </c>
      <c r="T53" s="547">
        <f t="shared" si="1"/>
        <v>2988.3</v>
      </c>
      <c r="U53" s="547">
        <f t="shared" si="8"/>
        <v>137013.56</v>
      </c>
    </row>
    <row r="54" spans="1:21" ht="41.4" x14ac:dyDescent="0.3">
      <c r="A54" s="541" t="s">
        <v>4378</v>
      </c>
      <c r="B54" s="557" t="s">
        <v>10</v>
      </c>
      <c r="C54" s="558" t="s">
        <v>4379</v>
      </c>
      <c r="D54" s="543" t="s">
        <v>179</v>
      </c>
      <c r="E54" s="544">
        <v>2838.65</v>
      </c>
      <c r="F54" s="544">
        <v>32.56</v>
      </c>
      <c r="G54" s="545">
        <f t="shared" si="4"/>
        <v>92426.44</v>
      </c>
      <c r="H54" s="546">
        <v>2838.65</v>
      </c>
      <c r="I54" s="546">
        <v>32.56</v>
      </c>
      <c r="J54" s="546">
        <v>92426.444000000003</v>
      </c>
      <c r="K54" s="544">
        <v>0</v>
      </c>
      <c r="L54" s="544">
        <v>39.36</v>
      </c>
      <c r="M54" s="544">
        <v>0</v>
      </c>
      <c r="N54" s="544">
        <v>0</v>
      </c>
      <c r="O54" s="544">
        <v>39.36</v>
      </c>
      <c r="P54" s="544">
        <f t="shared" si="7"/>
        <v>0</v>
      </c>
      <c r="Q54" s="556"/>
      <c r="R54" s="556">
        <v>39.36</v>
      </c>
      <c r="S54" s="544">
        <v>0</v>
      </c>
      <c r="T54" s="547">
        <f t="shared" si="1"/>
        <v>2838.65</v>
      </c>
      <c r="U54" s="547">
        <f t="shared" si="8"/>
        <v>92426.45</v>
      </c>
    </row>
    <row r="55" spans="1:21" ht="27.6" x14ac:dyDescent="0.3">
      <c r="A55" s="541" t="s">
        <v>4380</v>
      </c>
      <c r="B55" s="557" t="s">
        <v>10</v>
      </c>
      <c r="C55" s="558" t="s">
        <v>4381</v>
      </c>
      <c r="D55" s="543" t="s">
        <v>115</v>
      </c>
      <c r="E55" s="544">
        <v>249.03</v>
      </c>
      <c r="F55" s="544">
        <v>14.46</v>
      </c>
      <c r="G55" s="545">
        <f>ROUND(E55*F55,2)</f>
        <v>3600.97</v>
      </c>
      <c r="H55" s="546">
        <v>0</v>
      </c>
      <c r="I55" s="546">
        <v>14.46</v>
      </c>
      <c r="J55" s="546">
        <v>0</v>
      </c>
      <c r="K55" s="544">
        <v>249.03</v>
      </c>
      <c r="L55" s="544">
        <v>17.48</v>
      </c>
      <c r="M55" s="544">
        <v>4353.04</v>
      </c>
      <c r="N55" s="544">
        <v>249.03</v>
      </c>
      <c r="O55" s="544">
        <v>17.48</v>
      </c>
      <c r="P55" s="544">
        <f t="shared" si="7"/>
        <v>4353.04</v>
      </c>
      <c r="Q55" s="556"/>
      <c r="R55" s="556">
        <v>17.48</v>
      </c>
      <c r="S55" s="544">
        <v>4353.04</v>
      </c>
      <c r="T55" s="547">
        <f t="shared" si="1"/>
        <v>249.03</v>
      </c>
      <c r="U55" s="547">
        <f t="shared" si="8"/>
        <v>4353.05</v>
      </c>
    </row>
    <row r="56" spans="1:21" x14ac:dyDescent="0.3">
      <c r="A56" s="567" t="s">
        <v>84</v>
      </c>
      <c r="B56" s="568" t="s">
        <v>3830</v>
      </c>
      <c r="C56" s="569"/>
      <c r="D56" s="562">
        <v>0</v>
      </c>
      <c r="E56" s="563">
        <v>0</v>
      </c>
      <c r="F56" s="563">
        <v>0</v>
      </c>
      <c r="G56" s="563">
        <f t="shared" si="4"/>
        <v>0</v>
      </c>
      <c r="H56" s="563">
        <v>0</v>
      </c>
      <c r="I56" s="563">
        <v>0</v>
      </c>
      <c r="J56" s="563">
        <v>0</v>
      </c>
      <c r="K56" s="563"/>
      <c r="L56" s="563">
        <v>0</v>
      </c>
      <c r="M56" s="563"/>
      <c r="N56" s="563"/>
      <c r="O56" s="563">
        <v>0</v>
      </c>
      <c r="P56" s="563"/>
      <c r="Q56" s="564"/>
      <c r="R56" s="564"/>
      <c r="S56" s="565">
        <v>0</v>
      </c>
      <c r="T56" s="566">
        <f t="shared" si="1"/>
        <v>0</v>
      </c>
      <c r="U56" s="566">
        <f>(H56*I56)+(K56*L56)+(Q56*R56)</f>
        <v>0</v>
      </c>
    </row>
    <row r="57" spans="1:21" x14ac:dyDescent="0.3">
      <c r="A57" s="541" t="s">
        <v>4382</v>
      </c>
      <c r="B57" s="557" t="s">
        <v>10</v>
      </c>
      <c r="C57" s="558" t="s">
        <v>4383</v>
      </c>
      <c r="D57" s="543" t="s">
        <v>179</v>
      </c>
      <c r="E57" s="544">
        <v>1066.23</v>
      </c>
      <c r="F57" s="544">
        <v>3.6</v>
      </c>
      <c r="G57" s="544">
        <f t="shared" si="4"/>
        <v>3838.43</v>
      </c>
      <c r="H57" s="570">
        <v>1066.23</v>
      </c>
      <c r="I57" s="570">
        <v>3.6</v>
      </c>
      <c r="J57" s="570">
        <v>3838.4280000000003</v>
      </c>
      <c r="K57" s="544">
        <v>0</v>
      </c>
      <c r="L57" s="544">
        <v>4.3499999999999996</v>
      </c>
      <c r="M57" s="544">
        <v>0</v>
      </c>
      <c r="N57" s="544">
        <v>0</v>
      </c>
      <c r="O57" s="544">
        <v>4.3499999999999996</v>
      </c>
      <c r="P57" s="544">
        <f t="shared" ref="P57:P100" si="9">ROUND(N57*O57,2)</f>
        <v>0</v>
      </c>
      <c r="Q57" s="556"/>
      <c r="R57" s="556">
        <v>4.3499999999999996</v>
      </c>
      <c r="S57" s="544">
        <v>0</v>
      </c>
      <c r="T57" s="547">
        <f t="shared" si="1"/>
        <v>1066.23</v>
      </c>
      <c r="U57" s="547">
        <f t="shared" ref="U57:U100" si="10">ROUNDUP((H57*I57)+(K57*L57)+(Q57*R57),2)</f>
        <v>3838.4300000000003</v>
      </c>
    </row>
    <row r="58" spans="1:21" ht="41.4" x14ac:dyDescent="0.3">
      <c r="A58" s="541" t="s">
        <v>4384</v>
      </c>
      <c r="B58" s="557" t="s">
        <v>10</v>
      </c>
      <c r="C58" s="558" t="s">
        <v>4385</v>
      </c>
      <c r="D58" s="543" t="s">
        <v>91</v>
      </c>
      <c r="E58" s="544">
        <v>2353.87</v>
      </c>
      <c r="F58" s="544">
        <v>7.9</v>
      </c>
      <c r="G58" s="544">
        <f t="shared" si="4"/>
        <v>18595.57</v>
      </c>
      <c r="H58" s="570">
        <v>2353.87</v>
      </c>
      <c r="I58" s="570">
        <v>7.9</v>
      </c>
      <c r="J58" s="570">
        <v>18595.573</v>
      </c>
      <c r="K58" s="544">
        <v>0</v>
      </c>
      <c r="L58" s="544">
        <v>9.5500000000000007</v>
      </c>
      <c r="M58" s="544">
        <v>0</v>
      </c>
      <c r="N58" s="544">
        <v>0</v>
      </c>
      <c r="O58" s="544">
        <v>9.5500000000000007</v>
      </c>
      <c r="P58" s="544">
        <f t="shared" si="9"/>
        <v>0</v>
      </c>
      <c r="Q58" s="556"/>
      <c r="R58" s="556">
        <v>9.5500000000000007</v>
      </c>
      <c r="S58" s="544">
        <v>0</v>
      </c>
      <c r="T58" s="547">
        <f t="shared" si="1"/>
        <v>2353.87</v>
      </c>
      <c r="U58" s="547">
        <f t="shared" si="10"/>
        <v>18595.579999999998</v>
      </c>
    </row>
    <row r="59" spans="1:21" ht="41.4" x14ac:dyDescent="0.3">
      <c r="A59" s="541" t="s">
        <v>4386</v>
      </c>
      <c r="B59" s="557" t="s">
        <v>10</v>
      </c>
      <c r="C59" s="558" t="s">
        <v>4387</v>
      </c>
      <c r="D59" s="543" t="s">
        <v>91</v>
      </c>
      <c r="E59" s="544">
        <v>943.71</v>
      </c>
      <c r="F59" s="544">
        <v>7.68</v>
      </c>
      <c r="G59" s="544">
        <f t="shared" si="4"/>
        <v>7247.69</v>
      </c>
      <c r="H59" s="570">
        <v>943.71</v>
      </c>
      <c r="I59" s="570">
        <v>7.68</v>
      </c>
      <c r="J59" s="570">
        <v>7247.6927999999998</v>
      </c>
      <c r="K59" s="544">
        <v>0</v>
      </c>
      <c r="L59" s="544">
        <v>9.2799999999999994</v>
      </c>
      <c r="M59" s="544">
        <v>0</v>
      </c>
      <c r="N59" s="544">
        <v>0</v>
      </c>
      <c r="O59" s="544">
        <v>9.2799999999999994</v>
      </c>
      <c r="P59" s="544">
        <f t="shared" si="9"/>
        <v>0</v>
      </c>
      <c r="Q59" s="556"/>
      <c r="R59" s="556">
        <v>9.2799999999999994</v>
      </c>
      <c r="S59" s="544">
        <v>0</v>
      </c>
      <c r="T59" s="547">
        <f t="shared" si="1"/>
        <v>943.71</v>
      </c>
      <c r="U59" s="547">
        <f t="shared" si="10"/>
        <v>7247.7</v>
      </c>
    </row>
    <row r="60" spans="1:21" ht="55.2" x14ac:dyDescent="0.3">
      <c r="A60" s="541" t="s">
        <v>4388</v>
      </c>
      <c r="B60" s="557" t="s">
        <v>10</v>
      </c>
      <c r="C60" s="571" t="s">
        <v>4389</v>
      </c>
      <c r="D60" s="543" t="s">
        <v>91</v>
      </c>
      <c r="E60" s="544">
        <v>267.45</v>
      </c>
      <c r="F60" s="544">
        <v>7.31</v>
      </c>
      <c r="G60" s="544">
        <f t="shared" si="4"/>
        <v>1955.06</v>
      </c>
      <c r="H60" s="570">
        <v>267.45</v>
      </c>
      <c r="I60" s="570">
        <v>7.31</v>
      </c>
      <c r="J60" s="570">
        <v>1955.0594999999998</v>
      </c>
      <c r="K60" s="544">
        <v>0</v>
      </c>
      <c r="L60" s="544">
        <v>8.83</v>
      </c>
      <c r="M60" s="544">
        <v>0</v>
      </c>
      <c r="N60" s="544">
        <v>0</v>
      </c>
      <c r="O60" s="544">
        <v>8.83</v>
      </c>
      <c r="P60" s="544">
        <f t="shared" si="9"/>
        <v>0</v>
      </c>
      <c r="Q60" s="556"/>
      <c r="R60" s="556">
        <v>8.83</v>
      </c>
      <c r="S60" s="544">
        <v>0</v>
      </c>
      <c r="T60" s="547">
        <f t="shared" si="1"/>
        <v>267.45</v>
      </c>
      <c r="U60" s="547">
        <f t="shared" si="10"/>
        <v>1955.06</v>
      </c>
    </row>
    <row r="61" spans="1:21" ht="55.2" x14ac:dyDescent="0.3">
      <c r="A61" s="541" t="s">
        <v>4390</v>
      </c>
      <c r="B61" s="557" t="s">
        <v>10</v>
      </c>
      <c r="C61" s="558" t="s">
        <v>4391</v>
      </c>
      <c r="D61" s="543" t="s">
        <v>91</v>
      </c>
      <c r="E61" s="544">
        <v>26.65</v>
      </c>
      <c r="F61" s="544">
        <v>6.41</v>
      </c>
      <c r="G61" s="544">
        <f t="shared" si="4"/>
        <v>170.83</v>
      </c>
      <c r="H61" s="570">
        <v>26.65</v>
      </c>
      <c r="I61" s="570">
        <v>6.41</v>
      </c>
      <c r="J61" s="570">
        <v>170.82649999999998</v>
      </c>
      <c r="K61" s="544">
        <v>0</v>
      </c>
      <c r="L61" s="544">
        <v>7.75</v>
      </c>
      <c r="M61" s="544">
        <v>0</v>
      </c>
      <c r="N61" s="544">
        <v>0</v>
      </c>
      <c r="O61" s="544">
        <v>7.75</v>
      </c>
      <c r="P61" s="544">
        <f t="shared" si="9"/>
        <v>0</v>
      </c>
      <c r="Q61" s="556"/>
      <c r="R61" s="556">
        <v>7.75</v>
      </c>
      <c r="S61" s="544">
        <v>0</v>
      </c>
      <c r="T61" s="547">
        <f t="shared" si="1"/>
        <v>26.65</v>
      </c>
      <c r="U61" s="547">
        <f t="shared" si="10"/>
        <v>170.82999999999998</v>
      </c>
    </row>
    <row r="62" spans="1:21" ht="27.6" x14ac:dyDescent="0.3">
      <c r="A62" s="541" t="s">
        <v>4392</v>
      </c>
      <c r="B62" s="557" t="s">
        <v>10</v>
      </c>
      <c r="C62" s="558" t="s">
        <v>4393</v>
      </c>
      <c r="D62" s="543" t="s">
        <v>115</v>
      </c>
      <c r="E62" s="544">
        <v>3094.64</v>
      </c>
      <c r="F62" s="544">
        <v>23.42</v>
      </c>
      <c r="G62" s="544">
        <f t="shared" si="4"/>
        <v>72476.47</v>
      </c>
      <c r="H62" s="570">
        <v>3094.64</v>
      </c>
      <c r="I62" s="570">
        <v>23.42</v>
      </c>
      <c r="J62" s="570">
        <v>72476.468800000002</v>
      </c>
      <c r="K62" s="544">
        <v>0</v>
      </c>
      <c r="L62" s="544">
        <v>28.31</v>
      </c>
      <c r="M62" s="544">
        <v>0</v>
      </c>
      <c r="N62" s="544">
        <v>0</v>
      </c>
      <c r="O62" s="544">
        <v>28.31</v>
      </c>
      <c r="P62" s="544">
        <f t="shared" si="9"/>
        <v>0</v>
      </c>
      <c r="Q62" s="556"/>
      <c r="R62" s="556">
        <v>28.31</v>
      </c>
      <c r="S62" s="544">
        <v>0</v>
      </c>
      <c r="T62" s="547">
        <f t="shared" si="1"/>
        <v>3094.64</v>
      </c>
      <c r="U62" s="547">
        <f t="shared" si="10"/>
        <v>72476.47</v>
      </c>
    </row>
    <row r="63" spans="1:21" ht="27.6" x14ac:dyDescent="0.3">
      <c r="A63" s="541" t="s">
        <v>4394</v>
      </c>
      <c r="B63" s="557" t="s">
        <v>10</v>
      </c>
      <c r="C63" s="558" t="s">
        <v>4395</v>
      </c>
      <c r="D63" s="543" t="s">
        <v>115</v>
      </c>
      <c r="E63" s="544">
        <v>1257.51</v>
      </c>
      <c r="F63" s="544">
        <v>13.48</v>
      </c>
      <c r="G63" s="544">
        <f t="shared" si="4"/>
        <v>16951.23</v>
      </c>
      <c r="H63" s="570">
        <v>1257.51</v>
      </c>
      <c r="I63" s="570">
        <v>13.48</v>
      </c>
      <c r="J63" s="570">
        <v>16951.234800000002</v>
      </c>
      <c r="K63" s="544">
        <v>0</v>
      </c>
      <c r="L63" s="544">
        <v>16.29</v>
      </c>
      <c r="M63" s="544">
        <v>0</v>
      </c>
      <c r="N63" s="544">
        <v>0</v>
      </c>
      <c r="O63" s="544">
        <v>16.29</v>
      </c>
      <c r="P63" s="544">
        <f t="shared" si="9"/>
        <v>0</v>
      </c>
      <c r="Q63" s="556"/>
      <c r="R63" s="556">
        <v>16.29</v>
      </c>
      <c r="S63" s="544">
        <v>0</v>
      </c>
      <c r="T63" s="547">
        <f t="shared" si="1"/>
        <v>1257.51</v>
      </c>
      <c r="U63" s="547">
        <f t="shared" si="10"/>
        <v>16951.239999999998</v>
      </c>
    </row>
    <row r="64" spans="1:21" ht="27.6" x14ac:dyDescent="0.3">
      <c r="A64" s="541" t="s">
        <v>4396</v>
      </c>
      <c r="B64" s="557" t="s">
        <v>10</v>
      </c>
      <c r="C64" s="558" t="s">
        <v>4397</v>
      </c>
      <c r="D64" s="543" t="s">
        <v>115</v>
      </c>
      <c r="E64" s="544">
        <v>356.59000000000003</v>
      </c>
      <c r="F64" s="544">
        <v>10.35</v>
      </c>
      <c r="G64" s="544">
        <f t="shared" si="4"/>
        <v>3690.71</v>
      </c>
      <c r="H64" s="570">
        <v>356.59000000000003</v>
      </c>
      <c r="I64" s="570">
        <v>10.35</v>
      </c>
      <c r="J64" s="570">
        <v>3690.7065000000002</v>
      </c>
      <c r="K64" s="544">
        <v>0</v>
      </c>
      <c r="L64" s="544">
        <v>12.51</v>
      </c>
      <c r="M64" s="544">
        <v>0</v>
      </c>
      <c r="N64" s="544">
        <v>0</v>
      </c>
      <c r="O64" s="544">
        <v>12.51</v>
      </c>
      <c r="P64" s="544">
        <f t="shared" si="9"/>
        <v>0</v>
      </c>
      <c r="Q64" s="556"/>
      <c r="R64" s="556">
        <v>12.51</v>
      </c>
      <c r="S64" s="544">
        <v>0</v>
      </c>
      <c r="T64" s="547">
        <f t="shared" si="1"/>
        <v>356.59000000000003</v>
      </c>
      <c r="U64" s="547">
        <f t="shared" si="10"/>
        <v>3690.71</v>
      </c>
    </row>
    <row r="65" spans="1:21" ht="27.6" x14ac:dyDescent="0.3">
      <c r="A65" s="541" t="s">
        <v>4398</v>
      </c>
      <c r="B65" s="557" t="s">
        <v>10</v>
      </c>
      <c r="C65" s="558" t="s">
        <v>4399</v>
      </c>
      <c r="D65" s="543" t="s">
        <v>115</v>
      </c>
      <c r="E65" s="544">
        <v>35.54</v>
      </c>
      <c r="F65" s="544">
        <v>10.35</v>
      </c>
      <c r="G65" s="544">
        <f t="shared" si="4"/>
        <v>367.84</v>
      </c>
      <c r="H65" s="570">
        <v>35.54</v>
      </c>
      <c r="I65" s="570">
        <v>10.35</v>
      </c>
      <c r="J65" s="570">
        <v>367.839</v>
      </c>
      <c r="K65" s="544">
        <v>0</v>
      </c>
      <c r="L65" s="544">
        <v>12.51</v>
      </c>
      <c r="M65" s="544">
        <v>0</v>
      </c>
      <c r="N65" s="544">
        <v>0</v>
      </c>
      <c r="O65" s="544">
        <v>12.51</v>
      </c>
      <c r="P65" s="544">
        <f t="shared" si="9"/>
        <v>0</v>
      </c>
      <c r="Q65" s="556"/>
      <c r="R65" s="556">
        <v>12.51</v>
      </c>
      <c r="S65" s="544">
        <v>0</v>
      </c>
      <c r="T65" s="547">
        <f t="shared" si="1"/>
        <v>35.54</v>
      </c>
      <c r="U65" s="547">
        <f t="shared" si="10"/>
        <v>367.84</v>
      </c>
    </row>
    <row r="66" spans="1:21" ht="41.4" x14ac:dyDescent="0.3">
      <c r="A66" s="541" t="s">
        <v>4400</v>
      </c>
      <c r="B66" s="557" t="s">
        <v>10</v>
      </c>
      <c r="C66" s="558" t="s">
        <v>4401</v>
      </c>
      <c r="D66" s="543" t="s">
        <v>179</v>
      </c>
      <c r="E66" s="544">
        <v>293.15999999999997</v>
      </c>
      <c r="F66" s="544">
        <v>147.94999999999999</v>
      </c>
      <c r="G66" s="544">
        <f t="shared" si="4"/>
        <v>43373.02</v>
      </c>
      <c r="H66" s="570">
        <v>293.15999999999997</v>
      </c>
      <c r="I66" s="570">
        <v>147.94999999999999</v>
      </c>
      <c r="J66" s="570">
        <v>43373.02199999999</v>
      </c>
      <c r="K66" s="544">
        <v>0</v>
      </c>
      <c r="L66" s="544">
        <v>178.87</v>
      </c>
      <c r="M66" s="544">
        <v>0</v>
      </c>
      <c r="N66" s="544">
        <v>0</v>
      </c>
      <c r="O66" s="544">
        <v>178.87</v>
      </c>
      <c r="P66" s="544">
        <f t="shared" si="9"/>
        <v>0</v>
      </c>
      <c r="Q66" s="556"/>
      <c r="R66" s="556">
        <v>178.87</v>
      </c>
      <c r="S66" s="544">
        <v>0</v>
      </c>
      <c r="T66" s="547">
        <f t="shared" si="1"/>
        <v>293.15999999999997</v>
      </c>
      <c r="U66" s="547">
        <f t="shared" si="10"/>
        <v>43373.03</v>
      </c>
    </row>
    <row r="67" spans="1:21" ht="41.4" x14ac:dyDescent="0.3">
      <c r="A67" s="541" t="s">
        <v>4402</v>
      </c>
      <c r="B67" s="557" t="s">
        <v>10</v>
      </c>
      <c r="C67" s="558" t="s">
        <v>4403</v>
      </c>
      <c r="D67" s="543" t="s">
        <v>179</v>
      </c>
      <c r="E67" s="544">
        <v>369.91</v>
      </c>
      <c r="F67" s="544">
        <v>229.95</v>
      </c>
      <c r="G67" s="544">
        <f t="shared" si="4"/>
        <v>85060.800000000003</v>
      </c>
      <c r="H67" s="570">
        <v>369.91</v>
      </c>
      <c r="I67" s="570">
        <v>229.95</v>
      </c>
      <c r="J67" s="570">
        <v>85060.804499999998</v>
      </c>
      <c r="K67" s="544">
        <v>0</v>
      </c>
      <c r="L67" s="544">
        <v>278.02</v>
      </c>
      <c r="M67" s="544">
        <v>0</v>
      </c>
      <c r="N67" s="544">
        <v>0</v>
      </c>
      <c r="O67" s="544">
        <v>278.02</v>
      </c>
      <c r="P67" s="544">
        <f t="shared" si="9"/>
        <v>0</v>
      </c>
      <c r="Q67" s="556"/>
      <c r="R67" s="556">
        <v>278.02</v>
      </c>
      <c r="S67" s="544">
        <v>0</v>
      </c>
      <c r="T67" s="547">
        <f t="shared" si="1"/>
        <v>369.91</v>
      </c>
      <c r="U67" s="547">
        <f t="shared" si="10"/>
        <v>85060.81</v>
      </c>
    </row>
    <row r="68" spans="1:21" ht="41.4" x14ac:dyDescent="0.3">
      <c r="A68" s="541" t="s">
        <v>4404</v>
      </c>
      <c r="B68" s="557" t="s">
        <v>10</v>
      </c>
      <c r="C68" s="558" t="s">
        <v>4405</v>
      </c>
      <c r="D68" s="543" t="s">
        <v>179</v>
      </c>
      <c r="E68" s="544">
        <v>100.07</v>
      </c>
      <c r="F68" s="544">
        <v>702.27</v>
      </c>
      <c r="G68" s="544">
        <f t="shared" si="4"/>
        <v>70276.160000000003</v>
      </c>
      <c r="H68" s="570">
        <v>100.07</v>
      </c>
      <c r="I68" s="570">
        <v>702.27</v>
      </c>
      <c r="J68" s="570">
        <v>70276.158899999995</v>
      </c>
      <c r="K68" s="544">
        <v>0</v>
      </c>
      <c r="L68" s="544">
        <v>849.08</v>
      </c>
      <c r="M68" s="544">
        <v>0</v>
      </c>
      <c r="N68" s="544">
        <v>0</v>
      </c>
      <c r="O68" s="544">
        <v>849.08</v>
      </c>
      <c r="P68" s="544">
        <f t="shared" si="9"/>
        <v>0</v>
      </c>
      <c r="Q68" s="556"/>
      <c r="R68" s="556">
        <v>849.08</v>
      </c>
      <c r="S68" s="544">
        <v>0</v>
      </c>
      <c r="T68" s="547">
        <f t="shared" si="1"/>
        <v>100.07</v>
      </c>
      <c r="U68" s="547">
        <f t="shared" si="10"/>
        <v>70276.159999999989</v>
      </c>
    </row>
    <row r="69" spans="1:21" ht="41.4" x14ac:dyDescent="0.3">
      <c r="A69" s="541" t="s">
        <v>4406</v>
      </c>
      <c r="B69" s="557" t="s">
        <v>10</v>
      </c>
      <c r="C69" s="558" t="s">
        <v>4407</v>
      </c>
      <c r="D69" s="543" t="s">
        <v>179</v>
      </c>
      <c r="E69" s="544">
        <v>385.09</v>
      </c>
      <c r="F69" s="544">
        <v>858.1</v>
      </c>
      <c r="G69" s="544">
        <f t="shared" si="4"/>
        <v>330445.73</v>
      </c>
      <c r="H69" s="570">
        <v>385.09</v>
      </c>
      <c r="I69" s="570">
        <v>858.1</v>
      </c>
      <c r="J69" s="570">
        <v>330445.72899999999</v>
      </c>
      <c r="K69" s="544">
        <v>0</v>
      </c>
      <c r="L69" s="544">
        <v>1037.48</v>
      </c>
      <c r="M69" s="544">
        <v>0</v>
      </c>
      <c r="N69" s="544">
        <v>0</v>
      </c>
      <c r="O69" s="544">
        <v>1037.48</v>
      </c>
      <c r="P69" s="544">
        <f t="shared" si="9"/>
        <v>0</v>
      </c>
      <c r="Q69" s="556"/>
      <c r="R69" s="556">
        <v>1037.48</v>
      </c>
      <c r="S69" s="544">
        <v>0</v>
      </c>
      <c r="T69" s="547">
        <f t="shared" si="1"/>
        <v>385.09</v>
      </c>
      <c r="U69" s="547">
        <f t="shared" si="10"/>
        <v>330445.73</v>
      </c>
    </row>
    <row r="70" spans="1:21" x14ac:dyDescent="0.3">
      <c r="A70" s="541" t="s">
        <v>4408</v>
      </c>
      <c r="B70" s="557" t="s">
        <v>10</v>
      </c>
      <c r="C70" s="558" t="s">
        <v>4409</v>
      </c>
      <c r="D70" s="543" t="s">
        <v>120</v>
      </c>
      <c r="E70" s="544">
        <v>1251.67</v>
      </c>
      <c r="F70" s="544">
        <v>5.03</v>
      </c>
      <c r="G70" s="544">
        <f t="shared" si="4"/>
        <v>6295.9</v>
      </c>
      <c r="H70" s="570">
        <v>1172</v>
      </c>
      <c r="I70" s="570">
        <v>5.03</v>
      </c>
      <c r="J70" s="570">
        <v>5895.16</v>
      </c>
      <c r="K70" s="544">
        <v>79.670000000000073</v>
      </c>
      <c r="L70" s="544">
        <v>6.08</v>
      </c>
      <c r="M70" s="544">
        <v>484.39</v>
      </c>
      <c r="N70" s="544">
        <v>79.670000000000073</v>
      </c>
      <c r="O70" s="544">
        <v>6.08</v>
      </c>
      <c r="P70" s="544">
        <f t="shared" si="9"/>
        <v>484.39</v>
      </c>
      <c r="Q70" s="556"/>
      <c r="R70" s="556">
        <v>6.08</v>
      </c>
      <c r="S70" s="544">
        <v>484.39</v>
      </c>
      <c r="T70" s="547">
        <f t="shared" si="1"/>
        <v>1251.67</v>
      </c>
      <c r="U70" s="547">
        <f t="shared" si="10"/>
        <v>6379.56</v>
      </c>
    </row>
    <row r="71" spans="1:21" ht="41.4" x14ac:dyDescent="0.3">
      <c r="A71" s="541" t="s">
        <v>4410</v>
      </c>
      <c r="B71" s="557" t="s">
        <v>10</v>
      </c>
      <c r="C71" s="558" t="s">
        <v>4411</v>
      </c>
      <c r="D71" s="543" t="s">
        <v>120</v>
      </c>
      <c r="E71" s="544">
        <v>771.28</v>
      </c>
      <c r="F71" s="544">
        <v>173.22</v>
      </c>
      <c r="G71" s="544">
        <f t="shared" si="4"/>
        <v>133601.12</v>
      </c>
      <c r="H71" s="570">
        <v>771.28</v>
      </c>
      <c r="I71" s="570">
        <v>173.22</v>
      </c>
      <c r="J71" s="570">
        <v>133601.12159999998</v>
      </c>
      <c r="K71" s="544">
        <v>0</v>
      </c>
      <c r="L71" s="544">
        <v>209.43</v>
      </c>
      <c r="M71" s="544">
        <v>0</v>
      </c>
      <c r="N71" s="544">
        <v>0</v>
      </c>
      <c r="O71" s="544">
        <v>209.43</v>
      </c>
      <c r="P71" s="544">
        <f t="shared" si="9"/>
        <v>0</v>
      </c>
      <c r="Q71" s="556"/>
      <c r="R71" s="556">
        <v>209.43</v>
      </c>
      <c r="S71" s="544">
        <v>0</v>
      </c>
      <c r="T71" s="547">
        <f t="shared" si="1"/>
        <v>771.28</v>
      </c>
      <c r="U71" s="547">
        <f t="shared" si="10"/>
        <v>133601.13</v>
      </c>
    </row>
    <row r="72" spans="1:21" ht="41.4" x14ac:dyDescent="0.3">
      <c r="A72" s="541" t="s">
        <v>4412</v>
      </c>
      <c r="B72" s="557" t="s">
        <v>10</v>
      </c>
      <c r="C72" s="558" t="s">
        <v>4413</v>
      </c>
      <c r="D72" s="543" t="s">
        <v>91</v>
      </c>
      <c r="E72" s="544">
        <v>2103.6</v>
      </c>
      <c r="F72" s="544">
        <v>13.46</v>
      </c>
      <c r="G72" s="544">
        <f t="shared" si="4"/>
        <v>28314.46</v>
      </c>
      <c r="H72" s="570">
        <v>2103.6</v>
      </c>
      <c r="I72" s="570">
        <v>13.46</v>
      </c>
      <c r="J72" s="570">
        <v>28314.456000000002</v>
      </c>
      <c r="K72" s="544">
        <v>0</v>
      </c>
      <c r="L72" s="544">
        <v>16.27</v>
      </c>
      <c r="M72" s="544">
        <v>0</v>
      </c>
      <c r="N72" s="544">
        <v>0</v>
      </c>
      <c r="O72" s="544">
        <v>16.27</v>
      </c>
      <c r="P72" s="544">
        <f t="shared" si="9"/>
        <v>0</v>
      </c>
      <c r="Q72" s="556"/>
      <c r="R72" s="556">
        <v>16.27</v>
      </c>
      <c r="S72" s="544">
        <v>0</v>
      </c>
      <c r="T72" s="547">
        <f t="shared" si="1"/>
        <v>2103.6</v>
      </c>
      <c r="U72" s="547">
        <f t="shared" si="10"/>
        <v>28314.46</v>
      </c>
    </row>
    <row r="73" spans="1:21" x14ac:dyDescent="0.3">
      <c r="A73" s="541" t="s">
        <v>4414</v>
      </c>
      <c r="B73" s="557" t="s">
        <v>10</v>
      </c>
      <c r="C73" s="558" t="s">
        <v>4415</v>
      </c>
      <c r="D73" s="543" t="s">
        <v>129</v>
      </c>
      <c r="E73" s="544">
        <v>1362.75</v>
      </c>
      <c r="F73" s="544">
        <v>2.23</v>
      </c>
      <c r="G73" s="544">
        <f t="shared" si="4"/>
        <v>3038.93</v>
      </c>
      <c r="H73" s="570">
        <v>958</v>
      </c>
      <c r="I73" s="570">
        <v>2.23</v>
      </c>
      <c r="J73" s="570">
        <v>2136.34</v>
      </c>
      <c r="K73" s="544">
        <v>404.75</v>
      </c>
      <c r="L73" s="544">
        <v>2.69</v>
      </c>
      <c r="M73" s="544">
        <v>1088.77</v>
      </c>
      <c r="N73" s="544">
        <v>404.75</v>
      </c>
      <c r="O73" s="544">
        <v>2.69</v>
      </c>
      <c r="P73" s="544">
        <f t="shared" si="9"/>
        <v>1088.78</v>
      </c>
      <c r="Q73" s="556"/>
      <c r="R73" s="556">
        <v>2.69</v>
      </c>
      <c r="S73" s="544">
        <v>1088.78</v>
      </c>
      <c r="T73" s="547">
        <f t="shared" si="1"/>
        <v>1362.75</v>
      </c>
      <c r="U73" s="547">
        <f t="shared" si="10"/>
        <v>3225.1200000000003</v>
      </c>
    </row>
    <row r="74" spans="1:21" ht="41.4" x14ac:dyDescent="0.3">
      <c r="A74" s="541" t="s">
        <v>4416</v>
      </c>
      <c r="B74" s="557" t="s">
        <v>10</v>
      </c>
      <c r="C74" s="558" t="s">
        <v>4417</v>
      </c>
      <c r="D74" s="543" t="s">
        <v>91</v>
      </c>
      <c r="E74" s="544">
        <v>1439.75</v>
      </c>
      <c r="F74" s="544">
        <v>1.52</v>
      </c>
      <c r="G74" s="544">
        <f t="shared" si="4"/>
        <v>2188.42</v>
      </c>
      <c r="H74" s="570">
        <v>968</v>
      </c>
      <c r="I74" s="570">
        <v>1.52</v>
      </c>
      <c r="J74" s="570">
        <v>1471.3600000000001</v>
      </c>
      <c r="K74" s="544">
        <v>471.75</v>
      </c>
      <c r="L74" s="544">
        <v>1.83</v>
      </c>
      <c r="M74" s="544">
        <v>863.3</v>
      </c>
      <c r="N74" s="544">
        <v>471.75</v>
      </c>
      <c r="O74" s="544">
        <v>1.83</v>
      </c>
      <c r="P74" s="544">
        <f t="shared" si="9"/>
        <v>863.3</v>
      </c>
      <c r="Q74" s="556"/>
      <c r="R74" s="556">
        <v>1.83</v>
      </c>
      <c r="S74" s="544">
        <v>863.3</v>
      </c>
      <c r="T74" s="547">
        <f t="shared" si="1"/>
        <v>1439.75</v>
      </c>
      <c r="U74" s="547">
        <f t="shared" si="10"/>
        <v>2334.67</v>
      </c>
    </row>
    <row r="75" spans="1:21" ht="27.6" x14ac:dyDescent="0.3">
      <c r="A75" s="541" t="s">
        <v>4418</v>
      </c>
      <c r="B75" s="557" t="s">
        <v>10</v>
      </c>
      <c r="C75" s="558" t="s">
        <v>4419</v>
      </c>
      <c r="D75" s="543" t="s">
        <v>76</v>
      </c>
      <c r="E75" s="544">
        <v>24</v>
      </c>
      <c r="F75" s="544">
        <v>964.84</v>
      </c>
      <c r="G75" s="544">
        <f t="shared" si="4"/>
        <v>23156.16</v>
      </c>
      <c r="H75" s="570">
        <v>10</v>
      </c>
      <c r="I75" s="570">
        <v>964.84</v>
      </c>
      <c r="J75" s="570">
        <v>9648.4</v>
      </c>
      <c r="K75" s="544">
        <v>14</v>
      </c>
      <c r="L75" s="544">
        <v>1166.54</v>
      </c>
      <c r="M75" s="544">
        <v>16331.56</v>
      </c>
      <c r="N75" s="544">
        <v>14</v>
      </c>
      <c r="O75" s="544">
        <v>1166.54</v>
      </c>
      <c r="P75" s="544">
        <f t="shared" si="9"/>
        <v>16331.56</v>
      </c>
      <c r="Q75" s="556"/>
      <c r="R75" s="556">
        <v>1166.54</v>
      </c>
      <c r="S75" s="544">
        <v>16331.56</v>
      </c>
      <c r="T75" s="547">
        <f t="shared" si="1"/>
        <v>24</v>
      </c>
      <c r="U75" s="547">
        <f t="shared" si="10"/>
        <v>25979.96</v>
      </c>
    </row>
    <row r="76" spans="1:21" ht="27.6" x14ac:dyDescent="0.3">
      <c r="A76" s="541" t="s">
        <v>4420</v>
      </c>
      <c r="B76" s="557" t="s">
        <v>10</v>
      </c>
      <c r="C76" s="558" t="s">
        <v>4421</v>
      </c>
      <c r="D76" s="543" t="s">
        <v>76</v>
      </c>
      <c r="E76" s="544">
        <v>24</v>
      </c>
      <c r="F76" s="544">
        <v>1925.66</v>
      </c>
      <c r="G76" s="544">
        <f t="shared" si="4"/>
        <v>46215.839999999997</v>
      </c>
      <c r="H76" s="570">
        <v>10</v>
      </c>
      <c r="I76" s="570">
        <v>1925.66</v>
      </c>
      <c r="J76" s="570">
        <v>19256.600000000002</v>
      </c>
      <c r="K76" s="544">
        <v>14</v>
      </c>
      <c r="L76" s="544">
        <v>2328.2199999999998</v>
      </c>
      <c r="M76" s="544">
        <v>32595.08</v>
      </c>
      <c r="N76" s="544">
        <v>14</v>
      </c>
      <c r="O76" s="544">
        <v>2328.2199999999998</v>
      </c>
      <c r="P76" s="544">
        <f t="shared" si="9"/>
        <v>32595.08</v>
      </c>
      <c r="Q76" s="556"/>
      <c r="R76" s="556">
        <v>2328.2199999999998</v>
      </c>
      <c r="S76" s="544">
        <v>32595.08</v>
      </c>
      <c r="T76" s="547">
        <f t="shared" si="1"/>
        <v>24</v>
      </c>
      <c r="U76" s="547">
        <f t="shared" si="10"/>
        <v>51851.68</v>
      </c>
    </row>
    <row r="77" spans="1:21" x14ac:dyDescent="0.3">
      <c r="A77" s="550" t="s">
        <v>4422</v>
      </c>
      <c r="B77" s="551" t="s">
        <v>4423</v>
      </c>
      <c r="C77" s="552"/>
      <c r="D77" s="553">
        <v>0</v>
      </c>
      <c r="E77" s="554">
        <v>0</v>
      </c>
      <c r="F77" s="554">
        <v>0</v>
      </c>
      <c r="G77" s="554">
        <f t="shared" si="4"/>
        <v>0</v>
      </c>
      <c r="H77" s="555">
        <v>0</v>
      </c>
      <c r="I77" s="555">
        <v>0</v>
      </c>
      <c r="J77" s="555">
        <v>0</v>
      </c>
      <c r="K77" s="554"/>
      <c r="L77" s="554">
        <v>0</v>
      </c>
      <c r="M77" s="554">
        <v>0</v>
      </c>
      <c r="N77" s="554"/>
      <c r="O77" s="554">
        <v>0</v>
      </c>
      <c r="P77" s="544">
        <f t="shared" si="9"/>
        <v>0</v>
      </c>
      <c r="Q77" s="556"/>
      <c r="R77" s="556">
        <v>0</v>
      </c>
      <c r="S77" s="544">
        <v>0</v>
      </c>
      <c r="T77" s="547">
        <f t="shared" si="1"/>
        <v>0</v>
      </c>
      <c r="U77" s="547">
        <f t="shared" si="10"/>
        <v>0</v>
      </c>
    </row>
    <row r="78" spans="1:21" ht="41.4" x14ac:dyDescent="0.3">
      <c r="A78" s="541" t="s">
        <v>4424</v>
      </c>
      <c r="B78" s="557" t="s">
        <v>10</v>
      </c>
      <c r="C78" s="558" t="s">
        <v>4385</v>
      </c>
      <c r="D78" s="543" t="s">
        <v>91</v>
      </c>
      <c r="E78" s="544">
        <v>319.81299999999999</v>
      </c>
      <c r="F78" s="544">
        <v>7.9</v>
      </c>
      <c r="G78" s="544">
        <f t="shared" si="4"/>
        <v>2526.52</v>
      </c>
      <c r="H78" s="570">
        <v>0</v>
      </c>
      <c r="I78" s="570">
        <v>7.9</v>
      </c>
      <c r="J78" s="570">
        <v>0</v>
      </c>
      <c r="K78" s="544">
        <v>319.81299999999999</v>
      </c>
      <c r="L78" s="544">
        <v>9.5500000000000007</v>
      </c>
      <c r="M78" s="544">
        <v>3054.21</v>
      </c>
      <c r="N78" s="544">
        <v>319.81299999999999</v>
      </c>
      <c r="O78" s="544">
        <v>9.5500000000000007</v>
      </c>
      <c r="P78" s="544">
        <f t="shared" si="9"/>
        <v>3054.21</v>
      </c>
      <c r="Q78" s="556"/>
      <c r="R78" s="556">
        <v>9.5500000000000007</v>
      </c>
      <c r="S78" s="544">
        <v>3054.21</v>
      </c>
      <c r="T78" s="547">
        <f t="shared" si="1"/>
        <v>319.81299999999999</v>
      </c>
      <c r="U78" s="547">
        <f t="shared" si="10"/>
        <v>3054.2200000000003</v>
      </c>
    </row>
    <row r="79" spans="1:21" ht="41.4" x14ac:dyDescent="0.3">
      <c r="A79" s="541" t="s">
        <v>4425</v>
      </c>
      <c r="B79" s="557" t="s">
        <v>10</v>
      </c>
      <c r="C79" s="558" t="s">
        <v>4387</v>
      </c>
      <c r="D79" s="543" t="s">
        <v>91</v>
      </c>
      <c r="E79" s="544">
        <v>176.74800000000002</v>
      </c>
      <c r="F79" s="544">
        <v>7.68</v>
      </c>
      <c r="G79" s="544">
        <f t="shared" si="4"/>
        <v>1357.42</v>
      </c>
      <c r="H79" s="570">
        <v>0</v>
      </c>
      <c r="I79" s="570">
        <v>7.68</v>
      </c>
      <c r="J79" s="570">
        <v>0</v>
      </c>
      <c r="K79" s="544">
        <v>176.74800000000002</v>
      </c>
      <c r="L79" s="544">
        <v>9.2799999999999994</v>
      </c>
      <c r="M79" s="544">
        <v>1640.22</v>
      </c>
      <c r="N79" s="544">
        <v>176.74800000000002</v>
      </c>
      <c r="O79" s="544">
        <v>9.2799999999999994</v>
      </c>
      <c r="P79" s="544">
        <f t="shared" si="9"/>
        <v>1640.22</v>
      </c>
      <c r="Q79" s="556"/>
      <c r="R79" s="556">
        <v>9.2799999999999994</v>
      </c>
      <c r="S79" s="544">
        <v>1640.22</v>
      </c>
      <c r="T79" s="547">
        <f t="shared" si="1"/>
        <v>176.74800000000002</v>
      </c>
      <c r="U79" s="547">
        <f t="shared" si="10"/>
        <v>1640.23</v>
      </c>
    </row>
    <row r="80" spans="1:21" ht="55.2" x14ac:dyDescent="0.3">
      <c r="A80" s="541" t="s">
        <v>4426</v>
      </c>
      <c r="B80" s="557" t="s">
        <v>10</v>
      </c>
      <c r="C80" s="558" t="s">
        <v>4389</v>
      </c>
      <c r="D80" s="543" t="s">
        <v>91</v>
      </c>
      <c r="E80" s="544">
        <v>61.945</v>
      </c>
      <c r="F80" s="544">
        <v>7.31</v>
      </c>
      <c r="G80" s="544">
        <f t="shared" si="4"/>
        <v>452.82</v>
      </c>
      <c r="H80" s="570">
        <v>0</v>
      </c>
      <c r="I80" s="570">
        <v>7.31</v>
      </c>
      <c r="J80" s="570">
        <v>0</v>
      </c>
      <c r="K80" s="544">
        <v>61.945</v>
      </c>
      <c r="L80" s="544">
        <v>8.83</v>
      </c>
      <c r="M80" s="544">
        <v>546.97</v>
      </c>
      <c r="N80" s="544">
        <v>61.945</v>
      </c>
      <c r="O80" s="544">
        <v>8.83</v>
      </c>
      <c r="P80" s="544">
        <f t="shared" si="9"/>
        <v>546.97</v>
      </c>
      <c r="Q80" s="556"/>
      <c r="R80" s="556">
        <v>8.83</v>
      </c>
      <c r="S80" s="544">
        <v>546.97</v>
      </c>
      <c r="T80" s="547">
        <f t="shared" si="1"/>
        <v>61.945</v>
      </c>
      <c r="U80" s="547">
        <f t="shared" si="10"/>
        <v>546.98</v>
      </c>
    </row>
    <row r="81" spans="1:21" ht="55.2" x14ac:dyDescent="0.3">
      <c r="A81" s="541" t="s">
        <v>4427</v>
      </c>
      <c r="B81" s="557" t="s">
        <v>10</v>
      </c>
      <c r="C81" s="558" t="s">
        <v>4391</v>
      </c>
      <c r="D81" s="543" t="s">
        <v>91</v>
      </c>
      <c r="E81" s="544">
        <v>14.338999999999999</v>
      </c>
      <c r="F81" s="544">
        <v>6.41</v>
      </c>
      <c r="G81" s="544">
        <f t="shared" si="4"/>
        <v>91.91</v>
      </c>
      <c r="H81" s="570">
        <v>0</v>
      </c>
      <c r="I81" s="570">
        <v>6.41</v>
      </c>
      <c r="J81" s="570">
        <v>0</v>
      </c>
      <c r="K81" s="544">
        <v>14.338999999999999</v>
      </c>
      <c r="L81" s="544">
        <v>7.75</v>
      </c>
      <c r="M81" s="544">
        <v>111.12</v>
      </c>
      <c r="N81" s="544">
        <v>14.338999999999999</v>
      </c>
      <c r="O81" s="544">
        <v>7.75</v>
      </c>
      <c r="P81" s="544">
        <f t="shared" si="9"/>
        <v>111.13</v>
      </c>
      <c r="Q81" s="556"/>
      <c r="R81" s="556">
        <v>7.75</v>
      </c>
      <c r="S81" s="544">
        <v>111.13</v>
      </c>
      <c r="T81" s="547">
        <f t="shared" si="1"/>
        <v>14.338999999999999</v>
      </c>
      <c r="U81" s="547">
        <f t="shared" si="10"/>
        <v>111.13000000000001</v>
      </c>
    </row>
    <row r="82" spans="1:21" x14ac:dyDescent="0.3">
      <c r="A82" s="541" t="s">
        <v>4428</v>
      </c>
      <c r="B82" s="557" t="s">
        <v>10</v>
      </c>
      <c r="C82" s="558" t="s">
        <v>4429</v>
      </c>
      <c r="D82" s="543" t="s">
        <v>83</v>
      </c>
      <c r="E82" s="544">
        <v>653.35400000000004</v>
      </c>
      <c r="F82" s="544">
        <v>43.52</v>
      </c>
      <c r="G82" s="544">
        <f t="shared" si="4"/>
        <v>28433.97</v>
      </c>
      <c r="H82" s="570">
        <v>0</v>
      </c>
      <c r="I82" s="570">
        <v>43.52</v>
      </c>
      <c r="J82" s="570">
        <v>0</v>
      </c>
      <c r="K82" s="544">
        <v>653.35400000000004</v>
      </c>
      <c r="L82" s="544">
        <v>52.61</v>
      </c>
      <c r="M82" s="544">
        <v>34372.949999999997</v>
      </c>
      <c r="N82" s="544">
        <v>653.35400000000004</v>
      </c>
      <c r="O82" s="544">
        <v>52.61</v>
      </c>
      <c r="P82" s="544">
        <f t="shared" si="9"/>
        <v>34372.949999999997</v>
      </c>
      <c r="Q82" s="556"/>
      <c r="R82" s="556">
        <v>52.61</v>
      </c>
      <c r="S82" s="544">
        <v>34372.949999999997</v>
      </c>
      <c r="T82" s="547">
        <f t="shared" ref="T82:T145" si="11">Q82+E82</f>
        <v>653.35400000000004</v>
      </c>
      <c r="U82" s="547">
        <f t="shared" si="10"/>
        <v>34372.959999999999</v>
      </c>
    </row>
    <row r="83" spans="1:21" x14ac:dyDescent="0.3">
      <c r="A83" s="541" t="s">
        <v>4430</v>
      </c>
      <c r="B83" s="557" t="s">
        <v>10</v>
      </c>
      <c r="C83" s="558" t="s">
        <v>4431</v>
      </c>
      <c r="D83" s="543" t="s">
        <v>91</v>
      </c>
      <c r="E83" s="544">
        <v>11.167</v>
      </c>
      <c r="F83" s="544">
        <v>342.34</v>
      </c>
      <c r="G83" s="544">
        <f t="shared" si="4"/>
        <v>3822.91</v>
      </c>
      <c r="H83" s="570">
        <v>0</v>
      </c>
      <c r="I83" s="570">
        <v>342.34</v>
      </c>
      <c r="J83" s="570">
        <v>0</v>
      </c>
      <c r="K83" s="544">
        <v>11.167</v>
      </c>
      <c r="L83" s="544">
        <v>413.9</v>
      </c>
      <c r="M83" s="544">
        <v>4622.0200000000004</v>
      </c>
      <c r="N83" s="544">
        <v>11.167</v>
      </c>
      <c r="O83" s="544">
        <v>413.9</v>
      </c>
      <c r="P83" s="544">
        <f t="shared" si="9"/>
        <v>4622.0200000000004</v>
      </c>
      <c r="Q83" s="556"/>
      <c r="R83" s="556">
        <v>413.9</v>
      </c>
      <c r="S83" s="544">
        <v>4622.0200000000004</v>
      </c>
      <c r="T83" s="547">
        <f t="shared" si="11"/>
        <v>11.167</v>
      </c>
      <c r="U83" s="547">
        <f t="shared" si="10"/>
        <v>4622.0300000000007</v>
      </c>
    </row>
    <row r="84" spans="1:21" x14ac:dyDescent="0.3">
      <c r="A84" s="541" t="s">
        <v>4432</v>
      </c>
      <c r="B84" s="557" t="s">
        <v>10</v>
      </c>
      <c r="C84" s="558" t="s">
        <v>4433</v>
      </c>
      <c r="D84" s="543" t="s">
        <v>91</v>
      </c>
      <c r="E84" s="544">
        <v>11.167</v>
      </c>
      <c r="F84" s="544">
        <v>165.85</v>
      </c>
      <c r="G84" s="544">
        <f t="shared" si="4"/>
        <v>1852.05</v>
      </c>
      <c r="H84" s="570">
        <v>0</v>
      </c>
      <c r="I84" s="570">
        <v>165.85</v>
      </c>
      <c r="J84" s="570">
        <v>0</v>
      </c>
      <c r="K84" s="544">
        <v>11.167</v>
      </c>
      <c r="L84" s="544">
        <v>200.52</v>
      </c>
      <c r="M84" s="544">
        <v>2239.1999999999998</v>
      </c>
      <c r="N84" s="544">
        <v>11.167</v>
      </c>
      <c r="O84" s="544">
        <v>200.52</v>
      </c>
      <c r="P84" s="544">
        <f t="shared" si="9"/>
        <v>2239.21</v>
      </c>
      <c r="Q84" s="556"/>
      <c r="R84" s="556">
        <v>200.52</v>
      </c>
      <c r="S84" s="544">
        <v>2239.21</v>
      </c>
      <c r="T84" s="547">
        <f t="shared" si="11"/>
        <v>11.167</v>
      </c>
      <c r="U84" s="547">
        <f t="shared" si="10"/>
        <v>2239.21</v>
      </c>
    </row>
    <row r="85" spans="1:21" ht="27.6" x14ac:dyDescent="0.3">
      <c r="A85" s="541" t="s">
        <v>4434</v>
      </c>
      <c r="B85" s="557" t="s">
        <v>10</v>
      </c>
      <c r="C85" s="558" t="s">
        <v>4435</v>
      </c>
      <c r="D85" s="543" t="s">
        <v>115</v>
      </c>
      <c r="E85" s="544">
        <v>156.715</v>
      </c>
      <c r="F85" s="544">
        <v>110.14</v>
      </c>
      <c r="G85" s="544">
        <f t="shared" si="4"/>
        <v>17260.59</v>
      </c>
      <c r="H85" s="570">
        <v>0</v>
      </c>
      <c r="I85" s="570">
        <v>110.14</v>
      </c>
      <c r="J85" s="570">
        <v>0</v>
      </c>
      <c r="K85" s="544">
        <v>156.715</v>
      </c>
      <c r="L85" s="544">
        <v>133.16</v>
      </c>
      <c r="M85" s="544">
        <v>20868.16</v>
      </c>
      <c r="N85" s="544">
        <v>156.715</v>
      </c>
      <c r="O85" s="544">
        <v>133.16</v>
      </c>
      <c r="P85" s="544">
        <f t="shared" si="9"/>
        <v>20868.169999999998</v>
      </c>
      <c r="Q85" s="556"/>
      <c r="R85" s="556">
        <v>133.16</v>
      </c>
      <c r="S85" s="544">
        <v>20868.169999999998</v>
      </c>
      <c r="T85" s="547">
        <f t="shared" si="11"/>
        <v>156.715</v>
      </c>
      <c r="U85" s="547">
        <f t="shared" si="10"/>
        <v>20868.169999999998</v>
      </c>
    </row>
    <row r="86" spans="1:21" x14ac:dyDescent="0.3">
      <c r="A86" s="541" t="s">
        <v>4436</v>
      </c>
      <c r="B86" s="557" t="s">
        <v>10</v>
      </c>
      <c r="C86" s="558" t="s">
        <v>4437</v>
      </c>
      <c r="D86" s="543" t="s">
        <v>115</v>
      </c>
      <c r="E86" s="544">
        <v>137.07999999999998</v>
      </c>
      <c r="F86" s="544">
        <v>3.37</v>
      </c>
      <c r="G86" s="544">
        <f t="shared" si="4"/>
        <v>461.96</v>
      </c>
      <c r="H86" s="570">
        <v>0</v>
      </c>
      <c r="I86" s="570">
        <v>3.37</v>
      </c>
      <c r="J86" s="570">
        <v>0</v>
      </c>
      <c r="K86" s="544">
        <v>137.07999999999998</v>
      </c>
      <c r="L86" s="544">
        <v>4.07</v>
      </c>
      <c r="M86" s="544">
        <v>557.91</v>
      </c>
      <c r="N86" s="544">
        <v>137.07999999999998</v>
      </c>
      <c r="O86" s="544">
        <v>4.07</v>
      </c>
      <c r="P86" s="544">
        <f t="shared" si="9"/>
        <v>557.91999999999996</v>
      </c>
      <c r="Q86" s="556"/>
      <c r="R86" s="556">
        <v>4.07</v>
      </c>
      <c r="S86" s="544">
        <v>557.91999999999996</v>
      </c>
      <c r="T86" s="547">
        <f t="shared" si="11"/>
        <v>137.07999999999998</v>
      </c>
      <c r="U86" s="547">
        <f t="shared" si="10"/>
        <v>557.91999999999996</v>
      </c>
    </row>
    <row r="87" spans="1:21" ht="27.6" x14ac:dyDescent="0.3">
      <c r="A87" s="541" t="s">
        <v>4438</v>
      </c>
      <c r="B87" s="557" t="s">
        <v>10</v>
      </c>
      <c r="C87" s="558" t="s">
        <v>4439</v>
      </c>
      <c r="D87" s="543" t="s">
        <v>115</v>
      </c>
      <c r="E87" s="544">
        <v>137.07999999999998</v>
      </c>
      <c r="F87" s="544">
        <v>29.07</v>
      </c>
      <c r="G87" s="544">
        <f t="shared" si="4"/>
        <v>3984.92</v>
      </c>
      <c r="H87" s="570">
        <v>0</v>
      </c>
      <c r="I87" s="570">
        <v>29.07</v>
      </c>
      <c r="J87" s="570">
        <v>0</v>
      </c>
      <c r="K87" s="544">
        <v>137.07999999999998</v>
      </c>
      <c r="L87" s="544">
        <v>35.15</v>
      </c>
      <c r="M87" s="544">
        <v>4818.3599999999997</v>
      </c>
      <c r="N87" s="544">
        <v>137.07999999999998</v>
      </c>
      <c r="O87" s="544">
        <v>35.15</v>
      </c>
      <c r="P87" s="544">
        <f t="shared" si="9"/>
        <v>4818.3599999999997</v>
      </c>
      <c r="Q87" s="556"/>
      <c r="R87" s="556">
        <v>35.15</v>
      </c>
      <c r="S87" s="544">
        <v>4818.3599999999997</v>
      </c>
      <c r="T87" s="547">
        <f t="shared" si="11"/>
        <v>137.07999999999998</v>
      </c>
      <c r="U87" s="547">
        <f t="shared" si="10"/>
        <v>4818.37</v>
      </c>
    </row>
    <row r="88" spans="1:21" ht="41.4" x14ac:dyDescent="0.3">
      <c r="A88" s="541" t="s">
        <v>4440</v>
      </c>
      <c r="B88" s="557" t="s">
        <v>10</v>
      </c>
      <c r="C88" s="558" t="s">
        <v>4413</v>
      </c>
      <c r="D88" s="543" t="s">
        <v>91</v>
      </c>
      <c r="E88" s="544">
        <v>272.24599999999998</v>
      </c>
      <c r="F88" s="544">
        <v>13.46</v>
      </c>
      <c r="G88" s="544">
        <f t="shared" si="4"/>
        <v>3664.43</v>
      </c>
      <c r="H88" s="570">
        <v>0</v>
      </c>
      <c r="I88" s="570">
        <v>13.46</v>
      </c>
      <c r="J88" s="570">
        <v>0</v>
      </c>
      <c r="K88" s="544">
        <v>272.24599999999998</v>
      </c>
      <c r="L88" s="544">
        <v>16.27</v>
      </c>
      <c r="M88" s="544">
        <v>4429.4399999999996</v>
      </c>
      <c r="N88" s="544">
        <v>272.24599999999998</v>
      </c>
      <c r="O88" s="544">
        <v>16.27</v>
      </c>
      <c r="P88" s="544">
        <f t="shared" si="9"/>
        <v>4429.4399999999996</v>
      </c>
      <c r="Q88" s="556"/>
      <c r="R88" s="556">
        <v>16.27</v>
      </c>
      <c r="S88" s="544">
        <v>4429.4399999999996</v>
      </c>
      <c r="T88" s="547">
        <f t="shared" si="11"/>
        <v>272.24599999999998</v>
      </c>
      <c r="U88" s="547">
        <f t="shared" si="10"/>
        <v>4429.45</v>
      </c>
    </row>
    <row r="89" spans="1:21" x14ac:dyDescent="0.3">
      <c r="A89" s="541" t="s">
        <v>4441</v>
      </c>
      <c r="B89" s="557" t="s">
        <v>10</v>
      </c>
      <c r="C89" s="558" t="s">
        <v>4415</v>
      </c>
      <c r="D89" s="543" t="s">
        <v>129</v>
      </c>
      <c r="E89" s="544">
        <v>300.59899999999999</v>
      </c>
      <c r="F89" s="544">
        <v>2.23</v>
      </c>
      <c r="G89" s="544">
        <f t="shared" si="4"/>
        <v>670.34</v>
      </c>
      <c r="H89" s="570">
        <v>0</v>
      </c>
      <c r="I89" s="570">
        <v>2.23</v>
      </c>
      <c r="J89" s="570">
        <v>0</v>
      </c>
      <c r="K89" s="544">
        <v>300.59899999999999</v>
      </c>
      <c r="L89" s="544">
        <v>2.7</v>
      </c>
      <c r="M89" s="544">
        <v>811.61</v>
      </c>
      <c r="N89" s="544">
        <v>300.59899999999999</v>
      </c>
      <c r="O89" s="544">
        <v>2.7</v>
      </c>
      <c r="P89" s="544">
        <f t="shared" si="9"/>
        <v>811.62</v>
      </c>
      <c r="Q89" s="556"/>
      <c r="R89" s="556">
        <v>2.7</v>
      </c>
      <c r="S89" s="544">
        <v>811.62</v>
      </c>
      <c r="T89" s="547">
        <f t="shared" si="11"/>
        <v>300.59899999999999</v>
      </c>
      <c r="U89" s="547">
        <f t="shared" si="10"/>
        <v>811.62</v>
      </c>
    </row>
    <row r="90" spans="1:21" ht="41.4" x14ac:dyDescent="0.3">
      <c r="A90" s="541" t="s">
        <v>4442</v>
      </c>
      <c r="B90" s="557" t="s">
        <v>10</v>
      </c>
      <c r="C90" s="558" t="s">
        <v>4417</v>
      </c>
      <c r="D90" s="543" t="s">
        <v>91</v>
      </c>
      <c r="E90" s="544">
        <v>300.59899999999999</v>
      </c>
      <c r="F90" s="544">
        <v>1.52</v>
      </c>
      <c r="G90" s="544">
        <f t="shared" si="4"/>
        <v>456.91</v>
      </c>
      <c r="H90" s="570">
        <v>0</v>
      </c>
      <c r="I90" s="570">
        <v>1.52</v>
      </c>
      <c r="J90" s="570">
        <v>0</v>
      </c>
      <c r="K90" s="544">
        <v>300.59899999999999</v>
      </c>
      <c r="L90" s="544">
        <v>1.84</v>
      </c>
      <c r="M90" s="544">
        <v>553.1</v>
      </c>
      <c r="N90" s="544">
        <v>300.59899999999999</v>
      </c>
      <c r="O90" s="544">
        <v>1.84</v>
      </c>
      <c r="P90" s="544">
        <f t="shared" si="9"/>
        <v>553.1</v>
      </c>
      <c r="Q90" s="556"/>
      <c r="R90" s="556">
        <v>1.84</v>
      </c>
      <c r="S90" s="544">
        <v>553.1</v>
      </c>
      <c r="T90" s="547">
        <f t="shared" si="11"/>
        <v>300.59899999999999</v>
      </c>
      <c r="U90" s="547">
        <f t="shared" si="10"/>
        <v>553.11</v>
      </c>
    </row>
    <row r="91" spans="1:21" x14ac:dyDescent="0.3">
      <c r="A91" s="550" t="s">
        <v>4443</v>
      </c>
      <c r="B91" s="551" t="s">
        <v>4444</v>
      </c>
      <c r="C91" s="552"/>
      <c r="D91" s="553">
        <v>0</v>
      </c>
      <c r="E91" s="554">
        <v>0</v>
      </c>
      <c r="F91" s="554">
        <v>0</v>
      </c>
      <c r="G91" s="554">
        <f t="shared" ref="G91:G154" si="12">ROUND(E91*F91,2)</f>
        <v>0</v>
      </c>
      <c r="H91" s="555">
        <v>0</v>
      </c>
      <c r="I91" s="555">
        <v>0</v>
      </c>
      <c r="J91" s="555">
        <v>0</v>
      </c>
      <c r="K91" s="554"/>
      <c r="L91" s="554">
        <v>0</v>
      </c>
      <c r="M91" s="554">
        <v>0</v>
      </c>
      <c r="N91" s="554"/>
      <c r="O91" s="554">
        <v>0</v>
      </c>
      <c r="P91" s="544">
        <f t="shared" si="9"/>
        <v>0</v>
      </c>
      <c r="Q91" s="556"/>
      <c r="R91" s="556">
        <v>0</v>
      </c>
      <c r="S91" s="544">
        <v>0</v>
      </c>
      <c r="T91" s="547">
        <f t="shared" si="11"/>
        <v>0</v>
      </c>
      <c r="U91" s="547">
        <f t="shared" si="10"/>
        <v>0</v>
      </c>
    </row>
    <row r="92" spans="1:21" ht="27.6" x14ac:dyDescent="0.3">
      <c r="A92" s="541" t="s">
        <v>4445</v>
      </c>
      <c r="B92" s="557" t="s">
        <v>10</v>
      </c>
      <c r="C92" s="558" t="s">
        <v>4446</v>
      </c>
      <c r="D92" s="543" t="s">
        <v>106</v>
      </c>
      <c r="E92" s="544">
        <v>382.55</v>
      </c>
      <c r="F92" s="544">
        <v>14.17</v>
      </c>
      <c r="G92" s="544">
        <f t="shared" si="12"/>
        <v>5420.73</v>
      </c>
      <c r="H92" s="570">
        <v>0</v>
      </c>
      <c r="I92" s="570">
        <v>14.17</v>
      </c>
      <c r="J92" s="570">
        <v>0</v>
      </c>
      <c r="K92" s="544">
        <v>382.55</v>
      </c>
      <c r="L92" s="544">
        <v>17.13</v>
      </c>
      <c r="M92" s="544">
        <v>6553.08</v>
      </c>
      <c r="N92" s="544">
        <v>382.55</v>
      </c>
      <c r="O92" s="544">
        <v>17.13</v>
      </c>
      <c r="P92" s="544">
        <f t="shared" si="9"/>
        <v>6553.08</v>
      </c>
      <c r="Q92" s="556"/>
      <c r="R92" s="556">
        <v>17.13</v>
      </c>
      <c r="S92" s="544">
        <v>6553.08</v>
      </c>
      <c r="T92" s="547">
        <f t="shared" si="11"/>
        <v>382.55</v>
      </c>
      <c r="U92" s="547">
        <f t="shared" si="10"/>
        <v>6553.09</v>
      </c>
    </row>
    <row r="93" spans="1:21" ht="27.6" x14ac:dyDescent="0.3">
      <c r="A93" s="541" t="s">
        <v>4447</v>
      </c>
      <c r="B93" s="557" t="s">
        <v>10</v>
      </c>
      <c r="C93" s="558" t="s">
        <v>4448</v>
      </c>
      <c r="D93" s="543" t="s">
        <v>106</v>
      </c>
      <c r="E93" s="544">
        <v>2598.5500000000002</v>
      </c>
      <c r="F93" s="544">
        <v>12.92</v>
      </c>
      <c r="G93" s="544">
        <f t="shared" si="12"/>
        <v>33573.269999999997</v>
      </c>
      <c r="H93" s="570">
        <v>0</v>
      </c>
      <c r="I93" s="570">
        <v>12.92</v>
      </c>
      <c r="J93" s="570">
        <v>0</v>
      </c>
      <c r="K93" s="544">
        <v>2598.5500000000002</v>
      </c>
      <c r="L93" s="544">
        <v>15.62</v>
      </c>
      <c r="M93" s="544">
        <v>40589.35</v>
      </c>
      <c r="N93" s="544">
        <v>2598.5500000000002</v>
      </c>
      <c r="O93" s="544">
        <v>15.62</v>
      </c>
      <c r="P93" s="544">
        <f t="shared" si="9"/>
        <v>40589.35</v>
      </c>
      <c r="Q93" s="556"/>
      <c r="R93" s="556">
        <v>15.62</v>
      </c>
      <c r="S93" s="544">
        <v>40589.35</v>
      </c>
      <c r="T93" s="547">
        <f t="shared" si="11"/>
        <v>2598.5500000000002</v>
      </c>
      <c r="U93" s="547">
        <f t="shared" si="10"/>
        <v>40589.360000000001</v>
      </c>
    </row>
    <row r="94" spans="1:21" x14ac:dyDescent="0.3">
      <c r="A94" s="541" t="s">
        <v>4449</v>
      </c>
      <c r="B94" s="557" t="s">
        <v>10</v>
      </c>
      <c r="C94" s="558" t="s">
        <v>4450</v>
      </c>
      <c r="D94" s="543" t="s">
        <v>106</v>
      </c>
      <c r="E94" s="544">
        <v>89.09</v>
      </c>
      <c r="F94" s="544">
        <v>11.84</v>
      </c>
      <c r="G94" s="544">
        <f t="shared" si="12"/>
        <v>1054.83</v>
      </c>
      <c r="H94" s="570">
        <v>0</v>
      </c>
      <c r="I94" s="570">
        <v>11.84</v>
      </c>
      <c r="J94" s="570">
        <v>0</v>
      </c>
      <c r="K94" s="544">
        <v>89.09</v>
      </c>
      <c r="L94" s="544">
        <v>14.32</v>
      </c>
      <c r="M94" s="544">
        <v>1275.76</v>
      </c>
      <c r="N94" s="544">
        <v>89.09</v>
      </c>
      <c r="O94" s="544">
        <v>14.32</v>
      </c>
      <c r="P94" s="544">
        <f t="shared" si="9"/>
        <v>1275.77</v>
      </c>
      <c r="Q94" s="556"/>
      <c r="R94" s="556">
        <v>14.32</v>
      </c>
      <c r="S94" s="544">
        <v>1275.77</v>
      </c>
      <c r="T94" s="547">
        <f t="shared" si="11"/>
        <v>89.09</v>
      </c>
      <c r="U94" s="547">
        <f t="shared" si="10"/>
        <v>1275.77</v>
      </c>
    </row>
    <row r="95" spans="1:21" x14ac:dyDescent="0.3">
      <c r="A95" s="541" t="s">
        <v>4451</v>
      </c>
      <c r="B95" s="557" t="s">
        <v>10</v>
      </c>
      <c r="C95" s="558" t="s">
        <v>4452</v>
      </c>
      <c r="D95" s="543" t="s">
        <v>106</v>
      </c>
      <c r="E95" s="544">
        <v>421.1</v>
      </c>
      <c r="F95" s="544">
        <v>10.42</v>
      </c>
      <c r="G95" s="544">
        <f t="shared" si="12"/>
        <v>4387.8599999999997</v>
      </c>
      <c r="H95" s="570">
        <v>0</v>
      </c>
      <c r="I95" s="570">
        <v>10.42</v>
      </c>
      <c r="J95" s="570">
        <v>0</v>
      </c>
      <c r="K95" s="544">
        <v>421.1</v>
      </c>
      <c r="L95" s="544">
        <v>12.6</v>
      </c>
      <c r="M95" s="544">
        <v>5305.86</v>
      </c>
      <c r="N95" s="544">
        <v>421.1</v>
      </c>
      <c r="O95" s="544">
        <v>12.6</v>
      </c>
      <c r="P95" s="544">
        <f t="shared" si="9"/>
        <v>5305.86</v>
      </c>
      <c r="Q95" s="556"/>
      <c r="R95" s="556">
        <v>12.6</v>
      </c>
      <c r="S95" s="544">
        <v>5305.86</v>
      </c>
      <c r="T95" s="547">
        <f t="shared" si="11"/>
        <v>421.1</v>
      </c>
      <c r="U95" s="547">
        <f t="shared" si="10"/>
        <v>5305.86</v>
      </c>
    </row>
    <row r="96" spans="1:21" x14ac:dyDescent="0.3">
      <c r="A96" s="541" t="s">
        <v>4453</v>
      </c>
      <c r="B96" s="557" t="s">
        <v>10</v>
      </c>
      <c r="C96" s="558" t="s">
        <v>4454</v>
      </c>
      <c r="D96" s="543" t="s">
        <v>106</v>
      </c>
      <c r="E96" s="544">
        <v>451.82</v>
      </c>
      <c r="F96" s="544">
        <v>8.2100000000000009</v>
      </c>
      <c r="G96" s="544">
        <f t="shared" si="12"/>
        <v>3709.44</v>
      </c>
      <c r="H96" s="570">
        <v>0</v>
      </c>
      <c r="I96" s="570">
        <v>8.2100000000000009</v>
      </c>
      <c r="J96" s="570">
        <v>0</v>
      </c>
      <c r="K96" s="544">
        <v>451.82</v>
      </c>
      <c r="L96" s="544">
        <v>9.93</v>
      </c>
      <c r="M96" s="544">
        <v>4486.57</v>
      </c>
      <c r="N96" s="544">
        <v>451.82</v>
      </c>
      <c r="O96" s="544">
        <v>9.93</v>
      </c>
      <c r="P96" s="544">
        <f t="shared" si="9"/>
        <v>4486.57</v>
      </c>
      <c r="Q96" s="556"/>
      <c r="R96" s="556">
        <v>9.93</v>
      </c>
      <c r="S96" s="544">
        <v>4486.57</v>
      </c>
      <c r="T96" s="547">
        <f t="shared" si="11"/>
        <v>451.82</v>
      </c>
      <c r="U96" s="547">
        <f t="shared" si="10"/>
        <v>4486.58</v>
      </c>
    </row>
    <row r="97" spans="1:21" ht="27.6" x14ac:dyDescent="0.3">
      <c r="A97" s="541" t="s">
        <v>4455</v>
      </c>
      <c r="B97" s="557" t="s">
        <v>10</v>
      </c>
      <c r="C97" s="558" t="s">
        <v>4456</v>
      </c>
      <c r="D97" s="543" t="s">
        <v>115</v>
      </c>
      <c r="E97" s="544">
        <v>1031.83</v>
      </c>
      <c r="F97" s="544">
        <v>54.98</v>
      </c>
      <c r="G97" s="544">
        <f t="shared" si="12"/>
        <v>56730.01</v>
      </c>
      <c r="H97" s="570">
        <v>0</v>
      </c>
      <c r="I97" s="570">
        <v>54.98</v>
      </c>
      <c r="J97" s="570">
        <v>0</v>
      </c>
      <c r="K97" s="544">
        <v>1031.83</v>
      </c>
      <c r="L97" s="544">
        <v>66.47</v>
      </c>
      <c r="M97" s="544">
        <v>68585.740000000005</v>
      </c>
      <c r="N97" s="544">
        <v>1031.83</v>
      </c>
      <c r="O97" s="544">
        <v>66.47</v>
      </c>
      <c r="P97" s="544">
        <f t="shared" si="9"/>
        <v>68585.740000000005</v>
      </c>
      <c r="Q97" s="556"/>
      <c r="R97" s="556">
        <v>66.47</v>
      </c>
      <c r="S97" s="544">
        <v>68585.740000000005</v>
      </c>
      <c r="T97" s="547">
        <f t="shared" si="11"/>
        <v>1031.83</v>
      </c>
      <c r="U97" s="547">
        <f t="shared" si="10"/>
        <v>68585.75</v>
      </c>
    </row>
    <row r="98" spans="1:21" ht="27.6" x14ac:dyDescent="0.3">
      <c r="A98" s="541" t="s">
        <v>4457</v>
      </c>
      <c r="B98" s="557" t="s">
        <v>10</v>
      </c>
      <c r="C98" s="558" t="s">
        <v>4458</v>
      </c>
      <c r="D98" s="543" t="s">
        <v>91</v>
      </c>
      <c r="E98" s="544">
        <v>80.599999999999994</v>
      </c>
      <c r="F98" s="544">
        <v>401.96</v>
      </c>
      <c r="G98" s="544">
        <f t="shared" si="12"/>
        <v>32397.98</v>
      </c>
      <c r="H98" s="570">
        <v>0</v>
      </c>
      <c r="I98" s="570">
        <v>401.96</v>
      </c>
      <c r="J98" s="570">
        <v>0</v>
      </c>
      <c r="K98" s="544">
        <v>80.599999999999994</v>
      </c>
      <c r="L98" s="544">
        <v>485.99</v>
      </c>
      <c r="M98" s="544">
        <v>39170.79</v>
      </c>
      <c r="N98" s="544">
        <v>80.599999999999994</v>
      </c>
      <c r="O98" s="544">
        <v>485.99</v>
      </c>
      <c r="P98" s="544">
        <f t="shared" si="9"/>
        <v>39170.79</v>
      </c>
      <c r="Q98" s="556"/>
      <c r="R98" s="556">
        <v>485.99</v>
      </c>
      <c r="S98" s="544">
        <v>39170.79</v>
      </c>
      <c r="T98" s="547">
        <f t="shared" si="11"/>
        <v>80.599999999999994</v>
      </c>
      <c r="U98" s="547">
        <f t="shared" si="10"/>
        <v>39170.800000000003</v>
      </c>
    </row>
    <row r="99" spans="1:21" x14ac:dyDescent="0.3">
      <c r="A99" s="541" t="s">
        <v>4459</v>
      </c>
      <c r="B99" s="557" t="s">
        <v>10</v>
      </c>
      <c r="C99" s="558" t="s">
        <v>4433</v>
      </c>
      <c r="D99" s="543" t="s">
        <v>91</v>
      </c>
      <c r="E99" s="544">
        <v>20</v>
      </c>
      <c r="F99" s="544">
        <v>165.85</v>
      </c>
      <c r="G99" s="544">
        <f t="shared" si="12"/>
        <v>3317</v>
      </c>
      <c r="H99" s="570">
        <v>0</v>
      </c>
      <c r="I99" s="570">
        <v>165.85</v>
      </c>
      <c r="J99" s="570">
        <v>0</v>
      </c>
      <c r="K99" s="544">
        <v>20</v>
      </c>
      <c r="L99" s="544">
        <v>200.52</v>
      </c>
      <c r="M99" s="544">
        <v>4010.4</v>
      </c>
      <c r="N99" s="544">
        <v>20</v>
      </c>
      <c r="O99" s="544">
        <v>200.52</v>
      </c>
      <c r="P99" s="544">
        <f t="shared" si="9"/>
        <v>4010.4</v>
      </c>
      <c r="Q99" s="556"/>
      <c r="R99" s="556">
        <v>200.52</v>
      </c>
      <c r="S99" s="544">
        <v>4010.4</v>
      </c>
      <c r="T99" s="547">
        <f t="shared" si="11"/>
        <v>20</v>
      </c>
      <c r="U99" s="547">
        <f t="shared" si="10"/>
        <v>4010.4</v>
      </c>
    </row>
    <row r="100" spans="1:21" ht="27.6" x14ac:dyDescent="0.3">
      <c r="A100" s="541" t="s">
        <v>4460</v>
      </c>
      <c r="B100" s="557" t="s">
        <v>10</v>
      </c>
      <c r="C100" s="558" t="s">
        <v>4461</v>
      </c>
      <c r="D100" s="543" t="s">
        <v>217</v>
      </c>
      <c r="E100" s="544">
        <v>20</v>
      </c>
      <c r="F100" s="544">
        <v>529.85</v>
      </c>
      <c r="G100" s="544">
        <f t="shared" si="12"/>
        <v>10597</v>
      </c>
      <c r="H100" s="570">
        <v>0</v>
      </c>
      <c r="I100" s="570">
        <v>529.85</v>
      </c>
      <c r="J100" s="570">
        <v>0</v>
      </c>
      <c r="K100" s="544">
        <v>20</v>
      </c>
      <c r="L100" s="544">
        <v>640.62</v>
      </c>
      <c r="M100" s="544">
        <v>12812.4</v>
      </c>
      <c r="N100" s="544">
        <v>20</v>
      </c>
      <c r="O100" s="544">
        <v>640.62</v>
      </c>
      <c r="P100" s="544">
        <f t="shared" si="9"/>
        <v>12812.4</v>
      </c>
      <c r="Q100" s="556"/>
      <c r="R100" s="556">
        <v>640.62</v>
      </c>
      <c r="S100" s="544">
        <v>12812.4</v>
      </c>
      <c r="T100" s="547">
        <f t="shared" si="11"/>
        <v>20</v>
      </c>
      <c r="U100" s="547">
        <f t="shared" si="10"/>
        <v>12812.4</v>
      </c>
    </row>
    <row r="101" spans="1:21" x14ac:dyDescent="0.3">
      <c r="A101" s="559" t="s">
        <v>86</v>
      </c>
      <c r="B101" s="560" t="s">
        <v>4462</v>
      </c>
      <c r="C101" s="561"/>
      <c r="D101" s="562">
        <v>0</v>
      </c>
      <c r="E101" s="563">
        <v>0</v>
      </c>
      <c r="F101" s="563">
        <v>0</v>
      </c>
      <c r="G101" s="563">
        <f t="shared" si="12"/>
        <v>0</v>
      </c>
      <c r="H101" s="563">
        <v>0</v>
      </c>
      <c r="I101" s="563">
        <v>0</v>
      </c>
      <c r="J101" s="563">
        <v>0</v>
      </c>
      <c r="K101" s="563"/>
      <c r="L101" s="563">
        <v>0</v>
      </c>
      <c r="M101" s="563"/>
      <c r="N101" s="563"/>
      <c r="O101" s="563">
        <v>0</v>
      </c>
      <c r="P101" s="563"/>
      <c r="Q101" s="564"/>
      <c r="R101" s="564"/>
      <c r="S101" s="565">
        <v>0</v>
      </c>
      <c r="T101" s="566">
        <f t="shared" si="11"/>
        <v>0</v>
      </c>
      <c r="U101" s="566">
        <f>(H101*I101)+(K101*L101)+(Q101*R101)</f>
        <v>0</v>
      </c>
    </row>
    <row r="102" spans="1:21" x14ac:dyDescent="0.3">
      <c r="A102" s="550" t="s">
        <v>4463</v>
      </c>
      <c r="B102" s="551" t="s">
        <v>4464</v>
      </c>
      <c r="C102" s="552"/>
      <c r="D102" s="553">
        <v>0</v>
      </c>
      <c r="E102" s="554">
        <v>0</v>
      </c>
      <c r="F102" s="554">
        <v>0</v>
      </c>
      <c r="G102" s="554">
        <f t="shared" si="12"/>
        <v>0</v>
      </c>
      <c r="H102" s="555">
        <v>0</v>
      </c>
      <c r="I102" s="555">
        <v>0</v>
      </c>
      <c r="J102" s="555">
        <v>0</v>
      </c>
      <c r="K102" s="554"/>
      <c r="L102" s="554">
        <v>0</v>
      </c>
      <c r="M102" s="554">
        <v>0</v>
      </c>
      <c r="N102" s="554"/>
      <c r="O102" s="554">
        <v>0</v>
      </c>
      <c r="P102" s="544">
        <f t="shared" ref="P102:P134" si="13">ROUND(N102*O102,2)</f>
        <v>0</v>
      </c>
      <c r="Q102" s="556"/>
      <c r="R102" s="556">
        <v>0</v>
      </c>
      <c r="S102" s="544">
        <v>0</v>
      </c>
      <c r="T102" s="547">
        <f t="shared" si="11"/>
        <v>0</v>
      </c>
      <c r="U102" s="547">
        <f t="shared" ref="U102:U134" si="14">ROUNDUP((H102*I102)+(K102*L102)+(Q102*R102),2)</f>
        <v>0</v>
      </c>
    </row>
    <row r="103" spans="1:21" x14ac:dyDescent="0.3">
      <c r="A103" s="541" t="s">
        <v>4465</v>
      </c>
      <c r="B103" s="557" t="s">
        <v>10</v>
      </c>
      <c r="C103" s="558" t="s">
        <v>4466</v>
      </c>
      <c r="D103" s="543" t="s">
        <v>91</v>
      </c>
      <c r="E103" s="544">
        <v>2.25</v>
      </c>
      <c r="F103" s="544">
        <v>63.26</v>
      </c>
      <c r="G103" s="544">
        <f t="shared" si="12"/>
        <v>142.34</v>
      </c>
      <c r="H103" s="570">
        <v>2.25</v>
      </c>
      <c r="I103" s="570">
        <v>63.26</v>
      </c>
      <c r="J103" s="570">
        <v>142.33500000000001</v>
      </c>
      <c r="K103" s="544">
        <v>0</v>
      </c>
      <c r="L103" s="544">
        <v>76.48</v>
      </c>
      <c r="M103" s="544">
        <v>0</v>
      </c>
      <c r="N103" s="544">
        <v>0</v>
      </c>
      <c r="O103" s="544">
        <v>76.48</v>
      </c>
      <c r="P103" s="544">
        <f t="shared" si="13"/>
        <v>0</v>
      </c>
      <c r="Q103" s="556"/>
      <c r="R103" s="556">
        <v>76.48</v>
      </c>
      <c r="S103" s="544">
        <v>0</v>
      </c>
      <c r="T103" s="547">
        <f t="shared" si="11"/>
        <v>2.25</v>
      </c>
      <c r="U103" s="547">
        <f t="shared" si="14"/>
        <v>142.34</v>
      </c>
    </row>
    <row r="104" spans="1:21" x14ac:dyDescent="0.3">
      <c r="A104" s="541" t="s">
        <v>4467</v>
      </c>
      <c r="B104" s="557" t="s">
        <v>10</v>
      </c>
      <c r="C104" s="558" t="s">
        <v>4468</v>
      </c>
      <c r="D104" s="543" t="s">
        <v>179</v>
      </c>
      <c r="E104" s="544">
        <v>25</v>
      </c>
      <c r="F104" s="544">
        <v>12.51</v>
      </c>
      <c r="G104" s="544">
        <f t="shared" si="12"/>
        <v>312.75</v>
      </c>
      <c r="H104" s="570">
        <v>25</v>
      </c>
      <c r="I104" s="570">
        <v>12.51</v>
      </c>
      <c r="J104" s="570">
        <v>312.75</v>
      </c>
      <c r="K104" s="544">
        <v>0</v>
      </c>
      <c r="L104" s="544">
        <v>15.13</v>
      </c>
      <c r="M104" s="544">
        <v>0</v>
      </c>
      <c r="N104" s="544">
        <v>0</v>
      </c>
      <c r="O104" s="544">
        <v>15.13</v>
      </c>
      <c r="P104" s="544">
        <f t="shared" si="13"/>
        <v>0</v>
      </c>
      <c r="Q104" s="556"/>
      <c r="R104" s="556">
        <v>15.13</v>
      </c>
      <c r="S104" s="544">
        <v>0</v>
      </c>
      <c r="T104" s="547">
        <f t="shared" si="11"/>
        <v>25</v>
      </c>
      <c r="U104" s="547">
        <f t="shared" si="14"/>
        <v>312.75</v>
      </c>
    </row>
    <row r="105" spans="1:21" x14ac:dyDescent="0.3">
      <c r="A105" s="541" t="s">
        <v>4469</v>
      </c>
      <c r="B105" s="557" t="s">
        <v>10</v>
      </c>
      <c r="C105" s="558" t="s">
        <v>4470</v>
      </c>
      <c r="D105" s="543" t="s">
        <v>91</v>
      </c>
      <c r="E105" s="544">
        <v>2.2200000000000002</v>
      </c>
      <c r="F105" s="544">
        <v>38.35</v>
      </c>
      <c r="G105" s="544">
        <f t="shared" si="12"/>
        <v>85.14</v>
      </c>
      <c r="H105" s="570">
        <v>2.2200000000000002</v>
      </c>
      <c r="I105" s="570">
        <v>38.35</v>
      </c>
      <c r="J105" s="570">
        <v>85.137000000000015</v>
      </c>
      <c r="K105" s="544">
        <v>0</v>
      </c>
      <c r="L105" s="544">
        <v>46.37</v>
      </c>
      <c r="M105" s="544">
        <v>0</v>
      </c>
      <c r="N105" s="544">
        <v>0</v>
      </c>
      <c r="O105" s="544">
        <v>46.37</v>
      </c>
      <c r="P105" s="544">
        <f t="shared" si="13"/>
        <v>0</v>
      </c>
      <c r="Q105" s="556"/>
      <c r="R105" s="556">
        <v>46.37</v>
      </c>
      <c r="S105" s="544">
        <v>0</v>
      </c>
      <c r="T105" s="547">
        <f t="shared" si="11"/>
        <v>2.2200000000000002</v>
      </c>
      <c r="U105" s="547">
        <f t="shared" si="14"/>
        <v>85.14</v>
      </c>
    </row>
    <row r="106" spans="1:21" x14ac:dyDescent="0.3">
      <c r="A106" s="541" t="s">
        <v>4471</v>
      </c>
      <c r="B106" s="557" t="s">
        <v>10</v>
      </c>
      <c r="C106" s="558" t="s">
        <v>4466</v>
      </c>
      <c r="D106" s="543" t="s">
        <v>91</v>
      </c>
      <c r="E106" s="544">
        <v>81</v>
      </c>
      <c r="F106" s="544">
        <v>63.26</v>
      </c>
      <c r="G106" s="544">
        <f t="shared" si="12"/>
        <v>5124.0600000000004</v>
      </c>
      <c r="H106" s="570">
        <v>40</v>
      </c>
      <c r="I106" s="570">
        <v>63.26</v>
      </c>
      <c r="J106" s="570">
        <v>2530.4</v>
      </c>
      <c r="K106" s="544">
        <v>41</v>
      </c>
      <c r="L106" s="544">
        <v>76.48</v>
      </c>
      <c r="M106" s="544">
        <v>3135.68</v>
      </c>
      <c r="N106" s="544">
        <v>41</v>
      </c>
      <c r="O106" s="544">
        <v>76.48</v>
      </c>
      <c r="P106" s="544">
        <f t="shared" si="13"/>
        <v>3135.68</v>
      </c>
      <c r="Q106" s="556"/>
      <c r="R106" s="556">
        <v>76.48</v>
      </c>
      <c r="S106" s="544">
        <v>3135.68</v>
      </c>
      <c r="T106" s="547">
        <f t="shared" si="11"/>
        <v>81</v>
      </c>
      <c r="U106" s="547">
        <f t="shared" si="14"/>
        <v>5666.08</v>
      </c>
    </row>
    <row r="107" spans="1:21" x14ac:dyDescent="0.3">
      <c r="A107" s="541" t="s">
        <v>4472</v>
      </c>
      <c r="B107" s="557" t="s">
        <v>10</v>
      </c>
      <c r="C107" s="558" t="s">
        <v>4473</v>
      </c>
      <c r="D107" s="543" t="s">
        <v>179</v>
      </c>
      <c r="E107" s="544">
        <v>900</v>
      </c>
      <c r="F107" s="544">
        <v>12.09</v>
      </c>
      <c r="G107" s="544">
        <f t="shared" si="12"/>
        <v>10881</v>
      </c>
      <c r="H107" s="570">
        <v>300</v>
      </c>
      <c r="I107" s="570">
        <v>12.09</v>
      </c>
      <c r="J107" s="570">
        <v>3627</v>
      </c>
      <c r="K107" s="544">
        <v>600</v>
      </c>
      <c r="L107" s="544">
        <v>14.62</v>
      </c>
      <c r="M107" s="544">
        <v>8772</v>
      </c>
      <c r="N107" s="544">
        <v>600</v>
      </c>
      <c r="O107" s="544">
        <v>14.62</v>
      </c>
      <c r="P107" s="544">
        <f t="shared" si="13"/>
        <v>8772</v>
      </c>
      <c r="Q107" s="556"/>
      <c r="R107" s="556">
        <v>14.62</v>
      </c>
      <c r="S107" s="544">
        <v>8772</v>
      </c>
      <c r="T107" s="547">
        <f t="shared" si="11"/>
        <v>900</v>
      </c>
      <c r="U107" s="547">
        <f t="shared" si="14"/>
        <v>12399</v>
      </c>
    </row>
    <row r="108" spans="1:21" x14ac:dyDescent="0.3">
      <c r="A108" s="541" t="s">
        <v>4474</v>
      </c>
      <c r="B108" s="557" t="s">
        <v>10</v>
      </c>
      <c r="C108" s="558" t="s">
        <v>4470</v>
      </c>
      <c r="D108" s="543" t="s">
        <v>91</v>
      </c>
      <c r="E108" s="544">
        <v>80.28</v>
      </c>
      <c r="F108" s="544">
        <v>38.35</v>
      </c>
      <c r="G108" s="544">
        <f t="shared" si="12"/>
        <v>3078.74</v>
      </c>
      <c r="H108" s="570">
        <v>40</v>
      </c>
      <c r="I108" s="570">
        <v>38.35</v>
      </c>
      <c r="J108" s="570">
        <v>1534</v>
      </c>
      <c r="K108" s="544">
        <v>40.28</v>
      </c>
      <c r="L108" s="544">
        <v>46.37</v>
      </c>
      <c r="M108" s="544">
        <v>1867.78</v>
      </c>
      <c r="N108" s="544">
        <v>40.28</v>
      </c>
      <c r="O108" s="544">
        <v>46.37</v>
      </c>
      <c r="P108" s="544">
        <f t="shared" si="13"/>
        <v>1867.78</v>
      </c>
      <c r="Q108" s="556"/>
      <c r="R108" s="556">
        <v>46.37</v>
      </c>
      <c r="S108" s="544">
        <v>1867.78</v>
      </c>
      <c r="T108" s="547">
        <f t="shared" si="11"/>
        <v>80.28</v>
      </c>
      <c r="U108" s="547">
        <f t="shared" si="14"/>
        <v>3401.7900000000004</v>
      </c>
    </row>
    <row r="109" spans="1:21" x14ac:dyDescent="0.3">
      <c r="A109" s="550" t="s">
        <v>4475</v>
      </c>
      <c r="B109" s="551" t="s">
        <v>4476</v>
      </c>
      <c r="C109" s="552"/>
      <c r="D109" s="553">
        <v>0</v>
      </c>
      <c r="E109" s="554">
        <v>0</v>
      </c>
      <c r="F109" s="554">
        <v>0</v>
      </c>
      <c r="G109" s="554">
        <f t="shared" si="12"/>
        <v>0</v>
      </c>
      <c r="H109" s="555">
        <v>0</v>
      </c>
      <c r="I109" s="555">
        <v>0</v>
      </c>
      <c r="J109" s="555">
        <v>0</v>
      </c>
      <c r="K109" s="554"/>
      <c r="L109" s="554">
        <v>0</v>
      </c>
      <c r="M109" s="554">
        <v>0</v>
      </c>
      <c r="N109" s="554"/>
      <c r="O109" s="554">
        <v>0</v>
      </c>
      <c r="P109" s="544">
        <f t="shared" si="13"/>
        <v>0</v>
      </c>
      <c r="Q109" s="556"/>
      <c r="R109" s="556">
        <v>0</v>
      </c>
      <c r="S109" s="544">
        <v>0</v>
      </c>
      <c r="T109" s="547">
        <f t="shared" si="11"/>
        <v>0</v>
      </c>
      <c r="U109" s="547">
        <f t="shared" si="14"/>
        <v>0</v>
      </c>
    </row>
    <row r="110" spans="1:21" x14ac:dyDescent="0.3">
      <c r="A110" s="541" t="s">
        <v>4477</v>
      </c>
      <c r="B110" s="557" t="s">
        <v>10</v>
      </c>
      <c r="C110" s="558" t="s">
        <v>4478</v>
      </c>
      <c r="D110" s="543" t="s">
        <v>179</v>
      </c>
      <c r="E110" s="544">
        <v>8</v>
      </c>
      <c r="F110" s="544">
        <v>33.83</v>
      </c>
      <c r="G110" s="544">
        <f t="shared" si="12"/>
        <v>270.64</v>
      </c>
      <c r="H110" s="570">
        <v>0</v>
      </c>
      <c r="I110" s="570">
        <v>33.83</v>
      </c>
      <c r="J110" s="570">
        <v>0</v>
      </c>
      <c r="K110" s="544">
        <v>8</v>
      </c>
      <c r="L110" s="544">
        <v>40.9</v>
      </c>
      <c r="M110" s="544">
        <v>327.2</v>
      </c>
      <c r="N110" s="544">
        <v>8</v>
      </c>
      <c r="O110" s="544">
        <v>40.9</v>
      </c>
      <c r="P110" s="544">
        <f t="shared" si="13"/>
        <v>327.2</v>
      </c>
      <c r="Q110" s="556"/>
      <c r="R110" s="556">
        <v>40.9</v>
      </c>
      <c r="S110" s="544">
        <v>327.2</v>
      </c>
      <c r="T110" s="547">
        <f t="shared" si="11"/>
        <v>8</v>
      </c>
      <c r="U110" s="547">
        <f t="shared" si="14"/>
        <v>327.2</v>
      </c>
    </row>
    <row r="111" spans="1:21" x14ac:dyDescent="0.3">
      <c r="A111" s="541" t="s">
        <v>4479</v>
      </c>
      <c r="B111" s="557" t="s">
        <v>10</v>
      </c>
      <c r="C111" s="558" t="s">
        <v>4480</v>
      </c>
      <c r="D111" s="543" t="s">
        <v>179</v>
      </c>
      <c r="E111" s="544">
        <v>6</v>
      </c>
      <c r="F111" s="544">
        <v>20.95</v>
      </c>
      <c r="G111" s="544">
        <f t="shared" si="12"/>
        <v>125.7</v>
      </c>
      <c r="H111" s="570">
        <v>0</v>
      </c>
      <c r="I111" s="570">
        <v>20.95</v>
      </c>
      <c r="J111" s="570">
        <v>0</v>
      </c>
      <c r="K111" s="544">
        <v>6</v>
      </c>
      <c r="L111" s="544">
        <v>25.33</v>
      </c>
      <c r="M111" s="544">
        <v>151.97999999999999</v>
      </c>
      <c r="N111" s="544">
        <v>6</v>
      </c>
      <c r="O111" s="544">
        <v>25.33</v>
      </c>
      <c r="P111" s="544">
        <f t="shared" si="13"/>
        <v>151.97999999999999</v>
      </c>
      <c r="Q111" s="556"/>
      <c r="R111" s="556">
        <v>25.33</v>
      </c>
      <c r="S111" s="544">
        <v>151.97999999999999</v>
      </c>
      <c r="T111" s="547">
        <f t="shared" si="11"/>
        <v>6</v>
      </c>
      <c r="U111" s="547">
        <f t="shared" si="14"/>
        <v>151.97999999999999</v>
      </c>
    </row>
    <row r="112" spans="1:21" x14ac:dyDescent="0.3">
      <c r="A112" s="541" t="s">
        <v>4481</v>
      </c>
      <c r="B112" s="557" t="s">
        <v>10</v>
      </c>
      <c r="C112" s="558" t="s">
        <v>4482</v>
      </c>
      <c r="D112" s="543" t="s">
        <v>217</v>
      </c>
      <c r="E112" s="544">
        <v>12</v>
      </c>
      <c r="F112" s="544">
        <v>50.93</v>
      </c>
      <c r="G112" s="544">
        <f t="shared" si="12"/>
        <v>611.16</v>
      </c>
      <c r="H112" s="570">
        <v>0</v>
      </c>
      <c r="I112" s="570">
        <v>50.93</v>
      </c>
      <c r="J112" s="570">
        <v>0</v>
      </c>
      <c r="K112" s="544">
        <v>12</v>
      </c>
      <c r="L112" s="544">
        <v>61.58</v>
      </c>
      <c r="M112" s="544">
        <v>738.96</v>
      </c>
      <c r="N112" s="544">
        <v>12</v>
      </c>
      <c r="O112" s="544">
        <v>61.58</v>
      </c>
      <c r="P112" s="544">
        <f t="shared" si="13"/>
        <v>738.96</v>
      </c>
      <c r="Q112" s="556"/>
      <c r="R112" s="556">
        <v>61.58</v>
      </c>
      <c r="S112" s="544">
        <v>738.96</v>
      </c>
      <c r="T112" s="547">
        <f t="shared" si="11"/>
        <v>12</v>
      </c>
      <c r="U112" s="547">
        <f t="shared" si="14"/>
        <v>738.96</v>
      </c>
    </row>
    <row r="113" spans="1:21" x14ac:dyDescent="0.3">
      <c r="A113" s="541" t="s">
        <v>4483</v>
      </c>
      <c r="B113" s="557" t="s">
        <v>10</v>
      </c>
      <c r="C113" s="558" t="s">
        <v>4484</v>
      </c>
      <c r="D113" s="543" t="s">
        <v>217</v>
      </c>
      <c r="E113" s="544">
        <v>9</v>
      </c>
      <c r="F113" s="544">
        <v>36.299999999999997</v>
      </c>
      <c r="G113" s="544">
        <f t="shared" si="12"/>
        <v>326.7</v>
      </c>
      <c r="H113" s="570">
        <v>0</v>
      </c>
      <c r="I113" s="570">
        <v>36.299999999999997</v>
      </c>
      <c r="J113" s="570">
        <v>0</v>
      </c>
      <c r="K113" s="544">
        <v>9</v>
      </c>
      <c r="L113" s="544">
        <v>43.89</v>
      </c>
      <c r="M113" s="544">
        <v>395.01</v>
      </c>
      <c r="N113" s="544">
        <v>9</v>
      </c>
      <c r="O113" s="544">
        <v>43.89</v>
      </c>
      <c r="P113" s="544">
        <f t="shared" si="13"/>
        <v>395.01</v>
      </c>
      <c r="Q113" s="556"/>
      <c r="R113" s="556">
        <v>43.89</v>
      </c>
      <c r="S113" s="544">
        <v>395.01</v>
      </c>
      <c r="T113" s="547">
        <f t="shared" si="11"/>
        <v>9</v>
      </c>
      <c r="U113" s="547">
        <f t="shared" si="14"/>
        <v>395.01</v>
      </c>
    </row>
    <row r="114" spans="1:21" x14ac:dyDescent="0.3">
      <c r="A114" s="541" t="s">
        <v>4485</v>
      </c>
      <c r="B114" s="557" t="s">
        <v>10</v>
      </c>
      <c r="C114" s="558" t="s">
        <v>4486</v>
      </c>
      <c r="D114" s="543" t="s">
        <v>217</v>
      </c>
      <c r="E114" s="544">
        <v>36</v>
      </c>
      <c r="F114" s="544">
        <v>10.94</v>
      </c>
      <c r="G114" s="544">
        <f t="shared" si="12"/>
        <v>393.84</v>
      </c>
      <c r="H114" s="570">
        <v>0</v>
      </c>
      <c r="I114" s="570">
        <v>10.94</v>
      </c>
      <c r="J114" s="570">
        <v>0</v>
      </c>
      <c r="K114" s="544">
        <v>36</v>
      </c>
      <c r="L114" s="544">
        <v>13.23</v>
      </c>
      <c r="M114" s="544">
        <v>476.28</v>
      </c>
      <c r="N114" s="544">
        <v>36</v>
      </c>
      <c r="O114" s="544">
        <v>13.23</v>
      </c>
      <c r="P114" s="544">
        <f t="shared" si="13"/>
        <v>476.28</v>
      </c>
      <c r="Q114" s="556"/>
      <c r="R114" s="556">
        <v>13.23</v>
      </c>
      <c r="S114" s="544">
        <v>476.28</v>
      </c>
      <c r="T114" s="547">
        <f t="shared" si="11"/>
        <v>36</v>
      </c>
      <c r="U114" s="547">
        <f t="shared" si="14"/>
        <v>476.28</v>
      </c>
    </row>
    <row r="115" spans="1:21" x14ac:dyDescent="0.3">
      <c r="A115" s="541" t="s">
        <v>4487</v>
      </c>
      <c r="B115" s="557" t="s">
        <v>10</v>
      </c>
      <c r="C115" s="558" t="s">
        <v>4488</v>
      </c>
      <c r="D115" s="543" t="s">
        <v>217</v>
      </c>
      <c r="E115" s="544">
        <v>27</v>
      </c>
      <c r="F115" s="544">
        <v>7.73</v>
      </c>
      <c r="G115" s="544">
        <f t="shared" si="12"/>
        <v>208.71</v>
      </c>
      <c r="H115" s="570">
        <v>0</v>
      </c>
      <c r="I115" s="570">
        <v>7.73</v>
      </c>
      <c r="J115" s="570">
        <v>0</v>
      </c>
      <c r="K115" s="544">
        <v>27</v>
      </c>
      <c r="L115" s="544">
        <v>9.35</v>
      </c>
      <c r="M115" s="544">
        <v>252.45</v>
      </c>
      <c r="N115" s="544">
        <v>27</v>
      </c>
      <c r="O115" s="544">
        <v>9.35</v>
      </c>
      <c r="P115" s="544">
        <f t="shared" si="13"/>
        <v>252.45</v>
      </c>
      <c r="Q115" s="556"/>
      <c r="R115" s="556">
        <v>9.35</v>
      </c>
      <c r="S115" s="544">
        <v>252.45</v>
      </c>
      <c r="T115" s="547">
        <f t="shared" si="11"/>
        <v>27</v>
      </c>
      <c r="U115" s="547">
        <f t="shared" si="14"/>
        <v>252.45</v>
      </c>
    </row>
    <row r="116" spans="1:21" x14ac:dyDescent="0.3">
      <c r="A116" s="541" t="s">
        <v>4489</v>
      </c>
      <c r="B116" s="557" t="s">
        <v>10</v>
      </c>
      <c r="C116" s="558" t="s">
        <v>4490</v>
      </c>
      <c r="D116" s="543" t="s">
        <v>179</v>
      </c>
      <c r="E116" s="544">
        <v>30</v>
      </c>
      <c r="F116" s="544">
        <v>90.92</v>
      </c>
      <c r="G116" s="544">
        <f t="shared" si="12"/>
        <v>2727.6</v>
      </c>
      <c r="H116" s="570">
        <v>0</v>
      </c>
      <c r="I116" s="570">
        <v>90.92</v>
      </c>
      <c r="J116" s="570">
        <v>0</v>
      </c>
      <c r="K116" s="544">
        <v>30</v>
      </c>
      <c r="L116" s="544">
        <v>109.93</v>
      </c>
      <c r="M116" s="544">
        <v>3297.9</v>
      </c>
      <c r="N116" s="544">
        <v>30</v>
      </c>
      <c r="O116" s="544">
        <v>109.93</v>
      </c>
      <c r="P116" s="544">
        <f t="shared" si="13"/>
        <v>3297.9</v>
      </c>
      <c r="Q116" s="556"/>
      <c r="R116" s="556">
        <v>109.93</v>
      </c>
      <c r="S116" s="544">
        <v>3297.9</v>
      </c>
      <c r="T116" s="547">
        <f t="shared" si="11"/>
        <v>30</v>
      </c>
      <c r="U116" s="547">
        <f t="shared" si="14"/>
        <v>3297.9</v>
      </c>
    </row>
    <row r="117" spans="1:21" x14ac:dyDescent="0.3">
      <c r="A117" s="541" t="s">
        <v>4491</v>
      </c>
      <c r="B117" s="557" t="s">
        <v>10</v>
      </c>
      <c r="C117" s="558" t="s">
        <v>4492</v>
      </c>
      <c r="D117" s="543" t="s">
        <v>179</v>
      </c>
      <c r="E117" s="544">
        <v>100</v>
      </c>
      <c r="F117" s="544">
        <v>75.83</v>
      </c>
      <c r="G117" s="544">
        <f t="shared" si="12"/>
        <v>7583</v>
      </c>
      <c r="H117" s="570">
        <v>0</v>
      </c>
      <c r="I117" s="570">
        <v>75.83</v>
      </c>
      <c r="J117" s="570">
        <v>0</v>
      </c>
      <c r="K117" s="544">
        <v>100</v>
      </c>
      <c r="L117" s="544">
        <v>91.68</v>
      </c>
      <c r="M117" s="544">
        <v>9168</v>
      </c>
      <c r="N117" s="544">
        <v>100</v>
      </c>
      <c r="O117" s="544">
        <v>91.68</v>
      </c>
      <c r="P117" s="544">
        <f t="shared" si="13"/>
        <v>9168</v>
      </c>
      <c r="Q117" s="556"/>
      <c r="R117" s="556">
        <v>91.68</v>
      </c>
      <c r="S117" s="544">
        <v>9168</v>
      </c>
      <c r="T117" s="547">
        <f t="shared" si="11"/>
        <v>100</v>
      </c>
      <c r="U117" s="547">
        <f t="shared" si="14"/>
        <v>9168</v>
      </c>
    </row>
    <row r="118" spans="1:21" x14ac:dyDescent="0.3">
      <c r="A118" s="541" t="s">
        <v>4493</v>
      </c>
      <c r="B118" s="557" t="s">
        <v>10</v>
      </c>
      <c r="C118" s="558" t="s">
        <v>4494</v>
      </c>
      <c r="D118" s="543" t="s">
        <v>179</v>
      </c>
      <c r="E118" s="544">
        <v>50</v>
      </c>
      <c r="F118" s="544">
        <v>32.380000000000003</v>
      </c>
      <c r="G118" s="544">
        <f t="shared" si="12"/>
        <v>1619</v>
      </c>
      <c r="H118" s="570">
        <v>0</v>
      </c>
      <c r="I118" s="570">
        <v>32.380000000000003</v>
      </c>
      <c r="J118" s="570">
        <v>0</v>
      </c>
      <c r="K118" s="544">
        <v>50</v>
      </c>
      <c r="L118" s="544">
        <v>39.15</v>
      </c>
      <c r="M118" s="544">
        <v>1957.5</v>
      </c>
      <c r="N118" s="544">
        <v>50</v>
      </c>
      <c r="O118" s="544">
        <v>39.15</v>
      </c>
      <c r="P118" s="544">
        <f t="shared" si="13"/>
        <v>1957.5</v>
      </c>
      <c r="Q118" s="556"/>
      <c r="R118" s="556">
        <v>39.15</v>
      </c>
      <c r="S118" s="544">
        <v>1957.5</v>
      </c>
      <c r="T118" s="547">
        <f t="shared" si="11"/>
        <v>50</v>
      </c>
      <c r="U118" s="547">
        <f t="shared" si="14"/>
        <v>1957.5</v>
      </c>
    </row>
    <row r="119" spans="1:21" x14ac:dyDescent="0.3">
      <c r="A119" s="541" t="s">
        <v>4495</v>
      </c>
      <c r="B119" s="557" t="s">
        <v>10</v>
      </c>
      <c r="C119" s="558" t="s">
        <v>4496</v>
      </c>
      <c r="D119" s="543" t="s">
        <v>179</v>
      </c>
      <c r="E119" s="544">
        <v>30</v>
      </c>
      <c r="F119" s="544">
        <v>27.44</v>
      </c>
      <c r="G119" s="544">
        <f t="shared" si="12"/>
        <v>823.2</v>
      </c>
      <c r="H119" s="570">
        <v>0</v>
      </c>
      <c r="I119" s="570">
        <v>27.44</v>
      </c>
      <c r="J119" s="570">
        <v>0</v>
      </c>
      <c r="K119" s="544">
        <v>30</v>
      </c>
      <c r="L119" s="544">
        <v>33.18</v>
      </c>
      <c r="M119" s="544">
        <v>995.4</v>
      </c>
      <c r="N119" s="544">
        <v>30</v>
      </c>
      <c r="O119" s="544">
        <v>33.18</v>
      </c>
      <c r="P119" s="544">
        <f t="shared" si="13"/>
        <v>995.4</v>
      </c>
      <c r="Q119" s="556"/>
      <c r="R119" s="556">
        <v>33.18</v>
      </c>
      <c r="S119" s="544">
        <v>995.4</v>
      </c>
      <c r="T119" s="547">
        <f t="shared" si="11"/>
        <v>30</v>
      </c>
      <c r="U119" s="547">
        <f t="shared" si="14"/>
        <v>995.4</v>
      </c>
    </row>
    <row r="120" spans="1:21" x14ac:dyDescent="0.3">
      <c r="A120" s="541" t="s">
        <v>4497</v>
      </c>
      <c r="B120" s="557" t="s">
        <v>10</v>
      </c>
      <c r="C120" s="558" t="s">
        <v>4498</v>
      </c>
      <c r="D120" s="543" t="s">
        <v>179</v>
      </c>
      <c r="E120" s="544">
        <v>80</v>
      </c>
      <c r="F120" s="544">
        <v>22.32</v>
      </c>
      <c r="G120" s="544">
        <f t="shared" si="12"/>
        <v>1785.6</v>
      </c>
      <c r="H120" s="570">
        <v>0</v>
      </c>
      <c r="I120" s="570">
        <v>22.32</v>
      </c>
      <c r="J120" s="570">
        <v>0</v>
      </c>
      <c r="K120" s="544">
        <v>80</v>
      </c>
      <c r="L120" s="544">
        <v>26.99</v>
      </c>
      <c r="M120" s="544">
        <v>2159.1999999999998</v>
      </c>
      <c r="N120" s="544">
        <v>80</v>
      </c>
      <c r="O120" s="544">
        <v>26.99</v>
      </c>
      <c r="P120" s="544">
        <f t="shared" si="13"/>
        <v>2159.1999999999998</v>
      </c>
      <c r="Q120" s="556"/>
      <c r="R120" s="556">
        <v>26.99</v>
      </c>
      <c r="S120" s="544">
        <v>2159.1999999999998</v>
      </c>
      <c r="T120" s="547">
        <f t="shared" si="11"/>
        <v>80</v>
      </c>
      <c r="U120" s="547">
        <f t="shared" si="14"/>
        <v>2159.1999999999998</v>
      </c>
    </row>
    <row r="121" spans="1:21" x14ac:dyDescent="0.3">
      <c r="A121" s="541" t="s">
        <v>4499</v>
      </c>
      <c r="B121" s="557" t="s">
        <v>10</v>
      </c>
      <c r="C121" s="558" t="s">
        <v>4500</v>
      </c>
      <c r="D121" s="543" t="s">
        <v>179</v>
      </c>
      <c r="E121" s="544">
        <v>400</v>
      </c>
      <c r="F121" s="544">
        <v>17.8</v>
      </c>
      <c r="G121" s="544">
        <f t="shared" si="12"/>
        <v>7120</v>
      </c>
      <c r="H121" s="570">
        <v>0</v>
      </c>
      <c r="I121" s="570">
        <v>17.8</v>
      </c>
      <c r="J121" s="570">
        <v>0</v>
      </c>
      <c r="K121" s="544">
        <v>400</v>
      </c>
      <c r="L121" s="544">
        <v>21.52</v>
      </c>
      <c r="M121" s="544">
        <v>8608</v>
      </c>
      <c r="N121" s="544">
        <v>400</v>
      </c>
      <c r="O121" s="544">
        <v>21.52</v>
      </c>
      <c r="P121" s="544">
        <f t="shared" si="13"/>
        <v>8608</v>
      </c>
      <c r="Q121" s="556"/>
      <c r="R121" s="556">
        <v>21.52</v>
      </c>
      <c r="S121" s="544">
        <v>8608</v>
      </c>
      <c r="T121" s="547">
        <f t="shared" si="11"/>
        <v>400</v>
      </c>
      <c r="U121" s="547">
        <f t="shared" si="14"/>
        <v>8608</v>
      </c>
    </row>
    <row r="122" spans="1:21" x14ac:dyDescent="0.3">
      <c r="A122" s="541" t="s">
        <v>4501</v>
      </c>
      <c r="B122" s="557" t="s">
        <v>10</v>
      </c>
      <c r="C122" s="558" t="s">
        <v>4502</v>
      </c>
      <c r="D122" s="543" t="s">
        <v>179</v>
      </c>
      <c r="E122" s="544">
        <v>450</v>
      </c>
      <c r="F122" s="544">
        <v>10.24</v>
      </c>
      <c r="G122" s="544">
        <f t="shared" si="12"/>
        <v>4608</v>
      </c>
      <c r="H122" s="570">
        <v>0</v>
      </c>
      <c r="I122" s="570">
        <v>10.24</v>
      </c>
      <c r="J122" s="570">
        <v>0</v>
      </c>
      <c r="K122" s="544">
        <v>450</v>
      </c>
      <c r="L122" s="544">
        <v>12.38</v>
      </c>
      <c r="M122" s="544">
        <v>5571</v>
      </c>
      <c r="N122" s="544">
        <v>450</v>
      </c>
      <c r="O122" s="544">
        <v>12.38</v>
      </c>
      <c r="P122" s="544">
        <f t="shared" si="13"/>
        <v>5571</v>
      </c>
      <c r="Q122" s="556"/>
      <c r="R122" s="556">
        <v>12.38</v>
      </c>
      <c r="S122" s="544">
        <v>5571</v>
      </c>
      <c r="T122" s="547">
        <f t="shared" si="11"/>
        <v>450</v>
      </c>
      <c r="U122" s="547">
        <f t="shared" si="14"/>
        <v>5571</v>
      </c>
    </row>
    <row r="123" spans="1:21" x14ac:dyDescent="0.3">
      <c r="A123" s="541" t="s">
        <v>4503</v>
      </c>
      <c r="B123" s="557" t="s">
        <v>10</v>
      </c>
      <c r="C123" s="558" t="s">
        <v>4504</v>
      </c>
      <c r="D123" s="543" t="s">
        <v>1168</v>
      </c>
      <c r="E123" s="544">
        <v>120</v>
      </c>
      <c r="F123" s="544">
        <v>7.43</v>
      </c>
      <c r="G123" s="544">
        <f t="shared" si="12"/>
        <v>891.6</v>
      </c>
      <c r="H123" s="570">
        <v>0</v>
      </c>
      <c r="I123" s="570">
        <v>7.43</v>
      </c>
      <c r="J123" s="570">
        <v>0</v>
      </c>
      <c r="K123" s="544">
        <v>120</v>
      </c>
      <c r="L123" s="544">
        <v>8.98</v>
      </c>
      <c r="M123" s="544">
        <v>1077.5999999999999</v>
      </c>
      <c r="N123" s="544">
        <v>120</v>
      </c>
      <c r="O123" s="544">
        <v>8.98</v>
      </c>
      <c r="P123" s="544">
        <f t="shared" si="13"/>
        <v>1077.5999999999999</v>
      </c>
      <c r="Q123" s="556"/>
      <c r="R123" s="556">
        <v>8.98</v>
      </c>
      <c r="S123" s="544">
        <v>1077.5999999999999</v>
      </c>
      <c r="T123" s="547">
        <f t="shared" si="11"/>
        <v>120</v>
      </c>
      <c r="U123" s="547">
        <f t="shared" si="14"/>
        <v>1077.5999999999999</v>
      </c>
    </row>
    <row r="124" spans="1:21" x14ac:dyDescent="0.3">
      <c r="A124" s="541" t="s">
        <v>4505</v>
      </c>
      <c r="B124" s="557" t="s">
        <v>10</v>
      </c>
      <c r="C124" s="558" t="s">
        <v>4506</v>
      </c>
      <c r="D124" s="543" t="s">
        <v>1168</v>
      </c>
      <c r="E124" s="544">
        <v>80</v>
      </c>
      <c r="F124" s="544">
        <v>5.89</v>
      </c>
      <c r="G124" s="544">
        <f t="shared" si="12"/>
        <v>471.2</v>
      </c>
      <c r="H124" s="570">
        <v>0</v>
      </c>
      <c r="I124" s="570">
        <v>5.89</v>
      </c>
      <c r="J124" s="570">
        <v>0</v>
      </c>
      <c r="K124" s="544">
        <v>80</v>
      </c>
      <c r="L124" s="544">
        <v>7.12</v>
      </c>
      <c r="M124" s="544">
        <v>569.6</v>
      </c>
      <c r="N124" s="544">
        <v>80</v>
      </c>
      <c r="O124" s="544">
        <v>7.12</v>
      </c>
      <c r="P124" s="544">
        <f t="shared" si="13"/>
        <v>569.6</v>
      </c>
      <c r="Q124" s="556"/>
      <c r="R124" s="556">
        <v>7.12</v>
      </c>
      <c r="S124" s="544">
        <v>569.6</v>
      </c>
      <c r="T124" s="547">
        <f t="shared" si="11"/>
        <v>80</v>
      </c>
      <c r="U124" s="547">
        <f t="shared" si="14"/>
        <v>569.6</v>
      </c>
    </row>
    <row r="125" spans="1:21" x14ac:dyDescent="0.3">
      <c r="A125" s="550" t="s">
        <v>4507</v>
      </c>
      <c r="B125" s="551" t="s">
        <v>4508</v>
      </c>
      <c r="C125" s="552"/>
      <c r="D125" s="553">
        <v>0</v>
      </c>
      <c r="E125" s="554">
        <v>0</v>
      </c>
      <c r="F125" s="554">
        <v>0</v>
      </c>
      <c r="G125" s="554">
        <f t="shared" si="12"/>
        <v>0</v>
      </c>
      <c r="H125" s="555">
        <v>0</v>
      </c>
      <c r="I125" s="555">
        <v>0</v>
      </c>
      <c r="J125" s="555">
        <v>0</v>
      </c>
      <c r="K125" s="554"/>
      <c r="L125" s="554">
        <v>0</v>
      </c>
      <c r="M125" s="554">
        <v>0</v>
      </c>
      <c r="N125" s="554"/>
      <c r="O125" s="554">
        <v>0</v>
      </c>
      <c r="P125" s="544">
        <f t="shared" si="13"/>
        <v>0</v>
      </c>
      <c r="Q125" s="556"/>
      <c r="R125" s="556">
        <v>0</v>
      </c>
      <c r="S125" s="544">
        <v>0</v>
      </c>
      <c r="T125" s="547">
        <f t="shared" si="11"/>
        <v>0</v>
      </c>
      <c r="U125" s="547">
        <f t="shared" si="14"/>
        <v>0</v>
      </c>
    </row>
    <row r="126" spans="1:21" x14ac:dyDescent="0.3">
      <c r="A126" s="541" t="s">
        <v>4509</v>
      </c>
      <c r="B126" s="557" t="s">
        <v>10</v>
      </c>
      <c r="C126" s="558" t="s">
        <v>4510</v>
      </c>
      <c r="D126" s="543" t="s">
        <v>76</v>
      </c>
      <c r="E126" s="544">
        <v>4</v>
      </c>
      <c r="F126" s="544">
        <v>1305.69</v>
      </c>
      <c r="G126" s="544">
        <f t="shared" si="12"/>
        <v>5222.76</v>
      </c>
      <c r="H126" s="570">
        <v>4</v>
      </c>
      <c r="I126" s="570">
        <v>1305.69</v>
      </c>
      <c r="J126" s="570">
        <v>5222.76</v>
      </c>
      <c r="K126" s="544">
        <v>0</v>
      </c>
      <c r="L126" s="544">
        <v>1578.65</v>
      </c>
      <c r="M126" s="544">
        <v>0</v>
      </c>
      <c r="N126" s="544">
        <v>0</v>
      </c>
      <c r="O126" s="544">
        <v>1578.65</v>
      </c>
      <c r="P126" s="544">
        <f t="shared" si="13"/>
        <v>0</v>
      </c>
      <c r="Q126" s="556"/>
      <c r="R126" s="556">
        <v>1578.65</v>
      </c>
      <c r="S126" s="544">
        <v>0</v>
      </c>
      <c r="T126" s="547">
        <f t="shared" si="11"/>
        <v>4</v>
      </c>
      <c r="U126" s="547">
        <f t="shared" si="14"/>
        <v>5222.76</v>
      </c>
    </row>
    <row r="127" spans="1:21" x14ac:dyDescent="0.3">
      <c r="A127" s="541" t="s">
        <v>4511</v>
      </c>
      <c r="B127" s="557" t="s">
        <v>10</v>
      </c>
      <c r="C127" s="558" t="s">
        <v>4512</v>
      </c>
      <c r="D127" s="543" t="s">
        <v>1200</v>
      </c>
      <c r="E127" s="544">
        <v>62</v>
      </c>
      <c r="F127" s="544">
        <v>1101.18</v>
      </c>
      <c r="G127" s="544">
        <f t="shared" si="12"/>
        <v>68273.16</v>
      </c>
      <c r="H127" s="570">
        <v>62</v>
      </c>
      <c r="I127" s="570">
        <v>1101.18</v>
      </c>
      <c r="J127" s="570">
        <v>68273.16</v>
      </c>
      <c r="K127" s="544">
        <v>0</v>
      </c>
      <c r="L127" s="544">
        <v>1331.39</v>
      </c>
      <c r="M127" s="544">
        <v>0</v>
      </c>
      <c r="N127" s="544">
        <v>0</v>
      </c>
      <c r="O127" s="544">
        <v>1331.39</v>
      </c>
      <c r="P127" s="544">
        <f t="shared" si="13"/>
        <v>0</v>
      </c>
      <c r="Q127" s="556"/>
      <c r="R127" s="556">
        <v>1331.39</v>
      </c>
      <c r="S127" s="544">
        <v>0</v>
      </c>
      <c r="T127" s="547">
        <f t="shared" si="11"/>
        <v>62</v>
      </c>
      <c r="U127" s="547">
        <f t="shared" si="14"/>
        <v>68273.16</v>
      </c>
    </row>
    <row r="128" spans="1:21" x14ac:dyDescent="0.3">
      <c r="A128" s="541" t="s">
        <v>4513</v>
      </c>
      <c r="B128" s="557" t="s">
        <v>10</v>
      </c>
      <c r="C128" s="558" t="s">
        <v>4514</v>
      </c>
      <c r="D128" s="543" t="s">
        <v>217</v>
      </c>
      <c r="E128" s="544">
        <v>64</v>
      </c>
      <c r="F128" s="544">
        <v>45.95</v>
      </c>
      <c r="G128" s="544">
        <f t="shared" si="12"/>
        <v>2940.8</v>
      </c>
      <c r="H128" s="570">
        <v>64</v>
      </c>
      <c r="I128" s="570">
        <v>45.95</v>
      </c>
      <c r="J128" s="570">
        <v>2940.8</v>
      </c>
      <c r="K128" s="544">
        <v>0</v>
      </c>
      <c r="L128" s="544">
        <v>55.56</v>
      </c>
      <c r="M128" s="544">
        <v>0</v>
      </c>
      <c r="N128" s="544">
        <v>0</v>
      </c>
      <c r="O128" s="544">
        <v>55.56</v>
      </c>
      <c r="P128" s="544">
        <f t="shared" si="13"/>
        <v>0</v>
      </c>
      <c r="Q128" s="556"/>
      <c r="R128" s="556">
        <v>55.56</v>
      </c>
      <c r="S128" s="544">
        <v>0</v>
      </c>
      <c r="T128" s="547">
        <f t="shared" si="11"/>
        <v>64</v>
      </c>
      <c r="U128" s="547">
        <f t="shared" si="14"/>
        <v>2940.8</v>
      </c>
    </row>
    <row r="129" spans="1:21" x14ac:dyDescent="0.3">
      <c r="A129" s="541" t="s">
        <v>4515</v>
      </c>
      <c r="B129" s="557" t="s">
        <v>10</v>
      </c>
      <c r="C129" s="558" t="s">
        <v>4516</v>
      </c>
      <c r="D129" s="543" t="s">
        <v>1200</v>
      </c>
      <c r="E129" s="544">
        <v>64</v>
      </c>
      <c r="F129" s="544">
        <v>5.47</v>
      </c>
      <c r="G129" s="544">
        <f t="shared" si="12"/>
        <v>350.08</v>
      </c>
      <c r="H129" s="570">
        <v>64</v>
      </c>
      <c r="I129" s="570">
        <v>5.47</v>
      </c>
      <c r="J129" s="570">
        <v>350.08</v>
      </c>
      <c r="K129" s="544">
        <v>0</v>
      </c>
      <c r="L129" s="544">
        <v>6.61</v>
      </c>
      <c r="M129" s="544">
        <v>0</v>
      </c>
      <c r="N129" s="544">
        <v>0</v>
      </c>
      <c r="O129" s="544">
        <v>6.61</v>
      </c>
      <c r="P129" s="544">
        <f t="shared" si="13"/>
        <v>0</v>
      </c>
      <c r="Q129" s="556"/>
      <c r="R129" s="556">
        <v>6.61</v>
      </c>
      <c r="S129" s="544">
        <v>0</v>
      </c>
      <c r="T129" s="547">
        <f t="shared" si="11"/>
        <v>64</v>
      </c>
      <c r="U129" s="547">
        <f t="shared" si="14"/>
        <v>350.08</v>
      </c>
    </row>
    <row r="130" spans="1:21" ht="27.6" x14ac:dyDescent="0.3">
      <c r="A130" s="541" t="s">
        <v>4517</v>
      </c>
      <c r="B130" s="557" t="s">
        <v>10</v>
      </c>
      <c r="C130" s="558" t="s">
        <v>4518</v>
      </c>
      <c r="D130" s="543" t="s">
        <v>217</v>
      </c>
      <c r="E130" s="544">
        <v>132</v>
      </c>
      <c r="F130" s="544">
        <v>99.44</v>
      </c>
      <c r="G130" s="544">
        <f t="shared" si="12"/>
        <v>13126.08</v>
      </c>
      <c r="H130" s="570">
        <v>132</v>
      </c>
      <c r="I130" s="570">
        <v>99.44</v>
      </c>
      <c r="J130" s="570">
        <v>13126.08</v>
      </c>
      <c r="K130" s="544">
        <v>0</v>
      </c>
      <c r="L130" s="544">
        <v>120.23</v>
      </c>
      <c r="M130" s="544">
        <v>0</v>
      </c>
      <c r="N130" s="544">
        <v>0</v>
      </c>
      <c r="O130" s="544">
        <v>120.23</v>
      </c>
      <c r="P130" s="544">
        <f t="shared" si="13"/>
        <v>0</v>
      </c>
      <c r="Q130" s="556"/>
      <c r="R130" s="556">
        <v>120.23</v>
      </c>
      <c r="S130" s="544">
        <v>0</v>
      </c>
      <c r="T130" s="547">
        <f t="shared" si="11"/>
        <v>132</v>
      </c>
      <c r="U130" s="547">
        <f t="shared" si="14"/>
        <v>13126.08</v>
      </c>
    </row>
    <row r="131" spans="1:21" x14ac:dyDescent="0.3">
      <c r="A131" s="541" t="s">
        <v>4519</v>
      </c>
      <c r="B131" s="557" t="s">
        <v>10</v>
      </c>
      <c r="C131" s="558" t="s">
        <v>4520</v>
      </c>
      <c r="D131" s="543" t="s">
        <v>217</v>
      </c>
      <c r="E131" s="544">
        <v>124</v>
      </c>
      <c r="F131" s="544">
        <v>589.20000000000005</v>
      </c>
      <c r="G131" s="544">
        <f t="shared" si="12"/>
        <v>73060.800000000003</v>
      </c>
      <c r="H131" s="570">
        <v>124</v>
      </c>
      <c r="I131" s="570">
        <v>589.20000000000005</v>
      </c>
      <c r="J131" s="570">
        <v>73060.800000000003</v>
      </c>
      <c r="K131" s="544">
        <v>0</v>
      </c>
      <c r="L131" s="544">
        <v>712.37</v>
      </c>
      <c r="M131" s="544">
        <v>0</v>
      </c>
      <c r="N131" s="544">
        <v>0</v>
      </c>
      <c r="O131" s="544">
        <v>712.37</v>
      </c>
      <c r="P131" s="544">
        <f t="shared" si="13"/>
        <v>0</v>
      </c>
      <c r="Q131" s="556"/>
      <c r="R131" s="556">
        <v>712.37</v>
      </c>
      <c r="S131" s="544">
        <v>0</v>
      </c>
      <c r="T131" s="547">
        <f t="shared" si="11"/>
        <v>124</v>
      </c>
      <c r="U131" s="547">
        <f t="shared" si="14"/>
        <v>73060.800000000003</v>
      </c>
    </row>
    <row r="132" spans="1:21" x14ac:dyDescent="0.3">
      <c r="A132" s="541" t="s">
        <v>4521</v>
      </c>
      <c r="B132" s="557" t="s">
        <v>10</v>
      </c>
      <c r="C132" s="558" t="s">
        <v>4522</v>
      </c>
      <c r="D132" s="543" t="s">
        <v>1200</v>
      </c>
      <c r="E132" s="544">
        <v>8</v>
      </c>
      <c r="F132" s="544">
        <v>508.25</v>
      </c>
      <c r="G132" s="544">
        <f t="shared" si="12"/>
        <v>4066</v>
      </c>
      <c r="H132" s="570">
        <v>8</v>
      </c>
      <c r="I132" s="570">
        <v>508.25</v>
      </c>
      <c r="J132" s="570">
        <v>4066</v>
      </c>
      <c r="K132" s="544">
        <v>0</v>
      </c>
      <c r="L132" s="544">
        <v>614.5</v>
      </c>
      <c r="M132" s="544">
        <v>0</v>
      </c>
      <c r="N132" s="544">
        <v>0</v>
      </c>
      <c r="O132" s="544">
        <v>614.5</v>
      </c>
      <c r="P132" s="544">
        <f t="shared" si="13"/>
        <v>0</v>
      </c>
      <c r="Q132" s="556"/>
      <c r="R132" s="556">
        <v>614.5</v>
      </c>
      <c r="S132" s="544">
        <v>0</v>
      </c>
      <c r="T132" s="547">
        <f t="shared" si="11"/>
        <v>8</v>
      </c>
      <c r="U132" s="547">
        <f t="shared" si="14"/>
        <v>4066</v>
      </c>
    </row>
    <row r="133" spans="1:21" ht="27.6" x14ac:dyDescent="0.3">
      <c r="A133" s="541" t="s">
        <v>4523</v>
      </c>
      <c r="B133" s="557" t="s">
        <v>10</v>
      </c>
      <c r="C133" s="558" t="s">
        <v>4524</v>
      </c>
      <c r="D133" s="543" t="s">
        <v>217</v>
      </c>
      <c r="E133" s="544">
        <v>5</v>
      </c>
      <c r="F133" s="544">
        <v>23.04</v>
      </c>
      <c r="G133" s="544">
        <f t="shared" si="12"/>
        <v>115.2</v>
      </c>
      <c r="H133" s="570">
        <v>5</v>
      </c>
      <c r="I133" s="570">
        <v>23.04</v>
      </c>
      <c r="J133" s="570">
        <v>115.19999999999999</v>
      </c>
      <c r="K133" s="544">
        <v>0</v>
      </c>
      <c r="L133" s="544">
        <v>27.86</v>
      </c>
      <c r="M133" s="544">
        <v>0</v>
      </c>
      <c r="N133" s="544">
        <v>0</v>
      </c>
      <c r="O133" s="544">
        <v>27.86</v>
      </c>
      <c r="P133" s="544">
        <f t="shared" si="13"/>
        <v>0</v>
      </c>
      <c r="Q133" s="556"/>
      <c r="R133" s="556">
        <v>27.86</v>
      </c>
      <c r="S133" s="544">
        <v>0</v>
      </c>
      <c r="T133" s="547">
        <f t="shared" si="11"/>
        <v>5</v>
      </c>
      <c r="U133" s="547">
        <f t="shared" si="14"/>
        <v>115.2</v>
      </c>
    </row>
    <row r="134" spans="1:21" x14ac:dyDescent="0.3">
      <c r="A134" s="541" t="s">
        <v>4525</v>
      </c>
      <c r="B134" s="557" t="s">
        <v>10</v>
      </c>
      <c r="C134" s="558" t="s">
        <v>4526</v>
      </c>
      <c r="D134" s="543" t="s">
        <v>217</v>
      </c>
      <c r="E134" s="544">
        <v>69</v>
      </c>
      <c r="F134" s="544">
        <v>156.68</v>
      </c>
      <c r="G134" s="544">
        <f t="shared" si="12"/>
        <v>10810.92</v>
      </c>
      <c r="H134" s="570">
        <v>69</v>
      </c>
      <c r="I134" s="570">
        <v>156.68</v>
      </c>
      <c r="J134" s="570">
        <v>10810.92</v>
      </c>
      <c r="K134" s="544">
        <v>0</v>
      </c>
      <c r="L134" s="544">
        <v>189.43</v>
      </c>
      <c r="M134" s="544">
        <v>0</v>
      </c>
      <c r="N134" s="544">
        <v>0</v>
      </c>
      <c r="O134" s="544">
        <v>189.43</v>
      </c>
      <c r="P134" s="544">
        <f t="shared" si="13"/>
        <v>0</v>
      </c>
      <c r="Q134" s="556"/>
      <c r="R134" s="556">
        <v>189.43</v>
      </c>
      <c r="S134" s="544">
        <v>0</v>
      </c>
      <c r="T134" s="547">
        <f t="shared" si="11"/>
        <v>69</v>
      </c>
      <c r="U134" s="547">
        <f t="shared" si="14"/>
        <v>10810.92</v>
      </c>
    </row>
    <row r="135" spans="1:21" x14ac:dyDescent="0.3">
      <c r="A135" s="559" t="s">
        <v>1726</v>
      </c>
      <c r="B135" s="560" t="s">
        <v>993</v>
      </c>
      <c r="C135" s="561"/>
      <c r="D135" s="562">
        <v>0</v>
      </c>
      <c r="E135" s="563">
        <v>0</v>
      </c>
      <c r="F135" s="563">
        <v>0</v>
      </c>
      <c r="G135" s="563">
        <f t="shared" si="12"/>
        <v>0</v>
      </c>
      <c r="H135" s="563">
        <v>0</v>
      </c>
      <c r="I135" s="563">
        <v>0</v>
      </c>
      <c r="J135" s="563">
        <v>0</v>
      </c>
      <c r="K135" s="563"/>
      <c r="L135" s="563">
        <v>0</v>
      </c>
      <c r="M135" s="563"/>
      <c r="N135" s="563"/>
      <c r="O135" s="563">
        <v>0</v>
      </c>
      <c r="P135" s="563"/>
      <c r="Q135" s="564"/>
      <c r="R135" s="564"/>
      <c r="S135" s="565">
        <v>0</v>
      </c>
      <c r="T135" s="566">
        <f t="shared" si="11"/>
        <v>0</v>
      </c>
      <c r="U135" s="566">
        <f>(H135*I135)+(K135*L135)+(Q135*R135)</f>
        <v>0</v>
      </c>
    </row>
    <row r="136" spans="1:21" x14ac:dyDescent="0.3">
      <c r="A136" s="541" t="s">
        <v>4527</v>
      </c>
      <c r="B136" s="557" t="s">
        <v>10</v>
      </c>
      <c r="C136" s="558" t="s">
        <v>4528</v>
      </c>
      <c r="D136" s="543" t="s">
        <v>83</v>
      </c>
      <c r="E136" s="544">
        <v>686.09</v>
      </c>
      <c r="F136" s="544">
        <v>0.46</v>
      </c>
      <c r="G136" s="544">
        <f t="shared" si="12"/>
        <v>315.60000000000002</v>
      </c>
      <c r="H136" s="570">
        <v>0</v>
      </c>
      <c r="I136" s="570">
        <v>0.46</v>
      </c>
      <c r="J136" s="570">
        <v>0</v>
      </c>
      <c r="K136" s="544">
        <v>686.09</v>
      </c>
      <c r="L136" s="544">
        <v>0.56000000000000005</v>
      </c>
      <c r="M136" s="544">
        <v>384.21</v>
      </c>
      <c r="N136" s="544">
        <v>686.09</v>
      </c>
      <c r="O136" s="544">
        <v>0.56000000000000005</v>
      </c>
      <c r="P136" s="544">
        <f>ROUND(N136*O136,2)</f>
        <v>384.21</v>
      </c>
      <c r="Q136" s="556"/>
      <c r="R136" s="556">
        <v>0.56000000000000005</v>
      </c>
      <c r="S136" s="544">
        <v>384.21</v>
      </c>
      <c r="T136" s="547">
        <f t="shared" si="11"/>
        <v>686.09</v>
      </c>
      <c r="U136" s="547">
        <f>ROUNDUP((H136*I136)+(K136*L136)+(Q136*R136),2)</f>
        <v>384.21999999999997</v>
      </c>
    </row>
    <row r="137" spans="1:21" x14ac:dyDescent="0.3">
      <c r="A137" s="572" t="s">
        <v>2113</v>
      </c>
      <c r="B137" s="573" t="s">
        <v>4529</v>
      </c>
      <c r="C137" s="574"/>
      <c r="D137" s="537">
        <v>0</v>
      </c>
      <c r="E137" s="538">
        <v>0</v>
      </c>
      <c r="F137" s="538">
        <v>0</v>
      </c>
      <c r="G137" s="538">
        <f>SUM(G139:G196)</f>
        <v>367311.56000000006</v>
      </c>
      <c r="H137" s="538">
        <v>0</v>
      </c>
      <c r="I137" s="538">
        <v>0</v>
      </c>
      <c r="J137" s="538">
        <f>SUM(J139:J196)</f>
        <v>187769.33072500001</v>
      </c>
      <c r="K137" s="538"/>
      <c r="L137" s="538">
        <v>0</v>
      </c>
      <c r="M137" s="538">
        <f>SUM(M139:M196)</f>
        <v>217089.52</v>
      </c>
      <c r="N137" s="539"/>
      <c r="O137" s="539">
        <v>0</v>
      </c>
      <c r="P137" s="538">
        <f>SUM(P139:P196)</f>
        <v>217089.68999999997</v>
      </c>
      <c r="Q137" s="549"/>
      <c r="R137" s="549"/>
      <c r="S137" s="538">
        <f>SUM(S139:S196)</f>
        <v>217089.68999999997</v>
      </c>
      <c r="T137" s="540">
        <f t="shared" si="11"/>
        <v>0</v>
      </c>
      <c r="U137" s="538">
        <f>SUM(U139:U196)</f>
        <v>404859.16</v>
      </c>
    </row>
    <row r="138" spans="1:21" x14ac:dyDescent="0.3">
      <c r="A138" s="559" t="s">
        <v>89</v>
      </c>
      <c r="B138" s="560" t="s">
        <v>72</v>
      </c>
      <c r="C138" s="561"/>
      <c r="D138" s="562">
        <v>0</v>
      </c>
      <c r="E138" s="563">
        <v>0</v>
      </c>
      <c r="F138" s="563">
        <v>0</v>
      </c>
      <c r="G138" s="563">
        <f t="shared" si="12"/>
        <v>0</v>
      </c>
      <c r="H138" s="563">
        <v>0</v>
      </c>
      <c r="I138" s="563">
        <v>0</v>
      </c>
      <c r="J138" s="563">
        <v>0</v>
      </c>
      <c r="K138" s="563"/>
      <c r="L138" s="563">
        <v>0</v>
      </c>
      <c r="M138" s="563">
        <v>0</v>
      </c>
      <c r="N138" s="563"/>
      <c r="O138" s="563">
        <v>0</v>
      </c>
      <c r="P138" s="563">
        <v>0</v>
      </c>
      <c r="Q138" s="564"/>
      <c r="R138" s="564"/>
      <c r="S138" s="565">
        <v>0</v>
      </c>
      <c r="T138" s="566">
        <f t="shared" si="11"/>
        <v>0</v>
      </c>
      <c r="U138" s="566">
        <f>(H138*I138)+(K138*L138)+(Q138*R138)</f>
        <v>0</v>
      </c>
    </row>
    <row r="139" spans="1:21" x14ac:dyDescent="0.3">
      <c r="A139" s="541" t="s">
        <v>3292</v>
      </c>
      <c r="B139" s="557" t="s">
        <v>10</v>
      </c>
      <c r="C139" s="558" t="s">
        <v>4338</v>
      </c>
      <c r="D139" s="543" t="s">
        <v>115</v>
      </c>
      <c r="E139" s="544">
        <v>3361.31</v>
      </c>
      <c r="F139" s="544">
        <v>0.56000000000000005</v>
      </c>
      <c r="G139" s="544">
        <f t="shared" si="12"/>
        <v>1882.33</v>
      </c>
      <c r="H139" s="570">
        <v>3361.31</v>
      </c>
      <c r="I139" s="570">
        <v>0.56000000000000005</v>
      </c>
      <c r="J139" s="570">
        <v>1882.3336000000002</v>
      </c>
      <c r="K139" s="544">
        <v>0</v>
      </c>
      <c r="L139" s="544">
        <v>0.68</v>
      </c>
      <c r="M139" s="544">
        <v>0</v>
      </c>
      <c r="N139" s="544">
        <v>0</v>
      </c>
      <c r="O139" s="544">
        <v>0.68</v>
      </c>
      <c r="P139" s="544">
        <f>ROUND(N139*O139,2)</f>
        <v>0</v>
      </c>
      <c r="Q139" s="556"/>
      <c r="R139" s="556">
        <v>0.68</v>
      </c>
      <c r="S139" s="544">
        <v>0</v>
      </c>
      <c r="T139" s="547">
        <f t="shared" si="11"/>
        <v>3361.31</v>
      </c>
      <c r="U139" s="547">
        <f>ROUNDUP((H139*I139)+(K139*L139)+(Q139*R139),2)</f>
        <v>1882.34</v>
      </c>
    </row>
    <row r="140" spans="1:21" x14ac:dyDescent="0.3">
      <c r="A140" s="559" t="s">
        <v>92</v>
      </c>
      <c r="B140" s="560" t="s">
        <v>670</v>
      </c>
      <c r="C140" s="561"/>
      <c r="D140" s="562">
        <v>0</v>
      </c>
      <c r="E140" s="563">
        <v>0</v>
      </c>
      <c r="F140" s="563">
        <v>0</v>
      </c>
      <c r="G140" s="563">
        <f t="shared" si="12"/>
        <v>0</v>
      </c>
      <c r="H140" s="563">
        <v>0</v>
      </c>
      <c r="I140" s="563">
        <v>0</v>
      </c>
      <c r="J140" s="563">
        <v>0</v>
      </c>
      <c r="K140" s="563"/>
      <c r="L140" s="563">
        <v>0</v>
      </c>
      <c r="M140" s="563"/>
      <c r="N140" s="563"/>
      <c r="O140" s="563">
        <v>0</v>
      </c>
      <c r="P140" s="563"/>
      <c r="Q140" s="564"/>
      <c r="R140" s="564"/>
      <c r="S140" s="565">
        <v>0</v>
      </c>
      <c r="T140" s="566">
        <f t="shared" si="11"/>
        <v>0</v>
      </c>
      <c r="U140" s="566">
        <f>(H140*I140)+(K140*L140)+(Q140*R140)</f>
        <v>0</v>
      </c>
    </row>
    <row r="141" spans="1:21" ht="27.6" x14ac:dyDescent="0.3">
      <c r="A141" s="541" t="s">
        <v>3301</v>
      </c>
      <c r="B141" s="557" t="s">
        <v>10</v>
      </c>
      <c r="C141" s="558" t="s">
        <v>4348</v>
      </c>
      <c r="D141" s="543" t="s">
        <v>83</v>
      </c>
      <c r="E141" s="544">
        <v>102.5</v>
      </c>
      <c r="F141" s="544">
        <v>100.63</v>
      </c>
      <c r="G141" s="544">
        <f t="shared" si="12"/>
        <v>10314.58</v>
      </c>
      <c r="H141" s="570">
        <v>102.5</v>
      </c>
      <c r="I141" s="570">
        <v>100.63</v>
      </c>
      <c r="J141" s="570">
        <v>10314.574999999999</v>
      </c>
      <c r="K141" s="544">
        <v>0</v>
      </c>
      <c r="L141" s="544">
        <v>121.67</v>
      </c>
      <c r="M141" s="544">
        <v>0</v>
      </c>
      <c r="N141" s="544">
        <v>0</v>
      </c>
      <c r="O141" s="544">
        <v>121.67</v>
      </c>
      <c r="P141" s="544">
        <f t="shared" ref="P141:P151" si="15">ROUND(N141*O141,2)</f>
        <v>0</v>
      </c>
      <c r="Q141" s="556"/>
      <c r="R141" s="556">
        <v>121.67</v>
      </c>
      <c r="S141" s="544">
        <v>0</v>
      </c>
      <c r="T141" s="547">
        <f t="shared" si="11"/>
        <v>102.5</v>
      </c>
      <c r="U141" s="547">
        <f t="shared" ref="U141:U151" si="16">ROUNDUP((H141*I141)+(K141*L141)+(Q141*R141),2)</f>
        <v>10314.58</v>
      </c>
    </row>
    <row r="142" spans="1:21" ht="27.6" x14ac:dyDescent="0.3">
      <c r="A142" s="541" t="s">
        <v>3303</v>
      </c>
      <c r="B142" s="557" t="s">
        <v>10</v>
      </c>
      <c r="C142" s="558" t="s">
        <v>4530</v>
      </c>
      <c r="D142" s="543" t="s">
        <v>115</v>
      </c>
      <c r="E142" s="544">
        <v>1078.625</v>
      </c>
      <c r="F142" s="544">
        <v>51.85</v>
      </c>
      <c r="G142" s="544">
        <f t="shared" si="12"/>
        <v>55926.71</v>
      </c>
      <c r="H142" s="570">
        <v>1078.625</v>
      </c>
      <c r="I142" s="570">
        <v>51.85</v>
      </c>
      <c r="J142" s="570">
        <v>55926.706250000003</v>
      </c>
      <c r="K142" s="544">
        <v>0</v>
      </c>
      <c r="L142" s="544">
        <v>62.69</v>
      </c>
      <c r="M142" s="544">
        <v>0</v>
      </c>
      <c r="N142" s="544">
        <v>0</v>
      </c>
      <c r="O142" s="544">
        <v>62.69</v>
      </c>
      <c r="P142" s="544">
        <f t="shared" si="15"/>
        <v>0</v>
      </c>
      <c r="Q142" s="556"/>
      <c r="R142" s="556">
        <v>62.69</v>
      </c>
      <c r="S142" s="544">
        <v>0</v>
      </c>
      <c r="T142" s="547">
        <f t="shared" si="11"/>
        <v>1078.625</v>
      </c>
      <c r="U142" s="547">
        <f t="shared" si="16"/>
        <v>55926.71</v>
      </c>
    </row>
    <row r="143" spans="1:21" ht="27.6" x14ac:dyDescent="0.3">
      <c r="A143" s="541" t="s">
        <v>3305</v>
      </c>
      <c r="B143" s="557" t="s">
        <v>10</v>
      </c>
      <c r="C143" s="558" t="s">
        <v>4349</v>
      </c>
      <c r="D143" s="543" t="s">
        <v>115</v>
      </c>
      <c r="E143" s="544">
        <v>1330.2625</v>
      </c>
      <c r="F143" s="544">
        <v>50.63</v>
      </c>
      <c r="G143" s="544">
        <f t="shared" si="12"/>
        <v>67351.19</v>
      </c>
      <c r="H143" s="570">
        <v>1330.2625</v>
      </c>
      <c r="I143" s="570">
        <v>50.63</v>
      </c>
      <c r="J143" s="570">
        <v>67351.190375000006</v>
      </c>
      <c r="K143" s="544">
        <v>0</v>
      </c>
      <c r="L143" s="544">
        <v>61.21</v>
      </c>
      <c r="M143" s="544">
        <v>0</v>
      </c>
      <c r="N143" s="544">
        <v>0</v>
      </c>
      <c r="O143" s="544">
        <v>61.21</v>
      </c>
      <c r="P143" s="544">
        <f t="shared" si="15"/>
        <v>0</v>
      </c>
      <c r="Q143" s="556"/>
      <c r="R143" s="556">
        <v>61.21</v>
      </c>
      <c r="S143" s="544">
        <v>0</v>
      </c>
      <c r="T143" s="547">
        <f t="shared" si="11"/>
        <v>1330.2625</v>
      </c>
      <c r="U143" s="547">
        <f t="shared" si="16"/>
        <v>67351.199999999997</v>
      </c>
    </row>
    <row r="144" spans="1:21" x14ac:dyDescent="0.3">
      <c r="A144" s="541" t="s">
        <v>3307</v>
      </c>
      <c r="B144" s="557" t="s">
        <v>10</v>
      </c>
      <c r="C144" s="558" t="s">
        <v>4531</v>
      </c>
      <c r="D144" s="543" t="s">
        <v>4532</v>
      </c>
      <c r="E144" s="544">
        <v>128.69999999999999</v>
      </c>
      <c r="F144" s="544">
        <v>91.5</v>
      </c>
      <c r="G144" s="544">
        <f t="shared" si="12"/>
        <v>11776.05</v>
      </c>
      <c r="H144" s="570">
        <v>128.69999999999999</v>
      </c>
      <c r="I144" s="570">
        <v>91.5</v>
      </c>
      <c r="J144" s="570">
        <v>11776.05</v>
      </c>
      <c r="K144" s="544">
        <v>0</v>
      </c>
      <c r="L144" s="544">
        <v>110.63</v>
      </c>
      <c r="M144" s="544">
        <v>0</v>
      </c>
      <c r="N144" s="544">
        <v>0</v>
      </c>
      <c r="O144" s="544">
        <v>110.63</v>
      </c>
      <c r="P144" s="544">
        <f t="shared" si="15"/>
        <v>0</v>
      </c>
      <c r="Q144" s="556"/>
      <c r="R144" s="556">
        <v>110.63</v>
      </c>
      <c r="S144" s="544">
        <v>0</v>
      </c>
      <c r="T144" s="547">
        <f t="shared" si="11"/>
        <v>128.69999999999999</v>
      </c>
      <c r="U144" s="547">
        <f t="shared" si="16"/>
        <v>11776.05</v>
      </c>
    </row>
    <row r="145" spans="1:21" ht="41.4" x14ac:dyDescent="0.3">
      <c r="A145" s="541" t="s">
        <v>3309</v>
      </c>
      <c r="B145" s="557" t="s">
        <v>10</v>
      </c>
      <c r="C145" s="558" t="s">
        <v>4350</v>
      </c>
      <c r="D145" s="543" t="s">
        <v>179</v>
      </c>
      <c r="E145" s="544">
        <v>1148.75</v>
      </c>
      <c r="F145" s="544">
        <v>34.03</v>
      </c>
      <c r="G145" s="544">
        <f t="shared" si="12"/>
        <v>39091.96</v>
      </c>
      <c r="H145" s="570">
        <v>1148.75</v>
      </c>
      <c r="I145" s="570">
        <v>34.03</v>
      </c>
      <c r="J145" s="570">
        <v>39091.962500000001</v>
      </c>
      <c r="K145" s="544">
        <v>0</v>
      </c>
      <c r="L145" s="544">
        <v>41.14</v>
      </c>
      <c r="M145" s="544">
        <v>0</v>
      </c>
      <c r="N145" s="544">
        <v>0</v>
      </c>
      <c r="O145" s="544">
        <v>41.14</v>
      </c>
      <c r="P145" s="544">
        <f t="shared" si="15"/>
        <v>0</v>
      </c>
      <c r="Q145" s="556"/>
      <c r="R145" s="556">
        <v>41.14</v>
      </c>
      <c r="S145" s="544">
        <v>0</v>
      </c>
      <c r="T145" s="547">
        <f t="shared" si="11"/>
        <v>1148.75</v>
      </c>
      <c r="U145" s="547">
        <f t="shared" si="16"/>
        <v>39091.97</v>
      </c>
    </row>
    <row r="146" spans="1:21" x14ac:dyDescent="0.3">
      <c r="A146" s="550" t="s">
        <v>3311</v>
      </c>
      <c r="B146" s="551" t="s">
        <v>4533</v>
      </c>
      <c r="C146" s="552"/>
      <c r="D146" s="553">
        <v>0</v>
      </c>
      <c r="E146" s="554">
        <v>0</v>
      </c>
      <c r="F146" s="554">
        <v>0</v>
      </c>
      <c r="G146" s="554">
        <f t="shared" si="12"/>
        <v>0</v>
      </c>
      <c r="H146" s="555">
        <v>0</v>
      </c>
      <c r="I146" s="555">
        <v>0</v>
      </c>
      <c r="J146" s="555">
        <v>0</v>
      </c>
      <c r="K146" s="554"/>
      <c r="L146" s="554">
        <v>0</v>
      </c>
      <c r="M146" s="554">
        <v>0</v>
      </c>
      <c r="N146" s="554"/>
      <c r="O146" s="554">
        <v>0</v>
      </c>
      <c r="P146" s="544">
        <f t="shared" si="15"/>
        <v>0</v>
      </c>
      <c r="Q146" s="556"/>
      <c r="R146" s="556">
        <v>0</v>
      </c>
      <c r="S146" s="544">
        <v>0</v>
      </c>
      <c r="T146" s="547">
        <f t="shared" ref="T146:T209" si="17">Q146+E146</f>
        <v>0</v>
      </c>
      <c r="U146" s="547">
        <f t="shared" si="16"/>
        <v>0</v>
      </c>
    </row>
    <row r="147" spans="1:21" x14ac:dyDescent="0.3">
      <c r="A147" s="541" t="s">
        <v>4534</v>
      </c>
      <c r="B147" s="557" t="s">
        <v>10</v>
      </c>
      <c r="C147" s="558" t="s">
        <v>4369</v>
      </c>
      <c r="D147" s="543" t="s">
        <v>91</v>
      </c>
      <c r="E147" s="544">
        <v>74.180000000000007</v>
      </c>
      <c r="F147" s="544">
        <v>134.26</v>
      </c>
      <c r="G147" s="544">
        <f t="shared" si="12"/>
        <v>9959.41</v>
      </c>
      <c r="H147" s="570">
        <v>0</v>
      </c>
      <c r="I147" s="570">
        <v>134.26</v>
      </c>
      <c r="J147" s="570">
        <v>0</v>
      </c>
      <c r="K147" s="544">
        <v>74.180000000000007</v>
      </c>
      <c r="L147" s="544">
        <v>162.33000000000001</v>
      </c>
      <c r="M147" s="544">
        <v>12041.63</v>
      </c>
      <c r="N147" s="544">
        <v>74.180000000000007</v>
      </c>
      <c r="O147" s="544">
        <v>162.33000000000001</v>
      </c>
      <c r="P147" s="544">
        <f t="shared" si="15"/>
        <v>12041.64</v>
      </c>
      <c r="Q147" s="556"/>
      <c r="R147" s="556">
        <v>162.33000000000001</v>
      </c>
      <c r="S147" s="544">
        <v>12041.64</v>
      </c>
      <c r="T147" s="547">
        <f t="shared" si="17"/>
        <v>74.180000000000007</v>
      </c>
      <c r="U147" s="547">
        <f t="shared" si="16"/>
        <v>12041.64</v>
      </c>
    </row>
    <row r="148" spans="1:21" x14ac:dyDescent="0.3">
      <c r="A148" s="541" t="s">
        <v>4535</v>
      </c>
      <c r="B148" s="557" t="s">
        <v>10</v>
      </c>
      <c r="C148" s="558" t="s">
        <v>4371</v>
      </c>
      <c r="D148" s="543" t="s">
        <v>115</v>
      </c>
      <c r="E148" s="544">
        <v>494.54</v>
      </c>
      <c r="F148" s="544">
        <v>7.04</v>
      </c>
      <c r="G148" s="544">
        <f t="shared" si="12"/>
        <v>3481.56</v>
      </c>
      <c r="H148" s="570">
        <v>0</v>
      </c>
      <c r="I148" s="570">
        <v>7.04</v>
      </c>
      <c r="J148" s="570">
        <v>0</v>
      </c>
      <c r="K148" s="544">
        <v>494.54</v>
      </c>
      <c r="L148" s="544">
        <v>8.51</v>
      </c>
      <c r="M148" s="544">
        <v>4208.53</v>
      </c>
      <c r="N148" s="544">
        <v>494.54</v>
      </c>
      <c r="O148" s="544">
        <v>8.51</v>
      </c>
      <c r="P148" s="544">
        <f t="shared" si="15"/>
        <v>4208.54</v>
      </c>
      <c r="Q148" s="556"/>
      <c r="R148" s="556">
        <v>8.51</v>
      </c>
      <c r="S148" s="544">
        <v>4208.54</v>
      </c>
      <c r="T148" s="547">
        <f t="shared" si="17"/>
        <v>494.54</v>
      </c>
      <c r="U148" s="547">
        <f t="shared" si="16"/>
        <v>4208.54</v>
      </c>
    </row>
    <row r="149" spans="1:21" x14ac:dyDescent="0.3">
      <c r="A149" s="541" t="s">
        <v>4536</v>
      </c>
      <c r="B149" s="557" t="s">
        <v>10</v>
      </c>
      <c r="C149" s="558" t="s">
        <v>4537</v>
      </c>
      <c r="D149" s="543" t="s">
        <v>129</v>
      </c>
      <c r="E149" s="544">
        <v>1186.9000000000001</v>
      </c>
      <c r="F149" s="544">
        <v>0.71</v>
      </c>
      <c r="G149" s="544">
        <f t="shared" si="12"/>
        <v>842.7</v>
      </c>
      <c r="H149" s="570">
        <v>0</v>
      </c>
      <c r="I149" s="570">
        <v>0.71</v>
      </c>
      <c r="J149" s="570">
        <v>0</v>
      </c>
      <c r="K149" s="544">
        <v>1186.9000000000001</v>
      </c>
      <c r="L149" s="544">
        <v>0.86</v>
      </c>
      <c r="M149" s="544">
        <v>1020.73</v>
      </c>
      <c r="N149" s="544">
        <v>1186.9000000000001</v>
      </c>
      <c r="O149" s="544">
        <v>0.86</v>
      </c>
      <c r="P149" s="544">
        <f t="shared" si="15"/>
        <v>1020.73</v>
      </c>
      <c r="Q149" s="556"/>
      <c r="R149" s="556">
        <v>0.86</v>
      </c>
      <c r="S149" s="544">
        <v>1020.73</v>
      </c>
      <c r="T149" s="547">
        <f t="shared" si="17"/>
        <v>1186.9000000000001</v>
      </c>
      <c r="U149" s="547">
        <f t="shared" si="16"/>
        <v>1020.74</v>
      </c>
    </row>
    <row r="150" spans="1:21" ht="27.6" x14ac:dyDescent="0.3">
      <c r="A150" s="541" t="s">
        <v>4538</v>
      </c>
      <c r="B150" s="557" t="s">
        <v>10</v>
      </c>
      <c r="C150" s="558" t="s">
        <v>4539</v>
      </c>
      <c r="D150" s="543" t="s">
        <v>91</v>
      </c>
      <c r="E150" s="544">
        <v>14.84</v>
      </c>
      <c r="F150" s="544">
        <v>5.45</v>
      </c>
      <c r="G150" s="544">
        <f t="shared" si="12"/>
        <v>80.88</v>
      </c>
      <c r="H150" s="570">
        <v>0</v>
      </c>
      <c r="I150" s="570">
        <v>5.45</v>
      </c>
      <c r="J150" s="570">
        <v>0</v>
      </c>
      <c r="K150" s="544">
        <v>14.84</v>
      </c>
      <c r="L150" s="544">
        <v>6.59</v>
      </c>
      <c r="M150" s="544">
        <v>97.79</v>
      </c>
      <c r="N150" s="544">
        <v>14.84</v>
      </c>
      <c r="O150" s="544">
        <v>6.59</v>
      </c>
      <c r="P150" s="544">
        <f t="shared" si="15"/>
        <v>97.8</v>
      </c>
      <c r="Q150" s="556"/>
      <c r="R150" s="556">
        <v>6.59</v>
      </c>
      <c r="S150" s="544">
        <v>97.8</v>
      </c>
      <c r="T150" s="547">
        <f t="shared" si="17"/>
        <v>14.84</v>
      </c>
      <c r="U150" s="547">
        <f t="shared" si="16"/>
        <v>97.800000000000011</v>
      </c>
    </row>
    <row r="151" spans="1:21" ht="27.6" x14ac:dyDescent="0.3">
      <c r="A151" s="541" t="s">
        <v>4540</v>
      </c>
      <c r="B151" s="557" t="s">
        <v>10</v>
      </c>
      <c r="C151" s="558" t="s">
        <v>4375</v>
      </c>
      <c r="D151" s="543" t="s">
        <v>91</v>
      </c>
      <c r="E151" s="544">
        <v>14.84</v>
      </c>
      <c r="F151" s="544">
        <v>975.29</v>
      </c>
      <c r="G151" s="544">
        <f t="shared" si="12"/>
        <v>14473.3</v>
      </c>
      <c r="H151" s="570">
        <v>0</v>
      </c>
      <c r="I151" s="570">
        <v>975.29</v>
      </c>
      <c r="J151" s="570">
        <v>0</v>
      </c>
      <c r="K151" s="544">
        <v>14.84</v>
      </c>
      <c r="L151" s="544">
        <v>1179.18</v>
      </c>
      <c r="M151" s="544">
        <v>17499.03</v>
      </c>
      <c r="N151" s="544">
        <v>14.84</v>
      </c>
      <c r="O151" s="544">
        <v>1179.18</v>
      </c>
      <c r="P151" s="544">
        <f t="shared" si="15"/>
        <v>17499.03</v>
      </c>
      <c r="Q151" s="556"/>
      <c r="R151" s="556">
        <v>1179.18</v>
      </c>
      <c r="S151" s="544">
        <v>17499.03</v>
      </c>
      <c r="T151" s="547">
        <f t="shared" si="17"/>
        <v>14.84</v>
      </c>
      <c r="U151" s="547">
        <f t="shared" si="16"/>
        <v>17499.039999999997</v>
      </c>
    </row>
    <row r="152" spans="1:21" x14ac:dyDescent="0.3">
      <c r="A152" s="559" t="s">
        <v>94</v>
      </c>
      <c r="B152" s="560" t="s">
        <v>4541</v>
      </c>
      <c r="C152" s="561"/>
      <c r="D152" s="562">
        <v>0</v>
      </c>
      <c r="E152" s="563">
        <v>0</v>
      </c>
      <c r="F152" s="563">
        <v>0</v>
      </c>
      <c r="G152" s="563">
        <f t="shared" si="12"/>
        <v>0</v>
      </c>
      <c r="H152" s="563">
        <v>0</v>
      </c>
      <c r="I152" s="563">
        <v>0</v>
      </c>
      <c r="J152" s="563">
        <v>0</v>
      </c>
      <c r="K152" s="563"/>
      <c r="L152" s="563">
        <v>0</v>
      </c>
      <c r="M152" s="563"/>
      <c r="N152" s="563"/>
      <c r="O152" s="563">
        <v>0</v>
      </c>
      <c r="P152" s="563"/>
      <c r="Q152" s="564"/>
      <c r="R152" s="564"/>
      <c r="S152" s="565">
        <v>0</v>
      </c>
      <c r="T152" s="566">
        <f t="shared" si="17"/>
        <v>0</v>
      </c>
      <c r="U152" s="566">
        <f>(H152*I152)+(K152*L152)+(Q152*R152)</f>
        <v>0</v>
      </c>
    </row>
    <row r="153" spans="1:21" x14ac:dyDescent="0.3">
      <c r="A153" s="541" t="s">
        <v>3322</v>
      </c>
      <c r="B153" s="557" t="s">
        <v>4542</v>
      </c>
      <c r="C153" s="558"/>
      <c r="D153" s="543">
        <v>0</v>
      </c>
      <c r="E153" s="544">
        <v>0</v>
      </c>
      <c r="F153" s="544">
        <v>0</v>
      </c>
      <c r="G153" s="544">
        <f t="shared" si="12"/>
        <v>0</v>
      </c>
      <c r="H153" s="570">
        <v>0</v>
      </c>
      <c r="I153" s="570">
        <v>0</v>
      </c>
      <c r="J153" s="570">
        <v>0</v>
      </c>
      <c r="K153" s="544"/>
      <c r="L153" s="544">
        <v>0</v>
      </c>
      <c r="M153" s="544">
        <v>0</v>
      </c>
      <c r="N153" s="544"/>
      <c r="O153" s="544">
        <v>0</v>
      </c>
      <c r="P153" s="544">
        <f t="shared" ref="P153:P190" si="18">ROUND(N153*O153,2)</f>
        <v>0</v>
      </c>
      <c r="Q153" s="556"/>
      <c r="R153" s="556">
        <v>0</v>
      </c>
      <c r="S153" s="544">
        <v>0</v>
      </c>
      <c r="T153" s="547">
        <f t="shared" si="17"/>
        <v>0</v>
      </c>
      <c r="U153" s="547">
        <f t="shared" ref="U153:U190" si="19">ROUNDUP((H153*I153)+(K153*L153)+(Q153*R153),2)</f>
        <v>0</v>
      </c>
    </row>
    <row r="154" spans="1:21" x14ac:dyDescent="0.3">
      <c r="A154" s="541" t="s">
        <v>4543</v>
      </c>
      <c r="B154" s="557" t="s">
        <v>10</v>
      </c>
      <c r="C154" s="558" t="s">
        <v>4544</v>
      </c>
      <c r="D154" s="543" t="s">
        <v>91</v>
      </c>
      <c r="E154" s="544">
        <v>22.55</v>
      </c>
      <c r="F154" s="544">
        <v>63.26</v>
      </c>
      <c r="G154" s="544">
        <f t="shared" si="12"/>
        <v>1426.51</v>
      </c>
      <c r="H154" s="570">
        <v>22.55</v>
      </c>
      <c r="I154" s="570">
        <v>63.26</v>
      </c>
      <c r="J154" s="570">
        <v>1426.5129999999999</v>
      </c>
      <c r="K154" s="544">
        <v>0</v>
      </c>
      <c r="L154" s="544">
        <v>76.48</v>
      </c>
      <c r="M154" s="544">
        <v>0</v>
      </c>
      <c r="N154" s="544">
        <v>0</v>
      </c>
      <c r="O154" s="544">
        <v>76.48</v>
      </c>
      <c r="P154" s="544">
        <f t="shared" si="18"/>
        <v>0</v>
      </c>
      <c r="Q154" s="556"/>
      <c r="R154" s="556">
        <v>76.48</v>
      </c>
      <c r="S154" s="544">
        <v>0</v>
      </c>
      <c r="T154" s="547">
        <f t="shared" si="17"/>
        <v>22.55</v>
      </c>
      <c r="U154" s="547">
        <f t="shared" si="19"/>
        <v>1426.52</v>
      </c>
    </row>
    <row r="155" spans="1:21" ht="27.6" x14ac:dyDescent="0.3">
      <c r="A155" s="541" t="s">
        <v>4545</v>
      </c>
      <c r="B155" s="557" t="s">
        <v>10</v>
      </c>
      <c r="C155" s="558" t="s">
        <v>4546</v>
      </c>
      <c r="D155" s="543" t="s">
        <v>91</v>
      </c>
      <c r="E155" s="544">
        <v>0.22</v>
      </c>
      <c r="F155" s="544">
        <v>305.76</v>
      </c>
      <c r="G155" s="544">
        <f t="shared" ref="G155:G218" si="20">ROUND(E155*F155,2)</f>
        <v>67.27</v>
      </c>
      <c r="H155" s="570">
        <v>0</v>
      </c>
      <c r="I155" s="570">
        <v>305.76</v>
      </c>
      <c r="J155" s="570">
        <v>0</v>
      </c>
      <c r="K155" s="544">
        <v>0.22</v>
      </c>
      <c r="L155" s="544">
        <v>369.68</v>
      </c>
      <c r="M155" s="544">
        <v>81.319999999999993</v>
      </c>
      <c r="N155" s="544">
        <v>0.22</v>
      </c>
      <c r="O155" s="544">
        <v>369.68</v>
      </c>
      <c r="P155" s="544">
        <f t="shared" si="18"/>
        <v>81.33</v>
      </c>
      <c r="Q155" s="556"/>
      <c r="R155" s="556">
        <v>369.68</v>
      </c>
      <c r="S155" s="544">
        <v>81.33</v>
      </c>
      <c r="T155" s="547">
        <f t="shared" si="17"/>
        <v>0.22</v>
      </c>
      <c r="U155" s="547">
        <f t="shared" si="19"/>
        <v>81.33</v>
      </c>
    </row>
    <row r="156" spans="1:21" x14ac:dyDescent="0.3">
      <c r="A156" s="541" t="s">
        <v>4547</v>
      </c>
      <c r="B156" s="557" t="s">
        <v>10</v>
      </c>
      <c r="C156" s="558" t="s">
        <v>4548</v>
      </c>
      <c r="D156" s="543" t="s">
        <v>91</v>
      </c>
      <c r="E156" s="544">
        <v>9.02</v>
      </c>
      <c r="F156" s="544">
        <v>413.27</v>
      </c>
      <c r="G156" s="544">
        <f t="shared" si="20"/>
        <v>3727.7</v>
      </c>
      <c r="H156" s="570">
        <v>0</v>
      </c>
      <c r="I156" s="570">
        <v>413.27</v>
      </c>
      <c r="J156" s="570">
        <v>0</v>
      </c>
      <c r="K156" s="544">
        <v>9.02</v>
      </c>
      <c r="L156" s="544">
        <v>499.67</v>
      </c>
      <c r="M156" s="544">
        <v>4507.0200000000004</v>
      </c>
      <c r="N156" s="544">
        <v>9.02</v>
      </c>
      <c r="O156" s="544">
        <v>499.67</v>
      </c>
      <c r="P156" s="544">
        <f t="shared" si="18"/>
        <v>4507.0200000000004</v>
      </c>
      <c r="Q156" s="556"/>
      <c r="R156" s="556">
        <v>499.67</v>
      </c>
      <c r="S156" s="544">
        <v>4507.0200000000004</v>
      </c>
      <c r="T156" s="547">
        <f t="shared" si="17"/>
        <v>9.02</v>
      </c>
      <c r="U156" s="547">
        <f t="shared" si="19"/>
        <v>4507.0300000000007</v>
      </c>
    </row>
    <row r="157" spans="1:21" ht="27.6" x14ac:dyDescent="0.3">
      <c r="A157" s="541" t="s">
        <v>4549</v>
      </c>
      <c r="B157" s="557" t="s">
        <v>10</v>
      </c>
      <c r="C157" s="558" t="s">
        <v>4550</v>
      </c>
      <c r="D157" s="543" t="s">
        <v>115</v>
      </c>
      <c r="E157" s="544">
        <v>49.5</v>
      </c>
      <c r="F157" s="544">
        <v>128.44</v>
      </c>
      <c r="G157" s="544">
        <f t="shared" si="20"/>
        <v>6357.78</v>
      </c>
      <c r="H157" s="570">
        <v>0</v>
      </c>
      <c r="I157" s="570">
        <v>128.44</v>
      </c>
      <c r="J157" s="570">
        <v>0</v>
      </c>
      <c r="K157" s="544">
        <v>49.5</v>
      </c>
      <c r="L157" s="544">
        <v>155.29</v>
      </c>
      <c r="M157" s="544">
        <v>7686.85</v>
      </c>
      <c r="N157" s="544">
        <v>49.5</v>
      </c>
      <c r="O157" s="544">
        <v>155.29</v>
      </c>
      <c r="P157" s="544">
        <f t="shared" si="18"/>
        <v>7686.86</v>
      </c>
      <c r="Q157" s="556"/>
      <c r="R157" s="556">
        <v>155.29</v>
      </c>
      <c r="S157" s="544">
        <v>7686.86</v>
      </c>
      <c r="T157" s="547">
        <f t="shared" si="17"/>
        <v>49.5</v>
      </c>
      <c r="U157" s="547">
        <f t="shared" si="19"/>
        <v>7686.8600000000006</v>
      </c>
    </row>
    <row r="158" spans="1:21" x14ac:dyDescent="0.3">
      <c r="A158" s="541" t="s">
        <v>4551</v>
      </c>
      <c r="B158" s="557" t="s">
        <v>10</v>
      </c>
      <c r="C158" s="558" t="s">
        <v>4470</v>
      </c>
      <c r="D158" s="543" t="s">
        <v>91</v>
      </c>
      <c r="E158" s="544">
        <v>4.01</v>
      </c>
      <c r="F158" s="544">
        <v>38.35</v>
      </c>
      <c r="G158" s="544">
        <f t="shared" si="20"/>
        <v>153.78</v>
      </c>
      <c r="H158" s="570">
        <v>0</v>
      </c>
      <c r="I158" s="570">
        <v>38.35</v>
      </c>
      <c r="J158" s="570">
        <v>0</v>
      </c>
      <c r="K158" s="544">
        <v>4.01</v>
      </c>
      <c r="L158" s="544">
        <v>46.37</v>
      </c>
      <c r="M158" s="544">
        <v>185.94</v>
      </c>
      <c r="N158" s="544">
        <v>4.01</v>
      </c>
      <c r="O158" s="544">
        <v>46.37</v>
      </c>
      <c r="P158" s="544">
        <f t="shared" si="18"/>
        <v>185.94</v>
      </c>
      <c r="Q158" s="556"/>
      <c r="R158" s="556">
        <v>46.37</v>
      </c>
      <c r="S158" s="544">
        <v>185.94</v>
      </c>
      <c r="T158" s="547">
        <f t="shared" si="17"/>
        <v>4.01</v>
      </c>
      <c r="U158" s="547">
        <f t="shared" si="19"/>
        <v>185.95</v>
      </c>
    </row>
    <row r="159" spans="1:21" x14ac:dyDescent="0.3">
      <c r="A159" s="541" t="s">
        <v>4552</v>
      </c>
      <c r="B159" s="557" t="s">
        <v>10</v>
      </c>
      <c r="C159" s="558" t="s">
        <v>4452</v>
      </c>
      <c r="D159" s="543" t="s">
        <v>106</v>
      </c>
      <c r="E159" s="544">
        <v>247.29</v>
      </c>
      <c r="F159" s="544">
        <v>10.42</v>
      </c>
      <c r="G159" s="544">
        <f t="shared" si="20"/>
        <v>2576.7600000000002</v>
      </c>
      <c r="H159" s="570">
        <v>0</v>
      </c>
      <c r="I159" s="570">
        <v>10.42</v>
      </c>
      <c r="J159" s="570">
        <v>0</v>
      </c>
      <c r="K159" s="544">
        <v>247.29</v>
      </c>
      <c r="L159" s="544">
        <v>12.6</v>
      </c>
      <c r="M159" s="544">
        <v>3115.85</v>
      </c>
      <c r="N159" s="544">
        <v>247.29</v>
      </c>
      <c r="O159" s="544">
        <v>12.6</v>
      </c>
      <c r="P159" s="544">
        <f t="shared" si="18"/>
        <v>3115.85</v>
      </c>
      <c r="Q159" s="556"/>
      <c r="R159" s="556">
        <v>12.6</v>
      </c>
      <c r="S159" s="544">
        <v>3115.85</v>
      </c>
      <c r="T159" s="547">
        <f t="shared" si="17"/>
        <v>247.29</v>
      </c>
      <c r="U159" s="547">
        <f t="shared" si="19"/>
        <v>3115.86</v>
      </c>
    </row>
    <row r="160" spans="1:21" ht="27.6" x14ac:dyDescent="0.3">
      <c r="A160" s="541" t="s">
        <v>4553</v>
      </c>
      <c r="B160" s="557" t="s">
        <v>10</v>
      </c>
      <c r="C160" s="558" t="s">
        <v>4446</v>
      </c>
      <c r="D160" s="543" t="s">
        <v>106</v>
      </c>
      <c r="E160" s="544">
        <v>69.44</v>
      </c>
      <c r="F160" s="544">
        <v>14.17</v>
      </c>
      <c r="G160" s="544">
        <f t="shared" si="20"/>
        <v>983.96</v>
      </c>
      <c r="H160" s="570">
        <v>0</v>
      </c>
      <c r="I160" s="570">
        <v>14.17</v>
      </c>
      <c r="J160" s="570">
        <v>0</v>
      </c>
      <c r="K160" s="544">
        <v>69.44</v>
      </c>
      <c r="L160" s="544">
        <v>17.13</v>
      </c>
      <c r="M160" s="544">
        <v>1189.5</v>
      </c>
      <c r="N160" s="544">
        <v>69.44</v>
      </c>
      <c r="O160" s="544">
        <v>17.13</v>
      </c>
      <c r="P160" s="544">
        <f t="shared" si="18"/>
        <v>1189.51</v>
      </c>
      <c r="Q160" s="556"/>
      <c r="R160" s="556">
        <v>17.13</v>
      </c>
      <c r="S160" s="544">
        <v>1189.51</v>
      </c>
      <c r="T160" s="547">
        <f t="shared" si="17"/>
        <v>69.44</v>
      </c>
      <c r="U160" s="547">
        <f t="shared" si="19"/>
        <v>1189.51</v>
      </c>
    </row>
    <row r="161" spans="1:21" ht="27.6" x14ac:dyDescent="0.3">
      <c r="A161" s="541" t="s">
        <v>4554</v>
      </c>
      <c r="B161" s="557" t="s">
        <v>10</v>
      </c>
      <c r="C161" s="558" t="s">
        <v>4555</v>
      </c>
      <c r="D161" s="543" t="s">
        <v>115</v>
      </c>
      <c r="E161" s="544">
        <v>37.450000000000003</v>
      </c>
      <c r="F161" s="544">
        <v>54.98</v>
      </c>
      <c r="G161" s="544">
        <f t="shared" si="20"/>
        <v>2059</v>
      </c>
      <c r="H161" s="570">
        <v>0</v>
      </c>
      <c r="I161" s="570">
        <v>54.98</v>
      </c>
      <c r="J161" s="570">
        <v>0</v>
      </c>
      <c r="K161" s="544">
        <v>37.450000000000003</v>
      </c>
      <c r="L161" s="544">
        <v>66.47</v>
      </c>
      <c r="M161" s="544">
        <v>2489.3000000000002</v>
      </c>
      <c r="N161" s="544">
        <v>37.450000000000003</v>
      </c>
      <c r="O161" s="544">
        <v>66.47</v>
      </c>
      <c r="P161" s="544">
        <f t="shared" si="18"/>
        <v>2489.3000000000002</v>
      </c>
      <c r="Q161" s="556"/>
      <c r="R161" s="556">
        <v>66.47</v>
      </c>
      <c r="S161" s="544">
        <v>2489.3000000000002</v>
      </c>
      <c r="T161" s="547">
        <f t="shared" si="17"/>
        <v>37.450000000000003</v>
      </c>
      <c r="U161" s="547">
        <f t="shared" si="19"/>
        <v>2489.3100000000004</v>
      </c>
    </row>
    <row r="162" spans="1:21" ht="27.6" x14ac:dyDescent="0.3">
      <c r="A162" s="541" t="s">
        <v>4556</v>
      </c>
      <c r="B162" s="557" t="s">
        <v>10</v>
      </c>
      <c r="C162" s="558" t="s">
        <v>4557</v>
      </c>
      <c r="D162" s="543" t="s">
        <v>91</v>
      </c>
      <c r="E162" s="544">
        <v>3.03</v>
      </c>
      <c r="F162" s="544">
        <v>401.96</v>
      </c>
      <c r="G162" s="544">
        <f t="shared" si="20"/>
        <v>1217.94</v>
      </c>
      <c r="H162" s="570">
        <v>0</v>
      </c>
      <c r="I162" s="570">
        <v>401.96</v>
      </c>
      <c r="J162" s="570">
        <v>0</v>
      </c>
      <c r="K162" s="544">
        <v>3.03</v>
      </c>
      <c r="L162" s="544">
        <v>485.99</v>
      </c>
      <c r="M162" s="544">
        <v>1472.54</v>
      </c>
      <c r="N162" s="544">
        <v>3.03</v>
      </c>
      <c r="O162" s="544">
        <v>485.99</v>
      </c>
      <c r="P162" s="544">
        <f t="shared" si="18"/>
        <v>1472.55</v>
      </c>
      <c r="Q162" s="556"/>
      <c r="R162" s="556">
        <v>485.99</v>
      </c>
      <c r="S162" s="544">
        <v>1472.55</v>
      </c>
      <c r="T162" s="547">
        <f t="shared" si="17"/>
        <v>3.03</v>
      </c>
      <c r="U162" s="547">
        <f t="shared" si="19"/>
        <v>1472.55</v>
      </c>
    </row>
    <row r="163" spans="1:21" ht="27.6" x14ac:dyDescent="0.3">
      <c r="A163" s="541" t="s">
        <v>4558</v>
      </c>
      <c r="B163" s="557" t="s">
        <v>10</v>
      </c>
      <c r="C163" s="558" t="s">
        <v>4559</v>
      </c>
      <c r="D163" s="543" t="s">
        <v>91</v>
      </c>
      <c r="E163" s="544">
        <v>3.25</v>
      </c>
      <c r="F163" s="544">
        <v>165.85</v>
      </c>
      <c r="G163" s="544">
        <f t="shared" si="20"/>
        <v>539.01</v>
      </c>
      <c r="H163" s="570">
        <v>0</v>
      </c>
      <c r="I163" s="570">
        <v>165.85</v>
      </c>
      <c r="J163" s="570">
        <v>0</v>
      </c>
      <c r="K163" s="544">
        <v>3.25</v>
      </c>
      <c r="L163" s="544">
        <v>200.52</v>
      </c>
      <c r="M163" s="544">
        <v>651.69000000000005</v>
      </c>
      <c r="N163" s="544">
        <v>3.25</v>
      </c>
      <c r="O163" s="544">
        <v>200.52</v>
      </c>
      <c r="P163" s="544">
        <f t="shared" si="18"/>
        <v>651.69000000000005</v>
      </c>
      <c r="Q163" s="556"/>
      <c r="R163" s="556">
        <v>200.52</v>
      </c>
      <c r="S163" s="544">
        <v>651.69000000000005</v>
      </c>
      <c r="T163" s="547">
        <f t="shared" si="17"/>
        <v>3.25</v>
      </c>
      <c r="U163" s="547">
        <f t="shared" si="19"/>
        <v>651.69000000000005</v>
      </c>
    </row>
    <row r="164" spans="1:21" x14ac:dyDescent="0.3">
      <c r="A164" s="550" t="s">
        <v>3323</v>
      </c>
      <c r="B164" s="551" t="s">
        <v>4560</v>
      </c>
      <c r="C164" s="552"/>
      <c r="D164" s="553">
        <v>0</v>
      </c>
      <c r="E164" s="554">
        <v>0</v>
      </c>
      <c r="F164" s="554">
        <v>0</v>
      </c>
      <c r="G164" s="554">
        <f t="shared" si="20"/>
        <v>0</v>
      </c>
      <c r="H164" s="555">
        <v>0</v>
      </c>
      <c r="I164" s="555">
        <v>0</v>
      </c>
      <c r="J164" s="555">
        <v>0</v>
      </c>
      <c r="K164" s="554"/>
      <c r="L164" s="554">
        <v>0</v>
      </c>
      <c r="M164" s="554">
        <v>0</v>
      </c>
      <c r="N164" s="554"/>
      <c r="O164" s="554">
        <v>0</v>
      </c>
      <c r="P164" s="544">
        <f t="shared" si="18"/>
        <v>0</v>
      </c>
      <c r="Q164" s="556"/>
      <c r="R164" s="556">
        <v>0</v>
      </c>
      <c r="S164" s="544">
        <v>0</v>
      </c>
      <c r="T164" s="547">
        <f t="shared" si="17"/>
        <v>0</v>
      </c>
      <c r="U164" s="547">
        <f t="shared" si="19"/>
        <v>0</v>
      </c>
    </row>
    <row r="165" spans="1:21" x14ac:dyDescent="0.3">
      <c r="A165" s="541" t="s">
        <v>4561</v>
      </c>
      <c r="B165" s="557" t="s">
        <v>10</v>
      </c>
      <c r="C165" s="558" t="s">
        <v>4452</v>
      </c>
      <c r="D165" s="543" t="s">
        <v>106</v>
      </c>
      <c r="E165" s="544">
        <v>142.65</v>
      </c>
      <c r="F165" s="544">
        <v>10.42</v>
      </c>
      <c r="G165" s="544">
        <f t="shared" si="20"/>
        <v>1486.41</v>
      </c>
      <c r="H165" s="570">
        <v>0</v>
      </c>
      <c r="I165" s="570">
        <v>10.42</v>
      </c>
      <c r="J165" s="570">
        <v>0</v>
      </c>
      <c r="K165" s="544">
        <v>142.65</v>
      </c>
      <c r="L165" s="544">
        <v>12.6</v>
      </c>
      <c r="M165" s="544">
        <v>1797.39</v>
      </c>
      <c r="N165" s="544">
        <v>142.65</v>
      </c>
      <c r="O165" s="544">
        <v>12.6</v>
      </c>
      <c r="P165" s="544">
        <f t="shared" si="18"/>
        <v>1797.39</v>
      </c>
      <c r="Q165" s="556"/>
      <c r="R165" s="556">
        <v>12.6</v>
      </c>
      <c r="S165" s="544">
        <v>1797.39</v>
      </c>
      <c r="T165" s="547">
        <f t="shared" si="17"/>
        <v>142.65</v>
      </c>
      <c r="U165" s="547">
        <f t="shared" si="19"/>
        <v>1797.39</v>
      </c>
    </row>
    <row r="166" spans="1:21" ht="27.6" x14ac:dyDescent="0.3">
      <c r="A166" s="541" t="s">
        <v>4562</v>
      </c>
      <c r="B166" s="557" t="s">
        <v>10</v>
      </c>
      <c r="C166" s="558" t="s">
        <v>4446</v>
      </c>
      <c r="D166" s="543" t="s">
        <v>106</v>
      </c>
      <c r="E166" s="544">
        <v>48.69</v>
      </c>
      <c r="F166" s="544">
        <v>14.17</v>
      </c>
      <c r="G166" s="544">
        <f t="shared" si="20"/>
        <v>689.94</v>
      </c>
      <c r="H166" s="570">
        <v>0</v>
      </c>
      <c r="I166" s="570">
        <v>14.17</v>
      </c>
      <c r="J166" s="570">
        <v>0</v>
      </c>
      <c r="K166" s="544">
        <v>48.69</v>
      </c>
      <c r="L166" s="544">
        <v>17.13</v>
      </c>
      <c r="M166" s="544">
        <v>834.05</v>
      </c>
      <c r="N166" s="544">
        <v>48.69</v>
      </c>
      <c r="O166" s="544">
        <v>17.13</v>
      </c>
      <c r="P166" s="544">
        <f t="shared" si="18"/>
        <v>834.06</v>
      </c>
      <c r="Q166" s="556"/>
      <c r="R166" s="556">
        <v>17.13</v>
      </c>
      <c r="S166" s="544">
        <v>834.06</v>
      </c>
      <c r="T166" s="547">
        <f t="shared" si="17"/>
        <v>48.69</v>
      </c>
      <c r="U166" s="547">
        <f t="shared" si="19"/>
        <v>834.06</v>
      </c>
    </row>
    <row r="167" spans="1:21" ht="41.4" x14ac:dyDescent="0.3">
      <c r="A167" s="541" t="s">
        <v>4563</v>
      </c>
      <c r="B167" s="557" t="s">
        <v>10</v>
      </c>
      <c r="C167" s="558" t="s">
        <v>4564</v>
      </c>
      <c r="D167" s="543" t="s">
        <v>115</v>
      </c>
      <c r="E167" s="544">
        <v>21.76</v>
      </c>
      <c r="F167" s="544">
        <v>84.72</v>
      </c>
      <c r="G167" s="544">
        <f t="shared" si="20"/>
        <v>1843.51</v>
      </c>
      <c r="H167" s="570">
        <v>0</v>
      </c>
      <c r="I167" s="570">
        <v>84.72</v>
      </c>
      <c r="J167" s="570">
        <v>0</v>
      </c>
      <c r="K167" s="544">
        <v>21.76</v>
      </c>
      <c r="L167" s="544">
        <v>102.43</v>
      </c>
      <c r="M167" s="544">
        <v>2228.87</v>
      </c>
      <c r="N167" s="544">
        <v>21.76</v>
      </c>
      <c r="O167" s="544">
        <v>102.43</v>
      </c>
      <c r="P167" s="544">
        <f t="shared" si="18"/>
        <v>2228.88</v>
      </c>
      <c r="Q167" s="556"/>
      <c r="R167" s="556">
        <v>102.43</v>
      </c>
      <c r="S167" s="544">
        <v>2228.88</v>
      </c>
      <c r="T167" s="547">
        <f t="shared" si="17"/>
        <v>21.76</v>
      </c>
      <c r="U167" s="547">
        <f t="shared" si="19"/>
        <v>2228.88</v>
      </c>
    </row>
    <row r="168" spans="1:21" ht="27.6" x14ac:dyDescent="0.3">
      <c r="A168" s="541" t="s">
        <v>4565</v>
      </c>
      <c r="B168" s="557" t="s">
        <v>10</v>
      </c>
      <c r="C168" s="558" t="s">
        <v>4557</v>
      </c>
      <c r="D168" s="543" t="s">
        <v>91</v>
      </c>
      <c r="E168" s="544">
        <v>0.82</v>
      </c>
      <c r="F168" s="544">
        <v>401.96</v>
      </c>
      <c r="G168" s="544">
        <f t="shared" si="20"/>
        <v>329.61</v>
      </c>
      <c r="H168" s="570">
        <v>0</v>
      </c>
      <c r="I168" s="570">
        <v>401.96</v>
      </c>
      <c r="J168" s="570">
        <v>0</v>
      </c>
      <c r="K168" s="544">
        <v>0.82</v>
      </c>
      <c r="L168" s="544">
        <v>485.99</v>
      </c>
      <c r="M168" s="544">
        <v>398.51</v>
      </c>
      <c r="N168" s="544">
        <v>0.82</v>
      </c>
      <c r="O168" s="544">
        <v>485.99</v>
      </c>
      <c r="P168" s="544">
        <f t="shared" si="18"/>
        <v>398.51</v>
      </c>
      <c r="Q168" s="556"/>
      <c r="R168" s="556">
        <v>485.99</v>
      </c>
      <c r="S168" s="544">
        <v>398.51</v>
      </c>
      <c r="T168" s="547">
        <f t="shared" si="17"/>
        <v>0.82</v>
      </c>
      <c r="U168" s="547">
        <f t="shared" si="19"/>
        <v>398.52</v>
      </c>
    </row>
    <row r="169" spans="1:21" ht="27.6" x14ac:dyDescent="0.3">
      <c r="A169" s="541" t="s">
        <v>4566</v>
      </c>
      <c r="B169" s="557" t="s">
        <v>10</v>
      </c>
      <c r="C169" s="558" t="s">
        <v>4559</v>
      </c>
      <c r="D169" s="543" t="s">
        <v>91</v>
      </c>
      <c r="E169" s="544">
        <v>0.82</v>
      </c>
      <c r="F169" s="544">
        <v>165.85</v>
      </c>
      <c r="G169" s="544">
        <f t="shared" si="20"/>
        <v>136</v>
      </c>
      <c r="H169" s="570">
        <v>0</v>
      </c>
      <c r="I169" s="570">
        <v>165.85</v>
      </c>
      <c r="J169" s="570">
        <v>0</v>
      </c>
      <c r="K169" s="544">
        <v>0.82</v>
      </c>
      <c r="L169" s="544">
        <v>200.52</v>
      </c>
      <c r="M169" s="544">
        <v>164.42</v>
      </c>
      <c r="N169" s="544">
        <v>0.82</v>
      </c>
      <c r="O169" s="544">
        <v>200.52</v>
      </c>
      <c r="P169" s="544">
        <f t="shared" si="18"/>
        <v>164.43</v>
      </c>
      <c r="Q169" s="556"/>
      <c r="R169" s="556">
        <v>200.52</v>
      </c>
      <c r="S169" s="544">
        <v>164.43</v>
      </c>
      <c r="T169" s="547">
        <f t="shared" si="17"/>
        <v>0.82</v>
      </c>
      <c r="U169" s="547">
        <f t="shared" si="19"/>
        <v>164.42999999999998</v>
      </c>
    </row>
    <row r="170" spans="1:21" x14ac:dyDescent="0.3">
      <c r="A170" s="550" t="s">
        <v>3324</v>
      </c>
      <c r="B170" s="551" t="s">
        <v>4567</v>
      </c>
      <c r="C170" s="552"/>
      <c r="D170" s="553">
        <v>0</v>
      </c>
      <c r="E170" s="554">
        <v>0</v>
      </c>
      <c r="F170" s="554">
        <v>0</v>
      </c>
      <c r="G170" s="554">
        <f t="shared" si="20"/>
        <v>0</v>
      </c>
      <c r="H170" s="555">
        <v>0</v>
      </c>
      <c r="I170" s="555">
        <v>0</v>
      </c>
      <c r="J170" s="555">
        <v>0</v>
      </c>
      <c r="K170" s="554"/>
      <c r="L170" s="554">
        <v>0</v>
      </c>
      <c r="M170" s="554">
        <v>0</v>
      </c>
      <c r="N170" s="554"/>
      <c r="O170" s="554">
        <v>0</v>
      </c>
      <c r="P170" s="544">
        <f t="shared" si="18"/>
        <v>0</v>
      </c>
      <c r="Q170" s="556"/>
      <c r="R170" s="556">
        <v>0</v>
      </c>
      <c r="S170" s="544">
        <v>0</v>
      </c>
      <c r="T170" s="547">
        <f t="shared" si="17"/>
        <v>0</v>
      </c>
      <c r="U170" s="547">
        <f t="shared" si="19"/>
        <v>0</v>
      </c>
    </row>
    <row r="171" spans="1:21" ht="41.4" x14ac:dyDescent="0.3">
      <c r="A171" s="541" t="s">
        <v>4568</v>
      </c>
      <c r="B171" s="557" t="s">
        <v>10</v>
      </c>
      <c r="C171" s="558" t="s">
        <v>4569</v>
      </c>
      <c r="D171" s="543" t="s">
        <v>115</v>
      </c>
      <c r="E171" s="544">
        <v>91.6</v>
      </c>
      <c r="F171" s="544">
        <v>63.77</v>
      </c>
      <c r="G171" s="544">
        <f t="shared" si="20"/>
        <v>5841.33</v>
      </c>
      <c r="H171" s="570">
        <v>0</v>
      </c>
      <c r="I171" s="570">
        <v>63.77</v>
      </c>
      <c r="J171" s="570">
        <v>0</v>
      </c>
      <c r="K171" s="544">
        <v>91.6</v>
      </c>
      <c r="L171" s="544">
        <v>77.099999999999994</v>
      </c>
      <c r="M171" s="544">
        <v>7062.36</v>
      </c>
      <c r="N171" s="544">
        <v>91.6</v>
      </c>
      <c r="O171" s="544">
        <v>77.099999999999994</v>
      </c>
      <c r="P171" s="544">
        <f t="shared" si="18"/>
        <v>7062.36</v>
      </c>
      <c r="Q171" s="556"/>
      <c r="R171" s="556">
        <v>77.099999999999994</v>
      </c>
      <c r="S171" s="544">
        <v>7062.36</v>
      </c>
      <c r="T171" s="547">
        <f t="shared" si="17"/>
        <v>91.6</v>
      </c>
      <c r="U171" s="547">
        <f t="shared" si="19"/>
        <v>7062.36</v>
      </c>
    </row>
    <row r="172" spans="1:21" x14ac:dyDescent="0.3">
      <c r="A172" s="550" t="s">
        <v>3325</v>
      </c>
      <c r="B172" s="551" t="s">
        <v>4570</v>
      </c>
      <c r="C172" s="552"/>
      <c r="D172" s="553">
        <v>0</v>
      </c>
      <c r="E172" s="554">
        <v>0</v>
      </c>
      <c r="F172" s="554">
        <v>0</v>
      </c>
      <c r="G172" s="554">
        <f t="shared" si="20"/>
        <v>0</v>
      </c>
      <c r="H172" s="555">
        <v>0</v>
      </c>
      <c r="I172" s="555">
        <v>0</v>
      </c>
      <c r="J172" s="555">
        <v>0</v>
      </c>
      <c r="K172" s="554"/>
      <c r="L172" s="554">
        <v>0</v>
      </c>
      <c r="M172" s="554">
        <v>0</v>
      </c>
      <c r="N172" s="554"/>
      <c r="O172" s="554">
        <v>0</v>
      </c>
      <c r="P172" s="544">
        <f t="shared" si="18"/>
        <v>0</v>
      </c>
      <c r="Q172" s="556"/>
      <c r="R172" s="556">
        <v>0</v>
      </c>
      <c r="S172" s="544">
        <v>0</v>
      </c>
      <c r="T172" s="547">
        <f t="shared" si="17"/>
        <v>0</v>
      </c>
      <c r="U172" s="547">
        <f t="shared" si="19"/>
        <v>0</v>
      </c>
    </row>
    <row r="173" spans="1:21" ht="27.6" x14ac:dyDescent="0.3">
      <c r="A173" s="541" t="s">
        <v>4571</v>
      </c>
      <c r="B173" s="557" t="s">
        <v>10</v>
      </c>
      <c r="C173" s="558" t="s">
        <v>4572</v>
      </c>
      <c r="D173" s="543" t="s">
        <v>179</v>
      </c>
      <c r="E173" s="544">
        <v>2.1</v>
      </c>
      <c r="F173" s="544">
        <v>49.9</v>
      </c>
      <c r="G173" s="544">
        <f t="shared" si="20"/>
        <v>104.79</v>
      </c>
      <c r="H173" s="570">
        <v>0</v>
      </c>
      <c r="I173" s="570">
        <v>49.9</v>
      </c>
      <c r="J173" s="570">
        <v>0</v>
      </c>
      <c r="K173" s="544">
        <v>2.1</v>
      </c>
      <c r="L173" s="544">
        <v>60.33</v>
      </c>
      <c r="M173" s="544">
        <v>126.69</v>
      </c>
      <c r="N173" s="544">
        <v>2.1</v>
      </c>
      <c r="O173" s="544">
        <v>60.33</v>
      </c>
      <c r="P173" s="544">
        <f t="shared" si="18"/>
        <v>126.69</v>
      </c>
      <c r="Q173" s="556"/>
      <c r="R173" s="556">
        <v>60.33</v>
      </c>
      <c r="S173" s="544">
        <v>126.69</v>
      </c>
      <c r="T173" s="547">
        <f t="shared" si="17"/>
        <v>2.1</v>
      </c>
      <c r="U173" s="547">
        <f t="shared" si="19"/>
        <v>126.7</v>
      </c>
    </row>
    <row r="174" spans="1:21" x14ac:dyDescent="0.3">
      <c r="A174" s="550" t="s">
        <v>3326</v>
      </c>
      <c r="B174" s="551" t="s">
        <v>4573</v>
      </c>
      <c r="C174" s="552"/>
      <c r="D174" s="553">
        <v>0</v>
      </c>
      <c r="E174" s="554">
        <v>0</v>
      </c>
      <c r="F174" s="554">
        <v>0</v>
      </c>
      <c r="G174" s="554">
        <f t="shared" si="20"/>
        <v>0</v>
      </c>
      <c r="H174" s="555">
        <v>0</v>
      </c>
      <c r="I174" s="555">
        <v>0</v>
      </c>
      <c r="J174" s="555">
        <v>0</v>
      </c>
      <c r="K174" s="554"/>
      <c r="L174" s="554">
        <v>0</v>
      </c>
      <c r="M174" s="554">
        <v>0</v>
      </c>
      <c r="N174" s="554"/>
      <c r="O174" s="554">
        <v>0</v>
      </c>
      <c r="P174" s="544">
        <f t="shared" si="18"/>
        <v>0</v>
      </c>
      <c r="Q174" s="556"/>
      <c r="R174" s="556">
        <v>0</v>
      </c>
      <c r="S174" s="544">
        <v>0</v>
      </c>
      <c r="T174" s="547">
        <f t="shared" si="17"/>
        <v>0</v>
      </c>
      <c r="U174" s="547">
        <f t="shared" si="19"/>
        <v>0</v>
      </c>
    </row>
    <row r="175" spans="1:21" x14ac:dyDescent="0.3">
      <c r="A175" s="541" t="s">
        <v>4574</v>
      </c>
      <c r="B175" s="557" t="s">
        <v>10</v>
      </c>
      <c r="C175" s="558" t="s">
        <v>4575</v>
      </c>
      <c r="D175" s="543" t="s">
        <v>115</v>
      </c>
      <c r="E175" s="544">
        <v>200.4</v>
      </c>
      <c r="F175" s="544">
        <v>3.37</v>
      </c>
      <c r="G175" s="544">
        <f t="shared" si="20"/>
        <v>675.35</v>
      </c>
      <c r="H175" s="570">
        <v>0</v>
      </c>
      <c r="I175" s="570">
        <v>3.37</v>
      </c>
      <c r="J175" s="570">
        <v>0</v>
      </c>
      <c r="K175" s="544">
        <v>200.4</v>
      </c>
      <c r="L175" s="544">
        <v>4.07</v>
      </c>
      <c r="M175" s="544">
        <v>815.62</v>
      </c>
      <c r="N175" s="544">
        <v>200.4</v>
      </c>
      <c r="O175" s="544">
        <v>4.07</v>
      </c>
      <c r="P175" s="544">
        <f t="shared" si="18"/>
        <v>815.63</v>
      </c>
      <c r="Q175" s="556"/>
      <c r="R175" s="556">
        <v>4.07</v>
      </c>
      <c r="S175" s="544">
        <v>815.63</v>
      </c>
      <c r="T175" s="547">
        <f t="shared" si="17"/>
        <v>200.4</v>
      </c>
      <c r="U175" s="547">
        <f t="shared" si="19"/>
        <v>815.63</v>
      </c>
    </row>
    <row r="176" spans="1:21" ht="27.6" x14ac:dyDescent="0.3">
      <c r="A176" s="541" t="s">
        <v>4576</v>
      </c>
      <c r="B176" s="557" t="s">
        <v>10</v>
      </c>
      <c r="C176" s="558" t="s">
        <v>4577</v>
      </c>
      <c r="D176" s="543" t="s">
        <v>115</v>
      </c>
      <c r="E176" s="544">
        <v>200.4</v>
      </c>
      <c r="F176" s="544">
        <v>29.54</v>
      </c>
      <c r="G176" s="544">
        <f t="shared" si="20"/>
        <v>5919.82</v>
      </c>
      <c r="H176" s="570">
        <v>0</v>
      </c>
      <c r="I176" s="570">
        <v>29.54</v>
      </c>
      <c r="J176" s="570">
        <v>0</v>
      </c>
      <c r="K176" s="544">
        <v>200.4</v>
      </c>
      <c r="L176" s="544">
        <v>35.72</v>
      </c>
      <c r="M176" s="544">
        <v>7158.28</v>
      </c>
      <c r="N176" s="544">
        <v>200.4</v>
      </c>
      <c r="O176" s="544">
        <v>35.72</v>
      </c>
      <c r="P176" s="544">
        <f t="shared" si="18"/>
        <v>7158.29</v>
      </c>
      <c r="Q176" s="556"/>
      <c r="R176" s="556">
        <v>35.72</v>
      </c>
      <c r="S176" s="544">
        <v>7158.29</v>
      </c>
      <c r="T176" s="547">
        <f t="shared" si="17"/>
        <v>200.4</v>
      </c>
      <c r="U176" s="547">
        <f t="shared" si="19"/>
        <v>7158.29</v>
      </c>
    </row>
    <row r="177" spans="1:21" x14ac:dyDescent="0.3">
      <c r="A177" s="550" t="s">
        <v>3327</v>
      </c>
      <c r="B177" s="551" t="s">
        <v>1209</v>
      </c>
      <c r="C177" s="552"/>
      <c r="D177" s="553">
        <v>0</v>
      </c>
      <c r="E177" s="554">
        <v>0</v>
      </c>
      <c r="F177" s="554">
        <v>0</v>
      </c>
      <c r="G177" s="554">
        <f t="shared" si="20"/>
        <v>0</v>
      </c>
      <c r="H177" s="555">
        <v>0</v>
      </c>
      <c r="I177" s="555">
        <v>0</v>
      </c>
      <c r="J177" s="555">
        <v>0</v>
      </c>
      <c r="K177" s="554"/>
      <c r="L177" s="554">
        <v>0</v>
      </c>
      <c r="M177" s="554">
        <v>0</v>
      </c>
      <c r="N177" s="554"/>
      <c r="O177" s="554">
        <v>0</v>
      </c>
      <c r="P177" s="544">
        <f t="shared" si="18"/>
        <v>0</v>
      </c>
      <c r="Q177" s="556"/>
      <c r="R177" s="556">
        <v>0</v>
      </c>
      <c r="S177" s="544">
        <v>0</v>
      </c>
      <c r="T177" s="547">
        <f t="shared" si="17"/>
        <v>0</v>
      </c>
      <c r="U177" s="547">
        <f t="shared" si="19"/>
        <v>0</v>
      </c>
    </row>
    <row r="178" spans="1:21" ht="27.6" x14ac:dyDescent="0.3">
      <c r="A178" s="541" t="s">
        <v>4578</v>
      </c>
      <c r="B178" s="557" t="s">
        <v>10</v>
      </c>
      <c r="C178" s="558" t="s">
        <v>4579</v>
      </c>
      <c r="D178" s="543" t="s">
        <v>115</v>
      </c>
      <c r="E178" s="544">
        <v>564.74</v>
      </c>
      <c r="F178" s="544">
        <v>64.02</v>
      </c>
      <c r="G178" s="544">
        <f t="shared" si="20"/>
        <v>36154.65</v>
      </c>
      <c r="H178" s="570">
        <v>0</v>
      </c>
      <c r="I178" s="570">
        <v>64.02</v>
      </c>
      <c r="J178" s="570">
        <v>0</v>
      </c>
      <c r="K178" s="544">
        <v>564.74</v>
      </c>
      <c r="L178" s="544">
        <v>77.400000000000006</v>
      </c>
      <c r="M178" s="544">
        <v>43710.87</v>
      </c>
      <c r="N178" s="544">
        <v>564.74</v>
      </c>
      <c r="O178" s="544">
        <v>77.400000000000006</v>
      </c>
      <c r="P178" s="544">
        <f t="shared" si="18"/>
        <v>43710.879999999997</v>
      </c>
      <c r="Q178" s="556"/>
      <c r="R178" s="556">
        <v>77.400000000000006</v>
      </c>
      <c r="S178" s="544">
        <v>43710.879999999997</v>
      </c>
      <c r="T178" s="547">
        <f t="shared" si="17"/>
        <v>564.74</v>
      </c>
      <c r="U178" s="547">
        <f t="shared" si="19"/>
        <v>43710.880000000005</v>
      </c>
    </row>
    <row r="179" spans="1:21" x14ac:dyDescent="0.3">
      <c r="A179" s="550" t="s">
        <v>3328</v>
      </c>
      <c r="B179" s="551" t="s">
        <v>703</v>
      </c>
      <c r="C179" s="552"/>
      <c r="D179" s="553">
        <v>0</v>
      </c>
      <c r="E179" s="554">
        <v>0</v>
      </c>
      <c r="F179" s="554">
        <v>0</v>
      </c>
      <c r="G179" s="554">
        <f t="shared" si="20"/>
        <v>0</v>
      </c>
      <c r="H179" s="555">
        <v>0</v>
      </c>
      <c r="I179" s="555">
        <v>0</v>
      </c>
      <c r="J179" s="555">
        <v>0</v>
      </c>
      <c r="K179" s="554"/>
      <c r="L179" s="554">
        <v>0</v>
      </c>
      <c r="M179" s="554">
        <v>0</v>
      </c>
      <c r="N179" s="554"/>
      <c r="O179" s="554">
        <v>0</v>
      </c>
      <c r="P179" s="544">
        <f t="shared" si="18"/>
        <v>0</v>
      </c>
      <c r="Q179" s="556"/>
      <c r="R179" s="556">
        <v>0</v>
      </c>
      <c r="S179" s="544">
        <v>0</v>
      </c>
      <c r="T179" s="547">
        <f t="shared" si="17"/>
        <v>0</v>
      </c>
      <c r="U179" s="547">
        <f t="shared" si="19"/>
        <v>0</v>
      </c>
    </row>
    <row r="180" spans="1:21" x14ac:dyDescent="0.3">
      <c r="A180" s="541" t="s">
        <v>4580</v>
      </c>
      <c r="B180" s="557" t="s">
        <v>10</v>
      </c>
      <c r="C180" s="558" t="s">
        <v>4581</v>
      </c>
      <c r="D180" s="543" t="s">
        <v>115</v>
      </c>
      <c r="E180" s="544">
        <v>200.4</v>
      </c>
      <c r="F180" s="544">
        <v>2.35</v>
      </c>
      <c r="G180" s="544">
        <f t="shared" si="20"/>
        <v>470.94</v>
      </c>
      <c r="H180" s="570">
        <v>0</v>
      </c>
      <c r="I180" s="570">
        <v>2.35</v>
      </c>
      <c r="J180" s="570">
        <v>0</v>
      </c>
      <c r="K180" s="544">
        <v>200.4</v>
      </c>
      <c r="L180" s="544">
        <v>2.84</v>
      </c>
      <c r="M180" s="544">
        <v>569.13</v>
      </c>
      <c r="N180" s="544">
        <v>200.4</v>
      </c>
      <c r="O180" s="544">
        <v>2.84</v>
      </c>
      <c r="P180" s="544">
        <f t="shared" si="18"/>
        <v>569.14</v>
      </c>
      <c r="Q180" s="556"/>
      <c r="R180" s="556">
        <v>2.84</v>
      </c>
      <c r="S180" s="544">
        <v>569.14</v>
      </c>
      <c r="T180" s="547">
        <f t="shared" si="17"/>
        <v>200.4</v>
      </c>
      <c r="U180" s="547">
        <f t="shared" si="19"/>
        <v>569.14</v>
      </c>
    </row>
    <row r="181" spans="1:21" x14ac:dyDescent="0.3">
      <c r="A181" s="541" t="s">
        <v>4582</v>
      </c>
      <c r="B181" s="557" t="s">
        <v>10</v>
      </c>
      <c r="C181" s="558" t="s">
        <v>4583</v>
      </c>
      <c r="D181" s="543" t="s">
        <v>115</v>
      </c>
      <c r="E181" s="544">
        <v>200.4</v>
      </c>
      <c r="F181" s="544">
        <v>15.51</v>
      </c>
      <c r="G181" s="544">
        <f t="shared" si="20"/>
        <v>3108.2</v>
      </c>
      <c r="H181" s="570">
        <v>0</v>
      </c>
      <c r="I181" s="570">
        <v>15.51</v>
      </c>
      <c r="J181" s="570">
        <v>0</v>
      </c>
      <c r="K181" s="544">
        <v>200.4</v>
      </c>
      <c r="L181" s="544">
        <v>18.75</v>
      </c>
      <c r="M181" s="544">
        <v>3757.5</v>
      </c>
      <c r="N181" s="544">
        <v>200.4</v>
      </c>
      <c r="O181" s="544">
        <v>18.75</v>
      </c>
      <c r="P181" s="544">
        <f t="shared" si="18"/>
        <v>3757.5</v>
      </c>
      <c r="Q181" s="556"/>
      <c r="R181" s="556">
        <v>18.75</v>
      </c>
      <c r="S181" s="544">
        <v>3757.5</v>
      </c>
      <c r="T181" s="547">
        <f t="shared" si="17"/>
        <v>200.4</v>
      </c>
      <c r="U181" s="547">
        <f t="shared" si="19"/>
        <v>3757.5</v>
      </c>
    </row>
    <row r="182" spans="1:21" ht="27.6" x14ac:dyDescent="0.3">
      <c r="A182" s="541" t="s">
        <v>4584</v>
      </c>
      <c r="B182" s="557" t="s">
        <v>10</v>
      </c>
      <c r="C182" s="558" t="s">
        <v>4585</v>
      </c>
      <c r="D182" s="543" t="s">
        <v>179</v>
      </c>
      <c r="E182" s="544">
        <v>547.21</v>
      </c>
      <c r="F182" s="544">
        <v>10.74</v>
      </c>
      <c r="G182" s="544">
        <f t="shared" si="20"/>
        <v>5877.04</v>
      </c>
      <c r="H182" s="570">
        <v>0</v>
      </c>
      <c r="I182" s="570">
        <v>10.74</v>
      </c>
      <c r="J182" s="570">
        <v>0</v>
      </c>
      <c r="K182" s="544">
        <v>547.21</v>
      </c>
      <c r="L182" s="544">
        <v>12.99</v>
      </c>
      <c r="M182" s="544">
        <v>7108.25</v>
      </c>
      <c r="N182" s="544">
        <v>547.21</v>
      </c>
      <c r="O182" s="544">
        <v>12.99</v>
      </c>
      <c r="P182" s="544">
        <f t="shared" si="18"/>
        <v>7108.26</v>
      </c>
      <c r="Q182" s="556"/>
      <c r="R182" s="556">
        <v>12.99</v>
      </c>
      <c r="S182" s="544">
        <v>7108.26</v>
      </c>
      <c r="T182" s="547">
        <f t="shared" si="17"/>
        <v>547.21</v>
      </c>
      <c r="U182" s="547">
        <f t="shared" si="19"/>
        <v>7108.26</v>
      </c>
    </row>
    <row r="183" spans="1:21" x14ac:dyDescent="0.3">
      <c r="A183" s="550" t="s">
        <v>4586</v>
      </c>
      <c r="B183" s="551" t="s">
        <v>4587</v>
      </c>
      <c r="C183" s="552"/>
      <c r="D183" s="553">
        <v>0</v>
      </c>
      <c r="E183" s="554">
        <v>0</v>
      </c>
      <c r="F183" s="554">
        <v>0</v>
      </c>
      <c r="G183" s="554">
        <f t="shared" si="20"/>
        <v>0</v>
      </c>
      <c r="H183" s="555">
        <v>0</v>
      </c>
      <c r="I183" s="555">
        <v>0</v>
      </c>
      <c r="J183" s="555">
        <v>0</v>
      </c>
      <c r="K183" s="554"/>
      <c r="L183" s="554">
        <v>0</v>
      </c>
      <c r="M183" s="554">
        <v>0</v>
      </c>
      <c r="N183" s="554"/>
      <c r="O183" s="554">
        <v>0</v>
      </c>
      <c r="P183" s="544">
        <f t="shared" si="18"/>
        <v>0</v>
      </c>
      <c r="Q183" s="556"/>
      <c r="R183" s="556">
        <v>0</v>
      </c>
      <c r="S183" s="544">
        <v>0</v>
      </c>
      <c r="T183" s="547">
        <f t="shared" si="17"/>
        <v>0</v>
      </c>
      <c r="U183" s="547">
        <f t="shared" si="19"/>
        <v>0</v>
      </c>
    </row>
    <row r="184" spans="1:21" ht="41.4" x14ac:dyDescent="0.3">
      <c r="A184" s="541" t="s">
        <v>4588</v>
      </c>
      <c r="B184" s="557" t="s">
        <v>10</v>
      </c>
      <c r="C184" s="558" t="s">
        <v>4589</v>
      </c>
      <c r="D184" s="543" t="s">
        <v>217</v>
      </c>
      <c r="E184" s="544">
        <v>1</v>
      </c>
      <c r="F184" s="544">
        <v>2633.19</v>
      </c>
      <c r="G184" s="544">
        <f t="shared" si="20"/>
        <v>2633.19</v>
      </c>
      <c r="H184" s="570">
        <v>0</v>
      </c>
      <c r="I184" s="570">
        <v>2633.19</v>
      </c>
      <c r="J184" s="570">
        <v>0</v>
      </c>
      <c r="K184" s="544">
        <v>1</v>
      </c>
      <c r="L184" s="544">
        <v>3183.67</v>
      </c>
      <c r="M184" s="544">
        <v>3183.67</v>
      </c>
      <c r="N184" s="544">
        <v>1</v>
      </c>
      <c r="O184" s="544">
        <v>3183.67</v>
      </c>
      <c r="P184" s="544">
        <f t="shared" si="18"/>
        <v>3183.67</v>
      </c>
      <c r="Q184" s="556"/>
      <c r="R184" s="556">
        <v>3183.67</v>
      </c>
      <c r="S184" s="544">
        <v>3183.67</v>
      </c>
      <c r="T184" s="547">
        <f t="shared" si="17"/>
        <v>1</v>
      </c>
      <c r="U184" s="547">
        <f t="shared" si="19"/>
        <v>3183.67</v>
      </c>
    </row>
    <row r="185" spans="1:21" ht="41.4" x14ac:dyDescent="0.3">
      <c r="A185" s="541" t="s">
        <v>4590</v>
      </c>
      <c r="B185" s="557" t="s">
        <v>10</v>
      </c>
      <c r="C185" s="558" t="s">
        <v>4591</v>
      </c>
      <c r="D185" s="543" t="s">
        <v>217</v>
      </c>
      <c r="E185" s="544">
        <v>1</v>
      </c>
      <c r="F185" s="544">
        <v>1598.57</v>
      </c>
      <c r="G185" s="544">
        <f t="shared" si="20"/>
        <v>1598.57</v>
      </c>
      <c r="H185" s="570">
        <v>0</v>
      </c>
      <c r="I185" s="570">
        <v>1598.57</v>
      </c>
      <c r="J185" s="570">
        <v>0</v>
      </c>
      <c r="K185" s="544">
        <v>1</v>
      </c>
      <c r="L185" s="544">
        <v>1932.76</v>
      </c>
      <c r="M185" s="544">
        <v>1932.76</v>
      </c>
      <c r="N185" s="544">
        <v>1</v>
      </c>
      <c r="O185" s="544">
        <v>1932.76</v>
      </c>
      <c r="P185" s="544">
        <f t="shared" si="18"/>
        <v>1932.76</v>
      </c>
      <c r="Q185" s="556"/>
      <c r="R185" s="556">
        <v>1932.76</v>
      </c>
      <c r="S185" s="544">
        <v>1932.76</v>
      </c>
      <c r="T185" s="547">
        <f t="shared" si="17"/>
        <v>1</v>
      </c>
      <c r="U185" s="547">
        <f t="shared" si="19"/>
        <v>1932.76</v>
      </c>
    </row>
    <row r="186" spans="1:21" ht="27.6" x14ac:dyDescent="0.3">
      <c r="A186" s="541" t="s">
        <v>4592</v>
      </c>
      <c r="B186" s="557" t="s">
        <v>10</v>
      </c>
      <c r="C186" s="558" t="s">
        <v>4593</v>
      </c>
      <c r="D186" s="543" t="s">
        <v>217</v>
      </c>
      <c r="E186" s="544">
        <v>1</v>
      </c>
      <c r="F186" s="544">
        <v>1610.55</v>
      </c>
      <c r="G186" s="544">
        <f t="shared" si="20"/>
        <v>1610.55</v>
      </c>
      <c r="H186" s="570">
        <v>0</v>
      </c>
      <c r="I186" s="570">
        <v>1610.55</v>
      </c>
      <c r="J186" s="570">
        <v>0</v>
      </c>
      <c r="K186" s="544">
        <v>1</v>
      </c>
      <c r="L186" s="544">
        <v>1947.24</v>
      </c>
      <c r="M186" s="544">
        <v>1947.24</v>
      </c>
      <c r="N186" s="544">
        <v>1</v>
      </c>
      <c r="O186" s="544">
        <v>1947.24</v>
      </c>
      <c r="P186" s="544">
        <f t="shared" si="18"/>
        <v>1947.24</v>
      </c>
      <c r="Q186" s="556"/>
      <c r="R186" s="556">
        <v>1947.24</v>
      </c>
      <c r="S186" s="544">
        <v>1947.24</v>
      </c>
      <c r="T186" s="547">
        <f t="shared" si="17"/>
        <v>1</v>
      </c>
      <c r="U186" s="547">
        <f t="shared" si="19"/>
        <v>1947.24</v>
      </c>
    </row>
    <row r="187" spans="1:21" ht="27.6" x14ac:dyDescent="0.3">
      <c r="A187" s="541" t="s">
        <v>4594</v>
      </c>
      <c r="B187" s="557" t="s">
        <v>10</v>
      </c>
      <c r="C187" s="558" t="s">
        <v>4595</v>
      </c>
      <c r="D187" s="543" t="s">
        <v>1200</v>
      </c>
      <c r="E187" s="544">
        <v>2</v>
      </c>
      <c r="F187" s="544">
        <v>3233.16</v>
      </c>
      <c r="G187" s="544">
        <f t="shared" si="20"/>
        <v>6466.32</v>
      </c>
      <c r="H187" s="570">
        <v>0</v>
      </c>
      <c r="I187" s="570">
        <v>3233.16</v>
      </c>
      <c r="J187" s="570">
        <v>0</v>
      </c>
      <c r="K187" s="544">
        <v>2</v>
      </c>
      <c r="L187" s="544">
        <v>3909.06</v>
      </c>
      <c r="M187" s="544">
        <v>7818.12</v>
      </c>
      <c r="N187" s="544">
        <v>2</v>
      </c>
      <c r="O187" s="544">
        <v>3909.06</v>
      </c>
      <c r="P187" s="544">
        <f t="shared" si="18"/>
        <v>7818.12</v>
      </c>
      <c r="Q187" s="556"/>
      <c r="R187" s="556">
        <v>3909.06</v>
      </c>
      <c r="S187" s="544">
        <v>7818.12</v>
      </c>
      <c r="T187" s="547">
        <f t="shared" si="17"/>
        <v>2</v>
      </c>
      <c r="U187" s="547">
        <f t="shared" si="19"/>
        <v>7818.12</v>
      </c>
    </row>
    <row r="188" spans="1:21" x14ac:dyDescent="0.3">
      <c r="A188" s="550" t="s">
        <v>4596</v>
      </c>
      <c r="B188" s="551" t="s">
        <v>993</v>
      </c>
      <c r="C188" s="552"/>
      <c r="D188" s="553">
        <v>0</v>
      </c>
      <c r="E188" s="554">
        <v>0</v>
      </c>
      <c r="F188" s="554">
        <v>0</v>
      </c>
      <c r="G188" s="554">
        <f t="shared" si="20"/>
        <v>0</v>
      </c>
      <c r="H188" s="555">
        <v>0</v>
      </c>
      <c r="I188" s="555">
        <v>0</v>
      </c>
      <c r="J188" s="555">
        <v>0</v>
      </c>
      <c r="K188" s="554"/>
      <c r="L188" s="554">
        <v>0</v>
      </c>
      <c r="M188" s="554">
        <v>0</v>
      </c>
      <c r="N188" s="554"/>
      <c r="O188" s="554">
        <v>0</v>
      </c>
      <c r="P188" s="544">
        <f t="shared" si="18"/>
        <v>0</v>
      </c>
      <c r="Q188" s="556"/>
      <c r="R188" s="556">
        <v>0</v>
      </c>
      <c r="S188" s="544">
        <v>0</v>
      </c>
      <c r="T188" s="547">
        <f t="shared" si="17"/>
        <v>0</v>
      </c>
      <c r="U188" s="547">
        <f t="shared" si="19"/>
        <v>0</v>
      </c>
    </row>
    <row r="189" spans="1:21" ht="27.6" x14ac:dyDescent="0.3">
      <c r="A189" s="541" t="s">
        <v>4597</v>
      </c>
      <c r="B189" s="557" t="s">
        <v>10</v>
      </c>
      <c r="C189" s="558" t="s">
        <v>4598</v>
      </c>
      <c r="D189" s="543" t="s">
        <v>1124</v>
      </c>
      <c r="E189" s="544">
        <v>3.78</v>
      </c>
      <c r="F189" s="544">
        <v>487.24</v>
      </c>
      <c r="G189" s="544">
        <f t="shared" si="20"/>
        <v>1841.77</v>
      </c>
      <c r="H189" s="570">
        <v>0</v>
      </c>
      <c r="I189" s="570">
        <v>487.24</v>
      </c>
      <c r="J189" s="570">
        <v>0</v>
      </c>
      <c r="K189" s="544">
        <v>3.78</v>
      </c>
      <c r="L189" s="544">
        <v>589.1</v>
      </c>
      <c r="M189" s="544">
        <v>2226.79</v>
      </c>
      <c r="N189" s="544">
        <v>3.78</v>
      </c>
      <c r="O189" s="544">
        <v>589.1</v>
      </c>
      <c r="P189" s="544">
        <f t="shared" si="18"/>
        <v>2226.8000000000002</v>
      </c>
      <c r="Q189" s="556"/>
      <c r="R189" s="556">
        <v>589.1</v>
      </c>
      <c r="S189" s="544">
        <v>2226.8000000000002</v>
      </c>
      <c r="T189" s="547">
        <f t="shared" si="17"/>
        <v>3.78</v>
      </c>
      <c r="U189" s="547">
        <f t="shared" si="19"/>
        <v>2226.8000000000002</v>
      </c>
    </row>
    <row r="190" spans="1:21" ht="41.4" x14ac:dyDescent="0.3">
      <c r="A190" s="541" t="s">
        <v>4599</v>
      </c>
      <c r="B190" s="557" t="s">
        <v>10</v>
      </c>
      <c r="C190" s="558" t="s">
        <v>4600</v>
      </c>
      <c r="D190" s="543" t="s">
        <v>115</v>
      </c>
      <c r="E190" s="544">
        <v>302.12</v>
      </c>
      <c r="F190" s="544">
        <v>144.33000000000001</v>
      </c>
      <c r="G190" s="544">
        <f t="shared" si="20"/>
        <v>43604.98</v>
      </c>
      <c r="H190" s="570">
        <v>0</v>
      </c>
      <c r="I190" s="570">
        <v>144.33000000000001</v>
      </c>
      <c r="J190" s="570">
        <v>0</v>
      </c>
      <c r="K190" s="544">
        <v>302.12</v>
      </c>
      <c r="L190" s="544">
        <v>174.5</v>
      </c>
      <c r="M190" s="544">
        <v>52719.94</v>
      </c>
      <c r="N190" s="544">
        <v>302.12</v>
      </c>
      <c r="O190" s="544">
        <v>174.5</v>
      </c>
      <c r="P190" s="544">
        <f t="shared" si="18"/>
        <v>52719.94</v>
      </c>
      <c r="Q190" s="556"/>
      <c r="R190" s="556">
        <v>174.5</v>
      </c>
      <c r="S190" s="544">
        <v>52719.94</v>
      </c>
      <c r="T190" s="547">
        <f t="shared" si="17"/>
        <v>302.12</v>
      </c>
      <c r="U190" s="547">
        <f t="shared" si="19"/>
        <v>52719.94</v>
      </c>
    </row>
    <row r="191" spans="1:21" x14ac:dyDescent="0.3">
      <c r="A191" s="559" t="s">
        <v>96</v>
      </c>
      <c r="B191" s="560" t="s">
        <v>1426</v>
      </c>
      <c r="C191" s="561"/>
      <c r="D191" s="562">
        <v>0</v>
      </c>
      <c r="E191" s="563">
        <v>0</v>
      </c>
      <c r="F191" s="563">
        <v>0</v>
      </c>
      <c r="G191" s="563">
        <f t="shared" si="20"/>
        <v>0</v>
      </c>
      <c r="H191" s="563">
        <v>0</v>
      </c>
      <c r="I191" s="563">
        <v>0</v>
      </c>
      <c r="J191" s="563">
        <v>0</v>
      </c>
      <c r="K191" s="563"/>
      <c r="L191" s="563">
        <v>0</v>
      </c>
      <c r="M191" s="563"/>
      <c r="N191" s="563"/>
      <c r="O191" s="563">
        <v>0</v>
      </c>
      <c r="P191" s="563"/>
      <c r="Q191" s="564"/>
      <c r="R191" s="564"/>
      <c r="S191" s="565">
        <v>0</v>
      </c>
      <c r="T191" s="566">
        <f t="shared" si="17"/>
        <v>0</v>
      </c>
      <c r="U191" s="566">
        <f>(H191*I191)+(K191*L191)+(Q191*R191)</f>
        <v>0</v>
      </c>
    </row>
    <row r="192" spans="1:21" x14ac:dyDescent="0.3">
      <c r="A192" s="541" t="s">
        <v>3330</v>
      </c>
      <c r="B192" s="557" t="s">
        <v>10</v>
      </c>
      <c r="C192" s="558" t="s">
        <v>4601</v>
      </c>
      <c r="D192" s="543" t="s">
        <v>115</v>
      </c>
      <c r="E192" s="544">
        <v>761.06</v>
      </c>
      <c r="F192" s="544">
        <v>10.14</v>
      </c>
      <c r="G192" s="544">
        <f t="shared" si="20"/>
        <v>7717.15</v>
      </c>
      <c r="H192" s="570">
        <v>0</v>
      </c>
      <c r="I192" s="570">
        <v>10.14</v>
      </c>
      <c r="J192" s="570">
        <v>0</v>
      </c>
      <c r="K192" s="544">
        <v>761.06</v>
      </c>
      <c r="L192" s="544">
        <v>12.26</v>
      </c>
      <c r="M192" s="544">
        <v>9330.59</v>
      </c>
      <c r="N192" s="544">
        <v>761.06</v>
      </c>
      <c r="O192" s="544">
        <v>12.26</v>
      </c>
      <c r="P192" s="544">
        <f>ROUND(N192*O192,2)</f>
        <v>9330.6</v>
      </c>
      <c r="Q192" s="556"/>
      <c r="R192" s="556">
        <v>12.26</v>
      </c>
      <c r="S192" s="544">
        <v>9330.6</v>
      </c>
      <c r="T192" s="547">
        <f t="shared" si="17"/>
        <v>761.06</v>
      </c>
      <c r="U192" s="547">
        <f>ROUNDUP((H192*I192)+(K192*L192)+(Q192*R192),2)</f>
        <v>9330.6</v>
      </c>
    </row>
    <row r="193" spans="1:21" x14ac:dyDescent="0.3">
      <c r="A193" s="541" t="s">
        <v>3331</v>
      </c>
      <c r="B193" s="557" t="s">
        <v>10</v>
      </c>
      <c r="C193" s="558" t="s">
        <v>4602</v>
      </c>
      <c r="D193" s="543" t="s">
        <v>91</v>
      </c>
      <c r="E193" s="544">
        <v>38.049999999999997</v>
      </c>
      <c r="F193" s="544">
        <v>75.66</v>
      </c>
      <c r="G193" s="544">
        <f t="shared" si="20"/>
        <v>2878.86</v>
      </c>
      <c r="H193" s="570">
        <v>0</v>
      </c>
      <c r="I193" s="570">
        <v>75.66</v>
      </c>
      <c r="J193" s="570">
        <v>0</v>
      </c>
      <c r="K193" s="544">
        <v>38.049999999999997</v>
      </c>
      <c r="L193" s="544">
        <v>91.48</v>
      </c>
      <c r="M193" s="544">
        <v>3480.81</v>
      </c>
      <c r="N193" s="544">
        <v>38.049999999999997</v>
      </c>
      <c r="O193" s="544">
        <v>91.48</v>
      </c>
      <c r="P193" s="544">
        <f>ROUND(N193*O193,2)</f>
        <v>3480.81</v>
      </c>
      <c r="Q193" s="556"/>
      <c r="R193" s="556">
        <v>91.48</v>
      </c>
      <c r="S193" s="544">
        <v>3480.81</v>
      </c>
      <c r="T193" s="547">
        <f t="shared" si="17"/>
        <v>38.049999999999997</v>
      </c>
      <c r="U193" s="547">
        <f>ROUNDUP((H193*I193)+(K193*L193)+(Q193*R193),2)</f>
        <v>3480.82</v>
      </c>
    </row>
    <row r="194" spans="1:21" ht="27.6" x14ac:dyDescent="0.3">
      <c r="A194" s="541" t="s">
        <v>3332</v>
      </c>
      <c r="B194" s="557" t="s">
        <v>10</v>
      </c>
      <c r="C194" s="558" t="s">
        <v>4603</v>
      </c>
      <c r="D194" s="543" t="s">
        <v>217</v>
      </c>
      <c r="E194" s="544">
        <v>3</v>
      </c>
      <c r="F194" s="544">
        <v>162</v>
      </c>
      <c r="G194" s="544">
        <f t="shared" si="20"/>
        <v>486</v>
      </c>
      <c r="H194" s="570">
        <v>0</v>
      </c>
      <c r="I194" s="570">
        <v>162</v>
      </c>
      <c r="J194" s="570">
        <v>0</v>
      </c>
      <c r="K194" s="544">
        <v>3</v>
      </c>
      <c r="L194" s="544">
        <v>195.87</v>
      </c>
      <c r="M194" s="544">
        <v>587.61</v>
      </c>
      <c r="N194" s="544">
        <v>3</v>
      </c>
      <c r="O194" s="544">
        <v>195.87</v>
      </c>
      <c r="P194" s="544">
        <f>ROUND(N194*O194,2)</f>
        <v>587.61</v>
      </c>
      <c r="Q194" s="556"/>
      <c r="R194" s="556">
        <v>195.87</v>
      </c>
      <c r="S194" s="544">
        <v>587.61</v>
      </c>
      <c r="T194" s="547">
        <f t="shared" si="17"/>
        <v>3</v>
      </c>
      <c r="U194" s="547">
        <f>ROUNDUP((H194*I194)+(K194*L194)+(Q194*R194),2)</f>
        <v>587.61</v>
      </c>
    </row>
    <row r="195" spans="1:21" x14ac:dyDescent="0.3">
      <c r="A195" s="559" t="s">
        <v>98</v>
      </c>
      <c r="B195" s="560" t="s">
        <v>993</v>
      </c>
      <c r="C195" s="561"/>
      <c r="D195" s="562">
        <v>0</v>
      </c>
      <c r="E195" s="563">
        <v>0</v>
      </c>
      <c r="F195" s="563">
        <v>0</v>
      </c>
      <c r="G195" s="563">
        <f t="shared" si="20"/>
        <v>0</v>
      </c>
      <c r="H195" s="563">
        <v>0</v>
      </c>
      <c r="I195" s="563">
        <v>0</v>
      </c>
      <c r="J195" s="563">
        <v>0</v>
      </c>
      <c r="K195" s="563"/>
      <c r="L195" s="563">
        <v>0</v>
      </c>
      <c r="M195" s="563"/>
      <c r="N195" s="563"/>
      <c r="O195" s="563">
        <v>0</v>
      </c>
      <c r="P195" s="563"/>
      <c r="Q195" s="564"/>
      <c r="R195" s="564"/>
      <c r="S195" s="565">
        <v>0</v>
      </c>
      <c r="T195" s="566">
        <f t="shared" si="17"/>
        <v>0</v>
      </c>
      <c r="U195" s="566">
        <f>(H195*I195)+(K195*L195)+(Q195*R195)</f>
        <v>0</v>
      </c>
    </row>
    <row r="196" spans="1:21" x14ac:dyDescent="0.3">
      <c r="A196" s="541" t="s">
        <v>3336</v>
      </c>
      <c r="B196" s="557" t="s">
        <v>10</v>
      </c>
      <c r="C196" s="558" t="s">
        <v>4528</v>
      </c>
      <c r="D196" s="543" t="s">
        <v>83</v>
      </c>
      <c r="E196" s="544">
        <v>3361.31</v>
      </c>
      <c r="F196" s="544">
        <v>0.46</v>
      </c>
      <c r="G196" s="544">
        <f t="shared" si="20"/>
        <v>1546.2</v>
      </c>
      <c r="H196" s="570">
        <v>0</v>
      </c>
      <c r="I196" s="570">
        <v>0.46</v>
      </c>
      <c r="J196" s="570">
        <v>0</v>
      </c>
      <c r="K196" s="544">
        <v>3361.31</v>
      </c>
      <c r="L196" s="544">
        <v>0.56000000000000005</v>
      </c>
      <c r="M196" s="544">
        <v>1882.33</v>
      </c>
      <c r="N196" s="544">
        <v>3361.31</v>
      </c>
      <c r="O196" s="544">
        <v>0.56000000000000005</v>
      </c>
      <c r="P196" s="544">
        <f>ROUND(N196*O196,2)</f>
        <v>1882.33</v>
      </c>
      <c r="Q196" s="556"/>
      <c r="R196" s="556">
        <v>0.56000000000000005</v>
      </c>
      <c r="S196" s="544">
        <v>1882.33</v>
      </c>
      <c r="T196" s="547">
        <f t="shared" si="17"/>
        <v>3361.31</v>
      </c>
      <c r="U196" s="547">
        <f>ROUNDUP((H196*I196)+(K196*L196)+(Q196*R196),2)</f>
        <v>1882.34</v>
      </c>
    </row>
    <row r="197" spans="1:21" x14ac:dyDescent="0.3">
      <c r="A197" s="572" t="s">
        <v>2119</v>
      </c>
      <c r="B197" s="573" t="s">
        <v>4604</v>
      </c>
      <c r="C197" s="574"/>
      <c r="D197" s="537">
        <v>0</v>
      </c>
      <c r="E197" s="538">
        <v>0</v>
      </c>
      <c r="F197" s="538">
        <v>0</v>
      </c>
      <c r="G197" s="538">
        <f>SUM(G199:G292)</f>
        <v>227246.06999999992</v>
      </c>
      <c r="H197" s="538">
        <v>0</v>
      </c>
      <c r="I197" s="538">
        <v>0</v>
      </c>
      <c r="J197" s="538">
        <f>SUM(J199:J292)</f>
        <v>126623.91999000001</v>
      </c>
      <c r="K197" s="538"/>
      <c r="L197" s="538">
        <v>0</v>
      </c>
      <c r="M197" s="538">
        <f>SUM(M199:M292)</f>
        <v>121662.94000000002</v>
      </c>
      <c r="N197" s="539"/>
      <c r="O197" s="539">
        <v>0</v>
      </c>
      <c r="P197" s="538">
        <f>SUM(P199:P292)</f>
        <v>121663.11000000003</v>
      </c>
      <c r="Q197" s="549"/>
      <c r="R197" s="549"/>
      <c r="S197" s="538">
        <f>SUM(S199:S292)</f>
        <v>121663.11000000003</v>
      </c>
      <c r="T197" s="538"/>
      <c r="U197" s="538">
        <f>SUM(U199:U292)</f>
        <v>248287.28</v>
      </c>
    </row>
    <row r="198" spans="1:21" x14ac:dyDescent="0.3">
      <c r="A198" s="559" t="s">
        <v>147</v>
      </c>
      <c r="B198" s="560" t="s">
        <v>72</v>
      </c>
      <c r="C198" s="561"/>
      <c r="D198" s="562">
        <v>0</v>
      </c>
      <c r="E198" s="563">
        <v>0</v>
      </c>
      <c r="F198" s="563">
        <v>0</v>
      </c>
      <c r="G198" s="563">
        <f t="shared" si="20"/>
        <v>0</v>
      </c>
      <c r="H198" s="563">
        <v>0</v>
      </c>
      <c r="I198" s="563">
        <v>0</v>
      </c>
      <c r="J198" s="563">
        <v>0</v>
      </c>
      <c r="K198" s="563"/>
      <c r="L198" s="563">
        <v>0</v>
      </c>
      <c r="M198" s="563">
        <v>0</v>
      </c>
      <c r="N198" s="563"/>
      <c r="O198" s="563">
        <v>0</v>
      </c>
      <c r="P198" s="563">
        <v>0</v>
      </c>
      <c r="Q198" s="564"/>
      <c r="R198" s="564"/>
      <c r="S198" s="565">
        <v>0</v>
      </c>
      <c r="T198" s="566">
        <f t="shared" si="17"/>
        <v>0</v>
      </c>
      <c r="U198" s="566">
        <f>(H198*I198)+(K198*L198)+(Q198*R198)</f>
        <v>0</v>
      </c>
    </row>
    <row r="199" spans="1:21" x14ac:dyDescent="0.3">
      <c r="A199" s="541" t="s">
        <v>3386</v>
      </c>
      <c r="B199" s="557" t="s">
        <v>10</v>
      </c>
      <c r="C199" s="558" t="s">
        <v>4338</v>
      </c>
      <c r="D199" s="543" t="s">
        <v>115</v>
      </c>
      <c r="E199" s="544">
        <v>2010.99</v>
      </c>
      <c r="F199" s="544">
        <v>0.56000000000000005</v>
      </c>
      <c r="G199" s="544">
        <f t="shared" si="20"/>
        <v>1126.1500000000001</v>
      </c>
      <c r="H199" s="570">
        <v>2010.99</v>
      </c>
      <c r="I199" s="570">
        <v>0.56000000000000005</v>
      </c>
      <c r="J199" s="570">
        <v>1126.1544000000001</v>
      </c>
      <c r="K199" s="544">
        <v>0</v>
      </c>
      <c r="L199" s="544">
        <v>0.68</v>
      </c>
      <c r="M199" s="544">
        <v>0</v>
      </c>
      <c r="N199" s="544">
        <v>0</v>
      </c>
      <c r="O199" s="544">
        <v>0.68</v>
      </c>
      <c r="P199" s="544">
        <f>ROUND(N199*O199,2)</f>
        <v>0</v>
      </c>
      <c r="Q199" s="556"/>
      <c r="R199" s="556">
        <v>0.68</v>
      </c>
      <c r="S199" s="544">
        <v>0</v>
      </c>
      <c r="T199" s="547">
        <f t="shared" si="17"/>
        <v>2010.99</v>
      </c>
      <c r="U199" s="547">
        <f>ROUNDUP((H199*I199)+(K199*L199)+(Q199*R199),2)</f>
        <v>1126.1600000000001</v>
      </c>
    </row>
    <row r="200" spans="1:21" x14ac:dyDescent="0.3">
      <c r="A200" s="559" t="s">
        <v>149</v>
      </c>
      <c r="B200" s="560" t="s">
        <v>4347</v>
      </c>
      <c r="C200" s="561"/>
      <c r="D200" s="562">
        <v>0</v>
      </c>
      <c r="E200" s="563">
        <v>0</v>
      </c>
      <c r="F200" s="563">
        <v>0</v>
      </c>
      <c r="G200" s="563">
        <f t="shared" si="20"/>
        <v>0</v>
      </c>
      <c r="H200" s="563">
        <v>0</v>
      </c>
      <c r="I200" s="563">
        <v>0</v>
      </c>
      <c r="J200" s="563">
        <v>0</v>
      </c>
      <c r="K200" s="563"/>
      <c r="L200" s="563">
        <v>0</v>
      </c>
      <c r="M200" s="563">
        <v>0</v>
      </c>
      <c r="N200" s="563"/>
      <c r="O200" s="563">
        <v>0</v>
      </c>
      <c r="P200" s="563">
        <v>0</v>
      </c>
      <c r="Q200" s="564"/>
      <c r="R200" s="564"/>
      <c r="S200" s="565">
        <v>0</v>
      </c>
      <c r="T200" s="566">
        <f t="shared" si="17"/>
        <v>0</v>
      </c>
      <c r="U200" s="566">
        <f>(H200*I200)+(K200*L200)+(Q200*R200)</f>
        <v>0</v>
      </c>
    </row>
    <row r="201" spans="1:21" ht="27.6" x14ac:dyDescent="0.3">
      <c r="A201" s="541" t="s">
        <v>3398</v>
      </c>
      <c r="B201" s="557" t="s">
        <v>10</v>
      </c>
      <c r="C201" s="558" t="s">
        <v>4348</v>
      </c>
      <c r="D201" s="543" t="s">
        <v>83</v>
      </c>
      <c r="E201" s="544">
        <v>68</v>
      </c>
      <c r="F201" s="544">
        <v>100.63</v>
      </c>
      <c r="G201" s="544">
        <f t="shared" si="20"/>
        <v>6842.84</v>
      </c>
      <c r="H201" s="570">
        <v>68</v>
      </c>
      <c r="I201" s="570">
        <v>100.63</v>
      </c>
      <c r="J201" s="570">
        <v>6842.84</v>
      </c>
      <c r="K201" s="544">
        <v>0</v>
      </c>
      <c r="L201" s="544">
        <v>121.67</v>
      </c>
      <c r="M201" s="544">
        <v>0</v>
      </c>
      <c r="N201" s="544">
        <v>0</v>
      </c>
      <c r="O201" s="544">
        <v>121.67</v>
      </c>
      <c r="P201" s="544">
        <f>ROUND(N201*O201,2)</f>
        <v>0</v>
      </c>
      <c r="Q201" s="556"/>
      <c r="R201" s="556">
        <v>121.67</v>
      </c>
      <c r="S201" s="544">
        <v>0</v>
      </c>
      <c r="T201" s="547">
        <f t="shared" si="17"/>
        <v>68</v>
      </c>
      <c r="U201" s="547">
        <f>ROUNDUP((H201*I201)+(K201*L201)+(Q201*R201),2)</f>
        <v>6842.84</v>
      </c>
    </row>
    <row r="202" spans="1:21" ht="27.6" x14ac:dyDescent="0.3">
      <c r="A202" s="541" t="s">
        <v>3399</v>
      </c>
      <c r="B202" s="557" t="s">
        <v>10</v>
      </c>
      <c r="C202" s="558" t="s">
        <v>4530</v>
      </c>
      <c r="D202" s="543" t="s">
        <v>115</v>
      </c>
      <c r="E202" s="544">
        <v>480.28</v>
      </c>
      <c r="F202" s="544">
        <v>51.85</v>
      </c>
      <c r="G202" s="544">
        <f t="shared" si="20"/>
        <v>24902.52</v>
      </c>
      <c r="H202" s="570">
        <v>480.28</v>
      </c>
      <c r="I202" s="570">
        <v>51.85</v>
      </c>
      <c r="J202" s="570">
        <v>24902.518</v>
      </c>
      <c r="K202" s="544">
        <v>0</v>
      </c>
      <c r="L202" s="544">
        <v>62.69</v>
      </c>
      <c r="M202" s="544">
        <v>0</v>
      </c>
      <c r="N202" s="544">
        <v>0</v>
      </c>
      <c r="O202" s="544">
        <v>62.69</v>
      </c>
      <c r="P202" s="544">
        <f>ROUND(N202*O202,2)</f>
        <v>0</v>
      </c>
      <c r="Q202" s="556"/>
      <c r="R202" s="556">
        <v>62.69</v>
      </c>
      <c r="S202" s="544">
        <v>0</v>
      </c>
      <c r="T202" s="547">
        <f t="shared" si="17"/>
        <v>480.28</v>
      </c>
      <c r="U202" s="547">
        <f>ROUNDUP((H202*I202)+(K202*L202)+(Q202*R202),2)</f>
        <v>24902.519999999997</v>
      </c>
    </row>
    <row r="203" spans="1:21" ht="27.6" x14ac:dyDescent="0.3">
      <c r="A203" s="541" t="s">
        <v>3400</v>
      </c>
      <c r="B203" s="557" t="s">
        <v>10</v>
      </c>
      <c r="C203" s="558" t="s">
        <v>4349</v>
      </c>
      <c r="D203" s="543" t="s">
        <v>115</v>
      </c>
      <c r="E203" s="544">
        <v>1064.67</v>
      </c>
      <c r="F203" s="544">
        <v>50.63</v>
      </c>
      <c r="G203" s="544">
        <f t="shared" si="20"/>
        <v>53904.24</v>
      </c>
      <c r="H203" s="570">
        <v>1064.67</v>
      </c>
      <c r="I203" s="570">
        <v>50.63</v>
      </c>
      <c r="J203" s="570">
        <v>53904.242100000003</v>
      </c>
      <c r="K203" s="544">
        <v>0</v>
      </c>
      <c r="L203" s="544">
        <v>61.21</v>
      </c>
      <c r="M203" s="544">
        <v>0</v>
      </c>
      <c r="N203" s="544">
        <v>0</v>
      </c>
      <c r="O203" s="544">
        <v>61.21</v>
      </c>
      <c r="P203" s="544">
        <f>ROUND(N203*O203,2)</f>
        <v>0</v>
      </c>
      <c r="Q203" s="556"/>
      <c r="R203" s="556">
        <v>61.21</v>
      </c>
      <c r="S203" s="544">
        <v>0</v>
      </c>
      <c r="T203" s="547">
        <f t="shared" si="17"/>
        <v>1064.67</v>
      </c>
      <c r="U203" s="547">
        <f>ROUNDUP((H203*I203)+(K203*L203)+(Q203*R203),2)</f>
        <v>53904.25</v>
      </c>
    </row>
    <row r="204" spans="1:21" x14ac:dyDescent="0.3">
      <c r="A204" s="541" t="s">
        <v>3401</v>
      </c>
      <c r="B204" s="557" t="s">
        <v>10</v>
      </c>
      <c r="C204" s="558" t="s">
        <v>4531</v>
      </c>
      <c r="D204" s="543" t="s">
        <v>4532</v>
      </c>
      <c r="E204" s="544">
        <v>157.84</v>
      </c>
      <c r="F204" s="544">
        <v>91.5</v>
      </c>
      <c r="G204" s="544">
        <f t="shared" si="20"/>
        <v>14442.36</v>
      </c>
      <c r="H204" s="570">
        <v>157.84</v>
      </c>
      <c r="I204" s="570">
        <v>91.5</v>
      </c>
      <c r="J204" s="570">
        <v>14442.36</v>
      </c>
      <c r="K204" s="544">
        <v>0</v>
      </c>
      <c r="L204" s="544">
        <v>110.63</v>
      </c>
      <c r="M204" s="544">
        <v>0</v>
      </c>
      <c r="N204" s="544">
        <v>0</v>
      </c>
      <c r="O204" s="544">
        <v>110.63</v>
      </c>
      <c r="P204" s="544">
        <f>ROUND(N204*O204,2)</f>
        <v>0</v>
      </c>
      <c r="Q204" s="556"/>
      <c r="R204" s="556">
        <v>110.63</v>
      </c>
      <c r="S204" s="544">
        <v>0</v>
      </c>
      <c r="T204" s="547">
        <f t="shared" si="17"/>
        <v>157.84</v>
      </c>
      <c r="U204" s="547">
        <f>ROUNDUP((H204*I204)+(K204*L204)+(Q204*R204),2)</f>
        <v>14442.36</v>
      </c>
    </row>
    <row r="205" spans="1:21" ht="41.4" x14ac:dyDescent="0.3">
      <c r="A205" s="541" t="s">
        <v>4605</v>
      </c>
      <c r="B205" s="557" t="s">
        <v>10</v>
      </c>
      <c r="C205" s="558" t="s">
        <v>4350</v>
      </c>
      <c r="D205" s="543" t="s">
        <v>179</v>
      </c>
      <c r="E205" s="544">
        <v>727.68299999999999</v>
      </c>
      <c r="F205" s="544">
        <v>34.03</v>
      </c>
      <c r="G205" s="544">
        <f t="shared" si="20"/>
        <v>24763.05</v>
      </c>
      <c r="H205" s="570">
        <v>727.68299999999999</v>
      </c>
      <c r="I205" s="570">
        <v>34.03</v>
      </c>
      <c r="J205" s="570">
        <v>24763.052490000002</v>
      </c>
      <c r="K205" s="544">
        <v>0</v>
      </c>
      <c r="L205" s="544">
        <v>41.14</v>
      </c>
      <c r="M205" s="544">
        <v>0</v>
      </c>
      <c r="N205" s="544">
        <v>0</v>
      </c>
      <c r="O205" s="544">
        <v>41.14</v>
      </c>
      <c r="P205" s="544">
        <f>ROUND(N205*O205,2)</f>
        <v>0</v>
      </c>
      <c r="Q205" s="556"/>
      <c r="R205" s="556">
        <v>41.14</v>
      </c>
      <c r="S205" s="544">
        <v>0</v>
      </c>
      <c r="T205" s="547">
        <f t="shared" si="17"/>
        <v>727.68299999999999</v>
      </c>
      <c r="U205" s="547">
        <f>ROUNDUP((H205*I205)+(K205*L205)+(Q205*R205),2)</f>
        <v>24763.059999999998</v>
      </c>
    </row>
    <row r="206" spans="1:21" x14ac:dyDescent="0.3">
      <c r="A206" s="575" t="s">
        <v>151</v>
      </c>
      <c r="B206" s="576" t="s">
        <v>4606</v>
      </c>
      <c r="C206" s="577"/>
      <c r="D206" s="566">
        <v>0</v>
      </c>
      <c r="E206" s="565">
        <v>0</v>
      </c>
      <c r="F206" s="565">
        <v>0</v>
      </c>
      <c r="G206" s="565">
        <f t="shared" si="20"/>
        <v>0</v>
      </c>
      <c r="H206" s="565">
        <v>0</v>
      </c>
      <c r="I206" s="565">
        <v>0</v>
      </c>
      <c r="J206" s="565">
        <v>0</v>
      </c>
      <c r="K206" s="565"/>
      <c r="L206" s="565">
        <v>0</v>
      </c>
      <c r="M206" s="565"/>
      <c r="N206" s="565"/>
      <c r="O206" s="565">
        <v>0</v>
      </c>
      <c r="P206" s="565"/>
      <c r="Q206" s="564"/>
      <c r="R206" s="564"/>
      <c r="S206" s="565">
        <v>0</v>
      </c>
      <c r="T206" s="566">
        <f t="shared" si="17"/>
        <v>0</v>
      </c>
      <c r="U206" s="566">
        <f>(H206*I206)+(K206*L206)+(Q206*R206)</f>
        <v>0</v>
      </c>
    </row>
    <row r="207" spans="1:21" x14ac:dyDescent="0.3">
      <c r="A207" s="541" t="s">
        <v>3403</v>
      </c>
      <c r="B207" s="557" t="s">
        <v>10</v>
      </c>
      <c r="C207" s="558" t="s">
        <v>4607</v>
      </c>
      <c r="D207" s="543" t="s">
        <v>76</v>
      </c>
      <c r="E207" s="544">
        <v>2</v>
      </c>
      <c r="F207" s="544">
        <v>2467.1999999999998</v>
      </c>
      <c r="G207" s="544">
        <f t="shared" si="20"/>
        <v>4934.3999999999996</v>
      </c>
      <c r="H207" s="570">
        <v>0</v>
      </c>
      <c r="I207" s="570">
        <v>2467.1999999999998</v>
      </c>
      <c r="J207" s="570">
        <v>0</v>
      </c>
      <c r="K207" s="544">
        <v>2</v>
      </c>
      <c r="L207" s="544">
        <v>2982.98</v>
      </c>
      <c r="M207" s="544">
        <v>5965.96</v>
      </c>
      <c r="N207" s="544">
        <v>2</v>
      </c>
      <c r="O207" s="544">
        <v>2982.98</v>
      </c>
      <c r="P207" s="544">
        <f>ROUND(N207*O207,2)</f>
        <v>5965.96</v>
      </c>
      <c r="Q207" s="556"/>
      <c r="R207" s="556">
        <v>2982.98</v>
      </c>
      <c r="S207" s="544">
        <v>5965.96</v>
      </c>
      <c r="T207" s="547">
        <f t="shared" si="17"/>
        <v>2</v>
      </c>
      <c r="U207" s="547">
        <f>ROUNDUP((H207*I207)+(K207*L207)+(Q207*R207),2)</f>
        <v>5965.96</v>
      </c>
    </row>
    <row r="208" spans="1:21" x14ac:dyDescent="0.3">
      <c r="A208" s="541" t="s">
        <v>3404</v>
      </c>
      <c r="B208" s="557" t="s">
        <v>10</v>
      </c>
      <c r="C208" s="558" t="s">
        <v>4608</v>
      </c>
      <c r="D208" s="543" t="s">
        <v>76</v>
      </c>
      <c r="E208" s="544">
        <v>4</v>
      </c>
      <c r="F208" s="544">
        <v>1837.01</v>
      </c>
      <c r="G208" s="544">
        <f t="shared" si="20"/>
        <v>7348.04</v>
      </c>
      <c r="H208" s="570">
        <v>0</v>
      </c>
      <c r="I208" s="570">
        <v>1837.01</v>
      </c>
      <c r="J208" s="570">
        <v>0</v>
      </c>
      <c r="K208" s="544">
        <v>4</v>
      </c>
      <c r="L208" s="544">
        <v>2221.04</v>
      </c>
      <c r="M208" s="544">
        <v>8884.16</v>
      </c>
      <c r="N208" s="544">
        <v>4</v>
      </c>
      <c r="O208" s="544">
        <v>2221.04</v>
      </c>
      <c r="P208" s="544">
        <f>ROUND(N208*O208,2)</f>
        <v>8884.16</v>
      </c>
      <c r="Q208" s="556"/>
      <c r="R208" s="556">
        <v>2221.04</v>
      </c>
      <c r="S208" s="544">
        <v>8884.16</v>
      </c>
      <c r="T208" s="547">
        <f t="shared" si="17"/>
        <v>4</v>
      </c>
      <c r="U208" s="547">
        <f>ROUNDUP((H208*I208)+(K208*L208)+(Q208*R208),2)</f>
        <v>8884.16</v>
      </c>
    </row>
    <row r="209" spans="1:21" x14ac:dyDescent="0.3">
      <c r="A209" s="541" t="s">
        <v>3405</v>
      </c>
      <c r="B209" s="557" t="s">
        <v>10</v>
      </c>
      <c r="C209" s="558" t="s">
        <v>4609</v>
      </c>
      <c r="D209" s="543" t="s">
        <v>76</v>
      </c>
      <c r="E209" s="544">
        <v>2</v>
      </c>
      <c r="F209" s="544">
        <v>1942.04</v>
      </c>
      <c r="G209" s="544">
        <f t="shared" si="20"/>
        <v>3884.08</v>
      </c>
      <c r="H209" s="570">
        <v>0</v>
      </c>
      <c r="I209" s="570">
        <v>1942.04</v>
      </c>
      <c r="J209" s="570">
        <v>0</v>
      </c>
      <c r="K209" s="544">
        <v>2</v>
      </c>
      <c r="L209" s="544">
        <v>2348.0300000000002</v>
      </c>
      <c r="M209" s="544">
        <v>4696.0600000000004</v>
      </c>
      <c r="N209" s="544">
        <v>2</v>
      </c>
      <c r="O209" s="544">
        <v>2348.0300000000002</v>
      </c>
      <c r="P209" s="544">
        <f>ROUND(N209*O209,2)</f>
        <v>4696.0600000000004</v>
      </c>
      <c r="Q209" s="556"/>
      <c r="R209" s="556">
        <v>2348.0300000000002</v>
      </c>
      <c r="S209" s="544">
        <v>4696.0600000000004</v>
      </c>
      <c r="T209" s="547">
        <f t="shared" si="17"/>
        <v>2</v>
      </c>
      <c r="U209" s="547">
        <f>ROUNDUP((H209*I209)+(K209*L209)+(Q209*R209),2)</f>
        <v>4696.0600000000004</v>
      </c>
    </row>
    <row r="210" spans="1:21" ht="27.6" x14ac:dyDescent="0.3">
      <c r="A210" s="541" t="s">
        <v>3406</v>
      </c>
      <c r="B210" s="557" t="s">
        <v>10</v>
      </c>
      <c r="C210" s="558" t="s">
        <v>4610</v>
      </c>
      <c r="D210" s="543" t="s">
        <v>1474</v>
      </c>
      <c r="E210" s="544">
        <v>1</v>
      </c>
      <c r="F210" s="544">
        <v>4249.79</v>
      </c>
      <c r="G210" s="544">
        <f t="shared" si="20"/>
        <v>4249.79</v>
      </c>
      <c r="H210" s="570">
        <v>0</v>
      </c>
      <c r="I210" s="570">
        <v>4249.79</v>
      </c>
      <c r="J210" s="570">
        <v>0</v>
      </c>
      <c r="K210" s="544">
        <v>1</v>
      </c>
      <c r="L210" s="544">
        <v>5138.22</v>
      </c>
      <c r="M210" s="544">
        <v>5138.22</v>
      </c>
      <c r="N210" s="544">
        <v>1</v>
      </c>
      <c r="O210" s="544">
        <v>5138.22</v>
      </c>
      <c r="P210" s="544">
        <f>ROUND(N210*O210,2)</f>
        <v>5138.22</v>
      </c>
      <c r="Q210" s="556"/>
      <c r="R210" s="556">
        <v>5138.22</v>
      </c>
      <c r="S210" s="544">
        <v>5138.22</v>
      </c>
      <c r="T210" s="547">
        <f t="shared" ref="T210:T273" si="21">Q210+E210</f>
        <v>1</v>
      </c>
      <c r="U210" s="547">
        <f>ROUNDUP((H210*I210)+(K210*L210)+(Q210*R210),2)</f>
        <v>5138.22</v>
      </c>
    </row>
    <row r="211" spans="1:21" x14ac:dyDescent="0.3">
      <c r="A211" s="559" t="s">
        <v>153</v>
      </c>
      <c r="B211" s="560" t="s">
        <v>4611</v>
      </c>
      <c r="C211" s="561"/>
      <c r="D211" s="562">
        <v>0</v>
      </c>
      <c r="E211" s="563">
        <v>0</v>
      </c>
      <c r="F211" s="563">
        <v>0</v>
      </c>
      <c r="G211" s="563">
        <f t="shared" si="20"/>
        <v>0</v>
      </c>
      <c r="H211" s="563">
        <v>0</v>
      </c>
      <c r="I211" s="563">
        <v>0</v>
      </c>
      <c r="J211" s="563">
        <v>0</v>
      </c>
      <c r="K211" s="563"/>
      <c r="L211" s="563">
        <v>0</v>
      </c>
      <c r="M211" s="563"/>
      <c r="N211" s="563"/>
      <c r="O211" s="563">
        <v>0</v>
      </c>
      <c r="P211" s="563"/>
      <c r="Q211" s="564"/>
      <c r="R211" s="564"/>
      <c r="S211" s="565">
        <v>0</v>
      </c>
      <c r="T211" s="566">
        <f t="shared" si="21"/>
        <v>0</v>
      </c>
      <c r="U211" s="566">
        <f>(H211*I211)+(K211*L211)+(Q211*R211)</f>
        <v>0</v>
      </c>
    </row>
    <row r="212" spans="1:21" x14ac:dyDescent="0.3">
      <c r="A212" s="550" t="s">
        <v>3408</v>
      </c>
      <c r="B212" s="551" t="s">
        <v>72</v>
      </c>
      <c r="C212" s="552"/>
      <c r="D212" s="553">
        <v>0</v>
      </c>
      <c r="E212" s="554">
        <v>0</v>
      </c>
      <c r="F212" s="554">
        <v>0</v>
      </c>
      <c r="G212" s="554">
        <f t="shared" si="20"/>
        <v>0</v>
      </c>
      <c r="H212" s="555">
        <v>0</v>
      </c>
      <c r="I212" s="555">
        <v>0</v>
      </c>
      <c r="J212" s="555">
        <v>0</v>
      </c>
      <c r="K212" s="554"/>
      <c r="L212" s="554">
        <v>0</v>
      </c>
      <c r="M212" s="554">
        <v>0</v>
      </c>
      <c r="N212" s="554"/>
      <c r="O212" s="554">
        <v>0</v>
      </c>
      <c r="P212" s="544">
        <f t="shared" ref="P212:P269" si="22">ROUND(N212*O212,2)</f>
        <v>0</v>
      </c>
      <c r="Q212" s="556"/>
      <c r="R212" s="556">
        <v>0</v>
      </c>
      <c r="S212" s="544">
        <v>0</v>
      </c>
      <c r="T212" s="547">
        <f t="shared" si="21"/>
        <v>0</v>
      </c>
      <c r="U212" s="547">
        <f t="shared" ref="U212:U269" si="23">ROUNDUP((H212*I212)+(K212*L212)+(Q212*R212),2)</f>
        <v>0</v>
      </c>
    </row>
    <row r="213" spans="1:21" x14ac:dyDescent="0.3">
      <c r="A213" s="541" t="s">
        <v>4612</v>
      </c>
      <c r="B213" s="557" t="s">
        <v>10</v>
      </c>
      <c r="C213" s="558" t="s">
        <v>4613</v>
      </c>
      <c r="D213" s="543" t="s">
        <v>179</v>
      </c>
      <c r="E213" s="544">
        <v>15.3</v>
      </c>
      <c r="F213" s="544">
        <v>42.01</v>
      </c>
      <c r="G213" s="544">
        <f t="shared" si="20"/>
        <v>642.75</v>
      </c>
      <c r="H213" s="570">
        <v>15.3</v>
      </c>
      <c r="I213" s="570">
        <v>42.01</v>
      </c>
      <c r="J213" s="570">
        <v>642.75300000000004</v>
      </c>
      <c r="K213" s="544">
        <v>0</v>
      </c>
      <c r="L213" s="544">
        <v>50.79</v>
      </c>
      <c r="M213" s="544">
        <v>0</v>
      </c>
      <c r="N213" s="544">
        <v>0</v>
      </c>
      <c r="O213" s="544">
        <v>50.79</v>
      </c>
      <c r="P213" s="544">
        <f t="shared" si="22"/>
        <v>0</v>
      </c>
      <c r="Q213" s="556"/>
      <c r="R213" s="556">
        <v>50.79</v>
      </c>
      <c r="S213" s="544">
        <v>0</v>
      </c>
      <c r="T213" s="547">
        <f t="shared" si="21"/>
        <v>15.3</v>
      </c>
      <c r="U213" s="547">
        <f t="shared" si="23"/>
        <v>642.76</v>
      </c>
    </row>
    <row r="214" spans="1:21" x14ac:dyDescent="0.3">
      <c r="A214" s="550" t="s">
        <v>3410</v>
      </c>
      <c r="B214" s="551" t="s">
        <v>4542</v>
      </c>
      <c r="C214" s="552"/>
      <c r="D214" s="553">
        <v>0</v>
      </c>
      <c r="E214" s="554">
        <v>0</v>
      </c>
      <c r="F214" s="554">
        <v>0</v>
      </c>
      <c r="G214" s="554">
        <f t="shared" si="20"/>
        <v>0</v>
      </c>
      <c r="H214" s="555">
        <v>0</v>
      </c>
      <c r="I214" s="555">
        <v>0</v>
      </c>
      <c r="J214" s="555">
        <v>0</v>
      </c>
      <c r="K214" s="554"/>
      <c r="L214" s="554">
        <v>0</v>
      </c>
      <c r="M214" s="554">
        <v>0</v>
      </c>
      <c r="N214" s="554"/>
      <c r="O214" s="554">
        <v>0</v>
      </c>
      <c r="P214" s="544">
        <f t="shared" si="22"/>
        <v>0</v>
      </c>
      <c r="Q214" s="556"/>
      <c r="R214" s="556">
        <v>0</v>
      </c>
      <c r="S214" s="544">
        <v>0</v>
      </c>
      <c r="T214" s="547">
        <f t="shared" si="21"/>
        <v>0</v>
      </c>
      <c r="U214" s="547">
        <f t="shared" si="23"/>
        <v>0</v>
      </c>
    </row>
    <row r="215" spans="1:21" x14ac:dyDescent="0.3">
      <c r="A215" s="541" t="s">
        <v>4614</v>
      </c>
      <c r="B215" s="557" t="s">
        <v>10</v>
      </c>
      <c r="C215" s="558" t="s">
        <v>4615</v>
      </c>
      <c r="D215" s="543" t="s">
        <v>91</v>
      </c>
      <c r="E215" s="544">
        <v>7.38</v>
      </c>
      <c r="F215" s="544">
        <v>63.26</v>
      </c>
      <c r="G215" s="544">
        <f t="shared" si="20"/>
        <v>466.86</v>
      </c>
      <c r="H215" s="570">
        <v>0</v>
      </c>
      <c r="I215" s="570">
        <v>63.26</v>
      </c>
      <c r="J215" s="570">
        <v>0</v>
      </c>
      <c r="K215" s="544">
        <v>7.38</v>
      </c>
      <c r="L215" s="544">
        <v>76.48</v>
      </c>
      <c r="M215" s="544">
        <v>564.41999999999996</v>
      </c>
      <c r="N215" s="544">
        <v>7.38</v>
      </c>
      <c r="O215" s="544">
        <v>76.48</v>
      </c>
      <c r="P215" s="544">
        <f t="shared" si="22"/>
        <v>564.41999999999996</v>
      </c>
      <c r="Q215" s="556"/>
      <c r="R215" s="556">
        <v>76.48</v>
      </c>
      <c r="S215" s="544">
        <v>564.41999999999996</v>
      </c>
      <c r="T215" s="547">
        <f t="shared" si="21"/>
        <v>7.38</v>
      </c>
      <c r="U215" s="547">
        <f t="shared" si="23"/>
        <v>564.42999999999995</v>
      </c>
    </row>
    <row r="216" spans="1:21" x14ac:dyDescent="0.3">
      <c r="A216" s="541" t="s">
        <v>4616</v>
      </c>
      <c r="B216" s="557" t="s">
        <v>10</v>
      </c>
      <c r="C216" s="558" t="s">
        <v>4617</v>
      </c>
      <c r="D216" s="543" t="s">
        <v>91</v>
      </c>
      <c r="E216" s="544">
        <v>3.64</v>
      </c>
      <c r="F216" s="544">
        <v>413.27</v>
      </c>
      <c r="G216" s="544">
        <f t="shared" si="20"/>
        <v>1504.3</v>
      </c>
      <c r="H216" s="570">
        <v>0</v>
      </c>
      <c r="I216" s="570">
        <v>413.27</v>
      </c>
      <c r="J216" s="570">
        <v>0</v>
      </c>
      <c r="K216" s="544">
        <v>3.64</v>
      </c>
      <c r="L216" s="544">
        <v>499.67</v>
      </c>
      <c r="M216" s="544">
        <v>1818.79</v>
      </c>
      <c r="N216" s="544">
        <v>3.64</v>
      </c>
      <c r="O216" s="544">
        <v>499.67</v>
      </c>
      <c r="P216" s="544">
        <f t="shared" si="22"/>
        <v>1818.8</v>
      </c>
      <c r="Q216" s="556"/>
      <c r="R216" s="556">
        <v>499.67</v>
      </c>
      <c r="S216" s="544">
        <v>1818.8</v>
      </c>
      <c r="T216" s="547">
        <f t="shared" si="21"/>
        <v>3.64</v>
      </c>
      <c r="U216" s="547">
        <f t="shared" si="23"/>
        <v>1818.8</v>
      </c>
    </row>
    <row r="217" spans="1:21" ht="27.6" x14ac:dyDescent="0.3">
      <c r="A217" s="541" t="s">
        <v>4618</v>
      </c>
      <c r="B217" s="557" t="s">
        <v>10</v>
      </c>
      <c r="C217" s="558" t="s">
        <v>4619</v>
      </c>
      <c r="D217" s="543" t="s">
        <v>91</v>
      </c>
      <c r="E217" s="544">
        <v>5.09</v>
      </c>
      <c r="F217" s="544">
        <v>526.58000000000004</v>
      </c>
      <c r="G217" s="544">
        <f t="shared" si="20"/>
        <v>2680.29</v>
      </c>
      <c r="H217" s="570">
        <v>0</v>
      </c>
      <c r="I217" s="570">
        <v>526.58000000000004</v>
      </c>
      <c r="J217" s="570">
        <v>0</v>
      </c>
      <c r="K217" s="544">
        <v>5.09</v>
      </c>
      <c r="L217" s="544">
        <v>636.66</v>
      </c>
      <c r="M217" s="544">
        <v>3240.59</v>
      </c>
      <c r="N217" s="544">
        <v>5.09</v>
      </c>
      <c r="O217" s="544">
        <v>636.66</v>
      </c>
      <c r="P217" s="544">
        <f t="shared" si="22"/>
        <v>3240.6</v>
      </c>
      <c r="Q217" s="556"/>
      <c r="R217" s="556">
        <v>636.66</v>
      </c>
      <c r="S217" s="544">
        <v>3240.6</v>
      </c>
      <c r="T217" s="547">
        <f t="shared" si="21"/>
        <v>5.09</v>
      </c>
      <c r="U217" s="547">
        <f t="shared" si="23"/>
        <v>3240.6000000000004</v>
      </c>
    </row>
    <row r="218" spans="1:21" x14ac:dyDescent="0.3">
      <c r="A218" s="541" t="s">
        <v>4620</v>
      </c>
      <c r="B218" s="557" t="s">
        <v>10</v>
      </c>
      <c r="C218" s="558" t="s">
        <v>4621</v>
      </c>
      <c r="D218" s="543" t="s">
        <v>91</v>
      </c>
      <c r="E218" s="544">
        <v>1.58</v>
      </c>
      <c r="F218" s="544">
        <v>38.35</v>
      </c>
      <c r="G218" s="544">
        <f t="shared" si="20"/>
        <v>60.59</v>
      </c>
      <c r="H218" s="570">
        <v>0</v>
      </c>
      <c r="I218" s="570">
        <v>38.35</v>
      </c>
      <c r="J218" s="570">
        <v>0</v>
      </c>
      <c r="K218" s="544">
        <v>1.58</v>
      </c>
      <c r="L218" s="544">
        <v>46.37</v>
      </c>
      <c r="M218" s="544">
        <v>73.260000000000005</v>
      </c>
      <c r="N218" s="544">
        <v>1.58</v>
      </c>
      <c r="O218" s="544">
        <v>46.37</v>
      </c>
      <c r="P218" s="544">
        <f t="shared" si="22"/>
        <v>73.260000000000005</v>
      </c>
      <c r="Q218" s="556"/>
      <c r="R218" s="556">
        <v>46.37</v>
      </c>
      <c r="S218" s="544">
        <v>73.260000000000005</v>
      </c>
      <c r="T218" s="547">
        <f t="shared" si="21"/>
        <v>1.58</v>
      </c>
      <c r="U218" s="547">
        <f t="shared" si="23"/>
        <v>73.27000000000001</v>
      </c>
    </row>
    <row r="219" spans="1:21" x14ac:dyDescent="0.3">
      <c r="A219" s="541" t="s">
        <v>4622</v>
      </c>
      <c r="B219" s="557" t="s">
        <v>10</v>
      </c>
      <c r="C219" s="558" t="s">
        <v>4623</v>
      </c>
      <c r="D219" s="543" t="s">
        <v>91</v>
      </c>
      <c r="E219" s="544">
        <v>1.04</v>
      </c>
      <c r="F219" s="544">
        <v>481.09</v>
      </c>
      <c r="G219" s="544">
        <f t="shared" ref="G219:G282" si="24">ROUND(E219*F219,2)</f>
        <v>500.33</v>
      </c>
      <c r="H219" s="570">
        <v>0</v>
      </c>
      <c r="I219" s="570">
        <v>481.09</v>
      </c>
      <c r="J219" s="570">
        <v>0</v>
      </c>
      <c r="K219" s="544">
        <v>1.04</v>
      </c>
      <c r="L219" s="544">
        <v>581.66</v>
      </c>
      <c r="M219" s="544">
        <v>604.91999999999996</v>
      </c>
      <c r="N219" s="544">
        <v>1.04</v>
      </c>
      <c r="O219" s="544">
        <v>581.66</v>
      </c>
      <c r="P219" s="544">
        <f t="shared" si="22"/>
        <v>604.92999999999995</v>
      </c>
      <c r="Q219" s="556"/>
      <c r="R219" s="556">
        <v>581.66</v>
      </c>
      <c r="S219" s="544">
        <v>604.92999999999995</v>
      </c>
      <c r="T219" s="547">
        <f t="shared" si="21"/>
        <v>1.04</v>
      </c>
      <c r="U219" s="547">
        <f t="shared" si="23"/>
        <v>604.92999999999995</v>
      </c>
    </row>
    <row r="220" spans="1:21" ht="27.6" x14ac:dyDescent="0.3">
      <c r="A220" s="541" t="s">
        <v>4624</v>
      </c>
      <c r="B220" s="557" t="s">
        <v>10</v>
      </c>
      <c r="C220" s="558" t="s">
        <v>4625</v>
      </c>
      <c r="D220" s="543" t="s">
        <v>91</v>
      </c>
      <c r="E220" s="544">
        <v>1.1499999999999999</v>
      </c>
      <c r="F220" s="544">
        <v>1844.44</v>
      </c>
      <c r="G220" s="544">
        <f t="shared" si="24"/>
        <v>2121.11</v>
      </c>
      <c r="H220" s="570">
        <v>0</v>
      </c>
      <c r="I220" s="570">
        <v>1844.44</v>
      </c>
      <c r="J220" s="570">
        <v>0</v>
      </c>
      <c r="K220" s="544">
        <v>1.1499999999999999</v>
      </c>
      <c r="L220" s="544">
        <v>2230.0300000000002</v>
      </c>
      <c r="M220" s="544">
        <v>2564.5300000000002</v>
      </c>
      <c r="N220" s="544">
        <v>1.1499999999999999</v>
      </c>
      <c r="O220" s="544">
        <v>2230.0300000000002</v>
      </c>
      <c r="P220" s="544">
        <f t="shared" si="22"/>
        <v>2564.5300000000002</v>
      </c>
      <c r="Q220" s="556"/>
      <c r="R220" s="556">
        <v>2230.0300000000002</v>
      </c>
      <c r="S220" s="544">
        <v>2564.5300000000002</v>
      </c>
      <c r="T220" s="547">
        <f t="shared" si="21"/>
        <v>1.1499999999999999</v>
      </c>
      <c r="U220" s="547">
        <f t="shared" si="23"/>
        <v>2564.5400000000004</v>
      </c>
    </row>
    <row r="221" spans="1:21" x14ac:dyDescent="0.3">
      <c r="A221" s="550" t="s">
        <v>3411</v>
      </c>
      <c r="B221" s="551" t="s">
        <v>4560</v>
      </c>
      <c r="C221" s="552"/>
      <c r="D221" s="553">
        <v>0</v>
      </c>
      <c r="E221" s="554">
        <v>0</v>
      </c>
      <c r="F221" s="554">
        <v>0</v>
      </c>
      <c r="G221" s="554">
        <f t="shared" si="24"/>
        <v>0</v>
      </c>
      <c r="H221" s="555">
        <v>0</v>
      </c>
      <c r="I221" s="555">
        <v>0</v>
      </c>
      <c r="J221" s="555">
        <v>0</v>
      </c>
      <c r="K221" s="554"/>
      <c r="L221" s="554">
        <v>0</v>
      </c>
      <c r="M221" s="554">
        <v>0</v>
      </c>
      <c r="N221" s="554"/>
      <c r="O221" s="554">
        <v>0</v>
      </c>
      <c r="P221" s="544">
        <f t="shared" si="22"/>
        <v>0</v>
      </c>
      <c r="Q221" s="556"/>
      <c r="R221" s="556">
        <v>0</v>
      </c>
      <c r="S221" s="544">
        <v>0</v>
      </c>
      <c r="T221" s="547">
        <f t="shared" si="21"/>
        <v>0</v>
      </c>
      <c r="U221" s="547">
        <f t="shared" si="23"/>
        <v>0</v>
      </c>
    </row>
    <row r="222" spans="1:21" ht="27.6" x14ac:dyDescent="0.3">
      <c r="A222" s="541" t="s">
        <v>4626</v>
      </c>
      <c r="B222" s="557" t="s">
        <v>10</v>
      </c>
      <c r="C222" s="558" t="s">
        <v>4625</v>
      </c>
      <c r="D222" s="543" t="s">
        <v>91</v>
      </c>
      <c r="E222" s="544">
        <v>0.82</v>
      </c>
      <c r="F222" s="544">
        <v>1844.44</v>
      </c>
      <c r="G222" s="544">
        <f t="shared" si="24"/>
        <v>1512.44</v>
      </c>
      <c r="H222" s="570">
        <v>0</v>
      </c>
      <c r="I222" s="570">
        <v>1844.44</v>
      </c>
      <c r="J222" s="570">
        <v>0</v>
      </c>
      <c r="K222" s="544">
        <v>0.82</v>
      </c>
      <c r="L222" s="544">
        <v>2230.0300000000002</v>
      </c>
      <c r="M222" s="544">
        <v>1828.62</v>
      </c>
      <c r="N222" s="544">
        <v>0.82</v>
      </c>
      <c r="O222" s="544">
        <v>2230.0300000000002</v>
      </c>
      <c r="P222" s="544">
        <f t="shared" si="22"/>
        <v>1828.62</v>
      </c>
      <c r="Q222" s="556"/>
      <c r="R222" s="556">
        <v>2230.0300000000002</v>
      </c>
      <c r="S222" s="544">
        <v>1828.62</v>
      </c>
      <c r="T222" s="547">
        <f t="shared" si="21"/>
        <v>0.82</v>
      </c>
      <c r="U222" s="547">
        <f t="shared" si="23"/>
        <v>1828.6299999999999</v>
      </c>
    </row>
    <row r="223" spans="1:21" x14ac:dyDescent="0.3">
      <c r="A223" s="550" t="s">
        <v>3412</v>
      </c>
      <c r="B223" s="551" t="s">
        <v>4567</v>
      </c>
      <c r="C223" s="552"/>
      <c r="D223" s="553">
        <v>0</v>
      </c>
      <c r="E223" s="554">
        <v>0</v>
      </c>
      <c r="F223" s="554">
        <v>0</v>
      </c>
      <c r="G223" s="554">
        <f t="shared" si="24"/>
        <v>0</v>
      </c>
      <c r="H223" s="555">
        <v>0</v>
      </c>
      <c r="I223" s="555">
        <v>0</v>
      </c>
      <c r="J223" s="555">
        <v>0</v>
      </c>
      <c r="K223" s="554"/>
      <c r="L223" s="554">
        <v>0</v>
      </c>
      <c r="M223" s="554">
        <v>0</v>
      </c>
      <c r="N223" s="554"/>
      <c r="O223" s="554">
        <v>0</v>
      </c>
      <c r="P223" s="544">
        <f t="shared" si="22"/>
        <v>0</v>
      </c>
      <c r="Q223" s="556"/>
      <c r="R223" s="556">
        <v>0</v>
      </c>
      <c r="S223" s="544">
        <v>0</v>
      </c>
      <c r="T223" s="547">
        <f t="shared" si="21"/>
        <v>0</v>
      </c>
      <c r="U223" s="547">
        <f t="shared" si="23"/>
        <v>0</v>
      </c>
    </row>
    <row r="224" spans="1:21" ht="27.6" x14ac:dyDescent="0.3">
      <c r="A224" s="541" t="s">
        <v>4627</v>
      </c>
      <c r="B224" s="557" t="s">
        <v>10</v>
      </c>
      <c r="C224" s="558" t="s">
        <v>4628</v>
      </c>
      <c r="D224" s="543" t="s">
        <v>115</v>
      </c>
      <c r="E224" s="544">
        <v>50.37</v>
      </c>
      <c r="F224" s="544">
        <v>63.77</v>
      </c>
      <c r="G224" s="544">
        <f t="shared" si="24"/>
        <v>3212.09</v>
      </c>
      <c r="H224" s="570">
        <v>0</v>
      </c>
      <c r="I224" s="570">
        <v>63.77</v>
      </c>
      <c r="J224" s="570">
        <v>0</v>
      </c>
      <c r="K224" s="544">
        <v>50.37</v>
      </c>
      <c r="L224" s="544">
        <v>77.099999999999994</v>
      </c>
      <c r="M224" s="544">
        <v>3883.52</v>
      </c>
      <c r="N224" s="544">
        <v>50.37</v>
      </c>
      <c r="O224" s="544">
        <v>77.099999999999994</v>
      </c>
      <c r="P224" s="544">
        <f t="shared" si="22"/>
        <v>3883.53</v>
      </c>
      <c r="Q224" s="556"/>
      <c r="R224" s="556">
        <v>77.099999999999994</v>
      </c>
      <c r="S224" s="544">
        <v>3883.53</v>
      </c>
      <c r="T224" s="547">
        <f t="shared" si="21"/>
        <v>50.37</v>
      </c>
      <c r="U224" s="547">
        <f t="shared" si="23"/>
        <v>3883.53</v>
      </c>
    </row>
    <row r="225" spans="1:21" x14ac:dyDescent="0.3">
      <c r="A225" s="541" t="s">
        <v>4629</v>
      </c>
      <c r="B225" s="557" t="s">
        <v>10</v>
      </c>
      <c r="C225" s="558" t="s">
        <v>4630</v>
      </c>
      <c r="D225" s="543" t="s">
        <v>179</v>
      </c>
      <c r="E225" s="544">
        <v>4.5999999999999996</v>
      </c>
      <c r="F225" s="544">
        <v>25.26</v>
      </c>
      <c r="G225" s="544">
        <f t="shared" si="24"/>
        <v>116.2</v>
      </c>
      <c r="H225" s="570">
        <v>0</v>
      </c>
      <c r="I225" s="570">
        <v>25.26</v>
      </c>
      <c r="J225" s="570">
        <v>0</v>
      </c>
      <c r="K225" s="544">
        <v>4.5999999999999996</v>
      </c>
      <c r="L225" s="544">
        <v>30.54</v>
      </c>
      <c r="M225" s="544">
        <v>140.47999999999999</v>
      </c>
      <c r="N225" s="544">
        <v>4.5999999999999996</v>
      </c>
      <c r="O225" s="544">
        <v>30.54</v>
      </c>
      <c r="P225" s="544">
        <f t="shared" si="22"/>
        <v>140.47999999999999</v>
      </c>
      <c r="Q225" s="556"/>
      <c r="R225" s="556">
        <v>30.54</v>
      </c>
      <c r="S225" s="544">
        <v>140.47999999999999</v>
      </c>
      <c r="T225" s="547">
        <f t="shared" si="21"/>
        <v>4.5999999999999996</v>
      </c>
      <c r="U225" s="547">
        <f t="shared" si="23"/>
        <v>140.48999999999998</v>
      </c>
    </row>
    <row r="226" spans="1:21" x14ac:dyDescent="0.3">
      <c r="A226" s="541" t="s">
        <v>4631</v>
      </c>
      <c r="B226" s="557" t="s">
        <v>10</v>
      </c>
      <c r="C226" s="558" t="s">
        <v>4632</v>
      </c>
      <c r="D226" s="543" t="s">
        <v>179</v>
      </c>
      <c r="E226" s="544">
        <v>14</v>
      </c>
      <c r="F226" s="544">
        <v>33.83</v>
      </c>
      <c r="G226" s="544">
        <f t="shared" si="24"/>
        <v>473.62</v>
      </c>
      <c r="H226" s="570">
        <v>0</v>
      </c>
      <c r="I226" s="570">
        <v>33.83</v>
      </c>
      <c r="J226" s="570">
        <v>0</v>
      </c>
      <c r="K226" s="544">
        <v>14</v>
      </c>
      <c r="L226" s="544">
        <v>40.9</v>
      </c>
      <c r="M226" s="544">
        <v>572.6</v>
      </c>
      <c r="N226" s="544">
        <v>14</v>
      </c>
      <c r="O226" s="544">
        <v>40.9</v>
      </c>
      <c r="P226" s="544">
        <f t="shared" si="22"/>
        <v>572.6</v>
      </c>
      <c r="Q226" s="556"/>
      <c r="R226" s="556">
        <v>40.9</v>
      </c>
      <c r="S226" s="544">
        <v>572.6</v>
      </c>
      <c r="T226" s="547">
        <f t="shared" si="21"/>
        <v>14</v>
      </c>
      <c r="U226" s="547">
        <f t="shared" si="23"/>
        <v>572.6</v>
      </c>
    </row>
    <row r="227" spans="1:21" x14ac:dyDescent="0.3">
      <c r="A227" s="541" t="s">
        <v>4633</v>
      </c>
      <c r="B227" s="557" t="s">
        <v>10</v>
      </c>
      <c r="C227" s="558" t="s">
        <v>4634</v>
      </c>
      <c r="D227" s="543" t="s">
        <v>179</v>
      </c>
      <c r="E227" s="544">
        <v>14</v>
      </c>
      <c r="F227" s="544">
        <v>33.200000000000003</v>
      </c>
      <c r="G227" s="544">
        <f t="shared" si="24"/>
        <v>464.8</v>
      </c>
      <c r="H227" s="570">
        <v>0</v>
      </c>
      <c r="I227" s="570">
        <v>33.200000000000003</v>
      </c>
      <c r="J227" s="570">
        <v>0</v>
      </c>
      <c r="K227" s="544">
        <v>14</v>
      </c>
      <c r="L227" s="544">
        <v>40.14</v>
      </c>
      <c r="M227" s="544">
        <v>561.96</v>
      </c>
      <c r="N227" s="544">
        <v>14</v>
      </c>
      <c r="O227" s="544">
        <v>40.14</v>
      </c>
      <c r="P227" s="544">
        <f t="shared" si="22"/>
        <v>561.96</v>
      </c>
      <c r="Q227" s="556"/>
      <c r="R227" s="556">
        <v>40.14</v>
      </c>
      <c r="S227" s="544">
        <v>561.96</v>
      </c>
      <c r="T227" s="547">
        <f t="shared" si="21"/>
        <v>14</v>
      </c>
      <c r="U227" s="547">
        <f t="shared" si="23"/>
        <v>561.96</v>
      </c>
    </row>
    <row r="228" spans="1:21" x14ac:dyDescent="0.3">
      <c r="A228" s="550" t="s">
        <v>3413</v>
      </c>
      <c r="B228" s="551" t="s">
        <v>4635</v>
      </c>
      <c r="C228" s="552"/>
      <c r="D228" s="553">
        <v>0</v>
      </c>
      <c r="E228" s="554">
        <v>0</v>
      </c>
      <c r="F228" s="554">
        <v>0</v>
      </c>
      <c r="G228" s="554">
        <f t="shared" si="24"/>
        <v>0</v>
      </c>
      <c r="H228" s="555">
        <v>0</v>
      </c>
      <c r="I228" s="555">
        <v>0</v>
      </c>
      <c r="J228" s="555">
        <v>0</v>
      </c>
      <c r="K228" s="554"/>
      <c r="L228" s="554">
        <v>0</v>
      </c>
      <c r="M228" s="554">
        <v>0</v>
      </c>
      <c r="N228" s="554"/>
      <c r="O228" s="554">
        <v>0</v>
      </c>
      <c r="P228" s="544">
        <f t="shared" si="22"/>
        <v>0</v>
      </c>
      <c r="Q228" s="556"/>
      <c r="R228" s="556">
        <v>0</v>
      </c>
      <c r="S228" s="544">
        <v>0</v>
      </c>
      <c r="T228" s="547">
        <f t="shared" si="21"/>
        <v>0</v>
      </c>
      <c r="U228" s="547">
        <f t="shared" si="23"/>
        <v>0</v>
      </c>
    </row>
    <row r="229" spans="1:21" x14ac:dyDescent="0.3">
      <c r="A229" s="541" t="s">
        <v>4636</v>
      </c>
      <c r="B229" s="557" t="s">
        <v>10</v>
      </c>
      <c r="C229" s="558" t="s">
        <v>4637</v>
      </c>
      <c r="D229" s="543" t="s">
        <v>115</v>
      </c>
      <c r="E229" s="544">
        <v>36.46</v>
      </c>
      <c r="F229" s="544">
        <v>73.349999999999994</v>
      </c>
      <c r="G229" s="544">
        <f t="shared" si="24"/>
        <v>2674.34</v>
      </c>
      <c r="H229" s="570">
        <v>0</v>
      </c>
      <c r="I229" s="570">
        <v>73.349999999999994</v>
      </c>
      <c r="J229" s="570">
        <v>0</v>
      </c>
      <c r="K229" s="544">
        <v>36.46</v>
      </c>
      <c r="L229" s="544">
        <v>88.68</v>
      </c>
      <c r="M229" s="544">
        <v>3233.27</v>
      </c>
      <c r="N229" s="544">
        <v>36.46</v>
      </c>
      <c r="O229" s="544">
        <v>88.68</v>
      </c>
      <c r="P229" s="544">
        <f t="shared" si="22"/>
        <v>3233.27</v>
      </c>
      <c r="Q229" s="556"/>
      <c r="R229" s="556">
        <v>88.68</v>
      </c>
      <c r="S229" s="544">
        <v>3233.27</v>
      </c>
      <c r="T229" s="547">
        <f t="shared" si="21"/>
        <v>36.46</v>
      </c>
      <c r="U229" s="547">
        <f t="shared" si="23"/>
        <v>3233.28</v>
      </c>
    </row>
    <row r="230" spans="1:21" x14ac:dyDescent="0.3">
      <c r="A230" s="541" t="s">
        <v>4638</v>
      </c>
      <c r="B230" s="557" t="s">
        <v>10</v>
      </c>
      <c r="C230" s="558" t="s">
        <v>4639</v>
      </c>
      <c r="D230" s="543" t="s">
        <v>115</v>
      </c>
      <c r="E230" s="544">
        <v>36.46</v>
      </c>
      <c r="F230" s="544">
        <v>36.56</v>
      </c>
      <c r="G230" s="544">
        <f t="shared" si="24"/>
        <v>1332.98</v>
      </c>
      <c r="H230" s="570">
        <v>0</v>
      </c>
      <c r="I230" s="570">
        <v>36.56</v>
      </c>
      <c r="J230" s="570">
        <v>0</v>
      </c>
      <c r="K230" s="544">
        <v>36.46</v>
      </c>
      <c r="L230" s="544">
        <v>44.2</v>
      </c>
      <c r="M230" s="544">
        <v>1611.53</v>
      </c>
      <c r="N230" s="544">
        <v>36.46</v>
      </c>
      <c r="O230" s="544">
        <v>44.2</v>
      </c>
      <c r="P230" s="544">
        <f t="shared" si="22"/>
        <v>1611.53</v>
      </c>
      <c r="Q230" s="556"/>
      <c r="R230" s="556">
        <v>44.2</v>
      </c>
      <c r="S230" s="544">
        <v>1611.53</v>
      </c>
      <c r="T230" s="547">
        <f t="shared" si="21"/>
        <v>36.46</v>
      </c>
      <c r="U230" s="547">
        <f t="shared" si="23"/>
        <v>1611.54</v>
      </c>
    </row>
    <row r="231" spans="1:21" x14ac:dyDescent="0.3">
      <c r="A231" s="550" t="s">
        <v>3414</v>
      </c>
      <c r="B231" s="551" t="s">
        <v>4640</v>
      </c>
      <c r="C231" s="552"/>
      <c r="D231" s="553">
        <v>0</v>
      </c>
      <c r="E231" s="554">
        <v>0</v>
      </c>
      <c r="F231" s="554">
        <v>0</v>
      </c>
      <c r="G231" s="554">
        <f t="shared" si="24"/>
        <v>0</v>
      </c>
      <c r="H231" s="555">
        <v>0</v>
      </c>
      <c r="I231" s="555">
        <v>0</v>
      </c>
      <c r="J231" s="555">
        <v>0</v>
      </c>
      <c r="K231" s="554"/>
      <c r="L231" s="554">
        <v>0</v>
      </c>
      <c r="M231" s="554">
        <v>0</v>
      </c>
      <c r="N231" s="554"/>
      <c r="O231" s="554">
        <v>0</v>
      </c>
      <c r="P231" s="544">
        <f t="shared" si="22"/>
        <v>0</v>
      </c>
      <c r="Q231" s="556"/>
      <c r="R231" s="556">
        <v>0</v>
      </c>
      <c r="S231" s="544">
        <v>0</v>
      </c>
      <c r="T231" s="547">
        <f t="shared" si="21"/>
        <v>0</v>
      </c>
      <c r="U231" s="547">
        <f t="shared" si="23"/>
        <v>0</v>
      </c>
    </row>
    <row r="232" spans="1:21" x14ac:dyDescent="0.3">
      <c r="A232" s="541" t="s">
        <v>4641</v>
      </c>
      <c r="B232" s="557" t="s">
        <v>10</v>
      </c>
      <c r="C232" s="558" t="s">
        <v>4575</v>
      </c>
      <c r="D232" s="543" t="s">
        <v>115</v>
      </c>
      <c r="E232" s="544">
        <v>100.74</v>
      </c>
      <c r="F232" s="544">
        <v>3.37</v>
      </c>
      <c r="G232" s="544">
        <f t="shared" si="24"/>
        <v>339.49</v>
      </c>
      <c r="H232" s="570">
        <v>0</v>
      </c>
      <c r="I232" s="570">
        <v>3.37</v>
      </c>
      <c r="J232" s="570">
        <v>0</v>
      </c>
      <c r="K232" s="544">
        <v>100.74</v>
      </c>
      <c r="L232" s="544">
        <v>4.07</v>
      </c>
      <c r="M232" s="544">
        <v>410.01</v>
      </c>
      <c r="N232" s="544">
        <v>100.74</v>
      </c>
      <c r="O232" s="544">
        <v>4.07</v>
      </c>
      <c r="P232" s="544">
        <f t="shared" si="22"/>
        <v>410.01</v>
      </c>
      <c r="Q232" s="556"/>
      <c r="R232" s="556">
        <v>4.07</v>
      </c>
      <c r="S232" s="544">
        <v>410.01</v>
      </c>
      <c r="T232" s="547">
        <f t="shared" si="21"/>
        <v>100.74</v>
      </c>
      <c r="U232" s="547">
        <f t="shared" si="23"/>
        <v>410.02</v>
      </c>
    </row>
    <row r="233" spans="1:21" ht="27.6" x14ac:dyDescent="0.3">
      <c r="A233" s="541" t="s">
        <v>4642</v>
      </c>
      <c r="B233" s="557" t="s">
        <v>10</v>
      </c>
      <c r="C233" s="558" t="s">
        <v>4643</v>
      </c>
      <c r="D233" s="543" t="s">
        <v>115</v>
      </c>
      <c r="E233" s="544">
        <v>76.84</v>
      </c>
      <c r="F233" s="544">
        <v>29.54</v>
      </c>
      <c r="G233" s="544">
        <f t="shared" si="24"/>
        <v>2269.85</v>
      </c>
      <c r="H233" s="570">
        <v>0</v>
      </c>
      <c r="I233" s="570">
        <v>29.54</v>
      </c>
      <c r="J233" s="570">
        <v>0</v>
      </c>
      <c r="K233" s="544">
        <v>76.84</v>
      </c>
      <c r="L233" s="544">
        <v>35.72</v>
      </c>
      <c r="M233" s="544">
        <v>2744.72</v>
      </c>
      <c r="N233" s="544">
        <v>76.84</v>
      </c>
      <c r="O233" s="544">
        <v>35.72</v>
      </c>
      <c r="P233" s="544">
        <f t="shared" si="22"/>
        <v>2744.72</v>
      </c>
      <c r="Q233" s="556"/>
      <c r="R233" s="556">
        <v>35.72</v>
      </c>
      <c r="S233" s="544">
        <v>2744.72</v>
      </c>
      <c r="T233" s="547">
        <f t="shared" si="21"/>
        <v>76.84</v>
      </c>
      <c r="U233" s="547">
        <f t="shared" si="23"/>
        <v>2744.73</v>
      </c>
    </row>
    <row r="234" spans="1:21" ht="41.4" x14ac:dyDescent="0.3">
      <c r="A234" s="541" t="s">
        <v>4644</v>
      </c>
      <c r="B234" s="557" t="s">
        <v>10</v>
      </c>
      <c r="C234" s="558" t="s">
        <v>4645</v>
      </c>
      <c r="D234" s="543" t="s">
        <v>115</v>
      </c>
      <c r="E234" s="544">
        <v>23.89</v>
      </c>
      <c r="F234" s="544">
        <v>29.54</v>
      </c>
      <c r="G234" s="544">
        <f t="shared" si="24"/>
        <v>705.71</v>
      </c>
      <c r="H234" s="570">
        <v>0</v>
      </c>
      <c r="I234" s="570">
        <v>29.54</v>
      </c>
      <c r="J234" s="570">
        <v>0</v>
      </c>
      <c r="K234" s="544">
        <v>23.89</v>
      </c>
      <c r="L234" s="544">
        <v>35.72</v>
      </c>
      <c r="M234" s="544">
        <v>853.35</v>
      </c>
      <c r="N234" s="544">
        <v>23.89</v>
      </c>
      <c r="O234" s="544">
        <v>35.72</v>
      </c>
      <c r="P234" s="544">
        <f t="shared" si="22"/>
        <v>853.35</v>
      </c>
      <c r="Q234" s="556"/>
      <c r="R234" s="556">
        <v>35.72</v>
      </c>
      <c r="S234" s="544">
        <v>853.35</v>
      </c>
      <c r="T234" s="547">
        <f t="shared" si="21"/>
        <v>23.89</v>
      </c>
      <c r="U234" s="547">
        <f t="shared" si="23"/>
        <v>853.36</v>
      </c>
    </row>
    <row r="235" spans="1:21" ht="27.6" x14ac:dyDescent="0.3">
      <c r="A235" s="541" t="s">
        <v>4646</v>
      </c>
      <c r="B235" s="557" t="s">
        <v>10</v>
      </c>
      <c r="C235" s="558" t="s">
        <v>4647</v>
      </c>
      <c r="D235" s="543" t="s">
        <v>115</v>
      </c>
      <c r="E235" s="544">
        <v>23.89</v>
      </c>
      <c r="F235" s="544">
        <v>48.38</v>
      </c>
      <c r="G235" s="544">
        <f t="shared" si="24"/>
        <v>1155.8</v>
      </c>
      <c r="H235" s="570">
        <v>0</v>
      </c>
      <c r="I235" s="570">
        <v>48.38</v>
      </c>
      <c r="J235" s="570">
        <v>0</v>
      </c>
      <c r="K235" s="544">
        <v>23.89</v>
      </c>
      <c r="L235" s="544">
        <v>58.49</v>
      </c>
      <c r="M235" s="544">
        <v>1397.32</v>
      </c>
      <c r="N235" s="544">
        <v>23.89</v>
      </c>
      <c r="O235" s="544">
        <v>58.49</v>
      </c>
      <c r="P235" s="544">
        <f t="shared" si="22"/>
        <v>1397.33</v>
      </c>
      <c r="Q235" s="556"/>
      <c r="R235" s="556">
        <v>58.49</v>
      </c>
      <c r="S235" s="544">
        <v>1397.33</v>
      </c>
      <c r="T235" s="547">
        <f t="shared" si="21"/>
        <v>23.89</v>
      </c>
      <c r="U235" s="547">
        <f t="shared" si="23"/>
        <v>1397.33</v>
      </c>
    </row>
    <row r="236" spans="1:21" x14ac:dyDescent="0.3">
      <c r="A236" s="550" t="s">
        <v>3415</v>
      </c>
      <c r="B236" s="551" t="s">
        <v>1209</v>
      </c>
      <c r="C236" s="552"/>
      <c r="D236" s="553">
        <v>0</v>
      </c>
      <c r="E236" s="554">
        <v>0</v>
      </c>
      <c r="F236" s="554">
        <v>0</v>
      </c>
      <c r="G236" s="554">
        <f t="shared" si="24"/>
        <v>0</v>
      </c>
      <c r="H236" s="555">
        <v>0</v>
      </c>
      <c r="I236" s="555">
        <v>0</v>
      </c>
      <c r="J236" s="555">
        <v>0</v>
      </c>
      <c r="K236" s="554"/>
      <c r="L236" s="554">
        <v>0</v>
      </c>
      <c r="M236" s="554">
        <v>0</v>
      </c>
      <c r="N236" s="554"/>
      <c r="O236" s="554">
        <v>0</v>
      </c>
      <c r="P236" s="544">
        <f t="shared" si="22"/>
        <v>0</v>
      </c>
      <c r="Q236" s="556"/>
      <c r="R236" s="556">
        <v>0</v>
      </c>
      <c r="S236" s="544">
        <v>0</v>
      </c>
      <c r="T236" s="547">
        <f t="shared" si="21"/>
        <v>0</v>
      </c>
      <c r="U236" s="547">
        <f t="shared" si="23"/>
        <v>0</v>
      </c>
    </row>
    <row r="237" spans="1:21" x14ac:dyDescent="0.3">
      <c r="A237" s="541" t="s">
        <v>4648</v>
      </c>
      <c r="B237" s="557" t="s">
        <v>10</v>
      </c>
      <c r="C237" s="558" t="s">
        <v>4649</v>
      </c>
      <c r="D237" s="543" t="s">
        <v>115</v>
      </c>
      <c r="E237" s="544">
        <v>17.059999999999999</v>
      </c>
      <c r="F237" s="544">
        <v>29.46</v>
      </c>
      <c r="G237" s="544">
        <f t="shared" si="24"/>
        <v>502.59</v>
      </c>
      <c r="H237" s="570">
        <v>0</v>
      </c>
      <c r="I237" s="570">
        <v>29.46</v>
      </c>
      <c r="J237" s="570">
        <v>0</v>
      </c>
      <c r="K237" s="544">
        <v>17.059999999999999</v>
      </c>
      <c r="L237" s="544">
        <v>35.619999999999997</v>
      </c>
      <c r="M237" s="544">
        <v>607.66999999999996</v>
      </c>
      <c r="N237" s="544">
        <v>17.059999999999999</v>
      </c>
      <c r="O237" s="544">
        <v>35.619999999999997</v>
      </c>
      <c r="P237" s="544">
        <f t="shared" si="22"/>
        <v>607.67999999999995</v>
      </c>
      <c r="Q237" s="556"/>
      <c r="R237" s="556">
        <v>35.619999999999997</v>
      </c>
      <c r="S237" s="544">
        <v>607.67999999999995</v>
      </c>
      <c r="T237" s="547">
        <f t="shared" si="21"/>
        <v>17.059999999999999</v>
      </c>
      <c r="U237" s="547">
        <f t="shared" si="23"/>
        <v>607.67999999999995</v>
      </c>
    </row>
    <row r="238" spans="1:21" ht="27.6" x14ac:dyDescent="0.3">
      <c r="A238" s="541" t="s">
        <v>4650</v>
      </c>
      <c r="B238" s="557" t="s">
        <v>10</v>
      </c>
      <c r="C238" s="558" t="s">
        <v>4651</v>
      </c>
      <c r="D238" s="543" t="s">
        <v>115</v>
      </c>
      <c r="E238" s="544">
        <v>17.059999999999999</v>
      </c>
      <c r="F238" s="544">
        <v>39.01</v>
      </c>
      <c r="G238" s="544">
        <f t="shared" si="24"/>
        <v>665.51</v>
      </c>
      <c r="H238" s="570">
        <v>0</v>
      </c>
      <c r="I238" s="570">
        <v>39.01</v>
      </c>
      <c r="J238" s="570">
        <v>0</v>
      </c>
      <c r="K238" s="544">
        <v>17.059999999999999</v>
      </c>
      <c r="L238" s="544">
        <v>47.17</v>
      </c>
      <c r="M238" s="544">
        <v>804.72</v>
      </c>
      <c r="N238" s="544">
        <v>17.059999999999999</v>
      </c>
      <c r="O238" s="544">
        <v>47.17</v>
      </c>
      <c r="P238" s="544">
        <f t="shared" si="22"/>
        <v>804.72</v>
      </c>
      <c r="Q238" s="556"/>
      <c r="R238" s="556">
        <v>47.17</v>
      </c>
      <c r="S238" s="544">
        <v>804.72</v>
      </c>
      <c r="T238" s="547">
        <f t="shared" si="21"/>
        <v>17.059999999999999</v>
      </c>
      <c r="U238" s="547">
        <f t="shared" si="23"/>
        <v>804.73</v>
      </c>
    </row>
    <row r="239" spans="1:21" x14ac:dyDescent="0.3">
      <c r="A239" s="550" t="s">
        <v>3416</v>
      </c>
      <c r="B239" s="551" t="s">
        <v>4652</v>
      </c>
      <c r="C239" s="552"/>
      <c r="D239" s="553">
        <v>0</v>
      </c>
      <c r="E239" s="554">
        <v>0</v>
      </c>
      <c r="F239" s="554">
        <v>0</v>
      </c>
      <c r="G239" s="554">
        <f t="shared" si="24"/>
        <v>0</v>
      </c>
      <c r="H239" s="555">
        <v>0</v>
      </c>
      <c r="I239" s="555">
        <v>0</v>
      </c>
      <c r="J239" s="555">
        <v>0</v>
      </c>
      <c r="K239" s="554"/>
      <c r="L239" s="554">
        <v>0</v>
      </c>
      <c r="M239" s="554">
        <v>0</v>
      </c>
      <c r="N239" s="554"/>
      <c r="O239" s="554">
        <v>0</v>
      </c>
      <c r="P239" s="544">
        <f t="shared" si="22"/>
        <v>0</v>
      </c>
      <c r="Q239" s="556"/>
      <c r="R239" s="556">
        <v>0</v>
      </c>
      <c r="S239" s="544">
        <v>0</v>
      </c>
      <c r="T239" s="547">
        <f t="shared" si="21"/>
        <v>0</v>
      </c>
      <c r="U239" s="547">
        <f t="shared" si="23"/>
        <v>0</v>
      </c>
    </row>
    <row r="240" spans="1:21" ht="27.6" x14ac:dyDescent="0.3">
      <c r="A240" s="541" t="s">
        <v>4653</v>
      </c>
      <c r="B240" s="557" t="s">
        <v>10</v>
      </c>
      <c r="C240" s="558" t="s">
        <v>4654</v>
      </c>
      <c r="D240" s="543" t="s">
        <v>217</v>
      </c>
      <c r="E240" s="544">
        <v>2</v>
      </c>
      <c r="F240" s="544">
        <v>754.47</v>
      </c>
      <c r="G240" s="544">
        <f t="shared" si="24"/>
        <v>1508.94</v>
      </c>
      <c r="H240" s="570">
        <v>0</v>
      </c>
      <c r="I240" s="570">
        <v>754.47</v>
      </c>
      <c r="J240" s="570">
        <v>0</v>
      </c>
      <c r="K240" s="544">
        <v>2</v>
      </c>
      <c r="L240" s="544">
        <v>912.19</v>
      </c>
      <c r="M240" s="544">
        <v>1824.38</v>
      </c>
      <c r="N240" s="544">
        <v>2</v>
      </c>
      <c r="O240" s="544">
        <v>912.19</v>
      </c>
      <c r="P240" s="544">
        <f t="shared" si="22"/>
        <v>1824.38</v>
      </c>
      <c r="Q240" s="556"/>
      <c r="R240" s="556">
        <v>912.19</v>
      </c>
      <c r="S240" s="544">
        <v>1824.38</v>
      </c>
      <c r="T240" s="547">
        <f t="shared" si="21"/>
        <v>2</v>
      </c>
      <c r="U240" s="547">
        <f t="shared" si="23"/>
        <v>1824.38</v>
      </c>
    </row>
    <row r="241" spans="1:21" ht="27.6" x14ac:dyDescent="0.3">
      <c r="A241" s="541" t="s">
        <v>4655</v>
      </c>
      <c r="B241" s="557" t="s">
        <v>10</v>
      </c>
      <c r="C241" s="558" t="s">
        <v>4656</v>
      </c>
      <c r="D241" s="543" t="s">
        <v>217</v>
      </c>
      <c r="E241" s="544">
        <v>2</v>
      </c>
      <c r="F241" s="544">
        <v>773.46</v>
      </c>
      <c r="G241" s="544">
        <f t="shared" si="24"/>
        <v>1546.92</v>
      </c>
      <c r="H241" s="570">
        <v>0</v>
      </c>
      <c r="I241" s="570">
        <v>773.46</v>
      </c>
      <c r="J241" s="570">
        <v>0</v>
      </c>
      <c r="K241" s="544">
        <v>2</v>
      </c>
      <c r="L241" s="544">
        <v>935.15</v>
      </c>
      <c r="M241" s="544">
        <v>1870.3</v>
      </c>
      <c r="N241" s="544">
        <v>2</v>
      </c>
      <c r="O241" s="544">
        <v>935.15</v>
      </c>
      <c r="P241" s="544">
        <f t="shared" si="22"/>
        <v>1870.3</v>
      </c>
      <c r="Q241" s="556"/>
      <c r="R241" s="556">
        <v>935.15</v>
      </c>
      <c r="S241" s="544">
        <v>1870.3</v>
      </c>
      <c r="T241" s="547">
        <f t="shared" si="21"/>
        <v>2</v>
      </c>
      <c r="U241" s="547">
        <f t="shared" si="23"/>
        <v>1870.3</v>
      </c>
    </row>
    <row r="242" spans="1:21" x14ac:dyDescent="0.3">
      <c r="A242" s="541" t="s">
        <v>4657</v>
      </c>
      <c r="B242" s="557" t="s">
        <v>10</v>
      </c>
      <c r="C242" s="558" t="s">
        <v>4658</v>
      </c>
      <c r="D242" s="543" t="s">
        <v>115</v>
      </c>
      <c r="E242" s="544">
        <v>1</v>
      </c>
      <c r="F242" s="544">
        <v>370.58</v>
      </c>
      <c r="G242" s="544">
        <f t="shared" si="24"/>
        <v>370.58</v>
      </c>
      <c r="H242" s="570">
        <v>0</v>
      </c>
      <c r="I242" s="570">
        <v>370.58</v>
      </c>
      <c r="J242" s="570">
        <v>0</v>
      </c>
      <c r="K242" s="544">
        <v>1</v>
      </c>
      <c r="L242" s="544">
        <v>448.05</v>
      </c>
      <c r="M242" s="544">
        <v>448.05</v>
      </c>
      <c r="N242" s="544">
        <v>1</v>
      </c>
      <c r="O242" s="544">
        <v>448.05</v>
      </c>
      <c r="P242" s="544">
        <f t="shared" si="22"/>
        <v>448.05</v>
      </c>
      <c r="Q242" s="556"/>
      <c r="R242" s="556">
        <v>448.05</v>
      </c>
      <c r="S242" s="544">
        <v>448.05</v>
      </c>
      <c r="T242" s="547">
        <f t="shared" si="21"/>
        <v>1</v>
      </c>
      <c r="U242" s="547">
        <f t="shared" si="23"/>
        <v>448.05</v>
      </c>
    </row>
    <row r="243" spans="1:21" x14ac:dyDescent="0.3">
      <c r="A243" s="541" t="s">
        <v>4659</v>
      </c>
      <c r="B243" s="557" t="s">
        <v>10</v>
      </c>
      <c r="C243" s="558" t="s">
        <v>4660</v>
      </c>
      <c r="D243" s="543" t="s">
        <v>1124</v>
      </c>
      <c r="E243" s="544">
        <v>4.18</v>
      </c>
      <c r="F243" s="544">
        <v>329.68</v>
      </c>
      <c r="G243" s="544">
        <f t="shared" si="24"/>
        <v>1378.06</v>
      </c>
      <c r="H243" s="570">
        <v>0</v>
      </c>
      <c r="I243" s="570">
        <v>329.68</v>
      </c>
      <c r="J243" s="570">
        <v>0</v>
      </c>
      <c r="K243" s="544">
        <v>4.18</v>
      </c>
      <c r="L243" s="544">
        <v>398.6</v>
      </c>
      <c r="M243" s="544">
        <v>1666.14</v>
      </c>
      <c r="N243" s="544">
        <v>4.18</v>
      </c>
      <c r="O243" s="544">
        <v>398.6</v>
      </c>
      <c r="P243" s="544">
        <f t="shared" si="22"/>
        <v>1666.15</v>
      </c>
      <c r="Q243" s="556"/>
      <c r="R243" s="556">
        <v>398.6</v>
      </c>
      <c r="S243" s="544">
        <v>1666.15</v>
      </c>
      <c r="T243" s="547">
        <f t="shared" si="21"/>
        <v>4.18</v>
      </c>
      <c r="U243" s="547">
        <f t="shared" si="23"/>
        <v>1666.15</v>
      </c>
    </row>
    <row r="244" spans="1:21" x14ac:dyDescent="0.3">
      <c r="A244" s="550" t="s">
        <v>3418</v>
      </c>
      <c r="B244" s="551" t="s">
        <v>4661</v>
      </c>
      <c r="C244" s="552"/>
      <c r="D244" s="553">
        <v>0</v>
      </c>
      <c r="E244" s="554">
        <v>0</v>
      </c>
      <c r="F244" s="554">
        <v>0</v>
      </c>
      <c r="G244" s="554">
        <f t="shared" si="24"/>
        <v>0</v>
      </c>
      <c r="H244" s="555">
        <v>0</v>
      </c>
      <c r="I244" s="555">
        <v>0</v>
      </c>
      <c r="J244" s="555">
        <v>0</v>
      </c>
      <c r="K244" s="554"/>
      <c r="L244" s="554">
        <v>0</v>
      </c>
      <c r="M244" s="554">
        <v>0</v>
      </c>
      <c r="N244" s="554"/>
      <c r="O244" s="554">
        <v>0</v>
      </c>
      <c r="P244" s="544">
        <f t="shared" si="22"/>
        <v>0</v>
      </c>
      <c r="Q244" s="556"/>
      <c r="R244" s="556">
        <v>0</v>
      </c>
      <c r="S244" s="544">
        <v>0</v>
      </c>
      <c r="T244" s="547">
        <f t="shared" si="21"/>
        <v>0</v>
      </c>
      <c r="U244" s="547">
        <f t="shared" si="23"/>
        <v>0</v>
      </c>
    </row>
    <row r="245" spans="1:21" x14ac:dyDescent="0.3">
      <c r="A245" s="550" t="s">
        <v>4662</v>
      </c>
      <c r="B245" s="551" t="s">
        <v>4476</v>
      </c>
      <c r="C245" s="552"/>
      <c r="D245" s="553">
        <v>0</v>
      </c>
      <c r="E245" s="554">
        <v>0</v>
      </c>
      <c r="F245" s="554">
        <v>0</v>
      </c>
      <c r="G245" s="554">
        <f t="shared" si="24"/>
        <v>0</v>
      </c>
      <c r="H245" s="555">
        <v>0</v>
      </c>
      <c r="I245" s="555">
        <v>0</v>
      </c>
      <c r="J245" s="555">
        <v>0</v>
      </c>
      <c r="K245" s="554"/>
      <c r="L245" s="554">
        <v>0</v>
      </c>
      <c r="M245" s="554">
        <v>0</v>
      </c>
      <c r="N245" s="554"/>
      <c r="O245" s="554">
        <v>0</v>
      </c>
      <c r="P245" s="544">
        <f t="shared" si="22"/>
        <v>0</v>
      </c>
      <c r="Q245" s="556"/>
      <c r="R245" s="556">
        <v>0</v>
      </c>
      <c r="S245" s="544">
        <v>0</v>
      </c>
      <c r="T245" s="547">
        <f t="shared" si="21"/>
        <v>0</v>
      </c>
      <c r="U245" s="547">
        <f t="shared" si="23"/>
        <v>0</v>
      </c>
    </row>
    <row r="246" spans="1:21" ht="27.6" x14ac:dyDescent="0.3">
      <c r="A246" s="541" t="s">
        <v>4663</v>
      </c>
      <c r="B246" s="557" t="s">
        <v>10</v>
      </c>
      <c r="C246" s="558" t="s">
        <v>4664</v>
      </c>
      <c r="D246" s="543" t="s">
        <v>179</v>
      </c>
      <c r="E246" s="544">
        <v>40</v>
      </c>
      <c r="F246" s="544">
        <v>4.84</v>
      </c>
      <c r="G246" s="544">
        <f t="shared" si="24"/>
        <v>193.6</v>
      </c>
      <c r="H246" s="570">
        <v>0</v>
      </c>
      <c r="I246" s="570">
        <v>4.84</v>
      </c>
      <c r="J246" s="570">
        <v>0</v>
      </c>
      <c r="K246" s="544">
        <v>40</v>
      </c>
      <c r="L246" s="544">
        <v>5.85</v>
      </c>
      <c r="M246" s="544">
        <v>234</v>
      </c>
      <c r="N246" s="544">
        <v>40</v>
      </c>
      <c r="O246" s="544">
        <v>5.85</v>
      </c>
      <c r="P246" s="544">
        <f t="shared" si="22"/>
        <v>234</v>
      </c>
      <c r="Q246" s="556"/>
      <c r="R246" s="556">
        <v>5.85</v>
      </c>
      <c r="S246" s="544">
        <v>234</v>
      </c>
      <c r="T246" s="547">
        <f t="shared" si="21"/>
        <v>40</v>
      </c>
      <c r="U246" s="547">
        <f t="shared" si="23"/>
        <v>234</v>
      </c>
    </row>
    <row r="247" spans="1:21" ht="27.6" x14ac:dyDescent="0.3">
      <c r="A247" s="541" t="s">
        <v>4665</v>
      </c>
      <c r="B247" s="557" t="s">
        <v>10</v>
      </c>
      <c r="C247" s="558" t="s">
        <v>4666</v>
      </c>
      <c r="D247" s="543" t="s">
        <v>179</v>
      </c>
      <c r="E247" s="544">
        <v>10</v>
      </c>
      <c r="F247" s="544">
        <v>5.63</v>
      </c>
      <c r="G247" s="544">
        <f t="shared" si="24"/>
        <v>56.3</v>
      </c>
      <c r="H247" s="570">
        <v>0</v>
      </c>
      <c r="I247" s="570">
        <v>5.63</v>
      </c>
      <c r="J247" s="570">
        <v>0</v>
      </c>
      <c r="K247" s="544">
        <v>10</v>
      </c>
      <c r="L247" s="544">
        <v>6.81</v>
      </c>
      <c r="M247" s="544">
        <v>68.099999999999994</v>
      </c>
      <c r="N247" s="544">
        <v>10</v>
      </c>
      <c r="O247" s="544">
        <v>6.81</v>
      </c>
      <c r="P247" s="544">
        <f t="shared" si="22"/>
        <v>68.099999999999994</v>
      </c>
      <c r="Q247" s="556"/>
      <c r="R247" s="556">
        <v>6.81</v>
      </c>
      <c r="S247" s="544">
        <v>68.099999999999994</v>
      </c>
      <c r="T247" s="547">
        <f t="shared" si="21"/>
        <v>10</v>
      </c>
      <c r="U247" s="547">
        <f t="shared" si="23"/>
        <v>68.099999999999994</v>
      </c>
    </row>
    <row r="248" spans="1:21" ht="27.6" x14ac:dyDescent="0.3">
      <c r="A248" s="541" t="s">
        <v>4667</v>
      </c>
      <c r="B248" s="557" t="s">
        <v>10</v>
      </c>
      <c r="C248" s="558" t="s">
        <v>4668</v>
      </c>
      <c r="D248" s="543" t="s">
        <v>179</v>
      </c>
      <c r="E248" s="544">
        <v>130</v>
      </c>
      <c r="F248" s="544">
        <v>2.39</v>
      </c>
      <c r="G248" s="544">
        <f t="shared" si="24"/>
        <v>310.7</v>
      </c>
      <c r="H248" s="570">
        <v>0</v>
      </c>
      <c r="I248" s="570">
        <v>2.39</v>
      </c>
      <c r="J248" s="570">
        <v>0</v>
      </c>
      <c r="K248" s="544">
        <v>130</v>
      </c>
      <c r="L248" s="544">
        <v>2.89</v>
      </c>
      <c r="M248" s="544">
        <v>375.7</v>
      </c>
      <c r="N248" s="544">
        <v>130</v>
      </c>
      <c r="O248" s="544">
        <v>2.89</v>
      </c>
      <c r="P248" s="544">
        <f t="shared" si="22"/>
        <v>375.7</v>
      </c>
      <c r="Q248" s="556"/>
      <c r="R248" s="556">
        <v>2.89</v>
      </c>
      <c r="S248" s="544">
        <v>375.7</v>
      </c>
      <c r="T248" s="547">
        <f t="shared" si="21"/>
        <v>130</v>
      </c>
      <c r="U248" s="547">
        <f t="shared" si="23"/>
        <v>375.7</v>
      </c>
    </row>
    <row r="249" spans="1:21" ht="27.6" x14ac:dyDescent="0.3">
      <c r="A249" s="541" t="s">
        <v>4669</v>
      </c>
      <c r="B249" s="557" t="s">
        <v>10</v>
      </c>
      <c r="C249" s="558" t="s">
        <v>4670</v>
      </c>
      <c r="D249" s="543" t="s">
        <v>179</v>
      </c>
      <c r="E249" s="544">
        <v>60</v>
      </c>
      <c r="F249" s="544">
        <v>3.41</v>
      </c>
      <c r="G249" s="544">
        <f t="shared" si="24"/>
        <v>204.6</v>
      </c>
      <c r="H249" s="570">
        <v>0</v>
      </c>
      <c r="I249" s="570">
        <v>3.41</v>
      </c>
      <c r="J249" s="570">
        <v>0</v>
      </c>
      <c r="K249" s="544">
        <v>60</v>
      </c>
      <c r="L249" s="544">
        <v>4.12</v>
      </c>
      <c r="M249" s="544">
        <v>247.2</v>
      </c>
      <c r="N249" s="544">
        <v>60</v>
      </c>
      <c r="O249" s="544">
        <v>4.12</v>
      </c>
      <c r="P249" s="544">
        <f t="shared" si="22"/>
        <v>247.2</v>
      </c>
      <c r="Q249" s="556"/>
      <c r="R249" s="556">
        <v>4.12</v>
      </c>
      <c r="S249" s="544">
        <v>247.2</v>
      </c>
      <c r="T249" s="547">
        <f t="shared" si="21"/>
        <v>60</v>
      </c>
      <c r="U249" s="547">
        <f t="shared" si="23"/>
        <v>247.2</v>
      </c>
    </row>
    <row r="250" spans="1:21" x14ac:dyDescent="0.3">
      <c r="A250" s="550" t="s">
        <v>4671</v>
      </c>
      <c r="B250" s="551" t="s">
        <v>4672</v>
      </c>
      <c r="C250" s="552"/>
      <c r="D250" s="553">
        <v>0</v>
      </c>
      <c r="E250" s="554">
        <v>0</v>
      </c>
      <c r="F250" s="554">
        <v>0</v>
      </c>
      <c r="G250" s="554">
        <f t="shared" si="24"/>
        <v>0</v>
      </c>
      <c r="H250" s="555">
        <v>0</v>
      </c>
      <c r="I250" s="555">
        <v>0</v>
      </c>
      <c r="J250" s="555">
        <v>0</v>
      </c>
      <c r="K250" s="554">
        <v>0</v>
      </c>
      <c r="L250" s="554">
        <v>0</v>
      </c>
      <c r="M250" s="554">
        <v>0</v>
      </c>
      <c r="N250" s="554">
        <v>0</v>
      </c>
      <c r="O250" s="554">
        <v>0</v>
      </c>
      <c r="P250" s="544">
        <f t="shared" si="22"/>
        <v>0</v>
      </c>
      <c r="Q250" s="556"/>
      <c r="R250" s="556">
        <v>0</v>
      </c>
      <c r="S250" s="544">
        <v>0</v>
      </c>
      <c r="T250" s="547">
        <f t="shared" si="21"/>
        <v>0</v>
      </c>
      <c r="U250" s="547">
        <f t="shared" si="23"/>
        <v>0</v>
      </c>
    </row>
    <row r="251" spans="1:21" x14ac:dyDescent="0.3">
      <c r="A251" s="541" t="s">
        <v>4673</v>
      </c>
      <c r="B251" s="557" t="s">
        <v>10</v>
      </c>
      <c r="C251" s="558" t="s">
        <v>4674</v>
      </c>
      <c r="D251" s="543" t="s">
        <v>217</v>
      </c>
      <c r="E251" s="544">
        <v>8</v>
      </c>
      <c r="F251" s="544">
        <v>42.92</v>
      </c>
      <c r="G251" s="544">
        <f t="shared" si="24"/>
        <v>343.36</v>
      </c>
      <c r="H251" s="570">
        <v>0</v>
      </c>
      <c r="I251" s="570">
        <v>42.92</v>
      </c>
      <c r="J251" s="570">
        <v>0</v>
      </c>
      <c r="K251" s="544">
        <v>8</v>
      </c>
      <c r="L251" s="544">
        <v>51.89</v>
      </c>
      <c r="M251" s="544">
        <v>415.12</v>
      </c>
      <c r="N251" s="544">
        <v>8</v>
      </c>
      <c r="O251" s="544">
        <v>51.89</v>
      </c>
      <c r="P251" s="544">
        <f t="shared" si="22"/>
        <v>415.12</v>
      </c>
      <c r="Q251" s="556"/>
      <c r="R251" s="556">
        <v>51.89</v>
      </c>
      <c r="S251" s="544">
        <v>415.12</v>
      </c>
      <c r="T251" s="547">
        <f t="shared" si="21"/>
        <v>8</v>
      </c>
      <c r="U251" s="547">
        <f t="shared" si="23"/>
        <v>415.12</v>
      </c>
    </row>
    <row r="252" spans="1:21" x14ac:dyDescent="0.3">
      <c r="A252" s="541" t="s">
        <v>4675</v>
      </c>
      <c r="B252" s="557" t="s">
        <v>10</v>
      </c>
      <c r="C252" s="558" t="s">
        <v>4676</v>
      </c>
      <c r="D252" s="543" t="s">
        <v>217</v>
      </c>
      <c r="E252" s="544">
        <v>4</v>
      </c>
      <c r="F252" s="544">
        <v>61.86</v>
      </c>
      <c r="G252" s="544">
        <f t="shared" si="24"/>
        <v>247.44</v>
      </c>
      <c r="H252" s="570">
        <v>0</v>
      </c>
      <c r="I252" s="570">
        <v>61.86</v>
      </c>
      <c r="J252" s="570">
        <v>0</v>
      </c>
      <c r="K252" s="544">
        <v>4</v>
      </c>
      <c r="L252" s="544">
        <v>74.790000000000006</v>
      </c>
      <c r="M252" s="544">
        <v>299.16000000000003</v>
      </c>
      <c r="N252" s="544">
        <v>4</v>
      </c>
      <c r="O252" s="544">
        <v>74.790000000000006</v>
      </c>
      <c r="P252" s="544">
        <f t="shared" si="22"/>
        <v>299.16000000000003</v>
      </c>
      <c r="Q252" s="556"/>
      <c r="R252" s="556">
        <v>74.790000000000006</v>
      </c>
      <c r="S252" s="544">
        <v>299.16000000000003</v>
      </c>
      <c r="T252" s="547">
        <f t="shared" si="21"/>
        <v>4</v>
      </c>
      <c r="U252" s="547">
        <f t="shared" si="23"/>
        <v>299.16000000000003</v>
      </c>
    </row>
    <row r="253" spans="1:21" x14ac:dyDescent="0.3">
      <c r="A253" s="550" t="s">
        <v>4677</v>
      </c>
      <c r="B253" s="551" t="s">
        <v>4678</v>
      </c>
      <c r="C253" s="552"/>
      <c r="D253" s="553">
        <v>0</v>
      </c>
      <c r="E253" s="554">
        <v>0</v>
      </c>
      <c r="F253" s="554">
        <v>0</v>
      </c>
      <c r="G253" s="554">
        <f t="shared" si="24"/>
        <v>0</v>
      </c>
      <c r="H253" s="555">
        <v>0</v>
      </c>
      <c r="I253" s="555">
        <v>0</v>
      </c>
      <c r="J253" s="555">
        <v>0</v>
      </c>
      <c r="K253" s="554"/>
      <c r="L253" s="554">
        <v>0</v>
      </c>
      <c r="M253" s="554">
        <v>0</v>
      </c>
      <c r="N253" s="554"/>
      <c r="O253" s="554">
        <v>0</v>
      </c>
      <c r="P253" s="544">
        <f t="shared" si="22"/>
        <v>0</v>
      </c>
      <c r="Q253" s="556"/>
      <c r="R253" s="556">
        <v>0</v>
      </c>
      <c r="S253" s="544">
        <v>0</v>
      </c>
      <c r="T253" s="547">
        <f t="shared" si="21"/>
        <v>0</v>
      </c>
      <c r="U253" s="547">
        <f t="shared" si="23"/>
        <v>0</v>
      </c>
    </row>
    <row r="254" spans="1:21" x14ac:dyDescent="0.3">
      <c r="A254" s="541" t="s">
        <v>4679</v>
      </c>
      <c r="B254" s="557" t="s">
        <v>10</v>
      </c>
      <c r="C254" s="558" t="s">
        <v>4680</v>
      </c>
      <c r="D254" s="543" t="s">
        <v>1200</v>
      </c>
      <c r="E254" s="544">
        <v>8</v>
      </c>
      <c r="F254" s="544">
        <v>124.67</v>
      </c>
      <c r="G254" s="544">
        <f t="shared" si="24"/>
        <v>997.36</v>
      </c>
      <c r="H254" s="570">
        <v>0</v>
      </c>
      <c r="I254" s="570">
        <v>124.67</v>
      </c>
      <c r="J254" s="570">
        <v>0</v>
      </c>
      <c r="K254" s="544">
        <v>8</v>
      </c>
      <c r="L254" s="544">
        <v>150.72999999999999</v>
      </c>
      <c r="M254" s="544">
        <v>1205.8399999999999</v>
      </c>
      <c r="N254" s="544">
        <v>8</v>
      </c>
      <c r="O254" s="544">
        <v>150.72999999999999</v>
      </c>
      <c r="P254" s="544">
        <f t="shared" si="22"/>
        <v>1205.8399999999999</v>
      </c>
      <c r="Q254" s="556"/>
      <c r="R254" s="556">
        <v>150.72999999999999</v>
      </c>
      <c r="S254" s="544">
        <v>1205.8399999999999</v>
      </c>
      <c r="T254" s="547">
        <f t="shared" si="21"/>
        <v>8</v>
      </c>
      <c r="U254" s="547">
        <f t="shared" si="23"/>
        <v>1205.8399999999999</v>
      </c>
    </row>
    <row r="255" spans="1:21" x14ac:dyDescent="0.3">
      <c r="A255" s="541" t="s">
        <v>4681</v>
      </c>
      <c r="B255" s="557" t="s">
        <v>10</v>
      </c>
      <c r="C255" s="558" t="s">
        <v>4682</v>
      </c>
      <c r="D255" s="543" t="s">
        <v>1200</v>
      </c>
      <c r="E255" s="544">
        <v>8</v>
      </c>
      <c r="F255" s="544">
        <v>151.85</v>
      </c>
      <c r="G255" s="544">
        <f t="shared" si="24"/>
        <v>1214.8</v>
      </c>
      <c r="H255" s="570">
        <v>0</v>
      </c>
      <c r="I255" s="570">
        <v>151.85</v>
      </c>
      <c r="J255" s="570">
        <v>0</v>
      </c>
      <c r="K255" s="544">
        <v>8</v>
      </c>
      <c r="L255" s="544">
        <v>183.59</v>
      </c>
      <c r="M255" s="544">
        <v>1468.72</v>
      </c>
      <c r="N255" s="544">
        <v>8</v>
      </c>
      <c r="O255" s="544">
        <v>183.59</v>
      </c>
      <c r="P255" s="544">
        <f t="shared" si="22"/>
        <v>1468.72</v>
      </c>
      <c r="Q255" s="556"/>
      <c r="R255" s="556">
        <v>183.59</v>
      </c>
      <c r="S255" s="544">
        <v>1468.72</v>
      </c>
      <c r="T255" s="547">
        <f t="shared" si="21"/>
        <v>8</v>
      </c>
      <c r="U255" s="547">
        <f t="shared" si="23"/>
        <v>1468.72</v>
      </c>
    </row>
    <row r="256" spans="1:21" ht="27.6" x14ac:dyDescent="0.3">
      <c r="A256" s="541" t="s">
        <v>4683</v>
      </c>
      <c r="B256" s="557" t="s">
        <v>10</v>
      </c>
      <c r="C256" s="558" t="s">
        <v>4684</v>
      </c>
      <c r="D256" s="543" t="s">
        <v>217</v>
      </c>
      <c r="E256" s="544">
        <v>16</v>
      </c>
      <c r="F256" s="544">
        <v>29.49</v>
      </c>
      <c r="G256" s="544">
        <f t="shared" si="24"/>
        <v>471.84</v>
      </c>
      <c r="H256" s="570">
        <v>0</v>
      </c>
      <c r="I256" s="570">
        <v>29.49</v>
      </c>
      <c r="J256" s="570">
        <v>0</v>
      </c>
      <c r="K256" s="544">
        <v>16</v>
      </c>
      <c r="L256" s="544">
        <v>35.65</v>
      </c>
      <c r="M256" s="544">
        <v>570.4</v>
      </c>
      <c r="N256" s="544">
        <v>16</v>
      </c>
      <c r="O256" s="544">
        <v>35.65</v>
      </c>
      <c r="P256" s="544">
        <f t="shared" si="22"/>
        <v>570.4</v>
      </c>
      <c r="Q256" s="556"/>
      <c r="R256" s="556">
        <v>35.65</v>
      </c>
      <c r="S256" s="544">
        <v>570.4</v>
      </c>
      <c r="T256" s="547">
        <f t="shared" si="21"/>
        <v>16</v>
      </c>
      <c r="U256" s="547">
        <f t="shared" si="23"/>
        <v>570.4</v>
      </c>
    </row>
    <row r="257" spans="1:21" ht="27.6" x14ac:dyDescent="0.3">
      <c r="A257" s="541" t="s">
        <v>4685</v>
      </c>
      <c r="B257" s="557" t="s">
        <v>10</v>
      </c>
      <c r="C257" s="558" t="s">
        <v>4686</v>
      </c>
      <c r="D257" s="543" t="s">
        <v>217</v>
      </c>
      <c r="E257" s="544">
        <v>4</v>
      </c>
      <c r="F257" s="544">
        <v>65.37</v>
      </c>
      <c r="G257" s="544">
        <f t="shared" si="24"/>
        <v>261.48</v>
      </c>
      <c r="H257" s="570">
        <v>0</v>
      </c>
      <c r="I257" s="570">
        <v>65.37</v>
      </c>
      <c r="J257" s="570">
        <v>0</v>
      </c>
      <c r="K257" s="544">
        <v>4</v>
      </c>
      <c r="L257" s="544">
        <v>79.040000000000006</v>
      </c>
      <c r="M257" s="544">
        <v>316.16000000000003</v>
      </c>
      <c r="N257" s="544">
        <v>4</v>
      </c>
      <c r="O257" s="544">
        <v>79.040000000000006</v>
      </c>
      <c r="P257" s="544">
        <f t="shared" si="22"/>
        <v>316.16000000000003</v>
      </c>
      <c r="Q257" s="556"/>
      <c r="R257" s="556">
        <v>79.040000000000006</v>
      </c>
      <c r="S257" s="544">
        <v>316.16000000000003</v>
      </c>
      <c r="T257" s="547">
        <f t="shared" si="21"/>
        <v>4</v>
      </c>
      <c r="U257" s="547">
        <f t="shared" si="23"/>
        <v>316.16000000000003</v>
      </c>
    </row>
    <row r="258" spans="1:21" ht="27.6" x14ac:dyDescent="0.3">
      <c r="A258" s="541" t="s">
        <v>4687</v>
      </c>
      <c r="B258" s="557" t="s">
        <v>10</v>
      </c>
      <c r="C258" s="558" t="s">
        <v>4688</v>
      </c>
      <c r="D258" s="543" t="s">
        <v>217</v>
      </c>
      <c r="E258" s="544">
        <v>4</v>
      </c>
      <c r="F258" s="544">
        <v>71.16</v>
      </c>
      <c r="G258" s="544">
        <f t="shared" si="24"/>
        <v>284.64</v>
      </c>
      <c r="H258" s="570">
        <v>0</v>
      </c>
      <c r="I258" s="570">
        <v>71.16</v>
      </c>
      <c r="J258" s="570">
        <v>0</v>
      </c>
      <c r="K258" s="544">
        <v>4</v>
      </c>
      <c r="L258" s="544">
        <v>86.04</v>
      </c>
      <c r="M258" s="544">
        <v>344.16</v>
      </c>
      <c r="N258" s="544">
        <v>4</v>
      </c>
      <c r="O258" s="544">
        <v>86.04</v>
      </c>
      <c r="P258" s="544">
        <f t="shared" si="22"/>
        <v>344.16</v>
      </c>
      <c r="Q258" s="556"/>
      <c r="R258" s="556">
        <v>86.04</v>
      </c>
      <c r="S258" s="544">
        <v>344.16</v>
      </c>
      <c r="T258" s="547">
        <f t="shared" si="21"/>
        <v>4</v>
      </c>
      <c r="U258" s="547">
        <f t="shared" si="23"/>
        <v>344.16</v>
      </c>
    </row>
    <row r="259" spans="1:21" ht="27.6" x14ac:dyDescent="0.3">
      <c r="A259" s="541" t="s">
        <v>4689</v>
      </c>
      <c r="B259" s="557" t="s">
        <v>10</v>
      </c>
      <c r="C259" s="558" t="s">
        <v>4690</v>
      </c>
      <c r="D259" s="543" t="s">
        <v>217</v>
      </c>
      <c r="E259" s="544">
        <v>4</v>
      </c>
      <c r="F259" s="544">
        <v>37.18</v>
      </c>
      <c r="G259" s="544">
        <f t="shared" si="24"/>
        <v>148.72</v>
      </c>
      <c r="H259" s="570">
        <v>0</v>
      </c>
      <c r="I259" s="570">
        <v>37.18</v>
      </c>
      <c r="J259" s="570">
        <v>0</v>
      </c>
      <c r="K259" s="544">
        <v>4</v>
      </c>
      <c r="L259" s="544">
        <v>44.95</v>
      </c>
      <c r="M259" s="544">
        <v>179.8</v>
      </c>
      <c r="N259" s="544">
        <v>4</v>
      </c>
      <c r="O259" s="544">
        <v>44.95</v>
      </c>
      <c r="P259" s="544">
        <f t="shared" si="22"/>
        <v>179.8</v>
      </c>
      <c r="Q259" s="556"/>
      <c r="R259" s="556">
        <v>44.95</v>
      </c>
      <c r="S259" s="544">
        <v>179.8</v>
      </c>
      <c r="T259" s="547">
        <f t="shared" si="21"/>
        <v>4</v>
      </c>
      <c r="U259" s="547">
        <f t="shared" si="23"/>
        <v>179.8</v>
      </c>
    </row>
    <row r="260" spans="1:21" x14ac:dyDescent="0.3">
      <c r="A260" s="541" t="s">
        <v>4691</v>
      </c>
      <c r="B260" s="557" t="s">
        <v>10</v>
      </c>
      <c r="C260" s="558" t="s">
        <v>4692</v>
      </c>
      <c r="D260" s="543" t="s">
        <v>217</v>
      </c>
      <c r="E260" s="544">
        <v>8</v>
      </c>
      <c r="F260" s="544">
        <v>13.01</v>
      </c>
      <c r="G260" s="544">
        <f t="shared" si="24"/>
        <v>104.08</v>
      </c>
      <c r="H260" s="570">
        <v>0</v>
      </c>
      <c r="I260" s="570">
        <v>13.01</v>
      </c>
      <c r="J260" s="570">
        <v>0</v>
      </c>
      <c r="K260" s="544">
        <v>8</v>
      </c>
      <c r="L260" s="544">
        <v>15.73</v>
      </c>
      <c r="M260" s="544">
        <v>125.84</v>
      </c>
      <c r="N260" s="544">
        <v>8</v>
      </c>
      <c r="O260" s="544">
        <v>15.73</v>
      </c>
      <c r="P260" s="544">
        <f t="shared" si="22"/>
        <v>125.84</v>
      </c>
      <c r="Q260" s="556"/>
      <c r="R260" s="556">
        <v>15.73</v>
      </c>
      <c r="S260" s="544">
        <v>125.84</v>
      </c>
      <c r="T260" s="547">
        <f t="shared" si="21"/>
        <v>8</v>
      </c>
      <c r="U260" s="547">
        <f t="shared" si="23"/>
        <v>125.84</v>
      </c>
    </row>
    <row r="261" spans="1:21" x14ac:dyDescent="0.3">
      <c r="A261" s="550" t="s">
        <v>3419</v>
      </c>
      <c r="B261" s="551" t="s">
        <v>703</v>
      </c>
      <c r="C261" s="552"/>
      <c r="D261" s="553">
        <v>0</v>
      </c>
      <c r="E261" s="554">
        <v>0</v>
      </c>
      <c r="F261" s="554">
        <v>0</v>
      </c>
      <c r="G261" s="554">
        <f t="shared" si="24"/>
        <v>0</v>
      </c>
      <c r="H261" s="555">
        <v>0</v>
      </c>
      <c r="I261" s="555">
        <v>0</v>
      </c>
      <c r="J261" s="555">
        <v>0</v>
      </c>
      <c r="K261" s="554"/>
      <c r="L261" s="554">
        <v>0</v>
      </c>
      <c r="M261" s="554">
        <v>0</v>
      </c>
      <c r="N261" s="554"/>
      <c r="O261" s="554">
        <v>0</v>
      </c>
      <c r="P261" s="544">
        <f t="shared" si="22"/>
        <v>0</v>
      </c>
      <c r="Q261" s="556"/>
      <c r="R261" s="556">
        <v>0</v>
      </c>
      <c r="S261" s="544">
        <v>0</v>
      </c>
      <c r="T261" s="547">
        <f t="shared" si="21"/>
        <v>0</v>
      </c>
      <c r="U261" s="547">
        <f t="shared" si="23"/>
        <v>0</v>
      </c>
    </row>
    <row r="262" spans="1:21" x14ac:dyDescent="0.3">
      <c r="A262" s="541" t="s">
        <v>4693</v>
      </c>
      <c r="B262" s="557" t="s">
        <v>10</v>
      </c>
      <c r="C262" s="558" t="s">
        <v>4583</v>
      </c>
      <c r="D262" s="543" t="s">
        <v>115</v>
      </c>
      <c r="E262" s="544">
        <v>34.11</v>
      </c>
      <c r="F262" s="544">
        <v>15.51</v>
      </c>
      <c r="G262" s="544">
        <f t="shared" si="24"/>
        <v>529.04999999999995</v>
      </c>
      <c r="H262" s="570">
        <v>0</v>
      </c>
      <c r="I262" s="570">
        <v>15.51</v>
      </c>
      <c r="J262" s="570">
        <v>0</v>
      </c>
      <c r="K262" s="544">
        <v>34.11</v>
      </c>
      <c r="L262" s="544">
        <v>18.75</v>
      </c>
      <c r="M262" s="544">
        <v>639.55999999999995</v>
      </c>
      <c r="N262" s="544">
        <v>34.11</v>
      </c>
      <c r="O262" s="544">
        <v>18.75</v>
      </c>
      <c r="P262" s="544">
        <f t="shared" si="22"/>
        <v>639.55999999999995</v>
      </c>
      <c r="Q262" s="556"/>
      <c r="R262" s="556">
        <v>18.75</v>
      </c>
      <c r="S262" s="544">
        <v>639.55999999999995</v>
      </c>
      <c r="T262" s="547">
        <f t="shared" si="21"/>
        <v>34.11</v>
      </c>
      <c r="U262" s="547">
        <f t="shared" si="23"/>
        <v>639.56999999999994</v>
      </c>
    </row>
    <row r="263" spans="1:21" x14ac:dyDescent="0.3">
      <c r="A263" s="541" t="s">
        <v>4694</v>
      </c>
      <c r="B263" s="557" t="s">
        <v>10</v>
      </c>
      <c r="C263" s="558" t="s">
        <v>4695</v>
      </c>
      <c r="D263" s="543" t="s">
        <v>115</v>
      </c>
      <c r="E263" s="544">
        <v>42.73</v>
      </c>
      <c r="F263" s="544">
        <v>10.49</v>
      </c>
      <c r="G263" s="544">
        <f t="shared" si="24"/>
        <v>448.24</v>
      </c>
      <c r="H263" s="570">
        <v>0</v>
      </c>
      <c r="I263" s="570">
        <v>10.49</v>
      </c>
      <c r="J263" s="570">
        <v>0</v>
      </c>
      <c r="K263" s="544">
        <v>42.73</v>
      </c>
      <c r="L263" s="544">
        <v>12.68</v>
      </c>
      <c r="M263" s="544">
        <v>541.80999999999995</v>
      </c>
      <c r="N263" s="544">
        <v>42.73</v>
      </c>
      <c r="O263" s="544">
        <v>12.68</v>
      </c>
      <c r="P263" s="544">
        <f t="shared" si="22"/>
        <v>541.82000000000005</v>
      </c>
      <c r="Q263" s="556"/>
      <c r="R263" s="556">
        <v>12.68</v>
      </c>
      <c r="S263" s="544">
        <v>541.82000000000005</v>
      </c>
      <c r="T263" s="547">
        <f t="shared" si="21"/>
        <v>42.73</v>
      </c>
      <c r="U263" s="547">
        <f t="shared" si="23"/>
        <v>541.81999999999994</v>
      </c>
    </row>
    <row r="264" spans="1:21" x14ac:dyDescent="0.3">
      <c r="A264" s="541" t="s">
        <v>4696</v>
      </c>
      <c r="B264" s="557" t="s">
        <v>10</v>
      </c>
      <c r="C264" s="558" t="s">
        <v>4697</v>
      </c>
      <c r="D264" s="543" t="s">
        <v>115</v>
      </c>
      <c r="E264" s="544">
        <v>42.73</v>
      </c>
      <c r="F264" s="544">
        <v>12.66</v>
      </c>
      <c r="G264" s="544">
        <f t="shared" si="24"/>
        <v>540.96</v>
      </c>
      <c r="H264" s="570">
        <v>0</v>
      </c>
      <c r="I264" s="570">
        <v>12.66</v>
      </c>
      <c r="J264" s="570">
        <v>0</v>
      </c>
      <c r="K264" s="544">
        <v>42.73</v>
      </c>
      <c r="L264" s="544">
        <v>15.31</v>
      </c>
      <c r="M264" s="544">
        <v>654.19000000000005</v>
      </c>
      <c r="N264" s="544">
        <v>42.73</v>
      </c>
      <c r="O264" s="544">
        <v>15.31</v>
      </c>
      <c r="P264" s="544">
        <f t="shared" si="22"/>
        <v>654.20000000000005</v>
      </c>
      <c r="Q264" s="556"/>
      <c r="R264" s="556">
        <v>15.31</v>
      </c>
      <c r="S264" s="544">
        <v>654.20000000000005</v>
      </c>
      <c r="T264" s="547">
        <f t="shared" si="21"/>
        <v>42.73</v>
      </c>
      <c r="U264" s="547">
        <f t="shared" si="23"/>
        <v>654.20000000000005</v>
      </c>
    </row>
    <row r="265" spans="1:21" ht="27.6" x14ac:dyDescent="0.3">
      <c r="A265" s="541" t="s">
        <v>4698</v>
      </c>
      <c r="B265" s="557" t="s">
        <v>10</v>
      </c>
      <c r="C265" s="558" t="s">
        <v>4699</v>
      </c>
      <c r="D265" s="543" t="s">
        <v>115</v>
      </c>
      <c r="E265" s="544">
        <v>21.42</v>
      </c>
      <c r="F265" s="544">
        <v>22.02</v>
      </c>
      <c r="G265" s="544">
        <f t="shared" si="24"/>
        <v>471.67</v>
      </c>
      <c r="H265" s="570">
        <v>0</v>
      </c>
      <c r="I265" s="570">
        <v>22.02</v>
      </c>
      <c r="J265" s="570">
        <v>0</v>
      </c>
      <c r="K265" s="544">
        <v>21.42</v>
      </c>
      <c r="L265" s="544">
        <v>26.62</v>
      </c>
      <c r="M265" s="544">
        <v>570.20000000000005</v>
      </c>
      <c r="N265" s="544">
        <v>21.42</v>
      </c>
      <c r="O265" s="544">
        <v>26.62</v>
      </c>
      <c r="P265" s="544">
        <f t="shared" si="22"/>
        <v>570.20000000000005</v>
      </c>
      <c r="Q265" s="556"/>
      <c r="R265" s="556">
        <v>26.62</v>
      </c>
      <c r="S265" s="544">
        <v>570.20000000000005</v>
      </c>
      <c r="T265" s="547">
        <f t="shared" si="21"/>
        <v>21.42</v>
      </c>
      <c r="U265" s="547">
        <f t="shared" si="23"/>
        <v>570.21</v>
      </c>
    </row>
    <row r="266" spans="1:21" ht="27.6" x14ac:dyDescent="0.3">
      <c r="A266" s="541" t="s">
        <v>4700</v>
      </c>
      <c r="B266" s="557" t="s">
        <v>10</v>
      </c>
      <c r="C266" s="558" t="s">
        <v>4701</v>
      </c>
      <c r="D266" s="543" t="s">
        <v>115</v>
      </c>
      <c r="E266" s="544">
        <v>8.36</v>
      </c>
      <c r="F266" s="544">
        <v>18.66</v>
      </c>
      <c r="G266" s="544">
        <f t="shared" si="24"/>
        <v>156</v>
      </c>
      <c r="H266" s="570">
        <v>0</v>
      </c>
      <c r="I266" s="570">
        <v>18.66</v>
      </c>
      <c r="J266" s="570">
        <v>0</v>
      </c>
      <c r="K266" s="544">
        <v>8.36</v>
      </c>
      <c r="L266" s="544">
        <v>22.56</v>
      </c>
      <c r="M266" s="544">
        <v>188.6</v>
      </c>
      <c r="N266" s="544">
        <v>8.36</v>
      </c>
      <c r="O266" s="544">
        <v>22.56</v>
      </c>
      <c r="P266" s="544">
        <f t="shared" si="22"/>
        <v>188.6</v>
      </c>
      <c r="Q266" s="556"/>
      <c r="R266" s="556">
        <v>22.56</v>
      </c>
      <c r="S266" s="544">
        <v>188.6</v>
      </c>
      <c r="T266" s="547">
        <f t="shared" si="21"/>
        <v>8.36</v>
      </c>
      <c r="U266" s="547">
        <f t="shared" si="23"/>
        <v>188.60999999999999</v>
      </c>
    </row>
    <row r="267" spans="1:21" x14ac:dyDescent="0.3">
      <c r="A267" s="550" t="s">
        <v>4702</v>
      </c>
      <c r="B267" s="551" t="s">
        <v>993</v>
      </c>
      <c r="C267" s="552"/>
      <c r="D267" s="553">
        <v>0</v>
      </c>
      <c r="E267" s="554">
        <v>0</v>
      </c>
      <c r="F267" s="554">
        <v>0</v>
      </c>
      <c r="G267" s="554">
        <f t="shared" si="24"/>
        <v>0</v>
      </c>
      <c r="H267" s="555">
        <v>0</v>
      </c>
      <c r="I267" s="555">
        <v>0</v>
      </c>
      <c r="J267" s="555">
        <v>0</v>
      </c>
      <c r="K267" s="554"/>
      <c r="L267" s="554">
        <v>0</v>
      </c>
      <c r="M267" s="554">
        <v>0</v>
      </c>
      <c r="N267" s="554"/>
      <c r="O267" s="554">
        <v>0</v>
      </c>
      <c r="P267" s="544">
        <f t="shared" si="22"/>
        <v>0</v>
      </c>
      <c r="Q267" s="556"/>
      <c r="R267" s="556">
        <v>0</v>
      </c>
      <c r="S267" s="544">
        <v>0</v>
      </c>
      <c r="T267" s="547">
        <f t="shared" si="21"/>
        <v>0</v>
      </c>
      <c r="U267" s="547">
        <f t="shared" si="23"/>
        <v>0</v>
      </c>
    </row>
    <row r="268" spans="1:21" ht="27.6" x14ac:dyDescent="0.3">
      <c r="A268" s="541" t="s">
        <v>4703</v>
      </c>
      <c r="B268" s="557" t="s">
        <v>10</v>
      </c>
      <c r="C268" s="558" t="s">
        <v>4704</v>
      </c>
      <c r="D268" s="543" t="s">
        <v>91</v>
      </c>
      <c r="E268" s="544">
        <v>15.63</v>
      </c>
      <c r="F268" s="544">
        <v>641.09</v>
      </c>
      <c r="G268" s="544">
        <f t="shared" si="24"/>
        <v>10020.24</v>
      </c>
      <c r="H268" s="570">
        <v>0</v>
      </c>
      <c r="I268" s="570">
        <v>641.09</v>
      </c>
      <c r="J268" s="570">
        <v>0</v>
      </c>
      <c r="K268" s="544">
        <v>15.63</v>
      </c>
      <c r="L268" s="544">
        <v>775.11</v>
      </c>
      <c r="M268" s="544">
        <v>12114.96</v>
      </c>
      <c r="N268" s="544">
        <v>15.63</v>
      </c>
      <c r="O268" s="544">
        <v>775.11</v>
      </c>
      <c r="P268" s="544">
        <f t="shared" si="22"/>
        <v>12114.97</v>
      </c>
      <c r="Q268" s="556"/>
      <c r="R268" s="556">
        <v>775.11</v>
      </c>
      <c r="S268" s="544">
        <v>12114.97</v>
      </c>
      <c r="T268" s="547">
        <f t="shared" si="21"/>
        <v>15.63</v>
      </c>
      <c r="U268" s="547">
        <f t="shared" si="23"/>
        <v>12114.97</v>
      </c>
    </row>
    <row r="269" spans="1:21" ht="27.6" x14ac:dyDescent="0.3">
      <c r="A269" s="541" t="s">
        <v>4705</v>
      </c>
      <c r="B269" s="557" t="s">
        <v>10</v>
      </c>
      <c r="C269" s="558" t="s">
        <v>4706</v>
      </c>
      <c r="D269" s="543" t="s">
        <v>115</v>
      </c>
      <c r="E269" s="544">
        <v>17.059999999999999</v>
      </c>
      <c r="F269" s="544">
        <v>61.67</v>
      </c>
      <c r="G269" s="544">
        <f t="shared" si="24"/>
        <v>1052.0899999999999</v>
      </c>
      <c r="H269" s="570">
        <v>0</v>
      </c>
      <c r="I269" s="570">
        <v>61.67</v>
      </c>
      <c r="J269" s="570">
        <v>0</v>
      </c>
      <c r="K269" s="544">
        <v>17.059999999999999</v>
      </c>
      <c r="L269" s="544">
        <v>74.56</v>
      </c>
      <c r="M269" s="544">
        <v>1271.99</v>
      </c>
      <c r="N269" s="544">
        <v>17.059999999999999</v>
      </c>
      <c r="O269" s="544">
        <v>74.56</v>
      </c>
      <c r="P269" s="544">
        <f t="shared" si="22"/>
        <v>1271.99</v>
      </c>
      <c r="Q269" s="556"/>
      <c r="R269" s="556">
        <v>74.56</v>
      </c>
      <c r="S269" s="544">
        <v>1271.99</v>
      </c>
      <c r="T269" s="547">
        <f t="shared" si="21"/>
        <v>17.059999999999999</v>
      </c>
      <c r="U269" s="547">
        <f t="shared" si="23"/>
        <v>1272</v>
      </c>
    </row>
    <row r="270" spans="1:21" x14ac:dyDescent="0.3">
      <c r="A270" s="559" t="s">
        <v>155</v>
      </c>
      <c r="B270" s="560" t="s">
        <v>3726</v>
      </c>
      <c r="C270" s="561"/>
      <c r="D270" s="562">
        <v>0</v>
      </c>
      <c r="E270" s="563">
        <v>0</v>
      </c>
      <c r="F270" s="563">
        <v>0</v>
      </c>
      <c r="G270" s="563">
        <f t="shared" si="24"/>
        <v>0</v>
      </c>
      <c r="H270" s="563">
        <v>0</v>
      </c>
      <c r="I270" s="563">
        <v>0</v>
      </c>
      <c r="J270" s="563">
        <v>0</v>
      </c>
      <c r="K270" s="563"/>
      <c r="L270" s="563">
        <v>0</v>
      </c>
      <c r="M270" s="563"/>
      <c r="N270" s="563"/>
      <c r="O270" s="563">
        <v>0</v>
      </c>
      <c r="P270" s="563"/>
      <c r="Q270" s="564"/>
      <c r="R270" s="564"/>
      <c r="S270" s="565">
        <v>0</v>
      </c>
      <c r="T270" s="566">
        <f t="shared" si="21"/>
        <v>0</v>
      </c>
      <c r="U270" s="566">
        <f>(H270*I270)+(K270*L270)+(Q270*R270)</f>
        <v>0</v>
      </c>
    </row>
    <row r="271" spans="1:21" x14ac:dyDescent="0.3">
      <c r="A271" s="550" t="s">
        <v>3422</v>
      </c>
      <c r="B271" s="551" t="s">
        <v>4707</v>
      </c>
      <c r="C271" s="552"/>
      <c r="D271" s="553">
        <v>0</v>
      </c>
      <c r="E271" s="554">
        <v>0</v>
      </c>
      <c r="F271" s="554">
        <v>0</v>
      </c>
      <c r="G271" s="554">
        <f t="shared" si="24"/>
        <v>0</v>
      </c>
      <c r="H271" s="555">
        <v>0</v>
      </c>
      <c r="I271" s="555">
        <v>0</v>
      </c>
      <c r="J271" s="555">
        <v>0</v>
      </c>
      <c r="K271" s="554"/>
      <c r="L271" s="554">
        <v>0</v>
      </c>
      <c r="M271" s="554">
        <v>0</v>
      </c>
      <c r="N271" s="554"/>
      <c r="O271" s="554">
        <v>0</v>
      </c>
      <c r="P271" s="544">
        <f t="shared" ref="P271:P285" si="25">ROUND(N271*O271,2)</f>
        <v>0</v>
      </c>
      <c r="Q271" s="556"/>
      <c r="R271" s="556">
        <v>0</v>
      </c>
      <c r="S271" s="544">
        <v>0</v>
      </c>
      <c r="T271" s="547">
        <f t="shared" si="21"/>
        <v>0</v>
      </c>
      <c r="U271" s="547">
        <f t="shared" ref="U271:U285" si="26">ROUNDUP((H271*I271)+(K271*L271)+(Q271*R271),2)</f>
        <v>0</v>
      </c>
    </row>
    <row r="272" spans="1:21" x14ac:dyDescent="0.3">
      <c r="A272" s="541" t="s">
        <v>4708</v>
      </c>
      <c r="B272" s="557" t="s">
        <v>10</v>
      </c>
      <c r="C272" s="558" t="s">
        <v>4709</v>
      </c>
      <c r="D272" s="543" t="s">
        <v>91</v>
      </c>
      <c r="E272" s="544">
        <v>0.77</v>
      </c>
      <c r="F272" s="544">
        <v>63.26</v>
      </c>
      <c r="G272" s="544">
        <f t="shared" si="24"/>
        <v>48.71</v>
      </c>
      <c r="H272" s="570">
        <v>0</v>
      </c>
      <c r="I272" s="570">
        <v>63.26</v>
      </c>
      <c r="J272" s="570">
        <v>0</v>
      </c>
      <c r="K272" s="544">
        <v>0.77</v>
      </c>
      <c r="L272" s="544">
        <v>76.48</v>
      </c>
      <c r="M272" s="544">
        <v>58.88</v>
      </c>
      <c r="N272" s="544">
        <v>0.77</v>
      </c>
      <c r="O272" s="544">
        <v>76.48</v>
      </c>
      <c r="P272" s="544">
        <f t="shared" si="25"/>
        <v>58.89</v>
      </c>
      <c r="Q272" s="556"/>
      <c r="R272" s="556">
        <v>76.48</v>
      </c>
      <c r="S272" s="544">
        <v>58.89</v>
      </c>
      <c r="T272" s="547">
        <f t="shared" si="21"/>
        <v>0.77</v>
      </c>
      <c r="U272" s="547">
        <f t="shared" si="26"/>
        <v>58.89</v>
      </c>
    </row>
    <row r="273" spans="1:21" x14ac:dyDescent="0.3">
      <c r="A273" s="541" t="s">
        <v>4710</v>
      </c>
      <c r="B273" s="557" t="s">
        <v>10</v>
      </c>
      <c r="C273" s="558" t="s">
        <v>4711</v>
      </c>
      <c r="D273" s="543" t="s">
        <v>91</v>
      </c>
      <c r="E273" s="544">
        <v>0.77</v>
      </c>
      <c r="F273" s="544">
        <v>413.27</v>
      </c>
      <c r="G273" s="544">
        <f t="shared" si="24"/>
        <v>318.22000000000003</v>
      </c>
      <c r="H273" s="570">
        <v>0</v>
      </c>
      <c r="I273" s="570">
        <v>413.27</v>
      </c>
      <c r="J273" s="570">
        <v>0</v>
      </c>
      <c r="K273" s="544">
        <v>0.77</v>
      </c>
      <c r="L273" s="544">
        <v>499.67</v>
      </c>
      <c r="M273" s="544">
        <v>384.74</v>
      </c>
      <c r="N273" s="544">
        <v>0.77</v>
      </c>
      <c r="O273" s="544">
        <v>499.67</v>
      </c>
      <c r="P273" s="544">
        <f t="shared" si="25"/>
        <v>384.75</v>
      </c>
      <c r="Q273" s="556"/>
      <c r="R273" s="556">
        <v>499.67</v>
      </c>
      <c r="S273" s="544">
        <v>384.75</v>
      </c>
      <c r="T273" s="547">
        <f t="shared" si="21"/>
        <v>0.77</v>
      </c>
      <c r="U273" s="547">
        <f t="shared" si="26"/>
        <v>384.75</v>
      </c>
    </row>
    <row r="274" spans="1:21" x14ac:dyDescent="0.3">
      <c r="A274" s="541" t="s">
        <v>4712</v>
      </c>
      <c r="B274" s="557" t="s">
        <v>10</v>
      </c>
      <c r="C274" s="558" t="s">
        <v>4713</v>
      </c>
      <c r="D274" s="543" t="s">
        <v>179</v>
      </c>
      <c r="E274" s="544">
        <v>264.08</v>
      </c>
      <c r="F274" s="544">
        <v>7.05</v>
      </c>
      <c r="G274" s="544">
        <f t="shared" si="24"/>
        <v>1861.76</v>
      </c>
      <c r="H274" s="570">
        <v>0</v>
      </c>
      <c r="I274" s="570">
        <v>7.05</v>
      </c>
      <c r="J274" s="570">
        <v>0</v>
      </c>
      <c r="K274" s="544">
        <v>264.08</v>
      </c>
      <c r="L274" s="544">
        <v>8.52</v>
      </c>
      <c r="M274" s="544">
        <v>2249.96</v>
      </c>
      <c r="N274" s="544">
        <v>264.08</v>
      </c>
      <c r="O274" s="544">
        <v>8.52</v>
      </c>
      <c r="P274" s="544">
        <f t="shared" si="25"/>
        <v>2249.96</v>
      </c>
      <c r="Q274" s="556"/>
      <c r="R274" s="556">
        <v>8.52</v>
      </c>
      <c r="S274" s="544">
        <v>2249.96</v>
      </c>
      <c r="T274" s="547">
        <f t="shared" ref="T274:T337" si="27">Q274+E274</f>
        <v>264.08</v>
      </c>
      <c r="U274" s="547">
        <f t="shared" si="26"/>
        <v>2249.9700000000003</v>
      </c>
    </row>
    <row r="275" spans="1:21" x14ac:dyDescent="0.3">
      <c r="A275" s="541" t="s">
        <v>4714</v>
      </c>
      <c r="B275" s="557" t="s">
        <v>10</v>
      </c>
      <c r="C275" s="558" t="s">
        <v>4715</v>
      </c>
      <c r="D275" s="543" t="s">
        <v>1168</v>
      </c>
      <c r="E275" s="544">
        <v>264.08</v>
      </c>
      <c r="F275" s="544">
        <v>15.07</v>
      </c>
      <c r="G275" s="544">
        <f t="shared" si="24"/>
        <v>3979.69</v>
      </c>
      <c r="H275" s="570">
        <v>0</v>
      </c>
      <c r="I275" s="570">
        <v>15.07</v>
      </c>
      <c r="J275" s="570">
        <v>0</v>
      </c>
      <c r="K275" s="544">
        <v>264.08</v>
      </c>
      <c r="L275" s="544">
        <v>18.22</v>
      </c>
      <c r="M275" s="544">
        <v>4811.53</v>
      </c>
      <c r="N275" s="544">
        <v>264.08</v>
      </c>
      <c r="O275" s="544">
        <v>18.22</v>
      </c>
      <c r="P275" s="544">
        <f t="shared" si="25"/>
        <v>4811.54</v>
      </c>
      <c r="Q275" s="556"/>
      <c r="R275" s="556">
        <v>18.22</v>
      </c>
      <c r="S275" s="544">
        <v>4811.54</v>
      </c>
      <c r="T275" s="547">
        <f t="shared" si="27"/>
        <v>264.08</v>
      </c>
      <c r="U275" s="547">
        <f t="shared" si="26"/>
        <v>4811.54</v>
      </c>
    </row>
    <row r="276" spans="1:21" x14ac:dyDescent="0.3">
      <c r="A276" s="550" t="s">
        <v>3423</v>
      </c>
      <c r="B276" s="551" t="s">
        <v>4716</v>
      </c>
      <c r="C276" s="552"/>
      <c r="D276" s="553">
        <v>0</v>
      </c>
      <c r="E276" s="554">
        <v>0</v>
      </c>
      <c r="F276" s="554">
        <v>0</v>
      </c>
      <c r="G276" s="554">
        <f t="shared" si="24"/>
        <v>0</v>
      </c>
      <c r="H276" s="555">
        <v>0</v>
      </c>
      <c r="I276" s="555">
        <v>0</v>
      </c>
      <c r="J276" s="555">
        <v>0</v>
      </c>
      <c r="K276" s="554"/>
      <c r="L276" s="554">
        <v>0</v>
      </c>
      <c r="M276" s="554">
        <v>0</v>
      </c>
      <c r="N276" s="554"/>
      <c r="O276" s="554">
        <v>0</v>
      </c>
      <c r="P276" s="544">
        <f t="shared" si="25"/>
        <v>0</v>
      </c>
      <c r="Q276" s="556"/>
      <c r="R276" s="556">
        <v>0</v>
      </c>
      <c r="S276" s="544">
        <v>0</v>
      </c>
      <c r="T276" s="547">
        <f t="shared" si="27"/>
        <v>0</v>
      </c>
      <c r="U276" s="547">
        <f t="shared" si="26"/>
        <v>0</v>
      </c>
    </row>
    <row r="277" spans="1:21" x14ac:dyDescent="0.3">
      <c r="A277" s="541" t="s">
        <v>4717</v>
      </c>
      <c r="B277" s="557" t="s">
        <v>10</v>
      </c>
      <c r="C277" s="558" t="s">
        <v>4466</v>
      </c>
      <c r="D277" s="543" t="s">
        <v>91</v>
      </c>
      <c r="E277" s="544">
        <v>2.59</v>
      </c>
      <c r="F277" s="544">
        <v>63.26</v>
      </c>
      <c r="G277" s="544">
        <f t="shared" si="24"/>
        <v>163.84</v>
      </c>
      <c r="H277" s="570">
        <v>0</v>
      </c>
      <c r="I277" s="570">
        <v>63.26</v>
      </c>
      <c r="J277" s="570">
        <v>0</v>
      </c>
      <c r="K277" s="544">
        <v>2.59</v>
      </c>
      <c r="L277" s="544">
        <v>76.48</v>
      </c>
      <c r="M277" s="544">
        <v>198.08</v>
      </c>
      <c r="N277" s="544">
        <v>2.59</v>
      </c>
      <c r="O277" s="544">
        <v>76.48</v>
      </c>
      <c r="P277" s="544">
        <f t="shared" si="25"/>
        <v>198.08</v>
      </c>
      <c r="Q277" s="556"/>
      <c r="R277" s="556">
        <v>76.48</v>
      </c>
      <c r="S277" s="544">
        <v>198.08</v>
      </c>
      <c r="T277" s="547">
        <f t="shared" si="27"/>
        <v>2.59</v>
      </c>
      <c r="U277" s="547">
        <f t="shared" si="26"/>
        <v>198.09</v>
      </c>
    </row>
    <row r="278" spans="1:21" x14ac:dyDescent="0.3">
      <c r="A278" s="541" t="s">
        <v>4718</v>
      </c>
      <c r="B278" s="557" t="s">
        <v>10</v>
      </c>
      <c r="C278" s="558" t="s">
        <v>4719</v>
      </c>
      <c r="D278" s="543" t="s">
        <v>115</v>
      </c>
      <c r="E278" s="544">
        <v>2.59</v>
      </c>
      <c r="F278" s="544">
        <v>24.05</v>
      </c>
      <c r="G278" s="544">
        <f t="shared" si="24"/>
        <v>62.29</v>
      </c>
      <c r="H278" s="570">
        <v>0</v>
      </c>
      <c r="I278" s="570">
        <v>24.05</v>
      </c>
      <c r="J278" s="570">
        <v>0</v>
      </c>
      <c r="K278" s="544">
        <v>2.59</v>
      </c>
      <c r="L278" s="544">
        <v>29.08</v>
      </c>
      <c r="M278" s="544">
        <v>75.31</v>
      </c>
      <c r="N278" s="544">
        <v>2.59</v>
      </c>
      <c r="O278" s="544">
        <v>29.08</v>
      </c>
      <c r="P278" s="544">
        <f t="shared" si="25"/>
        <v>75.319999999999993</v>
      </c>
      <c r="Q278" s="556"/>
      <c r="R278" s="556">
        <v>29.08</v>
      </c>
      <c r="S278" s="544">
        <v>75.319999999999993</v>
      </c>
      <c r="T278" s="547">
        <f t="shared" si="27"/>
        <v>2.59</v>
      </c>
      <c r="U278" s="547">
        <f t="shared" si="26"/>
        <v>75.320000000000007</v>
      </c>
    </row>
    <row r="279" spans="1:21" ht="27.6" x14ac:dyDescent="0.3">
      <c r="A279" s="541" t="s">
        <v>4720</v>
      </c>
      <c r="B279" s="557" t="s">
        <v>10</v>
      </c>
      <c r="C279" s="558" t="s">
        <v>4721</v>
      </c>
      <c r="D279" s="543" t="s">
        <v>115</v>
      </c>
      <c r="E279" s="544">
        <v>46.58</v>
      </c>
      <c r="F279" s="544">
        <v>128.44</v>
      </c>
      <c r="G279" s="544">
        <f t="shared" si="24"/>
        <v>5982.74</v>
      </c>
      <c r="H279" s="570">
        <v>0</v>
      </c>
      <c r="I279" s="570">
        <v>128.44</v>
      </c>
      <c r="J279" s="570">
        <v>0</v>
      </c>
      <c r="K279" s="544">
        <v>46.58</v>
      </c>
      <c r="L279" s="544">
        <v>155.29</v>
      </c>
      <c r="M279" s="544">
        <v>7233.4</v>
      </c>
      <c r="N279" s="544">
        <v>46.58</v>
      </c>
      <c r="O279" s="544">
        <v>155.29</v>
      </c>
      <c r="P279" s="544">
        <f t="shared" si="25"/>
        <v>7233.41</v>
      </c>
      <c r="Q279" s="556"/>
      <c r="R279" s="556">
        <v>155.29</v>
      </c>
      <c r="S279" s="544">
        <v>7233.41</v>
      </c>
      <c r="T279" s="547">
        <f t="shared" si="27"/>
        <v>46.58</v>
      </c>
      <c r="U279" s="547">
        <f t="shared" si="26"/>
        <v>7233.41</v>
      </c>
    </row>
    <row r="280" spans="1:21" x14ac:dyDescent="0.3">
      <c r="A280" s="550" t="s">
        <v>4722</v>
      </c>
      <c r="B280" s="551" t="s">
        <v>4723</v>
      </c>
      <c r="C280" s="552"/>
      <c r="D280" s="553">
        <v>0</v>
      </c>
      <c r="E280" s="554">
        <v>0</v>
      </c>
      <c r="F280" s="554">
        <v>0</v>
      </c>
      <c r="G280" s="554">
        <f t="shared" si="24"/>
        <v>0</v>
      </c>
      <c r="H280" s="555">
        <v>0</v>
      </c>
      <c r="I280" s="555">
        <v>0</v>
      </c>
      <c r="J280" s="555">
        <v>0</v>
      </c>
      <c r="K280" s="554">
        <v>0</v>
      </c>
      <c r="L280" s="554">
        <v>0</v>
      </c>
      <c r="M280" s="554">
        <v>0</v>
      </c>
      <c r="N280" s="554">
        <v>0</v>
      </c>
      <c r="O280" s="554">
        <v>0</v>
      </c>
      <c r="P280" s="544">
        <f t="shared" si="25"/>
        <v>0</v>
      </c>
      <c r="Q280" s="556"/>
      <c r="R280" s="556">
        <v>0</v>
      </c>
      <c r="S280" s="544">
        <v>0</v>
      </c>
      <c r="T280" s="547">
        <f t="shared" si="27"/>
        <v>0</v>
      </c>
      <c r="U280" s="547">
        <f t="shared" si="26"/>
        <v>0</v>
      </c>
    </row>
    <row r="281" spans="1:21" x14ac:dyDescent="0.3">
      <c r="A281" s="541" t="s">
        <v>4724</v>
      </c>
      <c r="B281" s="557" t="s">
        <v>10</v>
      </c>
      <c r="C281" s="558" t="s">
        <v>4725</v>
      </c>
      <c r="D281" s="543" t="s">
        <v>91</v>
      </c>
      <c r="E281" s="544">
        <v>2.59</v>
      </c>
      <c r="F281" s="544">
        <v>1844.44</v>
      </c>
      <c r="G281" s="544">
        <f t="shared" si="24"/>
        <v>4777.1000000000004</v>
      </c>
      <c r="H281" s="570">
        <v>0</v>
      </c>
      <c r="I281" s="570">
        <v>1844.44</v>
      </c>
      <c r="J281" s="570">
        <v>0</v>
      </c>
      <c r="K281" s="544">
        <v>2.59</v>
      </c>
      <c r="L281" s="544">
        <v>2230.0300000000002</v>
      </c>
      <c r="M281" s="544">
        <v>5775.77</v>
      </c>
      <c r="N281" s="544">
        <v>2.59</v>
      </c>
      <c r="O281" s="544">
        <v>2230.0300000000002</v>
      </c>
      <c r="P281" s="544">
        <f t="shared" si="25"/>
        <v>5775.78</v>
      </c>
      <c r="Q281" s="556"/>
      <c r="R281" s="556">
        <v>2230.0300000000002</v>
      </c>
      <c r="S281" s="544">
        <v>5775.78</v>
      </c>
      <c r="T281" s="547">
        <f t="shared" si="27"/>
        <v>2.59</v>
      </c>
      <c r="U281" s="547">
        <f t="shared" si="26"/>
        <v>5775.7800000000007</v>
      </c>
    </row>
    <row r="282" spans="1:21" x14ac:dyDescent="0.3">
      <c r="A282" s="541" t="s">
        <v>4726</v>
      </c>
      <c r="B282" s="557" t="s">
        <v>10</v>
      </c>
      <c r="C282" s="558" t="s">
        <v>4575</v>
      </c>
      <c r="D282" s="543" t="s">
        <v>115</v>
      </c>
      <c r="E282" s="544">
        <v>93.17</v>
      </c>
      <c r="F282" s="544">
        <v>3.37</v>
      </c>
      <c r="G282" s="544">
        <f t="shared" si="24"/>
        <v>313.98</v>
      </c>
      <c r="H282" s="570">
        <v>0</v>
      </c>
      <c r="I282" s="570">
        <v>3.37</v>
      </c>
      <c r="J282" s="570">
        <v>0</v>
      </c>
      <c r="K282" s="544">
        <v>93.17</v>
      </c>
      <c r="L282" s="544">
        <v>4.07</v>
      </c>
      <c r="M282" s="544">
        <v>379.2</v>
      </c>
      <c r="N282" s="544">
        <v>93.17</v>
      </c>
      <c r="O282" s="544">
        <v>4.07</v>
      </c>
      <c r="P282" s="544">
        <f t="shared" si="25"/>
        <v>379.2</v>
      </c>
      <c r="Q282" s="556"/>
      <c r="R282" s="556">
        <v>4.07</v>
      </c>
      <c r="S282" s="544">
        <v>379.2</v>
      </c>
      <c r="T282" s="547">
        <f t="shared" si="27"/>
        <v>93.17</v>
      </c>
      <c r="U282" s="547">
        <f t="shared" si="26"/>
        <v>379.21</v>
      </c>
    </row>
    <row r="283" spans="1:21" ht="27.6" x14ac:dyDescent="0.3">
      <c r="A283" s="541" t="s">
        <v>4727</v>
      </c>
      <c r="B283" s="557" t="s">
        <v>10</v>
      </c>
      <c r="C283" s="558" t="s">
        <v>4577</v>
      </c>
      <c r="D283" s="543" t="s">
        <v>115</v>
      </c>
      <c r="E283" s="544">
        <v>93.17</v>
      </c>
      <c r="F283" s="544">
        <v>29.54</v>
      </c>
      <c r="G283" s="544">
        <f t="shared" ref="G283:G346" si="28">ROUND(E283*F283,2)</f>
        <v>2752.24</v>
      </c>
      <c r="H283" s="570">
        <v>0</v>
      </c>
      <c r="I283" s="570">
        <v>29.54</v>
      </c>
      <c r="J283" s="570">
        <v>0</v>
      </c>
      <c r="K283" s="544">
        <v>93.17</v>
      </c>
      <c r="L283" s="544">
        <v>35.72</v>
      </c>
      <c r="M283" s="544">
        <v>3328.03</v>
      </c>
      <c r="N283" s="544">
        <v>93.17</v>
      </c>
      <c r="O283" s="544">
        <v>35.72</v>
      </c>
      <c r="P283" s="544">
        <f t="shared" si="25"/>
        <v>3328.03</v>
      </c>
      <c r="Q283" s="556"/>
      <c r="R283" s="556">
        <v>35.72</v>
      </c>
      <c r="S283" s="544">
        <v>3328.03</v>
      </c>
      <c r="T283" s="547">
        <f t="shared" si="27"/>
        <v>93.17</v>
      </c>
      <c r="U283" s="547">
        <f t="shared" si="26"/>
        <v>3328.0400000000004</v>
      </c>
    </row>
    <row r="284" spans="1:21" x14ac:dyDescent="0.3">
      <c r="A284" s="541" t="s">
        <v>4728</v>
      </c>
      <c r="B284" s="557" t="s">
        <v>10</v>
      </c>
      <c r="C284" s="558" t="s">
        <v>4583</v>
      </c>
      <c r="D284" s="543" t="s">
        <v>115</v>
      </c>
      <c r="E284" s="544">
        <v>93.17</v>
      </c>
      <c r="F284" s="544">
        <v>15.51</v>
      </c>
      <c r="G284" s="544">
        <f t="shared" si="28"/>
        <v>1445.07</v>
      </c>
      <c r="H284" s="570">
        <v>0</v>
      </c>
      <c r="I284" s="570">
        <v>15.51</v>
      </c>
      <c r="J284" s="570">
        <v>0</v>
      </c>
      <c r="K284" s="544">
        <v>93.17</v>
      </c>
      <c r="L284" s="544">
        <v>18.75</v>
      </c>
      <c r="M284" s="544">
        <v>1746.93</v>
      </c>
      <c r="N284" s="544">
        <v>93.17</v>
      </c>
      <c r="O284" s="544">
        <v>18.75</v>
      </c>
      <c r="P284" s="544">
        <f t="shared" si="25"/>
        <v>1746.94</v>
      </c>
      <c r="Q284" s="556"/>
      <c r="R284" s="556">
        <v>18.75</v>
      </c>
      <c r="S284" s="544">
        <v>1746.94</v>
      </c>
      <c r="T284" s="547">
        <f t="shared" si="27"/>
        <v>93.17</v>
      </c>
      <c r="U284" s="547">
        <f t="shared" si="26"/>
        <v>1746.94</v>
      </c>
    </row>
    <row r="285" spans="1:21" x14ac:dyDescent="0.3">
      <c r="A285" s="541" t="s">
        <v>4729</v>
      </c>
      <c r="B285" s="557" t="s">
        <v>10</v>
      </c>
      <c r="C285" s="558" t="s">
        <v>4730</v>
      </c>
      <c r="D285" s="543" t="s">
        <v>76</v>
      </c>
      <c r="E285" s="544">
        <v>8</v>
      </c>
      <c r="F285" s="544">
        <v>426.43</v>
      </c>
      <c r="G285" s="544">
        <f t="shared" si="28"/>
        <v>3411.44</v>
      </c>
      <c r="H285" s="570">
        <v>0</v>
      </c>
      <c r="I285" s="570">
        <v>426.43</v>
      </c>
      <c r="J285" s="570">
        <v>0</v>
      </c>
      <c r="K285" s="544">
        <v>8</v>
      </c>
      <c r="L285" s="544">
        <v>515.58000000000004</v>
      </c>
      <c r="M285" s="544">
        <v>4124.6400000000003</v>
      </c>
      <c r="N285" s="544">
        <v>8</v>
      </c>
      <c r="O285" s="544">
        <v>515.58000000000004</v>
      </c>
      <c r="P285" s="544">
        <f t="shared" si="25"/>
        <v>4124.6400000000003</v>
      </c>
      <c r="Q285" s="556"/>
      <c r="R285" s="556">
        <v>515.58000000000004</v>
      </c>
      <c r="S285" s="544">
        <v>4124.6400000000003</v>
      </c>
      <c r="T285" s="547">
        <f t="shared" si="27"/>
        <v>8</v>
      </c>
      <c r="U285" s="547">
        <f t="shared" si="26"/>
        <v>4124.6400000000003</v>
      </c>
    </row>
    <row r="286" spans="1:21" x14ac:dyDescent="0.3">
      <c r="A286" s="559" t="s">
        <v>157</v>
      </c>
      <c r="B286" s="560" t="s">
        <v>1426</v>
      </c>
      <c r="C286" s="561"/>
      <c r="D286" s="562">
        <v>0</v>
      </c>
      <c r="E286" s="563">
        <v>0</v>
      </c>
      <c r="F286" s="563">
        <v>0</v>
      </c>
      <c r="G286" s="563">
        <f t="shared" si="28"/>
        <v>0</v>
      </c>
      <c r="H286" s="563">
        <v>0</v>
      </c>
      <c r="I286" s="563">
        <v>0</v>
      </c>
      <c r="J286" s="563">
        <v>0</v>
      </c>
      <c r="K286" s="563"/>
      <c r="L286" s="563">
        <v>0</v>
      </c>
      <c r="M286" s="563"/>
      <c r="N286" s="563"/>
      <c r="O286" s="563">
        <v>0</v>
      </c>
      <c r="P286" s="563"/>
      <c r="Q286" s="564"/>
      <c r="R286" s="564"/>
      <c r="S286" s="565">
        <v>0</v>
      </c>
      <c r="T286" s="566">
        <f t="shared" si="27"/>
        <v>0</v>
      </c>
      <c r="U286" s="566">
        <f>(H286*I286)+(K286*L286)+(Q286*R286)</f>
        <v>0</v>
      </c>
    </row>
    <row r="287" spans="1:21" x14ac:dyDescent="0.3">
      <c r="A287" s="541" t="s">
        <v>3429</v>
      </c>
      <c r="B287" s="557" t="s">
        <v>10</v>
      </c>
      <c r="C287" s="558" t="s">
        <v>4601</v>
      </c>
      <c r="D287" s="543" t="s">
        <v>115</v>
      </c>
      <c r="E287" s="544">
        <v>304.2</v>
      </c>
      <c r="F287" s="544">
        <v>10.14</v>
      </c>
      <c r="G287" s="544">
        <f t="shared" si="28"/>
        <v>3084.59</v>
      </c>
      <c r="H287" s="570">
        <v>0</v>
      </c>
      <c r="I287" s="570">
        <v>10.14</v>
      </c>
      <c r="J287" s="570">
        <v>0</v>
      </c>
      <c r="K287" s="544">
        <v>304.2</v>
      </c>
      <c r="L287" s="544">
        <v>12.26</v>
      </c>
      <c r="M287" s="544">
        <v>3729.49</v>
      </c>
      <c r="N287" s="544">
        <v>304.2</v>
      </c>
      <c r="O287" s="544">
        <v>12.26</v>
      </c>
      <c r="P287" s="544">
        <f>ROUND(N287*O287,2)</f>
        <v>3729.49</v>
      </c>
      <c r="Q287" s="556"/>
      <c r="R287" s="556">
        <v>12.26</v>
      </c>
      <c r="S287" s="544">
        <v>3729.49</v>
      </c>
      <c r="T287" s="547">
        <f t="shared" si="27"/>
        <v>304.2</v>
      </c>
      <c r="U287" s="547">
        <f>ROUNDUP((H287*I287)+(K287*L287)+(Q287*R287),2)</f>
        <v>3729.5</v>
      </c>
    </row>
    <row r="288" spans="1:21" x14ac:dyDescent="0.3">
      <c r="A288" s="541" t="s">
        <v>4731</v>
      </c>
      <c r="B288" s="557" t="s">
        <v>10</v>
      </c>
      <c r="C288" s="558" t="s">
        <v>4602</v>
      </c>
      <c r="D288" s="543" t="s">
        <v>91</v>
      </c>
      <c r="E288" s="544">
        <v>15.21</v>
      </c>
      <c r="F288" s="544">
        <v>75.66</v>
      </c>
      <c r="G288" s="544">
        <f t="shared" si="28"/>
        <v>1150.79</v>
      </c>
      <c r="H288" s="570">
        <v>0</v>
      </c>
      <c r="I288" s="570">
        <v>75.66</v>
      </c>
      <c r="J288" s="570">
        <v>0</v>
      </c>
      <c r="K288" s="544">
        <v>15.21</v>
      </c>
      <c r="L288" s="544">
        <v>91.48</v>
      </c>
      <c r="M288" s="544">
        <v>1391.41</v>
      </c>
      <c r="N288" s="544">
        <v>15.21</v>
      </c>
      <c r="O288" s="544">
        <v>91.48</v>
      </c>
      <c r="P288" s="544">
        <f>ROUND(N288*O288,2)</f>
        <v>1391.41</v>
      </c>
      <c r="Q288" s="556"/>
      <c r="R288" s="556">
        <v>91.48</v>
      </c>
      <c r="S288" s="544">
        <v>1391.41</v>
      </c>
      <c r="T288" s="547">
        <f t="shared" si="27"/>
        <v>15.21</v>
      </c>
      <c r="U288" s="547">
        <f>ROUNDUP((H288*I288)+(K288*L288)+(Q288*R288),2)</f>
        <v>1391.42</v>
      </c>
    </row>
    <row r="289" spans="1:21" x14ac:dyDescent="0.3">
      <c r="A289" s="541" t="s">
        <v>4732</v>
      </c>
      <c r="B289" s="557" t="s">
        <v>10</v>
      </c>
      <c r="C289" s="558" t="s">
        <v>4733</v>
      </c>
      <c r="D289" s="543" t="s">
        <v>217</v>
      </c>
      <c r="E289" s="544">
        <v>18</v>
      </c>
      <c r="F289" s="544">
        <v>59.32</v>
      </c>
      <c r="G289" s="544">
        <f t="shared" si="28"/>
        <v>1067.76</v>
      </c>
      <c r="H289" s="570">
        <v>0</v>
      </c>
      <c r="I289" s="570">
        <v>59.32</v>
      </c>
      <c r="J289" s="570">
        <v>0</v>
      </c>
      <c r="K289" s="544">
        <v>18</v>
      </c>
      <c r="L289" s="544">
        <v>71.72</v>
      </c>
      <c r="M289" s="544">
        <v>1290.96</v>
      </c>
      <c r="N289" s="544">
        <v>18</v>
      </c>
      <c r="O289" s="544">
        <v>71.72</v>
      </c>
      <c r="P289" s="544">
        <f>ROUND(N289*O289,2)</f>
        <v>1290.96</v>
      </c>
      <c r="Q289" s="556"/>
      <c r="R289" s="556">
        <v>71.72</v>
      </c>
      <c r="S289" s="544">
        <v>1290.96</v>
      </c>
      <c r="T289" s="547">
        <f t="shared" si="27"/>
        <v>18</v>
      </c>
      <c r="U289" s="547">
        <f>ROUNDUP((H289*I289)+(K289*L289)+(Q289*R289),2)</f>
        <v>1290.96</v>
      </c>
    </row>
    <row r="290" spans="1:21" ht="27.6" x14ac:dyDescent="0.3">
      <c r="A290" s="541" t="s">
        <v>4734</v>
      </c>
      <c r="B290" s="557" t="s">
        <v>10</v>
      </c>
      <c r="C290" s="558" t="s">
        <v>4603</v>
      </c>
      <c r="D290" s="543" t="s">
        <v>217</v>
      </c>
      <c r="E290" s="544">
        <v>20</v>
      </c>
      <c r="F290" s="544">
        <v>162</v>
      </c>
      <c r="G290" s="544">
        <f t="shared" si="28"/>
        <v>3240</v>
      </c>
      <c r="H290" s="570">
        <v>0</v>
      </c>
      <c r="I290" s="570">
        <v>162</v>
      </c>
      <c r="J290" s="570">
        <v>0</v>
      </c>
      <c r="K290" s="544">
        <v>20</v>
      </c>
      <c r="L290" s="544">
        <v>195.87</v>
      </c>
      <c r="M290" s="544">
        <v>3917.4</v>
      </c>
      <c r="N290" s="544">
        <v>20</v>
      </c>
      <c r="O290" s="544">
        <v>195.87</v>
      </c>
      <c r="P290" s="544">
        <f>ROUND(N290*O290,2)</f>
        <v>3917.4</v>
      </c>
      <c r="Q290" s="556"/>
      <c r="R290" s="556">
        <v>195.87</v>
      </c>
      <c r="S290" s="544">
        <v>3917.4</v>
      </c>
      <c r="T290" s="547">
        <f t="shared" si="27"/>
        <v>20</v>
      </c>
      <c r="U290" s="547">
        <f>ROUNDUP((H290*I290)+(K290*L290)+(Q290*R290),2)</f>
        <v>3917.4</v>
      </c>
    </row>
    <row r="291" spans="1:21" x14ac:dyDescent="0.3">
      <c r="A291" s="559" t="s">
        <v>159</v>
      </c>
      <c r="B291" s="560" t="s">
        <v>993</v>
      </c>
      <c r="C291" s="561"/>
      <c r="D291" s="562">
        <v>0</v>
      </c>
      <c r="E291" s="563">
        <v>0</v>
      </c>
      <c r="F291" s="563">
        <v>0</v>
      </c>
      <c r="G291" s="563">
        <f t="shared" si="28"/>
        <v>0</v>
      </c>
      <c r="H291" s="563">
        <v>0</v>
      </c>
      <c r="I291" s="563">
        <v>0</v>
      </c>
      <c r="J291" s="563">
        <v>0</v>
      </c>
      <c r="K291" s="563"/>
      <c r="L291" s="563">
        <v>0</v>
      </c>
      <c r="M291" s="563"/>
      <c r="N291" s="563"/>
      <c r="O291" s="563">
        <v>0</v>
      </c>
      <c r="P291" s="563"/>
      <c r="Q291" s="564"/>
      <c r="R291" s="564"/>
      <c r="S291" s="565">
        <v>0</v>
      </c>
      <c r="T291" s="566">
        <f t="shared" si="27"/>
        <v>0</v>
      </c>
      <c r="U291" s="566">
        <f>(H291*I291)+(K291*L291)+(Q291*R291)</f>
        <v>0</v>
      </c>
    </row>
    <row r="292" spans="1:21" x14ac:dyDescent="0.3">
      <c r="A292" s="541" t="s">
        <v>3432</v>
      </c>
      <c r="B292" s="557" t="s">
        <v>10</v>
      </c>
      <c r="C292" s="558" t="s">
        <v>4528</v>
      </c>
      <c r="D292" s="543" t="s">
        <v>83</v>
      </c>
      <c r="E292" s="544">
        <v>2010.99</v>
      </c>
      <c r="F292" s="544">
        <v>0.46</v>
      </c>
      <c r="G292" s="544">
        <f t="shared" si="28"/>
        <v>925.06</v>
      </c>
      <c r="H292" s="570">
        <v>0</v>
      </c>
      <c r="I292" s="570">
        <v>0.46</v>
      </c>
      <c r="J292" s="570">
        <v>0</v>
      </c>
      <c r="K292" s="544">
        <v>2010.99</v>
      </c>
      <c r="L292" s="544">
        <v>0.56000000000000005</v>
      </c>
      <c r="M292" s="544">
        <v>1126.1500000000001</v>
      </c>
      <c r="N292" s="544">
        <v>2010.99</v>
      </c>
      <c r="O292" s="544">
        <v>0.56000000000000005</v>
      </c>
      <c r="P292" s="544">
        <f>ROUND(N292*O292,2)</f>
        <v>1126.1500000000001</v>
      </c>
      <c r="Q292" s="556"/>
      <c r="R292" s="556">
        <v>0.56000000000000005</v>
      </c>
      <c r="S292" s="544">
        <v>1126.1500000000001</v>
      </c>
      <c r="T292" s="547">
        <f t="shared" si="27"/>
        <v>2010.99</v>
      </c>
      <c r="U292" s="547">
        <f>ROUNDUP((H292*I292)+(K292*L292)+(Q292*R292),2)</f>
        <v>1126.1600000000001</v>
      </c>
    </row>
    <row r="293" spans="1:21" x14ac:dyDescent="0.3">
      <c r="A293" s="572" t="s">
        <v>2122</v>
      </c>
      <c r="B293" s="573" t="s">
        <v>4735</v>
      </c>
      <c r="C293" s="574"/>
      <c r="D293" s="537">
        <v>0</v>
      </c>
      <c r="E293" s="538">
        <v>0</v>
      </c>
      <c r="F293" s="538">
        <v>0</v>
      </c>
      <c r="G293" s="538">
        <f>SUM(G295:G340)</f>
        <v>81838.139999999985</v>
      </c>
      <c r="H293" s="538">
        <v>0</v>
      </c>
      <c r="I293" s="538">
        <v>0</v>
      </c>
      <c r="J293" s="538">
        <f>SUM(J295:J340)</f>
        <v>51382.4107</v>
      </c>
      <c r="K293" s="538"/>
      <c r="L293" s="538">
        <v>0</v>
      </c>
      <c r="M293" s="538">
        <f>SUM(M295:M340)</f>
        <v>36826.280000000006</v>
      </c>
      <c r="N293" s="539"/>
      <c r="O293" s="539">
        <v>0</v>
      </c>
      <c r="P293" s="538">
        <f>SUM(P295:P340)</f>
        <v>36826.42</v>
      </c>
      <c r="Q293" s="549"/>
      <c r="R293" s="549"/>
      <c r="S293" s="538">
        <f>SUM(S295:S340)</f>
        <v>36826.42</v>
      </c>
      <c r="T293" s="540">
        <f t="shared" si="27"/>
        <v>0</v>
      </c>
      <c r="U293" s="538">
        <f>SUM(U295:U340)</f>
        <v>88208.939999999988</v>
      </c>
    </row>
    <row r="294" spans="1:21" x14ac:dyDescent="0.3">
      <c r="A294" s="559" t="s">
        <v>173</v>
      </c>
      <c r="B294" s="560" t="s">
        <v>72</v>
      </c>
      <c r="C294" s="561"/>
      <c r="D294" s="562">
        <v>0</v>
      </c>
      <c r="E294" s="563">
        <v>0</v>
      </c>
      <c r="F294" s="563">
        <v>0</v>
      </c>
      <c r="G294" s="563">
        <f t="shared" si="28"/>
        <v>0</v>
      </c>
      <c r="H294" s="563">
        <v>0</v>
      </c>
      <c r="I294" s="563">
        <v>0</v>
      </c>
      <c r="J294" s="563">
        <v>0</v>
      </c>
      <c r="K294" s="563"/>
      <c r="L294" s="563">
        <v>0</v>
      </c>
      <c r="M294" s="563">
        <v>0</v>
      </c>
      <c r="N294" s="563"/>
      <c r="O294" s="563">
        <v>0</v>
      </c>
      <c r="P294" s="563">
        <v>0</v>
      </c>
      <c r="Q294" s="564"/>
      <c r="R294" s="564"/>
      <c r="S294" s="565">
        <v>0</v>
      </c>
      <c r="T294" s="566">
        <f t="shared" si="27"/>
        <v>0</v>
      </c>
      <c r="U294" s="566">
        <f>(H294*I294)+(K294*L294)+(Q294*R294)</f>
        <v>0</v>
      </c>
    </row>
    <row r="295" spans="1:21" x14ac:dyDescent="0.3">
      <c r="A295" s="541" t="s">
        <v>3480</v>
      </c>
      <c r="B295" s="557" t="s">
        <v>10</v>
      </c>
      <c r="C295" s="558" t="s">
        <v>4338</v>
      </c>
      <c r="D295" s="543" t="s">
        <v>115</v>
      </c>
      <c r="E295" s="544">
        <v>1097.4100000000001</v>
      </c>
      <c r="F295" s="544">
        <v>0.56000000000000005</v>
      </c>
      <c r="G295" s="544">
        <f t="shared" si="28"/>
        <v>614.54999999999995</v>
      </c>
      <c r="H295" s="570">
        <v>1097.4100000000001</v>
      </c>
      <c r="I295" s="570">
        <v>0.56000000000000005</v>
      </c>
      <c r="J295" s="570">
        <v>614.54960000000005</v>
      </c>
      <c r="K295" s="544">
        <v>0</v>
      </c>
      <c r="L295" s="544">
        <v>0.68</v>
      </c>
      <c r="M295" s="544">
        <v>0</v>
      </c>
      <c r="N295" s="544">
        <v>0</v>
      </c>
      <c r="O295" s="544">
        <v>0.68</v>
      </c>
      <c r="P295" s="544">
        <f>ROUND(N295*O295,2)</f>
        <v>0</v>
      </c>
      <c r="Q295" s="556"/>
      <c r="R295" s="556">
        <v>0.68</v>
      </c>
      <c r="S295" s="544">
        <v>0</v>
      </c>
      <c r="T295" s="547">
        <f t="shared" si="27"/>
        <v>1097.4100000000001</v>
      </c>
      <c r="U295" s="547">
        <f>ROUNDUP((H295*I295)+(K295*L295)+(Q295*R295),2)</f>
        <v>614.54999999999995</v>
      </c>
    </row>
    <row r="296" spans="1:21" x14ac:dyDescent="0.3">
      <c r="A296" s="559" t="s">
        <v>175</v>
      </c>
      <c r="B296" s="560" t="s">
        <v>4347</v>
      </c>
      <c r="C296" s="561"/>
      <c r="D296" s="562">
        <v>0</v>
      </c>
      <c r="E296" s="563">
        <v>0</v>
      </c>
      <c r="F296" s="563">
        <v>0</v>
      </c>
      <c r="G296" s="563">
        <f t="shared" si="28"/>
        <v>0</v>
      </c>
      <c r="H296" s="563">
        <v>0</v>
      </c>
      <c r="I296" s="563">
        <v>0</v>
      </c>
      <c r="J296" s="563">
        <v>0</v>
      </c>
      <c r="K296" s="563"/>
      <c r="L296" s="563">
        <v>0</v>
      </c>
      <c r="M296" s="563"/>
      <c r="N296" s="563"/>
      <c r="O296" s="563">
        <v>0</v>
      </c>
      <c r="P296" s="563"/>
      <c r="Q296" s="564"/>
      <c r="R296" s="564"/>
      <c r="S296" s="565">
        <v>0</v>
      </c>
      <c r="T296" s="566">
        <f t="shared" si="27"/>
        <v>0</v>
      </c>
      <c r="U296" s="566">
        <f>(H296*I296)+(K296*L296)+(Q296*R296)</f>
        <v>0</v>
      </c>
    </row>
    <row r="297" spans="1:21" ht="27.6" x14ac:dyDescent="0.3">
      <c r="A297" s="541" t="s">
        <v>3483</v>
      </c>
      <c r="B297" s="557" t="s">
        <v>10</v>
      </c>
      <c r="C297" s="558" t="s">
        <v>4736</v>
      </c>
      <c r="D297" s="543" t="s">
        <v>115</v>
      </c>
      <c r="E297" s="544">
        <v>298.83</v>
      </c>
      <c r="F297" s="544">
        <v>64.88</v>
      </c>
      <c r="G297" s="544">
        <f t="shared" si="28"/>
        <v>19388.09</v>
      </c>
      <c r="H297" s="570">
        <v>178</v>
      </c>
      <c r="I297" s="570">
        <v>64.88</v>
      </c>
      <c r="J297" s="570">
        <v>11548.64</v>
      </c>
      <c r="K297" s="544">
        <v>120.82999999999998</v>
      </c>
      <c r="L297" s="544">
        <v>78.44</v>
      </c>
      <c r="M297" s="544">
        <v>9477.9</v>
      </c>
      <c r="N297" s="544">
        <v>120.82999999999998</v>
      </c>
      <c r="O297" s="544">
        <v>78.44</v>
      </c>
      <c r="P297" s="544">
        <f>ROUND(N297*O297,2)</f>
        <v>9477.91</v>
      </c>
      <c r="Q297" s="556"/>
      <c r="R297" s="556">
        <v>78.44</v>
      </c>
      <c r="S297" s="544">
        <v>9477.91</v>
      </c>
      <c r="T297" s="547">
        <f t="shared" si="27"/>
        <v>298.83</v>
      </c>
      <c r="U297" s="547">
        <f>ROUNDUP((H297*I297)+(K297*L297)+(Q297*R297),2)</f>
        <v>21026.55</v>
      </c>
    </row>
    <row r="298" spans="1:21" ht="27.6" x14ac:dyDescent="0.3">
      <c r="A298" s="541" t="s">
        <v>3485</v>
      </c>
      <c r="B298" s="557" t="s">
        <v>10</v>
      </c>
      <c r="C298" s="558" t="s">
        <v>4348</v>
      </c>
      <c r="D298" s="543" t="s">
        <v>83</v>
      </c>
      <c r="E298" s="544">
        <v>5.52</v>
      </c>
      <c r="F298" s="544">
        <v>100.63</v>
      </c>
      <c r="G298" s="544">
        <f t="shared" si="28"/>
        <v>555.48</v>
      </c>
      <c r="H298" s="570">
        <v>0</v>
      </c>
      <c r="I298" s="570">
        <v>100.63</v>
      </c>
      <c r="J298" s="570">
        <v>0</v>
      </c>
      <c r="K298" s="544">
        <v>5.52</v>
      </c>
      <c r="L298" s="544">
        <v>121.67</v>
      </c>
      <c r="M298" s="544">
        <v>671.61</v>
      </c>
      <c r="N298" s="544">
        <v>5.52</v>
      </c>
      <c r="O298" s="544">
        <v>121.67</v>
      </c>
      <c r="P298" s="544">
        <f>ROUND(N298*O298,2)</f>
        <v>671.62</v>
      </c>
      <c r="Q298" s="556"/>
      <c r="R298" s="556">
        <v>121.67</v>
      </c>
      <c r="S298" s="544">
        <v>671.62</v>
      </c>
      <c r="T298" s="547">
        <f t="shared" si="27"/>
        <v>5.52</v>
      </c>
      <c r="U298" s="547">
        <f>ROUNDUP((H298*I298)+(K298*L298)+(Q298*R298),2)</f>
        <v>671.62</v>
      </c>
    </row>
    <row r="299" spans="1:21" ht="27.6" x14ac:dyDescent="0.3">
      <c r="A299" s="541" t="s">
        <v>3487</v>
      </c>
      <c r="B299" s="557" t="s">
        <v>10</v>
      </c>
      <c r="C299" s="558" t="s">
        <v>4530</v>
      </c>
      <c r="D299" s="543" t="s">
        <v>115</v>
      </c>
      <c r="E299" s="544">
        <v>113.25</v>
      </c>
      <c r="F299" s="544">
        <v>51.85</v>
      </c>
      <c r="G299" s="544">
        <f t="shared" si="28"/>
        <v>5872.01</v>
      </c>
      <c r="H299" s="570">
        <v>78</v>
      </c>
      <c r="I299" s="570">
        <v>51.85</v>
      </c>
      <c r="J299" s="570">
        <v>4044.3</v>
      </c>
      <c r="K299" s="544">
        <v>35.25</v>
      </c>
      <c r="L299" s="544">
        <v>62.69</v>
      </c>
      <c r="M299" s="544">
        <v>2209.8200000000002</v>
      </c>
      <c r="N299" s="544">
        <v>35.25</v>
      </c>
      <c r="O299" s="544">
        <v>62.69</v>
      </c>
      <c r="P299" s="544">
        <f>ROUND(N299*O299,2)</f>
        <v>2209.8200000000002</v>
      </c>
      <c r="Q299" s="556"/>
      <c r="R299" s="556">
        <v>62.69</v>
      </c>
      <c r="S299" s="544">
        <v>2209.8200000000002</v>
      </c>
      <c r="T299" s="547">
        <f t="shared" si="27"/>
        <v>113.25</v>
      </c>
      <c r="U299" s="547">
        <f>ROUNDUP((H299*I299)+(K299*L299)+(Q299*R299),2)</f>
        <v>6254.13</v>
      </c>
    </row>
    <row r="300" spans="1:21" ht="27.6" x14ac:dyDescent="0.3">
      <c r="A300" s="541" t="s">
        <v>3489</v>
      </c>
      <c r="B300" s="557" t="s">
        <v>10</v>
      </c>
      <c r="C300" s="558" t="s">
        <v>4349</v>
      </c>
      <c r="D300" s="543" t="s">
        <v>115</v>
      </c>
      <c r="E300" s="544">
        <v>328.5</v>
      </c>
      <c r="F300" s="544">
        <v>50.63</v>
      </c>
      <c r="G300" s="544">
        <f t="shared" si="28"/>
        <v>16631.96</v>
      </c>
      <c r="H300" s="570">
        <v>328.5</v>
      </c>
      <c r="I300" s="570">
        <v>50.63</v>
      </c>
      <c r="J300" s="570">
        <v>16631.955000000002</v>
      </c>
      <c r="K300" s="544">
        <v>0</v>
      </c>
      <c r="L300" s="544">
        <v>61.21</v>
      </c>
      <c r="M300" s="544">
        <v>0</v>
      </c>
      <c r="N300" s="544">
        <v>0</v>
      </c>
      <c r="O300" s="544">
        <v>61.21</v>
      </c>
      <c r="P300" s="544">
        <f>ROUND(N300*O300,2)</f>
        <v>0</v>
      </c>
      <c r="Q300" s="556"/>
      <c r="R300" s="556">
        <v>61.21</v>
      </c>
      <c r="S300" s="544">
        <v>0</v>
      </c>
      <c r="T300" s="547">
        <f t="shared" si="27"/>
        <v>328.5</v>
      </c>
      <c r="U300" s="547">
        <f>ROUNDUP((H300*I300)+(K300*L300)+(Q300*R300),2)</f>
        <v>16631.96</v>
      </c>
    </row>
    <row r="301" spans="1:21" ht="41.4" x14ac:dyDescent="0.3">
      <c r="A301" s="541" t="s">
        <v>3490</v>
      </c>
      <c r="B301" s="557" t="s">
        <v>10</v>
      </c>
      <c r="C301" s="558" t="s">
        <v>4350</v>
      </c>
      <c r="D301" s="543" t="s">
        <v>179</v>
      </c>
      <c r="E301" s="544">
        <v>492.87</v>
      </c>
      <c r="F301" s="544">
        <v>34.03</v>
      </c>
      <c r="G301" s="544">
        <f t="shared" si="28"/>
        <v>16772.37</v>
      </c>
      <c r="H301" s="570">
        <v>492.87</v>
      </c>
      <c r="I301" s="570">
        <v>34.03</v>
      </c>
      <c r="J301" s="570">
        <v>16772.366099999999</v>
      </c>
      <c r="K301" s="544">
        <v>0</v>
      </c>
      <c r="L301" s="544">
        <v>41.14</v>
      </c>
      <c r="M301" s="544">
        <v>0</v>
      </c>
      <c r="N301" s="544">
        <v>0</v>
      </c>
      <c r="O301" s="544">
        <v>41.14</v>
      </c>
      <c r="P301" s="544">
        <f>ROUND(N301*O301,2)</f>
        <v>0</v>
      </c>
      <c r="Q301" s="556"/>
      <c r="R301" s="556">
        <v>41.14</v>
      </c>
      <c r="S301" s="544">
        <v>0</v>
      </c>
      <c r="T301" s="547">
        <f t="shared" si="27"/>
        <v>492.87</v>
      </c>
      <c r="U301" s="547">
        <f>ROUNDUP((H301*I301)+(K301*L301)+(Q301*R301),2)</f>
        <v>16772.37</v>
      </c>
    </row>
    <row r="302" spans="1:21" x14ac:dyDescent="0.3">
      <c r="A302" s="559" t="s">
        <v>177</v>
      </c>
      <c r="B302" s="560" t="s">
        <v>4737</v>
      </c>
      <c r="C302" s="561"/>
      <c r="D302" s="562">
        <v>0</v>
      </c>
      <c r="E302" s="563">
        <v>0</v>
      </c>
      <c r="F302" s="563">
        <v>0</v>
      </c>
      <c r="G302" s="563">
        <f t="shared" si="28"/>
        <v>0</v>
      </c>
      <c r="H302" s="563">
        <v>0</v>
      </c>
      <c r="I302" s="563">
        <v>0</v>
      </c>
      <c r="J302" s="563">
        <v>0</v>
      </c>
      <c r="K302" s="563"/>
      <c r="L302" s="563">
        <v>0</v>
      </c>
      <c r="M302" s="563"/>
      <c r="N302" s="563"/>
      <c r="O302" s="563">
        <v>0</v>
      </c>
      <c r="P302" s="563"/>
      <c r="Q302" s="564"/>
      <c r="R302" s="564"/>
      <c r="S302" s="565">
        <v>0</v>
      </c>
      <c r="T302" s="566">
        <f t="shared" si="27"/>
        <v>0</v>
      </c>
      <c r="U302" s="566">
        <f>(H302*I302)+(K302*L302)+(Q302*R302)</f>
        <v>0</v>
      </c>
    </row>
    <row r="303" spans="1:21" x14ac:dyDescent="0.3">
      <c r="A303" s="550" t="s">
        <v>3493</v>
      </c>
      <c r="B303" s="551" t="s">
        <v>4738</v>
      </c>
      <c r="C303" s="552"/>
      <c r="D303" s="553">
        <v>0</v>
      </c>
      <c r="E303" s="554">
        <v>0</v>
      </c>
      <c r="F303" s="554">
        <v>0</v>
      </c>
      <c r="G303" s="554">
        <f t="shared" si="28"/>
        <v>0</v>
      </c>
      <c r="H303" s="555">
        <v>0</v>
      </c>
      <c r="I303" s="555">
        <v>0</v>
      </c>
      <c r="J303" s="555">
        <v>0</v>
      </c>
      <c r="K303" s="554"/>
      <c r="L303" s="554">
        <v>0</v>
      </c>
      <c r="M303" s="554">
        <v>0</v>
      </c>
      <c r="N303" s="554"/>
      <c r="O303" s="554">
        <v>0</v>
      </c>
      <c r="P303" s="544">
        <f t="shared" ref="P303:P322" si="29">ROUND(N303*O303,2)</f>
        <v>0</v>
      </c>
      <c r="Q303" s="556"/>
      <c r="R303" s="556">
        <v>0</v>
      </c>
      <c r="S303" s="544">
        <v>0</v>
      </c>
      <c r="T303" s="547">
        <f t="shared" si="27"/>
        <v>0</v>
      </c>
      <c r="U303" s="547">
        <f t="shared" ref="U303:U322" si="30">ROUNDUP((H303*I303)+(K303*L303)+(Q303*R303),2)</f>
        <v>0</v>
      </c>
    </row>
    <row r="304" spans="1:21" ht="41.4" x14ac:dyDescent="0.3">
      <c r="A304" s="541" t="s">
        <v>4739</v>
      </c>
      <c r="B304" s="557" t="s">
        <v>10</v>
      </c>
      <c r="C304" s="558" t="s">
        <v>4740</v>
      </c>
      <c r="D304" s="543" t="s">
        <v>115</v>
      </c>
      <c r="E304" s="544">
        <v>6.24</v>
      </c>
      <c r="F304" s="544">
        <v>63.77</v>
      </c>
      <c r="G304" s="544">
        <f t="shared" si="28"/>
        <v>397.92</v>
      </c>
      <c r="H304" s="570">
        <v>0</v>
      </c>
      <c r="I304" s="570">
        <v>63.77</v>
      </c>
      <c r="J304" s="570">
        <v>0</v>
      </c>
      <c r="K304" s="544">
        <v>6.24</v>
      </c>
      <c r="L304" s="544">
        <v>77.099999999999994</v>
      </c>
      <c r="M304" s="544">
        <v>481.1</v>
      </c>
      <c r="N304" s="544">
        <v>6.24</v>
      </c>
      <c r="O304" s="544">
        <v>77.099999999999994</v>
      </c>
      <c r="P304" s="544">
        <f t="shared" si="29"/>
        <v>481.1</v>
      </c>
      <c r="Q304" s="556"/>
      <c r="R304" s="556">
        <v>77.099999999999994</v>
      </c>
      <c r="S304" s="544">
        <v>481.1</v>
      </c>
      <c r="T304" s="547">
        <f t="shared" si="27"/>
        <v>6.24</v>
      </c>
      <c r="U304" s="547">
        <f t="shared" si="30"/>
        <v>481.11</v>
      </c>
    </row>
    <row r="305" spans="1:21" x14ac:dyDescent="0.3">
      <c r="A305" s="541" t="s">
        <v>4741</v>
      </c>
      <c r="B305" s="557" t="s">
        <v>10</v>
      </c>
      <c r="C305" s="558" t="s">
        <v>4742</v>
      </c>
      <c r="D305" s="543" t="s">
        <v>91</v>
      </c>
      <c r="E305" s="544">
        <v>1.68</v>
      </c>
      <c r="F305" s="544">
        <v>94.54</v>
      </c>
      <c r="G305" s="544">
        <f t="shared" si="28"/>
        <v>158.83000000000001</v>
      </c>
      <c r="H305" s="570">
        <v>0</v>
      </c>
      <c r="I305" s="570">
        <v>94.54</v>
      </c>
      <c r="J305" s="570">
        <v>0</v>
      </c>
      <c r="K305" s="544">
        <v>1.68</v>
      </c>
      <c r="L305" s="544">
        <v>114.3</v>
      </c>
      <c r="M305" s="544">
        <v>192.02</v>
      </c>
      <c r="N305" s="544">
        <v>1.68</v>
      </c>
      <c r="O305" s="544">
        <v>114.3</v>
      </c>
      <c r="P305" s="544">
        <f t="shared" si="29"/>
        <v>192.02</v>
      </c>
      <c r="Q305" s="556"/>
      <c r="R305" s="556">
        <v>114.3</v>
      </c>
      <c r="S305" s="544">
        <v>192.02</v>
      </c>
      <c r="T305" s="547">
        <f t="shared" si="27"/>
        <v>1.68</v>
      </c>
      <c r="U305" s="547">
        <f t="shared" si="30"/>
        <v>192.03</v>
      </c>
    </row>
    <row r="306" spans="1:21" ht="27.6" x14ac:dyDescent="0.3">
      <c r="A306" s="541" t="s">
        <v>4743</v>
      </c>
      <c r="B306" s="557" t="s">
        <v>10</v>
      </c>
      <c r="C306" s="558" t="s">
        <v>4744</v>
      </c>
      <c r="D306" s="543" t="s">
        <v>115</v>
      </c>
      <c r="E306" s="544">
        <v>4.5</v>
      </c>
      <c r="F306" s="544">
        <v>36.729999999999997</v>
      </c>
      <c r="G306" s="544">
        <f t="shared" si="28"/>
        <v>165.29</v>
      </c>
      <c r="H306" s="570">
        <v>0</v>
      </c>
      <c r="I306" s="570">
        <v>36.729999999999997</v>
      </c>
      <c r="J306" s="570">
        <v>0</v>
      </c>
      <c r="K306" s="544">
        <v>4.5</v>
      </c>
      <c r="L306" s="544">
        <v>44.41</v>
      </c>
      <c r="M306" s="544">
        <v>199.84</v>
      </c>
      <c r="N306" s="544">
        <v>4.5</v>
      </c>
      <c r="O306" s="544">
        <v>44.41</v>
      </c>
      <c r="P306" s="544">
        <f t="shared" si="29"/>
        <v>199.85</v>
      </c>
      <c r="Q306" s="556"/>
      <c r="R306" s="556">
        <v>44.41</v>
      </c>
      <c r="S306" s="544">
        <v>199.85</v>
      </c>
      <c r="T306" s="547">
        <f t="shared" si="27"/>
        <v>4.5</v>
      </c>
      <c r="U306" s="547">
        <f t="shared" si="30"/>
        <v>199.85</v>
      </c>
    </row>
    <row r="307" spans="1:21" x14ac:dyDescent="0.3">
      <c r="A307" s="541" t="s">
        <v>4745</v>
      </c>
      <c r="B307" s="557" t="s">
        <v>10</v>
      </c>
      <c r="C307" s="558" t="s">
        <v>4575</v>
      </c>
      <c r="D307" s="543" t="s">
        <v>115</v>
      </c>
      <c r="E307" s="544">
        <v>6.24</v>
      </c>
      <c r="F307" s="544">
        <v>3.37</v>
      </c>
      <c r="G307" s="544">
        <f t="shared" si="28"/>
        <v>21.03</v>
      </c>
      <c r="H307" s="570">
        <v>0</v>
      </c>
      <c r="I307" s="570">
        <v>3.37</v>
      </c>
      <c r="J307" s="570">
        <v>0</v>
      </c>
      <c r="K307" s="544">
        <v>6.24</v>
      </c>
      <c r="L307" s="544">
        <v>4.07</v>
      </c>
      <c r="M307" s="544">
        <v>25.39</v>
      </c>
      <c r="N307" s="544">
        <v>6.24</v>
      </c>
      <c r="O307" s="544">
        <v>4.07</v>
      </c>
      <c r="P307" s="544">
        <f t="shared" si="29"/>
        <v>25.4</v>
      </c>
      <c r="Q307" s="556"/>
      <c r="R307" s="556">
        <v>4.07</v>
      </c>
      <c r="S307" s="544">
        <v>25.4</v>
      </c>
      <c r="T307" s="547">
        <f t="shared" si="27"/>
        <v>6.24</v>
      </c>
      <c r="U307" s="547">
        <f t="shared" si="30"/>
        <v>25.400000000000002</v>
      </c>
    </row>
    <row r="308" spans="1:21" x14ac:dyDescent="0.3">
      <c r="A308" s="541" t="s">
        <v>4746</v>
      </c>
      <c r="B308" s="557" t="s">
        <v>10</v>
      </c>
      <c r="C308" s="558" t="s">
        <v>4747</v>
      </c>
      <c r="D308" s="543" t="s">
        <v>115</v>
      </c>
      <c r="E308" s="544">
        <v>6.24</v>
      </c>
      <c r="F308" s="544">
        <v>28.9</v>
      </c>
      <c r="G308" s="544">
        <f t="shared" si="28"/>
        <v>180.34</v>
      </c>
      <c r="H308" s="570">
        <v>0</v>
      </c>
      <c r="I308" s="570">
        <v>28.9</v>
      </c>
      <c r="J308" s="570">
        <v>0</v>
      </c>
      <c r="K308" s="544">
        <v>6.24</v>
      </c>
      <c r="L308" s="544">
        <v>34.94</v>
      </c>
      <c r="M308" s="544">
        <v>218.02</v>
      </c>
      <c r="N308" s="544">
        <v>6.24</v>
      </c>
      <c r="O308" s="544">
        <v>34.94</v>
      </c>
      <c r="P308" s="544">
        <f t="shared" si="29"/>
        <v>218.03</v>
      </c>
      <c r="Q308" s="556"/>
      <c r="R308" s="556">
        <v>34.94</v>
      </c>
      <c r="S308" s="544">
        <v>218.03</v>
      </c>
      <c r="T308" s="547">
        <f t="shared" si="27"/>
        <v>6.24</v>
      </c>
      <c r="U308" s="547">
        <f t="shared" si="30"/>
        <v>218.03</v>
      </c>
    </row>
    <row r="309" spans="1:21" x14ac:dyDescent="0.3">
      <c r="A309" s="541" t="s">
        <v>4748</v>
      </c>
      <c r="B309" s="557" t="s">
        <v>10</v>
      </c>
      <c r="C309" s="558" t="s">
        <v>4583</v>
      </c>
      <c r="D309" s="543" t="s">
        <v>115</v>
      </c>
      <c r="E309" s="544">
        <v>6.24</v>
      </c>
      <c r="F309" s="544">
        <v>15.51</v>
      </c>
      <c r="G309" s="544">
        <f t="shared" si="28"/>
        <v>96.78</v>
      </c>
      <c r="H309" s="570">
        <v>0</v>
      </c>
      <c r="I309" s="570">
        <v>15.51</v>
      </c>
      <c r="J309" s="570">
        <v>0</v>
      </c>
      <c r="K309" s="544">
        <v>6.24</v>
      </c>
      <c r="L309" s="544">
        <v>18.75</v>
      </c>
      <c r="M309" s="544">
        <v>117</v>
      </c>
      <c r="N309" s="544">
        <v>6.24</v>
      </c>
      <c r="O309" s="544">
        <v>18.75</v>
      </c>
      <c r="P309" s="544">
        <f t="shared" si="29"/>
        <v>117</v>
      </c>
      <c r="Q309" s="556"/>
      <c r="R309" s="556">
        <v>18.75</v>
      </c>
      <c r="S309" s="544">
        <v>117</v>
      </c>
      <c r="T309" s="547">
        <f t="shared" si="27"/>
        <v>6.24</v>
      </c>
      <c r="U309" s="547">
        <f t="shared" si="30"/>
        <v>117</v>
      </c>
    </row>
    <row r="310" spans="1:21" ht="27.6" x14ac:dyDescent="0.3">
      <c r="A310" s="541" t="s">
        <v>4749</v>
      </c>
      <c r="B310" s="557" t="s">
        <v>10</v>
      </c>
      <c r="C310" s="558" t="s">
        <v>4750</v>
      </c>
      <c r="D310" s="543" t="s">
        <v>179</v>
      </c>
      <c r="E310" s="544">
        <v>3.3</v>
      </c>
      <c r="F310" s="544">
        <v>91.67</v>
      </c>
      <c r="G310" s="544">
        <f t="shared" si="28"/>
        <v>302.51</v>
      </c>
      <c r="H310" s="570">
        <v>0</v>
      </c>
      <c r="I310" s="570">
        <v>91.67</v>
      </c>
      <c r="J310" s="570">
        <v>0</v>
      </c>
      <c r="K310" s="544">
        <v>3.3</v>
      </c>
      <c r="L310" s="544">
        <v>110.83</v>
      </c>
      <c r="M310" s="544">
        <v>365.73</v>
      </c>
      <c r="N310" s="544">
        <v>3.3</v>
      </c>
      <c r="O310" s="544">
        <v>110.83</v>
      </c>
      <c r="P310" s="544">
        <f t="shared" si="29"/>
        <v>365.74</v>
      </c>
      <c r="Q310" s="556"/>
      <c r="R310" s="556">
        <v>110.83</v>
      </c>
      <c r="S310" s="544">
        <v>365.74</v>
      </c>
      <c r="T310" s="547">
        <f t="shared" si="27"/>
        <v>3.3</v>
      </c>
      <c r="U310" s="547">
        <f t="shared" si="30"/>
        <v>365.74</v>
      </c>
    </row>
    <row r="311" spans="1:21" x14ac:dyDescent="0.3">
      <c r="A311" s="550" t="s">
        <v>3494</v>
      </c>
      <c r="B311" s="551" t="s">
        <v>4751</v>
      </c>
      <c r="C311" s="552"/>
      <c r="D311" s="553">
        <v>0</v>
      </c>
      <c r="E311" s="554">
        <v>0</v>
      </c>
      <c r="F311" s="554">
        <v>0</v>
      </c>
      <c r="G311" s="554">
        <f t="shared" si="28"/>
        <v>0</v>
      </c>
      <c r="H311" s="555">
        <v>0</v>
      </c>
      <c r="I311" s="555">
        <v>0</v>
      </c>
      <c r="J311" s="555">
        <v>0</v>
      </c>
      <c r="K311" s="554"/>
      <c r="L311" s="554">
        <v>0</v>
      </c>
      <c r="M311" s="554">
        <v>0</v>
      </c>
      <c r="N311" s="554"/>
      <c r="O311" s="554">
        <v>0</v>
      </c>
      <c r="P311" s="544">
        <f t="shared" si="29"/>
        <v>0</v>
      </c>
      <c r="Q311" s="556"/>
      <c r="R311" s="556">
        <v>0</v>
      </c>
      <c r="S311" s="544">
        <v>0</v>
      </c>
      <c r="T311" s="547">
        <f t="shared" si="27"/>
        <v>0</v>
      </c>
      <c r="U311" s="547">
        <f t="shared" si="30"/>
        <v>0</v>
      </c>
    </row>
    <row r="312" spans="1:21" x14ac:dyDescent="0.3">
      <c r="A312" s="541" t="s">
        <v>4752</v>
      </c>
      <c r="B312" s="557" t="s">
        <v>10</v>
      </c>
      <c r="C312" s="558" t="s">
        <v>4753</v>
      </c>
      <c r="D312" s="543" t="s">
        <v>91</v>
      </c>
      <c r="E312" s="544">
        <v>0.3</v>
      </c>
      <c r="F312" s="544">
        <v>2425.31</v>
      </c>
      <c r="G312" s="544">
        <f t="shared" si="28"/>
        <v>727.59</v>
      </c>
      <c r="H312" s="570">
        <v>0</v>
      </c>
      <c r="I312" s="570">
        <v>2425.31</v>
      </c>
      <c r="J312" s="570">
        <v>0</v>
      </c>
      <c r="K312" s="544">
        <v>0.3</v>
      </c>
      <c r="L312" s="544">
        <v>2932.33</v>
      </c>
      <c r="M312" s="544">
        <v>879.69</v>
      </c>
      <c r="N312" s="544">
        <v>0.3</v>
      </c>
      <c r="O312" s="544">
        <v>2932.33</v>
      </c>
      <c r="P312" s="544">
        <f t="shared" si="29"/>
        <v>879.7</v>
      </c>
      <c r="Q312" s="556"/>
      <c r="R312" s="556">
        <v>2932.33</v>
      </c>
      <c r="S312" s="544">
        <v>879.7</v>
      </c>
      <c r="T312" s="547">
        <f t="shared" si="27"/>
        <v>0.3</v>
      </c>
      <c r="U312" s="547">
        <f t="shared" si="30"/>
        <v>879.7</v>
      </c>
    </row>
    <row r="313" spans="1:21" x14ac:dyDescent="0.3">
      <c r="A313" s="541" t="s">
        <v>4754</v>
      </c>
      <c r="B313" s="557" t="s">
        <v>10</v>
      </c>
      <c r="C313" s="558" t="s">
        <v>4575</v>
      </c>
      <c r="D313" s="543" t="s">
        <v>115</v>
      </c>
      <c r="E313" s="544">
        <v>1</v>
      </c>
      <c r="F313" s="544">
        <v>3.37</v>
      </c>
      <c r="G313" s="544">
        <f t="shared" si="28"/>
        <v>3.37</v>
      </c>
      <c r="H313" s="570">
        <v>0</v>
      </c>
      <c r="I313" s="570">
        <v>3.37</v>
      </c>
      <c r="J313" s="570">
        <v>0</v>
      </c>
      <c r="K313" s="544">
        <v>1</v>
      </c>
      <c r="L313" s="544">
        <v>4.07</v>
      </c>
      <c r="M313" s="544">
        <v>4.07</v>
      </c>
      <c r="N313" s="544">
        <v>1</v>
      </c>
      <c r="O313" s="544">
        <v>4.07</v>
      </c>
      <c r="P313" s="544">
        <f t="shared" si="29"/>
        <v>4.07</v>
      </c>
      <c r="Q313" s="556"/>
      <c r="R313" s="556">
        <v>4.07</v>
      </c>
      <c r="S313" s="544">
        <v>4.07</v>
      </c>
      <c r="T313" s="547">
        <f t="shared" si="27"/>
        <v>1</v>
      </c>
      <c r="U313" s="547">
        <f t="shared" si="30"/>
        <v>4.07</v>
      </c>
    </row>
    <row r="314" spans="1:21" x14ac:dyDescent="0.3">
      <c r="A314" s="541" t="s">
        <v>4755</v>
      </c>
      <c r="B314" s="557" t="s">
        <v>10</v>
      </c>
      <c r="C314" s="558" t="s">
        <v>4747</v>
      </c>
      <c r="D314" s="543" t="s">
        <v>115</v>
      </c>
      <c r="E314" s="544">
        <v>1</v>
      </c>
      <c r="F314" s="544">
        <v>28.9</v>
      </c>
      <c r="G314" s="544">
        <f t="shared" si="28"/>
        <v>28.9</v>
      </c>
      <c r="H314" s="570">
        <v>0</v>
      </c>
      <c r="I314" s="570">
        <v>28.9</v>
      </c>
      <c r="J314" s="570">
        <v>0</v>
      </c>
      <c r="K314" s="544">
        <v>1</v>
      </c>
      <c r="L314" s="544">
        <v>34.94</v>
      </c>
      <c r="M314" s="544">
        <v>34.94</v>
      </c>
      <c r="N314" s="544">
        <v>1</v>
      </c>
      <c r="O314" s="544">
        <v>34.94</v>
      </c>
      <c r="P314" s="544">
        <f t="shared" si="29"/>
        <v>34.94</v>
      </c>
      <c r="Q314" s="556"/>
      <c r="R314" s="556">
        <v>34.94</v>
      </c>
      <c r="S314" s="544">
        <v>34.94</v>
      </c>
      <c r="T314" s="547">
        <f t="shared" si="27"/>
        <v>1</v>
      </c>
      <c r="U314" s="547">
        <f t="shared" si="30"/>
        <v>34.94</v>
      </c>
    </row>
    <row r="315" spans="1:21" x14ac:dyDescent="0.3">
      <c r="A315" s="541" t="s">
        <v>4756</v>
      </c>
      <c r="B315" s="557" t="s">
        <v>10</v>
      </c>
      <c r="C315" s="558" t="s">
        <v>4583</v>
      </c>
      <c r="D315" s="543" t="s">
        <v>115</v>
      </c>
      <c r="E315" s="544">
        <v>1</v>
      </c>
      <c r="F315" s="544">
        <v>15.51</v>
      </c>
      <c r="G315" s="544">
        <f t="shared" si="28"/>
        <v>15.51</v>
      </c>
      <c r="H315" s="570">
        <v>0</v>
      </c>
      <c r="I315" s="570">
        <v>15.51</v>
      </c>
      <c r="J315" s="570">
        <v>0</v>
      </c>
      <c r="K315" s="544">
        <v>1</v>
      </c>
      <c r="L315" s="544">
        <v>18.75</v>
      </c>
      <c r="M315" s="544">
        <v>18.75</v>
      </c>
      <c r="N315" s="544">
        <v>1</v>
      </c>
      <c r="O315" s="544">
        <v>18.75</v>
      </c>
      <c r="P315" s="544">
        <f t="shared" si="29"/>
        <v>18.75</v>
      </c>
      <c r="Q315" s="556"/>
      <c r="R315" s="556">
        <v>18.75</v>
      </c>
      <c r="S315" s="544">
        <v>18.75</v>
      </c>
      <c r="T315" s="547">
        <f t="shared" si="27"/>
        <v>1</v>
      </c>
      <c r="U315" s="547">
        <f t="shared" si="30"/>
        <v>18.75</v>
      </c>
    </row>
    <row r="316" spans="1:21" ht="27.6" x14ac:dyDescent="0.3">
      <c r="A316" s="541" t="s">
        <v>4757</v>
      </c>
      <c r="B316" s="557" t="s">
        <v>10</v>
      </c>
      <c r="C316" s="558" t="s">
        <v>4750</v>
      </c>
      <c r="D316" s="543" t="s">
        <v>179</v>
      </c>
      <c r="E316" s="544">
        <v>14</v>
      </c>
      <c r="F316" s="544">
        <v>91.67</v>
      </c>
      <c r="G316" s="544">
        <f t="shared" si="28"/>
        <v>1283.3800000000001</v>
      </c>
      <c r="H316" s="570">
        <v>0</v>
      </c>
      <c r="I316" s="570">
        <v>91.67</v>
      </c>
      <c r="J316" s="570">
        <v>0</v>
      </c>
      <c r="K316" s="544">
        <v>14</v>
      </c>
      <c r="L316" s="544">
        <v>110.83</v>
      </c>
      <c r="M316" s="544">
        <v>1551.62</v>
      </c>
      <c r="N316" s="544">
        <v>14</v>
      </c>
      <c r="O316" s="544">
        <v>110.83</v>
      </c>
      <c r="P316" s="544">
        <f t="shared" si="29"/>
        <v>1551.62</v>
      </c>
      <c r="Q316" s="556"/>
      <c r="R316" s="556">
        <v>110.83</v>
      </c>
      <c r="S316" s="544">
        <v>1551.62</v>
      </c>
      <c r="T316" s="547">
        <f t="shared" si="27"/>
        <v>14</v>
      </c>
      <c r="U316" s="547">
        <f t="shared" si="30"/>
        <v>1551.62</v>
      </c>
    </row>
    <row r="317" spans="1:21" x14ac:dyDescent="0.3">
      <c r="A317" s="550" t="s">
        <v>3496</v>
      </c>
      <c r="B317" s="551" t="s">
        <v>4758</v>
      </c>
      <c r="C317" s="552"/>
      <c r="D317" s="553">
        <v>0</v>
      </c>
      <c r="E317" s="554">
        <v>0</v>
      </c>
      <c r="F317" s="554">
        <v>0</v>
      </c>
      <c r="G317" s="554">
        <f t="shared" si="28"/>
        <v>0</v>
      </c>
      <c r="H317" s="555">
        <v>0</v>
      </c>
      <c r="I317" s="555">
        <v>0</v>
      </c>
      <c r="J317" s="555">
        <v>0</v>
      </c>
      <c r="K317" s="554"/>
      <c r="L317" s="554">
        <v>0</v>
      </c>
      <c r="M317" s="554">
        <v>0</v>
      </c>
      <c r="N317" s="554"/>
      <c r="O317" s="554">
        <v>0</v>
      </c>
      <c r="P317" s="544">
        <f t="shared" si="29"/>
        <v>0</v>
      </c>
      <c r="Q317" s="556"/>
      <c r="R317" s="556">
        <v>0</v>
      </c>
      <c r="S317" s="544">
        <v>0</v>
      </c>
      <c r="T317" s="547">
        <f t="shared" si="27"/>
        <v>0</v>
      </c>
      <c r="U317" s="547">
        <f t="shared" si="30"/>
        <v>0</v>
      </c>
    </row>
    <row r="318" spans="1:21" x14ac:dyDescent="0.3">
      <c r="A318" s="541" t="s">
        <v>4759</v>
      </c>
      <c r="B318" s="557" t="s">
        <v>10</v>
      </c>
      <c r="C318" s="558" t="s">
        <v>4753</v>
      </c>
      <c r="D318" s="543" t="s">
        <v>91</v>
      </c>
      <c r="E318" s="544">
        <v>0.41</v>
      </c>
      <c r="F318" s="544">
        <v>2425.31</v>
      </c>
      <c r="G318" s="544">
        <f t="shared" si="28"/>
        <v>994.38</v>
      </c>
      <c r="H318" s="570">
        <v>0</v>
      </c>
      <c r="I318" s="570">
        <v>2425.31</v>
      </c>
      <c r="J318" s="570">
        <v>0</v>
      </c>
      <c r="K318" s="544">
        <v>0.41</v>
      </c>
      <c r="L318" s="544">
        <v>2932.33</v>
      </c>
      <c r="M318" s="544">
        <v>1202.25</v>
      </c>
      <c r="N318" s="544">
        <v>0.41</v>
      </c>
      <c r="O318" s="544">
        <v>2932.33</v>
      </c>
      <c r="P318" s="544">
        <f t="shared" si="29"/>
        <v>1202.26</v>
      </c>
      <c r="Q318" s="556"/>
      <c r="R318" s="556">
        <v>2932.33</v>
      </c>
      <c r="S318" s="544">
        <v>1202.26</v>
      </c>
      <c r="T318" s="547">
        <f t="shared" si="27"/>
        <v>0.41</v>
      </c>
      <c r="U318" s="547">
        <f t="shared" si="30"/>
        <v>1202.26</v>
      </c>
    </row>
    <row r="319" spans="1:21" x14ac:dyDescent="0.3">
      <c r="A319" s="541" t="s">
        <v>4760</v>
      </c>
      <c r="B319" s="557" t="s">
        <v>10</v>
      </c>
      <c r="C319" s="558" t="s">
        <v>4575</v>
      </c>
      <c r="D319" s="543" t="s">
        <v>115</v>
      </c>
      <c r="E319" s="544">
        <v>6.45</v>
      </c>
      <c r="F319" s="544">
        <v>3.37</v>
      </c>
      <c r="G319" s="544">
        <f t="shared" si="28"/>
        <v>21.74</v>
      </c>
      <c r="H319" s="570">
        <v>0</v>
      </c>
      <c r="I319" s="570">
        <v>3.37</v>
      </c>
      <c r="J319" s="570">
        <v>0</v>
      </c>
      <c r="K319" s="544">
        <v>6.45</v>
      </c>
      <c r="L319" s="544">
        <v>4.07</v>
      </c>
      <c r="M319" s="544">
        <v>26.25</v>
      </c>
      <c r="N319" s="544">
        <v>6.45</v>
      </c>
      <c r="O319" s="544">
        <v>4.07</v>
      </c>
      <c r="P319" s="544">
        <f t="shared" si="29"/>
        <v>26.25</v>
      </c>
      <c r="Q319" s="556"/>
      <c r="R319" s="556">
        <v>4.07</v>
      </c>
      <c r="S319" s="544">
        <v>26.25</v>
      </c>
      <c r="T319" s="547">
        <f t="shared" si="27"/>
        <v>6.45</v>
      </c>
      <c r="U319" s="547">
        <f t="shared" si="30"/>
        <v>26.26</v>
      </c>
    </row>
    <row r="320" spans="1:21" x14ac:dyDescent="0.3">
      <c r="A320" s="541" t="s">
        <v>4761</v>
      </c>
      <c r="B320" s="557" t="s">
        <v>10</v>
      </c>
      <c r="C320" s="558" t="s">
        <v>4747</v>
      </c>
      <c r="D320" s="543" t="s">
        <v>115</v>
      </c>
      <c r="E320" s="544">
        <v>6.45</v>
      </c>
      <c r="F320" s="544">
        <v>28.9</v>
      </c>
      <c r="G320" s="544">
        <f t="shared" si="28"/>
        <v>186.41</v>
      </c>
      <c r="H320" s="570">
        <v>0</v>
      </c>
      <c r="I320" s="570">
        <v>28.9</v>
      </c>
      <c r="J320" s="570">
        <v>0</v>
      </c>
      <c r="K320" s="544">
        <v>6.45</v>
      </c>
      <c r="L320" s="544">
        <v>34.94</v>
      </c>
      <c r="M320" s="544">
        <v>225.36</v>
      </c>
      <c r="N320" s="544">
        <v>6.45</v>
      </c>
      <c r="O320" s="544">
        <v>34.94</v>
      </c>
      <c r="P320" s="544">
        <f t="shared" si="29"/>
        <v>225.36</v>
      </c>
      <c r="Q320" s="556"/>
      <c r="R320" s="556">
        <v>34.94</v>
      </c>
      <c r="S320" s="544">
        <v>225.36</v>
      </c>
      <c r="T320" s="547">
        <f t="shared" si="27"/>
        <v>6.45</v>
      </c>
      <c r="U320" s="547">
        <f t="shared" si="30"/>
        <v>225.37</v>
      </c>
    </row>
    <row r="321" spans="1:21" x14ac:dyDescent="0.3">
      <c r="A321" s="541" t="s">
        <v>4762</v>
      </c>
      <c r="B321" s="557" t="s">
        <v>10</v>
      </c>
      <c r="C321" s="558" t="s">
        <v>4583</v>
      </c>
      <c r="D321" s="543" t="s">
        <v>115</v>
      </c>
      <c r="E321" s="544">
        <v>6.45</v>
      </c>
      <c r="F321" s="544">
        <v>15.51</v>
      </c>
      <c r="G321" s="544">
        <f t="shared" si="28"/>
        <v>100.04</v>
      </c>
      <c r="H321" s="570">
        <v>0</v>
      </c>
      <c r="I321" s="570">
        <v>15.51</v>
      </c>
      <c r="J321" s="570">
        <v>0</v>
      </c>
      <c r="K321" s="544">
        <v>6.45</v>
      </c>
      <c r="L321" s="544">
        <v>18.75</v>
      </c>
      <c r="M321" s="544">
        <v>120.93</v>
      </c>
      <c r="N321" s="544">
        <v>6.45</v>
      </c>
      <c r="O321" s="544">
        <v>18.75</v>
      </c>
      <c r="P321" s="544">
        <f t="shared" si="29"/>
        <v>120.94</v>
      </c>
      <c r="Q321" s="556"/>
      <c r="R321" s="556">
        <v>18.75</v>
      </c>
      <c r="S321" s="544">
        <v>120.94</v>
      </c>
      <c r="T321" s="547">
        <f t="shared" si="27"/>
        <v>6.45</v>
      </c>
      <c r="U321" s="547">
        <f t="shared" si="30"/>
        <v>120.94000000000001</v>
      </c>
    </row>
    <row r="322" spans="1:21" ht="27.6" x14ac:dyDescent="0.3">
      <c r="A322" s="541" t="s">
        <v>4763</v>
      </c>
      <c r="B322" s="557" t="s">
        <v>10</v>
      </c>
      <c r="C322" s="558" t="s">
        <v>4750</v>
      </c>
      <c r="D322" s="543" t="s">
        <v>179</v>
      </c>
      <c r="E322" s="544">
        <v>3.18</v>
      </c>
      <c r="F322" s="544">
        <v>91.67</v>
      </c>
      <c r="G322" s="544">
        <f t="shared" si="28"/>
        <v>291.51</v>
      </c>
      <c r="H322" s="570">
        <v>0</v>
      </c>
      <c r="I322" s="570">
        <v>91.67</v>
      </c>
      <c r="J322" s="570">
        <v>0</v>
      </c>
      <c r="K322" s="544">
        <v>3.18</v>
      </c>
      <c r="L322" s="544">
        <v>110.83</v>
      </c>
      <c r="M322" s="544">
        <v>352.43</v>
      </c>
      <c r="N322" s="544">
        <v>3.18</v>
      </c>
      <c r="O322" s="544">
        <v>110.83</v>
      </c>
      <c r="P322" s="544">
        <f t="shared" si="29"/>
        <v>352.44</v>
      </c>
      <c r="Q322" s="556"/>
      <c r="R322" s="556">
        <v>110.83</v>
      </c>
      <c r="S322" s="544">
        <v>352.44</v>
      </c>
      <c r="T322" s="547">
        <f t="shared" si="27"/>
        <v>3.18</v>
      </c>
      <c r="U322" s="547">
        <f t="shared" si="30"/>
        <v>352.44</v>
      </c>
    </row>
    <row r="323" spans="1:21" x14ac:dyDescent="0.3">
      <c r="A323" s="559" t="s">
        <v>180</v>
      </c>
      <c r="B323" s="560" t="s">
        <v>3726</v>
      </c>
      <c r="C323" s="561"/>
      <c r="D323" s="562">
        <v>0</v>
      </c>
      <c r="E323" s="563">
        <v>0</v>
      </c>
      <c r="F323" s="563">
        <v>0</v>
      </c>
      <c r="G323" s="563">
        <f t="shared" si="28"/>
        <v>0</v>
      </c>
      <c r="H323" s="563">
        <v>0</v>
      </c>
      <c r="I323" s="563">
        <v>0</v>
      </c>
      <c r="J323" s="563">
        <v>0</v>
      </c>
      <c r="K323" s="563"/>
      <c r="L323" s="563">
        <v>0</v>
      </c>
      <c r="M323" s="563"/>
      <c r="N323" s="563"/>
      <c r="O323" s="563">
        <v>0</v>
      </c>
      <c r="P323" s="563"/>
      <c r="Q323" s="564"/>
      <c r="R323" s="564"/>
      <c r="S323" s="565">
        <v>0</v>
      </c>
      <c r="T323" s="566">
        <f t="shared" si="27"/>
        <v>0</v>
      </c>
      <c r="U323" s="566">
        <f>(H323*I323)+(K323*L323)+(Q323*R323)</f>
        <v>0</v>
      </c>
    </row>
    <row r="324" spans="1:21" x14ac:dyDescent="0.3">
      <c r="A324" s="550" t="s">
        <v>3503</v>
      </c>
      <c r="B324" s="551" t="s">
        <v>4716</v>
      </c>
      <c r="C324" s="552"/>
      <c r="D324" s="553">
        <v>0</v>
      </c>
      <c r="E324" s="554">
        <v>0</v>
      </c>
      <c r="F324" s="554">
        <v>0</v>
      </c>
      <c r="G324" s="554">
        <f t="shared" si="28"/>
        <v>0</v>
      </c>
      <c r="H324" s="555">
        <v>0</v>
      </c>
      <c r="I324" s="555">
        <v>0</v>
      </c>
      <c r="J324" s="555">
        <v>0</v>
      </c>
      <c r="K324" s="554"/>
      <c r="L324" s="554">
        <v>0</v>
      </c>
      <c r="M324" s="554">
        <v>0</v>
      </c>
      <c r="N324" s="554"/>
      <c r="O324" s="554">
        <v>0</v>
      </c>
      <c r="P324" s="544">
        <f t="shared" ref="P324:P333" si="31">ROUND(N324*O324,2)</f>
        <v>0</v>
      </c>
      <c r="Q324" s="556"/>
      <c r="R324" s="556">
        <v>0</v>
      </c>
      <c r="S324" s="544">
        <v>0</v>
      </c>
      <c r="T324" s="547">
        <f t="shared" si="27"/>
        <v>0</v>
      </c>
      <c r="U324" s="547">
        <f t="shared" ref="U324:U333" si="32">ROUNDUP((H324*I324)+(K324*L324)+(Q324*R324),2)</f>
        <v>0</v>
      </c>
    </row>
    <row r="325" spans="1:21" x14ac:dyDescent="0.3">
      <c r="A325" s="541" t="s">
        <v>4764</v>
      </c>
      <c r="B325" s="557" t="s">
        <v>10</v>
      </c>
      <c r="C325" s="558" t="s">
        <v>4466</v>
      </c>
      <c r="D325" s="543" t="s">
        <v>91</v>
      </c>
      <c r="E325" s="544">
        <v>0.2</v>
      </c>
      <c r="F325" s="544">
        <v>63.26</v>
      </c>
      <c r="G325" s="544">
        <f t="shared" si="28"/>
        <v>12.65</v>
      </c>
      <c r="H325" s="570">
        <v>0</v>
      </c>
      <c r="I325" s="570">
        <v>63.26</v>
      </c>
      <c r="J325" s="570">
        <v>0</v>
      </c>
      <c r="K325" s="544">
        <v>0.2</v>
      </c>
      <c r="L325" s="544">
        <v>76.48</v>
      </c>
      <c r="M325" s="544">
        <v>15.29</v>
      </c>
      <c r="N325" s="544">
        <v>0.2</v>
      </c>
      <c r="O325" s="544">
        <v>76.48</v>
      </c>
      <c r="P325" s="544">
        <f t="shared" si="31"/>
        <v>15.3</v>
      </c>
      <c r="Q325" s="556"/>
      <c r="R325" s="556">
        <v>76.48</v>
      </c>
      <c r="S325" s="544">
        <v>15.3</v>
      </c>
      <c r="T325" s="547">
        <f t="shared" si="27"/>
        <v>0.2</v>
      </c>
      <c r="U325" s="547">
        <f t="shared" si="32"/>
        <v>15.299999999999999</v>
      </c>
    </row>
    <row r="326" spans="1:21" x14ac:dyDescent="0.3">
      <c r="A326" s="541" t="s">
        <v>4765</v>
      </c>
      <c r="B326" s="557" t="s">
        <v>10</v>
      </c>
      <c r="C326" s="558" t="s">
        <v>4719</v>
      </c>
      <c r="D326" s="543" t="s">
        <v>115</v>
      </c>
      <c r="E326" s="544">
        <v>0.2</v>
      </c>
      <c r="F326" s="544">
        <v>24.05</v>
      </c>
      <c r="G326" s="544">
        <f t="shared" si="28"/>
        <v>4.8099999999999996</v>
      </c>
      <c r="H326" s="570">
        <v>0</v>
      </c>
      <c r="I326" s="570">
        <v>24.05</v>
      </c>
      <c r="J326" s="570">
        <v>0</v>
      </c>
      <c r="K326" s="544">
        <v>0.2</v>
      </c>
      <c r="L326" s="544">
        <v>29.08</v>
      </c>
      <c r="M326" s="544">
        <v>5.81</v>
      </c>
      <c r="N326" s="544">
        <v>0.2</v>
      </c>
      <c r="O326" s="544">
        <v>29.08</v>
      </c>
      <c r="P326" s="544">
        <f t="shared" si="31"/>
        <v>5.82</v>
      </c>
      <c r="Q326" s="556"/>
      <c r="R326" s="556">
        <v>29.08</v>
      </c>
      <c r="S326" s="544">
        <v>5.82</v>
      </c>
      <c r="T326" s="547">
        <f t="shared" si="27"/>
        <v>0.2</v>
      </c>
      <c r="U326" s="547">
        <f t="shared" si="32"/>
        <v>5.8199999999999994</v>
      </c>
    </row>
    <row r="327" spans="1:21" ht="27.6" x14ac:dyDescent="0.3">
      <c r="A327" s="541" t="s">
        <v>4766</v>
      </c>
      <c r="B327" s="557" t="s">
        <v>10</v>
      </c>
      <c r="C327" s="558" t="s">
        <v>4721</v>
      </c>
      <c r="D327" s="543" t="s">
        <v>115</v>
      </c>
      <c r="E327" s="544">
        <v>3.6</v>
      </c>
      <c r="F327" s="544">
        <v>128.44</v>
      </c>
      <c r="G327" s="544">
        <f t="shared" si="28"/>
        <v>462.38</v>
      </c>
      <c r="H327" s="570">
        <v>0</v>
      </c>
      <c r="I327" s="570">
        <v>128.44</v>
      </c>
      <c r="J327" s="570">
        <v>0</v>
      </c>
      <c r="K327" s="544">
        <v>3.6</v>
      </c>
      <c r="L327" s="544">
        <v>155.29</v>
      </c>
      <c r="M327" s="544">
        <v>559.04</v>
      </c>
      <c r="N327" s="544">
        <v>3.6</v>
      </c>
      <c r="O327" s="544">
        <v>155.29</v>
      </c>
      <c r="P327" s="544">
        <f t="shared" si="31"/>
        <v>559.04</v>
      </c>
      <c r="Q327" s="556"/>
      <c r="R327" s="556">
        <v>155.29</v>
      </c>
      <c r="S327" s="544">
        <v>559.04</v>
      </c>
      <c r="T327" s="547">
        <f t="shared" si="27"/>
        <v>3.6</v>
      </c>
      <c r="U327" s="547">
        <f t="shared" si="32"/>
        <v>559.04999999999995</v>
      </c>
    </row>
    <row r="328" spans="1:21" x14ac:dyDescent="0.3">
      <c r="A328" s="550" t="s">
        <v>4767</v>
      </c>
      <c r="B328" s="551" t="s">
        <v>4723</v>
      </c>
      <c r="C328" s="552"/>
      <c r="D328" s="553">
        <v>0</v>
      </c>
      <c r="E328" s="554">
        <v>0</v>
      </c>
      <c r="F328" s="554">
        <v>0</v>
      </c>
      <c r="G328" s="554">
        <f t="shared" si="28"/>
        <v>0</v>
      </c>
      <c r="H328" s="555">
        <v>0</v>
      </c>
      <c r="I328" s="555">
        <v>0</v>
      </c>
      <c r="J328" s="555">
        <v>0</v>
      </c>
      <c r="K328" s="554"/>
      <c r="L328" s="554">
        <v>0</v>
      </c>
      <c r="M328" s="554">
        <v>0</v>
      </c>
      <c r="N328" s="554"/>
      <c r="O328" s="554">
        <v>0</v>
      </c>
      <c r="P328" s="544">
        <f t="shared" si="31"/>
        <v>0</v>
      </c>
      <c r="Q328" s="556"/>
      <c r="R328" s="556">
        <v>0</v>
      </c>
      <c r="S328" s="544">
        <v>0</v>
      </c>
      <c r="T328" s="547">
        <f t="shared" si="27"/>
        <v>0</v>
      </c>
      <c r="U328" s="547">
        <f t="shared" si="32"/>
        <v>0</v>
      </c>
    </row>
    <row r="329" spans="1:21" x14ac:dyDescent="0.3">
      <c r="A329" s="541" t="s">
        <v>4768</v>
      </c>
      <c r="B329" s="557" t="s">
        <v>10</v>
      </c>
      <c r="C329" s="558" t="s">
        <v>4725</v>
      </c>
      <c r="D329" s="543" t="s">
        <v>91</v>
      </c>
      <c r="E329" s="544">
        <v>0.2</v>
      </c>
      <c r="F329" s="544">
        <v>1844.44</v>
      </c>
      <c r="G329" s="544">
        <f t="shared" si="28"/>
        <v>368.89</v>
      </c>
      <c r="H329" s="570">
        <v>0</v>
      </c>
      <c r="I329" s="570">
        <v>1844.44</v>
      </c>
      <c r="J329" s="570">
        <v>0</v>
      </c>
      <c r="K329" s="544">
        <v>0.2</v>
      </c>
      <c r="L329" s="544">
        <v>2230.0300000000002</v>
      </c>
      <c r="M329" s="544">
        <v>446</v>
      </c>
      <c r="N329" s="544">
        <v>0.2</v>
      </c>
      <c r="O329" s="544">
        <v>2230.0300000000002</v>
      </c>
      <c r="P329" s="544">
        <f t="shared" si="31"/>
        <v>446.01</v>
      </c>
      <c r="Q329" s="556"/>
      <c r="R329" s="556">
        <v>2230.0300000000002</v>
      </c>
      <c r="S329" s="544">
        <v>446.01</v>
      </c>
      <c r="T329" s="547">
        <f t="shared" si="27"/>
        <v>0.2</v>
      </c>
      <c r="U329" s="547">
        <f t="shared" si="32"/>
        <v>446.01</v>
      </c>
    </row>
    <row r="330" spans="1:21" x14ac:dyDescent="0.3">
      <c r="A330" s="541" t="s">
        <v>4769</v>
      </c>
      <c r="B330" s="557" t="s">
        <v>10</v>
      </c>
      <c r="C330" s="558" t="s">
        <v>4575</v>
      </c>
      <c r="D330" s="543" t="s">
        <v>115</v>
      </c>
      <c r="E330" s="544">
        <v>7.2</v>
      </c>
      <c r="F330" s="544">
        <v>3.37</v>
      </c>
      <c r="G330" s="544">
        <f t="shared" si="28"/>
        <v>24.26</v>
      </c>
      <c r="H330" s="570">
        <v>0</v>
      </c>
      <c r="I330" s="570">
        <v>3.37</v>
      </c>
      <c r="J330" s="570">
        <v>0</v>
      </c>
      <c r="K330" s="544">
        <v>7.2</v>
      </c>
      <c r="L330" s="544">
        <v>4.07</v>
      </c>
      <c r="M330" s="544">
        <v>29.3</v>
      </c>
      <c r="N330" s="544">
        <v>7.2</v>
      </c>
      <c r="O330" s="544">
        <v>4.07</v>
      </c>
      <c r="P330" s="544">
        <f t="shared" si="31"/>
        <v>29.3</v>
      </c>
      <c r="Q330" s="556"/>
      <c r="R330" s="556">
        <v>4.07</v>
      </c>
      <c r="S330" s="544">
        <v>29.3</v>
      </c>
      <c r="T330" s="547">
        <f t="shared" si="27"/>
        <v>7.2</v>
      </c>
      <c r="U330" s="547">
        <f t="shared" si="32"/>
        <v>29.310000000000002</v>
      </c>
    </row>
    <row r="331" spans="1:21" ht="27.6" x14ac:dyDescent="0.3">
      <c r="A331" s="541" t="s">
        <v>4770</v>
      </c>
      <c r="B331" s="557" t="s">
        <v>10</v>
      </c>
      <c r="C331" s="558" t="s">
        <v>4577</v>
      </c>
      <c r="D331" s="543" t="s">
        <v>115</v>
      </c>
      <c r="E331" s="544">
        <v>7.2</v>
      </c>
      <c r="F331" s="544">
        <v>29.54</v>
      </c>
      <c r="G331" s="544">
        <f t="shared" si="28"/>
        <v>212.69</v>
      </c>
      <c r="H331" s="570">
        <v>0</v>
      </c>
      <c r="I331" s="570">
        <v>29.54</v>
      </c>
      <c r="J331" s="570">
        <v>0</v>
      </c>
      <c r="K331" s="544">
        <v>7.2</v>
      </c>
      <c r="L331" s="544">
        <v>35.72</v>
      </c>
      <c r="M331" s="544">
        <v>257.18</v>
      </c>
      <c r="N331" s="544">
        <v>7.2</v>
      </c>
      <c r="O331" s="544">
        <v>35.72</v>
      </c>
      <c r="P331" s="544">
        <f t="shared" si="31"/>
        <v>257.18</v>
      </c>
      <c r="Q331" s="556"/>
      <c r="R331" s="556">
        <v>35.72</v>
      </c>
      <c r="S331" s="544">
        <v>257.18</v>
      </c>
      <c r="T331" s="547">
        <f t="shared" si="27"/>
        <v>7.2</v>
      </c>
      <c r="U331" s="547">
        <f t="shared" si="32"/>
        <v>257.19</v>
      </c>
    </row>
    <row r="332" spans="1:21" x14ac:dyDescent="0.3">
      <c r="A332" s="541" t="s">
        <v>4771</v>
      </c>
      <c r="B332" s="557" t="s">
        <v>10</v>
      </c>
      <c r="C332" s="558" t="s">
        <v>4583</v>
      </c>
      <c r="D332" s="543" t="s">
        <v>115</v>
      </c>
      <c r="E332" s="544">
        <v>7.2</v>
      </c>
      <c r="F332" s="544">
        <v>15.51</v>
      </c>
      <c r="G332" s="544">
        <f t="shared" si="28"/>
        <v>111.67</v>
      </c>
      <c r="H332" s="570">
        <v>0</v>
      </c>
      <c r="I332" s="570">
        <v>15.51</v>
      </c>
      <c r="J332" s="570">
        <v>0</v>
      </c>
      <c r="K332" s="544">
        <v>7.2</v>
      </c>
      <c r="L332" s="544">
        <v>18.75</v>
      </c>
      <c r="M332" s="544">
        <v>135</v>
      </c>
      <c r="N332" s="544">
        <v>7.2</v>
      </c>
      <c r="O332" s="544">
        <v>18.75</v>
      </c>
      <c r="P332" s="544">
        <f t="shared" si="31"/>
        <v>135</v>
      </c>
      <c r="Q332" s="556"/>
      <c r="R332" s="556">
        <v>18.75</v>
      </c>
      <c r="S332" s="544">
        <v>135</v>
      </c>
      <c r="T332" s="547">
        <f t="shared" si="27"/>
        <v>7.2</v>
      </c>
      <c r="U332" s="547">
        <f t="shared" si="32"/>
        <v>135</v>
      </c>
    </row>
    <row r="333" spans="1:21" x14ac:dyDescent="0.3">
      <c r="A333" s="541" t="s">
        <v>4772</v>
      </c>
      <c r="B333" s="557" t="s">
        <v>10</v>
      </c>
      <c r="C333" s="558" t="s">
        <v>4730</v>
      </c>
      <c r="D333" s="543" t="s">
        <v>76</v>
      </c>
      <c r="E333" s="544">
        <v>6</v>
      </c>
      <c r="F333" s="544">
        <v>426.43</v>
      </c>
      <c r="G333" s="544">
        <f t="shared" si="28"/>
        <v>2558.58</v>
      </c>
      <c r="H333" s="570">
        <v>0</v>
      </c>
      <c r="I333" s="570">
        <v>426.43</v>
      </c>
      <c r="J333" s="570">
        <v>0</v>
      </c>
      <c r="K333" s="544">
        <v>6</v>
      </c>
      <c r="L333" s="544">
        <v>515.58000000000004</v>
      </c>
      <c r="M333" s="544">
        <v>3093.48</v>
      </c>
      <c r="N333" s="544">
        <v>6</v>
      </c>
      <c r="O333" s="544">
        <v>515.58000000000004</v>
      </c>
      <c r="P333" s="544">
        <f t="shared" si="31"/>
        <v>3093.48</v>
      </c>
      <c r="Q333" s="556"/>
      <c r="R333" s="556">
        <v>515.58000000000004</v>
      </c>
      <c r="S333" s="544">
        <v>3093.48</v>
      </c>
      <c r="T333" s="547">
        <f t="shared" si="27"/>
        <v>6</v>
      </c>
      <c r="U333" s="547">
        <f t="shared" si="32"/>
        <v>3093.48</v>
      </c>
    </row>
    <row r="334" spans="1:21" x14ac:dyDescent="0.3">
      <c r="A334" s="559" t="s">
        <v>182</v>
      </c>
      <c r="B334" s="560" t="s">
        <v>1426</v>
      </c>
      <c r="C334" s="561"/>
      <c r="D334" s="562">
        <v>0</v>
      </c>
      <c r="E334" s="563">
        <v>0</v>
      </c>
      <c r="F334" s="563">
        <v>0</v>
      </c>
      <c r="G334" s="563">
        <f t="shared" si="28"/>
        <v>0</v>
      </c>
      <c r="H334" s="563">
        <v>0</v>
      </c>
      <c r="I334" s="563">
        <v>0</v>
      </c>
      <c r="J334" s="563">
        <v>0</v>
      </c>
      <c r="K334" s="563"/>
      <c r="L334" s="563">
        <v>0</v>
      </c>
      <c r="M334" s="563"/>
      <c r="N334" s="563"/>
      <c r="O334" s="563">
        <v>0</v>
      </c>
      <c r="P334" s="563"/>
      <c r="Q334" s="564"/>
      <c r="R334" s="564"/>
      <c r="S334" s="565">
        <v>0</v>
      </c>
      <c r="T334" s="566">
        <f t="shared" si="27"/>
        <v>0</v>
      </c>
      <c r="U334" s="566">
        <f>(H334*I334)+(K334*L334)+(Q334*R334)</f>
        <v>0</v>
      </c>
    </row>
    <row r="335" spans="1:21" x14ac:dyDescent="0.3">
      <c r="A335" s="541" t="s">
        <v>4773</v>
      </c>
      <c r="B335" s="557" t="s">
        <v>10</v>
      </c>
      <c r="C335" s="558" t="s">
        <v>4601</v>
      </c>
      <c r="D335" s="543" t="s">
        <v>115</v>
      </c>
      <c r="E335" s="544">
        <v>351.31</v>
      </c>
      <c r="F335" s="544">
        <v>10.14</v>
      </c>
      <c r="G335" s="544">
        <f t="shared" si="28"/>
        <v>3562.28</v>
      </c>
      <c r="H335" s="570">
        <v>100</v>
      </c>
      <c r="I335" s="570">
        <v>10.14</v>
      </c>
      <c r="J335" s="570">
        <v>1014</v>
      </c>
      <c r="K335" s="544">
        <v>251.31</v>
      </c>
      <c r="L335" s="544">
        <v>12.26</v>
      </c>
      <c r="M335" s="544">
        <v>3081.06</v>
      </c>
      <c r="N335" s="544">
        <v>251.31</v>
      </c>
      <c r="O335" s="544">
        <v>12.26</v>
      </c>
      <c r="P335" s="544">
        <f>ROUND(N335*O335,2)</f>
        <v>3081.06</v>
      </c>
      <c r="Q335" s="556"/>
      <c r="R335" s="556">
        <v>12.26</v>
      </c>
      <c r="S335" s="544">
        <v>3081.06</v>
      </c>
      <c r="T335" s="547">
        <f t="shared" si="27"/>
        <v>351.31</v>
      </c>
      <c r="U335" s="547">
        <f>ROUNDUP((H335*I335)+(K335*L335)+(Q335*R335),2)</f>
        <v>4095.07</v>
      </c>
    </row>
    <row r="336" spans="1:21" x14ac:dyDescent="0.3">
      <c r="A336" s="541" t="s">
        <v>4774</v>
      </c>
      <c r="B336" s="557" t="s">
        <v>10</v>
      </c>
      <c r="C336" s="558" t="s">
        <v>4602</v>
      </c>
      <c r="D336" s="543" t="s">
        <v>91</v>
      </c>
      <c r="E336" s="544">
        <v>17.57</v>
      </c>
      <c r="F336" s="544">
        <v>75.66</v>
      </c>
      <c r="G336" s="544">
        <f t="shared" si="28"/>
        <v>1329.35</v>
      </c>
      <c r="H336" s="570">
        <v>10</v>
      </c>
      <c r="I336" s="570">
        <v>75.66</v>
      </c>
      <c r="J336" s="570">
        <v>756.59999999999991</v>
      </c>
      <c r="K336" s="544">
        <v>7.57</v>
      </c>
      <c r="L336" s="544">
        <v>91.48</v>
      </c>
      <c r="M336" s="544">
        <v>692.5</v>
      </c>
      <c r="N336" s="544">
        <v>7.57</v>
      </c>
      <c r="O336" s="544">
        <v>91.48</v>
      </c>
      <c r="P336" s="544">
        <f>ROUND(N336*O336,2)</f>
        <v>692.5</v>
      </c>
      <c r="Q336" s="556"/>
      <c r="R336" s="556">
        <v>91.48</v>
      </c>
      <c r="S336" s="544">
        <v>692.5</v>
      </c>
      <c r="T336" s="547">
        <f t="shared" si="27"/>
        <v>17.57</v>
      </c>
      <c r="U336" s="547">
        <f>ROUNDUP((H336*I336)+(K336*L336)+(Q336*R336),2)</f>
        <v>1449.11</v>
      </c>
    </row>
    <row r="337" spans="1:21" ht="27.6" x14ac:dyDescent="0.3">
      <c r="A337" s="541" t="s">
        <v>4775</v>
      </c>
      <c r="B337" s="557" t="s">
        <v>10</v>
      </c>
      <c r="C337" s="558" t="s">
        <v>4603</v>
      </c>
      <c r="D337" s="543" t="s">
        <v>217</v>
      </c>
      <c r="E337" s="544">
        <v>12</v>
      </c>
      <c r="F337" s="544">
        <v>162</v>
      </c>
      <c r="G337" s="544">
        <f t="shared" si="28"/>
        <v>1944</v>
      </c>
      <c r="H337" s="570">
        <v>0</v>
      </c>
      <c r="I337" s="570">
        <v>162</v>
      </c>
      <c r="J337" s="570">
        <v>0</v>
      </c>
      <c r="K337" s="544">
        <v>12</v>
      </c>
      <c r="L337" s="544">
        <v>195.87</v>
      </c>
      <c r="M337" s="544">
        <v>2350.44</v>
      </c>
      <c r="N337" s="544">
        <v>12</v>
      </c>
      <c r="O337" s="544">
        <v>195.87</v>
      </c>
      <c r="P337" s="544">
        <f>ROUND(N337*O337,2)</f>
        <v>2350.44</v>
      </c>
      <c r="Q337" s="556"/>
      <c r="R337" s="556">
        <v>195.87</v>
      </c>
      <c r="S337" s="544">
        <v>2350.44</v>
      </c>
      <c r="T337" s="547">
        <f t="shared" si="27"/>
        <v>12</v>
      </c>
      <c r="U337" s="547">
        <f>ROUNDUP((H337*I337)+(K337*L337)+(Q337*R337),2)</f>
        <v>2350.44</v>
      </c>
    </row>
    <row r="338" spans="1:21" x14ac:dyDescent="0.3">
      <c r="A338" s="559" t="s">
        <v>184</v>
      </c>
      <c r="B338" s="560" t="s">
        <v>993</v>
      </c>
      <c r="C338" s="561"/>
      <c r="D338" s="562">
        <v>0</v>
      </c>
      <c r="E338" s="563">
        <v>0</v>
      </c>
      <c r="F338" s="563">
        <v>0</v>
      </c>
      <c r="G338" s="563">
        <f t="shared" si="28"/>
        <v>0</v>
      </c>
      <c r="H338" s="563">
        <v>0</v>
      </c>
      <c r="I338" s="563">
        <v>0</v>
      </c>
      <c r="J338" s="563">
        <v>0</v>
      </c>
      <c r="K338" s="563"/>
      <c r="L338" s="563">
        <v>0</v>
      </c>
      <c r="M338" s="563"/>
      <c r="N338" s="563"/>
      <c r="O338" s="563">
        <v>0</v>
      </c>
      <c r="P338" s="563"/>
      <c r="Q338" s="564"/>
      <c r="R338" s="564"/>
      <c r="S338" s="565">
        <v>0</v>
      </c>
      <c r="T338" s="566">
        <f t="shared" ref="T338:T401" si="33">Q338+E338</f>
        <v>0</v>
      </c>
      <c r="U338" s="566">
        <f>(H338*I338)+(K338*L338)+(Q338*R338)</f>
        <v>0</v>
      </c>
    </row>
    <row r="339" spans="1:21" x14ac:dyDescent="0.3">
      <c r="A339" s="541" t="s">
        <v>4776</v>
      </c>
      <c r="B339" s="557" t="s">
        <v>10</v>
      </c>
      <c r="C339" s="558" t="s">
        <v>4777</v>
      </c>
      <c r="D339" s="543" t="s">
        <v>115</v>
      </c>
      <c r="E339" s="544">
        <v>298.83</v>
      </c>
      <c r="F339" s="544">
        <v>19.850000000000001</v>
      </c>
      <c r="G339" s="544">
        <f t="shared" si="28"/>
        <v>5931.78</v>
      </c>
      <c r="H339" s="570">
        <v>0</v>
      </c>
      <c r="I339" s="570">
        <v>19.850000000000001</v>
      </c>
      <c r="J339" s="570">
        <v>0</v>
      </c>
      <c r="K339" s="544">
        <v>298.83</v>
      </c>
      <c r="L339" s="544">
        <v>24</v>
      </c>
      <c r="M339" s="544">
        <v>7171.92</v>
      </c>
      <c r="N339" s="544">
        <v>298.83</v>
      </c>
      <c r="O339" s="544">
        <v>24</v>
      </c>
      <c r="P339" s="544">
        <f>ROUND(N339*O339,2)</f>
        <v>7171.92</v>
      </c>
      <c r="Q339" s="556"/>
      <c r="R339" s="556">
        <v>24</v>
      </c>
      <c r="S339" s="544">
        <v>7171.92</v>
      </c>
      <c r="T339" s="547">
        <f t="shared" si="33"/>
        <v>298.83</v>
      </c>
      <c r="U339" s="547">
        <f>ROUNDUP((H339*I339)+(K339*L339)+(Q339*R339),2)</f>
        <v>7171.92</v>
      </c>
    </row>
    <row r="340" spans="1:21" x14ac:dyDescent="0.3">
      <c r="A340" s="541" t="s">
        <v>4778</v>
      </c>
      <c r="B340" s="557" t="s">
        <v>10</v>
      </c>
      <c r="C340" s="558" t="s">
        <v>4528</v>
      </c>
      <c r="D340" s="543" t="s">
        <v>83</v>
      </c>
      <c r="E340" s="544">
        <v>1097.4100000000001</v>
      </c>
      <c r="F340" s="544">
        <v>0.46</v>
      </c>
      <c r="G340" s="544">
        <f t="shared" si="28"/>
        <v>504.81</v>
      </c>
      <c r="H340" s="570">
        <v>0</v>
      </c>
      <c r="I340" s="570">
        <v>0.46</v>
      </c>
      <c r="J340" s="570">
        <v>0</v>
      </c>
      <c r="K340" s="544">
        <v>1097.4100000000001</v>
      </c>
      <c r="L340" s="544">
        <v>0.56000000000000005</v>
      </c>
      <c r="M340" s="544">
        <v>614.54</v>
      </c>
      <c r="N340" s="544">
        <v>1097.4100000000001</v>
      </c>
      <c r="O340" s="544">
        <v>0.56000000000000005</v>
      </c>
      <c r="P340" s="544">
        <f>ROUND(N340*O340,2)</f>
        <v>614.54999999999995</v>
      </c>
      <c r="Q340" s="556"/>
      <c r="R340" s="556">
        <v>0.56000000000000005</v>
      </c>
      <c r="S340" s="544">
        <v>614.54999999999995</v>
      </c>
      <c r="T340" s="547">
        <f t="shared" si="33"/>
        <v>1097.4100000000001</v>
      </c>
      <c r="U340" s="547">
        <f>ROUNDUP((H340*I340)+(K340*L340)+(Q340*R340),2)</f>
        <v>614.54999999999995</v>
      </c>
    </row>
    <row r="341" spans="1:21" x14ac:dyDescent="0.3">
      <c r="A341" s="572" t="s">
        <v>2129</v>
      </c>
      <c r="B341" s="573" t="s">
        <v>4779</v>
      </c>
      <c r="C341" s="574"/>
      <c r="D341" s="537">
        <v>0</v>
      </c>
      <c r="E341" s="538">
        <v>0</v>
      </c>
      <c r="F341" s="538">
        <v>0</v>
      </c>
      <c r="G341" s="538">
        <f>SUM(G343:G414)</f>
        <v>174570.17999999991</v>
      </c>
      <c r="H341" s="538">
        <v>0</v>
      </c>
      <c r="I341" s="538">
        <v>0</v>
      </c>
      <c r="J341" s="538">
        <f>SUM(J343:J414)</f>
        <v>105710.08515</v>
      </c>
      <c r="K341" s="538"/>
      <c r="L341" s="538">
        <v>0</v>
      </c>
      <c r="M341" s="538">
        <f>SUM(M343:M414)</f>
        <v>83260.939999999973</v>
      </c>
      <c r="N341" s="539"/>
      <c r="O341" s="539">
        <v>0</v>
      </c>
      <c r="P341" s="538">
        <f>SUM(P343:P414)</f>
        <v>83261.109999999971</v>
      </c>
      <c r="Q341" s="549"/>
      <c r="R341" s="549"/>
      <c r="S341" s="538">
        <f>SUM(S343:S414)</f>
        <v>83261.109999999971</v>
      </c>
      <c r="T341" s="540">
        <f t="shared" si="33"/>
        <v>0</v>
      </c>
      <c r="U341" s="538">
        <f>SUM(U343:U414)</f>
        <v>188971.27000000005</v>
      </c>
    </row>
    <row r="342" spans="1:21" x14ac:dyDescent="0.3">
      <c r="A342" s="559" t="s">
        <v>187</v>
      </c>
      <c r="B342" s="560" t="s">
        <v>72</v>
      </c>
      <c r="C342" s="561"/>
      <c r="D342" s="562">
        <v>0</v>
      </c>
      <c r="E342" s="563">
        <v>0</v>
      </c>
      <c r="F342" s="563">
        <v>0</v>
      </c>
      <c r="G342" s="563">
        <f t="shared" si="28"/>
        <v>0</v>
      </c>
      <c r="H342" s="563">
        <v>0</v>
      </c>
      <c r="I342" s="563">
        <v>0</v>
      </c>
      <c r="J342" s="563">
        <v>0</v>
      </c>
      <c r="K342" s="563"/>
      <c r="L342" s="563">
        <v>0</v>
      </c>
      <c r="M342" s="563">
        <v>0</v>
      </c>
      <c r="N342" s="563"/>
      <c r="O342" s="563">
        <v>0</v>
      </c>
      <c r="P342" s="563">
        <v>0</v>
      </c>
      <c r="Q342" s="564"/>
      <c r="R342" s="564"/>
      <c r="S342" s="565">
        <v>0</v>
      </c>
      <c r="T342" s="566">
        <f t="shared" si="33"/>
        <v>0</v>
      </c>
      <c r="U342" s="566">
        <f>(H342*I342)+(K342*L342)+(Q342*R342)</f>
        <v>0</v>
      </c>
    </row>
    <row r="343" spans="1:21" x14ac:dyDescent="0.3">
      <c r="A343" s="541" t="s">
        <v>3508</v>
      </c>
      <c r="B343" s="557" t="s">
        <v>10</v>
      </c>
      <c r="C343" s="558" t="s">
        <v>4338</v>
      </c>
      <c r="D343" s="543" t="s">
        <v>115</v>
      </c>
      <c r="E343" s="544">
        <v>1702.94</v>
      </c>
      <c r="F343" s="544">
        <v>0.56000000000000005</v>
      </c>
      <c r="G343" s="544">
        <f t="shared" si="28"/>
        <v>953.65</v>
      </c>
      <c r="H343" s="570">
        <v>1702.94</v>
      </c>
      <c r="I343" s="570">
        <v>0.56000000000000005</v>
      </c>
      <c r="J343" s="570">
        <v>953.64640000000009</v>
      </c>
      <c r="K343" s="544">
        <v>0</v>
      </c>
      <c r="L343" s="544">
        <v>0.68</v>
      </c>
      <c r="M343" s="544">
        <v>0</v>
      </c>
      <c r="N343" s="544">
        <v>0</v>
      </c>
      <c r="O343" s="544">
        <v>0.68</v>
      </c>
      <c r="P343" s="544">
        <f>ROUND(N343*O343,2)</f>
        <v>0</v>
      </c>
      <c r="Q343" s="556"/>
      <c r="R343" s="556">
        <v>0.68</v>
      </c>
      <c r="S343" s="544">
        <v>0</v>
      </c>
      <c r="T343" s="547">
        <f t="shared" si="33"/>
        <v>1702.94</v>
      </c>
      <c r="U343" s="547">
        <f>ROUNDUP((H343*I343)+(K343*L343)+(Q343*R343),2)</f>
        <v>953.65</v>
      </c>
    </row>
    <row r="344" spans="1:21" x14ac:dyDescent="0.3">
      <c r="A344" s="559" t="s">
        <v>189</v>
      </c>
      <c r="B344" s="560" t="s">
        <v>4347</v>
      </c>
      <c r="C344" s="561"/>
      <c r="D344" s="562">
        <v>0</v>
      </c>
      <c r="E344" s="563">
        <v>0</v>
      </c>
      <c r="F344" s="563">
        <v>0</v>
      </c>
      <c r="G344" s="563">
        <f t="shared" si="28"/>
        <v>0</v>
      </c>
      <c r="H344" s="563">
        <v>0</v>
      </c>
      <c r="I344" s="563">
        <v>0</v>
      </c>
      <c r="J344" s="563">
        <v>0</v>
      </c>
      <c r="K344" s="563"/>
      <c r="L344" s="563">
        <v>0</v>
      </c>
      <c r="M344" s="563"/>
      <c r="N344" s="563"/>
      <c r="O344" s="563">
        <v>0</v>
      </c>
      <c r="P344" s="563"/>
      <c r="Q344" s="564"/>
      <c r="R344" s="564"/>
      <c r="S344" s="565">
        <v>0</v>
      </c>
      <c r="T344" s="566">
        <f t="shared" si="33"/>
        <v>0</v>
      </c>
      <c r="U344" s="566">
        <f>(H344*I344)+(K344*L344)+(Q344*R344)</f>
        <v>0</v>
      </c>
    </row>
    <row r="345" spans="1:21" ht="27.6" x14ac:dyDescent="0.3">
      <c r="A345" s="541" t="s">
        <v>3517</v>
      </c>
      <c r="B345" s="557" t="s">
        <v>10</v>
      </c>
      <c r="C345" s="558" t="s">
        <v>4348</v>
      </c>
      <c r="D345" s="543" t="s">
        <v>83</v>
      </c>
      <c r="E345" s="544">
        <v>60.885000000000005</v>
      </c>
      <c r="F345" s="544">
        <v>100.63</v>
      </c>
      <c r="G345" s="544">
        <f t="shared" si="28"/>
        <v>6126.86</v>
      </c>
      <c r="H345" s="570">
        <v>0</v>
      </c>
      <c r="I345" s="570">
        <v>100.63</v>
      </c>
      <c r="J345" s="570">
        <v>0</v>
      </c>
      <c r="K345" s="544">
        <v>60.885000000000005</v>
      </c>
      <c r="L345" s="544">
        <v>121.67</v>
      </c>
      <c r="M345" s="544">
        <v>7407.87</v>
      </c>
      <c r="N345" s="544">
        <v>60.885000000000005</v>
      </c>
      <c r="O345" s="544">
        <v>121.67</v>
      </c>
      <c r="P345" s="544">
        <f>ROUND(N345*O345,2)</f>
        <v>7407.88</v>
      </c>
      <c r="Q345" s="556"/>
      <c r="R345" s="556">
        <v>121.67</v>
      </c>
      <c r="S345" s="544">
        <v>7407.88</v>
      </c>
      <c r="T345" s="547">
        <f t="shared" si="33"/>
        <v>60.885000000000005</v>
      </c>
      <c r="U345" s="547">
        <f>ROUNDUP((H345*I345)+(K345*L345)+(Q345*R345),2)</f>
        <v>7407.88</v>
      </c>
    </row>
    <row r="346" spans="1:21" ht="27.6" x14ac:dyDescent="0.3">
      <c r="A346" s="541" t="s">
        <v>3519</v>
      </c>
      <c r="B346" s="557" t="s">
        <v>10</v>
      </c>
      <c r="C346" s="558" t="s">
        <v>4530</v>
      </c>
      <c r="D346" s="543" t="s">
        <v>115</v>
      </c>
      <c r="E346" s="544">
        <v>644.82000000000005</v>
      </c>
      <c r="F346" s="544">
        <v>51.85</v>
      </c>
      <c r="G346" s="544">
        <f t="shared" si="28"/>
        <v>33433.919999999998</v>
      </c>
      <c r="H346" s="570">
        <v>644.82000000000005</v>
      </c>
      <c r="I346" s="570">
        <v>51.85</v>
      </c>
      <c r="J346" s="570">
        <v>33433.917000000001</v>
      </c>
      <c r="K346" s="544">
        <v>0</v>
      </c>
      <c r="L346" s="544">
        <v>62.69</v>
      </c>
      <c r="M346" s="544">
        <v>0</v>
      </c>
      <c r="N346" s="544">
        <v>0</v>
      </c>
      <c r="O346" s="544">
        <v>62.69</v>
      </c>
      <c r="P346" s="544">
        <f>ROUND(N346*O346,2)</f>
        <v>0</v>
      </c>
      <c r="Q346" s="556"/>
      <c r="R346" s="556">
        <v>62.69</v>
      </c>
      <c r="S346" s="544">
        <v>0</v>
      </c>
      <c r="T346" s="547">
        <f t="shared" si="33"/>
        <v>644.82000000000005</v>
      </c>
      <c r="U346" s="547">
        <f>ROUNDUP((H346*I346)+(K346*L346)+(Q346*R346),2)</f>
        <v>33433.920000000006</v>
      </c>
    </row>
    <row r="347" spans="1:21" ht="27.6" x14ac:dyDescent="0.3">
      <c r="A347" s="541" t="s">
        <v>3521</v>
      </c>
      <c r="B347" s="557" t="s">
        <v>10</v>
      </c>
      <c r="C347" s="558" t="s">
        <v>4349</v>
      </c>
      <c r="D347" s="543" t="s">
        <v>115</v>
      </c>
      <c r="E347" s="544">
        <v>711.09500000000003</v>
      </c>
      <c r="F347" s="544">
        <v>50.63</v>
      </c>
      <c r="G347" s="544">
        <f t="shared" ref="G347:G410" si="34">ROUND(E347*F347,2)</f>
        <v>36002.74</v>
      </c>
      <c r="H347" s="570">
        <v>711.09500000000003</v>
      </c>
      <c r="I347" s="570">
        <v>50.63</v>
      </c>
      <c r="J347" s="570">
        <v>36002.739850000005</v>
      </c>
      <c r="K347" s="544">
        <v>0</v>
      </c>
      <c r="L347" s="544">
        <v>61.21</v>
      </c>
      <c r="M347" s="544">
        <v>0</v>
      </c>
      <c r="N347" s="544">
        <v>0</v>
      </c>
      <c r="O347" s="544">
        <v>61.21</v>
      </c>
      <c r="P347" s="544">
        <f>ROUND(N347*O347,2)</f>
        <v>0</v>
      </c>
      <c r="Q347" s="556"/>
      <c r="R347" s="556">
        <v>61.21</v>
      </c>
      <c r="S347" s="544">
        <v>0</v>
      </c>
      <c r="T347" s="547">
        <f t="shared" si="33"/>
        <v>711.09500000000003</v>
      </c>
      <c r="U347" s="547">
        <f>ROUNDUP((H347*I347)+(K347*L347)+(Q347*R347),2)</f>
        <v>36002.740000000005</v>
      </c>
    </row>
    <row r="348" spans="1:21" ht="41.4" x14ac:dyDescent="0.3">
      <c r="A348" s="541" t="s">
        <v>4780</v>
      </c>
      <c r="B348" s="557" t="s">
        <v>10</v>
      </c>
      <c r="C348" s="558" t="s">
        <v>4350</v>
      </c>
      <c r="D348" s="543" t="s">
        <v>179</v>
      </c>
      <c r="E348" s="544">
        <v>593.2299999999999</v>
      </c>
      <c r="F348" s="544">
        <v>34.03</v>
      </c>
      <c r="G348" s="544">
        <f t="shared" si="34"/>
        <v>20187.62</v>
      </c>
      <c r="H348" s="570">
        <v>593.2299999999999</v>
      </c>
      <c r="I348" s="570">
        <v>34.03</v>
      </c>
      <c r="J348" s="570">
        <v>20187.616899999997</v>
      </c>
      <c r="K348" s="544">
        <v>0</v>
      </c>
      <c r="L348" s="544">
        <v>41.14</v>
      </c>
      <c r="M348" s="544">
        <v>0</v>
      </c>
      <c r="N348" s="544">
        <v>0</v>
      </c>
      <c r="O348" s="544">
        <v>41.14</v>
      </c>
      <c r="P348" s="544">
        <f>ROUND(N348*O348,2)</f>
        <v>0</v>
      </c>
      <c r="Q348" s="556"/>
      <c r="R348" s="556">
        <v>41.14</v>
      </c>
      <c r="S348" s="544">
        <v>0</v>
      </c>
      <c r="T348" s="547">
        <f t="shared" si="33"/>
        <v>593.2299999999999</v>
      </c>
      <c r="U348" s="547">
        <f>ROUNDUP((H348*I348)+(K348*L348)+(Q348*R348),2)</f>
        <v>20187.62</v>
      </c>
    </row>
    <row r="349" spans="1:21" x14ac:dyDescent="0.3">
      <c r="A349" s="541" t="s">
        <v>4781</v>
      </c>
      <c r="B349" s="557" t="s">
        <v>10</v>
      </c>
      <c r="C349" s="558" t="s">
        <v>4531</v>
      </c>
      <c r="D349" s="543" t="s">
        <v>4532</v>
      </c>
      <c r="E349" s="544">
        <v>157.11000000000001</v>
      </c>
      <c r="F349" s="544">
        <v>91.5</v>
      </c>
      <c r="G349" s="544">
        <f t="shared" si="34"/>
        <v>14375.57</v>
      </c>
      <c r="H349" s="570">
        <v>157.11000000000001</v>
      </c>
      <c r="I349" s="570">
        <v>91.5</v>
      </c>
      <c r="J349" s="570">
        <v>14375.565000000001</v>
      </c>
      <c r="K349" s="544">
        <v>0</v>
      </c>
      <c r="L349" s="544">
        <v>110.63</v>
      </c>
      <c r="M349" s="544">
        <v>0</v>
      </c>
      <c r="N349" s="544">
        <v>0</v>
      </c>
      <c r="O349" s="544">
        <v>110.63</v>
      </c>
      <c r="P349" s="544">
        <f>ROUND(N349*O349,2)</f>
        <v>0</v>
      </c>
      <c r="Q349" s="556"/>
      <c r="R349" s="556">
        <v>110.63</v>
      </c>
      <c r="S349" s="544">
        <v>0</v>
      </c>
      <c r="T349" s="547">
        <f t="shared" si="33"/>
        <v>157.11000000000001</v>
      </c>
      <c r="U349" s="547">
        <f>ROUNDUP((H349*I349)+(K349*L349)+(Q349*R349),2)</f>
        <v>14375.57</v>
      </c>
    </row>
    <row r="350" spans="1:21" x14ac:dyDescent="0.3">
      <c r="A350" s="559" t="s">
        <v>191</v>
      </c>
      <c r="B350" s="560" t="s">
        <v>4611</v>
      </c>
      <c r="C350" s="561"/>
      <c r="D350" s="562">
        <v>0</v>
      </c>
      <c r="E350" s="563">
        <v>0</v>
      </c>
      <c r="F350" s="563">
        <v>0</v>
      </c>
      <c r="G350" s="563">
        <f t="shared" si="34"/>
        <v>0</v>
      </c>
      <c r="H350" s="563">
        <v>0</v>
      </c>
      <c r="I350" s="563">
        <v>0</v>
      </c>
      <c r="J350" s="563">
        <v>0</v>
      </c>
      <c r="K350" s="563"/>
      <c r="L350" s="563">
        <v>0</v>
      </c>
      <c r="M350" s="563"/>
      <c r="N350" s="563"/>
      <c r="O350" s="563">
        <v>0</v>
      </c>
      <c r="P350" s="563"/>
      <c r="Q350" s="564"/>
      <c r="R350" s="564"/>
      <c r="S350" s="565">
        <v>0</v>
      </c>
      <c r="T350" s="566">
        <f t="shared" si="33"/>
        <v>0</v>
      </c>
      <c r="U350" s="566">
        <f>(H350*I350)+(K350*L350)+(Q350*R350)</f>
        <v>0</v>
      </c>
    </row>
    <row r="351" spans="1:21" x14ac:dyDescent="0.3">
      <c r="A351" s="550" t="s">
        <v>3524</v>
      </c>
      <c r="B351" s="551" t="s">
        <v>72</v>
      </c>
      <c r="C351" s="552"/>
      <c r="D351" s="553">
        <v>0</v>
      </c>
      <c r="E351" s="554">
        <v>0</v>
      </c>
      <c r="F351" s="554">
        <v>0</v>
      </c>
      <c r="G351" s="554">
        <f t="shared" si="34"/>
        <v>0</v>
      </c>
      <c r="H351" s="555">
        <v>0</v>
      </c>
      <c r="I351" s="555">
        <v>0</v>
      </c>
      <c r="J351" s="555">
        <v>0</v>
      </c>
      <c r="K351" s="554"/>
      <c r="L351" s="554">
        <v>0</v>
      </c>
      <c r="M351" s="554">
        <v>0</v>
      </c>
      <c r="N351" s="554"/>
      <c r="O351" s="554">
        <v>0</v>
      </c>
      <c r="P351" s="544">
        <f t="shared" ref="P351:P391" si="35">ROUND(N351*O351,2)</f>
        <v>0</v>
      </c>
      <c r="Q351" s="556"/>
      <c r="R351" s="556">
        <v>0</v>
      </c>
      <c r="S351" s="544">
        <v>0</v>
      </c>
      <c r="T351" s="547">
        <f t="shared" si="33"/>
        <v>0</v>
      </c>
      <c r="U351" s="547">
        <f t="shared" ref="U351:U389" si="36">ROUNDUP((H351*I351)+(K351*L351)+(Q351*R351),2)</f>
        <v>0</v>
      </c>
    </row>
    <row r="352" spans="1:21" x14ac:dyDescent="0.3">
      <c r="A352" s="541" t="s">
        <v>4782</v>
      </c>
      <c r="B352" s="557" t="s">
        <v>10</v>
      </c>
      <c r="C352" s="558" t="s">
        <v>4613</v>
      </c>
      <c r="D352" s="543" t="s">
        <v>179</v>
      </c>
      <c r="E352" s="544">
        <v>15.3</v>
      </c>
      <c r="F352" s="544">
        <v>42.01</v>
      </c>
      <c r="G352" s="544">
        <f t="shared" si="34"/>
        <v>642.75</v>
      </c>
      <c r="H352" s="570">
        <v>0</v>
      </c>
      <c r="I352" s="570">
        <v>42.01</v>
      </c>
      <c r="J352" s="570">
        <v>0</v>
      </c>
      <c r="K352" s="544">
        <v>15.3</v>
      </c>
      <c r="L352" s="544">
        <v>50.79</v>
      </c>
      <c r="M352" s="544">
        <v>777.08</v>
      </c>
      <c r="N352" s="544">
        <v>15.3</v>
      </c>
      <c r="O352" s="544">
        <v>50.79</v>
      </c>
      <c r="P352" s="544">
        <f t="shared" si="35"/>
        <v>777.09</v>
      </c>
      <c r="Q352" s="556"/>
      <c r="R352" s="556">
        <v>50.79</v>
      </c>
      <c r="S352" s="544">
        <v>777.09</v>
      </c>
      <c r="T352" s="547">
        <f t="shared" si="33"/>
        <v>15.3</v>
      </c>
      <c r="U352" s="547">
        <f t="shared" si="36"/>
        <v>777.09</v>
      </c>
    </row>
    <row r="353" spans="1:21" x14ac:dyDescent="0.3">
      <c r="A353" s="550" t="s">
        <v>3526</v>
      </c>
      <c r="B353" s="551" t="s">
        <v>4542</v>
      </c>
      <c r="C353" s="552"/>
      <c r="D353" s="553">
        <v>0</v>
      </c>
      <c r="E353" s="554">
        <v>0</v>
      </c>
      <c r="F353" s="554">
        <v>0</v>
      </c>
      <c r="G353" s="554">
        <f t="shared" si="34"/>
        <v>0</v>
      </c>
      <c r="H353" s="555">
        <v>0</v>
      </c>
      <c r="I353" s="555">
        <v>0</v>
      </c>
      <c r="J353" s="555">
        <v>0</v>
      </c>
      <c r="K353" s="554"/>
      <c r="L353" s="554">
        <v>0</v>
      </c>
      <c r="M353" s="554">
        <v>0</v>
      </c>
      <c r="N353" s="554"/>
      <c r="O353" s="554">
        <v>0</v>
      </c>
      <c r="P353" s="544">
        <f t="shared" si="35"/>
        <v>0</v>
      </c>
      <c r="Q353" s="556"/>
      <c r="R353" s="556">
        <v>0</v>
      </c>
      <c r="S353" s="544">
        <v>0</v>
      </c>
      <c r="T353" s="547">
        <f t="shared" si="33"/>
        <v>0</v>
      </c>
      <c r="U353" s="547">
        <f t="shared" si="36"/>
        <v>0</v>
      </c>
    </row>
    <row r="354" spans="1:21" x14ac:dyDescent="0.3">
      <c r="A354" s="541" t="s">
        <v>4783</v>
      </c>
      <c r="B354" s="557" t="s">
        <v>10</v>
      </c>
      <c r="C354" s="558" t="s">
        <v>4615</v>
      </c>
      <c r="D354" s="543" t="s">
        <v>91</v>
      </c>
      <c r="E354" s="544">
        <v>7.3</v>
      </c>
      <c r="F354" s="544">
        <v>63.26</v>
      </c>
      <c r="G354" s="544">
        <f t="shared" si="34"/>
        <v>461.8</v>
      </c>
      <c r="H354" s="570">
        <v>0</v>
      </c>
      <c r="I354" s="570">
        <v>63.26</v>
      </c>
      <c r="J354" s="570">
        <v>0</v>
      </c>
      <c r="K354" s="544">
        <v>7.3</v>
      </c>
      <c r="L354" s="544">
        <v>76.48</v>
      </c>
      <c r="M354" s="544">
        <v>558.29999999999995</v>
      </c>
      <c r="N354" s="544">
        <v>7.3</v>
      </c>
      <c r="O354" s="544">
        <v>76.48</v>
      </c>
      <c r="P354" s="544">
        <f t="shared" si="35"/>
        <v>558.29999999999995</v>
      </c>
      <c r="Q354" s="556"/>
      <c r="R354" s="556">
        <v>76.48</v>
      </c>
      <c r="S354" s="544">
        <v>558.29999999999995</v>
      </c>
      <c r="T354" s="547">
        <f t="shared" si="33"/>
        <v>7.3</v>
      </c>
      <c r="U354" s="547">
        <f t="shared" si="36"/>
        <v>558.30999999999995</v>
      </c>
    </row>
    <row r="355" spans="1:21" x14ac:dyDescent="0.3">
      <c r="A355" s="541" t="s">
        <v>4784</v>
      </c>
      <c r="B355" s="557" t="s">
        <v>10</v>
      </c>
      <c r="C355" s="558" t="s">
        <v>4617</v>
      </c>
      <c r="D355" s="543" t="s">
        <v>91</v>
      </c>
      <c r="E355" s="544">
        <v>3.64</v>
      </c>
      <c r="F355" s="544">
        <v>413.27</v>
      </c>
      <c r="G355" s="544">
        <f t="shared" si="34"/>
        <v>1504.3</v>
      </c>
      <c r="H355" s="570">
        <v>0</v>
      </c>
      <c r="I355" s="570">
        <v>413.27</v>
      </c>
      <c r="J355" s="570">
        <v>0</v>
      </c>
      <c r="K355" s="544">
        <v>3.64</v>
      </c>
      <c r="L355" s="544">
        <v>499.67</v>
      </c>
      <c r="M355" s="544">
        <v>1818.79</v>
      </c>
      <c r="N355" s="544">
        <v>3.64</v>
      </c>
      <c r="O355" s="544">
        <v>499.67</v>
      </c>
      <c r="P355" s="544">
        <f t="shared" si="35"/>
        <v>1818.8</v>
      </c>
      <c r="Q355" s="556"/>
      <c r="R355" s="556">
        <v>499.67</v>
      </c>
      <c r="S355" s="544">
        <v>1818.8</v>
      </c>
      <c r="T355" s="547">
        <f t="shared" si="33"/>
        <v>3.64</v>
      </c>
      <c r="U355" s="547">
        <f t="shared" si="36"/>
        <v>1818.8</v>
      </c>
    </row>
    <row r="356" spans="1:21" ht="27.6" x14ac:dyDescent="0.3">
      <c r="A356" s="541" t="s">
        <v>4785</v>
      </c>
      <c r="B356" s="557" t="s">
        <v>10</v>
      </c>
      <c r="C356" s="558" t="s">
        <v>4619</v>
      </c>
      <c r="D356" s="543" t="s">
        <v>91</v>
      </c>
      <c r="E356" s="544">
        <v>5.09</v>
      </c>
      <c r="F356" s="544">
        <v>526.58000000000004</v>
      </c>
      <c r="G356" s="544">
        <f t="shared" si="34"/>
        <v>2680.29</v>
      </c>
      <c r="H356" s="570">
        <v>0</v>
      </c>
      <c r="I356" s="570">
        <v>526.58000000000004</v>
      </c>
      <c r="J356" s="570">
        <v>0</v>
      </c>
      <c r="K356" s="544">
        <v>5.09</v>
      </c>
      <c r="L356" s="544">
        <v>636.66</v>
      </c>
      <c r="M356" s="544">
        <v>3240.59</v>
      </c>
      <c r="N356" s="544">
        <v>5.09</v>
      </c>
      <c r="O356" s="544">
        <v>636.66</v>
      </c>
      <c r="P356" s="544">
        <f t="shared" si="35"/>
        <v>3240.6</v>
      </c>
      <c r="Q356" s="556"/>
      <c r="R356" s="556">
        <v>636.66</v>
      </c>
      <c r="S356" s="544">
        <v>3240.6</v>
      </c>
      <c r="T356" s="547">
        <f t="shared" si="33"/>
        <v>5.09</v>
      </c>
      <c r="U356" s="547">
        <f t="shared" si="36"/>
        <v>3240.6000000000004</v>
      </c>
    </row>
    <row r="357" spans="1:21" x14ac:dyDescent="0.3">
      <c r="A357" s="541" t="s">
        <v>4786</v>
      </c>
      <c r="B357" s="557" t="s">
        <v>10</v>
      </c>
      <c r="C357" s="558" t="s">
        <v>4621</v>
      </c>
      <c r="D357" s="543" t="s">
        <v>91</v>
      </c>
      <c r="E357" s="544">
        <v>1.58</v>
      </c>
      <c r="F357" s="544">
        <v>38.35</v>
      </c>
      <c r="G357" s="544">
        <f t="shared" si="34"/>
        <v>60.59</v>
      </c>
      <c r="H357" s="570">
        <v>0</v>
      </c>
      <c r="I357" s="570">
        <v>38.35</v>
      </c>
      <c r="J357" s="570">
        <v>0</v>
      </c>
      <c r="K357" s="544">
        <v>1.58</v>
      </c>
      <c r="L357" s="544">
        <v>46.37</v>
      </c>
      <c r="M357" s="544">
        <v>73.260000000000005</v>
      </c>
      <c r="N357" s="544">
        <v>1.58</v>
      </c>
      <c r="O357" s="544">
        <v>46.37</v>
      </c>
      <c r="P357" s="544">
        <f t="shared" si="35"/>
        <v>73.260000000000005</v>
      </c>
      <c r="Q357" s="556"/>
      <c r="R357" s="556">
        <v>46.37</v>
      </c>
      <c r="S357" s="544">
        <v>73.260000000000005</v>
      </c>
      <c r="T357" s="547">
        <f t="shared" si="33"/>
        <v>1.58</v>
      </c>
      <c r="U357" s="547">
        <f t="shared" si="36"/>
        <v>73.27000000000001</v>
      </c>
    </row>
    <row r="358" spans="1:21" x14ac:dyDescent="0.3">
      <c r="A358" s="541" t="s">
        <v>4787</v>
      </c>
      <c r="B358" s="557" t="s">
        <v>10</v>
      </c>
      <c r="C358" s="558" t="s">
        <v>4623</v>
      </c>
      <c r="D358" s="543" t="s">
        <v>91</v>
      </c>
      <c r="E358" s="544">
        <v>1.04</v>
      </c>
      <c r="F358" s="544">
        <v>481.09</v>
      </c>
      <c r="G358" s="544">
        <f t="shared" si="34"/>
        <v>500.33</v>
      </c>
      <c r="H358" s="570">
        <v>0</v>
      </c>
      <c r="I358" s="570">
        <v>481.09</v>
      </c>
      <c r="J358" s="570">
        <v>0</v>
      </c>
      <c r="K358" s="544">
        <v>1.04</v>
      </c>
      <c r="L358" s="544">
        <v>581.66</v>
      </c>
      <c r="M358" s="544">
        <v>604.91999999999996</v>
      </c>
      <c r="N358" s="544">
        <v>1.04</v>
      </c>
      <c r="O358" s="544">
        <v>581.66</v>
      </c>
      <c r="P358" s="544">
        <f t="shared" si="35"/>
        <v>604.92999999999995</v>
      </c>
      <c r="Q358" s="556"/>
      <c r="R358" s="556">
        <v>581.66</v>
      </c>
      <c r="S358" s="544">
        <v>604.92999999999995</v>
      </c>
      <c r="T358" s="547">
        <f t="shared" si="33"/>
        <v>1.04</v>
      </c>
      <c r="U358" s="547">
        <f t="shared" si="36"/>
        <v>604.92999999999995</v>
      </c>
    </row>
    <row r="359" spans="1:21" ht="27.6" x14ac:dyDescent="0.3">
      <c r="A359" s="541" t="s">
        <v>4788</v>
      </c>
      <c r="B359" s="557" t="s">
        <v>10</v>
      </c>
      <c r="C359" s="558" t="s">
        <v>4625</v>
      </c>
      <c r="D359" s="543" t="s">
        <v>91</v>
      </c>
      <c r="E359" s="544">
        <v>1.1499999999999999</v>
      </c>
      <c r="F359" s="544">
        <v>1844.44</v>
      </c>
      <c r="G359" s="544">
        <f t="shared" si="34"/>
        <v>2121.11</v>
      </c>
      <c r="H359" s="570">
        <v>0</v>
      </c>
      <c r="I359" s="570">
        <v>1844.44</v>
      </c>
      <c r="J359" s="570">
        <v>0</v>
      </c>
      <c r="K359" s="544">
        <v>1.1499999999999999</v>
      </c>
      <c r="L359" s="544">
        <v>2230.0300000000002</v>
      </c>
      <c r="M359" s="544">
        <v>2564.5300000000002</v>
      </c>
      <c r="N359" s="544">
        <v>1.1499999999999999</v>
      </c>
      <c r="O359" s="544">
        <v>2230.0300000000002</v>
      </c>
      <c r="P359" s="544">
        <f t="shared" si="35"/>
        <v>2564.5300000000002</v>
      </c>
      <c r="Q359" s="556"/>
      <c r="R359" s="556">
        <v>2230.0300000000002</v>
      </c>
      <c r="S359" s="544">
        <v>2564.5300000000002</v>
      </c>
      <c r="T359" s="547">
        <f t="shared" si="33"/>
        <v>1.1499999999999999</v>
      </c>
      <c r="U359" s="547">
        <f t="shared" si="36"/>
        <v>2564.5400000000004</v>
      </c>
    </row>
    <row r="360" spans="1:21" x14ac:dyDescent="0.3">
      <c r="A360" s="550" t="s">
        <v>3528</v>
      </c>
      <c r="B360" s="551" t="s">
        <v>4560</v>
      </c>
      <c r="C360" s="552"/>
      <c r="D360" s="553">
        <v>0</v>
      </c>
      <c r="E360" s="554">
        <v>0</v>
      </c>
      <c r="F360" s="554">
        <v>0</v>
      </c>
      <c r="G360" s="554">
        <f t="shared" si="34"/>
        <v>0</v>
      </c>
      <c r="H360" s="555">
        <v>0</v>
      </c>
      <c r="I360" s="555">
        <v>0</v>
      </c>
      <c r="J360" s="555">
        <v>0</v>
      </c>
      <c r="K360" s="554"/>
      <c r="L360" s="554">
        <v>0</v>
      </c>
      <c r="M360" s="554">
        <v>0</v>
      </c>
      <c r="N360" s="554"/>
      <c r="O360" s="554">
        <v>0</v>
      </c>
      <c r="P360" s="544">
        <f t="shared" si="35"/>
        <v>0</v>
      </c>
      <c r="Q360" s="556"/>
      <c r="R360" s="556">
        <v>0</v>
      </c>
      <c r="S360" s="544">
        <v>0</v>
      </c>
      <c r="T360" s="547">
        <f t="shared" si="33"/>
        <v>0</v>
      </c>
      <c r="U360" s="547">
        <f t="shared" si="36"/>
        <v>0</v>
      </c>
    </row>
    <row r="361" spans="1:21" ht="27.6" x14ac:dyDescent="0.3">
      <c r="A361" s="541" t="s">
        <v>4789</v>
      </c>
      <c r="B361" s="557" t="s">
        <v>10</v>
      </c>
      <c r="C361" s="558" t="s">
        <v>4625</v>
      </c>
      <c r="D361" s="543" t="s">
        <v>91</v>
      </c>
      <c r="E361" s="544">
        <v>0.82</v>
      </c>
      <c r="F361" s="544">
        <v>1844.44</v>
      </c>
      <c r="G361" s="544">
        <f t="shared" si="34"/>
        <v>1512.44</v>
      </c>
      <c r="H361" s="570">
        <v>0</v>
      </c>
      <c r="I361" s="570">
        <v>1844.44</v>
      </c>
      <c r="J361" s="570">
        <v>0</v>
      </c>
      <c r="K361" s="544">
        <v>0.82</v>
      </c>
      <c r="L361" s="544">
        <v>2230.0300000000002</v>
      </c>
      <c r="M361" s="544">
        <v>1828.62</v>
      </c>
      <c r="N361" s="544">
        <v>0.82</v>
      </c>
      <c r="O361" s="544">
        <v>2230.0300000000002</v>
      </c>
      <c r="P361" s="544">
        <f t="shared" si="35"/>
        <v>1828.62</v>
      </c>
      <c r="Q361" s="556"/>
      <c r="R361" s="556">
        <v>2230.0300000000002</v>
      </c>
      <c r="S361" s="544">
        <v>1828.62</v>
      </c>
      <c r="T361" s="547">
        <f t="shared" si="33"/>
        <v>0.82</v>
      </c>
      <c r="U361" s="547">
        <f t="shared" si="36"/>
        <v>1828.6299999999999</v>
      </c>
    </row>
    <row r="362" spans="1:21" x14ac:dyDescent="0.3">
      <c r="A362" s="550" t="s">
        <v>3530</v>
      </c>
      <c r="B362" s="551" t="s">
        <v>4567</v>
      </c>
      <c r="C362" s="552"/>
      <c r="D362" s="553">
        <v>0</v>
      </c>
      <c r="E362" s="554">
        <v>0</v>
      </c>
      <c r="F362" s="554">
        <v>0</v>
      </c>
      <c r="G362" s="554">
        <f t="shared" si="34"/>
        <v>0</v>
      </c>
      <c r="H362" s="555">
        <v>0</v>
      </c>
      <c r="I362" s="555">
        <v>0</v>
      </c>
      <c r="J362" s="555">
        <v>0</v>
      </c>
      <c r="K362" s="554"/>
      <c r="L362" s="554">
        <v>0</v>
      </c>
      <c r="M362" s="554">
        <v>0</v>
      </c>
      <c r="N362" s="554"/>
      <c r="O362" s="554">
        <v>0</v>
      </c>
      <c r="P362" s="544">
        <f t="shared" si="35"/>
        <v>0</v>
      </c>
      <c r="Q362" s="556"/>
      <c r="R362" s="556">
        <v>0</v>
      </c>
      <c r="S362" s="544">
        <v>0</v>
      </c>
      <c r="T362" s="547">
        <f t="shared" si="33"/>
        <v>0</v>
      </c>
      <c r="U362" s="547">
        <f t="shared" si="36"/>
        <v>0</v>
      </c>
    </row>
    <row r="363" spans="1:21" ht="27.6" x14ac:dyDescent="0.3">
      <c r="A363" s="541" t="s">
        <v>4790</v>
      </c>
      <c r="B363" s="557" t="s">
        <v>10</v>
      </c>
      <c r="C363" s="558" t="s">
        <v>4628</v>
      </c>
      <c r="D363" s="543" t="s">
        <v>115</v>
      </c>
      <c r="E363" s="544">
        <v>50.37</v>
      </c>
      <c r="F363" s="544">
        <v>63.77</v>
      </c>
      <c r="G363" s="544">
        <f t="shared" si="34"/>
        <v>3212.09</v>
      </c>
      <c r="H363" s="570">
        <v>0</v>
      </c>
      <c r="I363" s="570">
        <v>63.77</v>
      </c>
      <c r="J363" s="570">
        <v>0</v>
      </c>
      <c r="K363" s="544">
        <v>50.37</v>
      </c>
      <c r="L363" s="544">
        <v>77.099999999999994</v>
      </c>
      <c r="M363" s="544">
        <v>3883.52</v>
      </c>
      <c r="N363" s="544">
        <v>50.37</v>
      </c>
      <c r="O363" s="544">
        <v>77.099999999999994</v>
      </c>
      <c r="P363" s="544">
        <f t="shared" si="35"/>
        <v>3883.53</v>
      </c>
      <c r="Q363" s="556"/>
      <c r="R363" s="556">
        <v>77.099999999999994</v>
      </c>
      <c r="S363" s="544">
        <v>3883.53</v>
      </c>
      <c r="T363" s="547">
        <f t="shared" si="33"/>
        <v>50.37</v>
      </c>
      <c r="U363" s="547">
        <f t="shared" si="36"/>
        <v>3883.53</v>
      </c>
    </row>
    <row r="364" spans="1:21" x14ac:dyDescent="0.3">
      <c r="A364" s="541" t="s">
        <v>4791</v>
      </c>
      <c r="B364" s="557" t="s">
        <v>10</v>
      </c>
      <c r="C364" s="558" t="s">
        <v>4630</v>
      </c>
      <c r="D364" s="543" t="s">
        <v>179</v>
      </c>
      <c r="E364" s="544">
        <v>4.5999999999999996</v>
      </c>
      <c r="F364" s="544">
        <v>25.26</v>
      </c>
      <c r="G364" s="544">
        <f t="shared" si="34"/>
        <v>116.2</v>
      </c>
      <c r="H364" s="570">
        <v>0</v>
      </c>
      <c r="I364" s="570">
        <v>25.26</v>
      </c>
      <c r="J364" s="570">
        <v>0</v>
      </c>
      <c r="K364" s="544">
        <v>4.5999999999999996</v>
      </c>
      <c r="L364" s="544">
        <v>30.54</v>
      </c>
      <c r="M364" s="544">
        <v>140.47999999999999</v>
      </c>
      <c r="N364" s="544">
        <v>4.5999999999999996</v>
      </c>
      <c r="O364" s="544">
        <v>30.54</v>
      </c>
      <c r="P364" s="544">
        <f t="shared" si="35"/>
        <v>140.47999999999999</v>
      </c>
      <c r="Q364" s="556"/>
      <c r="R364" s="556">
        <v>30.54</v>
      </c>
      <c r="S364" s="544">
        <v>140.47999999999999</v>
      </c>
      <c r="T364" s="547">
        <f t="shared" si="33"/>
        <v>4.5999999999999996</v>
      </c>
      <c r="U364" s="547">
        <f t="shared" si="36"/>
        <v>140.48999999999998</v>
      </c>
    </row>
    <row r="365" spans="1:21" x14ac:dyDescent="0.3">
      <c r="A365" s="541" t="s">
        <v>4792</v>
      </c>
      <c r="B365" s="557" t="s">
        <v>10</v>
      </c>
      <c r="C365" s="558" t="s">
        <v>4632</v>
      </c>
      <c r="D365" s="543" t="s">
        <v>179</v>
      </c>
      <c r="E365" s="544">
        <v>14</v>
      </c>
      <c r="F365" s="544">
        <v>33.83</v>
      </c>
      <c r="G365" s="544">
        <f t="shared" si="34"/>
        <v>473.62</v>
      </c>
      <c r="H365" s="570">
        <v>0</v>
      </c>
      <c r="I365" s="570">
        <v>33.83</v>
      </c>
      <c r="J365" s="570">
        <v>0</v>
      </c>
      <c r="K365" s="544">
        <v>14</v>
      </c>
      <c r="L365" s="544">
        <v>40.9</v>
      </c>
      <c r="M365" s="544">
        <v>572.6</v>
      </c>
      <c r="N365" s="544">
        <v>14</v>
      </c>
      <c r="O365" s="544">
        <v>40.9</v>
      </c>
      <c r="P365" s="544">
        <f t="shared" si="35"/>
        <v>572.6</v>
      </c>
      <c r="Q365" s="556"/>
      <c r="R365" s="556">
        <v>40.9</v>
      </c>
      <c r="S365" s="544">
        <v>572.6</v>
      </c>
      <c r="T365" s="547">
        <f t="shared" si="33"/>
        <v>14</v>
      </c>
      <c r="U365" s="547">
        <f t="shared" si="36"/>
        <v>572.6</v>
      </c>
    </row>
    <row r="366" spans="1:21" x14ac:dyDescent="0.3">
      <c r="A366" s="541" t="s">
        <v>4793</v>
      </c>
      <c r="B366" s="557" t="s">
        <v>10</v>
      </c>
      <c r="C366" s="558" t="s">
        <v>4634</v>
      </c>
      <c r="D366" s="543" t="s">
        <v>179</v>
      </c>
      <c r="E366" s="544">
        <v>14</v>
      </c>
      <c r="F366" s="544">
        <v>33.200000000000003</v>
      </c>
      <c r="G366" s="544">
        <f t="shared" si="34"/>
        <v>464.8</v>
      </c>
      <c r="H366" s="570">
        <v>0</v>
      </c>
      <c r="I366" s="570">
        <v>33.200000000000003</v>
      </c>
      <c r="J366" s="570">
        <v>0</v>
      </c>
      <c r="K366" s="544">
        <v>14</v>
      </c>
      <c r="L366" s="544">
        <v>40.14</v>
      </c>
      <c r="M366" s="544">
        <v>561.96</v>
      </c>
      <c r="N366" s="544">
        <v>14</v>
      </c>
      <c r="O366" s="544">
        <v>40.14</v>
      </c>
      <c r="P366" s="544">
        <f t="shared" si="35"/>
        <v>561.96</v>
      </c>
      <c r="Q366" s="556"/>
      <c r="R366" s="556">
        <v>40.14</v>
      </c>
      <c r="S366" s="544">
        <v>561.96</v>
      </c>
      <c r="T366" s="547">
        <f t="shared" si="33"/>
        <v>14</v>
      </c>
      <c r="U366" s="547">
        <f t="shared" si="36"/>
        <v>561.96</v>
      </c>
    </row>
    <row r="367" spans="1:21" x14ac:dyDescent="0.3">
      <c r="A367" s="550" t="s">
        <v>3532</v>
      </c>
      <c r="B367" s="551" t="s">
        <v>4635</v>
      </c>
      <c r="C367" s="552"/>
      <c r="D367" s="553">
        <v>0</v>
      </c>
      <c r="E367" s="554">
        <v>0</v>
      </c>
      <c r="F367" s="554">
        <v>0</v>
      </c>
      <c r="G367" s="554">
        <f t="shared" si="34"/>
        <v>0</v>
      </c>
      <c r="H367" s="555">
        <v>0</v>
      </c>
      <c r="I367" s="555">
        <v>0</v>
      </c>
      <c r="J367" s="555">
        <v>0</v>
      </c>
      <c r="K367" s="554"/>
      <c r="L367" s="554">
        <v>0</v>
      </c>
      <c r="M367" s="554">
        <v>0</v>
      </c>
      <c r="N367" s="554"/>
      <c r="O367" s="554">
        <v>0</v>
      </c>
      <c r="P367" s="544">
        <f t="shared" si="35"/>
        <v>0</v>
      </c>
      <c r="Q367" s="556"/>
      <c r="R367" s="556">
        <v>0</v>
      </c>
      <c r="S367" s="544">
        <v>0</v>
      </c>
      <c r="T367" s="547">
        <f t="shared" si="33"/>
        <v>0</v>
      </c>
      <c r="U367" s="547">
        <f t="shared" si="36"/>
        <v>0</v>
      </c>
    </row>
    <row r="368" spans="1:21" x14ac:dyDescent="0.3">
      <c r="A368" s="541" t="s">
        <v>4794</v>
      </c>
      <c r="B368" s="557" t="s">
        <v>10</v>
      </c>
      <c r="C368" s="558" t="s">
        <v>4637</v>
      </c>
      <c r="D368" s="543" t="s">
        <v>115</v>
      </c>
      <c r="E368" s="544">
        <v>36.46</v>
      </c>
      <c r="F368" s="544">
        <v>73.349999999999994</v>
      </c>
      <c r="G368" s="544">
        <f t="shared" si="34"/>
        <v>2674.34</v>
      </c>
      <c r="H368" s="570">
        <v>0</v>
      </c>
      <c r="I368" s="570">
        <v>73.349999999999994</v>
      </c>
      <c r="J368" s="570">
        <v>0</v>
      </c>
      <c r="K368" s="544">
        <v>36.46</v>
      </c>
      <c r="L368" s="544">
        <v>88.68</v>
      </c>
      <c r="M368" s="544">
        <v>3233.27</v>
      </c>
      <c r="N368" s="544">
        <v>36.46</v>
      </c>
      <c r="O368" s="544">
        <v>88.68</v>
      </c>
      <c r="P368" s="544">
        <f t="shared" si="35"/>
        <v>3233.27</v>
      </c>
      <c r="Q368" s="556"/>
      <c r="R368" s="556">
        <v>88.68</v>
      </c>
      <c r="S368" s="544">
        <v>3233.27</v>
      </c>
      <c r="T368" s="547">
        <f t="shared" si="33"/>
        <v>36.46</v>
      </c>
      <c r="U368" s="547">
        <f t="shared" si="36"/>
        <v>3233.28</v>
      </c>
    </row>
    <row r="369" spans="1:21" x14ac:dyDescent="0.3">
      <c r="A369" s="541" t="s">
        <v>4795</v>
      </c>
      <c r="B369" s="557" t="s">
        <v>10</v>
      </c>
      <c r="C369" s="558" t="s">
        <v>4639</v>
      </c>
      <c r="D369" s="543" t="s">
        <v>115</v>
      </c>
      <c r="E369" s="544">
        <v>36.46</v>
      </c>
      <c r="F369" s="544">
        <v>36.56</v>
      </c>
      <c r="G369" s="544">
        <f t="shared" si="34"/>
        <v>1332.98</v>
      </c>
      <c r="H369" s="570">
        <v>0</v>
      </c>
      <c r="I369" s="570">
        <v>36.56</v>
      </c>
      <c r="J369" s="570">
        <v>0</v>
      </c>
      <c r="K369" s="544">
        <v>36.46</v>
      </c>
      <c r="L369" s="544">
        <v>44.2</v>
      </c>
      <c r="M369" s="544">
        <v>1611.53</v>
      </c>
      <c r="N369" s="544">
        <v>36.46</v>
      </c>
      <c r="O369" s="544">
        <v>44.2</v>
      </c>
      <c r="P369" s="544">
        <f t="shared" si="35"/>
        <v>1611.53</v>
      </c>
      <c r="Q369" s="556"/>
      <c r="R369" s="556">
        <v>44.2</v>
      </c>
      <c r="S369" s="544">
        <v>1611.53</v>
      </c>
      <c r="T369" s="547">
        <f t="shared" si="33"/>
        <v>36.46</v>
      </c>
      <c r="U369" s="547">
        <f t="shared" si="36"/>
        <v>1611.54</v>
      </c>
    </row>
    <row r="370" spans="1:21" x14ac:dyDescent="0.3">
      <c r="A370" s="550" t="s">
        <v>3534</v>
      </c>
      <c r="B370" s="551" t="s">
        <v>4640</v>
      </c>
      <c r="C370" s="552"/>
      <c r="D370" s="553">
        <v>0</v>
      </c>
      <c r="E370" s="554">
        <v>0</v>
      </c>
      <c r="F370" s="554">
        <v>0</v>
      </c>
      <c r="G370" s="554">
        <f t="shared" si="34"/>
        <v>0</v>
      </c>
      <c r="H370" s="555">
        <v>0</v>
      </c>
      <c r="I370" s="555">
        <v>0</v>
      </c>
      <c r="J370" s="555">
        <v>0</v>
      </c>
      <c r="K370" s="554"/>
      <c r="L370" s="554">
        <v>0</v>
      </c>
      <c r="M370" s="554">
        <v>0</v>
      </c>
      <c r="N370" s="554"/>
      <c r="O370" s="554">
        <v>0</v>
      </c>
      <c r="P370" s="544">
        <f t="shared" si="35"/>
        <v>0</v>
      </c>
      <c r="Q370" s="556"/>
      <c r="R370" s="556">
        <v>0</v>
      </c>
      <c r="S370" s="544">
        <v>0</v>
      </c>
      <c r="T370" s="547">
        <f t="shared" si="33"/>
        <v>0</v>
      </c>
      <c r="U370" s="547">
        <f t="shared" si="36"/>
        <v>0</v>
      </c>
    </row>
    <row r="371" spans="1:21" x14ac:dyDescent="0.3">
      <c r="A371" s="541" t="s">
        <v>4796</v>
      </c>
      <c r="B371" s="557" t="s">
        <v>10</v>
      </c>
      <c r="C371" s="558" t="s">
        <v>4575</v>
      </c>
      <c r="D371" s="543" t="s">
        <v>115</v>
      </c>
      <c r="E371" s="544">
        <v>100.74</v>
      </c>
      <c r="F371" s="544">
        <v>3.37</v>
      </c>
      <c r="G371" s="544">
        <f t="shared" si="34"/>
        <v>339.49</v>
      </c>
      <c r="H371" s="570">
        <v>0</v>
      </c>
      <c r="I371" s="570">
        <v>3.37</v>
      </c>
      <c r="J371" s="570">
        <v>0</v>
      </c>
      <c r="K371" s="544">
        <v>100.74</v>
      </c>
      <c r="L371" s="544">
        <v>4.07</v>
      </c>
      <c r="M371" s="544">
        <v>410.01</v>
      </c>
      <c r="N371" s="544">
        <v>100.74</v>
      </c>
      <c r="O371" s="544">
        <v>4.07</v>
      </c>
      <c r="P371" s="544">
        <f t="shared" si="35"/>
        <v>410.01</v>
      </c>
      <c r="Q371" s="556"/>
      <c r="R371" s="556">
        <v>4.07</v>
      </c>
      <c r="S371" s="544">
        <v>410.01</v>
      </c>
      <c r="T371" s="547">
        <f t="shared" si="33"/>
        <v>100.74</v>
      </c>
      <c r="U371" s="547">
        <f t="shared" si="36"/>
        <v>410.02</v>
      </c>
    </row>
    <row r="372" spans="1:21" ht="27.6" x14ac:dyDescent="0.3">
      <c r="A372" s="541" t="s">
        <v>4797</v>
      </c>
      <c r="B372" s="557" t="s">
        <v>10</v>
      </c>
      <c r="C372" s="558" t="s">
        <v>4643</v>
      </c>
      <c r="D372" s="543" t="s">
        <v>115</v>
      </c>
      <c r="E372" s="544">
        <v>76.84</v>
      </c>
      <c r="F372" s="544">
        <v>29.54</v>
      </c>
      <c r="G372" s="544">
        <f t="shared" si="34"/>
        <v>2269.85</v>
      </c>
      <c r="H372" s="570">
        <v>0</v>
      </c>
      <c r="I372" s="570">
        <v>29.54</v>
      </c>
      <c r="J372" s="570">
        <v>0</v>
      </c>
      <c r="K372" s="544">
        <v>76.84</v>
      </c>
      <c r="L372" s="544">
        <v>35.72</v>
      </c>
      <c r="M372" s="544">
        <v>2744.72</v>
      </c>
      <c r="N372" s="544">
        <v>76.84</v>
      </c>
      <c r="O372" s="544">
        <v>35.72</v>
      </c>
      <c r="P372" s="544">
        <f t="shared" si="35"/>
        <v>2744.72</v>
      </c>
      <c r="Q372" s="556"/>
      <c r="R372" s="556">
        <v>35.72</v>
      </c>
      <c r="S372" s="544">
        <v>2744.72</v>
      </c>
      <c r="T372" s="547">
        <f t="shared" si="33"/>
        <v>76.84</v>
      </c>
      <c r="U372" s="547">
        <f t="shared" si="36"/>
        <v>2744.73</v>
      </c>
    </row>
    <row r="373" spans="1:21" ht="41.4" x14ac:dyDescent="0.3">
      <c r="A373" s="541" t="s">
        <v>4798</v>
      </c>
      <c r="B373" s="557" t="s">
        <v>10</v>
      </c>
      <c r="C373" s="558" t="s">
        <v>4645</v>
      </c>
      <c r="D373" s="543" t="s">
        <v>115</v>
      </c>
      <c r="E373" s="544">
        <v>23.89</v>
      </c>
      <c r="F373" s="544">
        <v>29.54</v>
      </c>
      <c r="G373" s="544">
        <f t="shared" si="34"/>
        <v>705.71</v>
      </c>
      <c r="H373" s="570">
        <v>0</v>
      </c>
      <c r="I373" s="570">
        <v>29.54</v>
      </c>
      <c r="J373" s="570">
        <v>0</v>
      </c>
      <c r="K373" s="544">
        <v>23.89</v>
      </c>
      <c r="L373" s="544">
        <v>35.72</v>
      </c>
      <c r="M373" s="544">
        <v>853.35</v>
      </c>
      <c r="N373" s="544">
        <v>23.89</v>
      </c>
      <c r="O373" s="544">
        <v>35.72</v>
      </c>
      <c r="P373" s="544">
        <f t="shared" si="35"/>
        <v>853.35</v>
      </c>
      <c r="Q373" s="556"/>
      <c r="R373" s="556">
        <v>35.72</v>
      </c>
      <c r="S373" s="544">
        <v>853.35</v>
      </c>
      <c r="T373" s="547">
        <f t="shared" si="33"/>
        <v>23.89</v>
      </c>
      <c r="U373" s="547">
        <f t="shared" si="36"/>
        <v>853.36</v>
      </c>
    </row>
    <row r="374" spans="1:21" ht="27.6" x14ac:dyDescent="0.3">
      <c r="A374" s="541" t="s">
        <v>4799</v>
      </c>
      <c r="B374" s="557" t="s">
        <v>10</v>
      </c>
      <c r="C374" s="558" t="s">
        <v>4647</v>
      </c>
      <c r="D374" s="543" t="s">
        <v>115</v>
      </c>
      <c r="E374" s="544">
        <v>23.89</v>
      </c>
      <c r="F374" s="544">
        <v>48.38</v>
      </c>
      <c r="G374" s="544">
        <f t="shared" si="34"/>
        <v>1155.8</v>
      </c>
      <c r="H374" s="570">
        <v>0</v>
      </c>
      <c r="I374" s="570">
        <v>48.38</v>
      </c>
      <c r="J374" s="570">
        <v>0</v>
      </c>
      <c r="K374" s="544">
        <v>23.89</v>
      </c>
      <c r="L374" s="544">
        <v>58.49</v>
      </c>
      <c r="M374" s="544">
        <v>1397.32</v>
      </c>
      <c r="N374" s="544">
        <v>23.89</v>
      </c>
      <c r="O374" s="544">
        <v>58.49</v>
      </c>
      <c r="P374" s="544">
        <f t="shared" si="35"/>
        <v>1397.33</v>
      </c>
      <c r="Q374" s="556"/>
      <c r="R374" s="556">
        <v>58.49</v>
      </c>
      <c r="S374" s="544">
        <v>1397.33</v>
      </c>
      <c r="T374" s="547">
        <f t="shared" si="33"/>
        <v>23.89</v>
      </c>
      <c r="U374" s="547">
        <f t="shared" si="36"/>
        <v>1397.33</v>
      </c>
    </row>
    <row r="375" spans="1:21" x14ac:dyDescent="0.3">
      <c r="A375" s="550" t="s">
        <v>3536</v>
      </c>
      <c r="B375" s="551" t="s">
        <v>1209</v>
      </c>
      <c r="C375" s="552"/>
      <c r="D375" s="553">
        <v>0</v>
      </c>
      <c r="E375" s="554">
        <v>0</v>
      </c>
      <c r="F375" s="554">
        <v>0</v>
      </c>
      <c r="G375" s="554">
        <f t="shared" si="34"/>
        <v>0</v>
      </c>
      <c r="H375" s="555">
        <v>0</v>
      </c>
      <c r="I375" s="555">
        <v>0</v>
      </c>
      <c r="J375" s="555">
        <v>0</v>
      </c>
      <c r="K375" s="554"/>
      <c r="L375" s="554">
        <v>0</v>
      </c>
      <c r="M375" s="554">
        <v>0</v>
      </c>
      <c r="N375" s="554"/>
      <c r="O375" s="554">
        <v>0</v>
      </c>
      <c r="P375" s="544">
        <f t="shared" si="35"/>
        <v>0</v>
      </c>
      <c r="Q375" s="556"/>
      <c r="R375" s="556">
        <v>0</v>
      </c>
      <c r="S375" s="544">
        <v>0</v>
      </c>
      <c r="T375" s="547">
        <f t="shared" si="33"/>
        <v>0</v>
      </c>
      <c r="U375" s="547">
        <f t="shared" si="36"/>
        <v>0</v>
      </c>
    </row>
    <row r="376" spans="1:21" x14ac:dyDescent="0.3">
      <c r="A376" s="541" t="s">
        <v>4800</v>
      </c>
      <c r="B376" s="557" t="s">
        <v>10</v>
      </c>
      <c r="C376" s="558" t="s">
        <v>4649</v>
      </c>
      <c r="D376" s="543" t="s">
        <v>115</v>
      </c>
      <c r="E376" s="544">
        <v>17.059999999999999</v>
      </c>
      <c r="F376" s="544">
        <v>29.46</v>
      </c>
      <c r="G376" s="544">
        <f t="shared" si="34"/>
        <v>502.59</v>
      </c>
      <c r="H376" s="570">
        <v>0</v>
      </c>
      <c r="I376" s="570">
        <v>29.46</v>
      </c>
      <c r="J376" s="570">
        <v>0</v>
      </c>
      <c r="K376" s="544">
        <v>17.059999999999999</v>
      </c>
      <c r="L376" s="544">
        <v>35.619999999999997</v>
      </c>
      <c r="M376" s="544">
        <v>607.66999999999996</v>
      </c>
      <c r="N376" s="544">
        <v>17.059999999999999</v>
      </c>
      <c r="O376" s="544">
        <v>35.619999999999997</v>
      </c>
      <c r="P376" s="544">
        <f t="shared" si="35"/>
        <v>607.67999999999995</v>
      </c>
      <c r="Q376" s="556"/>
      <c r="R376" s="556">
        <v>35.619999999999997</v>
      </c>
      <c r="S376" s="544">
        <v>607.67999999999995</v>
      </c>
      <c r="T376" s="547">
        <f t="shared" si="33"/>
        <v>17.059999999999999</v>
      </c>
      <c r="U376" s="547">
        <f t="shared" si="36"/>
        <v>607.67999999999995</v>
      </c>
    </row>
    <row r="377" spans="1:21" ht="27.6" x14ac:dyDescent="0.3">
      <c r="A377" s="541" t="s">
        <v>4801</v>
      </c>
      <c r="B377" s="557" t="s">
        <v>10</v>
      </c>
      <c r="C377" s="558" t="s">
        <v>4651</v>
      </c>
      <c r="D377" s="543" t="s">
        <v>115</v>
      </c>
      <c r="E377" s="544">
        <v>17.059999999999999</v>
      </c>
      <c r="F377" s="544">
        <v>39.01</v>
      </c>
      <c r="G377" s="544">
        <f t="shared" si="34"/>
        <v>665.51</v>
      </c>
      <c r="H377" s="570">
        <v>0</v>
      </c>
      <c r="I377" s="570">
        <v>39.01</v>
      </c>
      <c r="J377" s="570">
        <v>0</v>
      </c>
      <c r="K377" s="544">
        <v>17.059999999999999</v>
      </c>
      <c r="L377" s="544">
        <v>47.17</v>
      </c>
      <c r="M377" s="544">
        <v>804.72</v>
      </c>
      <c r="N377" s="544">
        <v>17.059999999999999</v>
      </c>
      <c r="O377" s="544">
        <v>47.17</v>
      </c>
      <c r="P377" s="544">
        <f t="shared" si="35"/>
        <v>804.72</v>
      </c>
      <c r="Q377" s="556"/>
      <c r="R377" s="556">
        <v>47.17</v>
      </c>
      <c r="S377" s="544">
        <v>804.72</v>
      </c>
      <c r="T377" s="547">
        <f t="shared" si="33"/>
        <v>17.059999999999999</v>
      </c>
      <c r="U377" s="547">
        <f t="shared" si="36"/>
        <v>804.73</v>
      </c>
    </row>
    <row r="378" spans="1:21" x14ac:dyDescent="0.3">
      <c r="A378" s="550" t="s">
        <v>3538</v>
      </c>
      <c r="B378" s="551" t="s">
        <v>4652</v>
      </c>
      <c r="C378" s="552"/>
      <c r="D378" s="553">
        <v>0</v>
      </c>
      <c r="E378" s="554">
        <v>0</v>
      </c>
      <c r="F378" s="554">
        <v>0</v>
      </c>
      <c r="G378" s="554">
        <f t="shared" si="34"/>
        <v>0</v>
      </c>
      <c r="H378" s="555">
        <v>0</v>
      </c>
      <c r="I378" s="555">
        <v>0</v>
      </c>
      <c r="J378" s="555">
        <v>0</v>
      </c>
      <c r="K378" s="554"/>
      <c r="L378" s="554">
        <v>0</v>
      </c>
      <c r="M378" s="554">
        <v>0</v>
      </c>
      <c r="N378" s="554"/>
      <c r="O378" s="554">
        <v>0</v>
      </c>
      <c r="P378" s="544">
        <f t="shared" si="35"/>
        <v>0</v>
      </c>
      <c r="Q378" s="556"/>
      <c r="R378" s="556">
        <v>0</v>
      </c>
      <c r="S378" s="544">
        <v>0</v>
      </c>
      <c r="T378" s="547">
        <f t="shared" si="33"/>
        <v>0</v>
      </c>
      <c r="U378" s="547">
        <f t="shared" si="36"/>
        <v>0</v>
      </c>
    </row>
    <row r="379" spans="1:21" ht="27.6" x14ac:dyDescent="0.3">
      <c r="A379" s="541" t="s">
        <v>4802</v>
      </c>
      <c r="B379" s="557" t="s">
        <v>10</v>
      </c>
      <c r="C379" s="558" t="s">
        <v>4654</v>
      </c>
      <c r="D379" s="543" t="s">
        <v>217</v>
      </c>
      <c r="E379" s="544">
        <v>2</v>
      </c>
      <c r="F379" s="544">
        <v>754.47</v>
      </c>
      <c r="G379" s="544">
        <f t="shared" si="34"/>
        <v>1508.94</v>
      </c>
      <c r="H379" s="570">
        <v>0</v>
      </c>
      <c r="I379" s="570">
        <v>754.47</v>
      </c>
      <c r="J379" s="570">
        <v>0</v>
      </c>
      <c r="K379" s="544">
        <v>2</v>
      </c>
      <c r="L379" s="544">
        <v>912.19</v>
      </c>
      <c r="M379" s="544">
        <v>1824.38</v>
      </c>
      <c r="N379" s="544">
        <v>2</v>
      </c>
      <c r="O379" s="544">
        <v>912.19</v>
      </c>
      <c r="P379" s="544">
        <f t="shared" si="35"/>
        <v>1824.38</v>
      </c>
      <c r="Q379" s="556"/>
      <c r="R379" s="556">
        <v>912.19</v>
      </c>
      <c r="S379" s="544">
        <v>1824.38</v>
      </c>
      <c r="T379" s="547">
        <f t="shared" si="33"/>
        <v>2</v>
      </c>
      <c r="U379" s="547">
        <f t="shared" si="36"/>
        <v>1824.38</v>
      </c>
    </row>
    <row r="380" spans="1:21" ht="27.6" x14ac:dyDescent="0.3">
      <c r="A380" s="541" t="s">
        <v>4803</v>
      </c>
      <c r="B380" s="557" t="s">
        <v>10</v>
      </c>
      <c r="C380" s="558" t="s">
        <v>4656</v>
      </c>
      <c r="D380" s="543" t="s">
        <v>217</v>
      </c>
      <c r="E380" s="544">
        <v>2</v>
      </c>
      <c r="F380" s="544">
        <v>773.46</v>
      </c>
      <c r="G380" s="544">
        <f t="shared" si="34"/>
        <v>1546.92</v>
      </c>
      <c r="H380" s="570">
        <v>0</v>
      </c>
      <c r="I380" s="570">
        <v>773.46</v>
      </c>
      <c r="J380" s="570">
        <v>0</v>
      </c>
      <c r="K380" s="544">
        <v>2</v>
      </c>
      <c r="L380" s="544">
        <v>935.15</v>
      </c>
      <c r="M380" s="544">
        <v>1870.3</v>
      </c>
      <c r="N380" s="544">
        <v>2</v>
      </c>
      <c r="O380" s="544">
        <v>935.15</v>
      </c>
      <c r="P380" s="544">
        <f t="shared" si="35"/>
        <v>1870.3</v>
      </c>
      <c r="Q380" s="556"/>
      <c r="R380" s="556">
        <v>935.15</v>
      </c>
      <c r="S380" s="544">
        <v>1870.3</v>
      </c>
      <c r="T380" s="547">
        <f t="shared" si="33"/>
        <v>2</v>
      </c>
      <c r="U380" s="547">
        <f t="shared" si="36"/>
        <v>1870.3</v>
      </c>
    </row>
    <row r="381" spans="1:21" x14ac:dyDescent="0.3">
      <c r="A381" s="541" t="s">
        <v>4804</v>
      </c>
      <c r="B381" s="557" t="s">
        <v>10</v>
      </c>
      <c r="C381" s="558" t="s">
        <v>4658</v>
      </c>
      <c r="D381" s="543" t="s">
        <v>115</v>
      </c>
      <c r="E381" s="544">
        <v>1</v>
      </c>
      <c r="F381" s="544">
        <v>370.58</v>
      </c>
      <c r="G381" s="544">
        <f t="shared" si="34"/>
        <v>370.58</v>
      </c>
      <c r="H381" s="570">
        <v>0</v>
      </c>
      <c r="I381" s="570">
        <v>370.58</v>
      </c>
      <c r="J381" s="570">
        <v>0</v>
      </c>
      <c r="K381" s="544">
        <v>1</v>
      </c>
      <c r="L381" s="544">
        <v>448.05</v>
      </c>
      <c r="M381" s="544">
        <v>448.05</v>
      </c>
      <c r="N381" s="544">
        <v>1</v>
      </c>
      <c r="O381" s="544">
        <v>448.05</v>
      </c>
      <c r="P381" s="544">
        <f t="shared" si="35"/>
        <v>448.05</v>
      </c>
      <c r="Q381" s="556"/>
      <c r="R381" s="556">
        <v>448.05</v>
      </c>
      <c r="S381" s="544">
        <v>448.05</v>
      </c>
      <c r="T381" s="547">
        <f t="shared" si="33"/>
        <v>1</v>
      </c>
      <c r="U381" s="547">
        <f t="shared" si="36"/>
        <v>448.05</v>
      </c>
    </row>
    <row r="382" spans="1:21" x14ac:dyDescent="0.3">
      <c r="A382" s="541" t="s">
        <v>4805</v>
      </c>
      <c r="B382" s="557" t="s">
        <v>10</v>
      </c>
      <c r="C382" s="558" t="s">
        <v>4660</v>
      </c>
      <c r="D382" s="543" t="s">
        <v>1124</v>
      </c>
      <c r="E382" s="544">
        <v>4.18</v>
      </c>
      <c r="F382" s="544">
        <v>329.68</v>
      </c>
      <c r="G382" s="544">
        <f t="shared" si="34"/>
        <v>1378.06</v>
      </c>
      <c r="H382" s="570">
        <v>0</v>
      </c>
      <c r="I382" s="570">
        <v>329.68</v>
      </c>
      <c r="J382" s="570">
        <v>0</v>
      </c>
      <c r="K382" s="544">
        <v>4.18</v>
      </c>
      <c r="L382" s="544">
        <v>398.6</v>
      </c>
      <c r="M382" s="544">
        <v>1666.14</v>
      </c>
      <c r="N382" s="544">
        <v>4.18</v>
      </c>
      <c r="O382" s="544">
        <v>398.6</v>
      </c>
      <c r="P382" s="544">
        <f t="shared" si="35"/>
        <v>1666.15</v>
      </c>
      <c r="Q382" s="556"/>
      <c r="R382" s="556">
        <v>398.6</v>
      </c>
      <c r="S382" s="544">
        <v>1666.15</v>
      </c>
      <c r="T382" s="547">
        <f t="shared" si="33"/>
        <v>4.18</v>
      </c>
      <c r="U382" s="547">
        <f t="shared" si="36"/>
        <v>1666.15</v>
      </c>
    </row>
    <row r="383" spans="1:21" x14ac:dyDescent="0.3">
      <c r="A383" s="550" t="s">
        <v>3540</v>
      </c>
      <c r="B383" s="551" t="s">
        <v>703</v>
      </c>
      <c r="C383" s="552"/>
      <c r="D383" s="553">
        <v>0</v>
      </c>
      <c r="E383" s="554">
        <v>0</v>
      </c>
      <c r="F383" s="554">
        <v>0</v>
      </c>
      <c r="G383" s="554">
        <f t="shared" si="34"/>
        <v>0</v>
      </c>
      <c r="H383" s="555">
        <v>0</v>
      </c>
      <c r="I383" s="555">
        <v>0</v>
      </c>
      <c r="J383" s="555">
        <v>0</v>
      </c>
      <c r="K383" s="554"/>
      <c r="L383" s="554">
        <v>0</v>
      </c>
      <c r="M383" s="554">
        <v>0</v>
      </c>
      <c r="N383" s="554"/>
      <c r="O383" s="554">
        <v>0</v>
      </c>
      <c r="P383" s="544">
        <f t="shared" si="35"/>
        <v>0</v>
      </c>
      <c r="Q383" s="556"/>
      <c r="R383" s="556">
        <v>0</v>
      </c>
      <c r="S383" s="544">
        <v>0</v>
      </c>
      <c r="T383" s="547">
        <f t="shared" si="33"/>
        <v>0</v>
      </c>
      <c r="U383" s="547">
        <f t="shared" si="36"/>
        <v>0</v>
      </c>
    </row>
    <row r="384" spans="1:21" x14ac:dyDescent="0.3">
      <c r="A384" s="541" t="s">
        <v>4806</v>
      </c>
      <c r="B384" s="557" t="s">
        <v>10</v>
      </c>
      <c r="C384" s="558" t="s">
        <v>4583</v>
      </c>
      <c r="D384" s="543" t="s">
        <v>115</v>
      </c>
      <c r="E384" s="544">
        <v>34.11</v>
      </c>
      <c r="F384" s="544">
        <v>15.51</v>
      </c>
      <c r="G384" s="544">
        <f t="shared" si="34"/>
        <v>529.04999999999995</v>
      </c>
      <c r="H384" s="570">
        <v>0</v>
      </c>
      <c r="I384" s="570">
        <v>15.51</v>
      </c>
      <c r="J384" s="570">
        <v>0</v>
      </c>
      <c r="K384" s="544">
        <v>34.11</v>
      </c>
      <c r="L384" s="544">
        <v>18.75</v>
      </c>
      <c r="M384" s="544">
        <v>639.55999999999995</v>
      </c>
      <c r="N384" s="544">
        <v>34.11</v>
      </c>
      <c r="O384" s="544">
        <v>18.75</v>
      </c>
      <c r="P384" s="544">
        <f t="shared" si="35"/>
        <v>639.55999999999995</v>
      </c>
      <c r="Q384" s="556"/>
      <c r="R384" s="556">
        <v>18.75</v>
      </c>
      <c r="S384" s="544">
        <v>639.55999999999995</v>
      </c>
      <c r="T384" s="547">
        <f t="shared" si="33"/>
        <v>34.11</v>
      </c>
      <c r="U384" s="547">
        <f t="shared" si="36"/>
        <v>639.56999999999994</v>
      </c>
    </row>
    <row r="385" spans="1:21" x14ac:dyDescent="0.3">
      <c r="A385" s="541" t="s">
        <v>4807</v>
      </c>
      <c r="B385" s="557" t="s">
        <v>10</v>
      </c>
      <c r="C385" s="558" t="s">
        <v>4695</v>
      </c>
      <c r="D385" s="543" t="s">
        <v>115</v>
      </c>
      <c r="E385" s="544">
        <v>42.73</v>
      </c>
      <c r="F385" s="544">
        <v>10.49</v>
      </c>
      <c r="G385" s="544">
        <f t="shared" si="34"/>
        <v>448.24</v>
      </c>
      <c r="H385" s="570">
        <v>0</v>
      </c>
      <c r="I385" s="570">
        <v>10.49</v>
      </c>
      <c r="J385" s="570">
        <v>0</v>
      </c>
      <c r="K385" s="544">
        <v>42.73</v>
      </c>
      <c r="L385" s="544">
        <v>12.68</v>
      </c>
      <c r="M385" s="544">
        <v>541.80999999999995</v>
      </c>
      <c r="N385" s="544">
        <v>42.73</v>
      </c>
      <c r="O385" s="544">
        <v>12.68</v>
      </c>
      <c r="P385" s="544">
        <f t="shared" si="35"/>
        <v>541.82000000000005</v>
      </c>
      <c r="Q385" s="556"/>
      <c r="R385" s="556">
        <v>12.68</v>
      </c>
      <c r="S385" s="544">
        <v>541.82000000000005</v>
      </c>
      <c r="T385" s="547">
        <f t="shared" si="33"/>
        <v>42.73</v>
      </c>
      <c r="U385" s="547">
        <f t="shared" si="36"/>
        <v>541.81999999999994</v>
      </c>
    </row>
    <row r="386" spans="1:21" x14ac:dyDescent="0.3">
      <c r="A386" s="541" t="s">
        <v>4808</v>
      </c>
      <c r="B386" s="557" t="s">
        <v>10</v>
      </c>
      <c r="C386" s="558" t="s">
        <v>4697</v>
      </c>
      <c r="D386" s="543" t="s">
        <v>115</v>
      </c>
      <c r="E386" s="544">
        <v>42.73</v>
      </c>
      <c r="F386" s="544">
        <v>12.66</v>
      </c>
      <c r="G386" s="544">
        <f t="shared" si="34"/>
        <v>540.96</v>
      </c>
      <c r="H386" s="570">
        <v>0</v>
      </c>
      <c r="I386" s="570">
        <v>12.66</v>
      </c>
      <c r="J386" s="570">
        <v>0</v>
      </c>
      <c r="K386" s="544">
        <v>42.73</v>
      </c>
      <c r="L386" s="544">
        <v>15.31</v>
      </c>
      <c r="M386" s="544">
        <v>654.19000000000005</v>
      </c>
      <c r="N386" s="544">
        <v>42.73</v>
      </c>
      <c r="O386" s="544">
        <v>15.31</v>
      </c>
      <c r="P386" s="544">
        <f t="shared" si="35"/>
        <v>654.20000000000005</v>
      </c>
      <c r="Q386" s="556"/>
      <c r="R386" s="556">
        <v>15.31</v>
      </c>
      <c r="S386" s="544">
        <v>654.20000000000005</v>
      </c>
      <c r="T386" s="547">
        <f t="shared" si="33"/>
        <v>42.73</v>
      </c>
      <c r="U386" s="547">
        <f t="shared" si="36"/>
        <v>654.20000000000005</v>
      </c>
    </row>
    <row r="387" spans="1:21" ht="27.6" x14ac:dyDescent="0.3">
      <c r="A387" s="541" t="s">
        <v>4809</v>
      </c>
      <c r="B387" s="557" t="s">
        <v>10</v>
      </c>
      <c r="C387" s="558" t="s">
        <v>4699</v>
      </c>
      <c r="D387" s="543" t="s">
        <v>115</v>
      </c>
      <c r="E387" s="544">
        <v>21.42</v>
      </c>
      <c r="F387" s="544">
        <v>22.02</v>
      </c>
      <c r="G387" s="544">
        <f t="shared" si="34"/>
        <v>471.67</v>
      </c>
      <c r="H387" s="570">
        <v>0</v>
      </c>
      <c r="I387" s="570">
        <v>22.02</v>
      </c>
      <c r="J387" s="570">
        <v>0</v>
      </c>
      <c r="K387" s="544">
        <v>21.42</v>
      </c>
      <c r="L387" s="544">
        <v>26.62</v>
      </c>
      <c r="M387" s="544">
        <v>570.20000000000005</v>
      </c>
      <c r="N387" s="544">
        <v>21.42</v>
      </c>
      <c r="O387" s="544">
        <v>26.62</v>
      </c>
      <c r="P387" s="544">
        <f t="shared" si="35"/>
        <v>570.20000000000005</v>
      </c>
      <c r="Q387" s="556"/>
      <c r="R387" s="556">
        <v>26.62</v>
      </c>
      <c r="S387" s="544">
        <v>570.20000000000005</v>
      </c>
      <c r="T387" s="547">
        <f t="shared" si="33"/>
        <v>21.42</v>
      </c>
      <c r="U387" s="547">
        <f>ROUNDDOWN((H387*I387)+(K387*L387)+(Q387*R387),2)</f>
        <v>570.20000000000005</v>
      </c>
    </row>
    <row r="388" spans="1:21" ht="27.6" x14ac:dyDescent="0.3">
      <c r="A388" s="541" t="s">
        <v>4810</v>
      </c>
      <c r="B388" s="557" t="s">
        <v>10</v>
      </c>
      <c r="C388" s="558" t="s">
        <v>4701</v>
      </c>
      <c r="D388" s="543" t="s">
        <v>115</v>
      </c>
      <c r="E388" s="544">
        <v>8.36</v>
      </c>
      <c r="F388" s="544">
        <v>18.66</v>
      </c>
      <c r="G388" s="544">
        <f t="shared" si="34"/>
        <v>156</v>
      </c>
      <c r="H388" s="570">
        <v>0</v>
      </c>
      <c r="I388" s="570">
        <v>18.66</v>
      </c>
      <c r="J388" s="570">
        <v>0</v>
      </c>
      <c r="K388" s="544">
        <v>8.36</v>
      </c>
      <c r="L388" s="544">
        <v>22.56</v>
      </c>
      <c r="M388" s="544">
        <v>188.6</v>
      </c>
      <c r="N388" s="544">
        <v>8.36</v>
      </c>
      <c r="O388" s="544">
        <v>22.56</v>
      </c>
      <c r="P388" s="544">
        <f t="shared" si="35"/>
        <v>188.6</v>
      </c>
      <c r="Q388" s="556"/>
      <c r="R388" s="556">
        <v>22.56</v>
      </c>
      <c r="S388" s="544">
        <v>188.6</v>
      </c>
      <c r="T388" s="547">
        <f t="shared" si="33"/>
        <v>8.36</v>
      </c>
      <c r="U388" s="547">
        <f>ROUNDDOWN((H388*I388)+(K388*L388)+(Q388*R388),2)</f>
        <v>188.6</v>
      </c>
    </row>
    <row r="389" spans="1:21" x14ac:dyDescent="0.3">
      <c r="A389" s="550" t="s">
        <v>3542</v>
      </c>
      <c r="B389" s="551" t="s">
        <v>993</v>
      </c>
      <c r="C389" s="552"/>
      <c r="D389" s="553">
        <v>0</v>
      </c>
      <c r="E389" s="554">
        <v>0</v>
      </c>
      <c r="F389" s="554">
        <v>0</v>
      </c>
      <c r="G389" s="554">
        <f t="shared" si="34"/>
        <v>0</v>
      </c>
      <c r="H389" s="555">
        <v>0</v>
      </c>
      <c r="I389" s="555">
        <v>0</v>
      </c>
      <c r="J389" s="555">
        <v>0</v>
      </c>
      <c r="K389" s="554"/>
      <c r="L389" s="554">
        <v>0</v>
      </c>
      <c r="M389" s="554">
        <v>0</v>
      </c>
      <c r="N389" s="554"/>
      <c r="O389" s="554">
        <v>0</v>
      </c>
      <c r="P389" s="544">
        <f t="shared" si="35"/>
        <v>0</v>
      </c>
      <c r="Q389" s="556"/>
      <c r="R389" s="556">
        <v>0</v>
      </c>
      <c r="S389" s="544">
        <v>0</v>
      </c>
      <c r="T389" s="547">
        <f t="shared" si="33"/>
        <v>0</v>
      </c>
      <c r="U389" s="547">
        <f t="shared" si="36"/>
        <v>0</v>
      </c>
    </row>
    <row r="390" spans="1:21" ht="27.6" x14ac:dyDescent="0.3">
      <c r="A390" s="541" t="s">
        <v>4811</v>
      </c>
      <c r="B390" s="557" t="s">
        <v>10</v>
      </c>
      <c r="C390" s="558" t="s">
        <v>4704</v>
      </c>
      <c r="D390" s="543" t="s">
        <v>91</v>
      </c>
      <c r="E390" s="544">
        <v>15.63</v>
      </c>
      <c r="F390" s="544">
        <v>641.09</v>
      </c>
      <c r="G390" s="544">
        <f t="shared" si="34"/>
        <v>10020.24</v>
      </c>
      <c r="H390" s="570">
        <v>0</v>
      </c>
      <c r="I390" s="570">
        <v>641.09</v>
      </c>
      <c r="J390" s="570">
        <v>0</v>
      </c>
      <c r="K390" s="544">
        <v>15.63</v>
      </c>
      <c r="L390" s="544">
        <v>775.11</v>
      </c>
      <c r="M390" s="544">
        <v>12114.96</v>
      </c>
      <c r="N390" s="544">
        <v>15.63</v>
      </c>
      <c r="O390" s="544">
        <v>775.11</v>
      </c>
      <c r="P390" s="544">
        <f t="shared" si="35"/>
        <v>12114.97</v>
      </c>
      <c r="Q390" s="556"/>
      <c r="R390" s="556">
        <v>775.11</v>
      </c>
      <c r="S390" s="544">
        <v>12114.97</v>
      </c>
      <c r="T390" s="547">
        <f t="shared" si="33"/>
        <v>15.63</v>
      </c>
      <c r="U390" s="547">
        <f>ROUNDDOWN((H390*I390)+(K390*L390)+(Q390*R390),2)</f>
        <v>12114.96</v>
      </c>
    </row>
    <row r="391" spans="1:21" ht="27.6" x14ac:dyDescent="0.3">
      <c r="A391" s="541" t="s">
        <v>4812</v>
      </c>
      <c r="B391" s="557" t="s">
        <v>10</v>
      </c>
      <c r="C391" s="558" t="s">
        <v>4706</v>
      </c>
      <c r="D391" s="543" t="s">
        <v>115</v>
      </c>
      <c r="E391" s="544">
        <v>17.059999999999999</v>
      </c>
      <c r="F391" s="544">
        <v>61.67</v>
      </c>
      <c r="G391" s="544">
        <f t="shared" si="34"/>
        <v>1052.0899999999999</v>
      </c>
      <c r="H391" s="570">
        <v>0</v>
      </c>
      <c r="I391" s="570">
        <v>61.67</v>
      </c>
      <c r="J391" s="570">
        <v>0</v>
      </c>
      <c r="K391" s="544">
        <v>17.059999999999999</v>
      </c>
      <c r="L391" s="544">
        <v>74.56</v>
      </c>
      <c r="M391" s="544">
        <v>1271.99</v>
      </c>
      <c r="N391" s="544">
        <v>17.059999999999999</v>
      </c>
      <c r="O391" s="544">
        <v>74.56</v>
      </c>
      <c r="P391" s="544">
        <f t="shared" si="35"/>
        <v>1271.99</v>
      </c>
      <c r="Q391" s="556"/>
      <c r="R391" s="556">
        <v>74.56</v>
      </c>
      <c r="S391" s="544">
        <v>1271.99</v>
      </c>
      <c r="T391" s="547">
        <f t="shared" si="33"/>
        <v>17.059999999999999</v>
      </c>
      <c r="U391" s="547">
        <f>ROUNDDOWN((H391*I391)+(K391*L391)+(Q391*R391),2)</f>
        <v>1271.99</v>
      </c>
    </row>
    <row r="392" spans="1:21" x14ac:dyDescent="0.3">
      <c r="A392" s="559" t="s">
        <v>193</v>
      </c>
      <c r="B392" s="560" t="s">
        <v>3726</v>
      </c>
      <c r="C392" s="561"/>
      <c r="D392" s="562">
        <v>0</v>
      </c>
      <c r="E392" s="563">
        <v>0</v>
      </c>
      <c r="F392" s="563">
        <v>0</v>
      </c>
      <c r="G392" s="563">
        <f t="shared" si="34"/>
        <v>0</v>
      </c>
      <c r="H392" s="563">
        <v>0</v>
      </c>
      <c r="I392" s="563">
        <v>0</v>
      </c>
      <c r="J392" s="563">
        <v>0</v>
      </c>
      <c r="K392" s="563"/>
      <c r="L392" s="563">
        <v>0</v>
      </c>
      <c r="M392" s="563"/>
      <c r="N392" s="563"/>
      <c r="O392" s="563">
        <v>0</v>
      </c>
      <c r="P392" s="563"/>
      <c r="Q392" s="564"/>
      <c r="R392" s="564"/>
      <c r="S392" s="565">
        <v>0</v>
      </c>
      <c r="T392" s="566">
        <f t="shared" si="33"/>
        <v>0</v>
      </c>
      <c r="U392" s="566">
        <f>(H392*I392)+(K392*L392)+(Q392*R392)</f>
        <v>0</v>
      </c>
    </row>
    <row r="393" spans="1:21" x14ac:dyDescent="0.3">
      <c r="A393" s="550" t="s">
        <v>3547</v>
      </c>
      <c r="B393" s="551" t="s">
        <v>4707</v>
      </c>
      <c r="C393" s="552"/>
      <c r="D393" s="553">
        <v>0</v>
      </c>
      <c r="E393" s="554">
        <v>0</v>
      </c>
      <c r="F393" s="554">
        <v>0</v>
      </c>
      <c r="G393" s="554">
        <f t="shared" si="34"/>
        <v>0</v>
      </c>
      <c r="H393" s="555">
        <v>0</v>
      </c>
      <c r="I393" s="555">
        <v>0</v>
      </c>
      <c r="J393" s="555">
        <v>0</v>
      </c>
      <c r="K393" s="554"/>
      <c r="L393" s="554">
        <v>0</v>
      </c>
      <c r="M393" s="554">
        <v>0</v>
      </c>
      <c r="N393" s="554"/>
      <c r="O393" s="554">
        <v>0</v>
      </c>
      <c r="P393" s="544">
        <f t="shared" ref="P393:P412" si="37">ROUND(N393*O393,2)</f>
        <v>0</v>
      </c>
      <c r="Q393" s="556"/>
      <c r="R393" s="556">
        <v>0</v>
      </c>
      <c r="S393" s="544">
        <v>0</v>
      </c>
      <c r="T393" s="547">
        <f t="shared" si="33"/>
        <v>0</v>
      </c>
      <c r="U393" s="547">
        <f t="shared" ref="U393:U401" si="38">ROUNDDOWN((H393*I393)+(K393*L393)+(Q393*R393),2)</f>
        <v>0</v>
      </c>
    </row>
    <row r="394" spans="1:21" x14ac:dyDescent="0.3">
      <c r="A394" s="541" t="s">
        <v>4813</v>
      </c>
      <c r="B394" s="557" t="s">
        <v>10</v>
      </c>
      <c r="C394" s="558" t="s">
        <v>4709</v>
      </c>
      <c r="D394" s="543" t="s">
        <v>91</v>
      </c>
      <c r="E394" s="544">
        <v>0.38</v>
      </c>
      <c r="F394" s="544">
        <v>63.26</v>
      </c>
      <c r="G394" s="544">
        <f t="shared" si="34"/>
        <v>24.04</v>
      </c>
      <c r="H394" s="570">
        <v>0</v>
      </c>
      <c r="I394" s="570">
        <v>63.26</v>
      </c>
      <c r="J394" s="570">
        <v>0</v>
      </c>
      <c r="K394" s="544">
        <v>0.38</v>
      </c>
      <c r="L394" s="544">
        <v>76.48</v>
      </c>
      <c r="M394" s="544">
        <v>29.06</v>
      </c>
      <c r="N394" s="544">
        <v>0.38</v>
      </c>
      <c r="O394" s="544">
        <v>76.48</v>
      </c>
      <c r="P394" s="544">
        <f t="shared" si="37"/>
        <v>29.06</v>
      </c>
      <c r="Q394" s="556"/>
      <c r="R394" s="556">
        <v>76.48</v>
      </c>
      <c r="S394" s="544">
        <v>29.06</v>
      </c>
      <c r="T394" s="547">
        <f t="shared" si="33"/>
        <v>0.38</v>
      </c>
      <c r="U394" s="547">
        <f t="shared" si="38"/>
        <v>29.06</v>
      </c>
    </row>
    <row r="395" spans="1:21" x14ac:dyDescent="0.3">
      <c r="A395" s="541" t="s">
        <v>4814</v>
      </c>
      <c r="B395" s="557" t="s">
        <v>10</v>
      </c>
      <c r="C395" s="558" t="s">
        <v>4711</v>
      </c>
      <c r="D395" s="543" t="s">
        <v>91</v>
      </c>
      <c r="E395" s="544">
        <v>0.38</v>
      </c>
      <c r="F395" s="544">
        <v>413.27</v>
      </c>
      <c r="G395" s="544">
        <f t="shared" si="34"/>
        <v>157.04</v>
      </c>
      <c r="H395" s="570">
        <v>0</v>
      </c>
      <c r="I395" s="570">
        <v>413.27</v>
      </c>
      <c r="J395" s="570">
        <v>0</v>
      </c>
      <c r="K395" s="544">
        <v>0.38</v>
      </c>
      <c r="L395" s="544">
        <v>499.67</v>
      </c>
      <c r="M395" s="544">
        <v>189.87</v>
      </c>
      <c r="N395" s="544">
        <v>0.38</v>
      </c>
      <c r="O395" s="544">
        <v>499.67</v>
      </c>
      <c r="P395" s="544">
        <f t="shared" si="37"/>
        <v>189.87</v>
      </c>
      <c r="Q395" s="556"/>
      <c r="R395" s="556">
        <v>499.67</v>
      </c>
      <c r="S395" s="544">
        <v>189.87</v>
      </c>
      <c r="T395" s="547">
        <f t="shared" si="33"/>
        <v>0.38</v>
      </c>
      <c r="U395" s="547">
        <f t="shared" si="38"/>
        <v>189.87</v>
      </c>
    </row>
    <row r="396" spans="1:21" x14ac:dyDescent="0.3">
      <c r="A396" s="541" t="s">
        <v>4815</v>
      </c>
      <c r="B396" s="557" t="s">
        <v>10</v>
      </c>
      <c r="C396" s="558" t="s">
        <v>4713</v>
      </c>
      <c r="D396" s="543" t="s">
        <v>179</v>
      </c>
      <c r="E396" s="544">
        <v>132.04</v>
      </c>
      <c r="F396" s="544">
        <v>7.05</v>
      </c>
      <c r="G396" s="544">
        <f t="shared" si="34"/>
        <v>930.88</v>
      </c>
      <c r="H396" s="570">
        <v>0</v>
      </c>
      <c r="I396" s="570">
        <v>7.05</v>
      </c>
      <c r="J396" s="570">
        <v>0</v>
      </c>
      <c r="K396" s="544">
        <v>132.04</v>
      </c>
      <c r="L396" s="544">
        <v>8.52</v>
      </c>
      <c r="M396" s="544">
        <v>1124.98</v>
      </c>
      <c r="N396" s="544">
        <v>132.04</v>
      </c>
      <c r="O396" s="544">
        <v>8.52</v>
      </c>
      <c r="P396" s="544">
        <f t="shared" si="37"/>
        <v>1124.98</v>
      </c>
      <c r="Q396" s="556"/>
      <c r="R396" s="556">
        <v>8.52</v>
      </c>
      <c r="S396" s="544">
        <v>1124.98</v>
      </c>
      <c r="T396" s="547">
        <f t="shared" si="33"/>
        <v>132.04</v>
      </c>
      <c r="U396" s="547">
        <f t="shared" si="38"/>
        <v>1124.98</v>
      </c>
    </row>
    <row r="397" spans="1:21" x14ac:dyDescent="0.3">
      <c r="A397" s="541" t="s">
        <v>4816</v>
      </c>
      <c r="B397" s="557" t="s">
        <v>10</v>
      </c>
      <c r="C397" s="558" t="s">
        <v>4817</v>
      </c>
      <c r="D397" s="543" t="s">
        <v>1168</v>
      </c>
      <c r="E397" s="544">
        <v>132.04</v>
      </c>
      <c r="F397" s="544">
        <v>15.07</v>
      </c>
      <c r="G397" s="544">
        <f t="shared" si="34"/>
        <v>1989.84</v>
      </c>
      <c r="H397" s="570">
        <v>0</v>
      </c>
      <c r="I397" s="570">
        <v>15.07</v>
      </c>
      <c r="J397" s="570">
        <v>0</v>
      </c>
      <c r="K397" s="544">
        <v>132.04</v>
      </c>
      <c r="L397" s="544">
        <v>18.22</v>
      </c>
      <c r="M397" s="544">
        <v>2405.7600000000002</v>
      </c>
      <c r="N397" s="544">
        <v>132.04</v>
      </c>
      <c r="O397" s="544">
        <v>18.22</v>
      </c>
      <c r="P397" s="544">
        <f t="shared" si="37"/>
        <v>2405.77</v>
      </c>
      <c r="Q397" s="556"/>
      <c r="R397" s="556">
        <v>18.22</v>
      </c>
      <c r="S397" s="544">
        <v>2405.77</v>
      </c>
      <c r="T397" s="547">
        <f t="shared" si="33"/>
        <v>132.04</v>
      </c>
      <c r="U397" s="547">
        <f t="shared" si="38"/>
        <v>2405.7600000000002</v>
      </c>
    </row>
    <row r="398" spans="1:21" x14ac:dyDescent="0.3">
      <c r="A398" s="550" t="s">
        <v>3549</v>
      </c>
      <c r="B398" s="551" t="s">
        <v>4716</v>
      </c>
      <c r="C398" s="552"/>
      <c r="D398" s="553">
        <v>0</v>
      </c>
      <c r="E398" s="554">
        <v>0</v>
      </c>
      <c r="F398" s="554">
        <v>0</v>
      </c>
      <c r="G398" s="554">
        <f t="shared" si="34"/>
        <v>0</v>
      </c>
      <c r="H398" s="555">
        <v>0</v>
      </c>
      <c r="I398" s="555">
        <v>0</v>
      </c>
      <c r="J398" s="555">
        <v>0</v>
      </c>
      <c r="K398" s="554"/>
      <c r="L398" s="554">
        <v>0</v>
      </c>
      <c r="M398" s="554">
        <v>0</v>
      </c>
      <c r="N398" s="554"/>
      <c r="O398" s="554">
        <v>0</v>
      </c>
      <c r="P398" s="544">
        <f t="shared" si="37"/>
        <v>0</v>
      </c>
      <c r="Q398" s="556"/>
      <c r="R398" s="556">
        <v>0</v>
      </c>
      <c r="S398" s="544">
        <v>0</v>
      </c>
      <c r="T398" s="547">
        <f t="shared" si="33"/>
        <v>0</v>
      </c>
      <c r="U398" s="547">
        <f t="shared" si="38"/>
        <v>0</v>
      </c>
    </row>
    <row r="399" spans="1:21" x14ac:dyDescent="0.3">
      <c r="A399" s="541" t="s">
        <v>4818</v>
      </c>
      <c r="B399" s="557" t="s">
        <v>10</v>
      </c>
      <c r="C399" s="558" t="s">
        <v>4466</v>
      </c>
      <c r="D399" s="543" t="s">
        <v>91</v>
      </c>
      <c r="E399" s="544">
        <v>0.75</v>
      </c>
      <c r="F399" s="544">
        <v>63.26</v>
      </c>
      <c r="G399" s="544">
        <f t="shared" si="34"/>
        <v>47.45</v>
      </c>
      <c r="H399" s="570">
        <v>0</v>
      </c>
      <c r="I399" s="570">
        <v>63.26</v>
      </c>
      <c r="J399" s="570">
        <v>0</v>
      </c>
      <c r="K399" s="544">
        <v>0.75</v>
      </c>
      <c r="L399" s="544">
        <v>76.48</v>
      </c>
      <c r="M399" s="544">
        <v>57.36</v>
      </c>
      <c r="N399" s="544">
        <v>0.75</v>
      </c>
      <c r="O399" s="544">
        <v>76.48</v>
      </c>
      <c r="P399" s="544">
        <f t="shared" si="37"/>
        <v>57.36</v>
      </c>
      <c r="Q399" s="556"/>
      <c r="R399" s="556">
        <v>76.48</v>
      </c>
      <c r="S399" s="544">
        <v>57.36</v>
      </c>
      <c r="T399" s="547">
        <f t="shared" si="33"/>
        <v>0.75</v>
      </c>
      <c r="U399" s="547">
        <f t="shared" si="38"/>
        <v>57.36</v>
      </c>
    </row>
    <row r="400" spans="1:21" x14ac:dyDescent="0.3">
      <c r="A400" s="541" t="s">
        <v>4819</v>
      </c>
      <c r="B400" s="557" t="s">
        <v>10</v>
      </c>
      <c r="C400" s="558" t="s">
        <v>4719</v>
      </c>
      <c r="D400" s="543" t="s">
        <v>115</v>
      </c>
      <c r="E400" s="544">
        <v>0.75</v>
      </c>
      <c r="F400" s="544">
        <v>24.05</v>
      </c>
      <c r="G400" s="544">
        <f t="shared" si="34"/>
        <v>18.04</v>
      </c>
      <c r="H400" s="570">
        <v>0</v>
      </c>
      <c r="I400" s="570">
        <v>24.05</v>
      </c>
      <c r="J400" s="570">
        <v>0</v>
      </c>
      <c r="K400" s="544">
        <v>0.75</v>
      </c>
      <c r="L400" s="544">
        <v>29.08</v>
      </c>
      <c r="M400" s="544">
        <v>21.81</v>
      </c>
      <c r="N400" s="544">
        <v>0.75</v>
      </c>
      <c r="O400" s="544">
        <v>29.08</v>
      </c>
      <c r="P400" s="544">
        <f t="shared" si="37"/>
        <v>21.81</v>
      </c>
      <c r="Q400" s="556"/>
      <c r="R400" s="556">
        <v>29.08</v>
      </c>
      <c r="S400" s="544">
        <v>21.81</v>
      </c>
      <c r="T400" s="547">
        <f t="shared" si="33"/>
        <v>0.75</v>
      </c>
      <c r="U400" s="547">
        <f t="shared" si="38"/>
        <v>21.81</v>
      </c>
    </row>
    <row r="401" spans="1:21" ht="27.6" x14ac:dyDescent="0.3">
      <c r="A401" s="541" t="s">
        <v>4820</v>
      </c>
      <c r="B401" s="557" t="s">
        <v>10</v>
      </c>
      <c r="C401" s="558" t="s">
        <v>4721</v>
      </c>
      <c r="D401" s="543" t="s">
        <v>115</v>
      </c>
      <c r="E401" s="544">
        <v>13.5</v>
      </c>
      <c r="F401" s="544">
        <v>128.44</v>
      </c>
      <c r="G401" s="544">
        <f t="shared" si="34"/>
        <v>1733.94</v>
      </c>
      <c r="H401" s="570">
        <v>0</v>
      </c>
      <c r="I401" s="570">
        <v>128.44</v>
      </c>
      <c r="J401" s="570">
        <v>0</v>
      </c>
      <c r="K401" s="544">
        <v>13.5</v>
      </c>
      <c r="L401" s="544">
        <v>155.29</v>
      </c>
      <c r="M401" s="544">
        <v>2096.41</v>
      </c>
      <c r="N401" s="544">
        <v>13.5</v>
      </c>
      <c r="O401" s="544">
        <v>155.29</v>
      </c>
      <c r="P401" s="544">
        <f t="shared" si="37"/>
        <v>2096.42</v>
      </c>
      <c r="Q401" s="556"/>
      <c r="R401" s="556">
        <v>155.29</v>
      </c>
      <c r="S401" s="544">
        <v>2096.42</v>
      </c>
      <c r="T401" s="547">
        <f t="shared" si="33"/>
        <v>13.5</v>
      </c>
      <c r="U401" s="547">
        <f t="shared" si="38"/>
        <v>2096.41</v>
      </c>
    </row>
    <row r="402" spans="1:21" x14ac:dyDescent="0.3">
      <c r="A402" s="550" t="s">
        <v>4821</v>
      </c>
      <c r="B402" s="551" t="s">
        <v>4723</v>
      </c>
      <c r="C402" s="552"/>
      <c r="D402" s="553">
        <v>0</v>
      </c>
      <c r="E402" s="554">
        <v>0</v>
      </c>
      <c r="F402" s="554">
        <v>0</v>
      </c>
      <c r="G402" s="554">
        <f t="shared" si="34"/>
        <v>0</v>
      </c>
      <c r="H402" s="555">
        <v>0</v>
      </c>
      <c r="I402" s="555">
        <v>0</v>
      </c>
      <c r="J402" s="555">
        <v>0</v>
      </c>
      <c r="K402" s="554">
        <v>0</v>
      </c>
      <c r="L402" s="554">
        <v>0</v>
      </c>
      <c r="M402" s="554">
        <v>0</v>
      </c>
      <c r="N402" s="554">
        <v>0</v>
      </c>
      <c r="O402" s="554">
        <v>0</v>
      </c>
      <c r="P402" s="544">
        <f t="shared" si="37"/>
        <v>0</v>
      </c>
      <c r="Q402" s="556"/>
      <c r="R402" s="556">
        <v>0</v>
      </c>
      <c r="S402" s="544">
        <v>0</v>
      </c>
      <c r="T402" s="547">
        <f t="shared" ref="T402:T465" si="39">Q402+E402</f>
        <v>0</v>
      </c>
      <c r="U402" s="547">
        <f>ROUNDUP((H402*I402)+(K402*L402)+(Q402*R402),2)</f>
        <v>0</v>
      </c>
    </row>
    <row r="403" spans="1:21" x14ac:dyDescent="0.3">
      <c r="A403" s="541" t="s">
        <v>4822</v>
      </c>
      <c r="B403" s="557" t="s">
        <v>10</v>
      </c>
      <c r="C403" s="558" t="s">
        <v>4725</v>
      </c>
      <c r="D403" s="543" t="s">
        <v>91</v>
      </c>
      <c r="E403" s="544">
        <v>0.75</v>
      </c>
      <c r="F403" s="544">
        <v>1844.44</v>
      </c>
      <c r="G403" s="544">
        <f t="shared" si="34"/>
        <v>1383.33</v>
      </c>
      <c r="H403" s="570">
        <v>0</v>
      </c>
      <c r="I403" s="570">
        <v>1844.44</v>
      </c>
      <c r="J403" s="570">
        <v>0</v>
      </c>
      <c r="K403" s="544">
        <v>0.75</v>
      </c>
      <c r="L403" s="544">
        <v>2230.0300000000002</v>
      </c>
      <c r="M403" s="544">
        <v>1672.52</v>
      </c>
      <c r="N403" s="544">
        <v>0.75</v>
      </c>
      <c r="O403" s="544">
        <v>2230.0300000000002</v>
      </c>
      <c r="P403" s="544">
        <f t="shared" si="37"/>
        <v>1672.52</v>
      </c>
      <c r="Q403" s="556"/>
      <c r="R403" s="556">
        <v>2230.0300000000002</v>
      </c>
      <c r="S403" s="544">
        <v>1672.52</v>
      </c>
      <c r="T403" s="547">
        <f t="shared" si="39"/>
        <v>0.75</v>
      </c>
      <c r="U403" s="547">
        <f>ROUNDDOWN((H403*I403)+(K403*L403)+(Q403*R403),2)</f>
        <v>1672.52</v>
      </c>
    </row>
    <row r="404" spans="1:21" x14ac:dyDescent="0.3">
      <c r="A404" s="541" t="s">
        <v>4823</v>
      </c>
      <c r="B404" s="557" t="s">
        <v>10</v>
      </c>
      <c r="C404" s="558" t="s">
        <v>4575</v>
      </c>
      <c r="D404" s="543" t="s">
        <v>115</v>
      </c>
      <c r="E404" s="544">
        <v>27</v>
      </c>
      <c r="F404" s="544">
        <v>3.37</v>
      </c>
      <c r="G404" s="544">
        <f t="shared" si="34"/>
        <v>90.99</v>
      </c>
      <c r="H404" s="570">
        <v>0</v>
      </c>
      <c r="I404" s="570">
        <v>3.37</v>
      </c>
      <c r="J404" s="570">
        <v>0</v>
      </c>
      <c r="K404" s="544">
        <v>27</v>
      </c>
      <c r="L404" s="544">
        <v>4.07</v>
      </c>
      <c r="M404" s="544">
        <v>109.89</v>
      </c>
      <c r="N404" s="544">
        <v>27</v>
      </c>
      <c r="O404" s="544">
        <v>4.07</v>
      </c>
      <c r="P404" s="544">
        <f t="shared" si="37"/>
        <v>109.89</v>
      </c>
      <c r="Q404" s="556"/>
      <c r="R404" s="556">
        <v>4.07</v>
      </c>
      <c r="S404" s="544">
        <v>109.89</v>
      </c>
      <c r="T404" s="547">
        <f t="shared" si="39"/>
        <v>27</v>
      </c>
      <c r="U404" s="547">
        <f>ROUNDDOWN((H404*I404)+(K404*L404)+(Q404*R404),2)</f>
        <v>109.89</v>
      </c>
    </row>
    <row r="405" spans="1:21" ht="27.6" x14ac:dyDescent="0.3">
      <c r="A405" s="541" t="s">
        <v>4824</v>
      </c>
      <c r="B405" s="557" t="s">
        <v>10</v>
      </c>
      <c r="C405" s="558" t="s">
        <v>4577</v>
      </c>
      <c r="D405" s="543" t="s">
        <v>115</v>
      </c>
      <c r="E405" s="544">
        <v>27</v>
      </c>
      <c r="F405" s="544">
        <v>29.54</v>
      </c>
      <c r="G405" s="544">
        <f t="shared" si="34"/>
        <v>797.58</v>
      </c>
      <c r="H405" s="570">
        <v>0</v>
      </c>
      <c r="I405" s="570">
        <v>29.54</v>
      </c>
      <c r="J405" s="570">
        <v>0</v>
      </c>
      <c r="K405" s="544">
        <v>27</v>
      </c>
      <c r="L405" s="544">
        <v>35.72</v>
      </c>
      <c r="M405" s="544">
        <v>964.44</v>
      </c>
      <c r="N405" s="544">
        <v>27</v>
      </c>
      <c r="O405" s="544">
        <v>35.72</v>
      </c>
      <c r="P405" s="544">
        <f t="shared" si="37"/>
        <v>964.44</v>
      </c>
      <c r="Q405" s="556"/>
      <c r="R405" s="556">
        <v>35.72</v>
      </c>
      <c r="S405" s="544">
        <v>964.44</v>
      </c>
      <c r="T405" s="547">
        <f t="shared" si="39"/>
        <v>27</v>
      </c>
      <c r="U405" s="547">
        <f>ROUNDDOWN((H405*I405)+(K405*L405)+(Q405*R405),2)</f>
        <v>964.44</v>
      </c>
    </row>
    <row r="406" spans="1:21" x14ac:dyDescent="0.3">
      <c r="A406" s="541" t="s">
        <v>4825</v>
      </c>
      <c r="B406" s="557" t="s">
        <v>10</v>
      </c>
      <c r="C406" s="558" t="s">
        <v>4583</v>
      </c>
      <c r="D406" s="543" t="s">
        <v>115</v>
      </c>
      <c r="E406" s="544">
        <v>27</v>
      </c>
      <c r="F406" s="544">
        <v>15.51</v>
      </c>
      <c r="G406" s="544">
        <f t="shared" si="34"/>
        <v>418.77</v>
      </c>
      <c r="H406" s="570">
        <v>0</v>
      </c>
      <c r="I406" s="570">
        <v>15.51</v>
      </c>
      <c r="J406" s="570">
        <v>0</v>
      </c>
      <c r="K406" s="544">
        <v>27</v>
      </c>
      <c r="L406" s="544">
        <v>18.75</v>
      </c>
      <c r="M406" s="544">
        <v>506.25</v>
      </c>
      <c r="N406" s="544">
        <v>27</v>
      </c>
      <c r="O406" s="544">
        <v>18.75</v>
      </c>
      <c r="P406" s="544">
        <f t="shared" si="37"/>
        <v>506.25</v>
      </c>
      <c r="Q406" s="556"/>
      <c r="R406" s="556">
        <v>18.75</v>
      </c>
      <c r="S406" s="544">
        <v>506.25</v>
      </c>
      <c r="T406" s="547">
        <f t="shared" si="39"/>
        <v>27</v>
      </c>
      <c r="U406" s="547">
        <f>ROUNDDOWN((H406*I406)+(K406*L406)+(Q406*R406),2)</f>
        <v>506.25</v>
      </c>
    </row>
    <row r="407" spans="1:21" x14ac:dyDescent="0.3">
      <c r="A407" s="541" t="s">
        <v>4826</v>
      </c>
      <c r="B407" s="557" t="s">
        <v>10</v>
      </c>
      <c r="C407" s="558" t="s">
        <v>4730</v>
      </c>
      <c r="D407" s="543" t="s">
        <v>76</v>
      </c>
      <c r="E407" s="544">
        <v>13</v>
      </c>
      <c r="F407" s="544">
        <v>426.43</v>
      </c>
      <c r="G407" s="544">
        <f t="shared" si="34"/>
        <v>5543.59</v>
      </c>
      <c r="H407" s="570">
        <v>0</v>
      </c>
      <c r="I407" s="570">
        <v>426.43</v>
      </c>
      <c r="J407" s="570">
        <v>0</v>
      </c>
      <c r="K407" s="544">
        <v>13</v>
      </c>
      <c r="L407" s="544">
        <v>515.58000000000004</v>
      </c>
      <c r="M407" s="544">
        <v>6702.54</v>
      </c>
      <c r="N407" s="544">
        <v>13</v>
      </c>
      <c r="O407" s="544">
        <v>515.58000000000004</v>
      </c>
      <c r="P407" s="544">
        <f t="shared" si="37"/>
        <v>6702.54</v>
      </c>
      <c r="Q407" s="556"/>
      <c r="R407" s="556">
        <v>515.58000000000004</v>
      </c>
      <c r="S407" s="544">
        <v>6702.54</v>
      </c>
      <c r="T407" s="547">
        <f t="shared" si="39"/>
        <v>13</v>
      </c>
      <c r="U407" s="547">
        <f>ROUNDDOWN((H407*I407)+(K407*L407)+(Q407*R407),2)</f>
        <v>6702.54</v>
      </c>
    </row>
    <row r="408" spans="1:21" x14ac:dyDescent="0.3">
      <c r="A408" s="550" t="s">
        <v>2134</v>
      </c>
      <c r="B408" s="551" t="s">
        <v>1426</v>
      </c>
      <c r="C408" s="552"/>
      <c r="D408" s="553">
        <v>0</v>
      </c>
      <c r="E408" s="554">
        <v>0</v>
      </c>
      <c r="F408" s="554">
        <v>0</v>
      </c>
      <c r="G408" s="554">
        <f t="shared" si="34"/>
        <v>0</v>
      </c>
      <c r="H408" s="555">
        <v>0</v>
      </c>
      <c r="I408" s="555">
        <v>0</v>
      </c>
      <c r="J408" s="555">
        <v>0</v>
      </c>
      <c r="K408" s="554"/>
      <c r="L408" s="554">
        <v>0</v>
      </c>
      <c r="M408" s="554">
        <v>0</v>
      </c>
      <c r="N408" s="554"/>
      <c r="O408" s="554">
        <v>0</v>
      </c>
      <c r="P408" s="544">
        <f t="shared" si="37"/>
        <v>0</v>
      </c>
      <c r="Q408" s="556"/>
      <c r="R408" s="556">
        <v>0</v>
      </c>
      <c r="S408" s="544">
        <v>0</v>
      </c>
      <c r="T408" s="547">
        <f t="shared" si="39"/>
        <v>0</v>
      </c>
      <c r="U408" s="547">
        <f>ROUNDUP((H408*I408)+(K408*L408)+(Q408*R408),2)</f>
        <v>0</v>
      </c>
    </row>
    <row r="409" spans="1:21" x14ac:dyDescent="0.3">
      <c r="A409" s="541" t="s">
        <v>2136</v>
      </c>
      <c r="B409" s="557" t="s">
        <v>10</v>
      </c>
      <c r="C409" s="558" t="s">
        <v>4601</v>
      </c>
      <c r="D409" s="543" t="s">
        <v>115</v>
      </c>
      <c r="E409" s="544">
        <v>359.83</v>
      </c>
      <c r="F409" s="544">
        <v>10.14</v>
      </c>
      <c r="G409" s="544">
        <f t="shared" si="34"/>
        <v>3648.68</v>
      </c>
      <c r="H409" s="570">
        <v>0</v>
      </c>
      <c r="I409" s="570">
        <v>10.14</v>
      </c>
      <c r="J409" s="570">
        <v>0</v>
      </c>
      <c r="K409" s="544">
        <v>359.83</v>
      </c>
      <c r="L409" s="544">
        <v>12.26</v>
      </c>
      <c r="M409" s="544">
        <v>4411.51</v>
      </c>
      <c r="N409" s="544">
        <v>359.83</v>
      </c>
      <c r="O409" s="544">
        <v>12.26</v>
      </c>
      <c r="P409" s="544">
        <f t="shared" si="37"/>
        <v>4411.5200000000004</v>
      </c>
      <c r="Q409" s="556"/>
      <c r="R409" s="556">
        <v>12.26</v>
      </c>
      <c r="S409" s="544">
        <v>4411.5200000000004</v>
      </c>
      <c r="T409" s="547">
        <f t="shared" si="39"/>
        <v>359.83</v>
      </c>
      <c r="U409" s="547">
        <f>ROUNDDOWN((H409*I409)+(K409*L409)+(Q409*R409),2)</f>
        <v>4411.51</v>
      </c>
    </row>
    <row r="410" spans="1:21" x14ac:dyDescent="0.3">
      <c r="A410" s="541" t="s">
        <v>2138</v>
      </c>
      <c r="B410" s="557" t="s">
        <v>10</v>
      </c>
      <c r="C410" s="558" t="s">
        <v>4602</v>
      </c>
      <c r="D410" s="543" t="s">
        <v>91</v>
      </c>
      <c r="E410" s="544">
        <v>17.989999999999998</v>
      </c>
      <c r="F410" s="544">
        <v>75.66</v>
      </c>
      <c r="G410" s="544">
        <f t="shared" si="34"/>
        <v>1361.12</v>
      </c>
      <c r="H410" s="570">
        <v>10</v>
      </c>
      <c r="I410" s="570">
        <v>75.66</v>
      </c>
      <c r="J410" s="570">
        <v>756.59999999999991</v>
      </c>
      <c r="K410" s="544">
        <v>7.9899999999999984</v>
      </c>
      <c r="L410" s="544">
        <v>91.48</v>
      </c>
      <c r="M410" s="544">
        <v>730.92</v>
      </c>
      <c r="N410" s="544">
        <v>7.9899999999999984</v>
      </c>
      <c r="O410" s="544">
        <v>91.48</v>
      </c>
      <c r="P410" s="544">
        <f t="shared" si="37"/>
        <v>730.93</v>
      </c>
      <c r="Q410" s="556"/>
      <c r="R410" s="556">
        <v>91.48</v>
      </c>
      <c r="S410" s="544">
        <v>730.93</v>
      </c>
      <c r="T410" s="547">
        <f t="shared" si="39"/>
        <v>17.989999999999998</v>
      </c>
      <c r="U410" s="547">
        <f>ROUNDDOWN((H410*I410)+(K410*L410)+(Q410*R410),2)</f>
        <v>1487.52</v>
      </c>
    </row>
    <row r="411" spans="1:21" x14ac:dyDescent="0.3">
      <c r="A411" s="541" t="s">
        <v>2140</v>
      </c>
      <c r="B411" s="557" t="s">
        <v>10</v>
      </c>
      <c r="C411" s="558" t="s">
        <v>4733</v>
      </c>
      <c r="D411" s="543" t="s">
        <v>217</v>
      </c>
      <c r="E411" s="544">
        <v>12</v>
      </c>
      <c r="F411" s="544">
        <v>59.32</v>
      </c>
      <c r="G411" s="544">
        <f t="shared" ref="G411:G474" si="40">ROUND(E411*F411,2)</f>
        <v>711.84</v>
      </c>
      <c r="H411" s="570">
        <v>0</v>
      </c>
      <c r="I411" s="570">
        <v>59.32</v>
      </c>
      <c r="J411" s="570">
        <v>0</v>
      </c>
      <c r="K411" s="544">
        <v>12</v>
      </c>
      <c r="L411" s="544">
        <v>71.72</v>
      </c>
      <c r="M411" s="544">
        <v>860.64</v>
      </c>
      <c r="N411" s="544">
        <v>12</v>
      </c>
      <c r="O411" s="544">
        <v>71.72</v>
      </c>
      <c r="P411" s="544">
        <f t="shared" si="37"/>
        <v>860.64</v>
      </c>
      <c r="Q411" s="556"/>
      <c r="R411" s="556">
        <v>71.72</v>
      </c>
      <c r="S411" s="544">
        <v>860.64</v>
      </c>
      <c r="T411" s="547">
        <f t="shared" si="39"/>
        <v>12</v>
      </c>
      <c r="U411" s="547">
        <f>ROUNDDOWN((H411*I411)+(K411*L411)+(Q411*R411),2)</f>
        <v>860.64</v>
      </c>
    </row>
    <row r="412" spans="1:21" ht="27.6" x14ac:dyDescent="0.3">
      <c r="A412" s="541" t="s">
        <v>2141</v>
      </c>
      <c r="B412" s="557" t="s">
        <v>10</v>
      </c>
      <c r="C412" s="558" t="s">
        <v>4603</v>
      </c>
      <c r="D412" s="543" t="s">
        <v>217</v>
      </c>
      <c r="E412" s="544">
        <v>15</v>
      </c>
      <c r="F412" s="544">
        <v>162</v>
      </c>
      <c r="G412" s="544">
        <f t="shared" si="40"/>
        <v>2430</v>
      </c>
      <c r="H412" s="570">
        <v>0</v>
      </c>
      <c r="I412" s="570">
        <v>162</v>
      </c>
      <c r="J412" s="570">
        <v>0</v>
      </c>
      <c r="K412" s="544">
        <v>15</v>
      </c>
      <c r="L412" s="544">
        <v>195.87</v>
      </c>
      <c r="M412" s="544">
        <v>2938.05</v>
      </c>
      <c r="N412" s="544">
        <v>15</v>
      </c>
      <c r="O412" s="544">
        <v>195.87</v>
      </c>
      <c r="P412" s="544">
        <f t="shared" si="37"/>
        <v>2938.05</v>
      </c>
      <c r="Q412" s="556"/>
      <c r="R412" s="556">
        <v>195.87</v>
      </c>
      <c r="S412" s="544">
        <v>2938.05</v>
      </c>
      <c r="T412" s="547">
        <f t="shared" si="39"/>
        <v>15</v>
      </c>
      <c r="U412" s="547">
        <f>ROUNDDOWN((H412*I412)+(K412*L412)+(Q412*R412),2)</f>
        <v>2938.05</v>
      </c>
    </row>
    <row r="413" spans="1:21" x14ac:dyDescent="0.3">
      <c r="A413" s="559" t="s">
        <v>2913</v>
      </c>
      <c r="B413" s="560" t="s">
        <v>993</v>
      </c>
      <c r="C413" s="561"/>
      <c r="D413" s="562">
        <v>0</v>
      </c>
      <c r="E413" s="563">
        <v>0</v>
      </c>
      <c r="F413" s="563">
        <v>0</v>
      </c>
      <c r="G413" s="563">
        <f t="shared" si="40"/>
        <v>0</v>
      </c>
      <c r="H413" s="563">
        <v>0</v>
      </c>
      <c r="I413" s="563">
        <v>0</v>
      </c>
      <c r="J413" s="563">
        <v>0</v>
      </c>
      <c r="K413" s="563"/>
      <c r="L413" s="563">
        <v>0</v>
      </c>
      <c r="M413" s="563"/>
      <c r="N413" s="563"/>
      <c r="O413" s="563">
        <v>0</v>
      </c>
      <c r="P413" s="563"/>
      <c r="Q413" s="564"/>
      <c r="R413" s="564"/>
      <c r="S413" s="565">
        <v>0</v>
      </c>
      <c r="T413" s="566">
        <f t="shared" si="39"/>
        <v>0</v>
      </c>
      <c r="U413" s="566">
        <f>(H413*I413)+(K413*L413)+(Q413*R413)</f>
        <v>0</v>
      </c>
    </row>
    <row r="414" spans="1:21" x14ac:dyDescent="0.3">
      <c r="A414" s="541" t="s">
        <v>3582</v>
      </c>
      <c r="B414" s="557" t="s">
        <v>10</v>
      </c>
      <c r="C414" s="558" t="s">
        <v>4528</v>
      </c>
      <c r="D414" s="543" t="s">
        <v>83</v>
      </c>
      <c r="E414" s="544">
        <v>1702.94</v>
      </c>
      <c r="F414" s="544">
        <v>0.46</v>
      </c>
      <c r="G414" s="544">
        <f t="shared" si="40"/>
        <v>783.35</v>
      </c>
      <c r="H414" s="570">
        <v>0</v>
      </c>
      <c r="I414" s="570">
        <v>0.46</v>
      </c>
      <c r="J414" s="570">
        <v>0</v>
      </c>
      <c r="K414" s="544">
        <v>1702.94</v>
      </c>
      <c r="L414" s="544">
        <v>0.56000000000000005</v>
      </c>
      <c r="M414" s="544">
        <v>953.64</v>
      </c>
      <c r="N414" s="544">
        <v>1702.94</v>
      </c>
      <c r="O414" s="544">
        <v>0.56000000000000005</v>
      </c>
      <c r="P414" s="544">
        <f>ROUND(N414*O414,2)</f>
        <v>953.65</v>
      </c>
      <c r="Q414" s="556"/>
      <c r="R414" s="556">
        <v>0.56000000000000005</v>
      </c>
      <c r="S414" s="544">
        <v>953.65</v>
      </c>
      <c r="T414" s="547">
        <f t="shared" si="39"/>
        <v>1702.94</v>
      </c>
      <c r="U414" s="547">
        <f>ROUNDDOWN((H414*I414)+(K414*L414)+(Q414*R414),2)</f>
        <v>953.64</v>
      </c>
    </row>
    <row r="415" spans="1:21" x14ac:dyDescent="0.3">
      <c r="A415" s="572" t="s">
        <v>3596</v>
      </c>
      <c r="B415" s="573" t="s">
        <v>4827</v>
      </c>
      <c r="C415" s="574"/>
      <c r="D415" s="537">
        <v>0</v>
      </c>
      <c r="E415" s="538">
        <v>0</v>
      </c>
      <c r="F415" s="538">
        <v>0</v>
      </c>
      <c r="G415" s="538">
        <f>SUM(G417:G436)</f>
        <v>192396.33999999997</v>
      </c>
      <c r="H415" s="538">
        <v>0</v>
      </c>
      <c r="I415" s="538">
        <v>0</v>
      </c>
      <c r="J415" s="538">
        <f>SUM(J417:J436)</f>
        <v>177544.78589</v>
      </c>
      <c r="K415" s="538"/>
      <c r="L415" s="538">
        <v>0</v>
      </c>
      <c r="M415" s="538">
        <f>SUM(M417:M436)</f>
        <v>17961.879999999997</v>
      </c>
      <c r="N415" s="539"/>
      <c r="O415" s="539">
        <v>0</v>
      </c>
      <c r="P415" s="538">
        <f>SUM(P417:P436)</f>
        <v>17961.89</v>
      </c>
      <c r="Q415" s="549"/>
      <c r="R415" s="549"/>
      <c r="S415" s="538">
        <f>SUM(S417:S436)</f>
        <v>17961.89</v>
      </c>
      <c r="T415" s="540">
        <f t="shared" si="39"/>
        <v>0</v>
      </c>
      <c r="U415" s="538">
        <f>SUM(U417:U436)</f>
        <v>195506.64000000004</v>
      </c>
    </row>
    <row r="416" spans="1:21" x14ac:dyDescent="0.3">
      <c r="A416" s="559" t="s">
        <v>196</v>
      </c>
      <c r="B416" s="560" t="s">
        <v>72</v>
      </c>
      <c r="C416" s="561"/>
      <c r="D416" s="562">
        <v>0</v>
      </c>
      <c r="E416" s="563">
        <v>0</v>
      </c>
      <c r="F416" s="563">
        <v>0</v>
      </c>
      <c r="G416" s="563">
        <f t="shared" si="40"/>
        <v>0</v>
      </c>
      <c r="H416" s="563">
        <v>0</v>
      </c>
      <c r="I416" s="563">
        <v>0</v>
      </c>
      <c r="J416" s="563">
        <v>0</v>
      </c>
      <c r="K416" s="563"/>
      <c r="L416" s="563">
        <v>0</v>
      </c>
      <c r="M416" s="563">
        <v>0</v>
      </c>
      <c r="N416" s="563"/>
      <c r="O416" s="563">
        <v>0</v>
      </c>
      <c r="P416" s="563">
        <v>0</v>
      </c>
      <c r="Q416" s="564"/>
      <c r="R416" s="564"/>
      <c r="S416" s="565">
        <v>0</v>
      </c>
      <c r="T416" s="566">
        <f t="shared" si="39"/>
        <v>0</v>
      </c>
      <c r="U416" s="566">
        <f>(H416*I416)+(K416*L416)+(Q416*R416)</f>
        <v>0</v>
      </c>
    </row>
    <row r="417" spans="1:21" x14ac:dyDescent="0.3">
      <c r="A417" s="541" t="s">
        <v>2920</v>
      </c>
      <c r="B417" s="557" t="s">
        <v>10</v>
      </c>
      <c r="C417" s="558" t="s">
        <v>4338</v>
      </c>
      <c r="D417" s="543" t="s">
        <v>115</v>
      </c>
      <c r="E417" s="544">
        <v>1390.88</v>
      </c>
      <c r="F417" s="544">
        <v>0.56000000000000005</v>
      </c>
      <c r="G417" s="544">
        <f t="shared" si="40"/>
        <v>778.89</v>
      </c>
      <c r="H417" s="570">
        <v>1390.88</v>
      </c>
      <c r="I417" s="570">
        <v>0.56000000000000005</v>
      </c>
      <c r="J417" s="570">
        <v>778.89280000000008</v>
      </c>
      <c r="K417" s="544">
        <v>0</v>
      </c>
      <c r="L417" s="544">
        <v>0.68</v>
      </c>
      <c r="M417" s="544">
        <v>0</v>
      </c>
      <c r="N417" s="544">
        <v>0</v>
      </c>
      <c r="O417" s="544">
        <v>0.68</v>
      </c>
      <c r="P417" s="544">
        <f>ROUND(N417*O417,2)</f>
        <v>0</v>
      </c>
      <c r="Q417" s="556"/>
      <c r="R417" s="556">
        <v>0.68</v>
      </c>
      <c r="S417" s="544">
        <v>0</v>
      </c>
      <c r="T417" s="547">
        <f t="shared" si="39"/>
        <v>1390.88</v>
      </c>
      <c r="U417" s="547">
        <f>ROUNDDOWN((H417*I417)+(K417*L417)+(Q417*R417),2)</f>
        <v>778.89</v>
      </c>
    </row>
    <row r="418" spans="1:21" x14ac:dyDescent="0.3">
      <c r="A418" s="559" t="s">
        <v>197</v>
      </c>
      <c r="B418" s="560" t="s">
        <v>4347</v>
      </c>
      <c r="C418" s="561"/>
      <c r="D418" s="562">
        <v>0</v>
      </c>
      <c r="E418" s="563">
        <v>0</v>
      </c>
      <c r="F418" s="563">
        <v>0</v>
      </c>
      <c r="G418" s="563">
        <f t="shared" si="40"/>
        <v>0</v>
      </c>
      <c r="H418" s="563">
        <v>0</v>
      </c>
      <c r="I418" s="563">
        <v>0</v>
      </c>
      <c r="J418" s="563">
        <v>0</v>
      </c>
      <c r="K418" s="563"/>
      <c r="L418" s="563">
        <v>0</v>
      </c>
      <c r="M418" s="563">
        <v>0</v>
      </c>
      <c r="N418" s="563"/>
      <c r="O418" s="563">
        <v>0</v>
      </c>
      <c r="P418" s="563">
        <v>0</v>
      </c>
      <c r="Q418" s="564"/>
      <c r="R418" s="564"/>
      <c r="S418" s="565">
        <v>0</v>
      </c>
      <c r="T418" s="566">
        <f t="shared" si="39"/>
        <v>0</v>
      </c>
      <c r="U418" s="566">
        <f>(H418*I418)+(K418*L418)+(Q418*R418)</f>
        <v>0</v>
      </c>
    </row>
    <row r="419" spans="1:21" ht="27.6" x14ac:dyDescent="0.3">
      <c r="A419" s="541" t="s">
        <v>3614</v>
      </c>
      <c r="B419" s="557" t="s">
        <v>10</v>
      </c>
      <c r="C419" s="558" t="s">
        <v>4736</v>
      </c>
      <c r="D419" s="543" t="s">
        <v>115</v>
      </c>
      <c r="E419" s="544">
        <v>556.072</v>
      </c>
      <c r="F419" s="544">
        <v>64.88</v>
      </c>
      <c r="G419" s="544">
        <f t="shared" si="40"/>
        <v>36077.949999999997</v>
      </c>
      <c r="H419" s="570">
        <v>556.072</v>
      </c>
      <c r="I419" s="570">
        <v>64.88</v>
      </c>
      <c r="J419" s="570">
        <v>36077.951359999999</v>
      </c>
      <c r="K419" s="544">
        <v>0</v>
      </c>
      <c r="L419" s="544">
        <v>78.44</v>
      </c>
      <c r="M419" s="544">
        <v>0</v>
      </c>
      <c r="N419" s="544">
        <v>0</v>
      </c>
      <c r="O419" s="544">
        <v>78.44</v>
      </c>
      <c r="P419" s="544">
        <f>ROUND(N419*O419,2)</f>
        <v>0</v>
      </c>
      <c r="Q419" s="556"/>
      <c r="R419" s="556">
        <v>78.44</v>
      </c>
      <c r="S419" s="544">
        <v>0</v>
      </c>
      <c r="T419" s="547">
        <f t="shared" si="39"/>
        <v>556.072</v>
      </c>
      <c r="U419" s="547">
        <f>ROUNDDOWN((H419*I419)+(K419*L419)+(Q419*R419),2)</f>
        <v>36077.949999999997</v>
      </c>
    </row>
    <row r="420" spans="1:21" ht="27.6" x14ac:dyDescent="0.3">
      <c r="A420" s="541" t="s">
        <v>3616</v>
      </c>
      <c r="B420" s="557" t="s">
        <v>10</v>
      </c>
      <c r="C420" s="558" t="s">
        <v>4348</v>
      </c>
      <c r="D420" s="543" t="s">
        <v>83</v>
      </c>
      <c r="E420" s="544">
        <v>98.108999999999995</v>
      </c>
      <c r="F420" s="544">
        <v>100.63</v>
      </c>
      <c r="G420" s="544">
        <f t="shared" si="40"/>
        <v>9872.7099999999991</v>
      </c>
      <c r="H420" s="570">
        <v>98.108999999999995</v>
      </c>
      <c r="I420" s="570">
        <v>100.63</v>
      </c>
      <c r="J420" s="570">
        <v>9872.7086699999982</v>
      </c>
      <c r="K420" s="544">
        <v>0</v>
      </c>
      <c r="L420" s="544">
        <v>121.67</v>
      </c>
      <c r="M420" s="544">
        <v>0</v>
      </c>
      <c r="N420" s="544">
        <v>0</v>
      </c>
      <c r="O420" s="544">
        <v>121.67</v>
      </c>
      <c r="P420" s="544">
        <f>ROUND(N420*O420,2)</f>
        <v>0</v>
      </c>
      <c r="Q420" s="556"/>
      <c r="R420" s="556">
        <v>121.67</v>
      </c>
      <c r="S420" s="544">
        <v>0</v>
      </c>
      <c r="T420" s="547">
        <f t="shared" si="39"/>
        <v>98.108999999999995</v>
      </c>
      <c r="U420" s="547">
        <f>ROUNDDOWN((H420*I420)+(K420*L420)+(Q420*R420),2)</f>
        <v>9872.7000000000007</v>
      </c>
    </row>
    <row r="421" spans="1:21" ht="27.6" x14ac:dyDescent="0.3">
      <c r="A421" s="541" t="s">
        <v>3617</v>
      </c>
      <c r="B421" s="557" t="s">
        <v>10</v>
      </c>
      <c r="C421" s="558" t="s">
        <v>4349</v>
      </c>
      <c r="D421" s="543" t="s">
        <v>115</v>
      </c>
      <c r="E421" s="544">
        <v>643.85200000000009</v>
      </c>
      <c r="F421" s="544">
        <v>50.63</v>
      </c>
      <c r="G421" s="544">
        <f t="shared" si="40"/>
        <v>32598.23</v>
      </c>
      <c r="H421" s="570">
        <v>643.85200000000009</v>
      </c>
      <c r="I421" s="570">
        <v>50.63</v>
      </c>
      <c r="J421" s="570">
        <v>32598.226760000005</v>
      </c>
      <c r="K421" s="544">
        <v>0</v>
      </c>
      <c r="L421" s="544">
        <v>61.21</v>
      </c>
      <c r="M421" s="544">
        <v>0</v>
      </c>
      <c r="N421" s="544">
        <v>0</v>
      </c>
      <c r="O421" s="544">
        <v>61.21</v>
      </c>
      <c r="P421" s="544">
        <f>ROUND(N421*O421,2)</f>
        <v>0</v>
      </c>
      <c r="Q421" s="556"/>
      <c r="R421" s="556">
        <v>61.21</v>
      </c>
      <c r="S421" s="544">
        <v>0</v>
      </c>
      <c r="T421" s="547">
        <f t="shared" si="39"/>
        <v>643.85200000000009</v>
      </c>
      <c r="U421" s="547">
        <f>ROUNDDOWN((H421*I421)+(K421*L421)+(Q421*R421),2)</f>
        <v>32598.22</v>
      </c>
    </row>
    <row r="422" spans="1:21" ht="41.4" x14ac:dyDescent="0.3">
      <c r="A422" s="541" t="s">
        <v>4828</v>
      </c>
      <c r="B422" s="557" t="s">
        <v>10</v>
      </c>
      <c r="C422" s="558" t="s">
        <v>4350</v>
      </c>
      <c r="D422" s="543" t="s">
        <v>179</v>
      </c>
      <c r="E422" s="544">
        <v>784.21</v>
      </c>
      <c r="F422" s="544">
        <v>34.03</v>
      </c>
      <c r="G422" s="544">
        <f t="shared" si="40"/>
        <v>26686.67</v>
      </c>
      <c r="H422" s="570">
        <v>784.21</v>
      </c>
      <c r="I422" s="570">
        <v>34.03</v>
      </c>
      <c r="J422" s="570">
        <v>26686.666300000001</v>
      </c>
      <c r="K422" s="544">
        <v>0</v>
      </c>
      <c r="L422" s="544">
        <v>41.14</v>
      </c>
      <c r="M422" s="544">
        <v>0</v>
      </c>
      <c r="N422" s="544">
        <v>0</v>
      </c>
      <c r="O422" s="544">
        <v>41.14</v>
      </c>
      <c r="P422" s="544">
        <f>ROUND(N422*O422,2)</f>
        <v>0</v>
      </c>
      <c r="Q422" s="556"/>
      <c r="R422" s="556">
        <v>41.14</v>
      </c>
      <c r="S422" s="544">
        <v>0</v>
      </c>
      <c r="T422" s="547">
        <f t="shared" si="39"/>
        <v>784.21</v>
      </c>
      <c r="U422" s="547">
        <f>ROUNDDOWN((H422*I422)+(K422*L422)+(Q422*R422),2)</f>
        <v>26686.66</v>
      </c>
    </row>
    <row r="423" spans="1:21" x14ac:dyDescent="0.3">
      <c r="A423" s="559" t="s">
        <v>199</v>
      </c>
      <c r="B423" s="560" t="s">
        <v>4606</v>
      </c>
      <c r="C423" s="561"/>
      <c r="D423" s="562">
        <v>0</v>
      </c>
      <c r="E423" s="563">
        <v>0</v>
      </c>
      <c r="F423" s="563">
        <v>0</v>
      </c>
      <c r="G423" s="563">
        <f t="shared" si="40"/>
        <v>0</v>
      </c>
      <c r="H423" s="563">
        <v>0</v>
      </c>
      <c r="I423" s="563">
        <v>0</v>
      </c>
      <c r="J423" s="563">
        <v>0</v>
      </c>
      <c r="K423" s="563"/>
      <c r="L423" s="563">
        <v>0</v>
      </c>
      <c r="M423" s="563">
        <v>0</v>
      </c>
      <c r="N423" s="563"/>
      <c r="O423" s="563">
        <v>0</v>
      </c>
      <c r="P423" s="563">
        <v>0</v>
      </c>
      <c r="Q423" s="564"/>
      <c r="R423" s="564"/>
      <c r="S423" s="565">
        <v>0</v>
      </c>
      <c r="T423" s="566">
        <f t="shared" si="39"/>
        <v>0</v>
      </c>
      <c r="U423" s="566">
        <f>(H423*I423)+(K423*L423)+(Q423*R423)</f>
        <v>0</v>
      </c>
    </row>
    <row r="424" spans="1:21" x14ac:dyDescent="0.3">
      <c r="A424" s="541" t="s">
        <v>4829</v>
      </c>
      <c r="B424" s="557" t="s">
        <v>10</v>
      </c>
      <c r="C424" s="558" t="s">
        <v>4830</v>
      </c>
      <c r="D424" s="543" t="s">
        <v>83</v>
      </c>
      <c r="E424" s="544">
        <v>3</v>
      </c>
      <c r="F424" s="544">
        <v>8455.08</v>
      </c>
      <c r="G424" s="544">
        <f t="shared" si="40"/>
        <v>25365.24</v>
      </c>
      <c r="H424" s="570">
        <v>3</v>
      </c>
      <c r="I424" s="570">
        <v>8455.08</v>
      </c>
      <c r="J424" s="570">
        <v>25365.239999999998</v>
      </c>
      <c r="K424" s="544">
        <v>0</v>
      </c>
      <c r="L424" s="544">
        <v>10222.65</v>
      </c>
      <c r="M424" s="544">
        <v>0</v>
      </c>
      <c r="N424" s="544">
        <v>0</v>
      </c>
      <c r="O424" s="544">
        <v>10222.65</v>
      </c>
      <c r="P424" s="544">
        <f t="shared" ref="P424:P429" si="41">ROUND(N424*O424,2)</f>
        <v>0</v>
      </c>
      <c r="Q424" s="556"/>
      <c r="R424" s="556">
        <v>10222.65</v>
      </c>
      <c r="S424" s="544">
        <v>0</v>
      </c>
      <c r="T424" s="547">
        <f t="shared" si="39"/>
        <v>3</v>
      </c>
      <c r="U424" s="547">
        <f t="shared" ref="U424:U429" si="42">ROUNDDOWN((H424*I424)+(K424*L424)+(Q424*R424),2)</f>
        <v>25365.24</v>
      </c>
    </row>
    <row r="425" spans="1:21" x14ac:dyDescent="0.3">
      <c r="A425" s="541" t="s">
        <v>4831</v>
      </c>
      <c r="B425" s="557" t="s">
        <v>10</v>
      </c>
      <c r="C425" s="558" t="s">
        <v>4832</v>
      </c>
      <c r="D425" s="543" t="s">
        <v>83</v>
      </c>
      <c r="E425" s="544">
        <v>2</v>
      </c>
      <c r="F425" s="544">
        <v>11343.46</v>
      </c>
      <c r="G425" s="544">
        <f t="shared" si="40"/>
        <v>22686.92</v>
      </c>
      <c r="H425" s="570">
        <v>2</v>
      </c>
      <c r="I425" s="570">
        <v>11343.46</v>
      </c>
      <c r="J425" s="570">
        <v>22686.92</v>
      </c>
      <c r="K425" s="544">
        <v>0</v>
      </c>
      <c r="L425" s="544">
        <v>13714.85</v>
      </c>
      <c r="M425" s="544">
        <v>0</v>
      </c>
      <c r="N425" s="544">
        <v>0</v>
      </c>
      <c r="O425" s="544">
        <v>13714.85</v>
      </c>
      <c r="P425" s="544">
        <f t="shared" si="41"/>
        <v>0</v>
      </c>
      <c r="Q425" s="556"/>
      <c r="R425" s="556">
        <v>13714.85</v>
      </c>
      <c r="S425" s="544">
        <v>0</v>
      </c>
      <c r="T425" s="547">
        <f t="shared" si="39"/>
        <v>2</v>
      </c>
      <c r="U425" s="547">
        <f t="shared" si="42"/>
        <v>22686.92</v>
      </c>
    </row>
    <row r="426" spans="1:21" x14ac:dyDescent="0.3">
      <c r="A426" s="541" t="s">
        <v>4833</v>
      </c>
      <c r="B426" s="557" t="s">
        <v>10</v>
      </c>
      <c r="C426" s="558" t="s">
        <v>4834</v>
      </c>
      <c r="D426" s="543" t="s">
        <v>83</v>
      </c>
      <c r="E426" s="544">
        <v>2</v>
      </c>
      <c r="F426" s="544">
        <v>6039.34</v>
      </c>
      <c r="G426" s="544">
        <f t="shared" si="40"/>
        <v>12078.68</v>
      </c>
      <c r="H426" s="570">
        <v>2</v>
      </c>
      <c r="I426" s="570">
        <v>6039.34</v>
      </c>
      <c r="J426" s="570">
        <v>12078.68</v>
      </c>
      <c r="K426" s="544">
        <v>0</v>
      </c>
      <c r="L426" s="544">
        <v>7301.89</v>
      </c>
      <c r="M426" s="544">
        <v>0</v>
      </c>
      <c r="N426" s="544">
        <v>0</v>
      </c>
      <c r="O426" s="544">
        <v>7301.89</v>
      </c>
      <c r="P426" s="544">
        <f t="shared" si="41"/>
        <v>0</v>
      </c>
      <c r="Q426" s="556"/>
      <c r="R426" s="556">
        <v>7301.89</v>
      </c>
      <c r="S426" s="544">
        <v>0</v>
      </c>
      <c r="T426" s="547">
        <f t="shared" si="39"/>
        <v>2</v>
      </c>
      <c r="U426" s="547">
        <f t="shared" si="42"/>
        <v>12078.68</v>
      </c>
    </row>
    <row r="427" spans="1:21" x14ac:dyDescent="0.3">
      <c r="A427" s="541" t="s">
        <v>4835</v>
      </c>
      <c r="B427" s="557" t="s">
        <v>10</v>
      </c>
      <c r="C427" s="558" t="s">
        <v>4607</v>
      </c>
      <c r="D427" s="543" t="s">
        <v>76</v>
      </c>
      <c r="E427" s="544">
        <v>2</v>
      </c>
      <c r="F427" s="544">
        <v>2467.1999999999998</v>
      </c>
      <c r="G427" s="544">
        <f t="shared" si="40"/>
        <v>4934.3999999999996</v>
      </c>
      <c r="H427" s="570">
        <v>2</v>
      </c>
      <c r="I427" s="570">
        <v>2467.1999999999998</v>
      </c>
      <c r="J427" s="570">
        <v>4934.3999999999996</v>
      </c>
      <c r="K427" s="544">
        <v>0</v>
      </c>
      <c r="L427" s="544">
        <v>2982.98</v>
      </c>
      <c r="M427" s="544">
        <v>0</v>
      </c>
      <c r="N427" s="544">
        <v>0</v>
      </c>
      <c r="O427" s="544">
        <v>2982.98</v>
      </c>
      <c r="P427" s="544">
        <f t="shared" si="41"/>
        <v>0</v>
      </c>
      <c r="Q427" s="556"/>
      <c r="R427" s="556">
        <v>2982.98</v>
      </c>
      <c r="S427" s="544">
        <v>0</v>
      </c>
      <c r="T427" s="547">
        <f t="shared" si="39"/>
        <v>2</v>
      </c>
      <c r="U427" s="547">
        <f t="shared" si="42"/>
        <v>4934.3999999999996</v>
      </c>
    </row>
    <row r="428" spans="1:21" x14ac:dyDescent="0.3">
      <c r="A428" s="541" t="s">
        <v>4836</v>
      </c>
      <c r="B428" s="557" t="s">
        <v>10</v>
      </c>
      <c r="C428" s="558" t="s">
        <v>4608</v>
      </c>
      <c r="D428" s="543" t="s">
        <v>76</v>
      </c>
      <c r="E428" s="544">
        <v>1</v>
      </c>
      <c r="F428" s="544">
        <v>1837.01</v>
      </c>
      <c r="G428" s="544">
        <f t="shared" si="40"/>
        <v>1837.01</v>
      </c>
      <c r="H428" s="570">
        <v>1</v>
      </c>
      <c r="I428" s="570">
        <v>1837.01</v>
      </c>
      <c r="J428" s="570">
        <v>1837.01</v>
      </c>
      <c r="K428" s="544">
        <v>0</v>
      </c>
      <c r="L428" s="544">
        <v>2221.04</v>
      </c>
      <c r="M428" s="544">
        <v>0</v>
      </c>
      <c r="N428" s="544">
        <v>0</v>
      </c>
      <c r="O428" s="544">
        <v>2221.04</v>
      </c>
      <c r="P428" s="544">
        <f t="shared" si="41"/>
        <v>0</v>
      </c>
      <c r="Q428" s="556"/>
      <c r="R428" s="556">
        <v>2221.04</v>
      </c>
      <c r="S428" s="544">
        <v>0</v>
      </c>
      <c r="T428" s="547">
        <f t="shared" si="39"/>
        <v>1</v>
      </c>
      <c r="U428" s="547">
        <f t="shared" si="42"/>
        <v>1837.01</v>
      </c>
    </row>
    <row r="429" spans="1:21" ht="27.6" x14ac:dyDescent="0.3">
      <c r="A429" s="541" t="s">
        <v>4837</v>
      </c>
      <c r="B429" s="557" t="s">
        <v>10</v>
      </c>
      <c r="C429" s="558" t="s">
        <v>4610</v>
      </c>
      <c r="D429" s="543" t="s">
        <v>1474</v>
      </c>
      <c r="E429" s="544">
        <v>1</v>
      </c>
      <c r="F429" s="544">
        <v>4249.79</v>
      </c>
      <c r="G429" s="544">
        <f t="shared" si="40"/>
        <v>4249.79</v>
      </c>
      <c r="H429" s="570">
        <v>1</v>
      </c>
      <c r="I429" s="570">
        <v>4249.79</v>
      </c>
      <c r="J429" s="570">
        <v>4249.79</v>
      </c>
      <c r="K429" s="544">
        <v>0</v>
      </c>
      <c r="L429" s="544">
        <v>5138.22</v>
      </c>
      <c r="M429" s="544">
        <v>0</v>
      </c>
      <c r="N429" s="544">
        <v>0</v>
      </c>
      <c r="O429" s="544">
        <v>5138.22</v>
      </c>
      <c r="P429" s="544">
        <f t="shared" si="41"/>
        <v>0</v>
      </c>
      <c r="Q429" s="556"/>
      <c r="R429" s="556">
        <v>5138.22</v>
      </c>
      <c r="S429" s="544">
        <v>0</v>
      </c>
      <c r="T429" s="547">
        <f t="shared" si="39"/>
        <v>1</v>
      </c>
      <c r="U429" s="547">
        <f t="shared" si="42"/>
        <v>4249.79</v>
      </c>
    </row>
    <row r="430" spans="1:21" x14ac:dyDescent="0.3">
      <c r="A430" s="559" t="s">
        <v>201</v>
      </c>
      <c r="B430" s="560" t="s">
        <v>1426</v>
      </c>
      <c r="C430" s="561"/>
      <c r="D430" s="562">
        <v>0</v>
      </c>
      <c r="E430" s="563">
        <v>0</v>
      </c>
      <c r="F430" s="563">
        <v>0</v>
      </c>
      <c r="G430" s="563">
        <f t="shared" si="40"/>
        <v>0</v>
      </c>
      <c r="H430" s="563">
        <v>0</v>
      </c>
      <c r="I430" s="563">
        <v>0</v>
      </c>
      <c r="J430" s="563">
        <v>0</v>
      </c>
      <c r="K430" s="563"/>
      <c r="L430" s="563">
        <v>0</v>
      </c>
      <c r="M430" s="563"/>
      <c r="N430" s="563"/>
      <c r="O430" s="563">
        <v>0</v>
      </c>
      <c r="P430" s="563"/>
      <c r="Q430" s="564"/>
      <c r="R430" s="564"/>
      <c r="S430" s="565">
        <v>0</v>
      </c>
      <c r="T430" s="566">
        <f t="shared" si="39"/>
        <v>0</v>
      </c>
      <c r="U430" s="566">
        <f>(H430*I430)+(K430*L430)+(Q430*R430)</f>
        <v>0</v>
      </c>
    </row>
    <row r="431" spans="1:21" x14ac:dyDescent="0.3">
      <c r="A431" s="541" t="s">
        <v>4838</v>
      </c>
      <c r="B431" s="557" t="s">
        <v>10</v>
      </c>
      <c r="C431" s="558" t="s">
        <v>4601</v>
      </c>
      <c r="D431" s="543" t="s">
        <v>115</v>
      </c>
      <c r="E431" s="544">
        <v>210.85</v>
      </c>
      <c r="F431" s="544">
        <v>10.14</v>
      </c>
      <c r="G431" s="544">
        <f t="shared" si="40"/>
        <v>2138.02</v>
      </c>
      <c r="H431" s="570">
        <v>0</v>
      </c>
      <c r="I431" s="570">
        <v>10.14</v>
      </c>
      <c r="J431" s="570">
        <v>0</v>
      </c>
      <c r="K431" s="544">
        <v>210.85</v>
      </c>
      <c r="L431" s="544">
        <v>12.26</v>
      </c>
      <c r="M431" s="544">
        <v>2585.02</v>
      </c>
      <c r="N431" s="544">
        <v>210.85</v>
      </c>
      <c r="O431" s="544">
        <v>12.26</v>
      </c>
      <c r="P431" s="544">
        <f>ROUND(N431*O431,2)</f>
        <v>2585.02</v>
      </c>
      <c r="Q431" s="556"/>
      <c r="R431" s="556">
        <v>12.26</v>
      </c>
      <c r="S431" s="544">
        <v>2585.02</v>
      </c>
      <c r="T431" s="547">
        <f t="shared" si="39"/>
        <v>210.85</v>
      </c>
      <c r="U431" s="547">
        <f>ROUNDDOWN((H431*I431)+(K431*L431)+(Q431*R431),2)</f>
        <v>2585.02</v>
      </c>
    </row>
    <row r="432" spans="1:21" x14ac:dyDescent="0.3">
      <c r="A432" s="541" t="s">
        <v>4839</v>
      </c>
      <c r="B432" s="557" t="s">
        <v>10</v>
      </c>
      <c r="C432" s="558" t="s">
        <v>4602</v>
      </c>
      <c r="D432" s="543" t="s">
        <v>91</v>
      </c>
      <c r="E432" s="544">
        <v>10.54</v>
      </c>
      <c r="F432" s="544">
        <v>75.66</v>
      </c>
      <c r="G432" s="544">
        <f t="shared" si="40"/>
        <v>797.46</v>
      </c>
      <c r="H432" s="570">
        <v>5</v>
      </c>
      <c r="I432" s="570">
        <v>75.66</v>
      </c>
      <c r="J432" s="570">
        <v>378.29999999999995</v>
      </c>
      <c r="K432" s="544">
        <v>5.5399999999999991</v>
      </c>
      <c r="L432" s="544">
        <v>91.48</v>
      </c>
      <c r="M432" s="544">
        <v>506.79</v>
      </c>
      <c r="N432" s="544">
        <v>5.5399999999999991</v>
      </c>
      <c r="O432" s="544">
        <v>91.48</v>
      </c>
      <c r="P432" s="544">
        <f>ROUND(N432*O432,2)</f>
        <v>506.8</v>
      </c>
      <c r="Q432" s="556"/>
      <c r="R432" s="556">
        <v>91.48</v>
      </c>
      <c r="S432" s="544">
        <v>506.8</v>
      </c>
      <c r="T432" s="547">
        <f t="shared" si="39"/>
        <v>10.54</v>
      </c>
      <c r="U432" s="547">
        <f>ROUNDDOWN((H432*I432)+(K432*L432)+(Q432*R432),2)</f>
        <v>885.09</v>
      </c>
    </row>
    <row r="433" spans="1:21" ht="27.6" x14ac:dyDescent="0.3">
      <c r="A433" s="541" t="s">
        <v>4840</v>
      </c>
      <c r="B433" s="557" t="s">
        <v>10</v>
      </c>
      <c r="C433" s="558" t="s">
        <v>4603</v>
      </c>
      <c r="D433" s="543" t="s">
        <v>217</v>
      </c>
      <c r="E433" s="544">
        <v>10</v>
      </c>
      <c r="F433" s="544">
        <v>162</v>
      </c>
      <c r="G433" s="544">
        <f t="shared" si="40"/>
        <v>1620</v>
      </c>
      <c r="H433" s="570">
        <v>0</v>
      </c>
      <c r="I433" s="570">
        <v>162</v>
      </c>
      <c r="J433" s="570">
        <v>0</v>
      </c>
      <c r="K433" s="544">
        <v>10</v>
      </c>
      <c r="L433" s="544">
        <v>195.87</v>
      </c>
      <c r="M433" s="544">
        <v>1958.7</v>
      </c>
      <c r="N433" s="544">
        <v>10</v>
      </c>
      <c r="O433" s="544">
        <v>195.87</v>
      </c>
      <c r="P433" s="544">
        <f>ROUND(N433*O433,2)</f>
        <v>1958.7</v>
      </c>
      <c r="Q433" s="556"/>
      <c r="R433" s="556">
        <v>195.87</v>
      </c>
      <c r="S433" s="544">
        <v>1958.7</v>
      </c>
      <c r="T433" s="547">
        <f t="shared" si="39"/>
        <v>10</v>
      </c>
      <c r="U433" s="547">
        <f>ROUNDDOWN((H433*I433)+(K433*L433)+(Q433*R433),2)</f>
        <v>1958.7</v>
      </c>
    </row>
    <row r="434" spans="1:21" x14ac:dyDescent="0.3">
      <c r="A434" s="559" t="s">
        <v>203</v>
      </c>
      <c r="B434" s="560" t="s">
        <v>993</v>
      </c>
      <c r="C434" s="561"/>
      <c r="D434" s="562">
        <v>0</v>
      </c>
      <c r="E434" s="563">
        <v>0</v>
      </c>
      <c r="F434" s="563">
        <v>0</v>
      </c>
      <c r="G434" s="563">
        <f t="shared" si="40"/>
        <v>0</v>
      </c>
      <c r="H434" s="563">
        <v>0</v>
      </c>
      <c r="I434" s="563">
        <v>0</v>
      </c>
      <c r="J434" s="563">
        <v>0</v>
      </c>
      <c r="K434" s="563"/>
      <c r="L434" s="563">
        <v>0</v>
      </c>
      <c r="M434" s="563"/>
      <c r="N434" s="563"/>
      <c r="O434" s="563">
        <v>0</v>
      </c>
      <c r="P434" s="563"/>
      <c r="Q434" s="564"/>
      <c r="R434" s="564"/>
      <c r="S434" s="565">
        <v>0</v>
      </c>
      <c r="T434" s="566">
        <f t="shared" si="39"/>
        <v>0</v>
      </c>
      <c r="U434" s="566">
        <f>(H434*I434)+(K434*L434)+(Q434*R434)</f>
        <v>0</v>
      </c>
    </row>
    <row r="435" spans="1:21" x14ac:dyDescent="0.3">
      <c r="A435" s="541" t="s">
        <v>4841</v>
      </c>
      <c r="B435" s="557" t="s">
        <v>10</v>
      </c>
      <c r="C435" s="558" t="s">
        <v>4777</v>
      </c>
      <c r="D435" s="543" t="s">
        <v>115</v>
      </c>
      <c r="E435" s="544">
        <v>505.52</v>
      </c>
      <c r="F435" s="544">
        <v>19.850000000000001</v>
      </c>
      <c r="G435" s="544">
        <f t="shared" si="40"/>
        <v>10034.57</v>
      </c>
      <c r="H435" s="570">
        <v>0</v>
      </c>
      <c r="I435" s="570">
        <v>19.850000000000001</v>
      </c>
      <c r="J435" s="570">
        <v>0</v>
      </c>
      <c r="K435" s="544">
        <v>505.52</v>
      </c>
      <c r="L435" s="544">
        <v>24</v>
      </c>
      <c r="M435" s="544">
        <v>12132.48</v>
      </c>
      <c r="N435" s="544">
        <v>505.52</v>
      </c>
      <c r="O435" s="544">
        <v>24</v>
      </c>
      <c r="P435" s="544">
        <f>ROUND(N435*O435,2)</f>
        <v>12132.48</v>
      </c>
      <c r="Q435" s="556"/>
      <c r="R435" s="556">
        <v>24</v>
      </c>
      <c r="S435" s="544">
        <v>12132.48</v>
      </c>
      <c r="T435" s="547">
        <f t="shared" si="39"/>
        <v>505.52</v>
      </c>
      <c r="U435" s="547">
        <f>ROUNDDOWN((H435*I435)+(K435*L435)+(Q435*R435),2)</f>
        <v>12132.48</v>
      </c>
    </row>
    <row r="436" spans="1:21" x14ac:dyDescent="0.3">
      <c r="A436" s="541" t="s">
        <v>4842</v>
      </c>
      <c r="B436" s="557" t="s">
        <v>10</v>
      </c>
      <c r="C436" s="558" t="s">
        <v>4843</v>
      </c>
      <c r="D436" s="543" t="s">
        <v>83</v>
      </c>
      <c r="E436" s="544">
        <v>1390.88</v>
      </c>
      <c r="F436" s="544">
        <v>0.46</v>
      </c>
      <c r="G436" s="544">
        <f t="shared" si="40"/>
        <v>639.79999999999995</v>
      </c>
      <c r="H436" s="570">
        <v>0</v>
      </c>
      <c r="I436" s="570">
        <v>0.46</v>
      </c>
      <c r="J436" s="570">
        <v>0</v>
      </c>
      <c r="K436" s="544">
        <v>1390.88</v>
      </c>
      <c r="L436" s="544">
        <v>0.56000000000000005</v>
      </c>
      <c r="M436" s="544">
        <v>778.89</v>
      </c>
      <c r="N436" s="544">
        <v>1390.88</v>
      </c>
      <c r="O436" s="544">
        <v>0.56000000000000005</v>
      </c>
      <c r="P436" s="544">
        <f>ROUND(N436*O436,2)</f>
        <v>778.89</v>
      </c>
      <c r="Q436" s="556"/>
      <c r="R436" s="556">
        <v>0.56000000000000005</v>
      </c>
      <c r="S436" s="544">
        <v>778.89</v>
      </c>
      <c r="T436" s="547">
        <f t="shared" si="39"/>
        <v>1390.88</v>
      </c>
      <c r="U436" s="547">
        <f>ROUNDDOWN((H436*I436)+(K436*L436)+(Q436*R436),2)</f>
        <v>778.89</v>
      </c>
    </row>
    <row r="437" spans="1:21" x14ac:dyDescent="0.3">
      <c r="A437" s="572" t="s">
        <v>3619</v>
      </c>
      <c r="B437" s="573" t="s">
        <v>4844</v>
      </c>
      <c r="C437" s="574"/>
      <c r="D437" s="537">
        <v>0</v>
      </c>
      <c r="E437" s="538">
        <v>0</v>
      </c>
      <c r="F437" s="538">
        <v>0</v>
      </c>
      <c r="G437" s="538">
        <f>SUM(G439:G445)</f>
        <v>130181.39000000001</v>
      </c>
      <c r="H437" s="538">
        <v>0</v>
      </c>
      <c r="I437" s="538">
        <v>0</v>
      </c>
      <c r="J437" s="538">
        <f>SUM(J439:J445)</f>
        <v>94225.821800000005</v>
      </c>
      <c r="K437" s="538"/>
      <c r="L437" s="538">
        <v>0</v>
      </c>
      <c r="M437" s="538">
        <f>SUM(M439:M445)</f>
        <v>43476.47</v>
      </c>
      <c r="N437" s="539"/>
      <c r="O437" s="539">
        <v>0</v>
      </c>
      <c r="P437" s="538">
        <f>SUM(P439:P445)</f>
        <v>43476.479999999996</v>
      </c>
      <c r="Q437" s="549"/>
      <c r="R437" s="549"/>
      <c r="S437" s="538">
        <f>SUM(S439:S445)</f>
        <v>43476.479999999996</v>
      </c>
      <c r="T437" s="540">
        <f t="shared" si="39"/>
        <v>0</v>
      </c>
      <c r="U437" s="538">
        <f>SUM(U439:U445)</f>
        <v>137702.29</v>
      </c>
    </row>
    <row r="438" spans="1:21" x14ac:dyDescent="0.3">
      <c r="A438" s="559" t="s">
        <v>215</v>
      </c>
      <c r="B438" s="560" t="s">
        <v>72</v>
      </c>
      <c r="C438" s="561"/>
      <c r="D438" s="562">
        <v>0</v>
      </c>
      <c r="E438" s="563">
        <v>0</v>
      </c>
      <c r="F438" s="563">
        <v>0</v>
      </c>
      <c r="G438" s="563">
        <f t="shared" si="40"/>
        <v>0</v>
      </c>
      <c r="H438" s="563">
        <v>0</v>
      </c>
      <c r="I438" s="563">
        <v>0</v>
      </c>
      <c r="J438" s="563">
        <v>0</v>
      </c>
      <c r="K438" s="563"/>
      <c r="L438" s="563">
        <v>0</v>
      </c>
      <c r="M438" s="563"/>
      <c r="N438" s="563"/>
      <c r="O438" s="563">
        <v>0</v>
      </c>
      <c r="P438" s="563"/>
      <c r="Q438" s="564"/>
      <c r="R438" s="564"/>
      <c r="S438" s="565">
        <v>0</v>
      </c>
      <c r="T438" s="566">
        <f t="shared" si="39"/>
        <v>0</v>
      </c>
      <c r="U438" s="566">
        <f>(H438*I438)+(K438*L438)+(Q438*R438)</f>
        <v>0</v>
      </c>
    </row>
    <row r="439" spans="1:21" x14ac:dyDescent="0.3">
      <c r="A439" s="541" t="s">
        <v>4845</v>
      </c>
      <c r="B439" s="557" t="s">
        <v>10</v>
      </c>
      <c r="C439" s="558" t="s">
        <v>4338</v>
      </c>
      <c r="D439" s="543" t="s">
        <v>115</v>
      </c>
      <c r="E439" s="544">
        <v>1445.93</v>
      </c>
      <c r="F439" s="544">
        <v>0.56000000000000005</v>
      </c>
      <c r="G439" s="544">
        <f t="shared" si="40"/>
        <v>809.72</v>
      </c>
      <c r="H439" s="570">
        <v>1445.93</v>
      </c>
      <c r="I439" s="570">
        <v>0.56000000000000005</v>
      </c>
      <c r="J439" s="570">
        <v>809.72080000000017</v>
      </c>
      <c r="K439" s="544">
        <v>0</v>
      </c>
      <c r="L439" s="544">
        <v>0.68</v>
      </c>
      <c r="M439" s="544">
        <v>0</v>
      </c>
      <c r="N439" s="544">
        <v>0</v>
      </c>
      <c r="O439" s="544">
        <v>0.68</v>
      </c>
      <c r="P439" s="544">
        <f>ROUND(N439*O439,2)</f>
        <v>0</v>
      </c>
      <c r="Q439" s="556"/>
      <c r="R439" s="556">
        <v>0.68</v>
      </c>
      <c r="S439" s="544">
        <v>0</v>
      </c>
      <c r="T439" s="547">
        <f t="shared" si="39"/>
        <v>1445.93</v>
      </c>
      <c r="U439" s="547">
        <f>ROUNDDOWN((H439*I439)+(K439*L439)+(Q439*R439),2)</f>
        <v>809.72</v>
      </c>
    </row>
    <row r="440" spans="1:21" x14ac:dyDescent="0.3">
      <c r="A440" s="541" t="s">
        <v>218</v>
      </c>
      <c r="B440" s="557" t="s">
        <v>4347</v>
      </c>
      <c r="C440" s="558"/>
      <c r="D440" s="543">
        <v>0</v>
      </c>
      <c r="E440" s="544">
        <v>0</v>
      </c>
      <c r="F440" s="544">
        <v>0</v>
      </c>
      <c r="G440" s="544">
        <f t="shared" si="40"/>
        <v>0</v>
      </c>
      <c r="H440" s="570">
        <v>0</v>
      </c>
      <c r="I440" s="570">
        <v>0</v>
      </c>
      <c r="J440" s="570">
        <v>0</v>
      </c>
      <c r="K440" s="544"/>
      <c r="L440" s="544">
        <v>0</v>
      </c>
      <c r="M440" s="544">
        <v>0</v>
      </c>
      <c r="N440" s="544"/>
      <c r="O440" s="544">
        <v>0</v>
      </c>
      <c r="P440" s="544">
        <f>ROUND(N440*O440,2)</f>
        <v>0</v>
      </c>
      <c r="Q440" s="556"/>
      <c r="R440" s="556">
        <v>0</v>
      </c>
      <c r="S440" s="544">
        <v>0</v>
      </c>
      <c r="T440" s="547">
        <f t="shared" si="39"/>
        <v>0</v>
      </c>
      <c r="U440" s="547">
        <f>ROUNDDOWN((H440*I440)+(K440*L440)+(Q440*R440),2)</f>
        <v>0</v>
      </c>
    </row>
    <row r="441" spans="1:21" ht="27.6" x14ac:dyDescent="0.3">
      <c r="A441" s="541" t="s">
        <v>4846</v>
      </c>
      <c r="B441" s="557" t="s">
        <v>10</v>
      </c>
      <c r="C441" s="558" t="s">
        <v>4348</v>
      </c>
      <c r="D441" s="543" t="s">
        <v>83</v>
      </c>
      <c r="E441" s="544">
        <v>173</v>
      </c>
      <c r="F441" s="544">
        <v>100.63</v>
      </c>
      <c r="G441" s="544">
        <f t="shared" si="40"/>
        <v>17408.990000000002</v>
      </c>
      <c r="H441" s="570">
        <v>20</v>
      </c>
      <c r="I441" s="570">
        <v>100.63</v>
      </c>
      <c r="J441" s="570">
        <v>2012.6</v>
      </c>
      <c r="K441" s="544">
        <v>153</v>
      </c>
      <c r="L441" s="544">
        <v>121.67</v>
      </c>
      <c r="M441" s="544">
        <v>18615.509999999998</v>
      </c>
      <c r="N441" s="544">
        <v>153</v>
      </c>
      <c r="O441" s="544">
        <v>121.67</v>
      </c>
      <c r="P441" s="544">
        <f>ROUND(N441*O441,2)</f>
        <v>18615.509999999998</v>
      </c>
      <c r="Q441" s="556"/>
      <c r="R441" s="556">
        <v>121.67</v>
      </c>
      <c r="S441" s="544">
        <v>18615.509999999998</v>
      </c>
      <c r="T441" s="547">
        <f t="shared" si="39"/>
        <v>173</v>
      </c>
      <c r="U441" s="547">
        <f>ROUNDDOWN((H441*I441)+(K441*L441)+(Q441*R441),2)</f>
        <v>20628.11</v>
      </c>
    </row>
    <row r="442" spans="1:21" ht="27.6" x14ac:dyDescent="0.3">
      <c r="A442" s="541" t="s">
        <v>4847</v>
      </c>
      <c r="B442" s="557" t="s">
        <v>10</v>
      </c>
      <c r="C442" s="558" t="s">
        <v>4349</v>
      </c>
      <c r="D442" s="543" t="s">
        <v>115</v>
      </c>
      <c r="E442" s="544">
        <v>1272.93</v>
      </c>
      <c r="F442" s="544">
        <v>50.63</v>
      </c>
      <c r="G442" s="544">
        <f t="shared" si="40"/>
        <v>64448.45</v>
      </c>
      <c r="H442" s="570">
        <v>880</v>
      </c>
      <c r="I442" s="570">
        <v>50.63</v>
      </c>
      <c r="J442" s="570">
        <v>44554.400000000001</v>
      </c>
      <c r="K442" s="544">
        <v>392.93000000000006</v>
      </c>
      <c r="L442" s="544">
        <v>61.21</v>
      </c>
      <c r="M442" s="544">
        <v>24051.24</v>
      </c>
      <c r="N442" s="544">
        <v>392.93000000000006</v>
      </c>
      <c r="O442" s="544">
        <v>61.21</v>
      </c>
      <c r="P442" s="544">
        <f>ROUND(N442*O442,2)</f>
        <v>24051.25</v>
      </c>
      <c r="Q442" s="556"/>
      <c r="R442" s="556">
        <v>61.21</v>
      </c>
      <c r="S442" s="544">
        <v>24051.25</v>
      </c>
      <c r="T442" s="547">
        <f t="shared" si="39"/>
        <v>1272.93</v>
      </c>
      <c r="U442" s="547">
        <f>ROUNDDOWN((H442*I442)+(K442*L442)+(Q442*R442),2)</f>
        <v>68605.64</v>
      </c>
    </row>
    <row r="443" spans="1:21" ht="41.4" x14ac:dyDescent="0.3">
      <c r="A443" s="541" t="s">
        <v>4848</v>
      </c>
      <c r="B443" s="557" t="s">
        <v>10</v>
      </c>
      <c r="C443" s="558" t="s">
        <v>4350</v>
      </c>
      <c r="D443" s="543" t="s">
        <v>179</v>
      </c>
      <c r="E443" s="544">
        <v>1376.7</v>
      </c>
      <c r="F443" s="544">
        <v>34.03</v>
      </c>
      <c r="G443" s="544">
        <f t="shared" si="40"/>
        <v>46849.1</v>
      </c>
      <c r="H443" s="570">
        <v>1376.7</v>
      </c>
      <c r="I443" s="570">
        <v>34.03</v>
      </c>
      <c r="J443" s="570">
        <v>46849.101000000002</v>
      </c>
      <c r="K443" s="544">
        <v>0</v>
      </c>
      <c r="L443" s="544">
        <v>41.14</v>
      </c>
      <c r="M443" s="544">
        <v>0</v>
      </c>
      <c r="N443" s="544">
        <v>0</v>
      </c>
      <c r="O443" s="544">
        <v>41.14</v>
      </c>
      <c r="P443" s="544">
        <f>ROUND(N443*O443,2)</f>
        <v>0</v>
      </c>
      <c r="Q443" s="556"/>
      <c r="R443" s="556">
        <v>41.14</v>
      </c>
      <c r="S443" s="544">
        <v>0</v>
      </c>
      <c r="T443" s="547">
        <f t="shared" si="39"/>
        <v>1376.7</v>
      </c>
      <c r="U443" s="547">
        <f>ROUNDDOWN((H443*I443)+(K443*L443)+(Q443*R443),2)</f>
        <v>46849.1</v>
      </c>
    </row>
    <row r="444" spans="1:21" x14ac:dyDescent="0.3">
      <c r="A444" s="559" t="s">
        <v>220</v>
      </c>
      <c r="B444" s="560" t="s">
        <v>993</v>
      </c>
      <c r="C444" s="561"/>
      <c r="D444" s="562">
        <v>0</v>
      </c>
      <c r="E444" s="563">
        <v>0</v>
      </c>
      <c r="F444" s="563">
        <v>0</v>
      </c>
      <c r="G444" s="563">
        <f t="shared" si="40"/>
        <v>0</v>
      </c>
      <c r="H444" s="563">
        <v>0</v>
      </c>
      <c r="I444" s="563">
        <v>0</v>
      </c>
      <c r="J444" s="563">
        <v>0</v>
      </c>
      <c r="K444" s="563"/>
      <c r="L444" s="563">
        <v>0</v>
      </c>
      <c r="M444" s="563"/>
      <c r="N444" s="563"/>
      <c r="O444" s="563">
        <v>0</v>
      </c>
      <c r="P444" s="563"/>
      <c r="Q444" s="564"/>
      <c r="R444" s="564"/>
      <c r="S444" s="565">
        <v>0</v>
      </c>
      <c r="T444" s="566">
        <f t="shared" si="39"/>
        <v>0</v>
      </c>
      <c r="U444" s="566">
        <f>(H444*I444)+(K444*L444)+(Q444*R444)</f>
        <v>0</v>
      </c>
    </row>
    <row r="445" spans="1:21" x14ac:dyDescent="0.3">
      <c r="A445" s="541" t="s">
        <v>4849</v>
      </c>
      <c r="B445" s="557" t="s">
        <v>10</v>
      </c>
      <c r="C445" s="558" t="s">
        <v>4843</v>
      </c>
      <c r="D445" s="543" t="s">
        <v>83</v>
      </c>
      <c r="E445" s="544">
        <v>1445.93</v>
      </c>
      <c r="F445" s="544">
        <v>0.46</v>
      </c>
      <c r="G445" s="544">
        <f t="shared" si="40"/>
        <v>665.13</v>
      </c>
      <c r="H445" s="570">
        <v>0</v>
      </c>
      <c r="I445" s="570">
        <v>0.46</v>
      </c>
      <c r="J445" s="570">
        <v>0</v>
      </c>
      <c r="K445" s="544">
        <v>1445.93</v>
      </c>
      <c r="L445" s="544">
        <v>0.56000000000000005</v>
      </c>
      <c r="M445" s="544">
        <v>809.72</v>
      </c>
      <c r="N445" s="544">
        <v>1445.93</v>
      </c>
      <c r="O445" s="544">
        <v>0.56000000000000005</v>
      </c>
      <c r="P445" s="544">
        <f>ROUND(N445*O445,2)</f>
        <v>809.72</v>
      </c>
      <c r="Q445" s="556"/>
      <c r="R445" s="556">
        <v>0.56000000000000005</v>
      </c>
      <c r="S445" s="544">
        <v>809.72</v>
      </c>
      <c r="T445" s="547">
        <f t="shared" si="39"/>
        <v>1445.93</v>
      </c>
      <c r="U445" s="547">
        <f>ROUNDDOWN((H445*I445)+(K445*L445)+(Q445*R445),2)</f>
        <v>809.72</v>
      </c>
    </row>
    <row r="446" spans="1:21" x14ac:dyDescent="0.3">
      <c r="A446" s="572" t="s">
        <v>3627</v>
      </c>
      <c r="B446" s="573" t="s">
        <v>4850</v>
      </c>
      <c r="C446" s="574"/>
      <c r="D446" s="537">
        <v>0</v>
      </c>
      <c r="E446" s="538">
        <v>0</v>
      </c>
      <c r="F446" s="538">
        <v>0</v>
      </c>
      <c r="G446" s="538">
        <f>SUM(G448:G454)</f>
        <v>74495.61</v>
      </c>
      <c r="H446" s="538">
        <v>0</v>
      </c>
      <c r="I446" s="538">
        <v>0</v>
      </c>
      <c r="J446" s="538">
        <f>SUM(J448:J454)</f>
        <v>59084.11</v>
      </c>
      <c r="K446" s="539"/>
      <c r="L446" s="539">
        <v>0</v>
      </c>
      <c r="M446" s="538">
        <f>SUM(M448:M454)</f>
        <v>18635.36</v>
      </c>
      <c r="N446" s="539"/>
      <c r="O446" s="539">
        <v>0</v>
      </c>
      <c r="P446" s="538">
        <f>SUM(P448:P454)</f>
        <v>18635.379999999997</v>
      </c>
      <c r="Q446" s="578"/>
      <c r="R446" s="578"/>
      <c r="S446" s="538">
        <f>SUM(S448:S454)</f>
        <v>18635.379999999997</v>
      </c>
      <c r="T446" s="579">
        <f t="shared" si="39"/>
        <v>0</v>
      </c>
      <c r="U446" s="538">
        <f>SUM(U448:U454)</f>
        <v>77719.47</v>
      </c>
    </row>
    <row r="447" spans="1:21" x14ac:dyDescent="0.3">
      <c r="A447" s="559" t="s">
        <v>272</v>
      </c>
      <c r="B447" s="560" t="s">
        <v>72</v>
      </c>
      <c r="C447" s="561"/>
      <c r="D447" s="562">
        <v>0</v>
      </c>
      <c r="E447" s="563">
        <v>0</v>
      </c>
      <c r="F447" s="563">
        <v>0</v>
      </c>
      <c r="G447" s="563">
        <f t="shared" si="40"/>
        <v>0</v>
      </c>
      <c r="H447" s="563">
        <v>0</v>
      </c>
      <c r="I447" s="563">
        <v>0</v>
      </c>
      <c r="J447" s="563">
        <v>0</v>
      </c>
      <c r="K447" s="563"/>
      <c r="L447" s="563">
        <v>0</v>
      </c>
      <c r="M447" s="563">
        <v>0</v>
      </c>
      <c r="N447" s="563"/>
      <c r="O447" s="563">
        <v>0</v>
      </c>
      <c r="P447" s="563">
        <v>0</v>
      </c>
      <c r="Q447" s="564"/>
      <c r="R447" s="564"/>
      <c r="S447" s="565">
        <v>0</v>
      </c>
      <c r="T447" s="566">
        <f t="shared" si="39"/>
        <v>0</v>
      </c>
      <c r="U447" s="566">
        <f>(H447*I447)+(K447*L447)+(Q447*R447)</f>
        <v>0</v>
      </c>
    </row>
    <row r="448" spans="1:21" x14ac:dyDescent="0.3">
      <c r="A448" s="541" t="s">
        <v>3629</v>
      </c>
      <c r="B448" s="557" t="s">
        <v>10</v>
      </c>
      <c r="C448" s="558" t="s">
        <v>4338</v>
      </c>
      <c r="D448" s="543" t="s">
        <v>115</v>
      </c>
      <c r="E448" s="544">
        <v>783.5</v>
      </c>
      <c r="F448" s="544">
        <v>0.56000000000000005</v>
      </c>
      <c r="G448" s="544">
        <f t="shared" si="40"/>
        <v>438.76</v>
      </c>
      <c r="H448" s="570">
        <v>783.5</v>
      </c>
      <c r="I448" s="570">
        <v>0.56000000000000005</v>
      </c>
      <c r="J448" s="570">
        <v>438.76000000000005</v>
      </c>
      <c r="K448" s="544">
        <v>0</v>
      </c>
      <c r="L448" s="544">
        <v>0.68</v>
      </c>
      <c r="M448" s="544">
        <v>0</v>
      </c>
      <c r="N448" s="544">
        <v>0</v>
      </c>
      <c r="O448" s="544">
        <v>0.68</v>
      </c>
      <c r="P448" s="544">
        <f>ROUND(N448*O448,2)</f>
        <v>0</v>
      </c>
      <c r="Q448" s="556"/>
      <c r="R448" s="556">
        <v>0.68</v>
      </c>
      <c r="S448" s="544">
        <v>0</v>
      </c>
      <c r="T448" s="547">
        <f t="shared" si="39"/>
        <v>783.5</v>
      </c>
      <c r="U448" s="547">
        <f>ROUNDDOWN((H448*I448)+(K448*L448)+(Q448*R448),2)</f>
        <v>438.76</v>
      </c>
    </row>
    <row r="449" spans="1:21" x14ac:dyDescent="0.3">
      <c r="A449" s="559" t="s">
        <v>274</v>
      </c>
      <c r="B449" s="560" t="s">
        <v>4347</v>
      </c>
      <c r="C449" s="561"/>
      <c r="D449" s="562">
        <v>0</v>
      </c>
      <c r="E449" s="563">
        <v>0</v>
      </c>
      <c r="F449" s="563">
        <v>0</v>
      </c>
      <c r="G449" s="563">
        <f t="shared" si="40"/>
        <v>0</v>
      </c>
      <c r="H449" s="563">
        <v>0</v>
      </c>
      <c r="I449" s="563">
        <v>0</v>
      </c>
      <c r="J449" s="563">
        <v>0</v>
      </c>
      <c r="K449" s="563"/>
      <c r="L449" s="563">
        <v>0</v>
      </c>
      <c r="M449" s="563"/>
      <c r="N449" s="563"/>
      <c r="O449" s="563">
        <v>0</v>
      </c>
      <c r="P449" s="563"/>
      <c r="Q449" s="564"/>
      <c r="R449" s="564"/>
      <c r="S449" s="565">
        <v>0</v>
      </c>
      <c r="T449" s="566">
        <f t="shared" si="39"/>
        <v>0</v>
      </c>
      <c r="U449" s="566">
        <f>(H449*I449)+(K449*L449)+(Q449*R449)</f>
        <v>0</v>
      </c>
    </row>
    <row r="450" spans="1:21" ht="27.6" x14ac:dyDescent="0.3">
      <c r="A450" s="541" t="s">
        <v>3652</v>
      </c>
      <c r="B450" s="557" t="s">
        <v>10</v>
      </c>
      <c r="C450" s="558" t="s">
        <v>4348</v>
      </c>
      <c r="D450" s="543" t="s">
        <v>83</v>
      </c>
      <c r="E450" s="544">
        <v>93.5</v>
      </c>
      <c r="F450" s="544">
        <v>100.63</v>
      </c>
      <c r="G450" s="544">
        <f t="shared" si="40"/>
        <v>9408.91</v>
      </c>
      <c r="H450" s="570">
        <v>50</v>
      </c>
      <c r="I450" s="570">
        <v>100.63</v>
      </c>
      <c r="J450" s="570">
        <v>5031.5</v>
      </c>
      <c r="K450" s="544">
        <v>43.5</v>
      </c>
      <c r="L450" s="544">
        <v>121.67</v>
      </c>
      <c r="M450" s="544">
        <v>5292.64</v>
      </c>
      <c r="N450" s="544">
        <v>43.5</v>
      </c>
      <c r="O450" s="544">
        <v>121.67</v>
      </c>
      <c r="P450" s="544">
        <f>ROUND(N450*O450,2)</f>
        <v>5292.65</v>
      </c>
      <c r="Q450" s="556"/>
      <c r="R450" s="556">
        <v>121.67</v>
      </c>
      <c r="S450" s="544">
        <v>5292.65</v>
      </c>
      <c r="T450" s="547">
        <f t="shared" si="39"/>
        <v>93.5</v>
      </c>
      <c r="U450" s="547">
        <f>ROUNDDOWN((H450*I450)+(K450*L450)+(Q450*R450),2)</f>
        <v>10324.14</v>
      </c>
    </row>
    <row r="451" spans="1:21" ht="27.6" x14ac:dyDescent="0.3">
      <c r="A451" s="541" t="s">
        <v>3653</v>
      </c>
      <c r="B451" s="557" t="s">
        <v>10</v>
      </c>
      <c r="C451" s="558" t="s">
        <v>4349</v>
      </c>
      <c r="D451" s="543" t="s">
        <v>115</v>
      </c>
      <c r="E451" s="544">
        <v>690</v>
      </c>
      <c r="F451" s="544">
        <v>50.63</v>
      </c>
      <c r="G451" s="544">
        <f t="shared" si="40"/>
        <v>34934.699999999997</v>
      </c>
      <c r="H451" s="570">
        <v>575</v>
      </c>
      <c r="I451" s="570">
        <v>50.63</v>
      </c>
      <c r="J451" s="570">
        <v>29112.25</v>
      </c>
      <c r="K451" s="544">
        <v>115</v>
      </c>
      <c r="L451" s="544">
        <v>61.21</v>
      </c>
      <c r="M451" s="544">
        <v>7039.15</v>
      </c>
      <c r="N451" s="544">
        <v>115</v>
      </c>
      <c r="O451" s="544">
        <v>61.21</v>
      </c>
      <c r="P451" s="544">
        <f>ROUND(N451*O451,2)</f>
        <v>7039.15</v>
      </c>
      <c r="Q451" s="556"/>
      <c r="R451" s="556">
        <v>61.21</v>
      </c>
      <c r="S451" s="544">
        <v>7039.15</v>
      </c>
      <c r="T451" s="547">
        <f t="shared" si="39"/>
        <v>690</v>
      </c>
      <c r="U451" s="547">
        <f>ROUNDDOWN((H451*I451)+(K451*L451)+(Q451*R451),2)</f>
        <v>36151.4</v>
      </c>
    </row>
    <row r="452" spans="1:21" ht="41.4" x14ac:dyDescent="0.3">
      <c r="A452" s="541" t="s">
        <v>4851</v>
      </c>
      <c r="B452" s="557" t="s">
        <v>10</v>
      </c>
      <c r="C452" s="558" t="s">
        <v>4350</v>
      </c>
      <c r="D452" s="543" t="s">
        <v>179</v>
      </c>
      <c r="E452" s="544">
        <v>862.55749999999989</v>
      </c>
      <c r="F452" s="544">
        <v>34.03</v>
      </c>
      <c r="G452" s="544">
        <f t="shared" si="40"/>
        <v>29352.83</v>
      </c>
      <c r="H452" s="570">
        <v>720</v>
      </c>
      <c r="I452" s="570">
        <v>34.03</v>
      </c>
      <c r="J452" s="570">
        <v>24501.600000000002</v>
      </c>
      <c r="K452" s="544">
        <v>142.55749999999989</v>
      </c>
      <c r="L452" s="544">
        <v>41.14</v>
      </c>
      <c r="M452" s="544">
        <v>5864.81</v>
      </c>
      <c r="N452" s="544">
        <v>142.55749999999989</v>
      </c>
      <c r="O452" s="544">
        <v>41.14</v>
      </c>
      <c r="P452" s="544">
        <f>ROUND(N452*O452,2)</f>
        <v>5864.82</v>
      </c>
      <c r="Q452" s="556"/>
      <c r="R452" s="556">
        <v>41.14</v>
      </c>
      <c r="S452" s="544">
        <v>5864.82</v>
      </c>
      <c r="T452" s="547">
        <f t="shared" si="39"/>
        <v>862.55749999999989</v>
      </c>
      <c r="U452" s="547">
        <f>ROUNDDOWN((H452*I452)+(K452*L452)+(Q452*R452),2)</f>
        <v>30366.41</v>
      </c>
    </row>
    <row r="453" spans="1:21" x14ac:dyDescent="0.3">
      <c r="A453" s="559" t="s">
        <v>276</v>
      </c>
      <c r="B453" s="560" t="s">
        <v>993</v>
      </c>
      <c r="C453" s="561"/>
      <c r="D453" s="562">
        <v>0</v>
      </c>
      <c r="E453" s="563">
        <v>0</v>
      </c>
      <c r="F453" s="563">
        <v>0</v>
      </c>
      <c r="G453" s="563">
        <f t="shared" si="40"/>
        <v>0</v>
      </c>
      <c r="H453" s="563">
        <v>0</v>
      </c>
      <c r="I453" s="563">
        <v>0</v>
      </c>
      <c r="J453" s="563">
        <v>0</v>
      </c>
      <c r="K453" s="563"/>
      <c r="L453" s="563">
        <v>0</v>
      </c>
      <c r="M453" s="563"/>
      <c r="N453" s="563"/>
      <c r="O453" s="563">
        <v>0</v>
      </c>
      <c r="P453" s="563"/>
      <c r="Q453" s="564"/>
      <c r="R453" s="564"/>
      <c r="S453" s="565">
        <v>0</v>
      </c>
      <c r="T453" s="566">
        <f t="shared" si="39"/>
        <v>0</v>
      </c>
      <c r="U453" s="566">
        <f>(H453*I453)+(K453*L453)+(Q453*R453)</f>
        <v>0</v>
      </c>
    </row>
    <row r="454" spans="1:21" x14ac:dyDescent="0.3">
      <c r="A454" s="541" t="s">
        <v>4852</v>
      </c>
      <c r="B454" s="557" t="s">
        <v>10</v>
      </c>
      <c r="C454" s="558" t="s">
        <v>4843</v>
      </c>
      <c r="D454" s="543" t="s">
        <v>83</v>
      </c>
      <c r="E454" s="544">
        <v>783.5</v>
      </c>
      <c r="F454" s="544">
        <v>0.46</v>
      </c>
      <c r="G454" s="544">
        <f t="shared" si="40"/>
        <v>360.41</v>
      </c>
      <c r="H454" s="570">
        <v>0</v>
      </c>
      <c r="I454" s="570">
        <v>0.46</v>
      </c>
      <c r="J454" s="570">
        <v>0</v>
      </c>
      <c r="K454" s="544">
        <v>783.5</v>
      </c>
      <c r="L454" s="544">
        <v>0.56000000000000005</v>
      </c>
      <c r="M454" s="544">
        <v>438.76</v>
      </c>
      <c r="N454" s="544">
        <v>783.5</v>
      </c>
      <c r="O454" s="544">
        <v>0.56000000000000005</v>
      </c>
      <c r="P454" s="544">
        <f>ROUND(N454*O454,2)</f>
        <v>438.76</v>
      </c>
      <c r="Q454" s="556"/>
      <c r="R454" s="556">
        <v>0.56000000000000005</v>
      </c>
      <c r="S454" s="544">
        <v>438.76</v>
      </c>
      <c r="T454" s="547">
        <f t="shared" si="39"/>
        <v>783.5</v>
      </c>
      <c r="U454" s="547">
        <f>ROUNDDOWN((H454*I454)+(K454*L454)+(Q454*R454),2)</f>
        <v>438.76</v>
      </c>
    </row>
    <row r="455" spans="1:21" x14ac:dyDescent="0.3">
      <c r="A455" s="572" t="s">
        <v>3655</v>
      </c>
      <c r="B455" s="573" t="s">
        <v>4853</v>
      </c>
      <c r="C455" s="574"/>
      <c r="D455" s="537">
        <v>0</v>
      </c>
      <c r="E455" s="538">
        <v>0</v>
      </c>
      <c r="F455" s="538">
        <v>0</v>
      </c>
      <c r="G455" s="538">
        <f>SUM(G457:G799)</f>
        <v>1189158.5</v>
      </c>
      <c r="H455" s="538">
        <v>0</v>
      </c>
      <c r="I455" s="538">
        <v>0</v>
      </c>
      <c r="J455" s="538">
        <f>SUM(J457:J799)</f>
        <v>646518.84216</v>
      </c>
      <c r="K455" s="538"/>
      <c r="L455" s="538">
        <v>0</v>
      </c>
      <c r="M455" s="538">
        <f>SUM(M457:M799)</f>
        <v>656074.85999999987</v>
      </c>
      <c r="N455" s="539"/>
      <c r="O455" s="539">
        <v>0</v>
      </c>
      <c r="P455" s="538">
        <f>SUM(P457:P799)</f>
        <v>22781.34</v>
      </c>
      <c r="Q455" s="549"/>
      <c r="R455" s="549"/>
      <c r="S455" s="538">
        <f>SUM(S457:S799)</f>
        <v>3619.1800000000003</v>
      </c>
      <c r="T455" s="540">
        <f t="shared" si="39"/>
        <v>0</v>
      </c>
      <c r="U455" s="538">
        <f>SUM(U457:U799)</f>
        <v>1302593.2300000004</v>
      </c>
    </row>
    <row r="456" spans="1:21" x14ac:dyDescent="0.3">
      <c r="A456" s="559" t="s">
        <v>283</v>
      </c>
      <c r="B456" s="560" t="s">
        <v>72</v>
      </c>
      <c r="C456" s="561"/>
      <c r="D456" s="562">
        <v>0</v>
      </c>
      <c r="E456" s="563">
        <v>0</v>
      </c>
      <c r="F456" s="563">
        <v>0</v>
      </c>
      <c r="G456" s="563">
        <f t="shared" si="40"/>
        <v>0</v>
      </c>
      <c r="H456" s="563">
        <v>0</v>
      </c>
      <c r="I456" s="563">
        <v>0</v>
      </c>
      <c r="J456" s="563">
        <v>0</v>
      </c>
      <c r="K456" s="563"/>
      <c r="L456" s="563">
        <v>0</v>
      </c>
      <c r="M456" s="563">
        <v>0</v>
      </c>
      <c r="N456" s="563"/>
      <c r="O456" s="563">
        <v>0</v>
      </c>
      <c r="P456" s="563">
        <v>0</v>
      </c>
      <c r="Q456" s="564"/>
      <c r="R456" s="564"/>
      <c r="S456" s="565">
        <v>0</v>
      </c>
      <c r="T456" s="566">
        <f t="shared" si="39"/>
        <v>0</v>
      </c>
      <c r="U456" s="566">
        <f>(H456*I456)+(K456*L456)+(Q456*R456)</f>
        <v>0</v>
      </c>
    </row>
    <row r="457" spans="1:21" ht="27.6" x14ac:dyDescent="0.3">
      <c r="A457" s="541" t="s">
        <v>3658</v>
      </c>
      <c r="B457" s="557" t="s">
        <v>10</v>
      </c>
      <c r="C457" s="558" t="s">
        <v>4854</v>
      </c>
      <c r="D457" s="543" t="s">
        <v>179</v>
      </c>
      <c r="E457" s="544">
        <v>268.07</v>
      </c>
      <c r="F457" s="544">
        <v>42.01</v>
      </c>
      <c r="G457" s="544">
        <f t="shared" si="40"/>
        <v>11261.62</v>
      </c>
      <c r="H457" s="570">
        <v>268.07</v>
      </c>
      <c r="I457" s="570">
        <v>42.01</v>
      </c>
      <c r="J457" s="570">
        <v>11261.620699999999</v>
      </c>
      <c r="K457" s="544">
        <v>0</v>
      </c>
      <c r="L457" s="544">
        <v>50.79</v>
      </c>
      <c r="M457" s="544">
        <v>0</v>
      </c>
      <c r="N457" s="544">
        <v>0</v>
      </c>
      <c r="O457" s="544">
        <v>50.79</v>
      </c>
      <c r="P457" s="544">
        <f>ROUND(N457*O457,2)</f>
        <v>0</v>
      </c>
      <c r="Q457" s="556"/>
      <c r="R457" s="556">
        <v>50.79</v>
      </c>
      <c r="S457" s="544">
        <v>0</v>
      </c>
      <c r="T457" s="547">
        <f t="shared" si="39"/>
        <v>268.07</v>
      </c>
      <c r="U457" s="547">
        <f t="shared" ref="U457:U520" si="43">ROUNDDOWN((H457*I457)+(K457*L457)+(Q457*R457),2)</f>
        <v>11261.62</v>
      </c>
    </row>
    <row r="458" spans="1:21" x14ac:dyDescent="0.3">
      <c r="A458" s="559" t="s">
        <v>285</v>
      </c>
      <c r="B458" s="560" t="s">
        <v>4542</v>
      </c>
      <c r="C458" s="561"/>
      <c r="D458" s="562">
        <v>0</v>
      </c>
      <c r="E458" s="563">
        <v>0</v>
      </c>
      <c r="F458" s="563">
        <v>0</v>
      </c>
      <c r="G458" s="563">
        <f t="shared" si="40"/>
        <v>0</v>
      </c>
      <c r="H458" s="563">
        <v>0</v>
      </c>
      <c r="I458" s="563">
        <v>0</v>
      </c>
      <c r="J458" s="563">
        <v>0</v>
      </c>
      <c r="K458" s="563"/>
      <c r="L458" s="563">
        <v>0</v>
      </c>
      <c r="M458" s="563">
        <v>0</v>
      </c>
      <c r="N458" s="563"/>
      <c r="O458" s="563">
        <v>0</v>
      </c>
      <c r="P458" s="563">
        <v>0</v>
      </c>
      <c r="Q458" s="564"/>
      <c r="R458" s="564"/>
      <c r="S458" s="565">
        <v>0</v>
      </c>
      <c r="T458" s="566">
        <f t="shared" si="39"/>
        <v>0</v>
      </c>
      <c r="U458" s="566">
        <f t="shared" si="43"/>
        <v>0</v>
      </c>
    </row>
    <row r="459" spans="1:21" x14ac:dyDescent="0.3">
      <c r="A459" s="541" t="s">
        <v>3673</v>
      </c>
      <c r="B459" s="557" t="s">
        <v>10</v>
      </c>
      <c r="C459" s="558" t="s">
        <v>4544</v>
      </c>
      <c r="D459" s="543" t="s">
        <v>91</v>
      </c>
      <c r="E459" s="544">
        <v>211.8415</v>
      </c>
      <c r="F459" s="544">
        <v>63.26</v>
      </c>
      <c r="G459" s="544">
        <f t="shared" si="40"/>
        <v>13401.09</v>
      </c>
      <c r="H459" s="570">
        <v>211.8415</v>
      </c>
      <c r="I459" s="570">
        <v>63.26</v>
      </c>
      <c r="J459" s="570">
        <v>13401.093289999999</v>
      </c>
      <c r="K459" s="544">
        <v>0</v>
      </c>
      <c r="L459" s="544">
        <v>76.48</v>
      </c>
      <c r="M459" s="544">
        <v>0</v>
      </c>
      <c r="N459" s="544">
        <v>0</v>
      </c>
      <c r="O459" s="544">
        <v>76.48</v>
      </c>
      <c r="P459" s="544">
        <f t="shared" ref="P459:P475" si="44">ROUND(N459*O459,2)</f>
        <v>0</v>
      </c>
      <c r="Q459" s="556"/>
      <c r="R459" s="556">
        <v>76.48</v>
      </c>
      <c r="S459" s="544">
        <v>0</v>
      </c>
      <c r="T459" s="547">
        <f t="shared" si="39"/>
        <v>211.8415</v>
      </c>
      <c r="U459" s="547">
        <f t="shared" si="43"/>
        <v>13401.09</v>
      </c>
    </row>
    <row r="460" spans="1:21" ht="27.6" x14ac:dyDescent="0.3">
      <c r="A460" s="541" t="s">
        <v>3675</v>
      </c>
      <c r="B460" s="557" t="s">
        <v>10</v>
      </c>
      <c r="C460" s="558" t="s">
        <v>4855</v>
      </c>
      <c r="D460" s="543" t="s">
        <v>91</v>
      </c>
      <c r="E460" s="544">
        <v>19.940000000000001</v>
      </c>
      <c r="F460" s="544">
        <v>342.34</v>
      </c>
      <c r="G460" s="544">
        <f t="shared" si="40"/>
        <v>6826.26</v>
      </c>
      <c r="H460" s="570">
        <v>19.940000000000001</v>
      </c>
      <c r="I460" s="570">
        <v>342.34</v>
      </c>
      <c r="J460" s="570">
        <v>6826.2596000000003</v>
      </c>
      <c r="K460" s="544">
        <v>0</v>
      </c>
      <c r="L460" s="544">
        <v>413.91</v>
      </c>
      <c r="M460" s="544">
        <v>0</v>
      </c>
      <c r="N460" s="544">
        <v>0</v>
      </c>
      <c r="O460" s="544">
        <v>413.91</v>
      </c>
      <c r="P460" s="544">
        <f t="shared" si="44"/>
        <v>0</v>
      </c>
      <c r="Q460" s="556"/>
      <c r="R460" s="556">
        <v>413.91</v>
      </c>
      <c r="S460" s="544">
        <v>0</v>
      </c>
      <c r="T460" s="547">
        <f t="shared" si="39"/>
        <v>19.940000000000001</v>
      </c>
      <c r="U460" s="547">
        <f t="shared" si="43"/>
        <v>6826.25</v>
      </c>
    </row>
    <row r="461" spans="1:21" x14ac:dyDescent="0.3">
      <c r="A461" s="541" t="s">
        <v>3677</v>
      </c>
      <c r="B461" s="557" t="s">
        <v>10</v>
      </c>
      <c r="C461" s="558" t="s">
        <v>4470</v>
      </c>
      <c r="D461" s="543" t="s">
        <v>91</v>
      </c>
      <c r="E461" s="544">
        <v>363.56</v>
      </c>
      <c r="F461" s="544">
        <v>38.35</v>
      </c>
      <c r="G461" s="544">
        <f t="shared" si="40"/>
        <v>13942.53</v>
      </c>
      <c r="H461" s="570">
        <v>363.56</v>
      </c>
      <c r="I461" s="570">
        <v>38.35</v>
      </c>
      <c r="J461" s="570">
        <v>13942.526</v>
      </c>
      <c r="K461" s="544">
        <v>0</v>
      </c>
      <c r="L461" s="544">
        <v>46.37</v>
      </c>
      <c r="M461" s="544">
        <v>0</v>
      </c>
      <c r="N461" s="544">
        <v>0</v>
      </c>
      <c r="O461" s="544">
        <v>46.37</v>
      </c>
      <c r="P461" s="544">
        <f t="shared" si="44"/>
        <v>0</v>
      </c>
      <c r="Q461" s="556"/>
      <c r="R461" s="556">
        <v>46.37</v>
      </c>
      <c r="S461" s="544">
        <v>0</v>
      </c>
      <c r="T461" s="547">
        <f t="shared" si="39"/>
        <v>363.56</v>
      </c>
      <c r="U461" s="547">
        <f t="shared" si="43"/>
        <v>13942.52</v>
      </c>
    </row>
    <row r="462" spans="1:21" x14ac:dyDescent="0.3">
      <c r="A462" s="541" t="s">
        <v>3678</v>
      </c>
      <c r="B462" s="557" t="s">
        <v>10</v>
      </c>
      <c r="C462" s="558" t="s">
        <v>4856</v>
      </c>
      <c r="D462" s="543" t="s">
        <v>91</v>
      </c>
      <c r="E462" s="544">
        <v>1552.77</v>
      </c>
      <c r="F462" s="544">
        <v>37.68</v>
      </c>
      <c r="G462" s="544">
        <f t="shared" si="40"/>
        <v>58508.37</v>
      </c>
      <c r="H462" s="570">
        <v>1552.77</v>
      </c>
      <c r="I462" s="570">
        <v>37.68</v>
      </c>
      <c r="J462" s="570">
        <v>58508.373599999999</v>
      </c>
      <c r="K462" s="544">
        <v>0</v>
      </c>
      <c r="L462" s="544">
        <v>45.56</v>
      </c>
      <c r="M462" s="544">
        <v>0</v>
      </c>
      <c r="N462" s="544">
        <v>0</v>
      </c>
      <c r="O462" s="544">
        <v>45.56</v>
      </c>
      <c r="P462" s="544">
        <f t="shared" si="44"/>
        <v>0</v>
      </c>
      <c r="Q462" s="556"/>
      <c r="R462" s="556">
        <v>45.56</v>
      </c>
      <c r="S462" s="544">
        <v>0</v>
      </c>
      <c r="T462" s="547">
        <f t="shared" si="39"/>
        <v>1552.77</v>
      </c>
      <c r="U462" s="547">
        <f t="shared" si="43"/>
        <v>58508.37</v>
      </c>
    </row>
    <row r="463" spans="1:21" x14ac:dyDescent="0.3">
      <c r="A463" s="541" t="s">
        <v>3680</v>
      </c>
      <c r="B463" s="557" t="s">
        <v>10</v>
      </c>
      <c r="C463" s="558" t="s">
        <v>4857</v>
      </c>
      <c r="D463" s="543" t="s">
        <v>115</v>
      </c>
      <c r="E463" s="544">
        <v>581.09500000000003</v>
      </c>
      <c r="F463" s="544">
        <v>24.05</v>
      </c>
      <c r="G463" s="544">
        <f t="shared" si="40"/>
        <v>13975.33</v>
      </c>
      <c r="H463" s="570">
        <v>581.09500000000003</v>
      </c>
      <c r="I463" s="570">
        <v>24.05</v>
      </c>
      <c r="J463" s="570">
        <v>13975.334750000002</v>
      </c>
      <c r="K463" s="544">
        <v>0</v>
      </c>
      <c r="L463" s="544">
        <v>29.08</v>
      </c>
      <c r="M463" s="544">
        <v>0</v>
      </c>
      <c r="N463" s="544">
        <v>0</v>
      </c>
      <c r="O463" s="544">
        <v>29.08</v>
      </c>
      <c r="P463" s="544">
        <f t="shared" si="44"/>
        <v>0</v>
      </c>
      <c r="Q463" s="556"/>
      <c r="R463" s="556">
        <v>29.08</v>
      </c>
      <c r="S463" s="544">
        <v>0</v>
      </c>
      <c r="T463" s="547">
        <f t="shared" si="39"/>
        <v>581.09500000000003</v>
      </c>
      <c r="U463" s="547">
        <f t="shared" si="43"/>
        <v>13975.33</v>
      </c>
    </row>
    <row r="464" spans="1:21" ht="41.4" x14ac:dyDescent="0.3">
      <c r="A464" s="541" t="s">
        <v>4858</v>
      </c>
      <c r="B464" s="557" t="s">
        <v>4859</v>
      </c>
      <c r="C464" s="558" t="s">
        <v>4860</v>
      </c>
      <c r="D464" s="543" t="s">
        <v>91</v>
      </c>
      <c r="E464" s="544">
        <v>108.6</v>
      </c>
      <c r="F464" s="544">
        <v>492.53</v>
      </c>
      <c r="G464" s="544">
        <f t="shared" si="40"/>
        <v>53488.76</v>
      </c>
      <c r="H464" s="570">
        <v>108.6</v>
      </c>
      <c r="I464" s="570">
        <v>492.53</v>
      </c>
      <c r="J464" s="570">
        <v>53488.757999999994</v>
      </c>
      <c r="K464" s="544">
        <v>0</v>
      </c>
      <c r="L464" s="544">
        <v>595.5</v>
      </c>
      <c r="M464" s="544">
        <v>0</v>
      </c>
      <c r="N464" s="544">
        <v>0</v>
      </c>
      <c r="O464" s="544">
        <v>595.5</v>
      </c>
      <c r="P464" s="544">
        <f t="shared" si="44"/>
        <v>0</v>
      </c>
      <c r="Q464" s="556"/>
      <c r="R464" s="556">
        <v>595.5</v>
      </c>
      <c r="S464" s="544">
        <v>0</v>
      </c>
      <c r="T464" s="547">
        <f t="shared" si="39"/>
        <v>108.6</v>
      </c>
      <c r="U464" s="547">
        <f t="shared" si="43"/>
        <v>53488.75</v>
      </c>
    </row>
    <row r="465" spans="1:21" x14ac:dyDescent="0.3">
      <c r="A465" s="550" t="s">
        <v>3682</v>
      </c>
      <c r="B465" s="551" t="s">
        <v>4861</v>
      </c>
      <c r="C465" s="552"/>
      <c r="D465" s="553">
        <v>0</v>
      </c>
      <c r="E465" s="554">
        <v>0</v>
      </c>
      <c r="F465" s="554">
        <v>0</v>
      </c>
      <c r="G465" s="554">
        <f t="shared" si="40"/>
        <v>0</v>
      </c>
      <c r="H465" s="555">
        <v>0</v>
      </c>
      <c r="I465" s="555">
        <v>0</v>
      </c>
      <c r="J465" s="555">
        <v>0</v>
      </c>
      <c r="K465" s="554"/>
      <c r="L465" s="554">
        <v>0</v>
      </c>
      <c r="M465" s="554">
        <v>0</v>
      </c>
      <c r="N465" s="554"/>
      <c r="O465" s="554">
        <v>0</v>
      </c>
      <c r="P465" s="544">
        <f t="shared" si="44"/>
        <v>0</v>
      </c>
      <c r="Q465" s="556"/>
      <c r="R465" s="556">
        <v>0</v>
      </c>
      <c r="S465" s="544">
        <v>0</v>
      </c>
      <c r="T465" s="547">
        <f t="shared" si="39"/>
        <v>0</v>
      </c>
      <c r="U465" s="547">
        <f t="shared" si="43"/>
        <v>0</v>
      </c>
    </row>
    <row r="466" spans="1:21" x14ac:dyDescent="0.3">
      <c r="A466" s="541" t="s">
        <v>4862</v>
      </c>
      <c r="B466" s="557" t="s">
        <v>10</v>
      </c>
      <c r="C466" s="558" t="s">
        <v>4863</v>
      </c>
      <c r="D466" s="543" t="s">
        <v>106</v>
      </c>
      <c r="E466" s="544">
        <v>431.87</v>
      </c>
      <c r="F466" s="544">
        <v>13.1</v>
      </c>
      <c r="G466" s="544">
        <f t="shared" si="40"/>
        <v>5657.5</v>
      </c>
      <c r="H466" s="570">
        <v>431.87</v>
      </c>
      <c r="I466" s="570">
        <v>13.1</v>
      </c>
      <c r="J466" s="570">
        <v>5657.4970000000003</v>
      </c>
      <c r="K466" s="544">
        <v>0</v>
      </c>
      <c r="L466" s="544">
        <v>15.84</v>
      </c>
      <c r="M466" s="544">
        <v>0</v>
      </c>
      <c r="N466" s="544">
        <v>0</v>
      </c>
      <c r="O466" s="544">
        <v>15.84</v>
      </c>
      <c r="P466" s="544">
        <f t="shared" si="44"/>
        <v>0</v>
      </c>
      <c r="Q466" s="556"/>
      <c r="R466" s="556">
        <v>15.84</v>
      </c>
      <c r="S466" s="544">
        <v>0</v>
      </c>
      <c r="T466" s="547">
        <f t="shared" ref="T466:T529" si="45">Q466+E466</f>
        <v>431.87</v>
      </c>
      <c r="U466" s="547">
        <f t="shared" si="43"/>
        <v>5657.49</v>
      </c>
    </row>
    <row r="467" spans="1:21" x14ac:dyDescent="0.3">
      <c r="A467" s="541" t="s">
        <v>4864</v>
      </c>
      <c r="B467" s="557" t="s">
        <v>10</v>
      </c>
      <c r="C467" s="558" t="s">
        <v>4865</v>
      </c>
      <c r="D467" s="543" t="s">
        <v>106</v>
      </c>
      <c r="E467" s="544">
        <v>5.5679999999999996</v>
      </c>
      <c r="F467" s="544">
        <v>12.1</v>
      </c>
      <c r="G467" s="544">
        <f t="shared" si="40"/>
        <v>67.37</v>
      </c>
      <c r="H467" s="570">
        <v>5.5679999999999996</v>
      </c>
      <c r="I467" s="570">
        <v>12.1</v>
      </c>
      <c r="J467" s="570">
        <v>67.372799999999998</v>
      </c>
      <c r="K467" s="544">
        <v>0</v>
      </c>
      <c r="L467" s="544">
        <v>14.63</v>
      </c>
      <c r="M467" s="544">
        <v>0</v>
      </c>
      <c r="N467" s="544">
        <v>0</v>
      </c>
      <c r="O467" s="544">
        <v>14.63</v>
      </c>
      <c r="P467" s="544">
        <f t="shared" si="44"/>
        <v>0</v>
      </c>
      <c r="Q467" s="556"/>
      <c r="R467" s="556">
        <v>14.63</v>
      </c>
      <c r="S467" s="544">
        <v>0</v>
      </c>
      <c r="T467" s="547">
        <f t="shared" si="45"/>
        <v>5.5679999999999996</v>
      </c>
      <c r="U467" s="547">
        <f t="shared" si="43"/>
        <v>67.37</v>
      </c>
    </row>
    <row r="468" spans="1:21" x14ac:dyDescent="0.3">
      <c r="A468" s="541" t="s">
        <v>4866</v>
      </c>
      <c r="B468" s="557" t="s">
        <v>10</v>
      </c>
      <c r="C468" s="558" t="s">
        <v>4867</v>
      </c>
      <c r="D468" s="543" t="s">
        <v>106</v>
      </c>
      <c r="E468" s="544">
        <v>1157.46</v>
      </c>
      <c r="F468" s="544">
        <v>11.19</v>
      </c>
      <c r="G468" s="544">
        <f t="shared" si="40"/>
        <v>12951.98</v>
      </c>
      <c r="H468" s="570">
        <v>1157.46</v>
      </c>
      <c r="I468" s="570">
        <v>11.19</v>
      </c>
      <c r="J468" s="570">
        <v>12951.9774</v>
      </c>
      <c r="K468" s="544">
        <v>0</v>
      </c>
      <c r="L468" s="544">
        <v>13.53</v>
      </c>
      <c r="M468" s="544">
        <v>0</v>
      </c>
      <c r="N468" s="544">
        <v>0</v>
      </c>
      <c r="O468" s="544">
        <v>13.53</v>
      </c>
      <c r="P468" s="544">
        <f t="shared" si="44"/>
        <v>0</v>
      </c>
      <c r="Q468" s="556"/>
      <c r="R468" s="556">
        <v>13.53</v>
      </c>
      <c r="S468" s="544">
        <v>0</v>
      </c>
      <c r="T468" s="547">
        <f t="shared" si="45"/>
        <v>1157.46</v>
      </c>
      <c r="U468" s="547">
        <f t="shared" si="43"/>
        <v>12951.97</v>
      </c>
    </row>
    <row r="469" spans="1:21" x14ac:dyDescent="0.3">
      <c r="A469" s="541" t="s">
        <v>4868</v>
      </c>
      <c r="B469" s="557" t="s">
        <v>10</v>
      </c>
      <c r="C469" s="558" t="s">
        <v>4869</v>
      </c>
      <c r="D469" s="543" t="s">
        <v>106</v>
      </c>
      <c r="E469" s="544">
        <v>447.64</v>
      </c>
      <c r="F469" s="544">
        <v>9.8699999999999992</v>
      </c>
      <c r="G469" s="544">
        <f t="shared" si="40"/>
        <v>4418.21</v>
      </c>
      <c r="H469" s="570">
        <v>447.64</v>
      </c>
      <c r="I469" s="570">
        <v>9.8699999999999992</v>
      </c>
      <c r="J469" s="570">
        <v>4418.2067999999999</v>
      </c>
      <c r="K469" s="544">
        <v>0</v>
      </c>
      <c r="L469" s="544">
        <v>11.93</v>
      </c>
      <c r="M469" s="544">
        <v>0</v>
      </c>
      <c r="N469" s="544">
        <v>0</v>
      </c>
      <c r="O469" s="544">
        <v>11.93</v>
      </c>
      <c r="P469" s="544">
        <f t="shared" si="44"/>
        <v>0</v>
      </c>
      <c r="Q469" s="556"/>
      <c r="R469" s="556">
        <v>11.93</v>
      </c>
      <c r="S469" s="544">
        <v>0</v>
      </c>
      <c r="T469" s="547">
        <f t="shared" si="45"/>
        <v>447.64</v>
      </c>
      <c r="U469" s="547">
        <f t="shared" si="43"/>
        <v>4418.2</v>
      </c>
    </row>
    <row r="470" spans="1:21" x14ac:dyDescent="0.3">
      <c r="A470" s="541" t="s">
        <v>4870</v>
      </c>
      <c r="B470" s="557" t="s">
        <v>10</v>
      </c>
      <c r="C470" s="558" t="s">
        <v>4871</v>
      </c>
      <c r="D470" s="543" t="s">
        <v>106</v>
      </c>
      <c r="E470" s="544">
        <v>222.36</v>
      </c>
      <c r="F470" s="544">
        <v>8.3000000000000007</v>
      </c>
      <c r="G470" s="544">
        <f t="shared" si="40"/>
        <v>1845.59</v>
      </c>
      <c r="H470" s="570">
        <v>222.36</v>
      </c>
      <c r="I470" s="570">
        <v>8.3000000000000007</v>
      </c>
      <c r="J470" s="570">
        <v>1845.5880000000002</v>
      </c>
      <c r="K470" s="544">
        <v>0</v>
      </c>
      <c r="L470" s="544">
        <v>10.039999999999999</v>
      </c>
      <c r="M470" s="544">
        <v>0</v>
      </c>
      <c r="N470" s="544">
        <v>0</v>
      </c>
      <c r="O470" s="544">
        <v>10.039999999999999</v>
      </c>
      <c r="P470" s="544">
        <f t="shared" si="44"/>
        <v>0</v>
      </c>
      <c r="Q470" s="556"/>
      <c r="R470" s="556">
        <v>10.039999999999999</v>
      </c>
      <c r="S470" s="544">
        <v>0</v>
      </c>
      <c r="T470" s="547">
        <f t="shared" si="45"/>
        <v>222.36</v>
      </c>
      <c r="U470" s="547">
        <f t="shared" si="43"/>
        <v>1845.58</v>
      </c>
    </row>
    <row r="471" spans="1:21" x14ac:dyDescent="0.3">
      <c r="A471" s="541" t="s">
        <v>4872</v>
      </c>
      <c r="B471" s="557" t="s">
        <v>10</v>
      </c>
      <c r="C471" s="558" t="s">
        <v>4873</v>
      </c>
      <c r="D471" s="543" t="s">
        <v>106</v>
      </c>
      <c r="E471" s="544">
        <v>146.09</v>
      </c>
      <c r="F471" s="544">
        <v>7.79</v>
      </c>
      <c r="G471" s="544">
        <f t="shared" si="40"/>
        <v>1138.04</v>
      </c>
      <c r="H471" s="570">
        <v>146.09</v>
      </c>
      <c r="I471" s="570">
        <v>7.79</v>
      </c>
      <c r="J471" s="570">
        <v>1138.0411000000001</v>
      </c>
      <c r="K471" s="544">
        <v>0</v>
      </c>
      <c r="L471" s="544">
        <v>9.42</v>
      </c>
      <c r="M471" s="544">
        <v>0</v>
      </c>
      <c r="N471" s="544">
        <v>0</v>
      </c>
      <c r="O471" s="544">
        <v>9.42</v>
      </c>
      <c r="P471" s="544">
        <f t="shared" si="44"/>
        <v>0</v>
      </c>
      <c r="Q471" s="556"/>
      <c r="R471" s="556">
        <v>9.42</v>
      </c>
      <c r="S471" s="544">
        <v>0</v>
      </c>
      <c r="T471" s="547">
        <f t="shared" si="45"/>
        <v>146.09</v>
      </c>
      <c r="U471" s="547">
        <f t="shared" si="43"/>
        <v>1138.04</v>
      </c>
    </row>
    <row r="472" spans="1:21" x14ac:dyDescent="0.3">
      <c r="A472" s="541" t="s">
        <v>3684</v>
      </c>
      <c r="B472" s="557" t="s">
        <v>10</v>
      </c>
      <c r="C472" s="558" t="s">
        <v>4874</v>
      </c>
      <c r="D472" s="543" t="s">
        <v>115</v>
      </c>
      <c r="E472" s="544">
        <v>528.57600000000002</v>
      </c>
      <c r="F472" s="544">
        <v>88.04</v>
      </c>
      <c r="G472" s="544">
        <f t="shared" si="40"/>
        <v>46535.83</v>
      </c>
      <c r="H472" s="570">
        <v>528.57600000000002</v>
      </c>
      <c r="I472" s="570">
        <v>88.04</v>
      </c>
      <c r="J472" s="570">
        <v>46535.831040000005</v>
      </c>
      <c r="K472" s="544">
        <v>0</v>
      </c>
      <c r="L472" s="544">
        <v>106.45</v>
      </c>
      <c r="M472" s="544">
        <v>0</v>
      </c>
      <c r="N472" s="544">
        <v>0</v>
      </c>
      <c r="O472" s="544">
        <v>106.45</v>
      </c>
      <c r="P472" s="544">
        <f t="shared" si="44"/>
        <v>0</v>
      </c>
      <c r="Q472" s="556"/>
      <c r="R472" s="556">
        <v>106.45</v>
      </c>
      <c r="S472" s="544">
        <v>0</v>
      </c>
      <c r="T472" s="547">
        <f t="shared" si="45"/>
        <v>528.57600000000002</v>
      </c>
      <c r="U472" s="547">
        <f t="shared" si="43"/>
        <v>46535.83</v>
      </c>
    </row>
    <row r="473" spans="1:21" ht="27.6" x14ac:dyDescent="0.3">
      <c r="A473" s="541" t="s">
        <v>3686</v>
      </c>
      <c r="B473" s="557" t="s">
        <v>10</v>
      </c>
      <c r="C473" s="558" t="s">
        <v>4458</v>
      </c>
      <c r="D473" s="543" t="s">
        <v>91</v>
      </c>
      <c r="E473" s="544">
        <v>50.320000000000007</v>
      </c>
      <c r="F473" s="544">
        <v>401.96</v>
      </c>
      <c r="G473" s="544">
        <f t="shared" si="40"/>
        <v>20226.63</v>
      </c>
      <c r="H473" s="570">
        <v>50.320000000000007</v>
      </c>
      <c r="I473" s="570">
        <v>401.96</v>
      </c>
      <c r="J473" s="570">
        <v>20226.627200000003</v>
      </c>
      <c r="K473" s="544">
        <v>0</v>
      </c>
      <c r="L473" s="544">
        <v>485.99</v>
      </c>
      <c r="M473" s="544">
        <v>0</v>
      </c>
      <c r="N473" s="544">
        <v>0</v>
      </c>
      <c r="O473" s="544">
        <v>485.99</v>
      </c>
      <c r="P473" s="544">
        <f t="shared" si="44"/>
        <v>0</v>
      </c>
      <c r="Q473" s="556"/>
      <c r="R473" s="556">
        <v>485.99</v>
      </c>
      <c r="S473" s="544">
        <v>0</v>
      </c>
      <c r="T473" s="547">
        <f t="shared" si="45"/>
        <v>50.320000000000007</v>
      </c>
      <c r="U473" s="547">
        <f t="shared" si="43"/>
        <v>20226.62</v>
      </c>
    </row>
    <row r="474" spans="1:21" x14ac:dyDescent="0.3">
      <c r="A474" s="541" t="s">
        <v>3688</v>
      </c>
      <c r="B474" s="557" t="s">
        <v>10</v>
      </c>
      <c r="C474" s="558" t="s">
        <v>4875</v>
      </c>
      <c r="D474" s="543" t="s">
        <v>91</v>
      </c>
      <c r="E474" s="544">
        <v>60.791999999999994</v>
      </c>
      <c r="F474" s="544">
        <v>165.85</v>
      </c>
      <c r="G474" s="544">
        <f t="shared" si="40"/>
        <v>10082.35</v>
      </c>
      <c r="H474" s="570">
        <v>60.791999999999994</v>
      </c>
      <c r="I474" s="570">
        <v>165.85</v>
      </c>
      <c r="J474" s="570">
        <v>10082.3532</v>
      </c>
      <c r="K474" s="544">
        <v>0</v>
      </c>
      <c r="L474" s="544">
        <v>200.52</v>
      </c>
      <c r="M474" s="544">
        <v>0</v>
      </c>
      <c r="N474" s="544">
        <v>0</v>
      </c>
      <c r="O474" s="544">
        <v>200.52</v>
      </c>
      <c r="P474" s="544">
        <f t="shared" si="44"/>
        <v>0</v>
      </c>
      <c r="Q474" s="556"/>
      <c r="R474" s="556">
        <v>200.52</v>
      </c>
      <c r="S474" s="544">
        <v>0</v>
      </c>
      <c r="T474" s="547">
        <f t="shared" si="45"/>
        <v>60.791999999999994</v>
      </c>
      <c r="U474" s="547">
        <f t="shared" si="43"/>
        <v>10082.35</v>
      </c>
    </row>
    <row r="475" spans="1:21" x14ac:dyDescent="0.3">
      <c r="A475" s="541" t="s">
        <v>3690</v>
      </c>
      <c r="B475" s="557" t="s">
        <v>10</v>
      </c>
      <c r="C475" s="558" t="s">
        <v>4617</v>
      </c>
      <c r="D475" s="543" t="s">
        <v>91</v>
      </c>
      <c r="E475" s="544">
        <v>40.650000000000006</v>
      </c>
      <c r="F475" s="544">
        <v>413.27</v>
      </c>
      <c r="G475" s="544">
        <f t="shared" ref="G475:G538" si="46">ROUND(E475*F475,2)</f>
        <v>16799.43</v>
      </c>
      <c r="H475" s="570">
        <v>40.650000000000006</v>
      </c>
      <c r="I475" s="570">
        <v>413.27</v>
      </c>
      <c r="J475" s="570">
        <v>16799.425500000001</v>
      </c>
      <c r="K475" s="544">
        <v>0</v>
      </c>
      <c r="L475" s="544">
        <v>499.67</v>
      </c>
      <c r="M475" s="544">
        <v>0</v>
      </c>
      <c r="N475" s="544">
        <v>0</v>
      </c>
      <c r="O475" s="544">
        <v>499.67</v>
      </c>
      <c r="P475" s="544">
        <f t="shared" si="44"/>
        <v>0</v>
      </c>
      <c r="Q475" s="556"/>
      <c r="R475" s="556">
        <v>499.67</v>
      </c>
      <c r="S475" s="544">
        <v>0</v>
      </c>
      <c r="T475" s="547">
        <f t="shared" si="45"/>
        <v>40.650000000000006</v>
      </c>
      <c r="U475" s="547">
        <f t="shared" si="43"/>
        <v>16799.419999999998</v>
      </c>
    </row>
    <row r="476" spans="1:21" x14ac:dyDescent="0.3">
      <c r="A476" s="559" t="s">
        <v>287</v>
      </c>
      <c r="B476" s="560" t="s">
        <v>4560</v>
      </c>
      <c r="C476" s="561"/>
      <c r="D476" s="562">
        <v>0</v>
      </c>
      <c r="E476" s="563">
        <v>0</v>
      </c>
      <c r="F476" s="563">
        <v>0</v>
      </c>
      <c r="G476" s="563">
        <f t="shared" si="46"/>
        <v>0</v>
      </c>
      <c r="H476" s="563">
        <v>0</v>
      </c>
      <c r="I476" s="563">
        <v>0</v>
      </c>
      <c r="J476" s="563">
        <v>0</v>
      </c>
      <c r="K476" s="563"/>
      <c r="L476" s="563">
        <v>0</v>
      </c>
      <c r="M476" s="563">
        <v>0</v>
      </c>
      <c r="N476" s="563"/>
      <c r="O476" s="563">
        <v>0</v>
      </c>
      <c r="P476" s="563">
        <v>0</v>
      </c>
      <c r="Q476" s="564"/>
      <c r="R476" s="564"/>
      <c r="S476" s="565">
        <v>0</v>
      </c>
      <c r="T476" s="566">
        <f t="shared" si="45"/>
        <v>0</v>
      </c>
      <c r="U476" s="566">
        <f t="shared" si="43"/>
        <v>0</v>
      </c>
    </row>
    <row r="477" spans="1:21" x14ac:dyDescent="0.3">
      <c r="A477" s="550" t="s">
        <v>4876</v>
      </c>
      <c r="B477" s="551" t="s">
        <v>4861</v>
      </c>
      <c r="C477" s="552"/>
      <c r="D477" s="553">
        <v>0</v>
      </c>
      <c r="E477" s="554">
        <v>0</v>
      </c>
      <c r="F477" s="554">
        <v>0</v>
      </c>
      <c r="G477" s="554">
        <f t="shared" si="46"/>
        <v>0</v>
      </c>
      <c r="H477" s="555">
        <v>0</v>
      </c>
      <c r="I477" s="555">
        <v>0</v>
      </c>
      <c r="J477" s="555">
        <v>0</v>
      </c>
      <c r="K477" s="554"/>
      <c r="L477" s="554">
        <v>0</v>
      </c>
      <c r="M477" s="554">
        <v>0</v>
      </c>
      <c r="N477" s="554"/>
      <c r="O477" s="554">
        <v>0</v>
      </c>
      <c r="P477" s="544">
        <f t="shared" ref="P477:P487" si="47">ROUND(N477*O477,2)</f>
        <v>0</v>
      </c>
      <c r="Q477" s="556"/>
      <c r="R477" s="556">
        <v>0</v>
      </c>
      <c r="S477" s="544">
        <v>0</v>
      </c>
      <c r="T477" s="547">
        <f t="shared" si="45"/>
        <v>0</v>
      </c>
      <c r="U477" s="547">
        <f t="shared" si="43"/>
        <v>0</v>
      </c>
    </row>
    <row r="478" spans="1:21" x14ac:dyDescent="0.3">
      <c r="A478" s="541" t="s">
        <v>4877</v>
      </c>
      <c r="B478" s="557" t="s">
        <v>10</v>
      </c>
      <c r="C478" s="558" t="s">
        <v>4878</v>
      </c>
      <c r="D478" s="543" t="s">
        <v>106</v>
      </c>
      <c r="E478" s="544">
        <v>1479.1680000000001</v>
      </c>
      <c r="F478" s="544">
        <v>11.93</v>
      </c>
      <c r="G478" s="544">
        <f t="shared" si="46"/>
        <v>17646.47</v>
      </c>
      <c r="H478" s="570">
        <v>1479.1680000000001</v>
      </c>
      <c r="I478" s="570">
        <v>11.93</v>
      </c>
      <c r="J478" s="570">
        <v>17646.47424</v>
      </c>
      <c r="K478" s="544">
        <v>0</v>
      </c>
      <c r="L478" s="544">
        <v>14.42</v>
      </c>
      <c r="M478" s="544">
        <v>0</v>
      </c>
      <c r="N478" s="544">
        <v>0</v>
      </c>
      <c r="O478" s="544">
        <v>14.42</v>
      </c>
      <c r="P478" s="544">
        <f t="shared" si="47"/>
        <v>0</v>
      </c>
      <c r="Q478" s="556"/>
      <c r="R478" s="556">
        <v>14.42</v>
      </c>
      <c r="S478" s="544">
        <v>0</v>
      </c>
      <c r="T478" s="547">
        <f t="shared" si="45"/>
        <v>1479.1680000000001</v>
      </c>
      <c r="U478" s="547">
        <f t="shared" si="43"/>
        <v>17646.47</v>
      </c>
    </row>
    <row r="479" spans="1:21" x14ac:dyDescent="0.3">
      <c r="A479" s="541" t="s">
        <v>4879</v>
      </c>
      <c r="B479" s="557" t="s">
        <v>10</v>
      </c>
      <c r="C479" s="558" t="s">
        <v>4880</v>
      </c>
      <c r="D479" s="543" t="s">
        <v>106</v>
      </c>
      <c r="E479" s="544">
        <v>139.09199999999998</v>
      </c>
      <c r="F479" s="544">
        <v>11.23</v>
      </c>
      <c r="G479" s="544">
        <f t="shared" si="46"/>
        <v>1562</v>
      </c>
      <c r="H479" s="570">
        <v>139.09199999999998</v>
      </c>
      <c r="I479" s="570">
        <v>11.23</v>
      </c>
      <c r="J479" s="570">
        <v>1562.00316</v>
      </c>
      <c r="K479" s="544">
        <v>0</v>
      </c>
      <c r="L479" s="544">
        <v>13.58</v>
      </c>
      <c r="M479" s="544">
        <v>0</v>
      </c>
      <c r="N479" s="544">
        <v>0</v>
      </c>
      <c r="O479" s="544">
        <v>13.58</v>
      </c>
      <c r="P479" s="544">
        <f t="shared" si="47"/>
        <v>0</v>
      </c>
      <c r="Q479" s="556"/>
      <c r="R479" s="556">
        <v>13.58</v>
      </c>
      <c r="S479" s="544">
        <v>0</v>
      </c>
      <c r="T479" s="547">
        <f t="shared" si="45"/>
        <v>139.09199999999998</v>
      </c>
      <c r="U479" s="547">
        <f t="shared" si="43"/>
        <v>1562</v>
      </c>
    </row>
    <row r="480" spans="1:21" x14ac:dyDescent="0.3">
      <c r="A480" s="541" t="s">
        <v>4881</v>
      </c>
      <c r="B480" s="557" t="s">
        <v>10</v>
      </c>
      <c r="C480" s="558" t="s">
        <v>4882</v>
      </c>
      <c r="D480" s="543" t="s">
        <v>106</v>
      </c>
      <c r="E480" s="544">
        <v>1091.3400000000001</v>
      </c>
      <c r="F480" s="544">
        <v>10.53</v>
      </c>
      <c r="G480" s="544">
        <f t="shared" si="46"/>
        <v>11491.81</v>
      </c>
      <c r="H480" s="570">
        <v>1091.3400000000001</v>
      </c>
      <c r="I480" s="570">
        <v>10.53</v>
      </c>
      <c r="J480" s="570">
        <v>11491.810200000002</v>
      </c>
      <c r="K480" s="544">
        <v>0</v>
      </c>
      <c r="L480" s="544">
        <v>12.73</v>
      </c>
      <c r="M480" s="544">
        <v>0</v>
      </c>
      <c r="N480" s="544">
        <v>0</v>
      </c>
      <c r="O480" s="544">
        <v>12.73</v>
      </c>
      <c r="P480" s="544">
        <f t="shared" si="47"/>
        <v>0</v>
      </c>
      <c r="Q480" s="556"/>
      <c r="R480" s="556">
        <v>12.73</v>
      </c>
      <c r="S480" s="544">
        <v>0</v>
      </c>
      <c r="T480" s="547">
        <f t="shared" si="45"/>
        <v>1091.3400000000001</v>
      </c>
      <c r="U480" s="547">
        <f t="shared" si="43"/>
        <v>11491.81</v>
      </c>
    </row>
    <row r="481" spans="1:21" x14ac:dyDescent="0.3">
      <c r="A481" s="541" t="s">
        <v>4883</v>
      </c>
      <c r="B481" s="557" t="s">
        <v>10</v>
      </c>
      <c r="C481" s="558" t="s">
        <v>4884</v>
      </c>
      <c r="D481" s="543" t="s">
        <v>106</v>
      </c>
      <c r="E481" s="544">
        <v>2073.9699999999998</v>
      </c>
      <c r="F481" s="544">
        <v>9.3699999999999992</v>
      </c>
      <c r="G481" s="544">
        <f t="shared" si="46"/>
        <v>19433.099999999999</v>
      </c>
      <c r="H481" s="570">
        <v>2073.9699999999998</v>
      </c>
      <c r="I481" s="570">
        <v>9.3699999999999992</v>
      </c>
      <c r="J481" s="570">
        <v>19433.098899999997</v>
      </c>
      <c r="K481" s="544">
        <v>0</v>
      </c>
      <c r="L481" s="544">
        <v>11.33</v>
      </c>
      <c r="M481" s="544">
        <v>0</v>
      </c>
      <c r="N481" s="544">
        <v>0</v>
      </c>
      <c r="O481" s="544">
        <v>11.33</v>
      </c>
      <c r="P481" s="544">
        <f t="shared" si="47"/>
        <v>0</v>
      </c>
      <c r="Q481" s="556"/>
      <c r="R481" s="556">
        <v>11.33</v>
      </c>
      <c r="S481" s="544">
        <v>0</v>
      </c>
      <c r="T481" s="547">
        <f t="shared" si="45"/>
        <v>2073.9699999999998</v>
      </c>
      <c r="U481" s="547">
        <f t="shared" si="43"/>
        <v>19433.09</v>
      </c>
    </row>
    <row r="482" spans="1:21" x14ac:dyDescent="0.3">
      <c r="A482" s="541" t="s">
        <v>4885</v>
      </c>
      <c r="B482" s="557" t="s">
        <v>10</v>
      </c>
      <c r="C482" s="558" t="s">
        <v>4886</v>
      </c>
      <c r="D482" s="543" t="s">
        <v>106</v>
      </c>
      <c r="E482" s="544">
        <v>1129.6320000000001</v>
      </c>
      <c r="F482" s="544">
        <v>7.93</v>
      </c>
      <c r="G482" s="544">
        <f t="shared" si="46"/>
        <v>8957.98</v>
      </c>
      <c r="H482" s="570">
        <v>1129.6320000000001</v>
      </c>
      <c r="I482" s="570">
        <v>7.93</v>
      </c>
      <c r="J482" s="570">
        <v>8957.9817600000006</v>
      </c>
      <c r="K482" s="544">
        <v>0</v>
      </c>
      <c r="L482" s="544">
        <v>9.59</v>
      </c>
      <c r="M482" s="544">
        <v>0</v>
      </c>
      <c r="N482" s="544">
        <v>0</v>
      </c>
      <c r="O482" s="544">
        <v>9.59</v>
      </c>
      <c r="P482" s="544">
        <f t="shared" si="47"/>
        <v>0</v>
      </c>
      <c r="Q482" s="556"/>
      <c r="R482" s="556">
        <v>9.59</v>
      </c>
      <c r="S482" s="544">
        <v>0</v>
      </c>
      <c r="T482" s="547">
        <f t="shared" si="45"/>
        <v>1129.6320000000001</v>
      </c>
      <c r="U482" s="547">
        <f t="shared" si="43"/>
        <v>8957.98</v>
      </c>
    </row>
    <row r="483" spans="1:21" x14ac:dyDescent="0.3">
      <c r="A483" s="541" t="s">
        <v>4887</v>
      </c>
      <c r="B483" s="557" t="s">
        <v>10</v>
      </c>
      <c r="C483" s="558" t="s">
        <v>4888</v>
      </c>
      <c r="D483" s="543" t="s">
        <v>106</v>
      </c>
      <c r="E483" s="544">
        <v>389.01600000000002</v>
      </c>
      <c r="F483" s="544">
        <v>7.55</v>
      </c>
      <c r="G483" s="544">
        <f t="shared" si="46"/>
        <v>2937.07</v>
      </c>
      <c r="H483" s="570">
        <v>389.01600000000002</v>
      </c>
      <c r="I483" s="570">
        <v>7.55</v>
      </c>
      <c r="J483" s="570">
        <v>2937.0708</v>
      </c>
      <c r="K483" s="544">
        <v>0</v>
      </c>
      <c r="L483" s="544">
        <v>9.1300000000000008</v>
      </c>
      <c r="M483" s="544">
        <v>0</v>
      </c>
      <c r="N483" s="544">
        <v>0</v>
      </c>
      <c r="O483" s="544">
        <v>9.1300000000000008</v>
      </c>
      <c r="P483" s="544">
        <f t="shared" si="47"/>
        <v>0</v>
      </c>
      <c r="Q483" s="556"/>
      <c r="R483" s="556">
        <v>9.1300000000000008</v>
      </c>
      <c r="S483" s="544">
        <v>0</v>
      </c>
      <c r="T483" s="547">
        <f t="shared" si="45"/>
        <v>389.01600000000002</v>
      </c>
      <c r="U483" s="547">
        <f t="shared" si="43"/>
        <v>2937.07</v>
      </c>
    </row>
    <row r="484" spans="1:21" ht="41.4" x14ac:dyDescent="0.3">
      <c r="A484" s="541" t="s">
        <v>4889</v>
      </c>
      <c r="B484" s="557" t="s">
        <v>10</v>
      </c>
      <c r="C484" s="558" t="s">
        <v>4564</v>
      </c>
      <c r="D484" s="543" t="s">
        <v>115</v>
      </c>
      <c r="E484" s="544">
        <v>1334.076</v>
      </c>
      <c r="F484" s="544">
        <v>84.72</v>
      </c>
      <c r="G484" s="544">
        <f t="shared" si="46"/>
        <v>113022.92</v>
      </c>
      <c r="H484" s="570">
        <v>1334.076</v>
      </c>
      <c r="I484" s="570">
        <v>84.72</v>
      </c>
      <c r="J484" s="570">
        <v>113022.91872</v>
      </c>
      <c r="K484" s="544">
        <v>0</v>
      </c>
      <c r="L484" s="544">
        <v>102.43</v>
      </c>
      <c r="M484" s="544">
        <v>0</v>
      </c>
      <c r="N484" s="544">
        <v>0</v>
      </c>
      <c r="O484" s="544">
        <v>102.43</v>
      </c>
      <c r="P484" s="544">
        <f t="shared" si="47"/>
        <v>0</v>
      </c>
      <c r="Q484" s="556"/>
      <c r="R484" s="556">
        <v>102.43</v>
      </c>
      <c r="S484" s="544">
        <v>0</v>
      </c>
      <c r="T484" s="547">
        <f t="shared" si="45"/>
        <v>1334.076</v>
      </c>
      <c r="U484" s="547">
        <f t="shared" si="43"/>
        <v>113022.91</v>
      </c>
    </row>
    <row r="485" spans="1:21" ht="27.6" x14ac:dyDescent="0.3">
      <c r="A485" s="541" t="s">
        <v>4890</v>
      </c>
      <c r="B485" s="557" t="s">
        <v>10</v>
      </c>
      <c r="C485" s="558" t="s">
        <v>4458</v>
      </c>
      <c r="D485" s="543" t="s">
        <v>91</v>
      </c>
      <c r="E485" s="544">
        <v>90.92</v>
      </c>
      <c r="F485" s="544">
        <v>401.96</v>
      </c>
      <c r="G485" s="544">
        <f t="shared" si="46"/>
        <v>36546.199999999997</v>
      </c>
      <c r="H485" s="570">
        <v>90.92</v>
      </c>
      <c r="I485" s="570">
        <v>401.96</v>
      </c>
      <c r="J485" s="570">
        <v>36546.203199999996</v>
      </c>
      <c r="K485" s="544">
        <v>0</v>
      </c>
      <c r="L485" s="544">
        <v>485.99</v>
      </c>
      <c r="M485" s="544">
        <v>0</v>
      </c>
      <c r="N485" s="544">
        <v>0</v>
      </c>
      <c r="O485" s="544">
        <v>485.99</v>
      </c>
      <c r="P485" s="544">
        <f t="shared" si="47"/>
        <v>0</v>
      </c>
      <c r="Q485" s="556"/>
      <c r="R485" s="556">
        <v>485.99</v>
      </c>
      <c r="S485" s="544">
        <v>0</v>
      </c>
      <c r="T485" s="547">
        <f t="shared" si="45"/>
        <v>90.92</v>
      </c>
      <c r="U485" s="547">
        <f t="shared" si="43"/>
        <v>36546.199999999997</v>
      </c>
    </row>
    <row r="486" spans="1:21" ht="27.6" x14ac:dyDescent="0.3">
      <c r="A486" s="541" t="s">
        <v>4891</v>
      </c>
      <c r="B486" s="557" t="s">
        <v>10</v>
      </c>
      <c r="C486" s="558" t="s">
        <v>4892</v>
      </c>
      <c r="D486" s="543" t="s">
        <v>91</v>
      </c>
      <c r="E486" s="544">
        <v>90.92</v>
      </c>
      <c r="F486" s="544">
        <v>165.85</v>
      </c>
      <c r="G486" s="544">
        <f t="shared" si="46"/>
        <v>15079.08</v>
      </c>
      <c r="H486" s="570">
        <v>90.92</v>
      </c>
      <c r="I486" s="570">
        <v>165.85</v>
      </c>
      <c r="J486" s="570">
        <v>15079.082</v>
      </c>
      <c r="K486" s="544">
        <v>0</v>
      </c>
      <c r="L486" s="544">
        <v>200.52</v>
      </c>
      <c r="M486" s="544">
        <v>0</v>
      </c>
      <c r="N486" s="544">
        <v>0</v>
      </c>
      <c r="O486" s="544">
        <v>200.52</v>
      </c>
      <c r="P486" s="544">
        <f t="shared" si="47"/>
        <v>0</v>
      </c>
      <c r="Q486" s="556"/>
      <c r="R486" s="556">
        <v>200.52</v>
      </c>
      <c r="S486" s="544">
        <v>0</v>
      </c>
      <c r="T486" s="547">
        <f t="shared" si="45"/>
        <v>90.92</v>
      </c>
      <c r="U486" s="547">
        <f t="shared" si="43"/>
        <v>15079.08</v>
      </c>
    </row>
    <row r="487" spans="1:21" ht="27.6" x14ac:dyDescent="0.3">
      <c r="A487" s="541" t="s">
        <v>4893</v>
      </c>
      <c r="B487" s="557" t="s">
        <v>10</v>
      </c>
      <c r="C487" s="558" t="s">
        <v>4894</v>
      </c>
      <c r="D487" s="543" t="s">
        <v>115</v>
      </c>
      <c r="E487" s="544">
        <v>631.71</v>
      </c>
      <c r="F487" s="544">
        <v>118.65</v>
      </c>
      <c r="G487" s="544">
        <f t="shared" si="46"/>
        <v>74952.39</v>
      </c>
      <c r="H487" s="570">
        <v>631.71</v>
      </c>
      <c r="I487" s="570">
        <v>118.65</v>
      </c>
      <c r="J487" s="570">
        <v>74952.391500000012</v>
      </c>
      <c r="K487" s="544">
        <v>0</v>
      </c>
      <c r="L487" s="544">
        <v>143.44999999999999</v>
      </c>
      <c r="M487" s="544">
        <v>0</v>
      </c>
      <c r="N487" s="544">
        <v>0</v>
      </c>
      <c r="O487" s="544">
        <v>143.44999999999999</v>
      </c>
      <c r="P487" s="544">
        <f t="shared" si="47"/>
        <v>0</v>
      </c>
      <c r="Q487" s="556"/>
      <c r="R487" s="556">
        <v>143.44999999999999</v>
      </c>
      <c r="S487" s="544">
        <v>0</v>
      </c>
      <c r="T487" s="547">
        <f t="shared" si="45"/>
        <v>631.71</v>
      </c>
      <c r="U487" s="547">
        <f t="shared" si="43"/>
        <v>74952.39</v>
      </c>
    </row>
    <row r="488" spans="1:21" x14ac:dyDescent="0.3">
      <c r="A488" s="559" t="s">
        <v>289</v>
      </c>
      <c r="B488" s="560" t="s">
        <v>4567</v>
      </c>
      <c r="C488" s="561"/>
      <c r="D488" s="562">
        <v>0</v>
      </c>
      <c r="E488" s="563">
        <v>0</v>
      </c>
      <c r="F488" s="563">
        <v>0</v>
      </c>
      <c r="G488" s="563">
        <f t="shared" si="46"/>
        <v>0</v>
      </c>
      <c r="H488" s="563">
        <v>0</v>
      </c>
      <c r="I488" s="563">
        <v>0</v>
      </c>
      <c r="J488" s="563">
        <v>0</v>
      </c>
      <c r="K488" s="563"/>
      <c r="L488" s="563">
        <v>0</v>
      </c>
      <c r="M488" s="563">
        <v>0</v>
      </c>
      <c r="N488" s="563"/>
      <c r="O488" s="563">
        <v>0</v>
      </c>
      <c r="P488" s="563">
        <v>0</v>
      </c>
      <c r="Q488" s="564"/>
      <c r="R488" s="564"/>
      <c r="S488" s="565">
        <v>0</v>
      </c>
      <c r="T488" s="566">
        <f t="shared" si="45"/>
        <v>0</v>
      </c>
      <c r="U488" s="566">
        <f t="shared" si="43"/>
        <v>0</v>
      </c>
    </row>
    <row r="489" spans="1:21" ht="41.4" x14ac:dyDescent="0.3">
      <c r="A489" s="541" t="s">
        <v>4895</v>
      </c>
      <c r="B489" s="557" t="s">
        <v>10</v>
      </c>
      <c r="C489" s="558" t="s">
        <v>4569</v>
      </c>
      <c r="D489" s="543" t="s">
        <v>115</v>
      </c>
      <c r="E489" s="544">
        <v>740.99</v>
      </c>
      <c r="F489" s="544">
        <v>63.77</v>
      </c>
      <c r="G489" s="544">
        <f t="shared" si="46"/>
        <v>47252.93</v>
      </c>
      <c r="H489" s="570">
        <v>740.99</v>
      </c>
      <c r="I489" s="570">
        <v>63.77</v>
      </c>
      <c r="J489" s="570">
        <v>47252.9323</v>
      </c>
      <c r="K489" s="544">
        <v>0</v>
      </c>
      <c r="L489" s="544">
        <v>77.099999999999994</v>
      </c>
      <c r="M489" s="544">
        <v>0</v>
      </c>
      <c r="N489" s="544">
        <v>0</v>
      </c>
      <c r="O489" s="544">
        <v>77.099999999999994</v>
      </c>
      <c r="P489" s="544">
        <f t="shared" ref="P489:P494" si="48">ROUND(N489*O489,2)</f>
        <v>0</v>
      </c>
      <c r="Q489" s="556"/>
      <c r="R489" s="556">
        <v>77.099999999999994</v>
      </c>
      <c r="S489" s="544">
        <v>0</v>
      </c>
      <c r="T489" s="547">
        <f t="shared" si="45"/>
        <v>740.99</v>
      </c>
      <c r="U489" s="547">
        <f t="shared" si="43"/>
        <v>47252.93</v>
      </c>
    </row>
    <row r="490" spans="1:21" x14ac:dyDescent="0.3">
      <c r="A490" s="550" t="s">
        <v>4896</v>
      </c>
      <c r="B490" s="551" t="s">
        <v>4897</v>
      </c>
      <c r="C490" s="552"/>
      <c r="D490" s="553">
        <v>0</v>
      </c>
      <c r="E490" s="554">
        <v>0</v>
      </c>
      <c r="F490" s="554">
        <v>0</v>
      </c>
      <c r="G490" s="554">
        <f t="shared" si="46"/>
        <v>0</v>
      </c>
      <c r="H490" s="555">
        <v>0</v>
      </c>
      <c r="I490" s="555">
        <v>0</v>
      </c>
      <c r="J490" s="555">
        <v>0</v>
      </c>
      <c r="K490" s="554">
        <v>0</v>
      </c>
      <c r="L490" s="554">
        <v>0</v>
      </c>
      <c r="M490" s="554">
        <v>0</v>
      </c>
      <c r="N490" s="554">
        <v>0</v>
      </c>
      <c r="O490" s="554">
        <v>0</v>
      </c>
      <c r="P490" s="544">
        <f t="shared" si="48"/>
        <v>0</v>
      </c>
      <c r="Q490" s="556"/>
      <c r="R490" s="556">
        <v>0</v>
      </c>
      <c r="S490" s="544">
        <v>0</v>
      </c>
      <c r="T490" s="547">
        <f t="shared" si="45"/>
        <v>0</v>
      </c>
      <c r="U490" s="547">
        <f t="shared" si="43"/>
        <v>0</v>
      </c>
    </row>
    <row r="491" spans="1:21" x14ac:dyDescent="0.3">
      <c r="A491" s="541" t="s">
        <v>4898</v>
      </c>
      <c r="B491" s="557" t="s">
        <v>10</v>
      </c>
      <c r="C491" s="558" t="s">
        <v>4630</v>
      </c>
      <c r="D491" s="543" t="s">
        <v>179</v>
      </c>
      <c r="E491" s="544">
        <v>32</v>
      </c>
      <c r="F491" s="544">
        <v>25.26</v>
      </c>
      <c r="G491" s="544">
        <f t="shared" si="46"/>
        <v>808.32</v>
      </c>
      <c r="H491" s="570">
        <v>32</v>
      </c>
      <c r="I491" s="570">
        <v>25.26</v>
      </c>
      <c r="J491" s="570">
        <v>808.32</v>
      </c>
      <c r="K491" s="544">
        <v>0</v>
      </c>
      <c r="L491" s="544">
        <v>30.54</v>
      </c>
      <c r="M491" s="544">
        <v>0</v>
      </c>
      <c r="N491" s="544">
        <v>0</v>
      </c>
      <c r="O491" s="544">
        <v>30.54</v>
      </c>
      <c r="P491" s="544">
        <f t="shared" si="48"/>
        <v>0</v>
      </c>
      <c r="Q491" s="556"/>
      <c r="R491" s="556">
        <v>30.54</v>
      </c>
      <c r="S491" s="544">
        <v>0</v>
      </c>
      <c r="T491" s="547">
        <f t="shared" si="45"/>
        <v>32</v>
      </c>
      <c r="U491" s="547">
        <f t="shared" si="43"/>
        <v>808.32</v>
      </c>
    </row>
    <row r="492" spans="1:21" x14ac:dyDescent="0.3">
      <c r="A492" s="541" t="s">
        <v>4899</v>
      </c>
      <c r="B492" s="557" t="s">
        <v>10</v>
      </c>
      <c r="C492" s="558" t="s">
        <v>4900</v>
      </c>
      <c r="D492" s="543" t="s">
        <v>179</v>
      </c>
      <c r="E492" s="544">
        <v>10.5</v>
      </c>
      <c r="F492" s="544">
        <v>42.38</v>
      </c>
      <c r="G492" s="544">
        <f t="shared" si="46"/>
        <v>444.99</v>
      </c>
      <c r="H492" s="570">
        <v>10.5</v>
      </c>
      <c r="I492" s="570">
        <v>42.38</v>
      </c>
      <c r="J492" s="570">
        <v>444.99</v>
      </c>
      <c r="K492" s="544">
        <v>0</v>
      </c>
      <c r="L492" s="544">
        <v>51.24</v>
      </c>
      <c r="M492" s="544">
        <v>0</v>
      </c>
      <c r="N492" s="544">
        <v>0</v>
      </c>
      <c r="O492" s="544">
        <v>51.24</v>
      </c>
      <c r="P492" s="544">
        <f t="shared" si="48"/>
        <v>0</v>
      </c>
      <c r="Q492" s="556"/>
      <c r="R492" s="556">
        <v>51.24</v>
      </c>
      <c r="S492" s="544">
        <v>0</v>
      </c>
      <c r="T492" s="547">
        <f t="shared" si="45"/>
        <v>10.5</v>
      </c>
      <c r="U492" s="547">
        <f t="shared" si="43"/>
        <v>444.99</v>
      </c>
    </row>
    <row r="493" spans="1:21" x14ac:dyDescent="0.3">
      <c r="A493" s="541" t="s">
        <v>4901</v>
      </c>
      <c r="B493" s="557" t="s">
        <v>10</v>
      </c>
      <c r="C493" s="558" t="s">
        <v>4902</v>
      </c>
      <c r="D493" s="543" t="s">
        <v>179</v>
      </c>
      <c r="E493" s="544">
        <v>73.099999999999994</v>
      </c>
      <c r="F493" s="544">
        <v>33.83</v>
      </c>
      <c r="G493" s="544">
        <f t="shared" si="46"/>
        <v>2472.9699999999998</v>
      </c>
      <c r="H493" s="570">
        <v>73.099999999999994</v>
      </c>
      <c r="I493" s="570">
        <v>33.83</v>
      </c>
      <c r="J493" s="570">
        <v>2472.9729999999995</v>
      </c>
      <c r="K493" s="544">
        <v>0</v>
      </c>
      <c r="L493" s="544">
        <v>40.9</v>
      </c>
      <c r="M493" s="544">
        <v>0</v>
      </c>
      <c r="N493" s="544">
        <v>0</v>
      </c>
      <c r="O493" s="544">
        <v>40.9</v>
      </c>
      <c r="P493" s="544">
        <f t="shared" si="48"/>
        <v>0</v>
      </c>
      <c r="Q493" s="556"/>
      <c r="R493" s="556">
        <v>40.9</v>
      </c>
      <c r="S493" s="544">
        <v>0</v>
      </c>
      <c r="T493" s="547">
        <f t="shared" si="45"/>
        <v>73.099999999999994</v>
      </c>
      <c r="U493" s="547">
        <f t="shared" si="43"/>
        <v>2472.9699999999998</v>
      </c>
    </row>
    <row r="494" spans="1:21" x14ac:dyDescent="0.3">
      <c r="A494" s="541" t="s">
        <v>4903</v>
      </c>
      <c r="B494" s="557" t="s">
        <v>10</v>
      </c>
      <c r="C494" s="558" t="s">
        <v>4904</v>
      </c>
      <c r="D494" s="543" t="s">
        <v>179</v>
      </c>
      <c r="E494" s="544">
        <v>73.099999999999994</v>
      </c>
      <c r="F494" s="544">
        <v>33.200000000000003</v>
      </c>
      <c r="G494" s="544">
        <f t="shared" si="46"/>
        <v>2426.92</v>
      </c>
      <c r="H494" s="570">
        <v>73.099999999999994</v>
      </c>
      <c r="I494" s="570">
        <v>33.200000000000003</v>
      </c>
      <c r="J494" s="570">
        <v>2426.92</v>
      </c>
      <c r="K494" s="544">
        <v>0</v>
      </c>
      <c r="L494" s="544">
        <v>40.14</v>
      </c>
      <c r="M494" s="544">
        <v>0</v>
      </c>
      <c r="N494" s="544">
        <v>0</v>
      </c>
      <c r="O494" s="544">
        <v>40.14</v>
      </c>
      <c r="P494" s="544">
        <f t="shared" si="48"/>
        <v>0</v>
      </c>
      <c r="Q494" s="556"/>
      <c r="R494" s="556">
        <v>40.14</v>
      </c>
      <c r="S494" s="544">
        <v>0</v>
      </c>
      <c r="T494" s="547">
        <f t="shared" si="45"/>
        <v>73.099999999999994</v>
      </c>
      <c r="U494" s="547">
        <f t="shared" si="43"/>
        <v>2426.92</v>
      </c>
    </row>
    <row r="495" spans="1:21" x14ac:dyDescent="0.3">
      <c r="A495" s="559" t="s">
        <v>291</v>
      </c>
      <c r="B495" s="560" t="s">
        <v>186</v>
      </c>
      <c r="C495" s="561"/>
      <c r="D495" s="562">
        <v>0</v>
      </c>
      <c r="E495" s="563">
        <v>0</v>
      </c>
      <c r="F495" s="563">
        <v>0</v>
      </c>
      <c r="G495" s="563">
        <f t="shared" si="46"/>
        <v>0</v>
      </c>
      <c r="H495" s="563">
        <v>0</v>
      </c>
      <c r="I495" s="563">
        <v>0</v>
      </c>
      <c r="J495" s="563">
        <v>0</v>
      </c>
      <c r="K495" s="563"/>
      <c r="L495" s="563">
        <v>0</v>
      </c>
      <c r="M495" s="563"/>
      <c r="N495" s="563"/>
      <c r="O495" s="563">
        <v>0</v>
      </c>
      <c r="P495" s="563">
        <f>SUM(P496:P501)</f>
        <v>0</v>
      </c>
      <c r="Q495" s="564"/>
      <c r="R495" s="564"/>
      <c r="S495" s="565">
        <v>0</v>
      </c>
      <c r="T495" s="566">
        <f t="shared" si="45"/>
        <v>0</v>
      </c>
      <c r="U495" s="566">
        <f t="shared" si="43"/>
        <v>0</v>
      </c>
    </row>
    <row r="496" spans="1:21" ht="41.4" x14ac:dyDescent="0.3">
      <c r="A496" s="541" t="s">
        <v>4905</v>
      </c>
      <c r="B496" s="557" t="s">
        <v>10</v>
      </c>
      <c r="C496" s="558" t="s">
        <v>4906</v>
      </c>
      <c r="D496" s="543" t="s">
        <v>115</v>
      </c>
      <c r="E496" s="544">
        <v>583.15</v>
      </c>
      <c r="F496" s="544">
        <v>16.920000000000002</v>
      </c>
      <c r="G496" s="544">
        <f t="shared" si="46"/>
        <v>9866.9</v>
      </c>
      <c r="H496" s="570">
        <v>0</v>
      </c>
      <c r="I496" s="570">
        <v>16.920000000000002</v>
      </c>
      <c r="J496" s="570">
        <v>0</v>
      </c>
      <c r="K496" s="544">
        <v>583.15</v>
      </c>
      <c r="L496" s="544">
        <v>20.46</v>
      </c>
      <c r="M496" s="544">
        <v>11931.24</v>
      </c>
      <c r="N496" s="544">
        <v>0</v>
      </c>
      <c r="O496" s="544">
        <v>20.46</v>
      </c>
      <c r="P496" s="544">
        <f t="shared" ref="P496:P501" si="49">ROUND(N496*O496,2)</f>
        <v>0</v>
      </c>
      <c r="Q496" s="556"/>
      <c r="R496" s="556">
        <v>20.46</v>
      </c>
      <c r="S496" s="544">
        <v>0</v>
      </c>
      <c r="T496" s="547">
        <f t="shared" si="45"/>
        <v>583.15</v>
      </c>
      <c r="U496" s="547">
        <f t="shared" si="43"/>
        <v>11931.24</v>
      </c>
    </row>
    <row r="497" spans="1:21" ht="27.6" x14ac:dyDescent="0.3">
      <c r="A497" s="541" t="s">
        <v>4907</v>
      </c>
      <c r="B497" s="557" t="s">
        <v>10</v>
      </c>
      <c r="C497" s="558" t="s">
        <v>4908</v>
      </c>
      <c r="D497" s="543" t="s">
        <v>115</v>
      </c>
      <c r="E497" s="544">
        <v>533.41</v>
      </c>
      <c r="F497" s="544">
        <v>13.55</v>
      </c>
      <c r="G497" s="544">
        <f t="shared" si="46"/>
        <v>7227.71</v>
      </c>
      <c r="H497" s="570">
        <v>0</v>
      </c>
      <c r="I497" s="570">
        <v>13.55</v>
      </c>
      <c r="J497" s="570">
        <v>0</v>
      </c>
      <c r="K497" s="544">
        <v>533.41</v>
      </c>
      <c r="L497" s="544">
        <v>16.38</v>
      </c>
      <c r="M497" s="544">
        <v>8737.25</v>
      </c>
      <c r="N497" s="544">
        <v>0</v>
      </c>
      <c r="O497" s="544">
        <v>16.38</v>
      </c>
      <c r="P497" s="544">
        <f t="shared" si="49"/>
        <v>0</v>
      </c>
      <c r="Q497" s="556"/>
      <c r="R497" s="556">
        <v>16.38</v>
      </c>
      <c r="S497" s="544">
        <v>0</v>
      </c>
      <c r="T497" s="547">
        <f t="shared" si="45"/>
        <v>533.41</v>
      </c>
      <c r="U497" s="547">
        <f t="shared" si="43"/>
        <v>8737.25</v>
      </c>
    </row>
    <row r="498" spans="1:21" ht="27.6" x14ac:dyDescent="0.3">
      <c r="A498" s="541" t="s">
        <v>4909</v>
      </c>
      <c r="B498" s="557" t="s">
        <v>10</v>
      </c>
      <c r="C498" s="558" t="s">
        <v>4910</v>
      </c>
      <c r="D498" s="543" t="s">
        <v>115</v>
      </c>
      <c r="E498" s="544">
        <v>533.41</v>
      </c>
      <c r="F498" s="544">
        <v>71.209999999999994</v>
      </c>
      <c r="G498" s="544">
        <f t="shared" si="46"/>
        <v>37984.129999999997</v>
      </c>
      <c r="H498" s="570">
        <v>0</v>
      </c>
      <c r="I498" s="570">
        <v>71.209999999999994</v>
      </c>
      <c r="J498" s="570">
        <v>0</v>
      </c>
      <c r="K498" s="544">
        <v>533.41</v>
      </c>
      <c r="L498" s="544">
        <v>86.1</v>
      </c>
      <c r="M498" s="544">
        <v>45926.6</v>
      </c>
      <c r="N498" s="544">
        <v>0</v>
      </c>
      <c r="O498" s="544">
        <v>86.1</v>
      </c>
      <c r="P498" s="544">
        <f t="shared" si="49"/>
        <v>0</v>
      </c>
      <c r="Q498" s="556"/>
      <c r="R498" s="556">
        <v>86.1</v>
      </c>
      <c r="S498" s="544">
        <v>0</v>
      </c>
      <c r="T498" s="547">
        <f t="shared" si="45"/>
        <v>533.41</v>
      </c>
      <c r="U498" s="547">
        <f t="shared" si="43"/>
        <v>45926.6</v>
      </c>
    </row>
    <row r="499" spans="1:21" x14ac:dyDescent="0.3">
      <c r="A499" s="541" t="s">
        <v>4911</v>
      </c>
      <c r="B499" s="557" t="s">
        <v>10</v>
      </c>
      <c r="C499" s="558" t="s">
        <v>4912</v>
      </c>
      <c r="D499" s="543" t="s">
        <v>1168</v>
      </c>
      <c r="E499" s="544">
        <v>135.19999999999999</v>
      </c>
      <c r="F499" s="544">
        <v>34.33</v>
      </c>
      <c r="G499" s="544">
        <f t="shared" si="46"/>
        <v>4641.42</v>
      </c>
      <c r="H499" s="570">
        <v>0</v>
      </c>
      <c r="I499" s="570">
        <v>34.33</v>
      </c>
      <c r="J499" s="570">
        <v>0</v>
      </c>
      <c r="K499" s="544">
        <v>135.19999999999999</v>
      </c>
      <c r="L499" s="544">
        <v>41.51</v>
      </c>
      <c r="M499" s="544">
        <v>5612.15</v>
      </c>
      <c r="N499" s="544">
        <v>0</v>
      </c>
      <c r="O499" s="544">
        <v>41.51</v>
      </c>
      <c r="P499" s="544">
        <f t="shared" si="49"/>
        <v>0</v>
      </c>
      <c r="Q499" s="556"/>
      <c r="R499" s="556">
        <v>41.51</v>
      </c>
      <c r="S499" s="544">
        <v>0</v>
      </c>
      <c r="T499" s="547">
        <f t="shared" si="45"/>
        <v>135.19999999999999</v>
      </c>
      <c r="U499" s="547">
        <f t="shared" si="43"/>
        <v>5612.15</v>
      </c>
    </row>
    <row r="500" spans="1:21" ht="27.6" x14ac:dyDescent="0.3">
      <c r="A500" s="541" t="s">
        <v>4913</v>
      </c>
      <c r="B500" s="557" t="s">
        <v>10</v>
      </c>
      <c r="C500" s="558" t="s">
        <v>4914</v>
      </c>
      <c r="D500" s="543" t="s">
        <v>179</v>
      </c>
      <c r="E500" s="544">
        <v>51.8</v>
      </c>
      <c r="F500" s="544">
        <v>62.17</v>
      </c>
      <c r="G500" s="544">
        <f t="shared" si="46"/>
        <v>3220.41</v>
      </c>
      <c r="H500" s="570">
        <v>0</v>
      </c>
      <c r="I500" s="570">
        <v>62.17</v>
      </c>
      <c r="J500" s="570">
        <v>0</v>
      </c>
      <c r="K500" s="544">
        <v>51.8</v>
      </c>
      <c r="L500" s="544">
        <v>75.17</v>
      </c>
      <c r="M500" s="544">
        <v>3893.8</v>
      </c>
      <c r="N500" s="544">
        <v>0</v>
      </c>
      <c r="O500" s="544">
        <v>75.17</v>
      </c>
      <c r="P500" s="544">
        <f t="shared" si="49"/>
        <v>0</v>
      </c>
      <c r="Q500" s="556"/>
      <c r="R500" s="556">
        <v>75.17</v>
      </c>
      <c r="S500" s="544">
        <v>0</v>
      </c>
      <c r="T500" s="547">
        <f t="shared" si="45"/>
        <v>51.8</v>
      </c>
      <c r="U500" s="547">
        <f t="shared" si="43"/>
        <v>3893.8</v>
      </c>
    </row>
    <row r="501" spans="1:21" ht="27.6" x14ac:dyDescent="0.3">
      <c r="A501" s="541" t="s">
        <v>4915</v>
      </c>
      <c r="B501" s="557" t="s">
        <v>10</v>
      </c>
      <c r="C501" s="558" t="s">
        <v>4916</v>
      </c>
      <c r="D501" s="543" t="s">
        <v>115</v>
      </c>
      <c r="E501" s="544">
        <v>21.47</v>
      </c>
      <c r="F501" s="544">
        <v>43.46</v>
      </c>
      <c r="G501" s="544">
        <f t="shared" si="46"/>
        <v>933.09</v>
      </c>
      <c r="H501" s="570">
        <v>0</v>
      </c>
      <c r="I501" s="570">
        <v>43.46</v>
      </c>
      <c r="J501" s="570">
        <v>0</v>
      </c>
      <c r="K501" s="544">
        <v>21.47</v>
      </c>
      <c r="L501" s="544">
        <v>52.55</v>
      </c>
      <c r="M501" s="544">
        <v>1128.24</v>
      </c>
      <c r="N501" s="544">
        <v>0</v>
      </c>
      <c r="O501" s="544">
        <v>52.55</v>
      </c>
      <c r="P501" s="544">
        <f t="shared" si="49"/>
        <v>0</v>
      </c>
      <c r="Q501" s="556"/>
      <c r="R501" s="556">
        <v>52.55</v>
      </c>
      <c r="S501" s="544">
        <v>0</v>
      </c>
      <c r="T501" s="547">
        <f t="shared" si="45"/>
        <v>21.47</v>
      </c>
      <c r="U501" s="547">
        <f t="shared" si="43"/>
        <v>1128.24</v>
      </c>
    </row>
    <row r="502" spans="1:21" x14ac:dyDescent="0.3">
      <c r="A502" s="559" t="s">
        <v>293</v>
      </c>
      <c r="B502" s="560" t="s">
        <v>4917</v>
      </c>
      <c r="C502" s="561"/>
      <c r="D502" s="562">
        <v>0</v>
      </c>
      <c r="E502" s="563">
        <v>0</v>
      </c>
      <c r="F502" s="563">
        <v>0</v>
      </c>
      <c r="G502" s="563">
        <f t="shared" si="46"/>
        <v>0</v>
      </c>
      <c r="H502" s="563">
        <v>0</v>
      </c>
      <c r="I502" s="563">
        <v>0</v>
      </c>
      <c r="J502" s="563">
        <v>0</v>
      </c>
      <c r="K502" s="563"/>
      <c r="L502" s="563">
        <v>0</v>
      </c>
      <c r="M502" s="563"/>
      <c r="N502" s="563"/>
      <c r="O502" s="563">
        <v>0</v>
      </c>
      <c r="P502" s="563"/>
      <c r="Q502" s="564"/>
      <c r="R502" s="564"/>
      <c r="S502" s="565">
        <v>0</v>
      </c>
      <c r="T502" s="566">
        <f t="shared" si="45"/>
        <v>0</v>
      </c>
      <c r="U502" s="566">
        <f t="shared" si="43"/>
        <v>0</v>
      </c>
    </row>
    <row r="503" spans="1:21" x14ac:dyDescent="0.3">
      <c r="A503" s="550" t="s">
        <v>4918</v>
      </c>
      <c r="B503" s="551" t="s">
        <v>4919</v>
      </c>
      <c r="C503" s="552"/>
      <c r="D503" s="553">
        <v>0</v>
      </c>
      <c r="E503" s="554">
        <v>0</v>
      </c>
      <c r="F503" s="554">
        <v>0</v>
      </c>
      <c r="G503" s="554">
        <f t="shared" si="46"/>
        <v>0</v>
      </c>
      <c r="H503" s="555">
        <v>0</v>
      </c>
      <c r="I503" s="555">
        <v>0</v>
      </c>
      <c r="J503" s="555">
        <v>0</v>
      </c>
      <c r="K503" s="554"/>
      <c r="L503" s="554">
        <v>0</v>
      </c>
      <c r="M503" s="554">
        <v>0</v>
      </c>
      <c r="N503" s="554"/>
      <c r="O503" s="554">
        <v>0</v>
      </c>
      <c r="P503" s="544">
        <f t="shared" ref="P503:P566" si="50">ROUND(N503*O503,2)</f>
        <v>0</v>
      </c>
      <c r="Q503" s="580"/>
      <c r="R503" s="580">
        <v>0</v>
      </c>
      <c r="S503" s="554">
        <v>0</v>
      </c>
      <c r="T503" s="581">
        <f t="shared" si="45"/>
        <v>0</v>
      </c>
      <c r="U503" s="547">
        <f t="shared" si="43"/>
        <v>0</v>
      </c>
    </row>
    <row r="504" spans="1:21" x14ac:dyDescent="0.3">
      <c r="A504" s="550" t="s">
        <v>4920</v>
      </c>
      <c r="B504" s="551" t="s">
        <v>4921</v>
      </c>
      <c r="C504" s="552"/>
      <c r="D504" s="553">
        <v>0</v>
      </c>
      <c r="E504" s="554">
        <v>0</v>
      </c>
      <c r="F504" s="554">
        <v>0</v>
      </c>
      <c r="G504" s="554">
        <f t="shared" si="46"/>
        <v>0</v>
      </c>
      <c r="H504" s="555">
        <v>0</v>
      </c>
      <c r="I504" s="555">
        <v>0</v>
      </c>
      <c r="J504" s="555">
        <v>0</v>
      </c>
      <c r="K504" s="554"/>
      <c r="L504" s="554">
        <v>0</v>
      </c>
      <c r="M504" s="554">
        <v>0</v>
      </c>
      <c r="N504" s="554"/>
      <c r="O504" s="554">
        <v>0</v>
      </c>
      <c r="P504" s="544">
        <f t="shared" si="50"/>
        <v>0</v>
      </c>
      <c r="Q504" s="580"/>
      <c r="R504" s="580">
        <v>0</v>
      </c>
      <c r="S504" s="554">
        <v>0</v>
      </c>
      <c r="T504" s="581">
        <f t="shared" si="45"/>
        <v>0</v>
      </c>
      <c r="U504" s="547">
        <f t="shared" si="43"/>
        <v>0</v>
      </c>
    </row>
    <row r="505" spans="1:21" ht="27.6" x14ac:dyDescent="0.3">
      <c r="A505" s="541" t="s">
        <v>4922</v>
      </c>
      <c r="B505" s="557" t="s">
        <v>10</v>
      </c>
      <c r="C505" s="558" t="s">
        <v>4664</v>
      </c>
      <c r="D505" s="543" t="s">
        <v>179</v>
      </c>
      <c r="E505" s="544">
        <v>400</v>
      </c>
      <c r="F505" s="544">
        <v>4.84</v>
      </c>
      <c r="G505" s="544">
        <f t="shared" si="46"/>
        <v>1936</v>
      </c>
      <c r="H505" s="570">
        <v>0</v>
      </c>
      <c r="I505" s="570">
        <v>4.84</v>
      </c>
      <c r="J505" s="570">
        <v>0</v>
      </c>
      <c r="K505" s="544">
        <v>400</v>
      </c>
      <c r="L505" s="544">
        <v>5.85</v>
      </c>
      <c r="M505" s="544">
        <v>2340</v>
      </c>
      <c r="N505" s="544">
        <v>0</v>
      </c>
      <c r="O505" s="544">
        <v>5.85</v>
      </c>
      <c r="P505" s="544">
        <f t="shared" si="50"/>
        <v>0</v>
      </c>
      <c r="Q505" s="556"/>
      <c r="R505" s="556">
        <v>5.85</v>
      </c>
      <c r="S505" s="544">
        <v>0</v>
      </c>
      <c r="T505" s="547">
        <f t="shared" si="45"/>
        <v>400</v>
      </c>
      <c r="U505" s="547">
        <f t="shared" si="43"/>
        <v>2340</v>
      </c>
    </row>
    <row r="506" spans="1:21" ht="27.6" x14ac:dyDescent="0.3">
      <c r="A506" s="541" t="s">
        <v>4923</v>
      </c>
      <c r="B506" s="557" t="s">
        <v>10</v>
      </c>
      <c r="C506" s="558" t="s">
        <v>4666</v>
      </c>
      <c r="D506" s="543" t="s">
        <v>179</v>
      </c>
      <c r="E506" s="544">
        <v>220</v>
      </c>
      <c r="F506" s="544">
        <v>5.63</v>
      </c>
      <c r="G506" s="544">
        <f t="shared" si="46"/>
        <v>1238.5999999999999</v>
      </c>
      <c r="H506" s="570">
        <v>0</v>
      </c>
      <c r="I506" s="570">
        <v>5.63</v>
      </c>
      <c r="J506" s="570">
        <v>0</v>
      </c>
      <c r="K506" s="544">
        <v>220</v>
      </c>
      <c r="L506" s="544">
        <v>6.81</v>
      </c>
      <c r="M506" s="544">
        <v>1498.2</v>
      </c>
      <c r="N506" s="544">
        <v>0</v>
      </c>
      <c r="O506" s="544">
        <v>6.81</v>
      </c>
      <c r="P506" s="544">
        <f t="shared" si="50"/>
        <v>0</v>
      </c>
      <c r="Q506" s="556"/>
      <c r="R506" s="556">
        <v>6.81</v>
      </c>
      <c r="S506" s="544">
        <v>0</v>
      </c>
      <c r="T506" s="547">
        <f t="shared" si="45"/>
        <v>220</v>
      </c>
      <c r="U506" s="547">
        <f t="shared" si="43"/>
        <v>1498.2</v>
      </c>
    </row>
    <row r="507" spans="1:21" ht="27.6" x14ac:dyDescent="0.3">
      <c r="A507" s="541" t="s">
        <v>4924</v>
      </c>
      <c r="B507" s="557" t="s">
        <v>10</v>
      </c>
      <c r="C507" s="558" t="s">
        <v>4925</v>
      </c>
      <c r="D507" s="543" t="s">
        <v>179</v>
      </c>
      <c r="E507" s="544">
        <v>150</v>
      </c>
      <c r="F507" s="544">
        <v>7.8</v>
      </c>
      <c r="G507" s="544">
        <f t="shared" si="46"/>
        <v>1170</v>
      </c>
      <c r="H507" s="570">
        <v>0</v>
      </c>
      <c r="I507" s="570">
        <v>7.8</v>
      </c>
      <c r="J507" s="570">
        <v>0</v>
      </c>
      <c r="K507" s="544">
        <v>150</v>
      </c>
      <c r="L507" s="544">
        <v>9.43</v>
      </c>
      <c r="M507" s="544">
        <v>1414.5</v>
      </c>
      <c r="N507" s="544">
        <v>0</v>
      </c>
      <c r="O507" s="544">
        <v>9.43</v>
      </c>
      <c r="P507" s="544">
        <f t="shared" si="50"/>
        <v>0</v>
      </c>
      <c r="Q507" s="556"/>
      <c r="R507" s="556">
        <v>9.43</v>
      </c>
      <c r="S507" s="544">
        <v>0</v>
      </c>
      <c r="T507" s="547">
        <f t="shared" si="45"/>
        <v>150</v>
      </c>
      <c r="U507" s="547">
        <f t="shared" si="43"/>
        <v>1414.5</v>
      </c>
    </row>
    <row r="508" spans="1:21" x14ac:dyDescent="0.3">
      <c r="A508" s="541" t="s">
        <v>4926</v>
      </c>
      <c r="B508" s="557" t="s">
        <v>10</v>
      </c>
      <c r="C508" s="558" t="s">
        <v>4927</v>
      </c>
      <c r="D508" s="543" t="s">
        <v>179</v>
      </c>
      <c r="E508" s="544">
        <v>25</v>
      </c>
      <c r="F508" s="544">
        <v>12.18</v>
      </c>
      <c r="G508" s="544">
        <f t="shared" si="46"/>
        <v>304.5</v>
      </c>
      <c r="H508" s="570">
        <v>0</v>
      </c>
      <c r="I508" s="570">
        <v>12.18</v>
      </c>
      <c r="J508" s="570">
        <v>0</v>
      </c>
      <c r="K508" s="544">
        <v>25</v>
      </c>
      <c r="L508" s="544">
        <v>14.73</v>
      </c>
      <c r="M508" s="544">
        <v>368.25</v>
      </c>
      <c r="N508" s="544">
        <v>0</v>
      </c>
      <c r="O508" s="544">
        <v>14.73</v>
      </c>
      <c r="P508" s="544">
        <f t="shared" si="50"/>
        <v>0</v>
      </c>
      <c r="Q508" s="556"/>
      <c r="R508" s="556">
        <v>14.73</v>
      </c>
      <c r="S508" s="544">
        <v>0</v>
      </c>
      <c r="T508" s="547">
        <f t="shared" si="45"/>
        <v>25</v>
      </c>
      <c r="U508" s="547">
        <f t="shared" si="43"/>
        <v>368.25</v>
      </c>
    </row>
    <row r="509" spans="1:21" x14ac:dyDescent="0.3">
      <c r="A509" s="541" t="s">
        <v>4928</v>
      </c>
      <c r="B509" s="557" t="s">
        <v>10</v>
      </c>
      <c r="C509" s="558" t="s">
        <v>4929</v>
      </c>
      <c r="D509" s="543" t="s">
        <v>179</v>
      </c>
      <c r="E509" s="544">
        <v>6</v>
      </c>
      <c r="F509" s="544">
        <v>18.420000000000002</v>
      </c>
      <c r="G509" s="544">
        <f t="shared" si="46"/>
        <v>110.52</v>
      </c>
      <c r="H509" s="570">
        <v>0</v>
      </c>
      <c r="I509" s="570">
        <v>18.420000000000002</v>
      </c>
      <c r="J509" s="570">
        <v>0</v>
      </c>
      <c r="K509" s="544">
        <v>6</v>
      </c>
      <c r="L509" s="544">
        <v>22.27</v>
      </c>
      <c r="M509" s="544">
        <v>133.62</v>
      </c>
      <c r="N509" s="544">
        <v>0</v>
      </c>
      <c r="O509" s="544">
        <v>22.27</v>
      </c>
      <c r="P509" s="544">
        <f t="shared" si="50"/>
        <v>0</v>
      </c>
      <c r="Q509" s="556"/>
      <c r="R509" s="556">
        <v>22.27</v>
      </c>
      <c r="S509" s="544">
        <v>0</v>
      </c>
      <c r="T509" s="547">
        <f t="shared" si="45"/>
        <v>6</v>
      </c>
      <c r="U509" s="547">
        <f t="shared" si="43"/>
        <v>133.62</v>
      </c>
    </row>
    <row r="510" spans="1:21" x14ac:dyDescent="0.3">
      <c r="A510" s="541" t="s">
        <v>4930</v>
      </c>
      <c r="B510" s="557" t="s">
        <v>10</v>
      </c>
      <c r="C510" s="558" t="s">
        <v>4931</v>
      </c>
      <c r="D510" s="543" t="s">
        <v>217</v>
      </c>
      <c r="E510" s="544">
        <v>3</v>
      </c>
      <c r="F510" s="544">
        <v>24.31</v>
      </c>
      <c r="G510" s="544">
        <f t="shared" si="46"/>
        <v>72.930000000000007</v>
      </c>
      <c r="H510" s="570">
        <v>0</v>
      </c>
      <c r="I510" s="570">
        <v>24.31</v>
      </c>
      <c r="J510" s="570">
        <v>0</v>
      </c>
      <c r="K510" s="544">
        <v>3</v>
      </c>
      <c r="L510" s="544">
        <v>29.39</v>
      </c>
      <c r="M510" s="544">
        <v>88.17</v>
      </c>
      <c r="N510" s="544">
        <v>0</v>
      </c>
      <c r="O510" s="544">
        <v>29.39</v>
      </c>
      <c r="P510" s="544">
        <f t="shared" si="50"/>
        <v>0</v>
      </c>
      <c r="Q510" s="556"/>
      <c r="R510" s="556">
        <v>29.39</v>
      </c>
      <c r="S510" s="544">
        <v>0</v>
      </c>
      <c r="T510" s="547">
        <f t="shared" si="45"/>
        <v>3</v>
      </c>
      <c r="U510" s="547">
        <f t="shared" si="43"/>
        <v>88.17</v>
      </c>
    </row>
    <row r="511" spans="1:21" x14ac:dyDescent="0.3">
      <c r="A511" s="541" t="s">
        <v>4932</v>
      </c>
      <c r="B511" s="557" t="s">
        <v>10</v>
      </c>
      <c r="C511" s="558" t="s">
        <v>4933</v>
      </c>
      <c r="D511" s="543" t="s">
        <v>217</v>
      </c>
      <c r="E511" s="544">
        <v>6</v>
      </c>
      <c r="F511" s="544">
        <v>15.41</v>
      </c>
      <c r="G511" s="544">
        <f t="shared" si="46"/>
        <v>92.46</v>
      </c>
      <c r="H511" s="570">
        <v>0</v>
      </c>
      <c r="I511" s="570">
        <v>15.41</v>
      </c>
      <c r="J511" s="570">
        <v>0</v>
      </c>
      <c r="K511" s="544">
        <v>6</v>
      </c>
      <c r="L511" s="544">
        <v>18.63</v>
      </c>
      <c r="M511" s="544">
        <v>111.78</v>
      </c>
      <c r="N511" s="544">
        <v>0</v>
      </c>
      <c r="O511" s="544">
        <v>18.63</v>
      </c>
      <c r="P511" s="544">
        <f t="shared" si="50"/>
        <v>0</v>
      </c>
      <c r="Q511" s="556"/>
      <c r="R511" s="556">
        <v>18.63</v>
      </c>
      <c r="S511" s="544">
        <v>0</v>
      </c>
      <c r="T511" s="547">
        <f t="shared" si="45"/>
        <v>6</v>
      </c>
      <c r="U511" s="547">
        <f t="shared" si="43"/>
        <v>111.78</v>
      </c>
    </row>
    <row r="512" spans="1:21" x14ac:dyDescent="0.3">
      <c r="A512" s="550" t="s">
        <v>4934</v>
      </c>
      <c r="B512" s="551" t="s">
        <v>4935</v>
      </c>
      <c r="C512" s="552"/>
      <c r="D512" s="553">
        <v>0</v>
      </c>
      <c r="E512" s="554">
        <v>0</v>
      </c>
      <c r="F512" s="554">
        <v>0</v>
      </c>
      <c r="G512" s="554">
        <f t="shared" si="46"/>
        <v>0</v>
      </c>
      <c r="H512" s="555">
        <v>0</v>
      </c>
      <c r="I512" s="555">
        <v>0</v>
      </c>
      <c r="J512" s="555">
        <v>0</v>
      </c>
      <c r="K512" s="554"/>
      <c r="L512" s="554">
        <v>0</v>
      </c>
      <c r="M512" s="554">
        <v>0</v>
      </c>
      <c r="N512" s="554"/>
      <c r="O512" s="554">
        <v>0</v>
      </c>
      <c r="P512" s="544">
        <f t="shared" si="50"/>
        <v>0</v>
      </c>
      <c r="Q512" s="580"/>
      <c r="R512" s="580">
        <v>0</v>
      </c>
      <c r="S512" s="554">
        <v>0</v>
      </c>
      <c r="T512" s="581">
        <f t="shared" si="45"/>
        <v>0</v>
      </c>
      <c r="U512" s="547">
        <f t="shared" si="43"/>
        <v>0</v>
      </c>
    </row>
    <row r="513" spans="1:21" ht="27.6" x14ac:dyDescent="0.3">
      <c r="A513" s="541" t="s">
        <v>4936</v>
      </c>
      <c r="B513" s="557" t="s">
        <v>10</v>
      </c>
      <c r="C513" s="558" t="s">
        <v>4668</v>
      </c>
      <c r="D513" s="543" t="s">
        <v>179</v>
      </c>
      <c r="E513" s="544">
        <v>1310</v>
      </c>
      <c r="F513" s="544">
        <v>2.39</v>
      </c>
      <c r="G513" s="544">
        <f t="shared" si="46"/>
        <v>3130.9</v>
      </c>
      <c r="H513" s="570">
        <v>0</v>
      </c>
      <c r="I513" s="570">
        <v>2.39</v>
      </c>
      <c r="J513" s="570">
        <v>0</v>
      </c>
      <c r="K513" s="544">
        <v>1310</v>
      </c>
      <c r="L513" s="544">
        <v>2.89</v>
      </c>
      <c r="M513" s="544">
        <v>3785.9</v>
      </c>
      <c r="N513" s="544">
        <v>0</v>
      </c>
      <c r="O513" s="544">
        <v>2.89</v>
      </c>
      <c r="P513" s="544">
        <f t="shared" si="50"/>
        <v>0</v>
      </c>
      <c r="Q513" s="556"/>
      <c r="R513" s="556">
        <v>2.89</v>
      </c>
      <c r="S513" s="544">
        <v>0</v>
      </c>
      <c r="T513" s="547">
        <f t="shared" si="45"/>
        <v>1310</v>
      </c>
      <c r="U513" s="547">
        <f t="shared" si="43"/>
        <v>3785.9</v>
      </c>
    </row>
    <row r="514" spans="1:21" ht="27.6" x14ac:dyDescent="0.3">
      <c r="A514" s="541" t="s">
        <v>4937</v>
      </c>
      <c r="B514" s="557" t="s">
        <v>10</v>
      </c>
      <c r="C514" s="558" t="s">
        <v>4670</v>
      </c>
      <c r="D514" s="543" t="s">
        <v>179</v>
      </c>
      <c r="E514" s="544">
        <v>1650</v>
      </c>
      <c r="F514" s="544">
        <v>3.41</v>
      </c>
      <c r="G514" s="544">
        <f t="shared" si="46"/>
        <v>5626.5</v>
      </c>
      <c r="H514" s="570">
        <v>0</v>
      </c>
      <c r="I514" s="570">
        <v>3.41</v>
      </c>
      <c r="J514" s="570">
        <v>0</v>
      </c>
      <c r="K514" s="544">
        <v>1650</v>
      </c>
      <c r="L514" s="544">
        <v>4.12</v>
      </c>
      <c r="M514" s="544">
        <v>6798</v>
      </c>
      <c r="N514" s="544">
        <v>0</v>
      </c>
      <c r="O514" s="544">
        <v>4.12</v>
      </c>
      <c r="P514" s="544">
        <f t="shared" si="50"/>
        <v>0</v>
      </c>
      <c r="Q514" s="556"/>
      <c r="R514" s="556">
        <v>4.12</v>
      </c>
      <c r="S514" s="544">
        <v>0</v>
      </c>
      <c r="T514" s="547">
        <f t="shared" si="45"/>
        <v>1650</v>
      </c>
      <c r="U514" s="547">
        <f t="shared" si="43"/>
        <v>6798</v>
      </c>
    </row>
    <row r="515" spans="1:21" ht="27.6" x14ac:dyDescent="0.3">
      <c r="A515" s="541" t="s">
        <v>4938</v>
      </c>
      <c r="B515" s="557" t="s">
        <v>10</v>
      </c>
      <c r="C515" s="558" t="s">
        <v>4939</v>
      </c>
      <c r="D515" s="543" t="s">
        <v>179</v>
      </c>
      <c r="E515" s="544">
        <v>500</v>
      </c>
      <c r="F515" s="544">
        <v>5.5</v>
      </c>
      <c r="G515" s="544">
        <f t="shared" si="46"/>
        <v>2750</v>
      </c>
      <c r="H515" s="570">
        <v>0</v>
      </c>
      <c r="I515" s="570">
        <v>5.5</v>
      </c>
      <c r="J515" s="570">
        <v>0</v>
      </c>
      <c r="K515" s="544">
        <v>500</v>
      </c>
      <c r="L515" s="544">
        <v>6.65</v>
      </c>
      <c r="M515" s="544">
        <v>3325</v>
      </c>
      <c r="N515" s="544">
        <v>0</v>
      </c>
      <c r="O515" s="544">
        <v>6.65</v>
      </c>
      <c r="P515" s="544">
        <f t="shared" si="50"/>
        <v>0</v>
      </c>
      <c r="Q515" s="556"/>
      <c r="R515" s="556">
        <v>6.65</v>
      </c>
      <c r="S515" s="544">
        <v>0</v>
      </c>
      <c r="T515" s="547">
        <f t="shared" si="45"/>
        <v>500</v>
      </c>
      <c r="U515" s="547">
        <f t="shared" si="43"/>
        <v>3325</v>
      </c>
    </row>
    <row r="516" spans="1:21" ht="27.6" x14ac:dyDescent="0.3">
      <c r="A516" s="541" t="s">
        <v>4940</v>
      </c>
      <c r="B516" s="557" t="s">
        <v>10</v>
      </c>
      <c r="C516" s="558" t="s">
        <v>4941</v>
      </c>
      <c r="D516" s="543" t="s">
        <v>179</v>
      </c>
      <c r="E516" s="544">
        <v>150</v>
      </c>
      <c r="F516" s="544">
        <v>7.51</v>
      </c>
      <c r="G516" s="544">
        <f t="shared" si="46"/>
        <v>1126.5</v>
      </c>
      <c r="H516" s="570">
        <v>0</v>
      </c>
      <c r="I516" s="570">
        <v>7.51</v>
      </c>
      <c r="J516" s="570">
        <v>0</v>
      </c>
      <c r="K516" s="544">
        <v>150</v>
      </c>
      <c r="L516" s="544">
        <v>9.08</v>
      </c>
      <c r="M516" s="544">
        <v>1362</v>
      </c>
      <c r="N516" s="544">
        <v>0</v>
      </c>
      <c r="O516" s="544">
        <v>9.08</v>
      </c>
      <c r="P516" s="544">
        <f t="shared" si="50"/>
        <v>0</v>
      </c>
      <c r="Q516" s="556"/>
      <c r="R516" s="556">
        <v>9.08</v>
      </c>
      <c r="S516" s="544">
        <v>0</v>
      </c>
      <c r="T516" s="547">
        <f t="shared" si="45"/>
        <v>150</v>
      </c>
      <c r="U516" s="547">
        <f t="shared" si="43"/>
        <v>1362</v>
      </c>
    </row>
    <row r="517" spans="1:21" ht="27.6" x14ac:dyDescent="0.3">
      <c r="A517" s="541" t="s">
        <v>4942</v>
      </c>
      <c r="B517" s="557" t="s">
        <v>10</v>
      </c>
      <c r="C517" s="558" t="s">
        <v>4943</v>
      </c>
      <c r="D517" s="543" t="s">
        <v>179</v>
      </c>
      <c r="E517" s="544">
        <v>250</v>
      </c>
      <c r="F517" s="544">
        <v>12.3</v>
      </c>
      <c r="G517" s="544">
        <f t="shared" si="46"/>
        <v>3075</v>
      </c>
      <c r="H517" s="570">
        <v>0</v>
      </c>
      <c r="I517" s="570">
        <v>12.3</v>
      </c>
      <c r="J517" s="570">
        <v>0</v>
      </c>
      <c r="K517" s="544">
        <v>250</v>
      </c>
      <c r="L517" s="544">
        <v>14.87</v>
      </c>
      <c r="M517" s="544">
        <v>3717.5</v>
      </c>
      <c r="N517" s="544">
        <v>0</v>
      </c>
      <c r="O517" s="544">
        <v>14.87</v>
      </c>
      <c r="P517" s="544">
        <f t="shared" si="50"/>
        <v>0</v>
      </c>
      <c r="Q517" s="556"/>
      <c r="R517" s="556">
        <v>14.87</v>
      </c>
      <c r="S517" s="544">
        <v>0</v>
      </c>
      <c r="T517" s="547">
        <f t="shared" si="45"/>
        <v>250</v>
      </c>
      <c r="U517" s="547">
        <f t="shared" si="43"/>
        <v>3717.5</v>
      </c>
    </row>
    <row r="518" spans="1:21" ht="27.6" x14ac:dyDescent="0.3">
      <c r="A518" s="541" t="s">
        <v>4944</v>
      </c>
      <c r="B518" s="557" t="s">
        <v>10</v>
      </c>
      <c r="C518" s="558" t="s">
        <v>4945</v>
      </c>
      <c r="D518" s="543" t="s">
        <v>179</v>
      </c>
      <c r="E518" s="544">
        <v>15</v>
      </c>
      <c r="F518" s="544">
        <v>29.67</v>
      </c>
      <c r="G518" s="544">
        <f t="shared" si="46"/>
        <v>445.05</v>
      </c>
      <c r="H518" s="570">
        <v>0</v>
      </c>
      <c r="I518" s="570">
        <v>29.67</v>
      </c>
      <c r="J518" s="570">
        <v>0</v>
      </c>
      <c r="K518" s="544">
        <v>15</v>
      </c>
      <c r="L518" s="544">
        <v>35.869999999999997</v>
      </c>
      <c r="M518" s="544">
        <v>538.04999999999995</v>
      </c>
      <c r="N518" s="544">
        <v>0</v>
      </c>
      <c r="O518" s="544">
        <v>35.869999999999997</v>
      </c>
      <c r="P518" s="544">
        <f t="shared" si="50"/>
        <v>0</v>
      </c>
      <c r="Q518" s="556"/>
      <c r="R518" s="556">
        <v>35.869999999999997</v>
      </c>
      <c r="S518" s="544">
        <v>0</v>
      </c>
      <c r="T518" s="547">
        <f t="shared" si="45"/>
        <v>15</v>
      </c>
      <c r="U518" s="547">
        <f t="shared" si="43"/>
        <v>538.04999999999995</v>
      </c>
    </row>
    <row r="519" spans="1:21" x14ac:dyDescent="0.3">
      <c r="A519" s="541" t="s">
        <v>4946</v>
      </c>
      <c r="B519" s="557" t="s">
        <v>10</v>
      </c>
      <c r="C519" s="558" t="s">
        <v>4947</v>
      </c>
      <c r="D519" s="543" t="s">
        <v>1168</v>
      </c>
      <c r="E519" s="544">
        <v>20</v>
      </c>
      <c r="F519" s="544">
        <v>8.9700000000000006</v>
      </c>
      <c r="G519" s="544">
        <f t="shared" si="46"/>
        <v>179.4</v>
      </c>
      <c r="H519" s="570">
        <v>0</v>
      </c>
      <c r="I519" s="570">
        <v>8.9700000000000006</v>
      </c>
      <c r="J519" s="570">
        <v>0</v>
      </c>
      <c r="K519" s="544">
        <v>20</v>
      </c>
      <c r="L519" s="544">
        <v>10.85</v>
      </c>
      <c r="M519" s="544">
        <v>217</v>
      </c>
      <c r="N519" s="544">
        <v>0</v>
      </c>
      <c r="O519" s="544">
        <v>10.85</v>
      </c>
      <c r="P519" s="544">
        <f t="shared" si="50"/>
        <v>0</v>
      </c>
      <c r="Q519" s="556"/>
      <c r="R519" s="556">
        <v>10.85</v>
      </c>
      <c r="S519" s="544">
        <v>0</v>
      </c>
      <c r="T519" s="547">
        <f t="shared" si="45"/>
        <v>20</v>
      </c>
      <c r="U519" s="547">
        <f t="shared" si="43"/>
        <v>217</v>
      </c>
    </row>
    <row r="520" spans="1:21" x14ac:dyDescent="0.3">
      <c r="A520" s="541" t="s">
        <v>4948</v>
      </c>
      <c r="B520" s="557" t="s">
        <v>10</v>
      </c>
      <c r="C520" s="558" t="s">
        <v>4949</v>
      </c>
      <c r="D520" s="543" t="s">
        <v>1168</v>
      </c>
      <c r="E520" s="544">
        <v>20</v>
      </c>
      <c r="F520" s="544">
        <v>10.28</v>
      </c>
      <c r="G520" s="544">
        <f t="shared" si="46"/>
        <v>205.6</v>
      </c>
      <c r="H520" s="570">
        <v>0</v>
      </c>
      <c r="I520" s="570">
        <v>10.28</v>
      </c>
      <c r="J520" s="570">
        <v>0</v>
      </c>
      <c r="K520" s="544">
        <v>20</v>
      </c>
      <c r="L520" s="544">
        <v>12.43</v>
      </c>
      <c r="M520" s="544">
        <v>248.6</v>
      </c>
      <c r="N520" s="544">
        <v>0</v>
      </c>
      <c r="O520" s="544">
        <v>12.43</v>
      </c>
      <c r="P520" s="544">
        <f t="shared" si="50"/>
        <v>0</v>
      </c>
      <c r="Q520" s="556"/>
      <c r="R520" s="556">
        <v>12.43</v>
      </c>
      <c r="S520" s="544">
        <v>0</v>
      </c>
      <c r="T520" s="547">
        <f t="shared" si="45"/>
        <v>20</v>
      </c>
      <c r="U520" s="547">
        <f t="shared" si="43"/>
        <v>248.6</v>
      </c>
    </row>
    <row r="521" spans="1:21" x14ac:dyDescent="0.3">
      <c r="A521" s="550" t="s">
        <v>4950</v>
      </c>
      <c r="B521" s="551" t="s">
        <v>4951</v>
      </c>
      <c r="C521" s="552"/>
      <c r="D521" s="553">
        <v>0</v>
      </c>
      <c r="E521" s="554">
        <v>0</v>
      </c>
      <c r="F521" s="554">
        <v>0</v>
      </c>
      <c r="G521" s="554">
        <f t="shared" si="46"/>
        <v>0</v>
      </c>
      <c r="H521" s="555">
        <v>0</v>
      </c>
      <c r="I521" s="555">
        <v>0</v>
      </c>
      <c r="J521" s="555">
        <v>0</v>
      </c>
      <c r="K521" s="554"/>
      <c r="L521" s="554">
        <v>0</v>
      </c>
      <c r="M521" s="554">
        <v>0</v>
      </c>
      <c r="N521" s="554"/>
      <c r="O521" s="554">
        <v>0</v>
      </c>
      <c r="P521" s="544">
        <f t="shared" si="50"/>
        <v>0</v>
      </c>
      <c r="Q521" s="580"/>
      <c r="R521" s="580">
        <v>0</v>
      </c>
      <c r="S521" s="554">
        <v>0</v>
      </c>
      <c r="T521" s="581">
        <f t="shared" si="45"/>
        <v>0</v>
      </c>
      <c r="U521" s="547">
        <f t="shared" ref="U521:U584" si="51">ROUNDDOWN((H521*I521)+(K521*L521)+(Q521*R521),2)</f>
        <v>0</v>
      </c>
    </row>
    <row r="522" spans="1:21" x14ac:dyDescent="0.3">
      <c r="A522" s="541" t="s">
        <v>4952</v>
      </c>
      <c r="B522" s="557" t="s">
        <v>10</v>
      </c>
      <c r="C522" s="558" t="s">
        <v>4676</v>
      </c>
      <c r="D522" s="543" t="s">
        <v>217</v>
      </c>
      <c r="E522" s="544">
        <v>32</v>
      </c>
      <c r="F522" s="544">
        <v>61.86</v>
      </c>
      <c r="G522" s="544">
        <f t="shared" si="46"/>
        <v>1979.52</v>
      </c>
      <c r="H522" s="570">
        <v>0</v>
      </c>
      <c r="I522" s="570">
        <v>61.86</v>
      </c>
      <c r="J522" s="570">
        <v>0</v>
      </c>
      <c r="K522" s="544">
        <v>32</v>
      </c>
      <c r="L522" s="544">
        <v>74.790000000000006</v>
      </c>
      <c r="M522" s="544">
        <v>2393.2800000000002</v>
      </c>
      <c r="N522" s="544">
        <v>0</v>
      </c>
      <c r="O522" s="544">
        <v>74.790000000000006</v>
      </c>
      <c r="P522" s="544">
        <f t="shared" si="50"/>
        <v>0</v>
      </c>
      <c r="Q522" s="556"/>
      <c r="R522" s="556">
        <v>74.790000000000006</v>
      </c>
      <c r="S522" s="544">
        <v>0</v>
      </c>
      <c r="T522" s="547">
        <f t="shared" si="45"/>
        <v>32</v>
      </c>
      <c r="U522" s="547">
        <f t="shared" si="51"/>
        <v>2393.2800000000002</v>
      </c>
    </row>
    <row r="523" spans="1:21" x14ac:dyDescent="0.3">
      <c r="A523" s="541" t="s">
        <v>4953</v>
      </c>
      <c r="B523" s="557" t="s">
        <v>10</v>
      </c>
      <c r="C523" s="558" t="s">
        <v>4954</v>
      </c>
      <c r="D523" s="543" t="s">
        <v>217</v>
      </c>
      <c r="E523" s="544">
        <v>76</v>
      </c>
      <c r="F523" s="544">
        <v>139.22</v>
      </c>
      <c r="G523" s="544">
        <f t="shared" si="46"/>
        <v>10580.72</v>
      </c>
      <c r="H523" s="570">
        <v>0</v>
      </c>
      <c r="I523" s="570">
        <v>139.22</v>
      </c>
      <c r="J523" s="570">
        <v>0</v>
      </c>
      <c r="K523" s="544">
        <v>76</v>
      </c>
      <c r="L523" s="544">
        <v>168.32</v>
      </c>
      <c r="M523" s="544">
        <v>12792.32</v>
      </c>
      <c r="N523" s="544">
        <v>0</v>
      </c>
      <c r="O523" s="544">
        <v>168.32</v>
      </c>
      <c r="P523" s="544">
        <f t="shared" si="50"/>
        <v>0</v>
      </c>
      <c r="Q523" s="556"/>
      <c r="R523" s="556">
        <v>168.32</v>
      </c>
      <c r="S523" s="544">
        <v>0</v>
      </c>
      <c r="T523" s="547">
        <f t="shared" si="45"/>
        <v>76</v>
      </c>
      <c r="U523" s="547">
        <f t="shared" si="51"/>
        <v>12792.32</v>
      </c>
    </row>
    <row r="524" spans="1:21" ht="27.6" x14ac:dyDescent="0.3">
      <c r="A524" s="541" t="s">
        <v>4955</v>
      </c>
      <c r="B524" s="557" t="s">
        <v>10</v>
      </c>
      <c r="C524" s="558" t="s">
        <v>4956</v>
      </c>
      <c r="D524" s="543" t="s">
        <v>217</v>
      </c>
      <c r="E524" s="544">
        <v>1</v>
      </c>
      <c r="F524" s="544">
        <v>81.61</v>
      </c>
      <c r="G524" s="544">
        <f t="shared" si="46"/>
        <v>81.61</v>
      </c>
      <c r="H524" s="570">
        <v>0</v>
      </c>
      <c r="I524" s="570">
        <v>81.61</v>
      </c>
      <c r="J524" s="570">
        <v>0</v>
      </c>
      <c r="K524" s="544">
        <v>1</v>
      </c>
      <c r="L524" s="544">
        <v>98.67</v>
      </c>
      <c r="M524" s="544">
        <v>98.67</v>
      </c>
      <c r="N524" s="544">
        <v>0</v>
      </c>
      <c r="O524" s="544">
        <v>98.67</v>
      </c>
      <c r="P524" s="544">
        <f t="shared" si="50"/>
        <v>0</v>
      </c>
      <c r="Q524" s="556"/>
      <c r="R524" s="556">
        <v>98.67</v>
      </c>
      <c r="S524" s="544">
        <v>0</v>
      </c>
      <c r="T524" s="547">
        <f t="shared" si="45"/>
        <v>1</v>
      </c>
      <c r="U524" s="547">
        <f t="shared" si="51"/>
        <v>98.67</v>
      </c>
    </row>
    <row r="525" spans="1:21" x14ac:dyDescent="0.3">
      <c r="A525" s="541" t="s">
        <v>4957</v>
      </c>
      <c r="B525" s="557" t="s">
        <v>10</v>
      </c>
      <c r="C525" s="558" t="s">
        <v>4958</v>
      </c>
      <c r="D525" s="543" t="s">
        <v>1200</v>
      </c>
      <c r="E525" s="544">
        <v>4</v>
      </c>
      <c r="F525" s="544">
        <v>122.41</v>
      </c>
      <c r="G525" s="544">
        <f t="shared" si="46"/>
        <v>489.64</v>
      </c>
      <c r="H525" s="570">
        <v>0</v>
      </c>
      <c r="I525" s="570">
        <v>122.41</v>
      </c>
      <c r="J525" s="570">
        <v>0</v>
      </c>
      <c r="K525" s="544">
        <v>4</v>
      </c>
      <c r="L525" s="544">
        <v>148</v>
      </c>
      <c r="M525" s="544">
        <v>592</v>
      </c>
      <c r="N525" s="544">
        <v>0</v>
      </c>
      <c r="O525" s="544">
        <v>148</v>
      </c>
      <c r="P525" s="544">
        <f t="shared" si="50"/>
        <v>0</v>
      </c>
      <c r="Q525" s="556"/>
      <c r="R525" s="556">
        <v>148</v>
      </c>
      <c r="S525" s="544">
        <v>0</v>
      </c>
      <c r="T525" s="547">
        <f t="shared" si="45"/>
        <v>4</v>
      </c>
      <c r="U525" s="547">
        <f t="shared" si="51"/>
        <v>592</v>
      </c>
    </row>
    <row r="526" spans="1:21" x14ac:dyDescent="0.3">
      <c r="A526" s="541" t="s">
        <v>4959</v>
      </c>
      <c r="B526" s="557" t="s">
        <v>10</v>
      </c>
      <c r="C526" s="558" t="s">
        <v>4960</v>
      </c>
      <c r="D526" s="543" t="s">
        <v>1200</v>
      </c>
      <c r="E526" s="544">
        <v>1</v>
      </c>
      <c r="F526" s="544">
        <v>508.25</v>
      </c>
      <c r="G526" s="544">
        <f t="shared" si="46"/>
        <v>508.25</v>
      </c>
      <c r="H526" s="570">
        <v>0</v>
      </c>
      <c r="I526" s="570">
        <v>508.25</v>
      </c>
      <c r="J526" s="570">
        <v>0</v>
      </c>
      <c r="K526" s="544">
        <v>1</v>
      </c>
      <c r="L526" s="544">
        <v>614.5</v>
      </c>
      <c r="M526" s="544">
        <v>614.5</v>
      </c>
      <c r="N526" s="544">
        <v>0</v>
      </c>
      <c r="O526" s="544">
        <v>614.5</v>
      </c>
      <c r="P526" s="544">
        <f t="shared" si="50"/>
        <v>0</v>
      </c>
      <c r="Q526" s="556"/>
      <c r="R526" s="556">
        <v>614.5</v>
      </c>
      <c r="S526" s="544">
        <v>0</v>
      </c>
      <c r="T526" s="547">
        <f t="shared" si="45"/>
        <v>1</v>
      </c>
      <c r="U526" s="547">
        <f t="shared" si="51"/>
        <v>614.5</v>
      </c>
    </row>
    <row r="527" spans="1:21" x14ac:dyDescent="0.3">
      <c r="A527" s="541" t="s">
        <v>4961</v>
      </c>
      <c r="B527" s="557" t="s">
        <v>4962</v>
      </c>
      <c r="C527" s="558"/>
      <c r="D527" s="543">
        <v>0</v>
      </c>
      <c r="E527" s="544">
        <v>0</v>
      </c>
      <c r="F527" s="544">
        <v>0</v>
      </c>
      <c r="G527" s="544">
        <f t="shared" si="46"/>
        <v>0</v>
      </c>
      <c r="H527" s="570">
        <v>0</v>
      </c>
      <c r="I527" s="570">
        <v>0</v>
      </c>
      <c r="J527" s="570">
        <v>0</v>
      </c>
      <c r="K527" s="544"/>
      <c r="L527" s="544">
        <v>0</v>
      </c>
      <c r="M527" s="544">
        <v>0</v>
      </c>
      <c r="N527" s="544"/>
      <c r="O527" s="544">
        <v>0</v>
      </c>
      <c r="P527" s="544">
        <f t="shared" si="50"/>
        <v>0</v>
      </c>
      <c r="Q527" s="556"/>
      <c r="R527" s="556">
        <v>0</v>
      </c>
      <c r="S527" s="544">
        <v>0</v>
      </c>
      <c r="T527" s="547">
        <f t="shared" si="45"/>
        <v>0</v>
      </c>
      <c r="U527" s="547">
        <f t="shared" si="51"/>
        <v>0</v>
      </c>
    </row>
    <row r="528" spans="1:21" x14ac:dyDescent="0.3">
      <c r="A528" s="541" t="s">
        <v>4963</v>
      </c>
      <c r="B528" s="557" t="s">
        <v>10</v>
      </c>
      <c r="C528" s="558" t="s">
        <v>4680</v>
      </c>
      <c r="D528" s="543" t="s">
        <v>1200</v>
      </c>
      <c r="E528" s="544">
        <v>8</v>
      </c>
      <c r="F528" s="544">
        <v>124.67</v>
      </c>
      <c r="G528" s="544">
        <f t="shared" si="46"/>
        <v>997.36</v>
      </c>
      <c r="H528" s="570">
        <v>0</v>
      </c>
      <c r="I528" s="570">
        <v>124.67</v>
      </c>
      <c r="J528" s="570">
        <v>0</v>
      </c>
      <c r="K528" s="544">
        <v>8</v>
      </c>
      <c r="L528" s="544">
        <v>150.72999999999999</v>
      </c>
      <c r="M528" s="544">
        <v>1205.8399999999999</v>
      </c>
      <c r="N528" s="544">
        <v>0</v>
      </c>
      <c r="O528" s="544">
        <v>150.72999999999999</v>
      </c>
      <c r="P528" s="544">
        <f t="shared" si="50"/>
        <v>0</v>
      </c>
      <c r="Q528" s="556"/>
      <c r="R528" s="556">
        <v>150.72999999999999</v>
      </c>
      <c r="S528" s="544">
        <v>0</v>
      </c>
      <c r="T528" s="547">
        <f t="shared" si="45"/>
        <v>8</v>
      </c>
      <c r="U528" s="547">
        <f t="shared" si="51"/>
        <v>1205.8399999999999</v>
      </c>
    </row>
    <row r="529" spans="1:21" ht="27.6" x14ac:dyDescent="0.3">
      <c r="A529" s="541" t="s">
        <v>4964</v>
      </c>
      <c r="B529" s="557" t="s">
        <v>10</v>
      </c>
      <c r="C529" s="558" t="s">
        <v>4965</v>
      </c>
      <c r="D529" s="543" t="s">
        <v>217</v>
      </c>
      <c r="E529" s="544">
        <v>40</v>
      </c>
      <c r="F529" s="544">
        <v>26.28</v>
      </c>
      <c r="G529" s="544">
        <f t="shared" si="46"/>
        <v>1051.2</v>
      </c>
      <c r="H529" s="570">
        <v>0</v>
      </c>
      <c r="I529" s="570">
        <v>26.28</v>
      </c>
      <c r="J529" s="570">
        <v>0</v>
      </c>
      <c r="K529" s="544">
        <v>40</v>
      </c>
      <c r="L529" s="544">
        <v>31.77</v>
      </c>
      <c r="M529" s="544">
        <v>1270.8</v>
      </c>
      <c r="N529" s="544">
        <v>0</v>
      </c>
      <c r="O529" s="544">
        <v>31.77</v>
      </c>
      <c r="P529" s="544">
        <f t="shared" si="50"/>
        <v>0</v>
      </c>
      <c r="Q529" s="556"/>
      <c r="R529" s="556">
        <v>31.77</v>
      </c>
      <c r="S529" s="544">
        <v>0</v>
      </c>
      <c r="T529" s="547">
        <f t="shared" si="45"/>
        <v>40</v>
      </c>
      <c r="U529" s="547">
        <f t="shared" si="51"/>
        <v>1270.8</v>
      </c>
    </row>
    <row r="530" spans="1:21" ht="27.6" x14ac:dyDescent="0.3">
      <c r="A530" s="541" t="s">
        <v>4966</v>
      </c>
      <c r="B530" s="557" t="s">
        <v>10</v>
      </c>
      <c r="C530" s="558" t="s">
        <v>4684</v>
      </c>
      <c r="D530" s="543" t="s">
        <v>217</v>
      </c>
      <c r="E530" s="544">
        <v>13</v>
      </c>
      <c r="F530" s="544">
        <v>29.49</v>
      </c>
      <c r="G530" s="544">
        <f t="shared" si="46"/>
        <v>383.37</v>
      </c>
      <c r="H530" s="570">
        <v>0</v>
      </c>
      <c r="I530" s="570">
        <v>29.49</v>
      </c>
      <c r="J530" s="570">
        <v>0</v>
      </c>
      <c r="K530" s="544">
        <v>13</v>
      </c>
      <c r="L530" s="544">
        <v>35.65</v>
      </c>
      <c r="M530" s="544">
        <v>463.45</v>
      </c>
      <c r="N530" s="544">
        <v>0</v>
      </c>
      <c r="O530" s="544">
        <v>35.65</v>
      </c>
      <c r="P530" s="544">
        <f t="shared" si="50"/>
        <v>0</v>
      </c>
      <c r="Q530" s="556"/>
      <c r="R530" s="556">
        <v>35.65</v>
      </c>
      <c r="S530" s="544">
        <v>0</v>
      </c>
      <c r="T530" s="547">
        <f t="shared" ref="T530:T593" si="52">Q530+E530</f>
        <v>13</v>
      </c>
      <c r="U530" s="547">
        <f t="shared" si="51"/>
        <v>463.45</v>
      </c>
    </row>
    <row r="531" spans="1:21" ht="27.6" x14ac:dyDescent="0.3">
      <c r="A531" s="541" t="s">
        <v>4967</v>
      </c>
      <c r="B531" s="557" t="s">
        <v>10</v>
      </c>
      <c r="C531" s="558" t="s">
        <v>4968</v>
      </c>
      <c r="D531" s="543" t="s">
        <v>217</v>
      </c>
      <c r="E531" s="544">
        <v>17</v>
      </c>
      <c r="F531" s="544">
        <v>37.76</v>
      </c>
      <c r="G531" s="544">
        <f t="shared" si="46"/>
        <v>641.91999999999996</v>
      </c>
      <c r="H531" s="570">
        <v>0</v>
      </c>
      <c r="I531" s="570">
        <v>37.76</v>
      </c>
      <c r="J531" s="570">
        <v>0</v>
      </c>
      <c r="K531" s="544">
        <v>17</v>
      </c>
      <c r="L531" s="544">
        <v>45.65</v>
      </c>
      <c r="M531" s="544">
        <v>776.05</v>
      </c>
      <c r="N531" s="544">
        <v>0</v>
      </c>
      <c r="O531" s="544">
        <v>45.65</v>
      </c>
      <c r="P531" s="544">
        <f t="shared" si="50"/>
        <v>0</v>
      </c>
      <c r="Q531" s="556"/>
      <c r="R531" s="556">
        <v>45.65</v>
      </c>
      <c r="S531" s="544">
        <v>0</v>
      </c>
      <c r="T531" s="547">
        <f t="shared" si="52"/>
        <v>17</v>
      </c>
      <c r="U531" s="547">
        <f t="shared" si="51"/>
        <v>776.05</v>
      </c>
    </row>
    <row r="532" spans="1:21" ht="27.6" x14ac:dyDescent="0.3">
      <c r="A532" s="541" t="s">
        <v>4969</v>
      </c>
      <c r="B532" s="557" t="s">
        <v>10</v>
      </c>
      <c r="C532" s="558" t="s">
        <v>4686</v>
      </c>
      <c r="D532" s="543" t="s">
        <v>217</v>
      </c>
      <c r="E532" s="544">
        <v>13</v>
      </c>
      <c r="F532" s="544">
        <v>65.37</v>
      </c>
      <c r="G532" s="544">
        <f t="shared" si="46"/>
        <v>849.81</v>
      </c>
      <c r="H532" s="570">
        <v>0</v>
      </c>
      <c r="I532" s="570">
        <v>65.37</v>
      </c>
      <c r="J532" s="570">
        <v>0</v>
      </c>
      <c r="K532" s="544">
        <v>13</v>
      </c>
      <c r="L532" s="544">
        <v>79.040000000000006</v>
      </c>
      <c r="M532" s="544">
        <v>1027.52</v>
      </c>
      <c r="N532" s="544">
        <v>0</v>
      </c>
      <c r="O532" s="544">
        <v>79.040000000000006</v>
      </c>
      <c r="P532" s="544">
        <f t="shared" si="50"/>
        <v>0</v>
      </c>
      <c r="Q532" s="556"/>
      <c r="R532" s="556">
        <v>79.040000000000006</v>
      </c>
      <c r="S532" s="544">
        <v>0</v>
      </c>
      <c r="T532" s="547">
        <f t="shared" si="52"/>
        <v>13</v>
      </c>
      <c r="U532" s="547">
        <f t="shared" si="51"/>
        <v>1027.52</v>
      </c>
    </row>
    <row r="533" spans="1:21" ht="27.6" x14ac:dyDescent="0.3">
      <c r="A533" s="541" t="s">
        <v>4970</v>
      </c>
      <c r="B533" s="557" t="s">
        <v>10</v>
      </c>
      <c r="C533" s="558" t="s">
        <v>4688</v>
      </c>
      <c r="D533" s="543" t="s">
        <v>217</v>
      </c>
      <c r="E533" s="544">
        <v>18</v>
      </c>
      <c r="F533" s="544">
        <v>71.16</v>
      </c>
      <c r="G533" s="544">
        <f t="shared" si="46"/>
        <v>1280.8800000000001</v>
      </c>
      <c r="H533" s="570">
        <v>0</v>
      </c>
      <c r="I533" s="570">
        <v>71.16</v>
      </c>
      <c r="J533" s="570">
        <v>0</v>
      </c>
      <c r="K533" s="544">
        <v>18</v>
      </c>
      <c r="L533" s="544">
        <v>86.04</v>
      </c>
      <c r="M533" s="544">
        <v>1548.72</v>
      </c>
      <c r="N533" s="544">
        <v>0</v>
      </c>
      <c r="O533" s="544">
        <v>86.04</v>
      </c>
      <c r="P533" s="544">
        <f t="shared" si="50"/>
        <v>0</v>
      </c>
      <c r="Q533" s="556"/>
      <c r="R533" s="556">
        <v>86.04</v>
      </c>
      <c r="S533" s="544">
        <v>0</v>
      </c>
      <c r="T533" s="547">
        <f t="shared" si="52"/>
        <v>18</v>
      </c>
      <c r="U533" s="547">
        <f t="shared" si="51"/>
        <v>1548.72</v>
      </c>
    </row>
    <row r="534" spans="1:21" ht="27.6" x14ac:dyDescent="0.3">
      <c r="A534" s="541" t="s">
        <v>4971</v>
      </c>
      <c r="B534" s="557" t="s">
        <v>10</v>
      </c>
      <c r="C534" s="558" t="s">
        <v>4972</v>
      </c>
      <c r="D534" s="543" t="s">
        <v>217</v>
      </c>
      <c r="E534" s="544">
        <v>5</v>
      </c>
      <c r="F534" s="544">
        <v>53.75</v>
      </c>
      <c r="G534" s="544">
        <f t="shared" si="46"/>
        <v>268.75</v>
      </c>
      <c r="H534" s="570">
        <v>0</v>
      </c>
      <c r="I534" s="570">
        <v>53.75</v>
      </c>
      <c r="J534" s="570">
        <v>0</v>
      </c>
      <c r="K534" s="544">
        <v>5</v>
      </c>
      <c r="L534" s="544">
        <v>64.989999999999995</v>
      </c>
      <c r="M534" s="544">
        <v>324.95</v>
      </c>
      <c r="N534" s="544">
        <v>0</v>
      </c>
      <c r="O534" s="544">
        <v>64.989999999999995</v>
      </c>
      <c r="P534" s="544">
        <f t="shared" si="50"/>
        <v>0</v>
      </c>
      <c r="Q534" s="556"/>
      <c r="R534" s="556">
        <v>64.989999999999995</v>
      </c>
      <c r="S534" s="544">
        <v>0</v>
      </c>
      <c r="T534" s="547">
        <f t="shared" si="52"/>
        <v>5</v>
      </c>
      <c r="U534" s="547">
        <f t="shared" si="51"/>
        <v>324.95</v>
      </c>
    </row>
    <row r="535" spans="1:21" ht="27.6" x14ac:dyDescent="0.3">
      <c r="A535" s="541" t="s">
        <v>4973</v>
      </c>
      <c r="B535" s="557" t="s">
        <v>10</v>
      </c>
      <c r="C535" s="558" t="s">
        <v>4974</v>
      </c>
      <c r="D535" s="543" t="s">
        <v>217</v>
      </c>
      <c r="E535" s="544">
        <v>4</v>
      </c>
      <c r="F535" s="544">
        <v>43.56</v>
      </c>
      <c r="G535" s="544">
        <f t="shared" si="46"/>
        <v>174.24</v>
      </c>
      <c r="H535" s="570">
        <v>0</v>
      </c>
      <c r="I535" s="570">
        <v>43.56</v>
      </c>
      <c r="J535" s="570">
        <v>0</v>
      </c>
      <c r="K535" s="544">
        <v>4</v>
      </c>
      <c r="L535" s="544">
        <v>52.67</v>
      </c>
      <c r="M535" s="544">
        <v>210.68</v>
      </c>
      <c r="N535" s="544">
        <v>0</v>
      </c>
      <c r="O535" s="544">
        <v>52.67</v>
      </c>
      <c r="P535" s="544">
        <f t="shared" si="50"/>
        <v>0</v>
      </c>
      <c r="Q535" s="556"/>
      <c r="R535" s="556">
        <v>52.67</v>
      </c>
      <c r="S535" s="544">
        <v>0</v>
      </c>
      <c r="T535" s="547">
        <f t="shared" si="52"/>
        <v>4</v>
      </c>
      <c r="U535" s="547">
        <f t="shared" si="51"/>
        <v>210.68</v>
      </c>
    </row>
    <row r="536" spans="1:21" ht="27.6" x14ac:dyDescent="0.3">
      <c r="A536" s="541" t="s">
        <v>4975</v>
      </c>
      <c r="B536" s="557" t="s">
        <v>10</v>
      </c>
      <c r="C536" s="558" t="s">
        <v>4976</v>
      </c>
      <c r="D536" s="543" t="s">
        <v>217</v>
      </c>
      <c r="E536" s="544">
        <v>1</v>
      </c>
      <c r="F536" s="544">
        <v>400.07</v>
      </c>
      <c r="G536" s="544">
        <f t="shared" si="46"/>
        <v>400.07</v>
      </c>
      <c r="H536" s="570">
        <v>0</v>
      </c>
      <c r="I536" s="570">
        <v>400.07</v>
      </c>
      <c r="J536" s="570">
        <v>0</v>
      </c>
      <c r="K536" s="544">
        <v>1</v>
      </c>
      <c r="L536" s="544">
        <v>483.71</v>
      </c>
      <c r="M536" s="544">
        <v>483.71</v>
      </c>
      <c r="N536" s="544">
        <v>0</v>
      </c>
      <c r="O536" s="544">
        <v>483.71</v>
      </c>
      <c r="P536" s="544">
        <f t="shared" si="50"/>
        <v>0</v>
      </c>
      <c r="Q536" s="556"/>
      <c r="R536" s="556">
        <v>483.71</v>
      </c>
      <c r="S536" s="544">
        <v>0</v>
      </c>
      <c r="T536" s="547">
        <f t="shared" si="52"/>
        <v>1</v>
      </c>
      <c r="U536" s="547">
        <f t="shared" si="51"/>
        <v>483.71</v>
      </c>
    </row>
    <row r="537" spans="1:21" ht="27.6" x14ac:dyDescent="0.3">
      <c r="A537" s="541" t="s">
        <v>4977</v>
      </c>
      <c r="B537" s="557" t="s">
        <v>10</v>
      </c>
      <c r="C537" s="558" t="s">
        <v>4978</v>
      </c>
      <c r="D537" s="543" t="s">
        <v>217</v>
      </c>
      <c r="E537" s="544">
        <v>1</v>
      </c>
      <c r="F537" s="544">
        <v>471.86</v>
      </c>
      <c r="G537" s="544">
        <f t="shared" si="46"/>
        <v>471.86</v>
      </c>
      <c r="H537" s="570">
        <v>0</v>
      </c>
      <c r="I537" s="570">
        <v>471.86</v>
      </c>
      <c r="J537" s="570">
        <v>0</v>
      </c>
      <c r="K537" s="544">
        <v>1</v>
      </c>
      <c r="L537" s="544">
        <v>570.5</v>
      </c>
      <c r="M537" s="544">
        <v>570.5</v>
      </c>
      <c r="N537" s="544">
        <v>0</v>
      </c>
      <c r="O537" s="544">
        <v>570.5</v>
      </c>
      <c r="P537" s="544">
        <f t="shared" si="50"/>
        <v>0</v>
      </c>
      <c r="Q537" s="556"/>
      <c r="R537" s="556">
        <v>570.5</v>
      </c>
      <c r="S537" s="544">
        <v>0</v>
      </c>
      <c r="T537" s="547">
        <f t="shared" si="52"/>
        <v>1</v>
      </c>
      <c r="U537" s="547">
        <f t="shared" si="51"/>
        <v>570.5</v>
      </c>
    </row>
    <row r="538" spans="1:21" x14ac:dyDescent="0.3">
      <c r="A538" s="541" t="s">
        <v>4979</v>
      </c>
      <c r="B538" s="557" t="s">
        <v>10</v>
      </c>
      <c r="C538" s="558" t="s">
        <v>4980</v>
      </c>
      <c r="D538" s="543" t="s">
        <v>1200</v>
      </c>
      <c r="E538" s="544">
        <v>1</v>
      </c>
      <c r="F538" s="544">
        <v>166.86</v>
      </c>
      <c r="G538" s="544">
        <f t="shared" si="46"/>
        <v>166.86</v>
      </c>
      <c r="H538" s="570">
        <v>0</v>
      </c>
      <c r="I538" s="570">
        <v>166.86</v>
      </c>
      <c r="J538" s="570">
        <v>0</v>
      </c>
      <c r="K538" s="544">
        <v>1</v>
      </c>
      <c r="L538" s="544">
        <v>201.74</v>
      </c>
      <c r="M538" s="544">
        <v>201.74</v>
      </c>
      <c r="N538" s="544">
        <v>0</v>
      </c>
      <c r="O538" s="544">
        <v>201.74</v>
      </c>
      <c r="P538" s="544">
        <f t="shared" si="50"/>
        <v>0</v>
      </c>
      <c r="Q538" s="556"/>
      <c r="R538" s="556">
        <v>201.74</v>
      </c>
      <c r="S538" s="544">
        <v>0</v>
      </c>
      <c r="T538" s="547">
        <f t="shared" si="52"/>
        <v>1</v>
      </c>
      <c r="U538" s="547">
        <f t="shared" si="51"/>
        <v>201.74</v>
      </c>
    </row>
    <row r="539" spans="1:21" x14ac:dyDescent="0.3">
      <c r="A539" s="550" t="s">
        <v>4981</v>
      </c>
      <c r="B539" s="551" t="s">
        <v>4982</v>
      </c>
      <c r="C539" s="552"/>
      <c r="D539" s="553">
        <v>0</v>
      </c>
      <c r="E539" s="554">
        <v>0</v>
      </c>
      <c r="F539" s="554">
        <v>0</v>
      </c>
      <c r="G539" s="554">
        <f t="shared" ref="G539:G602" si="53">ROUND(E539*F539,2)</f>
        <v>0</v>
      </c>
      <c r="H539" s="555">
        <v>0</v>
      </c>
      <c r="I539" s="555">
        <v>0</v>
      </c>
      <c r="J539" s="555">
        <v>0</v>
      </c>
      <c r="K539" s="554"/>
      <c r="L539" s="554">
        <v>0</v>
      </c>
      <c r="M539" s="554">
        <v>0</v>
      </c>
      <c r="N539" s="554"/>
      <c r="O539" s="554">
        <v>0</v>
      </c>
      <c r="P539" s="544">
        <f t="shared" si="50"/>
        <v>0</v>
      </c>
      <c r="Q539" s="580"/>
      <c r="R539" s="580">
        <v>0</v>
      </c>
      <c r="S539" s="554">
        <v>0</v>
      </c>
      <c r="T539" s="581">
        <f t="shared" si="52"/>
        <v>0</v>
      </c>
      <c r="U539" s="547">
        <f t="shared" si="51"/>
        <v>0</v>
      </c>
    </row>
    <row r="540" spans="1:21" x14ac:dyDescent="0.3">
      <c r="A540" s="541" t="s">
        <v>4983</v>
      </c>
      <c r="B540" s="557" t="s">
        <v>10</v>
      </c>
      <c r="C540" s="558" t="s">
        <v>4984</v>
      </c>
      <c r="D540" s="543" t="s">
        <v>217</v>
      </c>
      <c r="E540" s="544">
        <v>4</v>
      </c>
      <c r="F540" s="544">
        <v>96.85</v>
      </c>
      <c r="G540" s="544">
        <f t="shared" si="53"/>
        <v>387.4</v>
      </c>
      <c r="H540" s="570">
        <v>0</v>
      </c>
      <c r="I540" s="570">
        <v>96.85</v>
      </c>
      <c r="J540" s="570">
        <v>0</v>
      </c>
      <c r="K540" s="544">
        <v>4</v>
      </c>
      <c r="L540" s="544">
        <v>117.1</v>
      </c>
      <c r="M540" s="544">
        <v>468.4</v>
      </c>
      <c r="N540" s="544">
        <v>0</v>
      </c>
      <c r="O540" s="544">
        <v>117.1</v>
      </c>
      <c r="P540" s="544">
        <f t="shared" si="50"/>
        <v>0</v>
      </c>
      <c r="Q540" s="556"/>
      <c r="R540" s="556">
        <v>117.1</v>
      </c>
      <c r="S540" s="544">
        <v>0</v>
      </c>
      <c r="T540" s="547">
        <f t="shared" si="52"/>
        <v>4</v>
      </c>
      <c r="U540" s="547">
        <f t="shared" si="51"/>
        <v>468.4</v>
      </c>
    </row>
    <row r="541" spans="1:21" x14ac:dyDescent="0.3">
      <c r="A541" s="541" t="s">
        <v>4985</v>
      </c>
      <c r="B541" s="557" t="s">
        <v>10</v>
      </c>
      <c r="C541" s="558" t="s">
        <v>4986</v>
      </c>
      <c r="D541" s="543" t="s">
        <v>217</v>
      </c>
      <c r="E541" s="544">
        <v>1</v>
      </c>
      <c r="F541" s="544">
        <v>90.71</v>
      </c>
      <c r="G541" s="544">
        <f t="shared" si="53"/>
        <v>90.71</v>
      </c>
      <c r="H541" s="570">
        <v>0</v>
      </c>
      <c r="I541" s="570">
        <v>90.71</v>
      </c>
      <c r="J541" s="570">
        <v>0</v>
      </c>
      <c r="K541" s="544">
        <v>1</v>
      </c>
      <c r="L541" s="544">
        <v>109.67</v>
      </c>
      <c r="M541" s="544">
        <v>109.67</v>
      </c>
      <c r="N541" s="544">
        <v>0</v>
      </c>
      <c r="O541" s="544">
        <v>109.67</v>
      </c>
      <c r="P541" s="544">
        <f t="shared" si="50"/>
        <v>0</v>
      </c>
      <c r="Q541" s="556"/>
      <c r="R541" s="556">
        <v>109.67</v>
      </c>
      <c r="S541" s="544">
        <v>0</v>
      </c>
      <c r="T541" s="547">
        <f t="shared" si="52"/>
        <v>1</v>
      </c>
      <c r="U541" s="547">
        <f t="shared" si="51"/>
        <v>109.67</v>
      </c>
    </row>
    <row r="542" spans="1:21" x14ac:dyDescent="0.3">
      <c r="A542" s="541" t="s">
        <v>4987</v>
      </c>
      <c r="B542" s="557" t="s">
        <v>10</v>
      </c>
      <c r="C542" s="558" t="s">
        <v>4692</v>
      </c>
      <c r="D542" s="543" t="s">
        <v>217</v>
      </c>
      <c r="E542" s="544">
        <v>22</v>
      </c>
      <c r="F542" s="544">
        <v>13.01</v>
      </c>
      <c r="G542" s="544">
        <f t="shared" si="53"/>
        <v>286.22000000000003</v>
      </c>
      <c r="H542" s="570">
        <v>0</v>
      </c>
      <c r="I542" s="570">
        <v>13.01</v>
      </c>
      <c r="J542" s="570">
        <v>0</v>
      </c>
      <c r="K542" s="544">
        <v>22</v>
      </c>
      <c r="L542" s="544">
        <v>15.73</v>
      </c>
      <c r="M542" s="544">
        <v>346.06</v>
      </c>
      <c r="N542" s="544">
        <v>0</v>
      </c>
      <c r="O542" s="544">
        <v>15.73</v>
      </c>
      <c r="P542" s="544">
        <f t="shared" si="50"/>
        <v>0</v>
      </c>
      <c r="Q542" s="556"/>
      <c r="R542" s="556">
        <v>15.73</v>
      </c>
      <c r="S542" s="544">
        <v>0</v>
      </c>
      <c r="T542" s="547">
        <f t="shared" si="52"/>
        <v>22</v>
      </c>
      <c r="U542" s="547">
        <f t="shared" si="51"/>
        <v>346.06</v>
      </c>
    </row>
    <row r="543" spans="1:21" x14ac:dyDescent="0.3">
      <c r="A543" s="541" t="s">
        <v>4988</v>
      </c>
      <c r="B543" s="557" t="s">
        <v>10</v>
      </c>
      <c r="C543" s="558" t="s">
        <v>4989</v>
      </c>
      <c r="D543" s="543" t="s">
        <v>217</v>
      </c>
      <c r="E543" s="544">
        <v>3</v>
      </c>
      <c r="F543" s="544">
        <v>13.56</v>
      </c>
      <c r="G543" s="544">
        <f t="shared" si="53"/>
        <v>40.68</v>
      </c>
      <c r="H543" s="570">
        <v>0</v>
      </c>
      <c r="I543" s="570">
        <v>13.56</v>
      </c>
      <c r="J543" s="570">
        <v>0</v>
      </c>
      <c r="K543" s="544">
        <v>3</v>
      </c>
      <c r="L543" s="544">
        <v>16.39</v>
      </c>
      <c r="M543" s="544">
        <v>49.17</v>
      </c>
      <c r="N543" s="544">
        <v>0</v>
      </c>
      <c r="O543" s="544">
        <v>16.39</v>
      </c>
      <c r="P543" s="544">
        <f t="shared" si="50"/>
        <v>0</v>
      </c>
      <c r="Q543" s="556"/>
      <c r="R543" s="556">
        <v>16.39</v>
      </c>
      <c r="S543" s="544">
        <v>0</v>
      </c>
      <c r="T543" s="547">
        <f t="shared" si="52"/>
        <v>3</v>
      </c>
      <c r="U543" s="547">
        <f t="shared" si="51"/>
        <v>49.17</v>
      </c>
    </row>
    <row r="544" spans="1:21" x14ac:dyDescent="0.3">
      <c r="A544" s="541" t="s">
        <v>4990</v>
      </c>
      <c r="B544" s="557" t="s">
        <v>10</v>
      </c>
      <c r="C544" s="558" t="s">
        <v>4991</v>
      </c>
      <c r="D544" s="543" t="s">
        <v>217</v>
      </c>
      <c r="E544" s="544">
        <v>1</v>
      </c>
      <c r="F544" s="544">
        <v>14.63</v>
      </c>
      <c r="G544" s="544">
        <f t="shared" si="53"/>
        <v>14.63</v>
      </c>
      <c r="H544" s="570">
        <v>0</v>
      </c>
      <c r="I544" s="570">
        <v>14.63</v>
      </c>
      <c r="J544" s="570">
        <v>0</v>
      </c>
      <c r="K544" s="544">
        <v>1</v>
      </c>
      <c r="L544" s="544">
        <v>17.690000000000001</v>
      </c>
      <c r="M544" s="544">
        <v>17.690000000000001</v>
      </c>
      <c r="N544" s="544">
        <v>0</v>
      </c>
      <c r="O544" s="544">
        <v>17.690000000000001</v>
      </c>
      <c r="P544" s="544">
        <f t="shared" si="50"/>
        <v>0</v>
      </c>
      <c r="Q544" s="556"/>
      <c r="R544" s="556">
        <v>17.690000000000001</v>
      </c>
      <c r="S544" s="544">
        <v>0</v>
      </c>
      <c r="T544" s="547">
        <f t="shared" si="52"/>
        <v>1</v>
      </c>
      <c r="U544" s="547">
        <f t="shared" si="51"/>
        <v>17.690000000000001</v>
      </c>
    </row>
    <row r="545" spans="1:21" x14ac:dyDescent="0.3">
      <c r="A545" s="550" t="s">
        <v>4992</v>
      </c>
      <c r="B545" s="551" t="s">
        <v>4993</v>
      </c>
      <c r="C545" s="552"/>
      <c r="D545" s="553">
        <v>0</v>
      </c>
      <c r="E545" s="554">
        <v>0</v>
      </c>
      <c r="F545" s="554">
        <v>0</v>
      </c>
      <c r="G545" s="554">
        <f t="shared" si="53"/>
        <v>0</v>
      </c>
      <c r="H545" s="555">
        <v>0</v>
      </c>
      <c r="I545" s="555">
        <v>0</v>
      </c>
      <c r="J545" s="555">
        <v>0</v>
      </c>
      <c r="K545" s="554"/>
      <c r="L545" s="554">
        <v>0</v>
      </c>
      <c r="M545" s="554">
        <v>0</v>
      </c>
      <c r="N545" s="554"/>
      <c r="O545" s="554">
        <v>0</v>
      </c>
      <c r="P545" s="544">
        <f t="shared" si="50"/>
        <v>0</v>
      </c>
      <c r="Q545" s="580"/>
      <c r="R545" s="580">
        <v>0</v>
      </c>
      <c r="S545" s="554">
        <v>0</v>
      </c>
      <c r="T545" s="581">
        <f t="shared" si="52"/>
        <v>0</v>
      </c>
      <c r="U545" s="547">
        <f t="shared" si="51"/>
        <v>0</v>
      </c>
    </row>
    <row r="546" spans="1:21" x14ac:dyDescent="0.3">
      <c r="A546" s="541" t="s">
        <v>4994</v>
      </c>
      <c r="B546" s="557" t="s">
        <v>10</v>
      </c>
      <c r="C546" s="558" t="s">
        <v>4510</v>
      </c>
      <c r="D546" s="543" t="s">
        <v>76</v>
      </c>
      <c r="E546" s="544">
        <v>1</v>
      </c>
      <c r="F546" s="544">
        <v>1305.69</v>
      </c>
      <c r="G546" s="544">
        <f t="shared" si="53"/>
        <v>1305.69</v>
      </c>
      <c r="H546" s="570">
        <v>0</v>
      </c>
      <c r="I546" s="570">
        <v>1305.69</v>
      </c>
      <c r="J546" s="570">
        <v>0</v>
      </c>
      <c r="K546" s="544">
        <v>1</v>
      </c>
      <c r="L546" s="544">
        <v>1578.65</v>
      </c>
      <c r="M546" s="544">
        <v>1578.65</v>
      </c>
      <c r="N546" s="544">
        <v>1</v>
      </c>
      <c r="O546" s="544">
        <v>1578.65</v>
      </c>
      <c r="P546" s="544">
        <f t="shared" si="50"/>
        <v>1578.65</v>
      </c>
      <c r="Q546" s="556"/>
      <c r="R546" s="556">
        <v>1578.65</v>
      </c>
      <c r="S546" s="544">
        <v>0</v>
      </c>
      <c r="T546" s="547">
        <f t="shared" si="52"/>
        <v>1</v>
      </c>
      <c r="U546" s="547">
        <f t="shared" si="51"/>
        <v>1578.65</v>
      </c>
    </row>
    <row r="547" spans="1:21" x14ac:dyDescent="0.3">
      <c r="A547" s="541" t="s">
        <v>4995</v>
      </c>
      <c r="B547" s="557" t="s">
        <v>10</v>
      </c>
      <c r="C547" s="558" t="s">
        <v>4996</v>
      </c>
      <c r="D547" s="543" t="s">
        <v>1200</v>
      </c>
      <c r="E547" s="544">
        <v>2</v>
      </c>
      <c r="F547" s="544">
        <v>817.83</v>
      </c>
      <c r="G547" s="544">
        <f t="shared" si="53"/>
        <v>1635.66</v>
      </c>
      <c r="H547" s="570">
        <v>0</v>
      </c>
      <c r="I547" s="570">
        <v>817.83</v>
      </c>
      <c r="J547" s="570">
        <v>0</v>
      </c>
      <c r="K547" s="544">
        <v>2</v>
      </c>
      <c r="L547" s="544">
        <v>988.8</v>
      </c>
      <c r="M547" s="544">
        <v>1977.6</v>
      </c>
      <c r="N547" s="544">
        <v>2</v>
      </c>
      <c r="O547" s="544">
        <v>988.8</v>
      </c>
      <c r="P547" s="544">
        <f t="shared" si="50"/>
        <v>1977.6</v>
      </c>
      <c r="Q547" s="556"/>
      <c r="R547" s="556">
        <v>988.8</v>
      </c>
      <c r="S547" s="544">
        <v>0</v>
      </c>
      <c r="T547" s="547">
        <f t="shared" si="52"/>
        <v>2</v>
      </c>
      <c r="U547" s="547">
        <f t="shared" si="51"/>
        <v>1977.6</v>
      </c>
    </row>
    <row r="548" spans="1:21" ht="27.6" x14ac:dyDescent="0.3">
      <c r="A548" s="541" t="s">
        <v>4997</v>
      </c>
      <c r="B548" s="557" t="s">
        <v>10</v>
      </c>
      <c r="C548" s="558" t="s">
        <v>4998</v>
      </c>
      <c r="D548" s="543" t="s">
        <v>1200</v>
      </c>
      <c r="E548" s="544">
        <v>4</v>
      </c>
      <c r="F548" s="544">
        <v>926.41</v>
      </c>
      <c r="G548" s="544">
        <f t="shared" si="53"/>
        <v>3705.64</v>
      </c>
      <c r="H548" s="570">
        <v>0</v>
      </c>
      <c r="I548" s="570">
        <v>926.41</v>
      </c>
      <c r="J548" s="570">
        <v>0</v>
      </c>
      <c r="K548" s="544">
        <v>4</v>
      </c>
      <c r="L548" s="544">
        <v>1120.08</v>
      </c>
      <c r="M548" s="544">
        <v>4480.32</v>
      </c>
      <c r="N548" s="544">
        <v>4</v>
      </c>
      <c r="O548" s="544">
        <v>1120.08</v>
      </c>
      <c r="P548" s="544">
        <f t="shared" si="50"/>
        <v>4480.32</v>
      </c>
      <c r="Q548" s="556"/>
      <c r="R548" s="556">
        <v>1120.08</v>
      </c>
      <c r="S548" s="544">
        <v>0</v>
      </c>
      <c r="T548" s="547">
        <f t="shared" si="52"/>
        <v>4</v>
      </c>
      <c r="U548" s="547">
        <f t="shared" si="51"/>
        <v>4480.32</v>
      </c>
    </row>
    <row r="549" spans="1:21" ht="27.6" x14ac:dyDescent="0.3">
      <c r="A549" s="541" t="s">
        <v>4999</v>
      </c>
      <c r="B549" s="557" t="s">
        <v>10</v>
      </c>
      <c r="C549" s="558" t="s">
        <v>4518</v>
      </c>
      <c r="D549" s="543" t="s">
        <v>217</v>
      </c>
      <c r="E549" s="544">
        <v>8</v>
      </c>
      <c r="F549" s="544">
        <v>99.44</v>
      </c>
      <c r="G549" s="544">
        <f t="shared" si="53"/>
        <v>795.52</v>
      </c>
      <c r="H549" s="570">
        <v>0</v>
      </c>
      <c r="I549" s="570">
        <v>99.44</v>
      </c>
      <c r="J549" s="570">
        <v>0</v>
      </c>
      <c r="K549" s="544">
        <v>8</v>
      </c>
      <c r="L549" s="544">
        <v>120.23</v>
      </c>
      <c r="M549" s="544">
        <v>961.84</v>
      </c>
      <c r="N549" s="544">
        <v>8</v>
      </c>
      <c r="O549" s="544">
        <v>120.23</v>
      </c>
      <c r="P549" s="544">
        <f t="shared" si="50"/>
        <v>961.84</v>
      </c>
      <c r="Q549" s="556"/>
      <c r="R549" s="556">
        <v>120.23</v>
      </c>
      <c r="S549" s="544">
        <v>0</v>
      </c>
      <c r="T549" s="547">
        <f t="shared" si="52"/>
        <v>8</v>
      </c>
      <c r="U549" s="547">
        <f t="shared" si="51"/>
        <v>961.84</v>
      </c>
    </row>
    <row r="550" spans="1:21" x14ac:dyDescent="0.3">
      <c r="A550" s="550" t="s">
        <v>5000</v>
      </c>
      <c r="B550" s="551" t="s">
        <v>581</v>
      </c>
      <c r="C550" s="552"/>
      <c r="D550" s="553">
        <v>0</v>
      </c>
      <c r="E550" s="554">
        <v>0</v>
      </c>
      <c r="F550" s="554">
        <v>0</v>
      </c>
      <c r="G550" s="554">
        <f t="shared" si="53"/>
        <v>0</v>
      </c>
      <c r="H550" s="555">
        <v>0</v>
      </c>
      <c r="I550" s="555">
        <v>0</v>
      </c>
      <c r="J550" s="555">
        <v>0</v>
      </c>
      <c r="K550" s="554"/>
      <c r="L550" s="554">
        <v>0</v>
      </c>
      <c r="M550" s="554">
        <v>0</v>
      </c>
      <c r="N550" s="554"/>
      <c r="O550" s="554">
        <v>0</v>
      </c>
      <c r="P550" s="544">
        <f t="shared" si="50"/>
        <v>0</v>
      </c>
      <c r="Q550" s="580"/>
      <c r="R550" s="580">
        <v>0</v>
      </c>
      <c r="S550" s="554">
        <v>0</v>
      </c>
      <c r="T550" s="581">
        <f t="shared" si="52"/>
        <v>0</v>
      </c>
      <c r="U550" s="547">
        <f t="shared" si="51"/>
        <v>0</v>
      </c>
    </row>
    <row r="551" spans="1:21" x14ac:dyDescent="0.3">
      <c r="A551" s="541" t="s">
        <v>5001</v>
      </c>
      <c r="B551" s="557" t="s">
        <v>10</v>
      </c>
      <c r="C551" s="558" t="s">
        <v>5002</v>
      </c>
      <c r="D551" s="543" t="s">
        <v>1200</v>
      </c>
      <c r="E551" s="544">
        <v>34</v>
      </c>
      <c r="F551" s="544">
        <v>5.4</v>
      </c>
      <c r="G551" s="544">
        <f t="shared" si="53"/>
        <v>183.6</v>
      </c>
      <c r="H551" s="570">
        <v>0</v>
      </c>
      <c r="I551" s="570">
        <v>5.4</v>
      </c>
      <c r="J551" s="570">
        <v>0</v>
      </c>
      <c r="K551" s="544">
        <v>34</v>
      </c>
      <c r="L551" s="544">
        <v>6.53</v>
      </c>
      <c r="M551" s="544">
        <v>222.02</v>
      </c>
      <c r="N551" s="544">
        <v>34</v>
      </c>
      <c r="O551" s="544">
        <v>6.53</v>
      </c>
      <c r="P551" s="544">
        <f t="shared" si="50"/>
        <v>222.02</v>
      </c>
      <c r="Q551" s="556"/>
      <c r="R551" s="556">
        <v>6.53</v>
      </c>
      <c r="S551" s="544">
        <v>0</v>
      </c>
      <c r="T551" s="547">
        <f t="shared" si="52"/>
        <v>34</v>
      </c>
      <c r="U551" s="547">
        <f t="shared" si="51"/>
        <v>222.02</v>
      </c>
    </row>
    <row r="552" spans="1:21" x14ac:dyDescent="0.3">
      <c r="A552" s="541" t="s">
        <v>5003</v>
      </c>
      <c r="B552" s="557" t="s">
        <v>10</v>
      </c>
      <c r="C552" s="558" t="s">
        <v>5004</v>
      </c>
      <c r="D552" s="543" t="s">
        <v>1200</v>
      </c>
      <c r="E552" s="544">
        <v>34</v>
      </c>
      <c r="F552" s="544">
        <v>20.149999999999999</v>
      </c>
      <c r="G552" s="544">
        <f t="shared" si="53"/>
        <v>685.1</v>
      </c>
      <c r="H552" s="570">
        <v>0</v>
      </c>
      <c r="I552" s="570">
        <v>20.149999999999999</v>
      </c>
      <c r="J552" s="570">
        <v>0</v>
      </c>
      <c r="K552" s="544">
        <v>34</v>
      </c>
      <c r="L552" s="544">
        <v>24.36</v>
      </c>
      <c r="M552" s="544">
        <v>828.24</v>
      </c>
      <c r="N552" s="544">
        <v>34</v>
      </c>
      <c r="O552" s="544">
        <v>24.36</v>
      </c>
      <c r="P552" s="544">
        <f t="shared" si="50"/>
        <v>828.24</v>
      </c>
      <c r="Q552" s="556"/>
      <c r="R552" s="556">
        <v>24.36</v>
      </c>
      <c r="S552" s="544">
        <v>0</v>
      </c>
      <c r="T552" s="547">
        <f t="shared" si="52"/>
        <v>34</v>
      </c>
      <c r="U552" s="547">
        <f t="shared" si="51"/>
        <v>828.24</v>
      </c>
    </row>
    <row r="553" spans="1:21" x14ac:dyDescent="0.3">
      <c r="A553" s="541" t="s">
        <v>5005</v>
      </c>
      <c r="B553" s="557" t="s">
        <v>10</v>
      </c>
      <c r="C553" s="558" t="s">
        <v>5006</v>
      </c>
      <c r="D553" s="543" t="s">
        <v>217</v>
      </c>
      <c r="E553" s="544">
        <v>1</v>
      </c>
      <c r="F553" s="544">
        <v>651.72</v>
      </c>
      <c r="G553" s="544">
        <f t="shared" si="53"/>
        <v>651.72</v>
      </c>
      <c r="H553" s="570">
        <v>0</v>
      </c>
      <c r="I553" s="570">
        <v>651.72</v>
      </c>
      <c r="J553" s="570">
        <v>0</v>
      </c>
      <c r="K553" s="544">
        <v>1</v>
      </c>
      <c r="L553" s="544">
        <v>787.96</v>
      </c>
      <c r="M553" s="544">
        <v>787.96</v>
      </c>
      <c r="N553" s="544">
        <v>1</v>
      </c>
      <c r="O553" s="544">
        <v>787.96</v>
      </c>
      <c r="P553" s="544">
        <f t="shared" si="50"/>
        <v>787.96</v>
      </c>
      <c r="Q553" s="556"/>
      <c r="R553" s="556">
        <v>787.96</v>
      </c>
      <c r="S553" s="544">
        <v>0</v>
      </c>
      <c r="T553" s="547">
        <f t="shared" si="52"/>
        <v>1</v>
      </c>
      <c r="U553" s="547">
        <f t="shared" si="51"/>
        <v>787.96</v>
      </c>
    </row>
    <row r="554" spans="1:21" x14ac:dyDescent="0.3">
      <c r="A554" s="541" t="s">
        <v>5007</v>
      </c>
      <c r="B554" s="557" t="s">
        <v>10</v>
      </c>
      <c r="C554" s="558" t="s">
        <v>5008</v>
      </c>
      <c r="D554" s="543" t="s">
        <v>1200</v>
      </c>
      <c r="E554" s="544">
        <v>1</v>
      </c>
      <c r="F554" s="544">
        <v>581.48</v>
      </c>
      <c r="G554" s="544">
        <f t="shared" si="53"/>
        <v>581.48</v>
      </c>
      <c r="H554" s="570">
        <v>0</v>
      </c>
      <c r="I554" s="570">
        <v>581.48</v>
      </c>
      <c r="J554" s="570">
        <v>0</v>
      </c>
      <c r="K554" s="544">
        <v>1</v>
      </c>
      <c r="L554" s="544">
        <v>703.04</v>
      </c>
      <c r="M554" s="544">
        <v>703.04</v>
      </c>
      <c r="N554" s="544">
        <v>1</v>
      </c>
      <c r="O554" s="544">
        <v>703.04</v>
      </c>
      <c r="P554" s="544">
        <f t="shared" si="50"/>
        <v>703.04</v>
      </c>
      <c r="Q554" s="556"/>
      <c r="R554" s="556">
        <v>703.04</v>
      </c>
      <c r="S554" s="544">
        <v>0</v>
      </c>
      <c r="T554" s="547">
        <f t="shared" si="52"/>
        <v>1</v>
      </c>
      <c r="U554" s="547">
        <f t="shared" si="51"/>
        <v>703.04</v>
      </c>
    </row>
    <row r="555" spans="1:21" x14ac:dyDescent="0.3">
      <c r="A555" s="541" t="s">
        <v>5009</v>
      </c>
      <c r="B555" s="557" t="s">
        <v>10</v>
      </c>
      <c r="C555" s="558" t="s">
        <v>5010</v>
      </c>
      <c r="D555" s="543" t="s">
        <v>1200</v>
      </c>
      <c r="E555" s="544">
        <v>1</v>
      </c>
      <c r="F555" s="544">
        <v>951.01</v>
      </c>
      <c r="G555" s="544">
        <f t="shared" si="53"/>
        <v>951.01</v>
      </c>
      <c r="H555" s="570">
        <v>0</v>
      </c>
      <c r="I555" s="570">
        <v>951.01</v>
      </c>
      <c r="J555" s="570">
        <v>0</v>
      </c>
      <c r="K555" s="544">
        <v>1</v>
      </c>
      <c r="L555" s="544">
        <v>1149.82</v>
      </c>
      <c r="M555" s="544">
        <v>1149.82</v>
      </c>
      <c r="N555" s="544">
        <v>1</v>
      </c>
      <c r="O555" s="544">
        <v>1149.82</v>
      </c>
      <c r="P555" s="544">
        <f t="shared" si="50"/>
        <v>1149.82</v>
      </c>
      <c r="Q555" s="556"/>
      <c r="R555" s="556">
        <v>1149.82</v>
      </c>
      <c r="S555" s="544">
        <v>0</v>
      </c>
      <c r="T555" s="547">
        <f t="shared" si="52"/>
        <v>1</v>
      </c>
      <c r="U555" s="547">
        <f t="shared" si="51"/>
        <v>1149.82</v>
      </c>
    </row>
    <row r="556" spans="1:21" x14ac:dyDescent="0.3">
      <c r="A556" s="541" t="s">
        <v>5011</v>
      </c>
      <c r="B556" s="557" t="s">
        <v>10</v>
      </c>
      <c r="C556" s="558" t="s">
        <v>5012</v>
      </c>
      <c r="D556" s="543" t="s">
        <v>1200</v>
      </c>
      <c r="E556" s="544">
        <v>1</v>
      </c>
      <c r="F556" s="544">
        <v>645.38</v>
      </c>
      <c r="G556" s="544">
        <f t="shared" si="53"/>
        <v>645.38</v>
      </c>
      <c r="H556" s="570">
        <v>0</v>
      </c>
      <c r="I556" s="570">
        <v>645.38</v>
      </c>
      <c r="J556" s="570">
        <v>0</v>
      </c>
      <c r="K556" s="544">
        <v>1</v>
      </c>
      <c r="L556" s="544">
        <v>780.3</v>
      </c>
      <c r="M556" s="544">
        <v>780.3</v>
      </c>
      <c r="N556" s="544">
        <v>1</v>
      </c>
      <c r="O556" s="544">
        <v>780.3</v>
      </c>
      <c r="P556" s="544">
        <f t="shared" si="50"/>
        <v>780.3</v>
      </c>
      <c r="Q556" s="556"/>
      <c r="R556" s="556">
        <v>780.3</v>
      </c>
      <c r="S556" s="544">
        <v>0</v>
      </c>
      <c r="T556" s="547">
        <f t="shared" si="52"/>
        <v>1</v>
      </c>
      <c r="U556" s="547">
        <f t="shared" si="51"/>
        <v>780.3</v>
      </c>
    </row>
    <row r="557" spans="1:21" x14ac:dyDescent="0.3">
      <c r="A557" s="541" t="s">
        <v>5013</v>
      </c>
      <c r="B557" s="557" t="s">
        <v>10</v>
      </c>
      <c r="C557" s="558" t="s">
        <v>5014</v>
      </c>
      <c r="D557" s="543" t="s">
        <v>1200</v>
      </c>
      <c r="E557" s="544">
        <v>6</v>
      </c>
      <c r="F557" s="544">
        <v>5.26</v>
      </c>
      <c r="G557" s="544">
        <f t="shared" si="53"/>
        <v>31.56</v>
      </c>
      <c r="H557" s="570">
        <v>0</v>
      </c>
      <c r="I557" s="570">
        <v>5.26</v>
      </c>
      <c r="J557" s="570">
        <v>0</v>
      </c>
      <c r="K557" s="544">
        <v>6</v>
      </c>
      <c r="L557" s="544">
        <v>6.36</v>
      </c>
      <c r="M557" s="544">
        <v>38.159999999999997</v>
      </c>
      <c r="N557" s="544">
        <v>6</v>
      </c>
      <c r="O557" s="544">
        <v>6.36</v>
      </c>
      <c r="P557" s="544">
        <f t="shared" si="50"/>
        <v>38.159999999999997</v>
      </c>
      <c r="Q557" s="556"/>
      <c r="R557" s="556">
        <v>6.36</v>
      </c>
      <c r="S557" s="544">
        <v>0</v>
      </c>
      <c r="T557" s="547">
        <f t="shared" si="52"/>
        <v>6</v>
      </c>
      <c r="U557" s="547">
        <f t="shared" si="51"/>
        <v>38.159999999999997</v>
      </c>
    </row>
    <row r="558" spans="1:21" x14ac:dyDescent="0.3">
      <c r="A558" s="541" t="s">
        <v>5015</v>
      </c>
      <c r="B558" s="557" t="s">
        <v>10</v>
      </c>
      <c r="C558" s="558" t="s">
        <v>5016</v>
      </c>
      <c r="D558" s="543" t="s">
        <v>217</v>
      </c>
      <c r="E558" s="544">
        <v>3</v>
      </c>
      <c r="F558" s="544">
        <v>158.94</v>
      </c>
      <c r="G558" s="544">
        <f t="shared" si="53"/>
        <v>476.82</v>
      </c>
      <c r="H558" s="570">
        <v>0</v>
      </c>
      <c r="I558" s="570">
        <v>158.94</v>
      </c>
      <c r="J558" s="570">
        <v>0</v>
      </c>
      <c r="K558" s="544">
        <v>3</v>
      </c>
      <c r="L558" s="544">
        <v>192.17</v>
      </c>
      <c r="M558" s="544">
        <v>576.51</v>
      </c>
      <c r="N558" s="544">
        <v>3</v>
      </c>
      <c r="O558" s="544">
        <v>192.17</v>
      </c>
      <c r="P558" s="544">
        <f t="shared" si="50"/>
        <v>576.51</v>
      </c>
      <c r="Q558" s="556"/>
      <c r="R558" s="556">
        <v>192.17</v>
      </c>
      <c r="S558" s="544">
        <v>0</v>
      </c>
      <c r="T558" s="547">
        <f t="shared" si="52"/>
        <v>3</v>
      </c>
      <c r="U558" s="547">
        <f t="shared" si="51"/>
        <v>576.51</v>
      </c>
    </row>
    <row r="559" spans="1:21" x14ac:dyDescent="0.3">
      <c r="A559" s="541" t="s">
        <v>5017</v>
      </c>
      <c r="B559" s="557" t="s">
        <v>10</v>
      </c>
      <c r="C559" s="558" t="s">
        <v>5018</v>
      </c>
      <c r="D559" s="543" t="s">
        <v>1200</v>
      </c>
      <c r="E559" s="544">
        <v>6</v>
      </c>
      <c r="F559" s="544">
        <v>23.74</v>
      </c>
      <c r="G559" s="544">
        <f t="shared" si="53"/>
        <v>142.44</v>
      </c>
      <c r="H559" s="570">
        <v>0</v>
      </c>
      <c r="I559" s="570">
        <v>23.74</v>
      </c>
      <c r="J559" s="570">
        <v>0</v>
      </c>
      <c r="K559" s="544">
        <v>6</v>
      </c>
      <c r="L559" s="544">
        <v>28.7</v>
      </c>
      <c r="M559" s="544">
        <v>172.2</v>
      </c>
      <c r="N559" s="544">
        <v>6</v>
      </c>
      <c r="O559" s="544">
        <v>28.7</v>
      </c>
      <c r="P559" s="544">
        <f t="shared" si="50"/>
        <v>172.2</v>
      </c>
      <c r="Q559" s="556"/>
      <c r="R559" s="556">
        <v>28.7</v>
      </c>
      <c r="S559" s="544">
        <v>0</v>
      </c>
      <c r="T559" s="547">
        <f t="shared" si="52"/>
        <v>6</v>
      </c>
      <c r="U559" s="547">
        <f t="shared" si="51"/>
        <v>172.2</v>
      </c>
    </row>
    <row r="560" spans="1:21" x14ac:dyDescent="0.3">
      <c r="A560" s="541" t="s">
        <v>5019</v>
      </c>
      <c r="B560" s="557" t="s">
        <v>10</v>
      </c>
      <c r="C560" s="558" t="s">
        <v>5020</v>
      </c>
      <c r="D560" s="543" t="s">
        <v>1200</v>
      </c>
      <c r="E560" s="544">
        <v>6</v>
      </c>
      <c r="F560" s="544">
        <v>112.02</v>
      </c>
      <c r="G560" s="544">
        <f t="shared" si="53"/>
        <v>672.12</v>
      </c>
      <c r="H560" s="570">
        <v>0</v>
      </c>
      <c r="I560" s="570">
        <v>112.02</v>
      </c>
      <c r="J560" s="570">
        <v>0</v>
      </c>
      <c r="K560" s="544">
        <v>6</v>
      </c>
      <c r="L560" s="544">
        <v>135.44</v>
      </c>
      <c r="M560" s="544">
        <v>812.64</v>
      </c>
      <c r="N560" s="544">
        <v>6</v>
      </c>
      <c r="O560" s="544">
        <v>135.44</v>
      </c>
      <c r="P560" s="544">
        <f t="shared" si="50"/>
        <v>812.64</v>
      </c>
      <c r="Q560" s="556"/>
      <c r="R560" s="556">
        <v>135.44</v>
      </c>
      <c r="S560" s="544">
        <v>0</v>
      </c>
      <c r="T560" s="547">
        <f t="shared" si="52"/>
        <v>6</v>
      </c>
      <c r="U560" s="547">
        <f t="shared" si="51"/>
        <v>812.64</v>
      </c>
    </row>
    <row r="561" spans="1:21" x14ac:dyDescent="0.3">
      <c r="A561" s="541" t="s">
        <v>5021</v>
      </c>
      <c r="B561" s="557" t="s">
        <v>10</v>
      </c>
      <c r="C561" s="558" t="s">
        <v>5022</v>
      </c>
      <c r="D561" s="543" t="s">
        <v>1168</v>
      </c>
      <c r="E561" s="544">
        <v>370</v>
      </c>
      <c r="F561" s="544">
        <v>8.94</v>
      </c>
      <c r="G561" s="544">
        <f t="shared" si="53"/>
        <v>3307.8</v>
      </c>
      <c r="H561" s="570">
        <v>0</v>
      </c>
      <c r="I561" s="570">
        <v>8.94</v>
      </c>
      <c r="J561" s="570">
        <v>0</v>
      </c>
      <c r="K561" s="544">
        <v>370</v>
      </c>
      <c r="L561" s="544">
        <v>10.81</v>
      </c>
      <c r="M561" s="544">
        <v>3999.7</v>
      </c>
      <c r="N561" s="544">
        <v>370</v>
      </c>
      <c r="O561" s="544">
        <v>10.81</v>
      </c>
      <c r="P561" s="544">
        <f t="shared" si="50"/>
        <v>3999.7</v>
      </c>
      <c r="Q561" s="556"/>
      <c r="R561" s="556">
        <v>10.81</v>
      </c>
      <c r="S561" s="544">
        <v>0</v>
      </c>
      <c r="T561" s="547">
        <f t="shared" si="52"/>
        <v>370</v>
      </c>
      <c r="U561" s="547">
        <f t="shared" si="51"/>
        <v>3999.7</v>
      </c>
    </row>
    <row r="562" spans="1:21" x14ac:dyDescent="0.3">
      <c r="A562" s="541" t="s">
        <v>5023</v>
      </c>
      <c r="B562" s="557" t="s">
        <v>10</v>
      </c>
      <c r="C562" s="558" t="s">
        <v>5024</v>
      </c>
      <c r="D562" s="543" t="s">
        <v>1200</v>
      </c>
      <c r="E562" s="544">
        <v>17</v>
      </c>
      <c r="F562" s="544">
        <v>4.53</v>
      </c>
      <c r="G562" s="544">
        <f t="shared" si="53"/>
        <v>77.010000000000005</v>
      </c>
      <c r="H562" s="570">
        <v>0</v>
      </c>
      <c r="I562" s="570">
        <v>4.53</v>
      </c>
      <c r="J562" s="570">
        <v>0</v>
      </c>
      <c r="K562" s="544">
        <v>17</v>
      </c>
      <c r="L562" s="544">
        <v>5.48</v>
      </c>
      <c r="M562" s="544">
        <v>93.16</v>
      </c>
      <c r="N562" s="544">
        <v>17</v>
      </c>
      <c r="O562" s="544">
        <v>5.48</v>
      </c>
      <c r="P562" s="544">
        <f t="shared" si="50"/>
        <v>93.16</v>
      </c>
      <c r="Q562" s="556"/>
      <c r="R562" s="556">
        <v>5.48</v>
      </c>
      <c r="S562" s="544">
        <v>0</v>
      </c>
      <c r="T562" s="547">
        <f t="shared" si="52"/>
        <v>17</v>
      </c>
      <c r="U562" s="547">
        <f t="shared" si="51"/>
        <v>93.16</v>
      </c>
    </row>
    <row r="563" spans="1:21" x14ac:dyDescent="0.3">
      <c r="A563" s="541" t="s">
        <v>5025</v>
      </c>
      <c r="B563" s="557" t="s">
        <v>10</v>
      </c>
      <c r="C563" s="558" t="s">
        <v>5026</v>
      </c>
      <c r="D563" s="543" t="s">
        <v>179</v>
      </c>
      <c r="E563" s="544">
        <v>80</v>
      </c>
      <c r="F563" s="544">
        <v>8</v>
      </c>
      <c r="G563" s="544">
        <f t="shared" si="53"/>
        <v>640</v>
      </c>
      <c r="H563" s="570">
        <v>0</v>
      </c>
      <c r="I563" s="570">
        <v>8</v>
      </c>
      <c r="J563" s="570">
        <v>0</v>
      </c>
      <c r="K563" s="544">
        <v>80</v>
      </c>
      <c r="L563" s="544">
        <v>9.67</v>
      </c>
      <c r="M563" s="544">
        <v>773.6</v>
      </c>
      <c r="N563" s="544">
        <v>0</v>
      </c>
      <c r="O563" s="544">
        <v>9.67</v>
      </c>
      <c r="P563" s="544">
        <f t="shared" si="50"/>
        <v>0</v>
      </c>
      <c r="Q563" s="556"/>
      <c r="R563" s="556">
        <v>9.67</v>
      </c>
      <c r="S563" s="544">
        <v>0</v>
      </c>
      <c r="T563" s="547">
        <f t="shared" si="52"/>
        <v>80</v>
      </c>
      <c r="U563" s="547">
        <f t="shared" si="51"/>
        <v>773.6</v>
      </c>
    </row>
    <row r="564" spans="1:21" x14ac:dyDescent="0.3">
      <c r="A564" s="541" t="s">
        <v>5027</v>
      </c>
      <c r="B564" s="557" t="s">
        <v>10</v>
      </c>
      <c r="C564" s="558" t="s">
        <v>5028</v>
      </c>
      <c r="D564" s="543" t="s">
        <v>179</v>
      </c>
      <c r="E564" s="544">
        <v>25</v>
      </c>
      <c r="F564" s="544">
        <v>10.06</v>
      </c>
      <c r="G564" s="544">
        <f t="shared" si="53"/>
        <v>251.5</v>
      </c>
      <c r="H564" s="570">
        <v>0</v>
      </c>
      <c r="I564" s="570">
        <v>10.06</v>
      </c>
      <c r="J564" s="570">
        <v>0</v>
      </c>
      <c r="K564" s="544">
        <v>25</v>
      </c>
      <c r="L564" s="544">
        <v>12.16</v>
      </c>
      <c r="M564" s="544">
        <v>304</v>
      </c>
      <c r="N564" s="544">
        <v>0</v>
      </c>
      <c r="O564" s="544">
        <v>12.16</v>
      </c>
      <c r="P564" s="544">
        <f t="shared" si="50"/>
        <v>0</v>
      </c>
      <c r="Q564" s="556"/>
      <c r="R564" s="556">
        <v>12.16</v>
      </c>
      <c r="S564" s="544">
        <v>0</v>
      </c>
      <c r="T564" s="547">
        <f t="shared" si="52"/>
        <v>25</v>
      </c>
      <c r="U564" s="547">
        <f t="shared" si="51"/>
        <v>304</v>
      </c>
    </row>
    <row r="565" spans="1:21" x14ac:dyDescent="0.3">
      <c r="A565" s="541" t="s">
        <v>5029</v>
      </c>
      <c r="B565" s="557" t="s">
        <v>10</v>
      </c>
      <c r="C565" s="558" t="s">
        <v>5030</v>
      </c>
      <c r="D565" s="543" t="s">
        <v>179</v>
      </c>
      <c r="E565" s="544">
        <v>17</v>
      </c>
      <c r="F565" s="544">
        <v>12.51</v>
      </c>
      <c r="G565" s="544">
        <f t="shared" si="53"/>
        <v>212.67</v>
      </c>
      <c r="H565" s="570">
        <v>0</v>
      </c>
      <c r="I565" s="570">
        <v>12.51</v>
      </c>
      <c r="J565" s="570">
        <v>0</v>
      </c>
      <c r="K565" s="544">
        <v>17</v>
      </c>
      <c r="L565" s="544">
        <v>15.13</v>
      </c>
      <c r="M565" s="544">
        <v>257.20999999999998</v>
      </c>
      <c r="N565" s="544">
        <v>0</v>
      </c>
      <c r="O565" s="544">
        <v>15.13</v>
      </c>
      <c r="P565" s="544">
        <f t="shared" si="50"/>
        <v>0</v>
      </c>
      <c r="Q565" s="556"/>
      <c r="R565" s="556">
        <v>15.13</v>
      </c>
      <c r="S565" s="544">
        <v>0</v>
      </c>
      <c r="T565" s="547">
        <f t="shared" si="52"/>
        <v>17</v>
      </c>
      <c r="U565" s="547">
        <f t="shared" si="51"/>
        <v>257.20999999999998</v>
      </c>
    </row>
    <row r="566" spans="1:21" x14ac:dyDescent="0.3">
      <c r="A566" s="541" t="s">
        <v>5031</v>
      </c>
      <c r="B566" s="557" t="s">
        <v>10</v>
      </c>
      <c r="C566" s="558" t="s">
        <v>5032</v>
      </c>
      <c r="D566" s="543" t="s">
        <v>179</v>
      </c>
      <c r="E566" s="544">
        <v>12</v>
      </c>
      <c r="F566" s="544">
        <v>8</v>
      </c>
      <c r="G566" s="544">
        <f t="shared" si="53"/>
        <v>96</v>
      </c>
      <c r="H566" s="570">
        <v>0</v>
      </c>
      <c r="I566" s="570">
        <v>8</v>
      </c>
      <c r="J566" s="570">
        <v>0</v>
      </c>
      <c r="K566" s="544">
        <v>12</v>
      </c>
      <c r="L566" s="544">
        <v>9.67</v>
      </c>
      <c r="M566" s="544">
        <v>116.04</v>
      </c>
      <c r="N566" s="544">
        <v>0</v>
      </c>
      <c r="O566" s="544">
        <v>9.67</v>
      </c>
      <c r="P566" s="544">
        <f t="shared" si="50"/>
        <v>0</v>
      </c>
      <c r="Q566" s="556"/>
      <c r="R566" s="556">
        <v>9.67</v>
      </c>
      <c r="S566" s="544">
        <v>0</v>
      </c>
      <c r="T566" s="547">
        <f t="shared" si="52"/>
        <v>12</v>
      </c>
      <c r="U566" s="547">
        <f t="shared" si="51"/>
        <v>116.04</v>
      </c>
    </row>
    <row r="567" spans="1:21" x14ac:dyDescent="0.3">
      <c r="A567" s="541" t="s">
        <v>5033</v>
      </c>
      <c r="B567" s="557" t="s">
        <v>10</v>
      </c>
      <c r="C567" s="558" t="s">
        <v>5034</v>
      </c>
      <c r="D567" s="543" t="s">
        <v>179</v>
      </c>
      <c r="E567" s="544">
        <v>6</v>
      </c>
      <c r="F567" s="544">
        <v>13.47</v>
      </c>
      <c r="G567" s="544">
        <f t="shared" si="53"/>
        <v>80.819999999999993</v>
      </c>
      <c r="H567" s="570">
        <v>0</v>
      </c>
      <c r="I567" s="570">
        <v>13.47</v>
      </c>
      <c r="J567" s="570">
        <v>0</v>
      </c>
      <c r="K567" s="544">
        <v>6</v>
      </c>
      <c r="L567" s="544">
        <v>16.29</v>
      </c>
      <c r="M567" s="544">
        <v>97.74</v>
      </c>
      <c r="N567" s="544">
        <v>0</v>
      </c>
      <c r="O567" s="544">
        <v>16.29</v>
      </c>
      <c r="P567" s="544">
        <f t="shared" ref="P567:P598" si="54">ROUND(N567*O567,2)</f>
        <v>0</v>
      </c>
      <c r="Q567" s="556"/>
      <c r="R567" s="556">
        <v>16.29</v>
      </c>
      <c r="S567" s="544">
        <v>0</v>
      </c>
      <c r="T567" s="547">
        <f t="shared" si="52"/>
        <v>6</v>
      </c>
      <c r="U567" s="547">
        <f t="shared" si="51"/>
        <v>97.74</v>
      </c>
    </row>
    <row r="568" spans="1:21" x14ac:dyDescent="0.3">
      <c r="A568" s="541" t="s">
        <v>5035</v>
      </c>
      <c r="B568" s="557" t="s">
        <v>10</v>
      </c>
      <c r="C568" s="558" t="s">
        <v>5036</v>
      </c>
      <c r="D568" s="543" t="s">
        <v>217</v>
      </c>
      <c r="E568" s="544">
        <v>3</v>
      </c>
      <c r="F568" s="544">
        <v>15.28</v>
      </c>
      <c r="G568" s="544">
        <f t="shared" si="53"/>
        <v>45.84</v>
      </c>
      <c r="H568" s="570">
        <v>0</v>
      </c>
      <c r="I568" s="570">
        <v>15.28</v>
      </c>
      <c r="J568" s="570">
        <v>0</v>
      </c>
      <c r="K568" s="544">
        <v>3</v>
      </c>
      <c r="L568" s="544">
        <v>18.47</v>
      </c>
      <c r="M568" s="544">
        <v>55.41</v>
      </c>
      <c r="N568" s="544">
        <v>0</v>
      </c>
      <c r="O568" s="544">
        <v>18.47</v>
      </c>
      <c r="P568" s="544">
        <f t="shared" si="54"/>
        <v>0</v>
      </c>
      <c r="Q568" s="556"/>
      <c r="R568" s="556">
        <v>18.47</v>
      </c>
      <c r="S568" s="544">
        <v>0</v>
      </c>
      <c r="T568" s="547">
        <f t="shared" si="52"/>
        <v>3</v>
      </c>
      <c r="U568" s="547">
        <f t="shared" si="51"/>
        <v>55.41</v>
      </c>
    </row>
    <row r="569" spans="1:21" x14ac:dyDescent="0.3">
      <c r="A569" s="541" t="s">
        <v>5037</v>
      </c>
      <c r="B569" s="557" t="s">
        <v>10</v>
      </c>
      <c r="C569" s="558" t="s">
        <v>5038</v>
      </c>
      <c r="D569" s="543" t="s">
        <v>217</v>
      </c>
      <c r="E569" s="544">
        <v>5</v>
      </c>
      <c r="F569" s="544">
        <v>9.31</v>
      </c>
      <c r="G569" s="544">
        <f t="shared" si="53"/>
        <v>46.55</v>
      </c>
      <c r="H569" s="570">
        <v>0</v>
      </c>
      <c r="I569" s="570">
        <v>9.31</v>
      </c>
      <c r="J569" s="570">
        <v>0</v>
      </c>
      <c r="K569" s="544">
        <v>5</v>
      </c>
      <c r="L569" s="544">
        <v>11.26</v>
      </c>
      <c r="M569" s="544">
        <v>56.3</v>
      </c>
      <c r="N569" s="544">
        <v>0</v>
      </c>
      <c r="O569" s="544">
        <v>11.26</v>
      </c>
      <c r="P569" s="544">
        <f t="shared" si="54"/>
        <v>0</v>
      </c>
      <c r="Q569" s="556"/>
      <c r="R569" s="556">
        <v>11.26</v>
      </c>
      <c r="S569" s="544">
        <v>0</v>
      </c>
      <c r="T569" s="547">
        <f t="shared" si="52"/>
        <v>5</v>
      </c>
      <c r="U569" s="547">
        <f t="shared" si="51"/>
        <v>56.3</v>
      </c>
    </row>
    <row r="570" spans="1:21" x14ac:dyDescent="0.3">
      <c r="A570" s="541" t="s">
        <v>5039</v>
      </c>
      <c r="B570" s="557" t="s">
        <v>10</v>
      </c>
      <c r="C570" s="558" t="s">
        <v>5040</v>
      </c>
      <c r="D570" s="543" t="s">
        <v>217</v>
      </c>
      <c r="E570" s="544">
        <v>17</v>
      </c>
      <c r="F570" s="544">
        <v>13.23</v>
      </c>
      <c r="G570" s="544">
        <f t="shared" si="53"/>
        <v>224.91</v>
      </c>
      <c r="H570" s="570">
        <v>0</v>
      </c>
      <c r="I570" s="570">
        <v>13.23</v>
      </c>
      <c r="J570" s="570">
        <v>0</v>
      </c>
      <c r="K570" s="544">
        <v>17</v>
      </c>
      <c r="L570" s="544">
        <v>16</v>
      </c>
      <c r="M570" s="544">
        <v>272</v>
      </c>
      <c r="N570" s="544">
        <v>0</v>
      </c>
      <c r="O570" s="544">
        <v>16</v>
      </c>
      <c r="P570" s="544">
        <f t="shared" si="54"/>
        <v>0</v>
      </c>
      <c r="Q570" s="556"/>
      <c r="R570" s="556">
        <v>16</v>
      </c>
      <c r="S570" s="544">
        <v>0</v>
      </c>
      <c r="T570" s="547">
        <f t="shared" si="52"/>
        <v>17</v>
      </c>
      <c r="U570" s="547">
        <f t="shared" si="51"/>
        <v>272</v>
      </c>
    </row>
    <row r="571" spans="1:21" x14ac:dyDescent="0.3">
      <c r="A571" s="541" t="s">
        <v>5041</v>
      </c>
      <c r="B571" s="557" t="s">
        <v>10</v>
      </c>
      <c r="C571" s="558" t="s">
        <v>5042</v>
      </c>
      <c r="D571" s="543" t="s">
        <v>1200</v>
      </c>
      <c r="E571" s="544">
        <v>1</v>
      </c>
      <c r="F571" s="544">
        <v>219.92</v>
      </c>
      <c r="G571" s="544">
        <f t="shared" si="53"/>
        <v>219.92</v>
      </c>
      <c r="H571" s="570">
        <v>0</v>
      </c>
      <c r="I571" s="570">
        <v>219.92</v>
      </c>
      <c r="J571" s="570">
        <v>0</v>
      </c>
      <c r="K571" s="544">
        <v>1</v>
      </c>
      <c r="L571" s="544">
        <v>265.89999999999998</v>
      </c>
      <c r="M571" s="544">
        <v>265.89999999999998</v>
      </c>
      <c r="N571" s="544">
        <v>0</v>
      </c>
      <c r="O571" s="544">
        <v>265.89999999999998</v>
      </c>
      <c r="P571" s="544">
        <f t="shared" si="54"/>
        <v>0</v>
      </c>
      <c r="Q571" s="556"/>
      <c r="R571" s="556">
        <v>265.89999999999998</v>
      </c>
      <c r="S571" s="544">
        <v>0</v>
      </c>
      <c r="T571" s="547">
        <f t="shared" si="52"/>
        <v>1</v>
      </c>
      <c r="U571" s="547">
        <f t="shared" si="51"/>
        <v>265.89999999999998</v>
      </c>
    </row>
    <row r="572" spans="1:21" x14ac:dyDescent="0.3">
      <c r="A572" s="541" t="s">
        <v>5043</v>
      </c>
      <c r="B572" s="557" t="s">
        <v>10</v>
      </c>
      <c r="C572" s="558" t="s">
        <v>4514</v>
      </c>
      <c r="D572" s="543" t="s">
        <v>217</v>
      </c>
      <c r="E572" s="544">
        <v>2</v>
      </c>
      <c r="F572" s="544">
        <v>45.95</v>
      </c>
      <c r="G572" s="544">
        <f t="shared" si="53"/>
        <v>91.9</v>
      </c>
      <c r="H572" s="570">
        <v>0</v>
      </c>
      <c r="I572" s="570">
        <v>45.95</v>
      </c>
      <c r="J572" s="570">
        <v>0</v>
      </c>
      <c r="K572" s="544">
        <v>2</v>
      </c>
      <c r="L572" s="544">
        <v>55.56</v>
      </c>
      <c r="M572" s="544">
        <v>111.12</v>
      </c>
      <c r="N572" s="544">
        <v>0</v>
      </c>
      <c r="O572" s="544">
        <v>55.56</v>
      </c>
      <c r="P572" s="544">
        <f t="shared" si="54"/>
        <v>0</v>
      </c>
      <c r="Q572" s="556"/>
      <c r="R572" s="556">
        <v>55.56</v>
      </c>
      <c r="S572" s="544">
        <v>0</v>
      </c>
      <c r="T572" s="547">
        <f t="shared" si="52"/>
        <v>2</v>
      </c>
      <c r="U572" s="547">
        <f t="shared" si="51"/>
        <v>111.12</v>
      </c>
    </row>
    <row r="573" spans="1:21" x14ac:dyDescent="0.3">
      <c r="A573" s="541" t="s">
        <v>5044</v>
      </c>
      <c r="B573" s="557" t="s">
        <v>10</v>
      </c>
      <c r="C573" s="558" t="s">
        <v>5045</v>
      </c>
      <c r="D573" s="543" t="s">
        <v>76</v>
      </c>
      <c r="E573" s="544">
        <v>1</v>
      </c>
      <c r="F573" s="544">
        <v>10.91</v>
      </c>
      <c r="G573" s="544">
        <f t="shared" si="53"/>
        <v>10.91</v>
      </c>
      <c r="H573" s="570">
        <v>0</v>
      </c>
      <c r="I573" s="570">
        <v>10.91</v>
      </c>
      <c r="J573" s="570">
        <v>0</v>
      </c>
      <c r="K573" s="544">
        <v>1</v>
      </c>
      <c r="L573" s="544">
        <v>13.19</v>
      </c>
      <c r="M573" s="544">
        <v>13.19</v>
      </c>
      <c r="N573" s="544">
        <v>0</v>
      </c>
      <c r="O573" s="544">
        <v>13.19</v>
      </c>
      <c r="P573" s="544">
        <f t="shared" si="54"/>
        <v>0</v>
      </c>
      <c r="Q573" s="556"/>
      <c r="R573" s="556">
        <v>13.19</v>
      </c>
      <c r="S573" s="544">
        <v>0</v>
      </c>
      <c r="T573" s="547">
        <f t="shared" si="52"/>
        <v>1</v>
      </c>
      <c r="U573" s="547">
        <f t="shared" si="51"/>
        <v>13.19</v>
      </c>
    </row>
    <row r="574" spans="1:21" x14ac:dyDescent="0.3">
      <c r="A574" s="541" t="s">
        <v>5046</v>
      </c>
      <c r="B574" s="557" t="s">
        <v>10</v>
      </c>
      <c r="C574" s="558" t="s">
        <v>5047</v>
      </c>
      <c r="D574" s="543" t="s">
        <v>179</v>
      </c>
      <c r="E574" s="544">
        <v>4</v>
      </c>
      <c r="F574" s="544">
        <v>6.55</v>
      </c>
      <c r="G574" s="544">
        <f t="shared" si="53"/>
        <v>26.2</v>
      </c>
      <c r="H574" s="570">
        <v>0</v>
      </c>
      <c r="I574" s="570">
        <v>6.55</v>
      </c>
      <c r="J574" s="570">
        <v>0</v>
      </c>
      <c r="K574" s="544">
        <v>4</v>
      </c>
      <c r="L574" s="544">
        <v>7.92</v>
      </c>
      <c r="M574" s="544">
        <v>31.68</v>
      </c>
      <c r="N574" s="544">
        <v>0</v>
      </c>
      <c r="O574" s="544">
        <v>7.92</v>
      </c>
      <c r="P574" s="544">
        <f t="shared" si="54"/>
        <v>0</v>
      </c>
      <c r="Q574" s="556"/>
      <c r="R574" s="556">
        <v>7.92</v>
      </c>
      <c r="S574" s="544">
        <v>0</v>
      </c>
      <c r="T574" s="547">
        <f t="shared" si="52"/>
        <v>4</v>
      </c>
      <c r="U574" s="547">
        <f t="shared" si="51"/>
        <v>31.68</v>
      </c>
    </row>
    <row r="575" spans="1:21" x14ac:dyDescent="0.3">
      <c r="A575" s="541" t="s">
        <v>5048</v>
      </c>
      <c r="B575" s="557" t="s">
        <v>10</v>
      </c>
      <c r="C575" s="558" t="s">
        <v>5049</v>
      </c>
      <c r="D575" s="543" t="s">
        <v>179</v>
      </c>
      <c r="E575" s="544">
        <v>30</v>
      </c>
      <c r="F575" s="544">
        <v>8.81</v>
      </c>
      <c r="G575" s="544">
        <f t="shared" si="53"/>
        <v>264.3</v>
      </c>
      <c r="H575" s="570">
        <v>0</v>
      </c>
      <c r="I575" s="570">
        <v>8.81</v>
      </c>
      <c r="J575" s="570">
        <v>0</v>
      </c>
      <c r="K575" s="544">
        <v>30</v>
      </c>
      <c r="L575" s="544">
        <v>10.65</v>
      </c>
      <c r="M575" s="544">
        <v>319.5</v>
      </c>
      <c r="N575" s="544">
        <v>0</v>
      </c>
      <c r="O575" s="544">
        <v>10.65</v>
      </c>
      <c r="P575" s="544">
        <f t="shared" si="54"/>
        <v>0</v>
      </c>
      <c r="Q575" s="556"/>
      <c r="R575" s="556">
        <v>10.65</v>
      </c>
      <c r="S575" s="544">
        <v>0</v>
      </c>
      <c r="T575" s="547">
        <f t="shared" si="52"/>
        <v>30</v>
      </c>
      <c r="U575" s="547">
        <f t="shared" si="51"/>
        <v>319.5</v>
      </c>
    </row>
    <row r="576" spans="1:21" x14ac:dyDescent="0.3">
      <c r="A576" s="550" t="s">
        <v>5050</v>
      </c>
      <c r="B576" s="551" t="s">
        <v>646</v>
      </c>
      <c r="C576" s="552"/>
      <c r="D576" s="553">
        <v>0</v>
      </c>
      <c r="E576" s="554">
        <v>0</v>
      </c>
      <c r="F576" s="554">
        <v>0</v>
      </c>
      <c r="G576" s="554">
        <f t="shared" si="53"/>
        <v>0</v>
      </c>
      <c r="H576" s="555">
        <v>0</v>
      </c>
      <c r="I576" s="555">
        <v>0</v>
      </c>
      <c r="J576" s="555">
        <v>0</v>
      </c>
      <c r="K576" s="554"/>
      <c r="L576" s="554">
        <v>0</v>
      </c>
      <c r="M576" s="554">
        <v>0</v>
      </c>
      <c r="N576" s="554"/>
      <c r="O576" s="554">
        <v>0</v>
      </c>
      <c r="P576" s="544">
        <f t="shared" si="54"/>
        <v>0</v>
      </c>
      <c r="Q576" s="580"/>
      <c r="R576" s="580">
        <v>0</v>
      </c>
      <c r="S576" s="554">
        <v>0</v>
      </c>
      <c r="T576" s="581">
        <f t="shared" si="52"/>
        <v>0</v>
      </c>
      <c r="U576" s="547">
        <f t="shared" si="51"/>
        <v>0</v>
      </c>
    </row>
    <row r="577" spans="1:21" ht="41.4" x14ac:dyDescent="0.3">
      <c r="A577" s="541" t="s">
        <v>5051</v>
      </c>
      <c r="B577" s="557" t="s">
        <v>10</v>
      </c>
      <c r="C577" s="558" t="s">
        <v>5052</v>
      </c>
      <c r="D577" s="543" t="s">
        <v>1200</v>
      </c>
      <c r="E577" s="544">
        <v>4</v>
      </c>
      <c r="F577" s="544">
        <v>362.15</v>
      </c>
      <c r="G577" s="544">
        <f t="shared" si="53"/>
        <v>1448.6</v>
      </c>
      <c r="H577" s="570">
        <v>0</v>
      </c>
      <c r="I577" s="570">
        <v>362.15</v>
      </c>
      <c r="J577" s="570">
        <v>0</v>
      </c>
      <c r="K577" s="544">
        <v>4</v>
      </c>
      <c r="L577" s="544">
        <v>437.86</v>
      </c>
      <c r="M577" s="544">
        <v>1751.44</v>
      </c>
      <c r="N577" s="544">
        <v>4</v>
      </c>
      <c r="O577" s="544">
        <v>437.86</v>
      </c>
      <c r="P577" s="544">
        <f t="shared" si="54"/>
        <v>1751.44</v>
      </c>
      <c r="Q577" s="556"/>
      <c r="R577" s="556">
        <v>437.86</v>
      </c>
      <c r="S577" s="544">
        <v>1751.44</v>
      </c>
      <c r="T577" s="547">
        <f t="shared" si="52"/>
        <v>4</v>
      </c>
      <c r="U577" s="547">
        <f t="shared" si="51"/>
        <v>1751.44</v>
      </c>
    </row>
    <row r="578" spans="1:21" x14ac:dyDescent="0.3">
      <c r="A578" s="541" t="s">
        <v>5053</v>
      </c>
      <c r="B578" s="557" t="s">
        <v>10</v>
      </c>
      <c r="C578" s="558" t="s">
        <v>5054</v>
      </c>
      <c r="D578" s="543" t="s">
        <v>5055</v>
      </c>
      <c r="E578" s="544">
        <v>1</v>
      </c>
      <c r="F578" s="544">
        <v>800.21</v>
      </c>
      <c r="G578" s="544">
        <f t="shared" si="53"/>
        <v>800.21</v>
      </c>
      <c r="H578" s="570">
        <v>0</v>
      </c>
      <c r="I578" s="570">
        <v>800.21</v>
      </c>
      <c r="J578" s="570">
        <v>0</v>
      </c>
      <c r="K578" s="544">
        <v>1</v>
      </c>
      <c r="L578" s="544">
        <v>967.5</v>
      </c>
      <c r="M578" s="544">
        <v>967.5</v>
      </c>
      <c r="N578" s="544">
        <v>1</v>
      </c>
      <c r="O578" s="544">
        <v>967.5</v>
      </c>
      <c r="P578" s="544">
        <f t="shared" si="54"/>
        <v>967.5</v>
      </c>
      <c r="Q578" s="556"/>
      <c r="R578" s="556">
        <v>967.5</v>
      </c>
      <c r="S578" s="544">
        <v>967.5</v>
      </c>
      <c r="T578" s="547">
        <f t="shared" si="52"/>
        <v>1</v>
      </c>
      <c r="U578" s="547">
        <f t="shared" si="51"/>
        <v>967.5</v>
      </c>
    </row>
    <row r="579" spans="1:21" x14ac:dyDescent="0.3">
      <c r="A579" s="541" t="s">
        <v>5056</v>
      </c>
      <c r="B579" s="557" t="s">
        <v>10</v>
      </c>
      <c r="C579" s="558" t="s">
        <v>5057</v>
      </c>
      <c r="D579" s="543" t="s">
        <v>1200</v>
      </c>
      <c r="E579" s="544">
        <v>8</v>
      </c>
      <c r="F579" s="544">
        <v>21.53</v>
      </c>
      <c r="G579" s="544">
        <f t="shared" si="53"/>
        <v>172.24</v>
      </c>
      <c r="H579" s="570">
        <v>0</v>
      </c>
      <c r="I579" s="570">
        <v>21.53</v>
      </c>
      <c r="J579" s="570">
        <v>0</v>
      </c>
      <c r="K579" s="544">
        <v>8</v>
      </c>
      <c r="L579" s="544">
        <v>26.03</v>
      </c>
      <c r="M579" s="544">
        <v>208.24</v>
      </c>
      <c r="N579" s="544">
        <v>8</v>
      </c>
      <c r="O579" s="544">
        <v>26.03</v>
      </c>
      <c r="P579" s="544">
        <f t="shared" si="54"/>
        <v>208.24</v>
      </c>
      <c r="Q579" s="556"/>
      <c r="R579" s="556">
        <v>26.03</v>
      </c>
      <c r="S579" s="544">
        <v>208.24</v>
      </c>
      <c r="T579" s="547">
        <f t="shared" si="52"/>
        <v>8</v>
      </c>
      <c r="U579" s="547">
        <f t="shared" si="51"/>
        <v>208.24</v>
      </c>
    </row>
    <row r="580" spans="1:21" x14ac:dyDescent="0.3">
      <c r="A580" s="541" t="s">
        <v>5058</v>
      </c>
      <c r="B580" s="557" t="s">
        <v>10</v>
      </c>
      <c r="C580" s="558" t="s">
        <v>5059</v>
      </c>
      <c r="D580" s="543" t="s">
        <v>1168</v>
      </c>
      <c r="E580" s="544">
        <v>100</v>
      </c>
      <c r="F580" s="544">
        <v>5.72</v>
      </c>
      <c r="G580" s="544">
        <f t="shared" si="53"/>
        <v>572</v>
      </c>
      <c r="H580" s="570">
        <v>0</v>
      </c>
      <c r="I580" s="570">
        <v>5.72</v>
      </c>
      <c r="J580" s="570">
        <v>0</v>
      </c>
      <c r="K580" s="544">
        <v>100</v>
      </c>
      <c r="L580" s="544">
        <v>6.92</v>
      </c>
      <c r="M580" s="544">
        <v>692</v>
      </c>
      <c r="N580" s="544">
        <v>100</v>
      </c>
      <c r="O580" s="544">
        <v>6.92</v>
      </c>
      <c r="P580" s="544">
        <f t="shared" si="54"/>
        <v>692</v>
      </c>
      <c r="Q580" s="556"/>
      <c r="R580" s="556">
        <v>6.92</v>
      </c>
      <c r="S580" s="544">
        <v>692</v>
      </c>
      <c r="T580" s="547">
        <f t="shared" si="52"/>
        <v>100</v>
      </c>
      <c r="U580" s="547">
        <f t="shared" si="51"/>
        <v>692</v>
      </c>
    </row>
    <row r="581" spans="1:21" x14ac:dyDescent="0.3">
      <c r="A581" s="550" t="s">
        <v>5060</v>
      </c>
      <c r="B581" s="551" t="s">
        <v>5061</v>
      </c>
      <c r="C581" s="552"/>
      <c r="D581" s="553">
        <v>0</v>
      </c>
      <c r="E581" s="554">
        <v>0</v>
      </c>
      <c r="F581" s="554">
        <v>0</v>
      </c>
      <c r="G581" s="554">
        <f t="shared" si="53"/>
        <v>0</v>
      </c>
      <c r="H581" s="555">
        <v>0</v>
      </c>
      <c r="I581" s="555">
        <v>0</v>
      </c>
      <c r="J581" s="555">
        <v>0</v>
      </c>
      <c r="K581" s="554"/>
      <c r="L581" s="554">
        <v>0</v>
      </c>
      <c r="M581" s="554">
        <v>0</v>
      </c>
      <c r="N581" s="554"/>
      <c r="O581" s="554">
        <v>0</v>
      </c>
      <c r="P581" s="544">
        <f t="shared" si="54"/>
        <v>0</v>
      </c>
      <c r="Q581" s="580"/>
      <c r="R581" s="580">
        <v>0</v>
      </c>
      <c r="S581" s="554">
        <v>0</v>
      </c>
      <c r="T581" s="581">
        <f t="shared" si="52"/>
        <v>0</v>
      </c>
      <c r="U581" s="547">
        <f t="shared" si="51"/>
        <v>0</v>
      </c>
    </row>
    <row r="582" spans="1:21" x14ac:dyDescent="0.3">
      <c r="A582" s="541" t="s">
        <v>5062</v>
      </c>
      <c r="B582" s="557" t="s">
        <v>10</v>
      </c>
      <c r="C582" s="558" t="s">
        <v>5063</v>
      </c>
      <c r="D582" s="543" t="s">
        <v>179</v>
      </c>
      <c r="E582" s="544">
        <v>150</v>
      </c>
      <c r="F582" s="544">
        <v>42.81</v>
      </c>
      <c r="G582" s="544">
        <f t="shared" si="53"/>
        <v>6421.5</v>
      </c>
      <c r="H582" s="570">
        <v>0</v>
      </c>
      <c r="I582" s="570">
        <v>42.81</v>
      </c>
      <c r="J582" s="570">
        <v>0</v>
      </c>
      <c r="K582" s="544">
        <v>150</v>
      </c>
      <c r="L582" s="544">
        <v>51.76</v>
      </c>
      <c r="M582" s="544">
        <v>7764</v>
      </c>
      <c r="N582" s="544">
        <v>0</v>
      </c>
      <c r="O582" s="544">
        <v>51.76</v>
      </c>
      <c r="P582" s="544">
        <f t="shared" si="54"/>
        <v>0</v>
      </c>
      <c r="Q582" s="556"/>
      <c r="R582" s="556">
        <v>51.76</v>
      </c>
      <c r="S582" s="544">
        <v>0</v>
      </c>
      <c r="T582" s="547">
        <f t="shared" si="52"/>
        <v>150</v>
      </c>
      <c r="U582" s="547">
        <f t="shared" si="51"/>
        <v>7764</v>
      </c>
    </row>
    <row r="583" spans="1:21" x14ac:dyDescent="0.3">
      <c r="A583" s="541" t="s">
        <v>5064</v>
      </c>
      <c r="B583" s="557" t="s">
        <v>10</v>
      </c>
      <c r="C583" s="558" t="s">
        <v>5065</v>
      </c>
      <c r="D583" s="543" t="s">
        <v>217</v>
      </c>
      <c r="E583" s="544">
        <v>8</v>
      </c>
      <c r="F583" s="544">
        <v>194.31</v>
      </c>
      <c r="G583" s="544">
        <f t="shared" si="53"/>
        <v>1554.48</v>
      </c>
      <c r="H583" s="570">
        <v>0</v>
      </c>
      <c r="I583" s="570">
        <v>194.31</v>
      </c>
      <c r="J583" s="570">
        <v>0</v>
      </c>
      <c r="K583" s="544">
        <v>8</v>
      </c>
      <c r="L583" s="544">
        <v>234.93</v>
      </c>
      <c r="M583" s="544">
        <v>1879.44</v>
      </c>
      <c r="N583" s="544">
        <v>0</v>
      </c>
      <c r="O583" s="544">
        <v>234.93</v>
      </c>
      <c r="P583" s="544">
        <f t="shared" si="54"/>
        <v>0</v>
      </c>
      <c r="Q583" s="556"/>
      <c r="R583" s="556">
        <v>234.93</v>
      </c>
      <c r="S583" s="544">
        <v>0</v>
      </c>
      <c r="T583" s="547">
        <f t="shared" si="52"/>
        <v>8</v>
      </c>
      <c r="U583" s="547">
        <f t="shared" si="51"/>
        <v>1879.44</v>
      </c>
    </row>
    <row r="584" spans="1:21" x14ac:dyDescent="0.3">
      <c r="A584" s="541" t="s">
        <v>5066</v>
      </c>
      <c r="B584" s="557" t="s">
        <v>10</v>
      </c>
      <c r="C584" s="558" t="s">
        <v>4514</v>
      </c>
      <c r="D584" s="543" t="s">
        <v>217</v>
      </c>
      <c r="E584" s="544">
        <v>8</v>
      </c>
      <c r="F584" s="544">
        <v>45.95</v>
      </c>
      <c r="G584" s="544">
        <f t="shared" si="53"/>
        <v>367.6</v>
      </c>
      <c r="H584" s="570">
        <v>0</v>
      </c>
      <c r="I584" s="570">
        <v>45.95</v>
      </c>
      <c r="J584" s="570">
        <v>0</v>
      </c>
      <c r="K584" s="544">
        <v>8</v>
      </c>
      <c r="L584" s="544">
        <v>55.56</v>
      </c>
      <c r="M584" s="544">
        <v>444.48</v>
      </c>
      <c r="N584" s="544">
        <v>0</v>
      </c>
      <c r="O584" s="544">
        <v>55.56</v>
      </c>
      <c r="P584" s="544">
        <f t="shared" si="54"/>
        <v>0</v>
      </c>
      <c r="Q584" s="556"/>
      <c r="R584" s="556">
        <v>55.56</v>
      </c>
      <c r="S584" s="544">
        <v>0</v>
      </c>
      <c r="T584" s="547">
        <f t="shared" si="52"/>
        <v>8</v>
      </c>
      <c r="U584" s="547">
        <f t="shared" si="51"/>
        <v>444.48</v>
      </c>
    </row>
    <row r="585" spans="1:21" x14ac:dyDescent="0.3">
      <c r="A585" s="541" t="s">
        <v>5067</v>
      </c>
      <c r="B585" s="557" t="s">
        <v>10</v>
      </c>
      <c r="C585" s="558" t="s">
        <v>4516</v>
      </c>
      <c r="D585" s="543" t="s">
        <v>1200</v>
      </c>
      <c r="E585" s="544">
        <v>8</v>
      </c>
      <c r="F585" s="544">
        <v>5.47</v>
      </c>
      <c r="G585" s="544">
        <f t="shared" si="53"/>
        <v>43.76</v>
      </c>
      <c r="H585" s="570">
        <v>0</v>
      </c>
      <c r="I585" s="570">
        <v>5.47</v>
      </c>
      <c r="J585" s="570">
        <v>0</v>
      </c>
      <c r="K585" s="544">
        <v>8</v>
      </c>
      <c r="L585" s="544">
        <v>6.61</v>
      </c>
      <c r="M585" s="544">
        <v>52.88</v>
      </c>
      <c r="N585" s="544">
        <v>0</v>
      </c>
      <c r="O585" s="544">
        <v>6.61</v>
      </c>
      <c r="P585" s="544">
        <f t="shared" si="54"/>
        <v>0</v>
      </c>
      <c r="Q585" s="556"/>
      <c r="R585" s="556">
        <v>6.61</v>
      </c>
      <c r="S585" s="544">
        <v>0</v>
      </c>
      <c r="T585" s="547">
        <f t="shared" si="52"/>
        <v>8</v>
      </c>
      <c r="U585" s="547">
        <f t="shared" ref="U585:U648" si="55">ROUNDDOWN((H585*I585)+(K585*L585)+(Q585*R585),2)</f>
        <v>52.88</v>
      </c>
    </row>
    <row r="586" spans="1:21" x14ac:dyDescent="0.3">
      <c r="A586" s="541" t="s">
        <v>5068</v>
      </c>
      <c r="B586" s="557" t="s">
        <v>10</v>
      </c>
      <c r="C586" s="558" t="s">
        <v>5069</v>
      </c>
      <c r="D586" s="543" t="s">
        <v>1200</v>
      </c>
      <c r="E586" s="544">
        <v>16</v>
      </c>
      <c r="F586" s="544">
        <v>7.72</v>
      </c>
      <c r="G586" s="544">
        <f t="shared" si="53"/>
        <v>123.52</v>
      </c>
      <c r="H586" s="570">
        <v>0</v>
      </c>
      <c r="I586" s="570">
        <v>7.72</v>
      </c>
      <c r="J586" s="570">
        <v>0</v>
      </c>
      <c r="K586" s="544">
        <v>16</v>
      </c>
      <c r="L586" s="544">
        <v>9.33</v>
      </c>
      <c r="M586" s="544">
        <v>149.28</v>
      </c>
      <c r="N586" s="544">
        <v>0</v>
      </c>
      <c r="O586" s="544">
        <v>9.33</v>
      </c>
      <c r="P586" s="544">
        <f t="shared" si="54"/>
        <v>0</v>
      </c>
      <c r="Q586" s="556"/>
      <c r="R586" s="556">
        <v>9.33</v>
      </c>
      <c r="S586" s="544">
        <v>0</v>
      </c>
      <c r="T586" s="547">
        <f t="shared" si="52"/>
        <v>16</v>
      </c>
      <c r="U586" s="547">
        <f t="shared" si="55"/>
        <v>149.28</v>
      </c>
    </row>
    <row r="587" spans="1:21" x14ac:dyDescent="0.3">
      <c r="A587" s="541" t="s">
        <v>5070</v>
      </c>
      <c r="B587" s="557" t="s">
        <v>10</v>
      </c>
      <c r="C587" s="558" t="s">
        <v>5071</v>
      </c>
      <c r="D587" s="543" t="s">
        <v>76</v>
      </c>
      <c r="E587" s="544">
        <v>8</v>
      </c>
      <c r="F587" s="544">
        <v>32.14</v>
      </c>
      <c r="G587" s="544">
        <f t="shared" si="53"/>
        <v>257.12</v>
      </c>
      <c r="H587" s="570">
        <v>0</v>
      </c>
      <c r="I587" s="570">
        <v>32.14</v>
      </c>
      <c r="J587" s="570">
        <v>0</v>
      </c>
      <c r="K587" s="544">
        <v>8</v>
      </c>
      <c r="L587" s="544">
        <v>38.86</v>
      </c>
      <c r="M587" s="544">
        <v>310.88</v>
      </c>
      <c r="N587" s="544">
        <v>0</v>
      </c>
      <c r="O587" s="544">
        <v>38.86</v>
      </c>
      <c r="P587" s="544">
        <f t="shared" si="54"/>
        <v>0</v>
      </c>
      <c r="Q587" s="556"/>
      <c r="R587" s="556">
        <v>38.86</v>
      </c>
      <c r="S587" s="544">
        <v>0</v>
      </c>
      <c r="T587" s="547">
        <f t="shared" si="52"/>
        <v>8</v>
      </c>
      <c r="U587" s="547">
        <f t="shared" si="55"/>
        <v>310.88</v>
      </c>
    </row>
    <row r="588" spans="1:21" x14ac:dyDescent="0.3">
      <c r="A588" s="541" t="s">
        <v>5072</v>
      </c>
      <c r="B588" s="557" t="s">
        <v>10</v>
      </c>
      <c r="C588" s="558" t="s">
        <v>5073</v>
      </c>
      <c r="D588" s="543" t="s">
        <v>179</v>
      </c>
      <c r="E588" s="544">
        <v>2</v>
      </c>
      <c r="F588" s="544">
        <v>13.47</v>
      </c>
      <c r="G588" s="544">
        <f t="shared" si="53"/>
        <v>26.94</v>
      </c>
      <c r="H588" s="570">
        <v>0</v>
      </c>
      <c r="I588" s="570">
        <v>13.47</v>
      </c>
      <c r="J588" s="570">
        <v>0</v>
      </c>
      <c r="K588" s="544">
        <v>2</v>
      </c>
      <c r="L588" s="544">
        <v>16.29</v>
      </c>
      <c r="M588" s="544">
        <v>32.58</v>
      </c>
      <c r="N588" s="544">
        <v>0</v>
      </c>
      <c r="O588" s="544">
        <v>16.29</v>
      </c>
      <c r="P588" s="544">
        <f t="shared" si="54"/>
        <v>0</v>
      </c>
      <c r="Q588" s="556"/>
      <c r="R588" s="556">
        <v>16.29</v>
      </c>
      <c r="S588" s="544">
        <v>0</v>
      </c>
      <c r="T588" s="547">
        <f t="shared" si="52"/>
        <v>2</v>
      </c>
      <c r="U588" s="547">
        <f t="shared" si="55"/>
        <v>32.58</v>
      </c>
    </row>
    <row r="589" spans="1:21" x14ac:dyDescent="0.3">
      <c r="A589" s="541" t="s">
        <v>5074</v>
      </c>
      <c r="B589" s="557" t="s">
        <v>10</v>
      </c>
      <c r="C589" s="558" t="s">
        <v>5075</v>
      </c>
      <c r="D589" s="543" t="s">
        <v>217</v>
      </c>
      <c r="E589" s="544">
        <v>8</v>
      </c>
      <c r="F589" s="544">
        <v>15.28</v>
      </c>
      <c r="G589" s="544">
        <f t="shared" si="53"/>
        <v>122.24</v>
      </c>
      <c r="H589" s="570">
        <v>0</v>
      </c>
      <c r="I589" s="570">
        <v>15.28</v>
      </c>
      <c r="J589" s="570">
        <v>0</v>
      </c>
      <c r="K589" s="544">
        <v>8</v>
      </c>
      <c r="L589" s="544">
        <v>18.47</v>
      </c>
      <c r="M589" s="544">
        <v>147.76</v>
      </c>
      <c r="N589" s="544">
        <v>0</v>
      </c>
      <c r="O589" s="544">
        <v>18.47</v>
      </c>
      <c r="P589" s="544">
        <f t="shared" si="54"/>
        <v>0</v>
      </c>
      <c r="Q589" s="556"/>
      <c r="R589" s="556">
        <v>18.47</v>
      </c>
      <c r="S589" s="544">
        <v>0</v>
      </c>
      <c r="T589" s="547">
        <f t="shared" si="52"/>
        <v>8</v>
      </c>
      <c r="U589" s="547">
        <f t="shared" si="55"/>
        <v>147.76</v>
      </c>
    </row>
    <row r="590" spans="1:21" x14ac:dyDescent="0.3">
      <c r="A590" s="541" t="s">
        <v>5076</v>
      </c>
      <c r="B590" s="557" t="s">
        <v>10</v>
      </c>
      <c r="C590" s="558" t="s">
        <v>5077</v>
      </c>
      <c r="D590" s="543" t="s">
        <v>1200</v>
      </c>
      <c r="E590" s="544">
        <v>8</v>
      </c>
      <c r="F590" s="544">
        <v>3.85</v>
      </c>
      <c r="G590" s="544">
        <f t="shared" si="53"/>
        <v>30.8</v>
      </c>
      <c r="H590" s="570">
        <v>0</v>
      </c>
      <c r="I590" s="570">
        <v>3.85</v>
      </c>
      <c r="J590" s="570">
        <v>0</v>
      </c>
      <c r="K590" s="544">
        <v>8</v>
      </c>
      <c r="L590" s="544">
        <v>4.6500000000000004</v>
      </c>
      <c r="M590" s="544">
        <v>37.200000000000003</v>
      </c>
      <c r="N590" s="544">
        <v>0</v>
      </c>
      <c r="O590" s="544">
        <v>4.6500000000000004</v>
      </c>
      <c r="P590" s="544">
        <f t="shared" si="54"/>
        <v>0</v>
      </c>
      <c r="Q590" s="556"/>
      <c r="R590" s="556">
        <v>4.6500000000000004</v>
      </c>
      <c r="S590" s="544">
        <v>0</v>
      </c>
      <c r="T590" s="547">
        <f t="shared" si="52"/>
        <v>8</v>
      </c>
      <c r="U590" s="547">
        <f t="shared" si="55"/>
        <v>37.200000000000003</v>
      </c>
    </row>
    <row r="591" spans="1:21" x14ac:dyDescent="0.3">
      <c r="A591" s="541" t="s">
        <v>5078</v>
      </c>
      <c r="B591" s="557" t="s">
        <v>10</v>
      </c>
      <c r="C591" s="558" t="s">
        <v>5079</v>
      </c>
      <c r="D591" s="543" t="s">
        <v>217</v>
      </c>
      <c r="E591" s="544">
        <v>36</v>
      </c>
      <c r="F591" s="544">
        <v>20.94</v>
      </c>
      <c r="G591" s="544">
        <f t="shared" si="53"/>
        <v>753.84</v>
      </c>
      <c r="H591" s="570">
        <v>0</v>
      </c>
      <c r="I591" s="570">
        <v>20.94</v>
      </c>
      <c r="J591" s="570">
        <v>0</v>
      </c>
      <c r="K591" s="544">
        <v>36</v>
      </c>
      <c r="L591" s="544">
        <v>25.32</v>
      </c>
      <c r="M591" s="544">
        <v>911.52</v>
      </c>
      <c r="N591" s="544">
        <v>0</v>
      </c>
      <c r="O591" s="544">
        <v>25.32</v>
      </c>
      <c r="P591" s="544">
        <f t="shared" si="54"/>
        <v>0</v>
      </c>
      <c r="Q591" s="556"/>
      <c r="R591" s="556">
        <v>25.32</v>
      </c>
      <c r="S591" s="544">
        <v>0</v>
      </c>
      <c r="T591" s="547">
        <f t="shared" si="52"/>
        <v>36</v>
      </c>
      <c r="U591" s="547">
        <f t="shared" si="55"/>
        <v>911.52</v>
      </c>
    </row>
    <row r="592" spans="1:21" x14ac:dyDescent="0.3">
      <c r="A592" s="541" t="s">
        <v>5080</v>
      </c>
      <c r="B592" s="557" t="s">
        <v>10</v>
      </c>
      <c r="C592" s="558" t="s">
        <v>5081</v>
      </c>
      <c r="D592" s="543" t="s">
        <v>1168</v>
      </c>
      <c r="E592" s="544">
        <v>48</v>
      </c>
      <c r="F592" s="544">
        <v>15.22</v>
      </c>
      <c r="G592" s="544">
        <f t="shared" si="53"/>
        <v>730.56</v>
      </c>
      <c r="H592" s="570">
        <v>0</v>
      </c>
      <c r="I592" s="570">
        <v>15.22</v>
      </c>
      <c r="J592" s="570">
        <v>0</v>
      </c>
      <c r="K592" s="544">
        <v>48</v>
      </c>
      <c r="L592" s="544">
        <v>18.399999999999999</v>
      </c>
      <c r="M592" s="544">
        <v>883.2</v>
      </c>
      <c r="N592" s="544">
        <v>0</v>
      </c>
      <c r="O592" s="544">
        <v>18.399999999999999</v>
      </c>
      <c r="P592" s="544">
        <f t="shared" si="54"/>
        <v>0</v>
      </c>
      <c r="Q592" s="556"/>
      <c r="R592" s="556">
        <v>18.399999999999999</v>
      </c>
      <c r="S592" s="544">
        <v>0</v>
      </c>
      <c r="T592" s="547">
        <f t="shared" si="52"/>
        <v>48</v>
      </c>
      <c r="U592" s="547">
        <f t="shared" si="55"/>
        <v>883.2</v>
      </c>
    </row>
    <row r="593" spans="1:21" x14ac:dyDescent="0.3">
      <c r="A593" s="541" t="s">
        <v>5082</v>
      </c>
      <c r="B593" s="557" t="s">
        <v>10</v>
      </c>
      <c r="C593" s="558" t="s">
        <v>5083</v>
      </c>
      <c r="D593" s="543" t="s">
        <v>1200</v>
      </c>
      <c r="E593" s="544">
        <v>120</v>
      </c>
      <c r="F593" s="544">
        <v>1.08</v>
      </c>
      <c r="G593" s="544">
        <f t="shared" si="53"/>
        <v>129.6</v>
      </c>
      <c r="H593" s="570">
        <v>0</v>
      </c>
      <c r="I593" s="570">
        <v>1.08</v>
      </c>
      <c r="J593" s="570">
        <v>0</v>
      </c>
      <c r="K593" s="544">
        <v>120</v>
      </c>
      <c r="L593" s="544">
        <v>1.31</v>
      </c>
      <c r="M593" s="544">
        <v>157.19999999999999</v>
      </c>
      <c r="N593" s="544">
        <v>0</v>
      </c>
      <c r="O593" s="544">
        <v>1.31</v>
      </c>
      <c r="P593" s="544">
        <f t="shared" si="54"/>
        <v>0</v>
      </c>
      <c r="Q593" s="556"/>
      <c r="R593" s="556">
        <v>1.31</v>
      </c>
      <c r="S593" s="544">
        <v>0</v>
      </c>
      <c r="T593" s="547">
        <f t="shared" si="52"/>
        <v>120</v>
      </c>
      <c r="U593" s="547">
        <f t="shared" si="55"/>
        <v>157.19999999999999</v>
      </c>
    </row>
    <row r="594" spans="1:21" x14ac:dyDescent="0.3">
      <c r="A594" s="541" t="s">
        <v>5084</v>
      </c>
      <c r="B594" s="557" t="s">
        <v>10</v>
      </c>
      <c r="C594" s="558" t="s">
        <v>5085</v>
      </c>
      <c r="D594" s="543" t="s">
        <v>1200</v>
      </c>
      <c r="E594" s="544">
        <v>120</v>
      </c>
      <c r="F594" s="544">
        <v>0.45</v>
      </c>
      <c r="G594" s="544">
        <f t="shared" si="53"/>
        <v>54</v>
      </c>
      <c r="H594" s="570">
        <v>0</v>
      </c>
      <c r="I594" s="570">
        <v>0.45</v>
      </c>
      <c r="J594" s="570">
        <v>0</v>
      </c>
      <c r="K594" s="544">
        <v>120</v>
      </c>
      <c r="L594" s="544">
        <v>0.54</v>
      </c>
      <c r="M594" s="544">
        <v>64.8</v>
      </c>
      <c r="N594" s="544">
        <v>0</v>
      </c>
      <c r="O594" s="544">
        <v>0.54</v>
      </c>
      <c r="P594" s="544">
        <f t="shared" si="54"/>
        <v>0</v>
      </c>
      <c r="Q594" s="556"/>
      <c r="R594" s="556">
        <v>0.54</v>
      </c>
      <c r="S594" s="544">
        <v>0</v>
      </c>
      <c r="T594" s="547">
        <f t="shared" ref="T594:T657" si="56">Q594+E594</f>
        <v>120</v>
      </c>
      <c r="U594" s="547">
        <f t="shared" si="55"/>
        <v>64.8</v>
      </c>
    </row>
    <row r="595" spans="1:21" x14ac:dyDescent="0.3">
      <c r="A595" s="541" t="s">
        <v>5086</v>
      </c>
      <c r="B595" s="557" t="s">
        <v>10</v>
      </c>
      <c r="C595" s="558" t="s">
        <v>5087</v>
      </c>
      <c r="D595" s="543" t="s">
        <v>1200</v>
      </c>
      <c r="E595" s="544">
        <v>120</v>
      </c>
      <c r="F595" s="544">
        <v>0.55000000000000004</v>
      </c>
      <c r="G595" s="544">
        <f t="shared" si="53"/>
        <v>66</v>
      </c>
      <c r="H595" s="570">
        <v>0</v>
      </c>
      <c r="I595" s="570">
        <v>0.55000000000000004</v>
      </c>
      <c r="J595" s="570">
        <v>0</v>
      </c>
      <c r="K595" s="544">
        <v>120</v>
      </c>
      <c r="L595" s="544">
        <v>0.66</v>
      </c>
      <c r="M595" s="544">
        <v>79.2</v>
      </c>
      <c r="N595" s="544">
        <v>0</v>
      </c>
      <c r="O595" s="544">
        <v>0.66</v>
      </c>
      <c r="P595" s="544">
        <f t="shared" si="54"/>
        <v>0</v>
      </c>
      <c r="Q595" s="556"/>
      <c r="R595" s="556">
        <v>0.66</v>
      </c>
      <c r="S595" s="544">
        <v>0</v>
      </c>
      <c r="T595" s="547">
        <f t="shared" si="56"/>
        <v>120</v>
      </c>
      <c r="U595" s="547">
        <f t="shared" si="55"/>
        <v>79.2</v>
      </c>
    </row>
    <row r="596" spans="1:21" x14ac:dyDescent="0.3">
      <c r="A596" s="541" t="s">
        <v>5088</v>
      </c>
      <c r="B596" s="557" t="s">
        <v>10</v>
      </c>
      <c r="C596" s="558" t="s">
        <v>5089</v>
      </c>
      <c r="D596" s="543" t="s">
        <v>1200</v>
      </c>
      <c r="E596" s="544">
        <v>16</v>
      </c>
      <c r="F596" s="544">
        <v>5.13</v>
      </c>
      <c r="G596" s="544">
        <f t="shared" si="53"/>
        <v>82.08</v>
      </c>
      <c r="H596" s="570">
        <v>0</v>
      </c>
      <c r="I596" s="570">
        <v>5.13</v>
      </c>
      <c r="J596" s="570">
        <v>0</v>
      </c>
      <c r="K596" s="544">
        <v>16</v>
      </c>
      <c r="L596" s="544">
        <v>6.2</v>
      </c>
      <c r="M596" s="544">
        <v>99.2</v>
      </c>
      <c r="N596" s="544">
        <v>0</v>
      </c>
      <c r="O596" s="544">
        <v>6.2</v>
      </c>
      <c r="P596" s="544">
        <f t="shared" si="54"/>
        <v>0</v>
      </c>
      <c r="Q596" s="556"/>
      <c r="R596" s="556">
        <v>6.2</v>
      </c>
      <c r="S596" s="544">
        <v>0</v>
      </c>
      <c r="T596" s="547">
        <f t="shared" si="56"/>
        <v>16</v>
      </c>
      <c r="U596" s="547">
        <f t="shared" si="55"/>
        <v>99.2</v>
      </c>
    </row>
    <row r="597" spans="1:21" x14ac:dyDescent="0.3">
      <c r="A597" s="541" t="s">
        <v>5090</v>
      </c>
      <c r="B597" s="557" t="s">
        <v>10</v>
      </c>
      <c r="C597" s="558" t="s">
        <v>5091</v>
      </c>
      <c r="D597" s="543" t="s">
        <v>217</v>
      </c>
      <c r="E597" s="544">
        <v>8</v>
      </c>
      <c r="F597" s="544">
        <v>16.78</v>
      </c>
      <c r="G597" s="544">
        <f t="shared" si="53"/>
        <v>134.24</v>
      </c>
      <c r="H597" s="570">
        <v>0</v>
      </c>
      <c r="I597" s="570">
        <v>16.78</v>
      </c>
      <c r="J597" s="570">
        <v>0</v>
      </c>
      <c r="K597" s="544">
        <v>8</v>
      </c>
      <c r="L597" s="544">
        <v>20.29</v>
      </c>
      <c r="M597" s="544">
        <v>162.32</v>
      </c>
      <c r="N597" s="544">
        <v>0</v>
      </c>
      <c r="O597" s="544">
        <v>20.29</v>
      </c>
      <c r="P597" s="544">
        <f t="shared" si="54"/>
        <v>0</v>
      </c>
      <c r="Q597" s="556"/>
      <c r="R597" s="556">
        <v>20.29</v>
      </c>
      <c r="S597" s="544">
        <v>0</v>
      </c>
      <c r="T597" s="547">
        <f t="shared" si="56"/>
        <v>8</v>
      </c>
      <c r="U597" s="547">
        <f t="shared" si="55"/>
        <v>162.32</v>
      </c>
    </row>
    <row r="598" spans="1:21" x14ac:dyDescent="0.3">
      <c r="A598" s="541" t="s">
        <v>5092</v>
      </c>
      <c r="B598" s="557" t="s">
        <v>10</v>
      </c>
      <c r="C598" s="558" t="s">
        <v>5093</v>
      </c>
      <c r="D598" s="543" t="s">
        <v>1200</v>
      </c>
      <c r="E598" s="544">
        <v>16</v>
      </c>
      <c r="F598" s="544">
        <v>0.7</v>
      </c>
      <c r="G598" s="544">
        <f t="shared" si="53"/>
        <v>11.2</v>
      </c>
      <c r="H598" s="570">
        <v>0</v>
      </c>
      <c r="I598" s="570">
        <v>0.7</v>
      </c>
      <c r="J598" s="570">
        <v>0</v>
      </c>
      <c r="K598" s="544">
        <v>16</v>
      </c>
      <c r="L598" s="544">
        <v>0.85</v>
      </c>
      <c r="M598" s="544">
        <v>13.6</v>
      </c>
      <c r="N598" s="544">
        <v>0</v>
      </c>
      <c r="O598" s="544">
        <v>0.85</v>
      </c>
      <c r="P598" s="544">
        <f t="shared" si="54"/>
        <v>0</v>
      </c>
      <c r="Q598" s="556"/>
      <c r="R598" s="556">
        <v>0.85</v>
      </c>
      <c r="S598" s="544">
        <v>0</v>
      </c>
      <c r="T598" s="547">
        <f t="shared" si="56"/>
        <v>16</v>
      </c>
      <c r="U598" s="547">
        <f t="shared" si="55"/>
        <v>13.6</v>
      </c>
    </row>
    <row r="599" spans="1:21" x14ac:dyDescent="0.3">
      <c r="A599" s="559" t="s">
        <v>295</v>
      </c>
      <c r="B599" s="560" t="s">
        <v>4573</v>
      </c>
      <c r="C599" s="561"/>
      <c r="D599" s="562">
        <v>0</v>
      </c>
      <c r="E599" s="563">
        <v>0</v>
      </c>
      <c r="F599" s="563">
        <v>0</v>
      </c>
      <c r="G599" s="563">
        <f t="shared" si="53"/>
        <v>0</v>
      </c>
      <c r="H599" s="563">
        <v>0</v>
      </c>
      <c r="I599" s="563">
        <v>0</v>
      </c>
      <c r="J599" s="563">
        <v>0</v>
      </c>
      <c r="K599" s="563"/>
      <c r="L599" s="563">
        <v>0</v>
      </c>
      <c r="M599" s="563"/>
      <c r="N599" s="563"/>
      <c r="O599" s="563">
        <v>0</v>
      </c>
      <c r="P599" s="563">
        <f>SUM(P600:P604)</f>
        <v>0</v>
      </c>
      <c r="Q599" s="582"/>
      <c r="R599" s="582"/>
      <c r="S599" s="563">
        <v>0</v>
      </c>
      <c r="T599" s="562">
        <f t="shared" si="56"/>
        <v>0</v>
      </c>
      <c r="U599" s="566">
        <f t="shared" si="55"/>
        <v>0</v>
      </c>
    </row>
    <row r="600" spans="1:21" x14ac:dyDescent="0.3">
      <c r="A600" s="541" t="s">
        <v>5094</v>
      </c>
      <c r="B600" s="557" t="s">
        <v>10</v>
      </c>
      <c r="C600" s="558" t="s">
        <v>4575</v>
      </c>
      <c r="D600" s="543" t="s">
        <v>115</v>
      </c>
      <c r="E600" s="544">
        <v>1987.28</v>
      </c>
      <c r="F600" s="544">
        <v>3.37</v>
      </c>
      <c r="G600" s="544">
        <f t="shared" si="53"/>
        <v>6697.13</v>
      </c>
      <c r="H600" s="570">
        <v>0</v>
      </c>
      <c r="I600" s="570">
        <v>3.37</v>
      </c>
      <c r="J600" s="570">
        <v>0</v>
      </c>
      <c r="K600" s="544">
        <v>1987.28</v>
      </c>
      <c r="L600" s="544">
        <v>4.07</v>
      </c>
      <c r="M600" s="544">
        <v>8088.22</v>
      </c>
      <c r="N600" s="544">
        <v>0</v>
      </c>
      <c r="O600" s="544">
        <v>4.07</v>
      </c>
      <c r="P600" s="544">
        <f>ROUND(N600*O600,2)</f>
        <v>0</v>
      </c>
      <c r="Q600" s="556"/>
      <c r="R600" s="556">
        <v>4.07</v>
      </c>
      <c r="S600" s="544">
        <v>0</v>
      </c>
      <c r="T600" s="547">
        <f t="shared" si="56"/>
        <v>1987.28</v>
      </c>
      <c r="U600" s="547">
        <f t="shared" si="55"/>
        <v>8088.22</v>
      </c>
    </row>
    <row r="601" spans="1:21" ht="27.6" x14ac:dyDescent="0.3">
      <c r="A601" s="541" t="s">
        <v>5095</v>
      </c>
      <c r="B601" s="557" t="s">
        <v>10</v>
      </c>
      <c r="C601" s="558" t="s">
        <v>5096</v>
      </c>
      <c r="D601" s="543" t="s">
        <v>115</v>
      </c>
      <c r="E601" s="544">
        <v>587.08000000000004</v>
      </c>
      <c r="F601" s="544">
        <v>29.07</v>
      </c>
      <c r="G601" s="544">
        <f t="shared" si="53"/>
        <v>17066.419999999998</v>
      </c>
      <c r="H601" s="570">
        <v>0</v>
      </c>
      <c r="I601" s="570">
        <v>29.07</v>
      </c>
      <c r="J601" s="570">
        <v>0</v>
      </c>
      <c r="K601" s="544">
        <v>587.08000000000004</v>
      </c>
      <c r="L601" s="544">
        <v>35.15</v>
      </c>
      <c r="M601" s="544">
        <v>20635.86</v>
      </c>
      <c r="N601" s="544">
        <v>0</v>
      </c>
      <c r="O601" s="544">
        <v>35.15</v>
      </c>
      <c r="P601" s="544">
        <f>ROUND(N601*O601,2)</f>
        <v>0</v>
      </c>
      <c r="Q601" s="556"/>
      <c r="R601" s="556">
        <v>35.15</v>
      </c>
      <c r="S601" s="544">
        <v>0</v>
      </c>
      <c r="T601" s="547">
        <f t="shared" si="56"/>
        <v>587.08000000000004</v>
      </c>
      <c r="U601" s="547">
        <f t="shared" si="55"/>
        <v>20635.86</v>
      </c>
    </row>
    <row r="602" spans="1:21" ht="41.4" x14ac:dyDescent="0.3">
      <c r="A602" s="541" t="s">
        <v>5097</v>
      </c>
      <c r="B602" s="557" t="s">
        <v>10</v>
      </c>
      <c r="C602" s="558" t="s">
        <v>4645</v>
      </c>
      <c r="D602" s="543" t="s">
        <v>115</v>
      </c>
      <c r="E602" s="544">
        <v>1400.2</v>
      </c>
      <c r="F602" s="544">
        <v>29.54</v>
      </c>
      <c r="G602" s="544">
        <f t="shared" si="53"/>
        <v>41361.910000000003</v>
      </c>
      <c r="H602" s="570">
        <v>0</v>
      </c>
      <c r="I602" s="570">
        <v>29.54</v>
      </c>
      <c r="J602" s="570">
        <v>0</v>
      </c>
      <c r="K602" s="544">
        <v>1400.2</v>
      </c>
      <c r="L602" s="544">
        <v>35.72</v>
      </c>
      <c r="M602" s="544">
        <v>50015.14</v>
      </c>
      <c r="N602" s="544">
        <v>0</v>
      </c>
      <c r="O602" s="544">
        <v>35.72</v>
      </c>
      <c r="P602" s="544">
        <f>ROUND(N602*O602,2)</f>
        <v>0</v>
      </c>
      <c r="Q602" s="556"/>
      <c r="R602" s="556">
        <v>35.72</v>
      </c>
      <c r="S602" s="544">
        <v>0</v>
      </c>
      <c r="T602" s="547">
        <f t="shared" si="56"/>
        <v>1400.2</v>
      </c>
      <c r="U602" s="547">
        <f t="shared" si="55"/>
        <v>50015.14</v>
      </c>
    </row>
    <row r="603" spans="1:21" ht="41.4" x14ac:dyDescent="0.3">
      <c r="A603" s="541" t="s">
        <v>5098</v>
      </c>
      <c r="B603" s="557" t="s">
        <v>10</v>
      </c>
      <c r="C603" s="558" t="s">
        <v>5099</v>
      </c>
      <c r="D603" s="543" t="s">
        <v>115</v>
      </c>
      <c r="E603" s="544">
        <v>246.94</v>
      </c>
      <c r="F603" s="544">
        <v>47.67</v>
      </c>
      <c r="G603" s="544">
        <f t="shared" ref="G603:G666" si="57">ROUND(E603*F603,2)</f>
        <v>11771.63</v>
      </c>
      <c r="H603" s="570">
        <v>0</v>
      </c>
      <c r="I603" s="570">
        <v>47.67</v>
      </c>
      <c r="J603" s="570">
        <v>0</v>
      </c>
      <c r="K603" s="544">
        <v>246.94</v>
      </c>
      <c r="L603" s="544">
        <v>57.64</v>
      </c>
      <c r="M603" s="544">
        <v>14233.62</v>
      </c>
      <c r="N603" s="544">
        <v>0</v>
      </c>
      <c r="O603" s="544">
        <v>57.64</v>
      </c>
      <c r="P603" s="544">
        <f>ROUND(N603*O603,2)</f>
        <v>0</v>
      </c>
      <c r="Q603" s="556"/>
      <c r="R603" s="556">
        <v>57.64</v>
      </c>
      <c r="S603" s="544">
        <v>0</v>
      </c>
      <c r="T603" s="547">
        <f t="shared" si="56"/>
        <v>246.94</v>
      </c>
      <c r="U603" s="547">
        <f t="shared" si="55"/>
        <v>14233.62</v>
      </c>
    </row>
    <row r="604" spans="1:21" ht="27.6" x14ac:dyDescent="0.3">
      <c r="A604" s="541" t="s">
        <v>5100</v>
      </c>
      <c r="B604" s="557" t="s">
        <v>10</v>
      </c>
      <c r="C604" s="558" t="s">
        <v>5101</v>
      </c>
      <c r="D604" s="543" t="s">
        <v>1124</v>
      </c>
      <c r="E604" s="544">
        <v>275.5</v>
      </c>
      <c r="F604" s="544">
        <v>100.32</v>
      </c>
      <c r="G604" s="544">
        <f t="shared" si="57"/>
        <v>27638.16</v>
      </c>
      <c r="H604" s="570">
        <v>0</v>
      </c>
      <c r="I604" s="570">
        <v>100.32</v>
      </c>
      <c r="J604" s="570">
        <v>0</v>
      </c>
      <c r="K604" s="544">
        <v>275.5</v>
      </c>
      <c r="L604" s="544">
        <v>121.29</v>
      </c>
      <c r="M604" s="544">
        <v>33415.39</v>
      </c>
      <c r="N604" s="544">
        <v>0</v>
      </c>
      <c r="O604" s="544">
        <v>121.29</v>
      </c>
      <c r="P604" s="544">
        <f>ROUND(N604*O604,2)</f>
        <v>0</v>
      </c>
      <c r="Q604" s="556"/>
      <c r="R604" s="556">
        <v>121.29</v>
      </c>
      <c r="S604" s="544">
        <v>0</v>
      </c>
      <c r="T604" s="547">
        <f t="shared" si="56"/>
        <v>275.5</v>
      </c>
      <c r="U604" s="547">
        <f t="shared" si="55"/>
        <v>33415.39</v>
      </c>
    </row>
    <row r="605" spans="1:21" x14ac:dyDescent="0.3">
      <c r="A605" s="559" t="s">
        <v>1808</v>
      </c>
      <c r="B605" s="560" t="s">
        <v>1209</v>
      </c>
      <c r="C605" s="561"/>
      <c r="D605" s="562">
        <v>0</v>
      </c>
      <c r="E605" s="563">
        <v>0</v>
      </c>
      <c r="F605" s="563">
        <v>0</v>
      </c>
      <c r="G605" s="563">
        <f t="shared" si="57"/>
        <v>0</v>
      </c>
      <c r="H605" s="563">
        <v>0</v>
      </c>
      <c r="I605" s="563">
        <v>0</v>
      </c>
      <c r="J605" s="563">
        <v>0</v>
      </c>
      <c r="K605" s="563"/>
      <c r="L605" s="563">
        <v>0</v>
      </c>
      <c r="M605" s="563"/>
      <c r="N605" s="563"/>
      <c r="O605" s="563">
        <v>0</v>
      </c>
      <c r="P605" s="563">
        <f>SUM(P606:P608)</f>
        <v>0</v>
      </c>
      <c r="Q605" s="564"/>
      <c r="R605" s="564"/>
      <c r="S605" s="565">
        <v>0</v>
      </c>
      <c r="T605" s="566">
        <f t="shared" si="56"/>
        <v>0</v>
      </c>
      <c r="U605" s="566">
        <f t="shared" si="55"/>
        <v>0</v>
      </c>
    </row>
    <row r="606" spans="1:21" x14ac:dyDescent="0.3">
      <c r="A606" s="541" t="s">
        <v>5102</v>
      </c>
      <c r="B606" s="557" t="s">
        <v>10</v>
      </c>
      <c r="C606" s="558" t="s">
        <v>5103</v>
      </c>
      <c r="D606" s="543" t="s">
        <v>115</v>
      </c>
      <c r="E606" s="544">
        <v>505.3</v>
      </c>
      <c r="F606" s="544">
        <v>29.46</v>
      </c>
      <c r="G606" s="544">
        <f t="shared" si="57"/>
        <v>14886.14</v>
      </c>
      <c r="H606" s="570">
        <v>0</v>
      </c>
      <c r="I606" s="570">
        <v>29.46</v>
      </c>
      <c r="J606" s="570">
        <v>0</v>
      </c>
      <c r="K606" s="544">
        <v>505.3</v>
      </c>
      <c r="L606" s="544">
        <v>35.619999999999997</v>
      </c>
      <c r="M606" s="544">
        <v>17998.78</v>
      </c>
      <c r="N606" s="544">
        <v>0</v>
      </c>
      <c r="O606" s="544">
        <v>35.619999999999997</v>
      </c>
      <c r="P606" s="544">
        <f>ROUND(N606*O606,2)</f>
        <v>0</v>
      </c>
      <c r="Q606" s="556"/>
      <c r="R606" s="556">
        <v>35.619999999999997</v>
      </c>
      <c r="S606" s="544">
        <v>0</v>
      </c>
      <c r="T606" s="547">
        <f t="shared" si="56"/>
        <v>505.3</v>
      </c>
      <c r="U606" s="547">
        <f t="shared" si="55"/>
        <v>17998.78</v>
      </c>
    </row>
    <row r="607" spans="1:21" ht="27.6" x14ac:dyDescent="0.3">
      <c r="A607" s="541" t="s">
        <v>5104</v>
      </c>
      <c r="B607" s="557" t="s">
        <v>10</v>
      </c>
      <c r="C607" s="558" t="s">
        <v>5105</v>
      </c>
      <c r="D607" s="543" t="s">
        <v>115</v>
      </c>
      <c r="E607" s="544">
        <v>471.7</v>
      </c>
      <c r="F607" s="544">
        <v>35.25</v>
      </c>
      <c r="G607" s="544">
        <f t="shared" si="57"/>
        <v>16627.43</v>
      </c>
      <c r="H607" s="570">
        <v>0</v>
      </c>
      <c r="I607" s="570">
        <v>35.25</v>
      </c>
      <c r="J607" s="570">
        <v>0</v>
      </c>
      <c r="K607" s="544">
        <v>471.7</v>
      </c>
      <c r="L607" s="544">
        <v>42.62</v>
      </c>
      <c r="M607" s="544">
        <v>20103.849999999999</v>
      </c>
      <c r="N607" s="544">
        <v>0</v>
      </c>
      <c r="O607" s="544">
        <v>42.62</v>
      </c>
      <c r="P607" s="544">
        <f>ROUND(N607*O607,2)</f>
        <v>0</v>
      </c>
      <c r="Q607" s="556"/>
      <c r="R607" s="556">
        <v>42.62</v>
      </c>
      <c r="S607" s="544">
        <v>0</v>
      </c>
      <c r="T607" s="547">
        <f t="shared" si="56"/>
        <v>471.7</v>
      </c>
      <c r="U607" s="547">
        <f t="shared" si="55"/>
        <v>20103.849999999999</v>
      </c>
    </row>
    <row r="608" spans="1:21" ht="27.6" x14ac:dyDescent="0.3">
      <c r="A608" s="541" t="s">
        <v>5106</v>
      </c>
      <c r="B608" s="557" t="s">
        <v>10</v>
      </c>
      <c r="C608" s="558" t="s">
        <v>5107</v>
      </c>
      <c r="D608" s="543" t="s">
        <v>115</v>
      </c>
      <c r="E608" s="544">
        <v>33.6</v>
      </c>
      <c r="F608" s="544">
        <v>43.42</v>
      </c>
      <c r="G608" s="544">
        <f t="shared" si="57"/>
        <v>1458.91</v>
      </c>
      <c r="H608" s="570">
        <v>0</v>
      </c>
      <c r="I608" s="570">
        <v>43.42</v>
      </c>
      <c r="J608" s="570">
        <v>0</v>
      </c>
      <c r="K608" s="544">
        <v>33.6</v>
      </c>
      <c r="L608" s="544">
        <v>52.5</v>
      </c>
      <c r="M608" s="544">
        <v>1764</v>
      </c>
      <c r="N608" s="544">
        <v>0</v>
      </c>
      <c r="O608" s="544">
        <v>52.5</v>
      </c>
      <c r="P608" s="544">
        <f>ROUND(N608*O608,2)</f>
        <v>0</v>
      </c>
      <c r="Q608" s="556"/>
      <c r="R608" s="556">
        <v>52.5</v>
      </c>
      <c r="S608" s="544">
        <v>0</v>
      </c>
      <c r="T608" s="547">
        <f t="shared" si="56"/>
        <v>33.6</v>
      </c>
      <c r="U608" s="547">
        <f t="shared" si="55"/>
        <v>1764</v>
      </c>
    </row>
    <row r="609" spans="1:21" x14ac:dyDescent="0.3">
      <c r="A609" s="559" t="s">
        <v>1809</v>
      </c>
      <c r="B609" s="560" t="s">
        <v>4652</v>
      </c>
      <c r="C609" s="561"/>
      <c r="D609" s="562">
        <v>0</v>
      </c>
      <c r="E609" s="563">
        <v>0</v>
      </c>
      <c r="F609" s="563">
        <v>0</v>
      </c>
      <c r="G609" s="563">
        <f t="shared" si="57"/>
        <v>0</v>
      </c>
      <c r="H609" s="563">
        <v>0</v>
      </c>
      <c r="I609" s="563">
        <v>0</v>
      </c>
      <c r="J609" s="563">
        <v>0</v>
      </c>
      <c r="K609" s="563"/>
      <c r="L609" s="563">
        <v>0</v>
      </c>
      <c r="M609" s="563"/>
      <c r="N609" s="563"/>
      <c r="O609" s="563">
        <v>0</v>
      </c>
      <c r="P609" s="563">
        <f>SUM(P610:P620)</f>
        <v>0</v>
      </c>
      <c r="Q609" s="564"/>
      <c r="R609" s="564"/>
      <c r="S609" s="565">
        <v>0</v>
      </c>
      <c r="T609" s="566">
        <f t="shared" si="56"/>
        <v>0</v>
      </c>
      <c r="U609" s="566">
        <f t="shared" si="55"/>
        <v>0</v>
      </c>
    </row>
    <row r="610" spans="1:21" ht="41.4" x14ac:dyDescent="0.3">
      <c r="A610" s="541" t="s">
        <v>5108</v>
      </c>
      <c r="B610" s="557" t="s">
        <v>10</v>
      </c>
      <c r="C610" s="558" t="s">
        <v>5109</v>
      </c>
      <c r="D610" s="543" t="s">
        <v>217</v>
      </c>
      <c r="E610" s="544">
        <v>8</v>
      </c>
      <c r="F610" s="544">
        <v>754.47</v>
      </c>
      <c r="G610" s="544">
        <f t="shared" si="57"/>
        <v>6035.76</v>
      </c>
      <c r="H610" s="570">
        <v>0</v>
      </c>
      <c r="I610" s="570">
        <v>754.47</v>
      </c>
      <c r="J610" s="570">
        <v>0</v>
      </c>
      <c r="K610" s="544">
        <v>8</v>
      </c>
      <c r="L610" s="544">
        <v>912.19</v>
      </c>
      <c r="M610" s="544">
        <v>7297.52</v>
      </c>
      <c r="N610" s="544">
        <v>0</v>
      </c>
      <c r="O610" s="544">
        <v>912.19</v>
      </c>
      <c r="P610" s="544">
        <f t="shared" ref="P610:P620" si="58">ROUND(N610*O610,2)</f>
        <v>0</v>
      </c>
      <c r="Q610" s="556"/>
      <c r="R610" s="556">
        <v>912.19</v>
      </c>
      <c r="S610" s="544">
        <v>0</v>
      </c>
      <c r="T610" s="547">
        <f t="shared" si="56"/>
        <v>8</v>
      </c>
      <c r="U610" s="547">
        <f t="shared" si="55"/>
        <v>7297.52</v>
      </c>
    </row>
    <row r="611" spans="1:21" ht="41.4" x14ac:dyDescent="0.3">
      <c r="A611" s="541" t="s">
        <v>5110</v>
      </c>
      <c r="B611" s="557" t="s">
        <v>10</v>
      </c>
      <c r="C611" s="558" t="s">
        <v>5111</v>
      </c>
      <c r="D611" s="543" t="s">
        <v>217</v>
      </c>
      <c r="E611" s="544">
        <v>11</v>
      </c>
      <c r="F611" s="544">
        <v>773.46</v>
      </c>
      <c r="G611" s="544">
        <f t="shared" si="57"/>
        <v>8508.06</v>
      </c>
      <c r="H611" s="570">
        <v>0</v>
      </c>
      <c r="I611" s="570">
        <v>773.46</v>
      </c>
      <c r="J611" s="570">
        <v>0</v>
      </c>
      <c r="K611" s="544">
        <v>11</v>
      </c>
      <c r="L611" s="544">
        <v>935.15</v>
      </c>
      <c r="M611" s="544">
        <v>10286.65</v>
      </c>
      <c r="N611" s="544">
        <v>0</v>
      </c>
      <c r="O611" s="544">
        <v>935.15</v>
      </c>
      <c r="P611" s="544">
        <f t="shared" si="58"/>
        <v>0</v>
      </c>
      <c r="Q611" s="556"/>
      <c r="R611" s="556">
        <v>935.15</v>
      </c>
      <c r="S611" s="544">
        <v>0</v>
      </c>
      <c r="T611" s="547">
        <f t="shared" si="56"/>
        <v>11</v>
      </c>
      <c r="U611" s="547">
        <f t="shared" si="55"/>
        <v>10286.65</v>
      </c>
    </row>
    <row r="612" spans="1:21" ht="41.4" x14ac:dyDescent="0.3">
      <c r="A612" s="541" t="s">
        <v>5112</v>
      </c>
      <c r="B612" s="557" t="s">
        <v>10</v>
      </c>
      <c r="C612" s="558" t="s">
        <v>5113</v>
      </c>
      <c r="D612" s="543" t="s">
        <v>1200</v>
      </c>
      <c r="E612" s="544">
        <v>4</v>
      </c>
      <c r="F612" s="544">
        <v>1054.93</v>
      </c>
      <c r="G612" s="544">
        <f t="shared" si="57"/>
        <v>4219.72</v>
      </c>
      <c r="H612" s="570">
        <v>0</v>
      </c>
      <c r="I612" s="570">
        <v>1054.93</v>
      </c>
      <c r="J612" s="570">
        <v>0</v>
      </c>
      <c r="K612" s="544">
        <v>4</v>
      </c>
      <c r="L612" s="544">
        <v>1275.47</v>
      </c>
      <c r="M612" s="544">
        <v>5101.88</v>
      </c>
      <c r="N612" s="544">
        <v>0</v>
      </c>
      <c r="O612" s="544">
        <v>1275.47</v>
      </c>
      <c r="P612" s="544">
        <f t="shared" si="58"/>
        <v>0</v>
      </c>
      <c r="Q612" s="556"/>
      <c r="R612" s="556">
        <v>1275.47</v>
      </c>
      <c r="S612" s="544">
        <v>0</v>
      </c>
      <c r="T612" s="547">
        <f t="shared" si="56"/>
        <v>4</v>
      </c>
      <c r="U612" s="547">
        <f t="shared" si="55"/>
        <v>5101.88</v>
      </c>
    </row>
    <row r="613" spans="1:21" ht="27.6" x14ac:dyDescent="0.3">
      <c r="A613" s="541" t="s">
        <v>5114</v>
      </c>
      <c r="B613" s="557" t="s">
        <v>10</v>
      </c>
      <c r="C613" s="558" t="s">
        <v>5115</v>
      </c>
      <c r="D613" s="543" t="s">
        <v>76</v>
      </c>
      <c r="E613" s="544">
        <v>1</v>
      </c>
      <c r="F613" s="544">
        <v>1049.8599999999999</v>
      </c>
      <c r="G613" s="544">
        <f t="shared" si="57"/>
        <v>1049.8599999999999</v>
      </c>
      <c r="H613" s="570">
        <v>0</v>
      </c>
      <c r="I613" s="570">
        <v>1049.8599999999999</v>
      </c>
      <c r="J613" s="570">
        <v>0</v>
      </c>
      <c r="K613" s="544">
        <v>1</v>
      </c>
      <c r="L613" s="544">
        <v>1269.3399999999999</v>
      </c>
      <c r="M613" s="544">
        <v>1269.3399999999999</v>
      </c>
      <c r="N613" s="544">
        <v>0</v>
      </c>
      <c r="O613" s="544">
        <v>1269.3399999999999</v>
      </c>
      <c r="P613" s="544">
        <f t="shared" si="58"/>
        <v>0</v>
      </c>
      <c r="Q613" s="556"/>
      <c r="R613" s="556">
        <v>1269.3399999999999</v>
      </c>
      <c r="S613" s="544">
        <v>0</v>
      </c>
      <c r="T613" s="547">
        <f t="shared" si="56"/>
        <v>1</v>
      </c>
      <c r="U613" s="547">
        <f t="shared" si="55"/>
        <v>1269.3399999999999</v>
      </c>
    </row>
    <row r="614" spans="1:21" ht="27.6" x14ac:dyDescent="0.3">
      <c r="A614" s="541" t="s">
        <v>5116</v>
      </c>
      <c r="B614" s="557" t="s">
        <v>10</v>
      </c>
      <c r="C614" s="558" t="s">
        <v>5117</v>
      </c>
      <c r="D614" s="543" t="s">
        <v>1124</v>
      </c>
      <c r="E614" s="544">
        <v>18.899999999999999</v>
      </c>
      <c r="F614" s="544">
        <v>428.01</v>
      </c>
      <c r="G614" s="544">
        <f t="shared" si="57"/>
        <v>8089.39</v>
      </c>
      <c r="H614" s="570">
        <v>0</v>
      </c>
      <c r="I614" s="570">
        <v>428.01</v>
      </c>
      <c r="J614" s="570">
        <v>0</v>
      </c>
      <c r="K614" s="544">
        <v>18.899999999999999</v>
      </c>
      <c r="L614" s="544">
        <v>517.49</v>
      </c>
      <c r="M614" s="544">
        <v>9780.56</v>
      </c>
      <c r="N614" s="544">
        <v>0</v>
      </c>
      <c r="O614" s="544">
        <v>517.49</v>
      </c>
      <c r="P614" s="544">
        <f t="shared" si="58"/>
        <v>0</v>
      </c>
      <c r="Q614" s="556"/>
      <c r="R614" s="556">
        <v>517.49</v>
      </c>
      <c r="S614" s="544">
        <v>0</v>
      </c>
      <c r="T614" s="547">
        <f t="shared" si="56"/>
        <v>18.899999999999999</v>
      </c>
      <c r="U614" s="547">
        <f t="shared" si="55"/>
        <v>9780.56</v>
      </c>
    </row>
    <row r="615" spans="1:21" ht="27.6" x14ac:dyDescent="0.3">
      <c r="A615" s="541" t="s">
        <v>5118</v>
      </c>
      <c r="B615" s="557" t="s">
        <v>10</v>
      </c>
      <c r="C615" s="558" t="s">
        <v>5119</v>
      </c>
      <c r="D615" s="543" t="s">
        <v>115</v>
      </c>
      <c r="E615" s="544">
        <v>2.72</v>
      </c>
      <c r="F615" s="544">
        <v>430.6</v>
      </c>
      <c r="G615" s="544">
        <f t="shared" si="57"/>
        <v>1171.23</v>
      </c>
      <c r="H615" s="570">
        <v>0</v>
      </c>
      <c r="I615" s="570">
        <v>430.6</v>
      </c>
      <c r="J615" s="570">
        <v>0</v>
      </c>
      <c r="K615" s="544">
        <v>2.72</v>
      </c>
      <c r="L615" s="544">
        <v>520.62</v>
      </c>
      <c r="M615" s="544">
        <v>1416.09</v>
      </c>
      <c r="N615" s="544">
        <v>0</v>
      </c>
      <c r="O615" s="544">
        <v>520.62</v>
      </c>
      <c r="P615" s="544">
        <f t="shared" si="58"/>
        <v>0</v>
      </c>
      <c r="Q615" s="556"/>
      <c r="R615" s="556">
        <v>520.62</v>
      </c>
      <c r="S615" s="544">
        <v>0</v>
      </c>
      <c r="T615" s="547">
        <f t="shared" si="56"/>
        <v>2.72</v>
      </c>
      <c r="U615" s="547">
        <f t="shared" si="55"/>
        <v>1416.08</v>
      </c>
    </row>
    <row r="616" spans="1:21" x14ac:dyDescent="0.3">
      <c r="A616" s="541" t="s">
        <v>5120</v>
      </c>
      <c r="B616" s="557" t="s">
        <v>10</v>
      </c>
      <c r="C616" s="558" t="s">
        <v>5121</v>
      </c>
      <c r="D616" s="543" t="s">
        <v>217</v>
      </c>
      <c r="E616" s="544">
        <v>4</v>
      </c>
      <c r="F616" s="544">
        <v>27.54</v>
      </c>
      <c r="G616" s="544">
        <f t="shared" si="57"/>
        <v>110.16</v>
      </c>
      <c r="H616" s="570">
        <v>0</v>
      </c>
      <c r="I616" s="570">
        <v>27.54</v>
      </c>
      <c r="J616" s="570">
        <v>0</v>
      </c>
      <c r="K616" s="544">
        <v>4</v>
      </c>
      <c r="L616" s="544">
        <v>33.299999999999997</v>
      </c>
      <c r="M616" s="544">
        <v>133.19999999999999</v>
      </c>
      <c r="N616" s="544">
        <v>0</v>
      </c>
      <c r="O616" s="544">
        <v>33.299999999999997</v>
      </c>
      <c r="P616" s="544">
        <f t="shared" si="58"/>
        <v>0</v>
      </c>
      <c r="Q616" s="556"/>
      <c r="R616" s="556">
        <v>33.299999999999997</v>
      </c>
      <c r="S616" s="544">
        <v>0</v>
      </c>
      <c r="T616" s="547">
        <f t="shared" si="56"/>
        <v>4</v>
      </c>
      <c r="U616" s="547">
        <f t="shared" si="55"/>
        <v>133.19999999999999</v>
      </c>
    </row>
    <row r="617" spans="1:21" ht="27.6" x14ac:dyDescent="0.3">
      <c r="A617" s="541" t="s">
        <v>5122</v>
      </c>
      <c r="B617" s="557" t="s">
        <v>10</v>
      </c>
      <c r="C617" s="558" t="s">
        <v>5123</v>
      </c>
      <c r="D617" s="543" t="s">
        <v>1124</v>
      </c>
      <c r="E617" s="544">
        <v>7</v>
      </c>
      <c r="F617" s="544">
        <v>545.80999999999995</v>
      </c>
      <c r="G617" s="544">
        <f t="shared" si="57"/>
        <v>3820.67</v>
      </c>
      <c r="H617" s="570">
        <v>0</v>
      </c>
      <c r="I617" s="570">
        <v>545.80999999999995</v>
      </c>
      <c r="J617" s="570">
        <v>0</v>
      </c>
      <c r="K617" s="544">
        <v>7</v>
      </c>
      <c r="L617" s="544">
        <v>659.91</v>
      </c>
      <c r="M617" s="544">
        <v>4619.37</v>
      </c>
      <c r="N617" s="544">
        <v>0</v>
      </c>
      <c r="O617" s="544">
        <v>659.91</v>
      </c>
      <c r="P617" s="544">
        <f t="shared" si="58"/>
        <v>0</v>
      </c>
      <c r="Q617" s="556"/>
      <c r="R617" s="556">
        <v>659.91</v>
      </c>
      <c r="S617" s="544">
        <v>0</v>
      </c>
      <c r="T617" s="547">
        <f t="shared" si="56"/>
        <v>7</v>
      </c>
      <c r="U617" s="547">
        <f t="shared" si="55"/>
        <v>4619.37</v>
      </c>
    </row>
    <row r="618" spans="1:21" ht="27.6" x14ac:dyDescent="0.3">
      <c r="A618" s="541" t="s">
        <v>5124</v>
      </c>
      <c r="B618" s="557" t="s">
        <v>10</v>
      </c>
      <c r="C618" s="558" t="s">
        <v>5125</v>
      </c>
      <c r="D618" s="543" t="s">
        <v>1064</v>
      </c>
      <c r="E618" s="544">
        <v>18.920000000000002</v>
      </c>
      <c r="F618" s="544">
        <v>336.8</v>
      </c>
      <c r="G618" s="544">
        <f t="shared" si="57"/>
        <v>6372.26</v>
      </c>
      <c r="H618" s="570">
        <v>0</v>
      </c>
      <c r="I618" s="570">
        <v>336.8</v>
      </c>
      <c r="J618" s="570">
        <v>0</v>
      </c>
      <c r="K618" s="544">
        <v>18.920000000000002</v>
      </c>
      <c r="L618" s="544">
        <v>407.21</v>
      </c>
      <c r="M618" s="544">
        <v>7704.41</v>
      </c>
      <c r="N618" s="544">
        <v>0</v>
      </c>
      <c r="O618" s="544">
        <v>407.21</v>
      </c>
      <c r="P618" s="544">
        <f t="shared" si="58"/>
        <v>0</v>
      </c>
      <c r="Q618" s="556"/>
      <c r="R618" s="556">
        <v>407.21</v>
      </c>
      <c r="S618" s="544">
        <v>0</v>
      </c>
      <c r="T618" s="547">
        <f t="shared" si="56"/>
        <v>18.920000000000002</v>
      </c>
      <c r="U618" s="547">
        <f t="shared" si="55"/>
        <v>7704.41</v>
      </c>
    </row>
    <row r="619" spans="1:21" ht="27.6" x14ac:dyDescent="0.3">
      <c r="A619" s="541" t="s">
        <v>5126</v>
      </c>
      <c r="B619" s="557" t="s">
        <v>10</v>
      </c>
      <c r="C619" s="558" t="s">
        <v>5127</v>
      </c>
      <c r="D619" s="543" t="s">
        <v>115</v>
      </c>
      <c r="E619" s="544">
        <v>37</v>
      </c>
      <c r="F619" s="544">
        <v>227.05</v>
      </c>
      <c r="G619" s="544">
        <f t="shared" si="57"/>
        <v>8400.85</v>
      </c>
      <c r="H619" s="570">
        <v>0</v>
      </c>
      <c r="I619" s="570">
        <v>227.05</v>
      </c>
      <c r="J619" s="570">
        <v>0</v>
      </c>
      <c r="K619" s="544">
        <v>37</v>
      </c>
      <c r="L619" s="544">
        <v>274.52</v>
      </c>
      <c r="M619" s="544">
        <v>10157.24</v>
      </c>
      <c r="N619" s="544">
        <v>0</v>
      </c>
      <c r="O619" s="544">
        <v>274.52</v>
      </c>
      <c r="P619" s="544">
        <f t="shared" si="58"/>
        <v>0</v>
      </c>
      <c r="Q619" s="556"/>
      <c r="R619" s="556">
        <v>274.52</v>
      </c>
      <c r="S619" s="544">
        <v>0</v>
      </c>
      <c r="T619" s="547">
        <f t="shared" si="56"/>
        <v>37</v>
      </c>
      <c r="U619" s="547">
        <f t="shared" si="55"/>
        <v>10157.24</v>
      </c>
    </row>
    <row r="620" spans="1:21" ht="27.6" x14ac:dyDescent="0.3">
      <c r="A620" s="541" t="s">
        <v>5128</v>
      </c>
      <c r="B620" s="557" t="s">
        <v>10</v>
      </c>
      <c r="C620" s="558" t="s">
        <v>5129</v>
      </c>
      <c r="D620" s="543" t="s">
        <v>115</v>
      </c>
      <c r="E620" s="544">
        <v>9.48</v>
      </c>
      <c r="F620" s="544">
        <v>370.58</v>
      </c>
      <c r="G620" s="544">
        <f t="shared" si="57"/>
        <v>3513.1</v>
      </c>
      <c r="H620" s="570">
        <v>0</v>
      </c>
      <c r="I620" s="570">
        <v>370.58</v>
      </c>
      <c r="J620" s="570">
        <v>0</v>
      </c>
      <c r="K620" s="544">
        <v>9.48</v>
      </c>
      <c r="L620" s="544">
        <v>448.05</v>
      </c>
      <c r="M620" s="544">
        <v>4247.51</v>
      </c>
      <c r="N620" s="544">
        <v>0</v>
      </c>
      <c r="O620" s="544">
        <v>448.05</v>
      </c>
      <c r="P620" s="544">
        <f t="shared" si="58"/>
        <v>0</v>
      </c>
      <c r="Q620" s="556"/>
      <c r="R620" s="556">
        <v>448.05</v>
      </c>
      <c r="S620" s="544">
        <v>0</v>
      </c>
      <c r="T620" s="547">
        <f t="shared" si="56"/>
        <v>9.48</v>
      </c>
      <c r="U620" s="547">
        <f t="shared" si="55"/>
        <v>4247.51</v>
      </c>
    </row>
    <row r="621" spans="1:21" x14ac:dyDescent="0.3">
      <c r="A621" s="559" t="s">
        <v>1811</v>
      </c>
      <c r="B621" s="560" t="s">
        <v>703</v>
      </c>
      <c r="C621" s="561"/>
      <c r="D621" s="562">
        <v>0</v>
      </c>
      <c r="E621" s="563">
        <v>0</v>
      </c>
      <c r="F621" s="563">
        <v>0</v>
      </c>
      <c r="G621" s="563">
        <f t="shared" si="57"/>
        <v>0</v>
      </c>
      <c r="H621" s="563">
        <v>0</v>
      </c>
      <c r="I621" s="563">
        <v>0</v>
      </c>
      <c r="J621" s="563">
        <v>0</v>
      </c>
      <c r="K621" s="563"/>
      <c r="L621" s="563">
        <v>0</v>
      </c>
      <c r="M621" s="563"/>
      <c r="N621" s="563"/>
      <c r="O621" s="563">
        <v>0</v>
      </c>
      <c r="P621" s="563">
        <f>SUM(P622:P629)</f>
        <v>0</v>
      </c>
      <c r="Q621" s="564"/>
      <c r="R621" s="564"/>
      <c r="S621" s="565">
        <v>0</v>
      </c>
      <c r="T621" s="566">
        <f t="shared" si="56"/>
        <v>0</v>
      </c>
      <c r="U621" s="566">
        <f t="shared" si="55"/>
        <v>0</v>
      </c>
    </row>
    <row r="622" spans="1:21" x14ac:dyDescent="0.3">
      <c r="A622" s="541" t="s">
        <v>5130</v>
      </c>
      <c r="B622" s="557" t="s">
        <v>10</v>
      </c>
      <c r="C622" s="558" t="s">
        <v>4581</v>
      </c>
      <c r="D622" s="543" t="s">
        <v>115</v>
      </c>
      <c r="E622" s="544">
        <v>897.55</v>
      </c>
      <c r="F622" s="544">
        <v>2.35</v>
      </c>
      <c r="G622" s="544">
        <f t="shared" si="57"/>
        <v>2109.2399999999998</v>
      </c>
      <c r="H622" s="570">
        <v>0</v>
      </c>
      <c r="I622" s="570">
        <v>2.35</v>
      </c>
      <c r="J622" s="570">
        <v>0</v>
      </c>
      <c r="K622" s="544">
        <v>897.55</v>
      </c>
      <c r="L622" s="544">
        <v>2.84</v>
      </c>
      <c r="M622" s="544">
        <v>2549.04</v>
      </c>
      <c r="N622" s="544">
        <v>0</v>
      </c>
      <c r="O622" s="544">
        <v>2.84</v>
      </c>
      <c r="P622" s="544">
        <f t="shared" ref="P622:P629" si="59">ROUND(N622*O622,2)</f>
        <v>0</v>
      </c>
      <c r="Q622" s="556"/>
      <c r="R622" s="556">
        <v>2.84</v>
      </c>
      <c r="S622" s="544">
        <v>0</v>
      </c>
      <c r="T622" s="547">
        <f t="shared" si="56"/>
        <v>897.55</v>
      </c>
      <c r="U622" s="547">
        <f t="shared" si="55"/>
        <v>2549.04</v>
      </c>
    </row>
    <row r="623" spans="1:21" x14ac:dyDescent="0.3">
      <c r="A623" s="541" t="s">
        <v>5131</v>
      </c>
      <c r="B623" s="557" t="s">
        <v>10</v>
      </c>
      <c r="C623" s="558" t="s">
        <v>4583</v>
      </c>
      <c r="D623" s="543" t="s">
        <v>115</v>
      </c>
      <c r="E623" s="544">
        <v>897.65</v>
      </c>
      <c r="F623" s="544">
        <v>15.51</v>
      </c>
      <c r="G623" s="544">
        <f t="shared" si="57"/>
        <v>13922.55</v>
      </c>
      <c r="H623" s="570">
        <v>0</v>
      </c>
      <c r="I623" s="570">
        <v>15.51</v>
      </c>
      <c r="J623" s="570">
        <v>0</v>
      </c>
      <c r="K623" s="544">
        <v>897.65</v>
      </c>
      <c r="L623" s="544">
        <v>18.75</v>
      </c>
      <c r="M623" s="544">
        <v>16830.939999999999</v>
      </c>
      <c r="N623" s="544">
        <v>0</v>
      </c>
      <c r="O623" s="544">
        <v>18.75</v>
      </c>
      <c r="P623" s="544">
        <f t="shared" si="59"/>
        <v>0</v>
      </c>
      <c r="Q623" s="556"/>
      <c r="R623" s="556">
        <v>18.75</v>
      </c>
      <c r="S623" s="544">
        <v>0</v>
      </c>
      <c r="T623" s="547">
        <f t="shared" si="56"/>
        <v>897.65</v>
      </c>
      <c r="U623" s="547">
        <f t="shared" si="55"/>
        <v>16830.93</v>
      </c>
    </row>
    <row r="624" spans="1:21" x14ac:dyDescent="0.3">
      <c r="A624" s="541" t="s">
        <v>5132</v>
      </c>
      <c r="B624" s="557" t="s">
        <v>10</v>
      </c>
      <c r="C624" s="558" t="s">
        <v>4695</v>
      </c>
      <c r="D624" s="543" t="s">
        <v>115</v>
      </c>
      <c r="E624" s="544">
        <v>587.08000000000004</v>
      </c>
      <c r="F624" s="544">
        <v>10.49</v>
      </c>
      <c r="G624" s="544">
        <f t="shared" si="57"/>
        <v>6158.47</v>
      </c>
      <c r="H624" s="570">
        <v>0</v>
      </c>
      <c r="I624" s="570">
        <v>10.49</v>
      </c>
      <c r="J624" s="570">
        <v>0</v>
      </c>
      <c r="K624" s="544">
        <v>587.08000000000004</v>
      </c>
      <c r="L624" s="544">
        <v>12.68</v>
      </c>
      <c r="M624" s="544">
        <v>7444.17</v>
      </c>
      <c r="N624" s="544">
        <v>0</v>
      </c>
      <c r="O624" s="544">
        <v>12.68</v>
      </c>
      <c r="P624" s="544">
        <f t="shared" si="59"/>
        <v>0</v>
      </c>
      <c r="Q624" s="556"/>
      <c r="R624" s="556">
        <v>12.68</v>
      </c>
      <c r="S624" s="544">
        <v>0</v>
      </c>
      <c r="T624" s="547">
        <f t="shared" si="56"/>
        <v>587.08000000000004</v>
      </c>
      <c r="U624" s="547">
        <f t="shared" si="55"/>
        <v>7444.17</v>
      </c>
    </row>
    <row r="625" spans="1:21" x14ac:dyDescent="0.3">
      <c r="A625" s="541" t="s">
        <v>5133</v>
      </c>
      <c r="B625" s="557" t="s">
        <v>10</v>
      </c>
      <c r="C625" s="558" t="s">
        <v>4697</v>
      </c>
      <c r="D625" s="543" t="s">
        <v>115</v>
      </c>
      <c r="E625" s="544">
        <v>587.08000000000004</v>
      </c>
      <c r="F625" s="544">
        <v>12.66</v>
      </c>
      <c r="G625" s="544">
        <f t="shared" si="57"/>
        <v>7432.43</v>
      </c>
      <c r="H625" s="570">
        <v>0</v>
      </c>
      <c r="I625" s="570">
        <v>12.66</v>
      </c>
      <c r="J625" s="570">
        <v>0</v>
      </c>
      <c r="K625" s="544">
        <v>587.08000000000004</v>
      </c>
      <c r="L625" s="544">
        <v>15.31</v>
      </c>
      <c r="M625" s="544">
        <v>8988.19</v>
      </c>
      <c r="N625" s="544">
        <v>0</v>
      </c>
      <c r="O625" s="544">
        <v>15.31</v>
      </c>
      <c r="P625" s="544">
        <f t="shared" si="59"/>
        <v>0</v>
      </c>
      <c r="Q625" s="556"/>
      <c r="R625" s="556">
        <v>15.31</v>
      </c>
      <c r="S625" s="544">
        <v>0</v>
      </c>
      <c r="T625" s="547">
        <f t="shared" si="56"/>
        <v>587.08000000000004</v>
      </c>
      <c r="U625" s="547">
        <f t="shared" si="55"/>
        <v>8988.19</v>
      </c>
    </row>
    <row r="626" spans="1:21" ht="27.6" x14ac:dyDescent="0.3">
      <c r="A626" s="541" t="s">
        <v>5134</v>
      </c>
      <c r="B626" s="557" t="s">
        <v>10</v>
      </c>
      <c r="C626" s="558" t="s">
        <v>4699</v>
      </c>
      <c r="D626" s="543" t="s">
        <v>115</v>
      </c>
      <c r="E626" s="544">
        <v>131.04</v>
      </c>
      <c r="F626" s="544">
        <v>22.02</v>
      </c>
      <c r="G626" s="544">
        <f t="shared" si="57"/>
        <v>2885.5</v>
      </c>
      <c r="H626" s="570">
        <v>0</v>
      </c>
      <c r="I626" s="570">
        <v>22.02</v>
      </c>
      <c r="J626" s="570">
        <v>0</v>
      </c>
      <c r="K626" s="544">
        <v>131.04</v>
      </c>
      <c r="L626" s="544">
        <v>26.62</v>
      </c>
      <c r="M626" s="544">
        <v>3488.28</v>
      </c>
      <c r="N626" s="544">
        <v>0</v>
      </c>
      <c r="O626" s="544">
        <v>26.62</v>
      </c>
      <c r="P626" s="544">
        <f t="shared" si="59"/>
        <v>0</v>
      </c>
      <c r="Q626" s="556"/>
      <c r="R626" s="556">
        <v>26.62</v>
      </c>
      <c r="S626" s="544">
        <v>0</v>
      </c>
      <c r="T626" s="547">
        <f t="shared" si="56"/>
        <v>131.04</v>
      </c>
      <c r="U626" s="547">
        <f t="shared" si="55"/>
        <v>3488.28</v>
      </c>
    </row>
    <row r="627" spans="1:21" x14ac:dyDescent="0.3">
      <c r="A627" s="541" t="s">
        <v>5135</v>
      </c>
      <c r="B627" s="557" t="s">
        <v>10</v>
      </c>
      <c r="C627" s="558" t="s">
        <v>5136</v>
      </c>
      <c r="D627" s="543" t="s">
        <v>115</v>
      </c>
      <c r="E627" s="544">
        <v>607.54</v>
      </c>
      <c r="F627" s="544">
        <v>20.420000000000002</v>
      </c>
      <c r="G627" s="544">
        <f t="shared" si="57"/>
        <v>12405.97</v>
      </c>
      <c r="H627" s="570">
        <v>0</v>
      </c>
      <c r="I627" s="570">
        <v>20.420000000000002</v>
      </c>
      <c r="J627" s="570">
        <v>0</v>
      </c>
      <c r="K627" s="544">
        <v>607.54</v>
      </c>
      <c r="L627" s="544">
        <v>24.69</v>
      </c>
      <c r="M627" s="544">
        <v>15000.16</v>
      </c>
      <c r="N627" s="544">
        <v>0</v>
      </c>
      <c r="O627" s="544">
        <v>24.69</v>
      </c>
      <c r="P627" s="544">
        <f t="shared" si="59"/>
        <v>0</v>
      </c>
      <c r="Q627" s="556"/>
      <c r="R627" s="556">
        <v>24.69</v>
      </c>
      <c r="S627" s="544">
        <v>0</v>
      </c>
      <c r="T627" s="547">
        <f t="shared" si="56"/>
        <v>607.54</v>
      </c>
      <c r="U627" s="547">
        <f t="shared" si="55"/>
        <v>15000.16</v>
      </c>
    </row>
    <row r="628" spans="1:21" x14ac:dyDescent="0.3">
      <c r="A628" s="541" t="s">
        <v>5137</v>
      </c>
      <c r="B628" s="557" t="s">
        <v>10</v>
      </c>
      <c r="C628" s="558" t="s">
        <v>5138</v>
      </c>
      <c r="D628" s="543" t="s">
        <v>115</v>
      </c>
      <c r="E628" s="544">
        <v>607.54</v>
      </c>
      <c r="F628" s="544">
        <v>11.16</v>
      </c>
      <c r="G628" s="544">
        <f t="shared" si="57"/>
        <v>6780.15</v>
      </c>
      <c r="H628" s="570">
        <v>0</v>
      </c>
      <c r="I628" s="570">
        <v>11.16</v>
      </c>
      <c r="J628" s="570">
        <v>0</v>
      </c>
      <c r="K628" s="544">
        <v>607.54</v>
      </c>
      <c r="L628" s="544">
        <v>13.49</v>
      </c>
      <c r="M628" s="544">
        <v>8195.7099999999991</v>
      </c>
      <c r="N628" s="544">
        <v>0</v>
      </c>
      <c r="O628" s="544">
        <v>13.49</v>
      </c>
      <c r="P628" s="544">
        <f t="shared" si="59"/>
        <v>0</v>
      </c>
      <c r="Q628" s="556"/>
      <c r="R628" s="556">
        <v>13.49</v>
      </c>
      <c r="S628" s="544">
        <v>0</v>
      </c>
      <c r="T628" s="547">
        <f t="shared" si="56"/>
        <v>607.54</v>
      </c>
      <c r="U628" s="547">
        <f t="shared" si="55"/>
        <v>8195.7099999999991</v>
      </c>
    </row>
    <row r="629" spans="1:21" ht="27.6" x14ac:dyDescent="0.3">
      <c r="A629" s="541" t="s">
        <v>5139</v>
      </c>
      <c r="B629" s="557" t="s">
        <v>10</v>
      </c>
      <c r="C629" s="558" t="s">
        <v>5140</v>
      </c>
      <c r="D629" s="543" t="s">
        <v>115</v>
      </c>
      <c r="E629" s="544">
        <v>72.11</v>
      </c>
      <c r="F629" s="544">
        <v>18.66</v>
      </c>
      <c r="G629" s="544">
        <f t="shared" si="57"/>
        <v>1345.57</v>
      </c>
      <c r="H629" s="570">
        <v>0</v>
      </c>
      <c r="I629" s="570">
        <v>18.66</v>
      </c>
      <c r="J629" s="570">
        <v>0</v>
      </c>
      <c r="K629" s="544">
        <v>72.11</v>
      </c>
      <c r="L629" s="544">
        <v>22.56</v>
      </c>
      <c r="M629" s="544">
        <v>1626.8</v>
      </c>
      <c r="N629" s="544">
        <v>0</v>
      </c>
      <c r="O629" s="544">
        <v>22.56</v>
      </c>
      <c r="P629" s="544">
        <f t="shared" si="59"/>
        <v>0</v>
      </c>
      <c r="Q629" s="556"/>
      <c r="R629" s="556">
        <v>22.56</v>
      </c>
      <c r="S629" s="544">
        <v>0</v>
      </c>
      <c r="T629" s="547">
        <f t="shared" si="56"/>
        <v>72.11</v>
      </c>
      <c r="U629" s="547">
        <f t="shared" si="55"/>
        <v>1626.8</v>
      </c>
    </row>
    <row r="630" spans="1:21" x14ac:dyDescent="0.3">
      <c r="A630" s="559" t="s">
        <v>5141</v>
      </c>
      <c r="B630" s="560" t="s">
        <v>720</v>
      </c>
      <c r="C630" s="561"/>
      <c r="D630" s="562">
        <v>0</v>
      </c>
      <c r="E630" s="563">
        <v>0</v>
      </c>
      <c r="F630" s="563">
        <v>0</v>
      </c>
      <c r="G630" s="563">
        <f t="shared" si="57"/>
        <v>0</v>
      </c>
      <c r="H630" s="563">
        <v>0</v>
      </c>
      <c r="I630" s="563">
        <v>0</v>
      </c>
      <c r="J630" s="563">
        <v>0</v>
      </c>
      <c r="K630" s="563"/>
      <c r="L630" s="563">
        <v>0</v>
      </c>
      <c r="M630" s="563"/>
      <c r="N630" s="563"/>
      <c r="O630" s="563">
        <v>0</v>
      </c>
      <c r="P630" s="563">
        <f>SUM(P631:P742)</f>
        <v>0</v>
      </c>
      <c r="Q630" s="564"/>
      <c r="R630" s="564"/>
      <c r="S630" s="565">
        <v>0</v>
      </c>
      <c r="T630" s="566">
        <f t="shared" si="56"/>
        <v>0</v>
      </c>
      <c r="U630" s="566">
        <f t="shared" si="55"/>
        <v>0</v>
      </c>
    </row>
    <row r="631" spans="1:21" x14ac:dyDescent="0.3">
      <c r="A631" s="550" t="s">
        <v>5142</v>
      </c>
      <c r="B631" s="551" t="s">
        <v>5143</v>
      </c>
      <c r="C631" s="552"/>
      <c r="D631" s="553">
        <v>0</v>
      </c>
      <c r="E631" s="554">
        <v>0</v>
      </c>
      <c r="F631" s="554">
        <v>0</v>
      </c>
      <c r="G631" s="554">
        <f t="shared" si="57"/>
        <v>0</v>
      </c>
      <c r="H631" s="555">
        <v>0</v>
      </c>
      <c r="I631" s="555">
        <v>0</v>
      </c>
      <c r="J631" s="555">
        <v>0</v>
      </c>
      <c r="K631" s="554"/>
      <c r="L631" s="554">
        <v>0</v>
      </c>
      <c r="M631" s="554">
        <v>0</v>
      </c>
      <c r="N631" s="554"/>
      <c r="O631" s="554">
        <v>0</v>
      </c>
      <c r="P631" s="544">
        <f t="shared" ref="P631:P694" si="60">ROUND(N631*O631,2)</f>
        <v>0</v>
      </c>
      <c r="Q631" s="556"/>
      <c r="R631" s="556">
        <v>0</v>
      </c>
      <c r="S631" s="544">
        <v>0</v>
      </c>
      <c r="T631" s="547">
        <f t="shared" si="56"/>
        <v>0</v>
      </c>
      <c r="U631" s="547">
        <f t="shared" si="55"/>
        <v>0</v>
      </c>
    </row>
    <row r="632" spans="1:21" ht="27.6" x14ac:dyDescent="0.3">
      <c r="A632" s="541" t="s">
        <v>5144</v>
      </c>
      <c r="B632" s="557" t="s">
        <v>10</v>
      </c>
      <c r="C632" s="558" t="s">
        <v>5145</v>
      </c>
      <c r="D632" s="543" t="s">
        <v>217</v>
      </c>
      <c r="E632" s="544">
        <v>1</v>
      </c>
      <c r="F632" s="544">
        <v>15.87</v>
      </c>
      <c r="G632" s="544">
        <f t="shared" si="57"/>
        <v>15.87</v>
      </c>
      <c r="H632" s="570">
        <v>0</v>
      </c>
      <c r="I632" s="570">
        <v>15.87</v>
      </c>
      <c r="J632" s="570">
        <v>0</v>
      </c>
      <c r="K632" s="544">
        <v>1</v>
      </c>
      <c r="L632" s="544">
        <v>19.190000000000001</v>
      </c>
      <c r="M632" s="544">
        <v>19.190000000000001</v>
      </c>
      <c r="N632" s="544">
        <v>0</v>
      </c>
      <c r="O632" s="544">
        <v>19.190000000000001</v>
      </c>
      <c r="P632" s="544">
        <f t="shared" si="60"/>
        <v>0</v>
      </c>
      <c r="Q632" s="556"/>
      <c r="R632" s="556">
        <v>19.190000000000001</v>
      </c>
      <c r="S632" s="544">
        <v>0</v>
      </c>
      <c r="T632" s="547">
        <f t="shared" si="56"/>
        <v>1</v>
      </c>
      <c r="U632" s="547">
        <f t="shared" si="55"/>
        <v>19.190000000000001</v>
      </c>
    </row>
    <row r="633" spans="1:21" x14ac:dyDescent="0.3">
      <c r="A633" s="541" t="s">
        <v>5146</v>
      </c>
      <c r="B633" s="557" t="s">
        <v>10</v>
      </c>
      <c r="C633" s="558" t="s">
        <v>5147</v>
      </c>
      <c r="D633" s="543" t="s">
        <v>1200</v>
      </c>
      <c r="E633" s="544">
        <v>1</v>
      </c>
      <c r="F633" s="544">
        <v>27.12</v>
      </c>
      <c r="G633" s="544">
        <f t="shared" si="57"/>
        <v>27.12</v>
      </c>
      <c r="H633" s="570">
        <v>0</v>
      </c>
      <c r="I633" s="570">
        <v>27.12</v>
      </c>
      <c r="J633" s="570">
        <v>0</v>
      </c>
      <c r="K633" s="544">
        <v>1</v>
      </c>
      <c r="L633" s="544">
        <v>32.79</v>
      </c>
      <c r="M633" s="544">
        <v>32.79</v>
      </c>
      <c r="N633" s="544">
        <v>0</v>
      </c>
      <c r="O633" s="544">
        <v>32.79</v>
      </c>
      <c r="P633" s="544">
        <f t="shared" si="60"/>
        <v>0</v>
      </c>
      <c r="Q633" s="556"/>
      <c r="R633" s="556">
        <v>32.79</v>
      </c>
      <c r="S633" s="544">
        <v>0</v>
      </c>
      <c r="T633" s="547">
        <f t="shared" si="56"/>
        <v>1</v>
      </c>
      <c r="U633" s="547">
        <f t="shared" si="55"/>
        <v>32.79</v>
      </c>
    </row>
    <row r="634" spans="1:21" x14ac:dyDescent="0.3">
      <c r="A634" s="541" t="s">
        <v>5148</v>
      </c>
      <c r="B634" s="557" t="s">
        <v>10</v>
      </c>
      <c r="C634" s="558" t="s">
        <v>5149</v>
      </c>
      <c r="D634" s="543" t="s">
        <v>1200</v>
      </c>
      <c r="E634" s="544">
        <v>4</v>
      </c>
      <c r="F634" s="544">
        <v>11.79</v>
      </c>
      <c r="G634" s="544">
        <f t="shared" si="57"/>
        <v>47.16</v>
      </c>
      <c r="H634" s="570">
        <v>0</v>
      </c>
      <c r="I634" s="570">
        <v>11.79</v>
      </c>
      <c r="J634" s="570">
        <v>0</v>
      </c>
      <c r="K634" s="544">
        <v>4</v>
      </c>
      <c r="L634" s="544">
        <v>14.25</v>
      </c>
      <c r="M634" s="544">
        <v>57</v>
      </c>
      <c r="N634" s="544">
        <v>0</v>
      </c>
      <c r="O634" s="544">
        <v>14.25</v>
      </c>
      <c r="P634" s="544">
        <f t="shared" si="60"/>
        <v>0</v>
      </c>
      <c r="Q634" s="556"/>
      <c r="R634" s="556">
        <v>14.25</v>
      </c>
      <c r="S634" s="544">
        <v>0</v>
      </c>
      <c r="T634" s="547">
        <f t="shared" si="56"/>
        <v>4</v>
      </c>
      <c r="U634" s="547">
        <f t="shared" si="55"/>
        <v>57</v>
      </c>
    </row>
    <row r="635" spans="1:21" x14ac:dyDescent="0.3">
      <c r="A635" s="541" t="s">
        <v>5150</v>
      </c>
      <c r="B635" s="557" t="s">
        <v>10</v>
      </c>
      <c r="C635" s="558" t="s">
        <v>5151</v>
      </c>
      <c r="D635" s="543" t="s">
        <v>217</v>
      </c>
      <c r="E635" s="544">
        <v>2</v>
      </c>
      <c r="F635" s="544">
        <v>5.65</v>
      </c>
      <c r="G635" s="544">
        <f t="shared" si="57"/>
        <v>11.3</v>
      </c>
      <c r="H635" s="570">
        <v>0</v>
      </c>
      <c r="I635" s="570">
        <v>5.65</v>
      </c>
      <c r="J635" s="570">
        <v>0</v>
      </c>
      <c r="K635" s="544">
        <v>2</v>
      </c>
      <c r="L635" s="544">
        <v>6.83</v>
      </c>
      <c r="M635" s="544">
        <v>13.66</v>
      </c>
      <c r="N635" s="544">
        <v>0</v>
      </c>
      <c r="O635" s="544">
        <v>6.83</v>
      </c>
      <c r="P635" s="544">
        <f t="shared" si="60"/>
        <v>0</v>
      </c>
      <c r="Q635" s="556"/>
      <c r="R635" s="556">
        <v>6.83</v>
      </c>
      <c r="S635" s="544">
        <v>0</v>
      </c>
      <c r="T635" s="547">
        <f t="shared" si="56"/>
        <v>2</v>
      </c>
      <c r="U635" s="547">
        <f t="shared" si="55"/>
        <v>13.66</v>
      </c>
    </row>
    <row r="636" spans="1:21" x14ac:dyDescent="0.3">
      <c r="A636" s="541" t="s">
        <v>5152</v>
      </c>
      <c r="B636" s="557" t="s">
        <v>10</v>
      </c>
      <c r="C636" s="558" t="s">
        <v>5153</v>
      </c>
      <c r="D636" s="543" t="s">
        <v>217</v>
      </c>
      <c r="E636" s="544">
        <v>5</v>
      </c>
      <c r="F636" s="544">
        <v>7.67</v>
      </c>
      <c r="G636" s="544">
        <f t="shared" si="57"/>
        <v>38.35</v>
      </c>
      <c r="H636" s="570">
        <v>0</v>
      </c>
      <c r="I636" s="570">
        <v>7.67</v>
      </c>
      <c r="J636" s="570">
        <v>0</v>
      </c>
      <c r="K636" s="544">
        <v>5</v>
      </c>
      <c r="L636" s="544">
        <v>9.27</v>
      </c>
      <c r="M636" s="544">
        <v>46.35</v>
      </c>
      <c r="N636" s="544">
        <v>0</v>
      </c>
      <c r="O636" s="544">
        <v>9.27</v>
      </c>
      <c r="P636" s="544">
        <f t="shared" si="60"/>
        <v>0</v>
      </c>
      <c r="Q636" s="556"/>
      <c r="R636" s="556">
        <v>9.27</v>
      </c>
      <c r="S636" s="544">
        <v>0</v>
      </c>
      <c r="T636" s="547">
        <f t="shared" si="56"/>
        <v>5</v>
      </c>
      <c r="U636" s="547">
        <f t="shared" si="55"/>
        <v>46.35</v>
      </c>
    </row>
    <row r="637" spans="1:21" x14ac:dyDescent="0.3">
      <c r="A637" s="550" t="s">
        <v>5154</v>
      </c>
      <c r="B637" s="551" t="s">
        <v>5155</v>
      </c>
      <c r="C637" s="552"/>
      <c r="D637" s="553">
        <v>0</v>
      </c>
      <c r="E637" s="554">
        <v>0</v>
      </c>
      <c r="F637" s="554">
        <v>0</v>
      </c>
      <c r="G637" s="554">
        <f t="shared" si="57"/>
        <v>0</v>
      </c>
      <c r="H637" s="555">
        <v>0</v>
      </c>
      <c r="I637" s="555">
        <v>0</v>
      </c>
      <c r="J637" s="555">
        <v>0</v>
      </c>
      <c r="K637" s="554"/>
      <c r="L637" s="554">
        <v>0</v>
      </c>
      <c r="M637" s="554">
        <v>0</v>
      </c>
      <c r="N637" s="554"/>
      <c r="O637" s="554">
        <v>0</v>
      </c>
      <c r="P637" s="544">
        <f t="shared" si="60"/>
        <v>0</v>
      </c>
      <c r="Q637" s="556"/>
      <c r="R637" s="556">
        <v>0</v>
      </c>
      <c r="S637" s="544">
        <v>0</v>
      </c>
      <c r="T637" s="547">
        <f t="shared" si="56"/>
        <v>0</v>
      </c>
      <c r="U637" s="547">
        <f t="shared" si="55"/>
        <v>0</v>
      </c>
    </row>
    <row r="638" spans="1:21" x14ac:dyDescent="0.3">
      <c r="A638" s="541" t="s">
        <v>5156</v>
      </c>
      <c r="B638" s="557" t="s">
        <v>10</v>
      </c>
      <c r="C638" s="558" t="s">
        <v>4466</v>
      </c>
      <c r="D638" s="543" t="s">
        <v>91</v>
      </c>
      <c r="E638" s="544">
        <v>5.64</v>
      </c>
      <c r="F638" s="544">
        <v>63.26</v>
      </c>
      <c r="G638" s="544">
        <f t="shared" si="57"/>
        <v>356.79</v>
      </c>
      <c r="H638" s="570">
        <v>5.64</v>
      </c>
      <c r="I638" s="570">
        <v>63.26</v>
      </c>
      <c r="J638" s="570">
        <v>356.78639999999996</v>
      </c>
      <c r="K638" s="544">
        <v>0</v>
      </c>
      <c r="L638" s="544">
        <v>76.48</v>
      </c>
      <c r="M638" s="544">
        <v>0</v>
      </c>
      <c r="N638" s="544">
        <v>0</v>
      </c>
      <c r="O638" s="544">
        <v>76.48</v>
      </c>
      <c r="P638" s="544">
        <f t="shared" si="60"/>
        <v>0</v>
      </c>
      <c r="Q638" s="556"/>
      <c r="R638" s="556">
        <v>76.48</v>
      </c>
      <c r="S638" s="544">
        <v>0</v>
      </c>
      <c r="T638" s="547">
        <f t="shared" si="56"/>
        <v>5.64</v>
      </c>
      <c r="U638" s="547">
        <f t="shared" si="55"/>
        <v>356.78</v>
      </c>
    </row>
    <row r="639" spans="1:21" x14ac:dyDescent="0.3">
      <c r="A639" s="541" t="s">
        <v>5157</v>
      </c>
      <c r="B639" s="557" t="s">
        <v>10</v>
      </c>
      <c r="C639" s="558" t="s">
        <v>5158</v>
      </c>
      <c r="D639" s="543" t="s">
        <v>179</v>
      </c>
      <c r="E639" s="544">
        <v>62.64</v>
      </c>
      <c r="F639" s="544">
        <v>19.059999999999999</v>
      </c>
      <c r="G639" s="544">
        <f t="shared" si="57"/>
        <v>1193.92</v>
      </c>
      <c r="H639" s="570">
        <v>0</v>
      </c>
      <c r="I639" s="570">
        <v>19.059999999999999</v>
      </c>
      <c r="J639" s="570">
        <v>0</v>
      </c>
      <c r="K639" s="544">
        <v>62.64</v>
      </c>
      <c r="L639" s="544">
        <v>23.04</v>
      </c>
      <c r="M639" s="544">
        <v>1443.23</v>
      </c>
      <c r="N639" s="544">
        <v>0</v>
      </c>
      <c r="O639" s="544">
        <v>23.04</v>
      </c>
      <c r="P639" s="544">
        <f t="shared" si="60"/>
        <v>0</v>
      </c>
      <c r="Q639" s="556"/>
      <c r="R639" s="556">
        <v>23.04</v>
      </c>
      <c r="S639" s="544">
        <v>0</v>
      </c>
      <c r="T639" s="547">
        <f t="shared" si="56"/>
        <v>62.64</v>
      </c>
      <c r="U639" s="547">
        <f t="shared" si="55"/>
        <v>1443.22</v>
      </c>
    </row>
    <row r="640" spans="1:21" x14ac:dyDescent="0.3">
      <c r="A640" s="541" t="s">
        <v>5159</v>
      </c>
      <c r="B640" s="557" t="s">
        <v>10</v>
      </c>
      <c r="C640" s="558" t="s">
        <v>4470</v>
      </c>
      <c r="D640" s="543" t="s">
        <v>91</v>
      </c>
      <c r="E640" s="544">
        <v>5.61</v>
      </c>
      <c r="F640" s="544">
        <v>38.35</v>
      </c>
      <c r="G640" s="544">
        <f t="shared" si="57"/>
        <v>215.14</v>
      </c>
      <c r="H640" s="570">
        <v>0</v>
      </c>
      <c r="I640" s="570">
        <v>38.35</v>
      </c>
      <c r="J640" s="570">
        <v>0</v>
      </c>
      <c r="K640" s="544">
        <v>5.61</v>
      </c>
      <c r="L640" s="544">
        <v>46.37</v>
      </c>
      <c r="M640" s="544">
        <v>260.14</v>
      </c>
      <c r="N640" s="544">
        <v>0</v>
      </c>
      <c r="O640" s="544">
        <v>46.37</v>
      </c>
      <c r="P640" s="544">
        <f t="shared" si="60"/>
        <v>0</v>
      </c>
      <c r="Q640" s="556"/>
      <c r="R640" s="556">
        <v>46.37</v>
      </c>
      <c r="S640" s="544">
        <v>0</v>
      </c>
      <c r="T640" s="547">
        <f t="shared" si="56"/>
        <v>5.61</v>
      </c>
      <c r="U640" s="547">
        <f t="shared" si="55"/>
        <v>260.13</v>
      </c>
    </row>
    <row r="641" spans="1:21" x14ac:dyDescent="0.3">
      <c r="A641" s="541" t="s">
        <v>5160</v>
      </c>
      <c r="B641" s="557" t="s">
        <v>10</v>
      </c>
      <c r="C641" s="558" t="s">
        <v>5161</v>
      </c>
      <c r="D641" s="543" t="s">
        <v>179</v>
      </c>
      <c r="E641" s="544">
        <v>8.5</v>
      </c>
      <c r="F641" s="544">
        <v>19.059999999999999</v>
      </c>
      <c r="G641" s="544">
        <f t="shared" si="57"/>
        <v>162.01</v>
      </c>
      <c r="H641" s="570">
        <v>0</v>
      </c>
      <c r="I641" s="570">
        <v>19.059999999999999</v>
      </c>
      <c r="J641" s="570">
        <v>0</v>
      </c>
      <c r="K641" s="544">
        <v>8.5</v>
      </c>
      <c r="L641" s="544">
        <v>23.04</v>
      </c>
      <c r="M641" s="544">
        <v>195.84</v>
      </c>
      <c r="N641" s="544">
        <v>0</v>
      </c>
      <c r="O641" s="544">
        <v>23.04</v>
      </c>
      <c r="P641" s="544">
        <f t="shared" si="60"/>
        <v>0</v>
      </c>
      <c r="Q641" s="556"/>
      <c r="R641" s="556">
        <v>23.04</v>
      </c>
      <c r="S641" s="544">
        <v>0</v>
      </c>
      <c r="T641" s="547">
        <f t="shared" si="56"/>
        <v>8.5</v>
      </c>
      <c r="U641" s="547">
        <f t="shared" si="55"/>
        <v>195.84</v>
      </c>
    </row>
    <row r="642" spans="1:21" x14ac:dyDescent="0.3">
      <c r="A642" s="541" t="s">
        <v>5162</v>
      </c>
      <c r="B642" s="557" t="s">
        <v>10</v>
      </c>
      <c r="C642" s="558" t="s">
        <v>5163</v>
      </c>
      <c r="D642" s="543" t="s">
        <v>1168</v>
      </c>
      <c r="E642" s="544">
        <v>0.28000000000000003</v>
      </c>
      <c r="F642" s="544">
        <v>18.21</v>
      </c>
      <c r="G642" s="544">
        <f t="shared" si="57"/>
        <v>5.0999999999999996</v>
      </c>
      <c r="H642" s="570">
        <v>0</v>
      </c>
      <c r="I642" s="570">
        <v>18.21</v>
      </c>
      <c r="J642" s="570">
        <v>0</v>
      </c>
      <c r="K642" s="544">
        <v>0.28000000000000003</v>
      </c>
      <c r="L642" s="544">
        <v>22.02</v>
      </c>
      <c r="M642" s="544">
        <v>6.17</v>
      </c>
      <c r="N642" s="544">
        <v>0</v>
      </c>
      <c r="O642" s="544">
        <v>22.02</v>
      </c>
      <c r="P642" s="544">
        <f t="shared" si="60"/>
        <v>0</v>
      </c>
      <c r="Q642" s="556"/>
      <c r="R642" s="556">
        <v>22.02</v>
      </c>
      <c r="S642" s="544">
        <v>0</v>
      </c>
      <c r="T642" s="547">
        <f t="shared" si="56"/>
        <v>0.28000000000000003</v>
      </c>
      <c r="U642" s="547">
        <f t="shared" si="55"/>
        <v>6.16</v>
      </c>
    </row>
    <row r="643" spans="1:21" x14ac:dyDescent="0.3">
      <c r="A643" s="550" t="s">
        <v>5164</v>
      </c>
      <c r="B643" s="551" t="s">
        <v>5165</v>
      </c>
      <c r="C643" s="552"/>
      <c r="D643" s="553">
        <v>0</v>
      </c>
      <c r="E643" s="554">
        <v>0</v>
      </c>
      <c r="F643" s="554">
        <v>0</v>
      </c>
      <c r="G643" s="554">
        <f t="shared" si="57"/>
        <v>0</v>
      </c>
      <c r="H643" s="555">
        <v>0</v>
      </c>
      <c r="I643" s="555">
        <v>0</v>
      </c>
      <c r="J643" s="555">
        <v>0</v>
      </c>
      <c r="K643" s="554"/>
      <c r="L643" s="554">
        <v>0</v>
      </c>
      <c r="M643" s="554">
        <v>0</v>
      </c>
      <c r="N643" s="554"/>
      <c r="O643" s="554">
        <v>0</v>
      </c>
      <c r="P643" s="544">
        <f t="shared" si="60"/>
        <v>0</v>
      </c>
      <c r="Q643" s="556"/>
      <c r="R643" s="556">
        <v>0</v>
      </c>
      <c r="S643" s="544">
        <v>0</v>
      </c>
      <c r="T643" s="547">
        <f t="shared" si="56"/>
        <v>0</v>
      </c>
      <c r="U643" s="547">
        <f t="shared" si="55"/>
        <v>0</v>
      </c>
    </row>
    <row r="644" spans="1:21" x14ac:dyDescent="0.3">
      <c r="A644" s="541" t="s">
        <v>5166</v>
      </c>
      <c r="B644" s="557" t="s">
        <v>10</v>
      </c>
      <c r="C644" s="558" t="s">
        <v>5167</v>
      </c>
      <c r="D644" s="543" t="s">
        <v>179</v>
      </c>
      <c r="E644" s="544">
        <v>80.19</v>
      </c>
      <c r="F644" s="544">
        <v>19.059999999999999</v>
      </c>
      <c r="G644" s="544">
        <f t="shared" si="57"/>
        <v>1528.42</v>
      </c>
      <c r="H644" s="570">
        <v>0</v>
      </c>
      <c r="I644" s="570">
        <v>19.059999999999999</v>
      </c>
      <c r="J644" s="570">
        <v>0</v>
      </c>
      <c r="K644" s="544">
        <v>80.19</v>
      </c>
      <c r="L644" s="544">
        <v>23.04</v>
      </c>
      <c r="M644" s="544">
        <v>1847.58</v>
      </c>
      <c r="N644" s="544">
        <v>0</v>
      </c>
      <c r="O644" s="544">
        <v>23.04</v>
      </c>
      <c r="P644" s="544">
        <f t="shared" si="60"/>
        <v>0</v>
      </c>
      <c r="Q644" s="556"/>
      <c r="R644" s="556">
        <v>23.04</v>
      </c>
      <c r="S644" s="544">
        <v>0</v>
      </c>
      <c r="T644" s="547">
        <f t="shared" si="56"/>
        <v>80.19</v>
      </c>
      <c r="U644" s="547">
        <f t="shared" si="55"/>
        <v>1847.57</v>
      </c>
    </row>
    <row r="645" spans="1:21" ht="27.6" x14ac:dyDescent="0.3">
      <c r="A645" s="541" t="s">
        <v>5168</v>
      </c>
      <c r="B645" s="557" t="s">
        <v>10</v>
      </c>
      <c r="C645" s="558" t="s">
        <v>5169</v>
      </c>
      <c r="D645" s="543" t="s">
        <v>179</v>
      </c>
      <c r="E645" s="544">
        <v>64.680000000000007</v>
      </c>
      <c r="F645" s="544">
        <v>7.94</v>
      </c>
      <c r="G645" s="544">
        <f t="shared" si="57"/>
        <v>513.55999999999995</v>
      </c>
      <c r="H645" s="570">
        <v>0</v>
      </c>
      <c r="I645" s="570">
        <v>7.94</v>
      </c>
      <c r="J645" s="570">
        <v>0</v>
      </c>
      <c r="K645" s="544">
        <v>64.680000000000007</v>
      </c>
      <c r="L645" s="544">
        <v>9.6</v>
      </c>
      <c r="M645" s="544">
        <v>620.92999999999995</v>
      </c>
      <c r="N645" s="544">
        <v>0</v>
      </c>
      <c r="O645" s="544">
        <v>9.6</v>
      </c>
      <c r="P645" s="544">
        <f t="shared" si="60"/>
        <v>0</v>
      </c>
      <c r="Q645" s="556"/>
      <c r="R645" s="556">
        <v>9.6</v>
      </c>
      <c r="S645" s="544">
        <v>0</v>
      </c>
      <c r="T645" s="547">
        <f t="shared" si="56"/>
        <v>64.680000000000007</v>
      </c>
      <c r="U645" s="547">
        <f t="shared" si="55"/>
        <v>620.91999999999996</v>
      </c>
    </row>
    <row r="646" spans="1:21" ht="27.6" x14ac:dyDescent="0.3">
      <c r="A646" s="541" t="s">
        <v>5170</v>
      </c>
      <c r="B646" s="557" t="s">
        <v>10</v>
      </c>
      <c r="C646" s="558" t="s">
        <v>5171</v>
      </c>
      <c r="D646" s="543" t="s">
        <v>179</v>
      </c>
      <c r="E646" s="544">
        <v>3.15</v>
      </c>
      <c r="F646" s="544">
        <v>21.39</v>
      </c>
      <c r="G646" s="544">
        <f t="shared" si="57"/>
        <v>67.38</v>
      </c>
      <c r="H646" s="570">
        <v>0</v>
      </c>
      <c r="I646" s="570">
        <v>21.39</v>
      </c>
      <c r="J646" s="570">
        <v>0</v>
      </c>
      <c r="K646" s="544">
        <v>3.15</v>
      </c>
      <c r="L646" s="544">
        <v>25.86</v>
      </c>
      <c r="M646" s="544">
        <v>81.459999999999994</v>
      </c>
      <c r="N646" s="544">
        <v>0</v>
      </c>
      <c r="O646" s="544">
        <v>25.86</v>
      </c>
      <c r="P646" s="544">
        <f t="shared" si="60"/>
        <v>0</v>
      </c>
      <c r="Q646" s="556"/>
      <c r="R646" s="556">
        <v>25.86</v>
      </c>
      <c r="S646" s="544">
        <v>0</v>
      </c>
      <c r="T646" s="547">
        <f t="shared" si="56"/>
        <v>3.15</v>
      </c>
      <c r="U646" s="547">
        <f t="shared" si="55"/>
        <v>81.45</v>
      </c>
    </row>
    <row r="647" spans="1:21" x14ac:dyDescent="0.3">
      <c r="A647" s="550" t="s">
        <v>5172</v>
      </c>
      <c r="B647" s="551" t="s">
        <v>5173</v>
      </c>
      <c r="C647" s="552"/>
      <c r="D647" s="553">
        <v>0</v>
      </c>
      <c r="E647" s="554">
        <v>0</v>
      </c>
      <c r="F647" s="554">
        <v>0</v>
      </c>
      <c r="G647" s="554">
        <f t="shared" si="57"/>
        <v>0</v>
      </c>
      <c r="H647" s="555">
        <v>0</v>
      </c>
      <c r="I647" s="555">
        <v>0</v>
      </c>
      <c r="J647" s="555">
        <v>0</v>
      </c>
      <c r="K647" s="554">
        <v>0</v>
      </c>
      <c r="L647" s="554">
        <v>0</v>
      </c>
      <c r="M647" s="554">
        <v>0</v>
      </c>
      <c r="N647" s="554">
        <v>0</v>
      </c>
      <c r="O647" s="554">
        <v>0</v>
      </c>
      <c r="P647" s="544">
        <f t="shared" si="60"/>
        <v>0</v>
      </c>
      <c r="Q647" s="556"/>
      <c r="R647" s="556">
        <v>0</v>
      </c>
      <c r="S647" s="544">
        <v>0</v>
      </c>
      <c r="T647" s="547">
        <f t="shared" si="56"/>
        <v>0</v>
      </c>
      <c r="U647" s="547">
        <f t="shared" si="55"/>
        <v>0</v>
      </c>
    </row>
    <row r="648" spans="1:21" x14ac:dyDescent="0.3">
      <c r="A648" s="541" t="s">
        <v>5174</v>
      </c>
      <c r="B648" s="557" t="s">
        <v>10</v>
      </c>
      <c r="C648" s="558" t="s">
        <v>5175</v>
      </c>
      <c r="D648" s="543" t="s">
        <v>217</v>
      </c>
      <c r="E648" s="544">
        <v>23</v>
      </c>
      <c r="F648" s="544">
        <v>5.65</v>
      </c>
      <c r="G648" s="544">
        <f t="shared" si="57"/>
        <v>129.94999999999999</v>
      </c>
      <c r="H648" s="570">
        <v>0</v>
      </c>
      <c r="I648" s="570">
        <v>5.65</v>
      </c>
      <c r="J648" s="570">
        <v>0</v>
      </c>
      <c r="K648" s="544">
        <v>23</v>
      </c>
      <c r="L648" s="544">
        <v>6.83</v>
      </c>
      <c r="M648" s="544">
        <v>157.09</v>
      </c>
      <c r="N648" s="544">
        <v>0</v>
      </c>
      <c r="O648" s="544">
        <v>6.83</v>
      </c>
      <c r="P648" s="544">
        <f t="shared" si="60"/>
        <v>0</v>
      </c>
      <c r="Q648" s="556"/>
      <c r="R648" s="556">
        <v>6.83</v>
      </c>
      <c r="S648" s="544">
        <v>0</v>
      </c>
      <c r="T648" s="547">
        <f t="shared" si="56"/>
        <v>23</v>
      </c>
      <c r="U648" s="547">
        <f t="shared" si="55"/>
        <v>157.09</v>
      </c>
    </row>
    <row r="649" spans="1:21" x14ac:dyDescent="0.3">
      <c r="A649" s="541" t="s">
        <v>5176</v>
      </c>
      <c r="B649" s="557" t="s">
        <v>10</v>
      </c>
      <c r="C649" s="558" t="s">
        <v>5177</v>
      </c>
      <c r="D649" s="543" t="s">
        <v>217</v>
      </c>
      <c r="E649" s="544">
        <v>2</v>
      </c>
      <c r="F649" s="544">
        <v>4.3899999999999997</v>
      </c>
      <c r="G649" s="544">
        <f t="shared" si="57"/>
        <v>8.7799999999999994</v>
      </c>
      <c r="H649" s="570">
        <v>0</v>
      </c>
      <c r="I649" s="570">
        <v>4.3899999999999997</v>
      </c>
      <c r="J649" s="570">
        <v>0</v>
      </c>
      <c r="K649" s="544">
        <v>2</v>
      </c>
      <c r="L649" s="544">
        <v>5.31</v>
      </c>
      <c r="M649" s="544">
        <v>10.62</v>
      </c>
      <c r="N649" s="544">
        <v>0</v>
      </c>
      <c r="O649" s="544">
        <v>5.31</v>
      </c>
      <c r="P649" s="544">
        <f t="shared" si="60"/>
        <v>0</v>
      </c>
      <c r="Q649" s="556"/>
      <c r="R649" s="556">
        <v>5.31</v>
      </c>
      <c r="S649" s="544">
        <v>0</v>
      </c>
      <c r="T649" s="547">
        <f t="shared" si="56"/>
        <v>2</v>
      </c>
      <c r="U649" s="547">
        <f t="shared" ref="U649:U712" si="61">ROUNDDOWN((H649*I649)+(K649*L649)+(Q649*R649),2)</f>
        <v>10.62</v>
      </c>
    </row>
    <row r="650" spans="1:21" x14ac:dyDescent="0.3">
      <c r="A650" s="541" t="s">
        <v>5178</v>
      </c>
      <c r="B650" s="557" t="s">
        <v>10</v>
      </c>
      <c r="C650" s="558" t="s">
        <v>5179</v>
      </c>
      <c r="D650" s="543" t="s">
        <v>217</v>
      </c>
      <c r="E650" s="544">
        <v>2</v>
      </c>
      <c r="F650" s="544">
        <v>15.45</v>
      </c>
      <c r="G650" s="544">
        <f t="shared" si="57"/>
        <v>30.9</v>
      </c>
      <c r="H650" s="570">
        <v>0</v>
      </c>
      <c r="I650" s="570">
        <v>15.45</v>
      </c>
      <c r="J650" s="570">
        <v>0</v>
      </c>
      <c r="K650" s="544">
        <v>2</v>
      </c>
      <c r="L650" s="544">
        <v>18.68</v>
      </c>
      <c r="M650" s="544">
        <v>37.36</v>
      </c>
      <c r="N650" s="544">
        <v>0</v>
      </c>
      <c r="O650" s="544">
        <v>18.68</v>
      </c>
      <c r="P650" s="544">
        <f t="shared" si="60"/>
        <v>0</v>
      </c>
      <c r="Q650" s="556"/>
      <c r="R650" s="556">
        <v>18.68</v>
      </c>
      <c r="S650" s="544">
        <v>0</v>
      </c>
      <c r="T650" s="547">
        <f t="shared" si="56"/>
        <v>2</v>
      </c>
      <c r="U650" s="547">
        <f t="shared" si="61"/>
        <v>37.36</v>
      </c>
    </row>
    <row r="651" spans="1:21" x14ac:dyDescent="0.3">
      <c r="A651" s="550" t="s">
        <v>5180</v>
      </c>
      <c r="B651" s="551" t="s">
        <v>5181</v>
      </c>
      <c r="C651" s="552"/>
      <c r="D651" s="553">
        <v>0</v>
      </c>
      <c r="E651" s="554">
        <v>0</v>
      </c>
      <c r="F651" s="554">
        <v>0</v>
      </c>
      <c r="G651" s="554">
        <f t="shared" si="57"/>
        <v>0</v>
      </c>
      <c r="H651" s="555">
        <v>0</v>
      </c>
      <c r="I651" s="555">
        <v>0</v>
      </c>
      <c r="J651" s="555">
        <v>0</v>
      </c>
      <c r="K651" s="554">
        <v>0</v>
      </c>
      <c r="L651" s="554">
        <v>0</v>
      </c>
      <c r="M651" s="554">
        <v>0</v>
      </c>
      <c r="N651" s="554">
        <v>0</v>
      </c>
      <c r="O651" s="554">
        <v>0</v>
      </c>
      <c r="P651" s="544">
        <f t="shared" si="60"/>
        <v>0</v>
      </c>
      <c r="Q651" s="556"/>
      <c r="R651" s="556">
        <v>0</v>
      </c>
      <c r="S651" s="544">
        <v>0</v>
      </c>
      <c r="T651" s="547">
        <f t="shared" si="56"/>
        <v>0</v>
      </c>
      <c r="U651" s="547">
        <f t="shared" si="61"/>
        <v>0</v>
      </c>
    </row>
    <row r="652" spans="1:21" x14ac:dyDescent="0.3">
      <c r="A652" s="541" t="s">
        <v>5182</v>
      </c>
      <c r="B652" s="557" t="s">
        <v>10</v>
      </c>
      <c r="C652" s="558" t="s">
        <v>5183</v>
      </c>
      <c r="D652" s="543" t="s">
        <v>1200</v>
      </c>
      <c r="E652" s="544">
        <v>5</v>
      </c>
      <c r="F652" s="544">
        <v>7.39</v>
      </c>
      <c r="G652" s="544">
        <f t="shared" si="57"/>
        <v>36.950000000000003</v>
      </c>
      <c r="H652" s="570">
        <v>0</v>
      </c>
      <c r="I652" s="570">
        <v>7.39</v>
      </c>
      <c r="J652" s="570">
        <v>0</v>
      </c>
      <c r="K652" s="544">
        <v>5</v>
      </c>
      <c r="L652" s="544">
        <v>8.93</v>
      </c>
      <c r="M652" s="544">
        <v>44.65</v>
      </c>
      <c r="N652" s="544">
        <v>0</v>
      </c>
      <c r="O652" s="544">
        <v>8.93</v>
      </c>
      <c r="P652" s="544">
        <f t="shared" si="60"/>
        <v>0</v>
      </c>
      <c r="Q652" s="556"/>
      <c r="R652" s="556">
        <v>8.93</v>
      </c>
      <c r="S652" s="544">
        <v>0</v>
      </c>
      <c r="T652" s="547">
        <f t="shared" si="56"/>
        <v>5</v>
      </c>
      <c r="U652" s="547">
        <f t="shared" si="61"/>
        <v>44.65</v>
      </c>
    </row>
    <row r="653" spans="1:21" x14ac:dyDescent="0.3">
      <c r="A653" s="541" t="s">
        <v>5184</v>
      </c>
      <c r="B653" s="557" t="s">
        <v>10</v>
      </c>
      <c r="C653" s="558" t="s">
        <v>5185</v>
      </c>
      <c r="D653" s="543" t="s">
        <v>1200</v>
      </c>
      <c r="E653" s="544">
        <v>2</v>
      </c>
      <c r="F653" s="544">
        <v>14.77</v>
      </c>
      <c r="G653" s="544">
        <f t="shared" si="57"/>
        <v>29.54</v>
      </c>
      <c r="H653" s="570">
        <v>0</v>
      </c>
      <c r="I653" s="570">
        <v>14.77</v>
      </c>
      <c r="J653" s="570">
        <v>0</v>
      </c>
      <c r="K653" s="544">
        <v>2</v>
      </c>
      <c r="L653" s="544">
        <v>17.86</v>
      </c>
      <c r="M653" s="544">
        <v>35.72</v>
      </c>
      <c r="N653" s="544">
        <v>0</v>
      </c>
      <c r="O653" s="544">
        <v>17.86</v>
      </c>
      <c r="P653" s="544">
        <f t="shared" si="60"/>
        <v>0</v>
      </c>
      <c r="Q653" s="556"/>
      <c r="R653" s="556">
        <v>17.86</v>
      </c>
      <c r="S653" s="544">
        <v>0</v>
      </c>
      <c r="T653" s="547">
        <f t="shared" si="56"/>
        <v>2</v>
      </c>
      <c r="U653" s="547">
        <f t="shared" si="61"/>
        <v>35.72</v>
      </c>
    </row>
    <row r="654" spans="1:21" x14ac:dyDescent="0.3">
      <c r="A654" s="541" t="s">
        <v>5186</v>
      </c>
      <c r="B654" s="557" t="s">
        <v>10</v>
      </c>
      <c r="C654" s="558" t="s">
        <v>5153</v>
      </c>
      <c r="D654" s="543" t="s">
        <v>217</v>
      </c>
      <c r="E654" s="544">
        <v>44</v>
      </c>
      <c r="F654" s="544">
        <v>7.67</v>
      </c>
      <c r="G654" s="544">
        <f t="shared" si="57"/>
        <v>337.48</v>
      </c>
      <c r="H654" s="570">
        <v>0</v>
      </c>
      <c r="I654" s="570">
        <v>7.67</v>
      </c>
      <c r="J654" s="570">
        <v>0</v>
      </c>
      <c r="K654" s="544">
        <v>44</v>
      </c>
      <c r="L654" s="544">
        <v>9.27</v>
      </c>
      <c r="M654" s="544">
        <v>407.88</v>
      </c>
      <c r="N654" s="544">
        <v>0</v>
      </c>
      <c r="O654" s="544">
        <v>9.27</v>
      </c>
      <c r="P654" s="544">
        <f t="shared" si="60"/>
        <v>0</v>
      </c>
      <c r="Q654" s="556"/>
      <c r="R654" s="556">
        <v>9.27</v>
      </c>
      <c r="S654" s="544">
        <v>0</v>
      </c>
      <c r="T654" s="547">
        <f t="shared" si="56"/>
        <v>44</v>
      </c>
      <c r="U654" s="547">
        <f t="shared" si="61"/>
        <v>407.88</v>
      </c>
    </row>
    <row r="655" spans="1:21" x14ac:dyDescent="0.3">
      <c r="A655" s="541" t="s">
        <v>5187</v>
      </c>
      <c r="B655" s="557" t="s">
        <v>10</v>
      </c>
      <c r="C655" s="558" t="s">
        <v>5188</v>
      </c>
      <c r="D655" s="543" t="s">
        <v>217</v>
      </c>
      <c r="E655" s="544">
        <v>5</v>
      </c>
      <c r="F655" s="544">
        <v>5.7</v>
      </c>
      <c r="G655" s="544">
        <f t="shared" si="57"/>
        <v>28.5</v>
      </c>
      <c r="H655" s="570">
        <v>0</v>
      </c>
      <c r="I655" s="570">
        <v>5.7</v>
      </c>
      <c r="J655" s="570">
        <v>0</v>
      </c>
      <c r="K655" s="544">
        <v>5</v>
      </c>
      <c r="L655" s="544">
        <v>6.89</v>
      </c>
      <c r="M655" s="544">
        <v>34.450000000000003</v>
      </c>
      <c r="N655" s="544">
        <v>0</v>
      </c>
      <c r="O655" s="544">
        <v>6.89</v>
      </c>
      <c r="P655" s="544">
        <f t="shared" si="60"/>
        <v>0</v>
      </c>
      <c r="Q655" s="556"/>
      <c r="R655" s="556">
        <v>6.89</v>
      </c>
      <c r="S655" s="544">
        <v>0</v>
      </c>
      <c r="T655" s="547">
        <f t="shared" si="56"/>
        <v>5</v>
      </c>
      <c r="U655" s="547">
        <f t="shared" si="61"/>
        <v>34.450000000000003</v>
      </c>
    </row>
    <row r="656" spans="1:21" x14ac:dyDescent="0.3">
      <c r="A656" s="541" t="s">
        <v>5189</v>
      </c>
      <c r="B656" s="557" t="s">
        <v>10</v>
      </c>
      <c r="C656" s="558" t="s">
        <v>5190</v>
      </c>
      <c r="D656" s="543" t="s">
        <v>217</v>
      </c>
      <c r="E656" s="544">
        <v>1</v>
      </c>
      <c r="F656" s="544">
        <v>27.19</v>
      </c>
      <c r="G656" s="544">
        <f t="shared" si="57"/>
        <v>27.19</v>
      </c>
      <c r="H656" s="570">
        <v>0</v>
      </c>
      <c r="I656" s="570">
        <v>27.19</v>
      </c>
      <c r="J656" s="570">
        <v>0</v>
      </c>
      <c r="K656" s="544">
        <v>1</v>
      </c>
      <c r="L656" s="544">
        <v>32.869999999999997</v>
      </c>
      <c r="M656" s="544">
        <v>32.869999999999997</v>
      </c>
      <c r="N656" s="544">
        <v>0</v>
      </c>
      <c r="O656" s="544">
        <v>32.869999999999997</v>
      </c>
      <c r="P656" s="544">
        <f t="shared" si="60"/>
        <v>0</v>
      </c>
      <c r="Q656" s="556"/>
      <c r="R656" s="556">
        <v>32.869999999999997</v>
      </c>
      <c r="S656" s="544">
        <v>0</v>
      </c>
      <c r="T656" s="547">
        <f t="shared" si="56"/>
        <v>1</v>
      </c>
      <c r="U656" s="547">
        <f t="shared" si="61"/>
        <v>32.869999999999997</v>
      </c>
    </row>
    <row r="657" spans="1:21" x14ac:dyDescent="0.3">
      <c r="A657" s="541" t="s">
        <v>5191</v>
      </c>
      <c r="B657" s="557" t="s">
        <v>10</v>
      </c>
      <c r="C657" s="558" t="s">
        <v>5192</v>
      </c>
      <c r="D657" s="543" t="s">
        <v>217</v>
      </c>
      <c r="E657" s="544">
        <v>15</v>
      </c>
      <c r="F657" s="544">
        <v>11.96</v>
      </c>
      <c r="G657" s="544">
        <f t="shared" si="57"/>
        <v>179.4</v>
      </c>
      <c r="H657" s="570">
        <v>0</v>
      </c>
      <c r="I657" s="570">
        <v>11.96</v>
      </c>
      <c r="J657" s="570">
        <v>0</v>
      </c>
      <c r="K657" s="544">
        <v>15</v>
      </c>
      <c r="L657" s="544">
        <v>14.46</v>
      </c>
      <c r="M657" s="544">
        <v>216.9</v>
      </c>
      <c r="N657" s="544">
        <v>0</v>
      </c>
      <c r="O657" s="544">
        <v>14.46</v>
      </c>
      <c r="P657" s="544">
        <f t="shared" si="60"/>
        <v>0</v>
      </c>
      <c r="Q657" s="556"/>
      <c r="R657" s="556">
        <v>14.46</v>
      </c>
      <c r="S657" s="544">
        <v>0</v>
      </c>
      <c r="T657" s="547">
        <f t="shared" si="56"/>
        <v>15</v>
      </c>
      <c r="U657" s="547">
        <f t="shared" si="61"/>
        <v>216.9</v>
      </c>
    </row>
    <row r="658" spans="1:21" x14ac:dyDescent="0.3">
      <c r="A658" s="541" t="s">
        <v>5193</v>
      </c>
      <c r="B658" s="557" t="s">
        <v>10</v>
      </c>
      <c r="C658" s="558" t="s">
        <v>5194</v>
      </c>
      <c r="D658" s="543" t="s">
        <v>217</v>
      </c>
      <c r="E658" s="544">
        <v>5</v>
      </c>
      <c r="F658" s="544">
        <v>18.37</v>
      </c>
      <c r="G658" s="544">
        <f t="shared" si="57"/>
        <v>91.85</v>
      </c>
      <c r="H658" s="570">
        <v>0</v>
      </c>
      <c r="I658" s="570">
        <v>18.37</v>
      </c>
      <c r="J658" s="570">
        <v>0</v>
      </c>
      <c r="K658" s="544">
        <v>5</v>
      </c>
      <c r="L658" s="544">
        <v>22.21</v>
      </c>
      <c r="M658" s="544">
        <v>111.05</v>
      </c>
      <c r="N658" s="544">
        <v>0</v>
      </c>
      <c r="O658" s="544">
        <v>22.21</v>
      </c>
      <c r="P658" s="544">
        <f t="shared" si="60"/>
        <v>0</v>
      </c>
      <c r="Q658" s="556"/>
      <c r="R658" s="556">
        <v>22.21</v>
      </c>
      <c r="S658" s="544">
        <v>0</v>
      </c>
      <c r="T658" s="547">
        <f t="shared" ref="T658:T721" si="62">Q658+E658</f>
        <v>5</v>
      </c>
      <c r="U658" s="547">
        <f t="shared" si="61"/>
        <v>111.05</v>
      </c>
    </row>
    <row r="659" spans="1:21" x14ac:dyDescent="0.3">
      <c r="A659" s="550" t="s">
        <v>5195</v>
      </c>
      <c r="B659" s="551" t="s">
        <v>5196</v>
      </c>
      <c r="C659" s="552"/>
      <c r="D659" s="553">
        <v>0</v>
      </c>
      <c r="E659" s="554">
        <v>0</v>
      </c>
      <c r="F659" s="554">
        <v>0</v>
      </c>
      <c r="G659" s="554">
        <f t="shared" si="57"/>
        <v>0</v>
      </c>
      <c r="H659" s="555">
        <v>0</v>
      </c>
      <c r="I659" s="555">
        <v>0</v>
      </c>
      <c r="J659" s="555">
        <v>0</v>
      </c>
      <c r="K659" s="554">
        <v>0</v>
      </c>
      <c r="L659" s="554">
        <v>0</v>
      </c>
      <c r="M659" s="554">
        <v>0</v>
      </c>
      <c r="N659" s="554">
        <v>0</v>
      </c>
      <c r="O659" s="554">
        <v>0</v>
      </c>
      <c r="P659" s="544">
        <f t="shared" si="60"/>
        <v>0</v>
      </c>
      <c r="Q659" s="556"/>
      <c r="R659" s="556">
        <v>0</v>
      </c>
      <c r="S659" s="544">
        <v>0</v>
      </c>
      <c r="T659" s="547">
        <f t="shared" si="62"/>
        <v>0</v>
      </c>
      <c r="U659" s="547">
        <f t="shared" si="61"/>
        <v>0</v>
      </c>
    </row>
    <row r="660" spans="1:21" x14ac:dyDescent="0.3">
      <c r="A660" s="541" t="s">
        <v>5197</v>
      </c>
      <c r="B660" s="557" t="s">
        <v>10</v>
      </c>
      <c r="C660" s="558" t="s">
        <v>5198</v>
      </c>
      <c r="D660" s="543" t="s">
        <v>217</v>
      </c>
      <c r="E660" s="544">
        <v>16</v>
      </c>
      <c r="F660" s="544">
        <v>5.37</v>
      </c>
      <c r="G660" s="544">
        <f t="shared" si="57"/>
        <v>85.92</v>
      </c>
      <c r="H660" s="570">
        <v>0</v>
      </c>
      <c r="I660" s="570">
        <v>5.37</v>
      </c>
      <c r="J660" s="570">
        <v>0</v>
      </c>
      <c r="K660" s="544">
        <v>16</v>
      </c>
      <c r="L660" s="544">
        <v>6.49</v>
      </c>
      <c r="M660" s="544">
        <v>103.84</v>
      </c>
      <c r="N660" s="544">
        <v>0</v>
      </c>
      <c r="O660" s="544">
        <v>6.49</v>
      </c>
      <c r="P660" s="544">
        <f t="shared" si="60"/>
        <v>0</v>
      </c>
      <c r="Q660" s="556"/>
      <c r="R660" s="556">
        <v>6.49</v>
      </c>
      <c r="S660" s="544">
        <v>0</v>
      </c>
      <c r="T660" s="547">
        <f t="shared" si="62"/>
        <v>16</v>
      </c>
      <c r="U660" s="547">
        <f t="shared" si="61"/>
        <v>103.84</v>
      </c>
    </row>
    <row r="661" spans="1:21" x14ac:dyDescent="0.3">
      <c r="A661" s="541" t="s">
        <v>5199</v>
      </c>
      <c r="B661" s="557" t="s">
        <v>10</v>
      </c>
      <c r="C661" s="558" t="s">
        <v>5200</v>
      </c>
      <c r="D661" s="543" t="s">
        <v>217</v>
      </c>
      <c r="E661" s="544">
        <v>1</v>
      </c>
      <c r="F661" s="544">
        <v>8.77</v>
      </c>
      <c r="G661" s="544">
        <f t="shared" si="57"/>
        <v>8.77</v>
      </c>
      <c r="H661" s="570">
        <v>0</v>
      </c>
      <c r="I661" s="570">
        <v>8.77</v>
      </c>
      <c r="J661" s="570">
        <v>0</v>
      </c>
      <c r="K661" s="544">
        <v>1</v>
      </c>
      <c r="L661" s="544">
        <v>10.6</v>
      </c>
      <c r="M661" s="544">
        <v>10.6</v>
      </c>
      <c r="N661" s="544">
        <v>0</v>
      </c>
      <c r="O661" s="544">
        <v>10.6</v>
      </c>
      <c r="P661" s="544">
        <f t="shared" si="60"/>
        <v>0</v>
      </c>
      <c r="Q661" s="556"/>
      <c r="R661" s="556">
        <v>10.6</v>
      </c>
      <c r="S661" s="544">
        <v>0</v>
      </c>
      <c r="T661" s="547">
        <f t="shared" si="62"/>
        <v>1</v>
      </c>
      <c r="U661" s="547">
        <f t="shared" si="61"/>
        <v>10.6</v>
      </c>
    </row>
    <row r="662" spans="1:21" x14ac:dyDescent="0.3">
      <c r="A662" s="541" t="s">
        <v>5201</v>
      </c>
      <c r="B662" s="557" t="s">
        <v>10</v>
      </c>
      <c r="C662" s="558" t="s">
        <v>5202</v>
      </c>
      <c r="D662" s="543" t="s">
        <v>217</v>
      </c>
      <c r="E662" s="544">
        <v>1</v>
      </c>
      <c r="F662" s="544">
        <v>34.65</v>
      </c>
      <c r="G662" s="544">
        <f t="shared" si="57"/>
        <v>34.65</v>
      </c>
      <c r="H662" s="570">
        <v>0</v>
      </c>
      <c r="I662" s="570">
        <v>34.65</v>
      </c>
      <c r="J662" s="570">
        <v>0</v>
      </c>
      <c r="K662" s="544">
        <v>1</v>
      </c>
      <c r="L662" s="544">
        <v>41.89</v>
      </c>
      <c r="M662" s="544">
        <v>41.89</v>
      </c>
      <c r="N662" s="544">
        <v>0</v>
      </c>
      <c r="O662" s="544">
        <v>41.89</v>
      </c>
      <c r="P662" s="544">
        <f t="shared" si="60"/>
        <v>0</v>
      </c>
      <c r="Q662" s="556"/>
      <c r="R662" s="556">
        <v>41.89</v>
      </c>
      <c r="S662" s="544">
        <v>0</v>
      </c>
      <c r="T662" s="547">
        <f t="shared" si="62"/>
        <v>1</v>
      </c>
      <c r="U662" s="547">
        <f t="shared" si="61"/>
        <v>41.89</v>
      </c>
    </row>
    <row r="663" spans="1:21" x14ac:dyDescent="0.3">
      <c r="A663" s="541" t="s">
        <v>5203</v>
      </c>
      <c r="B663" s="557" t="s">
        <v>10</v>
      </c>
      <c r="C663" s="558" t="s">
        <v>5204</v>
      </c>
      <c r="D663" s="543" t="s">
        <v>217</v>
      </c>
      <c r="E663" s="544">
        <v>7</v>
      </c>
      <c r="F663" s="544">
        <v>10.37</v>
      </c>
      <c r="G663" s="544">
        <f t="shared" si="57"/>
        <v>72.59</v>
      </c>
      <c r="H663" s="570">
        <v>0</v>
      </c>
      <c r="I663" s="570">
        <v>10.37</v>
      </c>
      <c r="J663" s="570">
        <v>0</v>
      </c>
      <c r="K663" s="544">
        <v>7</v>
      </c>
      <c r="L663" s="544">
        <v>12.54</v>
      </c>
      <c r="M663" s="544">
        <v>87.78</v>
      </c>
      <c r="N663" s="544">
        <v>0</v>
      </c>
      <c r="O663" s="544">
        <v>12.54</v>
      </c>
      <c r="P663" s="544">
        <f t="shared" si="60"/>
        <v>0</v>
      </c>
      <c r="Q663" s="556"/>
      <c r="R663" s="556">
        <v>12.54</v>
      </c>
      <c r="S663" s="544">
        <v>0</v>
      </c>
      <c r="T663" s="547">
        <f t="shared" si="62"/>
        <v>7</v>
      </c>
      <c r="U663" s="547">
        <f t="shared" si="61"/>
        <v>87.78</v>
      </c>
    </row>
    <row r="664" spans="1:21" x14ac:dyDescent="0.3">
      <c r="A664" s="550" t="s">
        <v>5205</v>
      </c>
      <c r="B664" s="551" t="s">
        <v>5206</v>
      </c>
      <c r="C664" s="552"/>
      <c r="D664" s="553">
        <v>0</v>
      </c>
      <c r="E664" s="554">
        <v>0</v>
      </c>
      <c r="F664" s="554">
        <v>0</v>
      </c>
      <c r="G664" s="554">
        <f t="shared" si="57"/>
        <v>0</v>
      </c>
      <c r="H664" s="555">
        <v>0</v>
      </c>
      <c r="I664" s="555">
        <v>0</v>
      </c>
      <c r="J664" s="555">
        <v>0</v>
      </c>
      <c r="K664" s="554">
        <v>0</v>
      </c>
      <c r="L664" s="554">
        <v>0</v>
      </c>
      <c r="M664" s="554">
        <v>0</v>
      </c>
      <c r="N664" s="554">
        <v>0</v>
      </c>
      <c r="O664" s="554">
        <v>0</v>
      </c>
      <c r="P664" s="544">
        <f t="shared" si="60"/>
        <v>0</v>
      </c>
      <c r="Q664" s="556"/>
      <c r="R664" s="556">
        <v>0</v>
      </c>
      <c r="S664" s="544">
        <v>0</v>
      </c>
      <c r="T664" s="547">
        <f t="shared" si="62"/>
        <v>0</v>
      </c>
      <c r="U664" s="547">
        <f t="shared" si="61"/>
        <v>0</v>
      </c>
    </row>
    <row r="665" spans="1:21" x14ac:dyDescent="0.3">
      <c r="A665" s="541" t="s">
        <v>5207</v>
      </c>
      <c r="B665" s="557" t="s">
        <v>10</v>
      </c>
      <c r="C665" s="558" t="s">
        <v>5208</v>
      </c>
      <c r="D665" s="543" t="s">
        <v>217</v>
      </c>
      <c r="E665" s="544">
        <v>3</v>
      </c>
      <c r="F665" s="544">
        <v>5.55</v>
      </c>
      <c r="G665" s="544">
        <f t="shared" si="57"/>
        <v>16.649999999999999</v>
      </c>
      <c r="H665" s="570">
        <v>0</v>
      </c>
      <c r="I665" s="570">
        <v>5.55</v>
      </c>
      <c r="J665" s="570">
        <v>0</v>
      </c>
      <c r="K665" s="544">
        <v>3</v>
      </c>
      <c r="L665" s="544">
        <v>6.71</v>
      </c>
      <c r="M665" s="544">
        <v>20.13</v>
      </c>
      <c r="N665" s="544">
        <v>0</v>
      </c>
      <c r="O665" s="544">
        <v>6.71</v>
      </c>
      <c r="P665" s="544">
        <f t="shared" si="60"/>
        <v>0</v>
      </c>
      <c r="Q665" s="556"/>
      <c r="R665" s="556">
        <v>6.71</v>
      </c>
      <c r="S665" s="544">
        <v>0</v>
      </c>
      <c r="T665" s="547">
        <f t="shared" si="62"/>
        <v>3</v>
      </c>
      <c r="U665" s="547">
        <f t="shared" si="61"/>
        <v>20.13</v>
      </c>
    </row>
    <row r="666" spans="1:21" x14ac:dyDescent="0.3">
      <c r="A666" s="550" t="s">
        <v>5209</v>
      </c>
      <c r="B666" s="551" t="s">
        <v>5210</v>
      </c>
      <c r="C666" s="552"/>
      <c r="D666" s="553">
        <v>0</v>
      </c>
      <c r="E666" s="554">
        <v>0</v>
      </c>
      <c r="F666" s="554">
        <v>0</v>
      </c>
      <c r="G666" s="554">
        <f t="shared" si="57"/>
        <v>0</v>
      </c>
      <c r="H666" s="555">
        <v>0</v>
      </c>
      <c r="I666" s="555">
        <v>0</v>
      </c>
      <c r="J666" s="555">
        <v>0</v>
      </c>
      <c r="K666" s="554"/>
      <c r="L666" s="554">
        <v>0</v>
      </c>
      <c r="M666" s="554">
        <v>0</v>
      </c>
      <c r="N666" s="554"/>
      <c r="O666" s="554">
        <v>0</v>
      </c>
      <c r="P666" s="544">
        <f t="shared" si="60"/>
        <v>0</v>
      </c>
      <c r="Q666" s="556"/>
      <c r="R666" s="556">
        <v>0</v>
      </c>
      <c r="S666" s="544">
        <v>0</v>
      </c>
      <c r="T666" s="547">
        <f t="shared" si="62"/>
        <v>0</v>
      </c>
      <c r="U666" s="547">
        <f t="shared" si="61"/>
        <v>0</v>
      </c>
    </row>
    <row r="667" spans="1:21" x14ac:dyDescent="0.3">
      <c r="A667" s="541" t="s">
        <v>5211</v>
      </c>
      <c r="B667" s="557" t="s">
        <v>10</v>
      </c>
      <c r="C667" s="558" t="s">
        <v>5212</v>
      </c>
      <c r="D667" s="543" t="s">
        <v>1200</v>
      </c>
      <c r="E667" s="544">
        <v>5</v>
      </c>
      <c r="F667" s="544">
        <v>476.64</v>
      </c>
      <c r="G667" s="544">
        <f t="shared" ref="G667:G730" si="63">ROUND(E667*F667,2)</f>
        <v>2383.1999999999998</v>
      </c>
      <c r="H667" s="570">
        <v>0</v>
      </c>
      <c r="I667" s="570">
        <v>476.64</v>
      </c>
      <c r="J667" s="570">
        <v>0</v>
      </c>
      <c r="K667" s="544">
        <v>5</v>
      </c>
      <c r="L667" s="544">
        <v>576.28</v>
      </c>
      <c r="M667" s="544">
        <v>2881.4</v>
      </c>
      <c r="N667" s="544">
        <v>0</v>
      </c>
      <c r="O667" s="544">
        <v>576.28</v>
      </c>
      <c r="P667" s="544">
        <f t="shared" si="60"/>
        <v>0</v>
      </c>
      <c r="Q667" s="556"/>
      <c r="R667" s="556">
        <v>576.28</v>
      </c>
      <c r="S667" s="544">
        <v>0</v>
      </c>
      <c r="T667" s="547">
        <f t="shared" si="62"/>
        <v>5</v>
      </c>
      <c r="U667" s="547">
        <f t="shared" si="61"/>
        <v>2881.4</v>
      </c>
    </row>
    <row r="668" spans="1:21" x14ac:dyDescent="0.3">
      <c r="A668" s="541" t="s">
        <v>5213</v>
      </c>
      <c r="B668" s="557" t="s">
        <v>10</v>
      </c>
      <c r="C668" s="558" t="s">
        <v>5214</v>
      </c>
      <c r="D668" s="543" t="s">
        <v>217</v>
      </c>
      <c r="E668" s="544">
        <v>2</v>
      </c>
      <c r="F668" s="544">
        <v>92.05</v>
      </c>
      <c r="G668" s="544">
        <f t="shared" si="63"/>
        <v>184.1</v>
      </c>
      <c r="H668" s="570">
        <v>0</v>
      </c>
      <c r="I668" s="570">
        <v>92.05</v>
      </c>
      <c r="J668" s="570">
        <v>0</v>
      </c>
      <c r="K668" s="544">
        <v>2</v>
      </c>
      <c r="L668" s="544">
        <v>111.29</v>
      </c>
      <c r="M668" s="544">
        <v>222.58</v>
      </c>
      <c r="N668" s="544">
        <v>0</v>
      </c>
      <c r="O668" s="544">
        <v>111.29</v>
      </c>
      <c r="P668" s="544">
        <f t="shared" si="60"/>
        <v>0</v>
      </c>
      <c r="Q668" s="556"/>
      <c r="R668" s="556">
        <v>111.29</v>
      </c>
      <c r="S668" s="544">
        <v>0</v>
      </c>
      <c r="T668" s="547">
        <f t="shared" si="62"/>
        <v>2</v>
      </c>
      <c r="U668" s="547">
        <f t="shared" si="61"/>
        <v>222.58</v>
      </c>
    </row>
    <row r="669" spans="1:21" ht="27.6" x14ac:dyDescent="0.3">
      <c r="A669" s="541" t="s">
        <v>5215</v>
      </c>
      <c r="B669" s="557" t="s">
        <v>10</v>
      </c>
      <c r="C669" s="558" t="s">
        <v>5216</v>
      </c>
      <c r="D669" s="543" t="s">
        <v>217</v>
      </c>
      <c r="E669" s="544">
        <v>10</v>
      </c>
      <c r="F669" s="544">
        <v>92.05</v>
      </c>
      <c r="G669" s="544">
        <f t="shared" si="63"/>
        <v>920.5</v>
      </c>
      <c r="H669" s="570">
        <v>0</v>
      </c>
      <c r="I669" s="570">
        <v>92.05</v>
      </c>
      <c r="J669" s="570">
        <v>0</v>
      </c>
      <c r="K669" s="544">
        <v>10</v>
      </c>
      <c r="L669" s="544">
        <v>111.29</v>
      </c>
      <c r="M669" s="544">
        <v>1112.9000000000001</v>
      </c>
      <c r="N669" s="544">
        <v>0</v>
      </c>
      <c r="O669" s="544">
        <v>111.29</v>
      </c>
      <c r="P669" s="544">
        <f t="shared" si="60"/>
        <v>0</v>
      </c>
      <c r="Q669" s="556"/>
      <c r="R669" s="556">
        <v>111.29</v>
      </c>
      <c r="S669" s="544">
        <v>0</v>
      </c>
      <c r="T669" s="547">
        <f t="shared" si="62"/>
        <v>10</v>
      </c>
      <c r="U669" s="547">
        <f t="shared" si="61"/>
        <v>1112.9000000000001</v>
      </c>
    </row>
    <row r="670" spans="1:21" x14ac:dyDescent="0.3">
      <c r="A670" s="541" t="s">
        <v>5217</v>
      </c>
      <c r="B670" s="557" t="s">
        <v>10</v>
      </c>
      <c r="C670" s="558" t="s">
        <v>5218</v>
      </c>
      <c r="D670" s="543" t="s">
        <v>217</v>
      </c>
      <c r="E670" s="544">
        <v>3</v>
      </c>
      <c r="F670" s="544">
        <v>100.41</v>
      </c>
      <c r="G670" s="544">
        <f t="shared" si="63"/>
        <v>301.23</v>
      </c>
      <c r="H670" s="570">
        <v>0</v>
      </c>
      <c r="I670" s="570">
        <v>100.41</v>
      </c>
      <c r="J670" s="570">
        <v>0</v>
      </c>
      <c r="K670" s="544">
        <v>3</v>
      </c>
      <c r="L670" s="544">
        <v>121.4</v>
      </c>
      <c r="M670" s="544">
        <v>364.2</v>
      </c>
      <c r="N670" s="544">
        <v>0</v>
      </c>
      <c r="O670" s="544">
        <v>121.4</v>
      </c>
      <c r="P670" s="544">
        <f t="shared" si="60"/>
        <v>0</v>
      </c>
      <c r="Q670" s="556"/>
      <c r="R670" s="556">
        <v>121.4</v>
      </c>
      <c r="S670" s="544">
        <v>0</v>
      </c>
      <c r="T670" s="547">
        <f t="shared" si="62"/>
        <v>3</v>
      </c>
      <c r="U670" s="547">
        <f t="shared" si="61"/>
        <v>364.2</v>
      </c>
    </row>
    <row r="671" spans="1:21" x14ac:dyDescent="0.3">
      <c r="A671" s="541" t="s">
        <v>5219</v>
      </c>
      <c r="B671" s="557" t="s">
        <v>10</v>
      </c>
      <c r="C671" s="558" t="s">
        <v>5220</v>
      </c>
      <c r="D671" s="543" t="s">
        <v>217</v>
      </c>
      <c r="E671" s="544">
        <v>5</v>
      </c>
      <c r="F671" s="544">
        <v>386.82</v>
      </c>
      <c r="G671" s="544">
        <f t="shared" si="63"/>
        <v>1934.1</v>
      </c>
      <c r="H671" s="570">
        <v>0</v>
      </c>
      <c r="I671" s="570">
        <v>386.82</v>
      </c>
      <c r="J671" s="570">
        <v>0</v>
      </c>
      <c r="K671" s="544">
        <v>5</v>
      </c>
      <c r="L671" s="544">
        <v>467.69</v>
      </c>
      <c r="M671" s="544">
        <v>2338.4499999999998</v>
      </c>
      <c r="N671" s="544">
        <v>0</v>
      </c>
      <c r="O671" s="544">
        <v>467.69</v>
      </c>
      <c r="P671" s="544">
        <f t="shared" si="60"/>
        <v>0</v>
      </c>
      <c r="Q671" s="556"/>
      <c r="R671" s="556">
        <v>467.69</v>
      </c>
      <c r="S671" s="544">
        <v>0</v>
      </c>
      <c r="T671" s="547">
        <f t="shared" si="62"/>
        <v>5</v>
      </c>
      <c r="U671" s="547">
        <f t="shared" si="61"/>
        <v>2338.4499999999998</v>
      </c>
    </row>
    <row r="672" spans="1:21" x14ac:dyDescent="0.3">
      <c r="A672" s="541" t="s">
        <v>5221</v>
      </c>
      <c r="B672" s="557" t="s">
        <v>10</v>
      </c>
      <c r="C672" s="558" t="s">
        <v>5222</v>
      </c>
      <c r="D672" s="543" t="s">
        <v>217</v>
      </c>
      <c r="E672" s="544">
        <v>5</v>
      </c>
      <c r="F672" s="544">
        <v>27.82</v>
      </c>
      <c r="G672" s="544">
        <f t="shared" si="63"/>
        <v>139.1</v>
      </c>
      <c r="H672" s="570">
        <v>0</v>
      </c>
      <c r="I672" s="570">
        <v>27.82</v>
      </c>
      <c r="J672" s="570">
        <v>0</v>
      </c>
      <c r="K672" s="544">
        <v>5</v>
      </c>
      <c r="L672" s="544">
        <v>33.64</v>
      </c>
      <c r="M672" s="544">
        <v>168.2</v>
      </c>
      <c r="N672" s="544">
        <v>0</v>
      </c>
      <c r="O672" s="544">
        <v>33.64</v>
      </c>
      <c r="P672" s="544">
        <f t="shared" si="60"/>
        <v>0</v>
      </c>
      <c r="Q672" s="556"/>
      <c r="R672" s="556">
        <v>33.64</v>
      </c>
      <c r="S672" s="544">
        <v>0</v>
      </c>
      <c r="T672" s="547">
        <f t="shared" si="62"/>
        <v>5</v>
      </c>
      <c r="U672" s="547">
        <f t="shared" si="61"/>
        <v>168.2</v>
      </c>
    </row>
    <row r="673" spans="1:21" x14ac:dyDescent="0.3">
      <c r="A673" s="541" t="s">
        <v>5223</v>
      </c>
      <c r="B673" s="557" t="s">
        <v>10</v>
      </c>
      <c r="C673" s="558" t="s">
        <v>5224</v>
      </c>
      <c r="D673" s="543" t="s">
        <v>217</v>
      </c>
      <c r="E673" s="544">
        <v>3</v>
      </c>
      <c r="F673" s="544">
        <v>80.55</v>
      </c>
      <c r="G673" s="544">
        <f t="shared" si="63"/>
        <v>241.65</v>
      </c>
      <c r="H673" s="570">
        <v>0</v>
      </c>
      <c r="I673" s="570">
        <v>80.55</v>
      </c>
      <c r="J673" s="570">
        <v>0</v>
      </c>
      <c r="K673" s="544">
        <v>3</v>
      </c>
      <c r="L673" s="544">
        <v>97.39</v>
      </c>
      <c r="M673" s="544">
        <v>292.17</v>
      </c>
      <c r="N673" s="544">
        <v>0</v>
      </c>
      <c r="O673" s="544">
        <v>97.39</v>
      </c>
      <c r="P673" s="544">
        <f t="shared" si="60"/>
        <v>0</v>
      </c>
      <c r="Q673" s="556"/>
      <c r="R673" s="556">
        <v>97.39</v>
      </c>
      <c r="S673" s="544">
        <v>0</v>
      </c>
      <c r="T673" s="547">
        <f t="shared" si="62"/>
        <v>3</v>
      </c>
      <c r="U673" s="547">
        <f t="shared" si="61"/>
        <v>292.17</v>
      </c>
    </row>
    <row r="674" spans="1:21" ht="27.6" x14ac:dyDescent="0.3">
      <c r="A674" s="541" t="s">
        <v>5225</v>
      </c>
      <c r="B674" s="557" t="s">
        <v>10</v>
      </c>
      <c r="C674" s="558" t="s">
        <v>5226</v>
      </c>
      <c r="D674" s="543" t="s">
        <v>217</v>
      </c>
      <c r="E674" s="544">
        <v>10</v>
      </c>
      <c r="F674" s="544">
        <v>75.31</v>
      </c>
      <c r="G674" s="544">
        <f t="shared" si="63"/>
        <v>753.1</v>
      </c>
      <c r="H674" s="570">
        <v>0</v>
      </c>
      <c r="I674" s="570">
        <v>75.31</v>
      </c>
      <c r="J674" s="570">
        <v>0</v>
      </c>
      <c r="K674" s="544">
        <v>10</v>
      </c>
      <c r="L674" s="544">
        <v>91.05</v>
      </c>
      <c r="M674" s="544">
        <v>910.5</v>
      </c>
      <c r="N674" s="544">
        <v>0</v>
      </c>
      <c r="O674" s="544">
        <v>91.05</v>
      </c>
      <c r="P674" s="544">
        <f t="shared" si="60"/>
        <v>0</v>
      </c>
      <c r="Q674" s="556"/>
      <c r="R674" s="556">
        <v>91.05</v>
      </c>
      <c r="S674" s="544">
        <v>0</v>
      </c>
      <c r="T674" s="547">
        <f t="shared" si="62"/>
        <v>10</v>
      </c>
      <c r="U674" s="547">
        <f t="shared" si="61"/>
        <v>910.5</v>
      </c>
    </row>
    <row r="675" spans="1:21" ht="27.6" x14ac:dyDescent="0.3">
      <c r="A675" s="541" t="s">
        <v>5227</v>
      </c>
      <c r="B675" s="557" t="s">
        <v>10</v>
      </c>
      <c r="C675" s="558" t="s">
        <v>5228</v>
      </c>
      <c r="D675" s="543" t="s">
        <v>217</v>
      </c>
      <c r="E675" s="544">
        <v>1</v>
      </c>
      <c r="F675" s="544">
        <v>74.31</v>
      </c>
      <c r="G675" s="544">
        <f t="shared" si="63"/>
        <v>74.31</v>
      </c>
      <c r="H675" s="570">
        <v>0</v>
      </c>
      <c r="I675" s="570">
        <v>74.31</v>
      </c>
      <c r="J675" s="570">
        <v>0</v>
      </c>
      <c r="K675" s="544">
        <v>1</v>
      </c>
      <c r="L675" s="544">
        <v>89.84</v>
      </c>
      <c r="M675" s="544">
        <v>89.84</v>
      </c>
      <c r="N675" s="544">
        <v>0</v>
      </c>
      <c r="O675" s="544">
        <v>89.84</v>
      </c>
      <c r="P675" s="544">
        <f t="shared" si="60"/>
        <v>0</v>
      </c>
      <c r="Q675" s="556"/>
      <c r="R675" s="556">
        <v>89.84</v>
      </c>
      <c r="S675" s="544">
        <v>0</v>
      </c>
      <c r="T675" s="547">
        <f t="shared" si="62"/>
        <v>1</v>
      </c>
      <c r="U675" s="547">
        <f t="shared" si="61"/>
        <v>89.84</v>
      </c>
    </row>
    <row r="676" spans="1:21" ht="27.6" x14ac:dyDescent="0.3">
      <c r="A676" s="541" t="s">
        <v>5229</v>
      </c>
      <c r="B676" s="557" t="s">
        <v>10</v>
      </c>
      <c r="C676" s="558" t="s">
        <v>5230</v>
      </c>
      <c r="D676" s="543" t="s">
        <v>217</v>
      </c>
      <c r="E676" s="544">
        <v>1</v>
      </c>
      <c r="F676" s="544">
        <v>133.99</v>
      </c>
      <c r="G676" s="544">
        <f t="shared" si="63"/>
        <v>133.99</v>
      </c>
      <c r="H676" s="570">
        <v>0</v>
      </c>
      <c r="I676" s="570">
        <v>133.99</v>
      </c>
      <c r="J676" s="570">
        <v>0</v>
      </c>
      <c r="K676" s="544">
        <v>1</v>
      </c>
      <c r="L676" s="544">
        <v>162</v>
      </c>
      <c r="M676" s="544">
        <v>162</v>
      </c>
      <c r="N676" s="544">
        <v>0</v>
      </c>
      <c r="O676" s="544">
        <v>162</v>
      </c>
      <c r="P676" s="544">
        <f t="shared" si="60"/>
        <v>0</v>
      </c>
      <c r="Q676" s="556"/>
      <c r="R676" s="556">
        <v>162</v>
      </c>
      <c r="S676" s="544">
        <v>0</v>
      </c>
      <c r="T676" s="547">
        <f t="shared" si="62"/>
        <v>1</v>
      </c>
      <c r="U676" s="547">
        <f t="shared" si="61"/>
        <v>162</v>
      </c>
    </row>
    <row r="677" spans="1:21" x14ac:dyDescent="0.3">
      <c r="A677" s="541" t="s">
        <v>5231</v>
      </c>
      <c r="B677" s="557" t="s">
        <v>10</v>
      </c>
      <c r="C677" s="558" t="s">
        <v>5232</v>
      </c>
      <c r="D677" s="543" t="s">
        <v>217</v>
      </c>
      <c r="E677" s="544">
        <v>5</v>
      </c>
      <c r="F677" s="544">
        <v>37.65</v>
      </c>
      <c r="G677" s="544">
        <f t="shared" si="63"/>
        <v>188.25</v>
      </c>
      <c r="H677" s="570">
        <v>0</v>
      </c>
      <c r="I677" s="570">
        <v>37.65</v>
      </c>
      <c r="J677" s="570">
        <v>0</v>
      </c>
      <c r="K677" s="544">
        <v>5</v>
      </c>
      <c r="L677" s="544">
        <v>45.52</v>
      </c>
      <c r="M677" s="544">
        <v>227.6</v>
      </c>
      <c r="N677" s="544">
        <v>0</v>
      </c>
      <c r="O677" s="544">
        <v>45.52</v>
      </c>
      <c r="P677" s="544">
        <f t="shared" si="60"/>
        <v>0</v>
      </c>
      <c r="Q677" s="556"/>
      <c r="R677" s="556">
        <v>45.52</v>
      </c>
      <c r="S677" s="544">
        <v>0</v>
      </c>
      <c r="T677" s="547">
        <f t="shared" si="62"/>
        <v>5</v>
      </c>
      <c r="U677" s="547">
        <f t="shared" si="61"/>
        <v>227.6</v>
      </c>
    </row>
    <row r="678" spans="1:21" x14ac:dyDescent="0.3">
      <c r="A678" s="541" t="s">
        <v>5233</v>
      </c>
      <c r="B678" s="557" t="s">
        <v>10</v>
      </c>
      <c r="C678" s="558" t="s">
        <v>5234</v>
      </c>
      <c r="D678" s="543" t="s">
        <v>217</v>
      </c>
      <c r="E678" s="544">
        <v>10</v>
      </c>
      <c r="F678" s="544">
        <v>7.9</v>
      </c>
      <c r="G678" s="544">
        <f t="shared" si="63"/>
        <v>79</v>
      </c>
      <c r="H678" s="570">
        <v>0</v>
      </c>
      <c r="I678" s="570">
        <v>7.9</v>
      </c>
      <c r="J678" s="570">
        <v>0</v>
      </c>
      <c r="K678" s="544">
        <v>10</v>
      </c>
      <c r="L678" s="544">
        <v>9.5500000000000007</v>
      </c>
      <c r="M678" s="544">
        <v>95.5</v>
      </c>
      <c r="N678" s="544">
        <v>0</v>
      </c>
      <c r="O678" s="544">
        <v>9.5500000000000007</v>
      </c>
      <c r="P678" s="544">
        <f t="shared" si="60"/>
        <v>0</v>
      </c>
      <c r="Q678" s="556"/>
      <c r="R678" s="556">
        <v>9.5500000000000007</v>
      </c>
      <c r="S678" s="544">
        <v>0</v>
      </c>
      <c r="T678" s="547">
        <f t="shared" si="62"/>
        <v>10</v>
      </c>
      <c r="U678" s="547">
        <f t="shared" si="61"/>
        <v>95.5</v>
      </c>
    </row>
    <row r="679" spans="1:21" x14ac:dyDescent="0.3">
      <c r="A679" s="541" t="s">
        <v>5235</v>
      </c>
      <c r="B679" s="557" t="s">
        <v>10</v>
      </c>
      <c r="C679" s="558" t="s">
        <v>5236</v>
      </c>
      <c r="D679" s="543" t="s">
        <v>217</v>
      </c>
      <c r="E679" s="544">
        <v>5</v>
      </c>
      <c r="F679" s="544">
        <v>38.909999999999997</v>
      </c>
      <c r="G679" s="544">
        <f t="shared" si="63"/>
        <v>194.55</v>
      </c>
      <c r="H679" s="570">
        <v>0</v>
      </c>
      <c r="I679" s="570">
        <v>38.909999999999997</v>
      </c>
      <c r="J679" s="570">
        <v>0</v>
      </c>
      <c r="K679" s="544">
        <v>5</v>
      </c>
      <c r="L679" s="544">
        <v>47.04</v>
      </c>
      <c r="M679" s="544">
        <v>235.2</v>
      </c>
      <c r="N679" s="544">
        <v>0</v>
      </c>
      <c r="O679" s="544">
        <v>47.04</v>
      </c>
      <c r="P679" s="544">
        <f t="shared" si="60"/>
        <v>0</v>
      </c>
      <c r="Q679" s="556"/>
      <c r="R679" s="556">
        <v>47.04</v>
      </c>
      <c r="S679" s="544">
        <v>0</v>
      </c>
      <c r="T679" s="547">
        <f t="shared" si="62"/>
        <v>5</v>
      </c>
      <c r="U679" s="547">
        <f t="shared" si="61"/>
        <v>235.2</v>
      </c>
    </row>
    <row r="680" spans="1:21" x14ac:dyDescent="0.3">
      <c r="A680" s="541" t="s">
        <v>5237</v>
      </c>
      <c r="B680" s="557" t="s">
        <v>10</v>
      </c>
      <c r="C680" s="558" t="s">
        <v>5238</v>
      </c>
      <c r="D680" s="543" t="s">
        <v>217</v>
      </c>
      <c r="E680" s="544">
        <v>5</v>
      </c>
      <c r="F680" s="544">
        <v>31.93</v>
      </c>
      <c r="G680" s="544">
        <f t="shared" si="63"/>
        <v>159.65</v>
      </c>
      <c r="H680" s="570">
        <v>0</v>
      </c>
      <c r="I680" s="570">
        <v>31.93</v>
      </c>
      <c r="J680" s="570">
        <v>0</v>
      </c>
      <c r="K680" s="544">
        <v>5</v>
      </c>
      <c r="L680" s="544">
        <v>38.61</v>
      </c>
      <c r="M680" s="544">
        <v>193.05</v>
      </c>
      <c r="N680" s="544">
        <v>0</v>
      </c>
      <c r="O680" s="544">
        <v>38.61</v>
      </c>
      <c r="P680" s="544">
        <f t="shared" si="60"/>
        <v>0</v>
      </c>
      <c r="Q680" s="556"/>
      <c r="R680" s="556">
        <v>38.61</v>
      </c>
      <c r="S680" s="544">
        <v>0</v>
      </c>
      <c r="T680" s="547">
        <f t="shared" si="62"/>
        <v>5</v>
      </c>
      <c r="U680" s="547">
        <f t="shared" si="61"/>
        <v>193.05</v>
      </c>
    </row>
    <row r="681" spans="1:21" ht="27.6" x14ac:dyDescent="0.3">
      <c r="A681" s="541" t="s">
        <v>5239</v>
      </c>
      <c r="B681" s="557" t="s">
        <v>10</v>
      </c>
      <c r="C681" s="558" t="s">
        <v>5240</v>
      </c>
      <c r="D681" s="543" t="s">
        <v>217</v>
      </c>
      <c r="E681" s="544">
        <v>5</v>
      </c>
      <c r="F681" s="544">
        <v>78.31</v>
      </c>
      <c r="G681" s="544">
        <f t="shared" si="63"/>
        <v>391.55</v>
      </c>
      <c r="H681" s="570">
        <v>0</v>
      </c>
      <c r="I681" s="570">
        <v>78.31</v>
      </c>
      <c r="J681" s="570">
        <v>0</v>
      </c>
      <c r="K681" s="544">
        <v>5</v>
      </c>
      <c r="L681" s="544">
        <v>94.68</v>
      </c>
      <c r="M681" s="544">
        <v>473.4</v>
      </c>
      <c r="N681" s="544">
        <v>0</v>
      </c>
      <c r="O681" s="544">
        <v>94.68</v>
      </c>
      <c r="P681" s="544">
        <f t="shared" si="60"/>
        <v>0</v>
      </c>
      <c r="Q681" s="556"/>
      <c r="R681" s="556">
        <v>94.68</v>
      </c>
      <c r="S681" s="544">
        <v>0</v>
      </c>
      <c r="T681" s="547">
        <f t="shared" si="62"/>
        <v>5</v>
      </c>
      <c r="U681" s="547">
        <f t="shared" si="61"/>
        <v>473.4</v>
      </c>
    </row>
    <row r="682" spans="1:21" x14ac:dyDescent="0.3">
      <c r="A682" s="541" t="s">
        <v>5241</v>
      </c>
      <c r="B682" s="557" t="s">
        <v>10</v>
      </c>
      <c r="C682" s="558" t="s">
        <v>5242</v>
      </c>
      <c r="D682" s="543" t="s">
        <v>217</v>
      </c>
      <c r="E682" s="544">
        <v>4</v>
      </c>
      <c r="F682" s="544">
        <v>122.95</v>
      </c>
      <c r="G682" s="544">
        <f t="shared" si="63"/>
        <v>491.8</v>
      </c>
      <c r="H682" s="570">
        <v>0</v>
      </c>
      <c r="I682" s="570">
        <v>122.95</v>
      </c>
      <c r="J682" s="570">
        <v>0</v>
      </c>
      <c r="K682" s="544">
        <v>4</v>
      </c>
      <c r="L682" s="544">
        <v>148.65</v>
      </c>
      <c r="M682" s="544">
        <v>594.6</v>
      </c>
      <c r="N682" s="544">
        <v>0</v>
      </c>
      <c r="O682" s="544">
        <v>148.65</v>
      </c>
      <c r="P682" s="544">
        <f t="shared" si="60"/>
        <v>0</v>
      </c>
      <c r="Q682" s="556"/>
      <c r="R682" s="556">
        <v>148.65</v>
      </c>
      <c r="S682" s="544">
        <v>0</v>
      </c>
      <c r="T682" s="547">
        <f t="shared" si="62"/>
        <v>4</v>
      </c>
      <c r="U682" s="547">
        <f t="shared" si="61"/>
        <v>594.6</v>
      </c>
    </row>
    <row r="683" spans="1:21" x14ac:dyDescent="0.3">
      <c r="A683" s="541" t="s">
        <v>5243</v>
      </c>
      <c r="B683" s="557" t="s">
        <v>10</v>
      </c>
      <c r="C683" s="558" t="s">
        <v>5244</v>
      </c>
      <c r="D683" s="543" t="s">
        <v>217</v>
      </c>
      <c r="E683" s="544">
        <v>7</v>
      </c>
      <c r="F683" s="544">
        <v>155.96</v>
      </c>
      <c r="G683" s="544">
        <f t="shared" si="63"/>
        <v>1091.72</v>
      </c>
      <c r="H683" s="570">
        <v>0</v>
      </c>
      <c r="I683" s="570">
        <v>155.96</v>
      </c>
      <c r="J683" s="570">
        <v>0</v>
      </c>
      <c r="K683" s="544">
        <v>7</v>
      </c>
      <c r="L683" s="544">
        <v>188.56</v>
      </c>
      <c r="M683" s="544">
        <v>1319.92</v>
      </c>
      <c r="N683" s="544">
        <v>0</v>
      </c>
      <c r="O683" s="544">
        <v>188.56</v>
      </c>
      <c r="P683" s="544">
        <f t="shared" si="60"/>
        <v>0</v>
      </c>
      <c r="Q683" s="556"/>
      <c r="R683" s="556">
        <v>188.56</v>
      </c>
      <c r="S683" s="544">
        <v>0</v>
      </c>
      <c r="T683" s="547">
        <f t="shared" si="62"/>
        <v>7</v>
      </c>
      <c r="U683" s="547">
        <f t="shared" si="61"/>
        <v>1319.92</v>
      </c>
    </row>
    <row r="684" spans="1:21" x14ac:dyDescent="0.3">
      <c r="A684" s="541" t="s">
        <v>5245</v>
      </c>
      <c r="B684" s="557" t="s">
        <v>10</v>
      </c>
      <c r="C684" s="558" t="s">
        <v>5246</v>
      </c>
      <c r="D684" s="543" t="s">
        <v>1200</v>
      </c>
      <c r="E684" s="544">
        <v>1</v>
      </c>
      <c r="F684" s="544">
        <v>1803.7</v>
      </c>
      <c r="G684" s="544">
        <f t="shared" si="63"/>
        <v>1803.7</v>
      </c>
      <c r="H684" s="570">
        <v>0</v>
      </c>
      <c r="I684" s="570">
        <v>1803.7</v>
      </c>
      <c r="J684" s="570">
        <v>0</v>
      </c>
      <c r="K684" s="544">
        <v>1</v>
      </c>
      <c r="L684" s="544">
        <v>2180.77</v>
      </c>
      <c r="M684" s="544">
        <v>2180.77</v>
      </c>
      <c r="N684" s="544">
        <v>0</v>
      </c>
      <c r="O684" s="544">
        <v>2180.77</v>
      </c>
      <c r="P684" s="544">
        <f t="shared" si="60"/>
        <v>0</v>
      </c>
      <c r="Q684" s="556"/>
      <c r="R684" s="556">
        <v>2180.77</v>
      </c>
      <c r="S684" s="544">
        <v>0</v>
      </c>
      <c r="T684" s="547">
        <f t="shared" si="62"/>
        <v>1</v>
      </c>
      <c r="U684" s="547">
        <f t="shared" si="61"/>
        <v>2180.77</v>
      </c>
    </row>
    <row r="685" spans="1:21" x14ac:dyDescent="0.3">
      <c r="A685" s="541" t="s">
        <v>5247</v>
      </c>
      <c r="B685" s="557" t="s">
        <v>10</v>
      </c>
      <c r="C685" s="558" t="s">
        <v>5248</v>
      </c>
      <c r="D685" s="543" t="s">
        <v>217</v>
      </c>
      <c r="E685" s="544">
        <v>1</v>
      </c>
      <c r="F685" s="544">
        <v>72.33</v>
      </c>
      <c r="G685" s="544">
        <f t="shared" si="63"/>
        <v>72.33</v>
      </c>
      <c r="H685" s="570">
        <v>0</v>
      </c>
      <c r="I685" s="570">
        <v>72.33</v>
      </c>
      <c r="J685" s="570">
        <v>0</v>
      </c>
      <c r="K685" s="544">
        <v>1</v>
      </c>
      <c r="L685" s="544">
        <v>87.45</v>
      </c>
      <c r="M685" s="544">
        <v>87.45</v>
      </c>
      <c r="N685" s="544">
        <v>0</v>
      </c>
      <c r="O685" s="544">
        <v>87.45</v>
      </c>
      <c r="P685" s="544">
        <f t="shared" si="60"/>
        <v>0</v>
      </c>
      <c r="Q685" s="556"/>
      <c r="R685" s="556">
        <v>87.45</v>
      </c>
      <c r="S685" s="544">
        <v>0</v>
      </c>
      <c r="T685" s="547">
        <f t="shared" si="62"/>
        <v>1</v>
      </c>
      <c r="U685" s="547">
        <f t="shared" si="61"/>
        <v>87.45</v>
      </c>
    </row>
    <row r="686" spans="1:21" x14ac:dyDescent="0.3">
      <c r="A686" s="541" t="s">
        <v>5249</v>
      </c>
      <c r="B686" s="557" t="s">
        <v>10</v>
      </c>
      <c r="C686" s="558" t="s">
        <v>5250</v>
      </c>
      <c r="D686" s="543" t="s">
        <v>217</v>
      </c>
      <c r="E686" s="544">
        <v>1</v>
      </c>
      <c r="F686" s="544">
        <v>142.04</v>
      </c>
      <c r="G686" s="544">
        <f t="shared" si="63"/>
        <v>142.04</v>
      </c>
      <c r="H686" s="570">
        <v>0</v>
      </c>
      <c r="I686" s="570">
        <v>142.04</v>
      </c>
      <c r="J686" s="570">
        <v>0</v>
      </c>
      <c r="K686" s="544">
        <v>1</v>
      </c>
      <c r="L686" s="544">
        <v>171.73</v>
      </c>
      <c r="M686" s="544">
        <v>171.73</v>
      </c>
      <c r="N686" s="544">
        <v>0</v>
      </c>
      <c r="O686" s="544">
        <v>171.73</v>
      </c>
      <c r="P686" s="544">
        <f t="shared" si="60"/>
        <v>0</v>
      </c>
      <c r="Q686" s="556"/>
      <c r="R686" s="556">
        <v>171.73</v>
      </c>
      <c r="S686" s="544">
        <v>0</v>
      </c>
      <c r="T686" s="547">
        <f t="shared" si="62"/>
        <v>1</v>
      </c>
      <c r="U686" s="547">
        <f t="shared" si="61"/>
        <v>171.73</v>
      </c>
    </row>
    <row r="687" spans="1:21" x14ac:dyDescent="0.3">
      <c r="A687" s="541" t="s">
        <v>5251</v>
      </c>
      <c r="B687" s="557" t="s">
        <v>10</v>
      </c>
      <c r="C687" s="558" t="s">
        <v>5252</v>
      </c>
      <c r="D687" s="543" t="s">
        <v>76</v>
      </c>
      <c r="E687" s="544">
        <v>1</v>
      </c>
      <c r="F687" s="544">
        <v>10765.78</v>
      </c>
      <c r="G687" s="544">
        <f t="shared" si="63"/>
        <v>10765.78</v>
      </c>
      <c r="H687" s="570">
        <v>0</v>
      </c>
      <c r="I687" s="570">
        <v>10765.78</v>
      </c>
      <c r="J687" s="570">
        <v>0</v>
      </c>
      <c r="K687" s="544">
        <v>1</v>
      </c>
      <c r="L687" s="544">
        <v>13016.4</v>
      </c>
      <c r="M687" s="544">
        <v>13016.4</v>
      </c>
      <c r="N687" s="544">
        <v>0</v>
      </c>
      <c r="O687" s="544">
        <v>13016.4</v>
      </c>
      <c r="P687" s="544">
        <f t="shared" si="60"/>
        <v>0</v>
      </c>
      <c r="Q687" s="556"/>
      <c r="R687" s="556">
        <v>13016.4</v>
      </c>
      <c r="S687" s="544">
        <v>0</v>
      </c>
      <c r="T687" s="547">
        <f t="shared" si="62"/>
        <v>1</v>
      </c>
      <c r="U687" s="547">
        <f t="shared" si="61"/>
        <v>13016.4</v>
      </c>
    </row>
    <row r="688" spans="1:21" x14ac:dyDescent="0.3">
      <c r="A688" s="550" t="s">
        <v>5253</v>
      </c>
      <c r="B688" s="551" t="s">
        <v>5254</v>
      </c>
      <c r="C688" s="552"/>
      <c r="D688" s="553">
        <v>0</v>
      </c>
      <c r="E688" s="554">
        <v>0</v>
      </c>
      <c r="F688" s="554">
        <v>0</v>
      </c>
      <c r="G688" s="554">
        <f t="shared" si="63"/>
        <v>0</v>
      </c>
      <c r="H688" s="555">
        <v>0</v>
      </c>
      <c r="I688" s="555">
        <v>0</v>
      </c>
      <c r="J688" s="555">
        <v>0</v>
      </c>
      <c r="K688" s="554"/>
      <c r="L688" s="554">
        <v>0</v>
      </c>
      <c r="M688" s="554">
        <v>0</v>
      </c>
      <c r="N688" s="554"/>
      <c r="O688" s="554">
        <v>0</v>
      </c>
      <c r="P688" s="544">
        <f t="shared" si="60"/>
        <v>0</v>
      </c>
      <c r="Q688" s="556"/>
      <c r="R688" s="556">
        <v>0</v>
      </c>
      <c r="S688" s="544">
        <v>0</v>
      </c>
      <c r="T688" s="547">
        <f t="shared" si="62"/>
        <v>0</v>
      </c>
      <c r="U688" s="547">
        <f t="shared" si="61"/>
        <v>0</v>
      </c>
    </row>
    <row r="689" spans="1:21" ht="27.6" x14ac:dyDescent="0.3">
      <c r="A689" s="541" t="s">
        <v>5255</v>
      </c>
      <c r="B689" s="557" t="s">
        <v>10</v>
      </c>
      <c r="C689" s="558" t="s">
        <v>5256</v>
      </c>
      <c r="D689" s="543" t="s">
        <v>179</v>
      </c>
      <c r="E689" s="544">
        <v>81.22</v>
      </c>
      <c r="F689" s="544">
        <v>51.83</v>
      </c>
      <c r="G689" s="544">
        <f t="shared" si="63"/>
        <v>4209.63</v>
      </c>
      <c r="H689" s="570">
        <v>0</v>
      </c>
      <c r="I689" s="570">
        <v>51.83</v>
      </c>
      <c r="J689" s="570">
        <v>0</v>
      </c>
      <c r="K689" s="544">
        <v>81.22</v>
      </c>
      <c r="L689" s="544">
        <v>62.66</v>
      </c>
      <c r="M689" s="544">
        <v>5089.25</v>
      </c>
      <c r="N689" s="544">
        <v>0</v>
      </c>
      <c r="O689" s="544">
        <v>62.66</v>
      </c>
      <c r="P689" s="544">
        <f t="shared" si="60"/>
        <v>0</v>
      </c>
      <c r="Q689" s="556"/>
      <c r="R689" s="556">
        <v>62.66</v>
      </c>
      <c r="S689" s="544">
        <v>0</v>
      </c>
      <c r="T689" s="547">
        <f t="shared" si="62"/>
        <v>81.22</v>
      </c>
      <c r="U689" s="547">
        <f t="shared" si="61"/>
        <v>5089.24</v>
      </c>
    </row>
    <row r="690" spans="1:21" x14ac:dyDescent="0.3">
      <c r="A690" s="541" t="s">
        <v>5257</v>
      </c>
      <c r="B690" s="557" t="s">
        <v>10</v>
      </c>
      <c r="C690" s="558" t="s">
        <v>5258</v>
      </c>
      <c r="D690" s="543" t="s">
        <v>217</v>
      </c>
      <c r="E690" s="544">
        <v>4</v>
      </c>
      <c r="F690" s="544">
        <v>19.850000000000001</v>
      </c>
      <c r="G690" s="544">
        <f t="shared" si="63"/>
        <v>79.400000000000006</v>
      </c>
      <c r="H690" s="570">
        <v>0</v>
      </c>
      <c r="I690" s="570">
        <v>19.850000000000001</v>
      </c>
      <c r="J690" s="570">
        <v>0</v>
      </c>
      <c r="K690" s="544">
        <v>4</v>
      </c>
      <c r="L690" s="544">
        <v>23.99</v>
      </c>
      <c r="M690" s="544">
        <v>95.96</v>
      </c>
      <c r="N690" s="544">
        <v>0</v>
      </c>
      <c r="O690" s="544">
        <v>23.99</v>
      </c>
      <c r="P690" s="544">
        <f t="shared" si="60"/>
        <v>0</v>
      </c>
      <c r="Q690" s="556"/>
      <c r="R690" s="556">
        <v>23.99</v>
      </c>
      <c r="S690" s="544">
        <v>0</v>
      </c>
      <c r="T690" s="547">
        <f t="shared" si="62"/>
        <v>4</v>
      </c>
      <c r="U690" s="547">
        <f t="shared" si="61"/>
        <v>95.96</v>
      </c>
    </row>
    <row r="691" spans="1:21" x14ac:dyDescent="0.3">
      <c r="A691" s="541" t="s">
        <v>5259</v>
      </c>
      <c r="B691" s="557" t="s">
        <v>10</v>
      </c>
      <c r="C691" s="558" t="s">
        <v>5260</v>
      </c>
      <c r="D691" s="543" t="s">
        <v>217</v>
      </c>
      <c r="E691" s="544">
        <v>2</v>
      </c>
      <c r="F691" s="544">
        <v>19.809999999999999</v>
      </c>
      <c r="G691" s="544">
        <f t="shared" si="63"/>
        <v>39.619999999999997</v>
      </c>
      <c r="H691" s="570">
        <v>0</v>
      </c>
      <c r="I691" s="570">
        <v>19.809999999999999</v>
      </c>
      <c r="J691" s="570">
        <v>0</v>
      </c>
      <c r="K691" s="544">
        <v>2</v>
      </c>
      <c r="L691" s="544">
        <v>23.95</v>
      </c>
      <c r="M691" s="544">
        <v>47.9</v>
      </c>
      <c r="N691" s="544">
        <v>0</v>
      </c>
      <c r="O691" s="544">
        <v>23.95</v>
      </c>
      <c r="P691" s="544">
        <f t="shared" si="60"/>
        <v>0</v>
      </c>
      <c r="Q691" s="556"/>
      <c r="R691" s="556">
        <v>23.95</v>
      </c>
      <c r="S691" s="544">
        <v>0</v>
      </c>
      <c r="T691" s="547">
        <f t="shared" si="62"/>
        <v>2</v>
      </c>
      <c r="U691" s="547">
        <f t="shared" si="61"/>
        <v>47.9</v>
      </c>
    </row>
    <row r="692" spans="1:21" x14ac:dyDescent="0.3">
      <c r="A692" s="541" t="s">
        <v>5261</v>
      </c>
      <c r="B692" s="557" t="s">
        <v>10</v>
      </c>
      <c r="C692" s="558" t="s">
        <v>5262</v>
      </c>
      <c r="D692" s="543" t="s">
        <v>217</v>
      </c>
      <c r="E692" s="544">
        <v>4</v>
      </c>
      <c r="F692" s="544">
        <v>50.24</v>
      </c>
      <c r="G692" s="544">
        <f t="shared" si="63"/>
        <v>200.96</v>
      </c>
      <c r="H692" s="570">
        <v>0</v>
      </c>
      <c r="I692" s="570">
        <v>50.24</v>
      </c>
      <c r="J692" s="570">
        <v>0</v>
      </c>
      <c r="K692" s="544">
        <v>4</v>
      </c>
      <c r="L692" s="544">
        <v>60.74</v>
      </c>
      <c r="M692" s="544">
        <v>242.96</v>
      </c>
      <c r="N692" s="544">
        <v>0</v>
      </c>
      <c r="O692" s="544">
        <v>60.74</v>
      </c>
      <c r="P692" s="544">
        <f t="shared" si="60"/>
        <v>0</v>
      </c>
      <c r="Q692" s="556"/>
      <c r="R692" s="556">
        <v>60.74</v>
      </c>
      <c r="S692" s="544">
        <v>0</v>
      </c>
      <c r="T692" s="547">
        <f t="shared" si="62"/>
        <v>4</v>
      </c>
      <c r="U692" s="547">
        <f t="shared" si="61"/>
        <v>242.96</v>
      </c>
    </row>
    <row r="693" spans="1:21" x14ac:dyDescent="0.3">
      <c r="A693" s="541" t="s">
        <v>5263</v>
      </c>
      <c r="B693" s="557" t="s">
        <v>10</v>
      </c>
      <c r="C693" s="558" t="s">
        <v>5264</v>
      </c>
      <c r="D693" s="543" t="s">
        <v>1200</v>
      </c>
      <c r="E693" s="544">
        <v>4</v>
      </c>
      <c r="F693" s="544">
        <v>37.090000000000003</v>
      </c>
      <c r="G693" s="544">
        <f t="shared" si="63"/>
        <v>148.36000000000001</v>
      </c>
      <c r="H693" s="570">
        <v>0</v>
      </c>
      <c r="I693" s="570">
        <v>37.090000000000003</v>
      </c>
      <c r="J693" s="570">
        <v>0</v>
      </c>
      <c r="K693" s="544">
        <v>4</v>
      </c>
      <c r="L693" s="544">
        <v>44.84</v>
      </c>
      <c r="M693" s="544">
        <v>179.36</v>
      </c>
      <c r="N693" s="544">
        <v>0</v>
      </c>
      <c r="O693" s="544">
        <v>44.84</v>
      </c>
      <c r="P693" s="544">
        <f t="shared" si="60"/>
        <v>0</v>
      </c>
      <c r="Q693" s="556"/>
      <c r="R693" s="556">
        <v>44.84</v>
      </c>
      <c r="S693" s="544">
        <v>0</v>
      </c>
      <c r="T693" s="547">
        <f t="shared" si="62"/>
        <v>4</v>
      </c>
      <c r="U693" s="547">
        <f t="shared" si="61"/>
        <v>179.36</v>
      </c>
    </row>
    <row r="694" spans="1:21" ht="27.6" x14ac:dyDescent="0.3">
      <c r="A694" s="541" t="s">
        <v>5265</v>
      </c>
      <c r="B694" s="557" t="s">
        <v>10</v>
      </c>
      <c r="C694" s="558" t="s">
        <v>5266</v>
      </c>
      <c r="D694" s="543" t="s">
        <v>217</v>
      </c>
      <c r="E694" s="544">
        <v>5</v>
      </c>
      <c r="F694" s="544">
        <v>491.85</v>
      </c>
      <c r="G694" s="544">
        <f t="shared" si="63"/>
        <v>2459.25</v>
      </c>
      <c r="H694" s="570">
        <v>0</v>
      </c>
      <c r="I694" s="570">
        <v>491.85</v>
      </c>
      <c r="J694" s="570">
        <v>0</v>
      </c>
      <c r="K694" s="544">
        <v>5</v>
      </c>
      <c r="L694" s="544">
        <v>594.66999999999996</v>
      </c>
      <c r="M694" s="544">
        <v>2973.35</v>
      </c>
      <c r="N694" s="544">
        <v>0</v>
      </c>
      <c r="O694" s="544">
        <v>594.66999999999996</v>
      </c>
      <c r="P694" s="544">
        <f t="shared" si="60"/>
        <v>0</v>
      </c>
      <c r="Q694" s="556"/>
      <c r="R694" s="556">
        <v>594.66999999999996</v>
      </c>
      <c r="S694" s="544">
        <v>0</v>
      </c>
      <c r="T694" s="547">
        <f t="shared" si="62"/>
        <v>5</v>
      </c>
      <c r="U694" s="547">
        <f t="shared" si="61"/>
        <v>2973.35</v>
      </c>
    </row>
    <row r="695" spans="1:21" x14ac:dyDescent="0.3">
      <c r="A695" s="550" t="s">
        <v>5267</v>
      </c>
      <c r="B695" s="551" t="s">
        <v>5268</v>
      </c>
      <c r="C695" s="552"/>
      <c r="D695" s="553">
        <v>0</v>
      </c>
      <c r="E695" s="554">
        <v>0</v>
      </c>
      <c r="F695" s="554">
        <v>0</v>
      </c>
      <c r="G695" s="554">
        <f t="shared" si="63"/>
        <v>0</v>
      </c>
      <c r="H695" s="555">
        <v>0</v>
      </c>
      <c r="I695" s="555">
        <v>0</v>
      </c>
      <c r="J695" s="555">
        <v>0</v>
      </c>
      <c r="K695" s="554"/>
      <c r="L695" s="554">
        <v>0</v>
      </c>
      <c r="M695" s="554">
        <v>0</v>
      </c>
      <c r="N695" s="554"/>
      <c r="O695" s="554">
        <v>0</v>
      </c>
      <c r="P695" s="544">
        <f t="shared" ref="P695:P742" si="64">ROUND(N695*O695,2)</f>
        <v>0</v>
      </c>
      <c r="Q695" s="556"/>
      <c r="R695" s="556">
        <v>0</v>
      </c>
      <c r="S695" s="544">
        <v>0</v>
      </c>
      <c r="T695" s="547">
        <f t="shared" si="62"/>
        <v>0</v>
      </c>
      <c r="U695" s="547">
        <f t="shared" si="61"/>
        <v>0</v>
      </c>
    </row>
    <row r="696" spans="1:21" x14ac:dyDescent="0.3">
      <c r="A696" s="550" t="s">
        <v>5269</v>
      </c>
      <c r="B696" s="551" t="s">
        <v>5270</v>
      </c>
      <c r="C696" s="552"/>
      <c r="D696" s="553">
        <v>0</v>
      </c>
      <c r="E696" s="554">
        <v>0</v>
      </c>
      <c r="F696" s="554">
        <v>0</v>
      </c>
      <c r="G696" s="554">
        <f t="shared" si="63"/>
        <v>0</v>
      </c>
      <c r="H696" s="555">
        <v>0</v>
      </c>
      <c r="I696" s="555">
        <v>0</v>
      </c>
      <c r="J696" s="555">
        <v>0</v>
      </c>
      <c r="K696" s="554"/>
      <c r="L696" s="554">
        <v>0</v>
      </c>
      <c r="M696" s="554">
        <v>0</v>
      </c>
      <c r="N696" s="554"/>
      <c r="O696" s="554">
        <v>0</v>
      </c>
      <c r="P696" s="544">
        <f t="shared" si="64"/>
        <v>0</v>
      </c>
      <c r="Q696" s="556"/>
      <c r="R696" s="556">
        <v>0</v>
      </c>
      <c r="S696" s="544">
        <v>0</v>
      </c>
      <c r="T696" s="547">
        <f t="shared" si="62"/>
        <v>0</v>
      </c>
      <c r="U696" s="547">
        <f t="shared" si="61"/>
        <v>0</v>
      </c>
    </row>
    <row r="697" spans="1:21" x14ac:dyDescent="0.3">
      <c r="A697" s="541" t="s">
        <v>5271</v>
      </c>
      <c r="B697" s="557" t="s">
        <v>10</v>
      </c>
      <c r="C697" s="558" t="s">
        <v>4544</v>
      </c>
      <c r="D697" s="543" t="s">
        <v>91</v>
      </c>
      <c r="E697" s="544">
        <v>5.77</v>
      </c>
      <c r="F697" s="544">
        <v>63.26</v>
      </c>
      <c r="G697" s="544">
        <f t="shared" si="63"/>
        <v>365.01</v>
      </c>
      <c r="H697" s="570">
        <v>0</v>
      </c>
      <c r="I697" s="570">
        <v>63.26</v>
      </c>
      <c r="J697" s="570">
        <v>0</v>
      </c>
      <c r="K697" s="544">
        <v>5.77</v>
      </c>
      <c r="L697" s="544">
        <v>76.48</v>
      </c>
      <c r="M697" s="544">
        <v>441.29</v>
      </c>
      <c r="N697" s="544">
        <v>0</v>
      </c>
      <c r="O697" s="544">
        <v>76.48</v>
      </c>
      <c r="P697" s="544">
        <f t="shared" si="64"/>
        <v>0</v>
      </c>
      <c r="Q697" s="556"/>
      <c r="R697" s="556">
        <v>76.48</v>
      </c>
      <c r="S697" s="544">
        <v>0</v>
      </c>
      <c r="T697" s="547">
        <f t="shared" si="62"/>
        <v>5.77</v>
      </c>
      <c r="U697" s="547">
        <f t="shared" si="61"/>
        <v>441.28</v>
      </c>
    </row>
    <row r="698" spans="1:21" ht="27.6" x14ac:dyDescent="0.3">
      <c r="A698" s="541" t="s">
        <v>5272</v>
      </c>
      <c r="B698" s="557" t="s">
        <v>10</v>
      </c>
      <c r="C698" s="558" t="s">
        <v>5273</v>
      </c>
      <c r="D698" s="543" t="s">
        <v>179</v>
      </c>
      <c r="E698" s="544">
        <v>64.08</v>
      </c>
      <c r="F698" s="544">
        <v>17.09</v>
      </c>
      <c r="G698" s="544">
        <f t="shared" si="63"/>
        <v>1095.1300000000001</v>
      </c>
      <c r="H698" s="570">
        <v>0</v>
      </c>
      <c r="I698" s="570">
        <v>17.09</v>
      </c>
      <c r="J698" s="570">
        <v>0</v>
      </c>
      <c r="K698" s="544">
        <v>64.08</v>
      </c>
      <c r="L698" s="544">
        <v>20.66</v>
      </c>
      <c r="M698" s="544">
        <v>1323.89</v>
      </c>
      <c r="N698" s="544">
        <v>0</v>
      </c>
      <c r="O698" s="544">
        <v>20.66</v>
      </c>
      <c r="P698" s="544">
        <f t="shared" si="64"/>
        <v>0</v>
      </c>
      <c r="Q698" s="556"/>
      <c r="R698" s="556">
        <v>20.66</v>
      </c>
      <c r="S698" s="544">
        <v>0</v>
      </c>
      <c r="T698" s="547">
        <f t="shared" si="62"/>
        <v>64.08</v>
      </c>
      <c r="U698" s="547">
        <f t="shared" si="61"/>
        <v>1323.89</v>
      </c>
    </row>
    <row r="699" spans="1:21" x14ac:dyDescent="0.3">
      <c r="A699" s="541" t="s">
        <v>5274</v>
      </c>
      <c r="B699" s="557" t="s">
        <v>10</v>
      </c>
      <c r="C699" s="558" t="s">
        <v>4470</v>
      </c>
      <c r="D699" s="543" t="s">
        <v>91</v>
      </c>
      <c r="E699" s="544">
        <v>5.69</v>
      </c>
      <c r="F699" s="544">
        <v>38.35</v>
      </c>
      <c r="G699" s="544">
        <f t="shared" si="63"/>
        <v>218.21</v>
      </c>
      <c r="H699" s="570">
        <v>0</v>
      </c>
      <c r="I699" s="570">
        <v>38.35</v>
      </c>
      <c r="J699" s="570">
        <v>0</v>
      </c>
      <c r="K699" s="544">
        <v>5.69</v>
      </c>
      <c r="L699" s="544">
        <v>46.36</v>
      </c>
      <c r="M699" s="544">
        <v>263.79000000000002</v>
      </c>
      <c r="N699" s="544">
        <v>0</v>
      </c>
      <c r="O699" s="544">
        <v>46.36</v>
      </c>
      <c r="P699" s="544">
        <f t="shared" si="64"/>
        <v>0</v>
      </c>
      <c r="Q699" s="556"/>
      <c r="R699" s="556">
        <v>46.36</v>
      </c>
      <c r="S699" s="544">
        <v>0</v>
      </c>
      <c r="T699" s="547">
        <f t="shared" si="62"/>
        <v>5.69</v>
      </c>
      <c r="U699" s="547">
        <f t="shared" si="61"/>
        <v>263.77999999999997</v>
      </c>
    </row>
    <row r="700" spans="1:21" ht="27.6" x14ac:dyDescent="0.3">
      <c r="A700" s="541" t="s">
        <v>5275</v>
      </c>
      <c r="B700" s="557" t="s">
        <v>10</v>
      </c>
      <c r="C700" s="558" t="s">
        <v>5276</v>
      </c>
      <c r="D700" s="543" t="s">
        <v>179</v>
      </c>
      <c r="E700" s="544">
        <v>24</v>
      </c>
      <c r="F700" s="544">
        <v>17.09</v>
      </c>
      <c r="G700" s="544">
        <f t="shared" si="63"/>
        <v>410.16</v>
      </c>
      <c r="H700" s="570">
        <v>0</v>
      </c>
      <c r="I700" s="570">
        <v>17.09</v>
      </c>
      <c r="J700" s="570">
        <v>0</v>
      </c>
      <c r="K700" s="544">
        <v>24</v>
      </c>
      <c r="L700" s="544">
        <v>20.66</v>
      </c>
      <c r="M700" s="544">
        <v>495.84</v>
      </c>
      <c r="N700" s="544">
        <v>0</v>
      </c>
      <c r="O700" s="544">
        <v>20.66</v>
      </c>
      <c r="P700" s="544">
        <f t="shared" si="64"/>
        <v>0</v>
      </c>
      <c r="Q700" s="556"/>
      <c r="R700" s="556">
        <v>20.66</v>
      </c>
      <c r="S700" s="544">
        <v>0</v>
      </c>
      <c r="T700" s="547">
        <f t="shared" si="62"/>
        <v>24</v>
      </c>
      <c r="U700" s="547">
        <f t="shared" si="61"/>
        <v>495.84</v>
      </c>
    </row>
    <row r="701" spans="1:21" x14ac:dyDescent="0.3">
      <c r="A701" s="550" t="s">
        <v>5277</v>
      </c>
      <c r="B701" s="551" t="s">
        <v>5278</v>
      </c>
      <c r="C701" s="552"/>
      <c r="D701" s="553">
        <v>0</v>
      </c>
      <c r="E701" s="554">
        <v>0</v>
      </c>
      <c r="F701" s="554">
        <v>0</v>
      </c>
      <c r="G701" s="554">
        <f t="shared" si="63"/>
        <v>0</v>
      </c>
      <c r="H701" s="555">
        <v>0</v>
      </c>
      <c r="I701" s="555">
        <v>0</v>
      </c>
      <c r="J701" s="555">
        <v>0</v>
      </c>
      <c r="K701" s="554">
        <v>0</v>
      </c>
      <c r="L701" s="554">
        <v>0</v>
      </c>
      <c r="M701" s="554">
        <v>0</v>
      </c>
      <c r="N701" s="554">
        <v>0</v>
      </c>
      <c r="O701" s="554">
        <v>0</v>
      </c>
      <c r="P701" s="544">
        <f t="shared" si="64"/>
        <v>0</v>
      </c>
      <c r="Q701" s="556"/>
      <c r="R701" s="556">
        <v>0</v>
      </c>
      <c r="S701" s="544">
        <v>0</v>
      </c>
      <c r="T701" s="547">
        <f t="shared" si="62"/>
        <v>0</v>
      </c>
      <c r="U701" s="547">
        <f t="shared" si="61"/>
        <v>0</v>
      </c>
    </row>
    <row r="702" spans="1:21" x14ac:dyDescent="0.3">
      <c r="A702" s="541" t="s">
        <v>5279</v>
      </c>
      <c r="B702" s="557" t="s">
        <v>10</v>
      </c>
      <c r="C702" s="558" t="s">
        <v>4544</v>
      </c>
      <c r="D702" s="543" t="s">
        <v>91</v>
      </c>
      <c r="E702" s="544">
        <v>1.4</v>
      </c>
      <c r="F702" s="544">
        <v>63.26</v>
      </c>
      <c r="G702" s="544">
        <f t="shared" si="63"/>
        <v>88.56</v>
      </c>
      <c r="H702" s="570">
        <v>0</v>
      </c>
      <c r="I702" s="570">
        <v>63.26</v>
      </c>
      <c r="J702" s="570">
        <v>0</v>
      </c>
      <c r="K702" s="544">
        <v>1.4</v>
      </c>
      <c r="L702" s="544">
        <v>76.48</v>
      </c>
      <c r="M702" s="544">
        <v>107.07</v>
      </c>
      <c r="N702" s="544">
        <v>0</v>
      </c>
      <c r="O702" s="544">
        <v>76.48</v>
      </c>
      <c r="P702" s="544">
        <f t="shared" si="64"/>
        <v>0</v>
      </c>
      <c r="Q702" s="556"/>
      <c r="R702" s="556">
        <v>76.48</v>
      </c>
      <c r="S702" s="544">
        <v>0</v>
      </c>
      <c r="T702" s="547">
        <f t="shared" si="62"/>
        <v>1.4</v>
      </c>
      <c r="U702" s="547">
        <f t="shared" si="61"/>
        <v>107.07</v>
      </c>
    </row>
    <row r="703" spans="1:21" ht="27.6" x14ac:dyDescent="0.3">
      <c r="A703" s="541" t="s">
        <v>5280</v>
      </c>
      <c r="B703" s="557" t="s">
        <v>10</v>
      </c>
      <c r="C703" s="558" t="s">
        <v>5281</v>
      </c>
      <c r="D703" s="543" t="s">
        <v>179</v>
      </c>
      <c r="E703" s="544">
        <v>15.58</v>
      </c>
      <c r="F703" s="544">
        <v>24.54</v>
      </c>
      <c r="G703" s="544">
        <f t="shared" si="63"/>
        <v>382.33</v>
      </c>
      <c r="H703" s="570">
        <v>0</v>
      </c>
      <c r="I703" s="570">
        <v>24.54</v>
      </c>
      <c r="J703" s="570">
        <v>0</v>
      </c>
      <c r="K703" s="544">
        <v>15.58</v>
      </c>
      <c r="L703" s="544">
        <v>29.67</v>
      </c>
      <c r="M703" s="544">
        <v>462.26</v>
      </c>
      <c r="N703" s="544">
        <v>0</v>
      </c>
      <c r="O703" s="544">
        <v>29.67</v>
      </c>
      <c r="P703" s="544">
        <f t="shared" si="64"/>
        <v>0</v>
      </c>
      <c r="Q703" s="556"/>
      <c r="R703" s="556">
        <v>29.67</v>
      </c>
      <c r="S703" s="544">
        <v>0</v>
      </c>
      <c r="T703" s="547">
        <f t="shared" si="62"/>
        <v>15.58</v>
      </c>
      <c r="U703" s="547">
        <f t="shared" si="61"/>
        <v>462.25</v>
      </c>
    </row>
    <row r="704" spans="1:21" x14ac:dyDescent="0.3">
      <c r="A704" s="541" t="s">
        <v>5282</v>
      </c>
      <c r="B704" s="557" t="s">
        <v>10</v>
      </c>
      <c r="C704" s="558" t="s">
        <v>4470</v>
      </c>
      <c r="D704" s="543" t="s">
        <v>91</v>
      </c>
      <c r="E704" s="544">
        <v>1.37</v>
      </c>
      <c r="F704" s="544">
        <v>38.35</v>
      </c>
      <c r="G704" s="544">
        <f t="shared" si="63"/>
        <v>52.54</v>
      </c>
      <c r="H704" s="570">
        <v>0</v>
      </c>
      <c r="I704" s="570">
        <v>38.35</v>
      </c>
      <c r="J704" s="570">
        <v>0</v>
      </c>
      <c r="K704" s="544">
        <v>1.37</v>
      </c>
      <c r="L704" s="544">
        <v>46.36</v>
      </c>
      <c r="M704" s="544">
        <v>63.51</v>
      </c>
      <c r="N704" s="544">
        <v>0</v>
      </c>
      <c r="O704" s="544">
        <v>46.36</v>
      </c>
      <c r="P704" s="544">
        <f t="shared" si="64"/>
        <v>0</v>
      </c>
      <c r="Q704" s="556"/>
      <c r="R704" s="556">
        <v>46.36</v>
      </c>
      <c r="S704" s="544">
        <v>0</v>
      </c>
      <c r="T704" s="547">
        <f t="shared" si="62"/>
        <v>1.37</v>
      </c>
      <c r="U704" s="547">
        <f t="shared" si="61"/>
        <v>63.51</v>
      </c>
    </row>
    <row r="705" spans="1:21" ht="27.6" x14ac:dyDescent="0.3">
      <c r="A705" s="541" t="s">
        <v>5283</v>
      </c>
      <c r="B705" s="557" t="s">
        <v>10</v>
      </c>
      <c r="C705" s="558" t="s">
        <v>5284</v>
      </c>
      <c r="D705" s="543" t="s">
        <v>179</v>
      </c>
      <c r="E705" s="544">
        <v>2.4</v>
      </c>
      <c r="F705" s="544">
        <v>24.54</v>
      </c>
      <c r="G705" s="544">
        <f t="shared" si="63"/>
        <v>58.9</v>
      </c>
      <c r="H705" s="570">
        <v>0</v>
      </c>
      <c r="I705" s="570">
        <v>24.54</v>
      </c>
      <c r="J705" s="570">
        <v>0</v>
      </c>
      <c r="K705" s="544">
        <v>2.4</v>
      </c>
      <c r="L705" s="544">
        <v>29.67</v>
      </c>
      <c r="M705" s="544">
        <v>71.209999999999994</v>
      </c>
      <c r="N705" s="544">
        <v>0</v>
      </c>
      <c r="O705" s="544">
        <v>29.67</v>
      </c>
      <c r="P705" s="544">
        <f t="shared" si="64"/>
        <v>0</v>
      </c>
      <c r="Q705" s="556"/>
      <c r="R705" s="556">
        <v>29.67</v>
      </c>
      <c r="S705" s="544">
        <v>0</v>
      </c>
      <c r="T705" s="547">
        <f t="shared" si="62"/>
        <v>2.4</v>
      </c>
      <c r="U705" s="547">
        <f t="shared" si="61"/>
        <v>71.2</v>
      </c>
    </row>
    <row r="706" spans="1:21" x14ac:dyDescent="0.3">
      <c r="A706" s="550" t="s">
        <v>5285</v>
      </c>
      <c r="B706" s="551" t="s">
        <v>5286</v>
      </c>
      <c r="C706" s="552"/>
      <c r="D706" s="553">
        <v>0</v>
      </c>
      <c r="E706" s="554">
        <v>0</v>
      </c>
      <c r="F706" s="554">
        <v>0</v>
      </c>
      <c r="G706" s="554">
        <f t="shared" si="63"/>
        <v>0</v>
      </c>
      <c r="H706" s="555">
        <v>0</v>
      </c>
      <c r="I706" s="555">
        <v>0</v>
      </c>
      <c r="J706" s="555">
        <v>0</v>
      </c>
      <c r="K706" s="554">
        <v>0</v>
      </c>
      <c r="L706" s="554">
        <v>0</v>
      </c>
      <c r="M706" s="554">
        <v>0</v>
      </c>
      <c r="N706" s="554">
        <v>0</v>
      </c>
      <c r="O706" s="554">
        <v>0</v>
      </c>
      <c r="P706" s="544">
        <f t="shared" si="64"/>
        <v>0</v>
      </c>
      <c r="Q706" s="556"/>
      <c r="R706" s="556">
        <v>0</v>
      </c>
      <c r="S706" s="544">
        <v>0</v>
      </c>
      <c r="T706" s="547">
        <f t="shared" si="62"/>
        <v>0</v>
      </c>
      <c r="U706" s="547">
        <f t="shared" si="61"/>
        <v>0</v>
      </c>
    </row>
    <row r="707" spans="1:21" x14ac:dyDescent="0.3">
      <c r="A707" s="541" t="s">
        <v>5287</v>
      </c>
      <c r="B707" s="557" t="s">
        <v>10</v>
      </c>
      <c r="C707" s="558" t="s">
        <v>4544</v>
      </c>
      <c r="D707" s="543" t="s">
        <v>91</v>
      </c>
      <c r="E707" s="544">
        <v>6.14</v>
      </c>
      <c r="F707" s="544">
        <v>63.26</v>
      </c>
      <c r="G707" s="544">
        <f t="shared" si="63"/>
        <v>388.42</v>
      </c>
      <c r="H707" s="570">
        <v>0</v>
      </c>
      <c r="I707" s="570">
        <v>63.26</v>
      </c>
      <c r="J707" s="570">
        <v>0</v>
      </c>
      <c r="K707" s="544">
        <v>6.14</v>
      </c>
      <c r="L707" s="544">
        <v>76.48</v>
      </c>
      <c r="M707" s="544">
        <v>469.59</v>
      </c>
      <c r="N707" s="544">
        <v>0</v>
      </c>
      <c r="O707" s="544">
        <v>76.48</v>
      </c>
      <c r="P707" s="544">
        <f t="shared" si="64"/>
        <v>0</v>
      </c>
      <c r="Q707" s="556"/>
      <c r="R707" s="556">
        <v>76.48</v>
      </c>
      <c r="S707" s="544">
        <v>0</v>
      </c>
      <c r="T707" s="547">
        <f t="shared" si="62"/>
        <v>6.14</v>
      </c>
      <c r="U707" s="547">
        <f t="shared" si="61"/>
        <v>469.58</v>
      </c>
    </row>
    <row r="708" spans="1:21" ht="27.6" x14ac:dyDescent="0.3">
      <c r="A708" s="541" t="s">
        <v>5288</v>
      </c>
      <c r="B708" s="557" t="s">
        <v>10</v>
      </c>
      <c r="C708" s="558" t="s">
        <v>5289</v>
      </c>
      <c r="D708" s="543" t="s">
        <v>179</v>
      </c>
      <c r="E708" s="544">
        <v>68.2</v>
      </c>
      <c r="F708" s="544">
        <v>47.24</v>
      </c>
      <c r="G708" s="544">
        <f t="shared" si="63"/>
        <v>3221.77</v>
      </c>
      <c r="H708" s="570">
        <v>0</v>
      </c>
      <c r="I708" s="570">
        <v>47.24</v>
      </c>
      <c r="J708" s="570">
        <v>0</v>
      </c>
      <c r="K708" s="544">
        <v>68.2</v>
      </c>
      <c r="L708" s="544">
        <v>57.11</v>
      </c>
      <c r="M708" s="544">
        <v>3894.9</v>
      </c>
      <c r="N708" s="544">
        <v>0</v>
      </c>
      <c r="O708" s="544">
        <v>57.11</v>
      </c>
      <c r="P708" s="544">
        <f t="shared" si="64"/>
        <v>0</v>
      </c>
      <c r="Q708" s="556"/>
      <c r="R708" s="556">
        <v>57.11</v>
      </c>
      <c r="S708" s="544">
        <v>0</v>
      </c>
      <c r="T708" s="547">
        <f t="shared" si="62"/>
        <v>68.2</v>
      </c>
      <c r="U708" s="547">
        <f t="shared" si="61"/>
        <v>3894.9</v>
      </c>
    </row>
    <row r="709" spans="1:21" x14ac:dyDescent="0.3">
      <c r="A709" s="541" t="s">
        <v>5290</v>
      </c>
      <c r="B709" s="557" t="s">
        <v>10</v>
      </c>
      <c r="C709" s="558" t="s">
        <v>4470</v>
      </c>
      <c r="D709" s="543" t="s">
        <v>91</v>
      </c>
      <c r="E709" s="544">
        <v>5.6</v>
      </c>
      <c r="F709" s="544">
        <v>38.35</v>
      </c>
      <c r="G709" s="544">
        <f t="shared" si="63"/>
        <v>214.76</v>
      </c>
      <c r="H709" s="570">
        <v>0</v>
      </c>
      <c r="I709" s="570">
        <v>38.35</v>
      </c>
      <c r="J709" s="570">
        <v>0</v>
      </c>
      <c r="K709" s="544">
        <v>5.6</v>
      </c>
      <c r="L709" s="544">
        <v>46.36</v>
      </c>
      <c r="M709" s="544">
        <v>259.62</v>
      </c>
      <c r="N709" s="544">
        <v>0</v>
      </c>
      <c r="O709" s="544">
        <v>46.36</v>
      </c>
      <c r="P709" s="544">
        <f t="shared" si="64"/>
        <v>0</v>
      </c>
      <c r="Q709" s="556"/>
      <c r="R709" s="556">
        <v>46.36</v>
      </c>
      <c r="S709" s="544">
        <v>0</v>
      </c>
      <c r="T709" s="547">
        <f t="shared" si="62"/>
        <v>5.6</v>
      </c>
      <c r="U709" s="547">
        <f t="shared" si="61"/>
        <v>259.61</v>
      </c>
    </row>
    <row r="710" spans="1:21" x14ac:dyDescent="0.3">
      <c r="A710" s="550" t="s">
        <v>5291</v>
      </c>
      <c r="B710" s="551" t="s">
        <v>5292</v>
      </c>
      <c r="C710" s="552"/>
      <c r="D710" s="553">
        <v>0</v>
      </c>
      <c r="E710" s="554">
        <v>0</v>
      </c>
      <c r="F710" s="554">
        <v>0</v>
      </c>
      <c r="G710" s="554">
        <f t="shared" si="63"/>
        <v>0</v>
      </c>
      <c r="H710" s="555">
        <v>0</v>
      </c>
      <c r="I710" s="555">
        <v>0</v>
      </c>
      <c r="J710" s="555">
        <v>0</v>
      </c>
      <c r="K710" s="554">
        <v>0</v>
      </c>
      <c r="L710" s="554">
        <v>0</v>
      </c>
      <c r="M710" s="554">
        <v>0</v>
      </c>
      <c r="N710" s="554">
        <v>0</v>
      </c>
      <c r="O710" s="554">
        <v>0</v>
      </c>
      <c r="P710" s="544">
        <f t="shared" si="64"/>
        <v>0</v>
      </c>
      <c r="Q710" s="556"/>
      <c r="R710" s="556">
        <v>0</v>
      </c>
      <c r="S710" s="544">
        <v>0</v>
      </c>
      <c r="T710" s="547">
        <f t="shared" si="62"/>
        <v>0</v>
      </c>
      <c r="U710" s="547">
        <f t="shared" si="61"/>
        <v>0</v>
      </c>
    </row>
    <row r="711" spans="1:21" x14ac:dyDescent="0.3">
      <c r="A711" s="541" t="s">
        <v>5293</v>
      </c>
      <c r="B711" s="557" t="s">
        <v>10</v>
      </c>
      <c r="C711" s="558" t="s">
        <v>5294</v>
      </c>
      <c r="D711" s="543" t="s">
        <v>217</v>
      </c>
      <c r="E711" s="544">
        <v>37</v>
      </c>
      <c r="F711" s="544">
        <v>8.51</v>
      </c>
      <c r="G711" s="544">
        <f t="shared" si="63"/>
        <v>314.87</v>
      </c>
      <c r="H711" s="570">
        <v>0</v>
      </c>
      <c r="I711" s="570">
        <v>8.51</v>
      </c>
      <c r="J711" s="570">
        <v>0</v>
      </c>
      <c r="K711" s="544">
        <v>37</v>
      </c>
      <c r="L711" s="544">
        <v>10.28</v>
      </c>
      <c r="M711" s="544">
        <v>380.36</v>
      </c>
      <c r="N711" s="544">
        <v>0</v>
      </c>
      <c r="O711" s="544">
        <v>10.28</v>
      </c>
      <c r="P711" s="544">
        <f t="shared" si="64"/>
        <v>0</v>
      </c>
      <c r="Q711" s="556"/>
      <c r="R711" s="556">
        <v>10.28</v>
      </c>
      <c r="S711" s="544">
        <v>0</v>
      </c>
      <c r="T711" s="547">
        <f t="shared" si="62"/>
        <v>37</v>
      </c>
      <c r="U711" s="547">
        <f t="shared" si="61"/>
        <v>380.36</v>
      </c>
    </row>
    <row r="712" spans="1:21" x14ac:dyDescent="0.3">
      <c r="A712" s="541" t="s">
        <v>5295</v>
      </c>
      <c r="B712" s="557" t="s">
        <v>10</v>
      </c>
      <c r="C712" s="558" t="s">
        <v>5296</v>
      </c>
      <c r="D712" s="543" t="s">
        <v>217</v>
      </c>
      <c r="E712" s="544">
        <v>5</v>
      </c>
      <c r="F712" s="544">
        <v>30.12</v>
      </c>
      <c r="G712" s="544">
        <f t="shared" si="63"/>
        <v>150.6</v>
      </c>
      <c r="H712" s="570">
        <v>0</v>
      </c>
      <c r="I712" s="570">
        <v>30.12</v>
      </c>
      <c r="J712" s="570">
        <v>0</v>
      </c>
      <c r="K712" s="544">
        <v>5</v>
      </c>
      <c r="L712" s="544">
        <v>36.409999999999997</v>
      </c>
      <c r="M712" s="544">
        <v>182.05</v>
      </c>
      <c r="N712" s="544">
        <v>0</v>
      </c>
      <c r="O712" s="544">
        <v>36.409999999999997</v>
      </c>
      <c r="P712" s="544">
        <f t="shared" si="64"/>
        <v>0</v>
      </c>
      <c r="Q712" s="556"/>
      <c r="R712" s="556">
        <v>36.409999999999997</v>
      </c>
      <c r="S712" s="544">
        <v>0</v>
      </c>
      <c r="T712" s="547">
        <f t="shared" si="62"/>
        <v>5</v>
      </c>
      <c r="U712" s="547">
        <f t="shared" si="61"/>
        <v>182.05</v>
      </c>
    </row>
    <row r="713" spans="1:21" x14ac:dyDescent="0.3">
      <c r="A713" s="550" t="s">
        <v>5297</v>
      </c>
      <c r="B713" s="551" t="s">
        <v>5181</v>
      </c>
      <c r="C713" s="552"/>
      <c r="D713" s="553">
        <v>0</v>
      </c>
      <c r="E713" s="554">
        <v>0</v>
      </c>
      <c r="F713" s="554">
        <v>0</v>
      </c>
      <c r="G713" s="554">
        <f t="shared" si="63"/>
        <v>0</v>
      </c>
      <c r="H713" s="555">
        <v>0</v>
      </c>
      <c r="I713" s="555">
        <v>0</v>
      </c>
      <c r="J713" s="555">
        <v>0</v>
      </c>
      <c r="K713" s="554">
        <v>0</v>
      </c>
      <c r="L713" s="554">
        <v>0</v>
      </c>
      <c r="M713" s="554">
        <v>0</v>
      </c>
      <c r="N713" s="554">
        <v>0</v>
      </c>
      <c r="O713" s="554">
        <v>0</v>
      </c>
      <c r="P713" s="544">
        <f t="shared" si="64"/>
        <v>0</v>
      </c>
      <c r="Q713" s="556"/>
      <c r="R713" s="556">
        <v>0</v>
      </c>
      <c r="S713" s="544">
        <v>0</v>
      </c>
      <c r="T713" s="547">
        <f t="shared" si="62"/>
        <v>0</v>
      </c>
      <c r="U713" s="547">
        <f t="shared" ref="U713:U776" si="65">ROUNDDOWN((H713*I713)+(K713*L713)+(Q713*R713),2)</f>
        <v>0</v>
      </c>
    </row>
    <row r="714" spans="1:21" x14ac:dyDescent="0.3">
      <c r="A714" s="541" t="s">
        <v>5298</v>
      </c>
      <c r="B714" s="557" t="s">
        <v>10</v>
      </c>
      <c r="C714" s="558" t="s">
        <v>5299</v>
      </c>
      <c r="D714" s="543" t="s">
        <v>217</v>
      </c>
      <c r="E714" s="544">
        <v>3</v>
      </c>
      <c r="F714" s="544">
        <v>9.4700000000000006</v>
      </c>
      <c r="G714" s="544">
        <f t="shared" si="63"/>
        <v>28.41</v>
      </c>
      <c r="H714" s="570">
        <v>0</v>
      </c>
      <c r="I714" s="570">
        <v>9.4700000000000006</v>
      </c>
      <c r="J714" s="570">
        <v>0</v>
      </c>
      <c r="K714" s="544">
        <v>3</v>
      </c>
      <c r="L714" s="544">
        <v>11.44</v>
      </c>
      <c r="M714" s="544">
        <v>34.32</v>
      </c>
      <c r="N714" s="544">
        <v>0</v>
      </c>
      <c r="O714" s="544">
        <v>11.44</v>
      </c>
      <c r="P714" s="544">
        <f t="shared" si="64"/>
        <v>0</v>
      </c>
      <c r="Q714" s="556"/>
      <c r="R714" s="556">
        <v>11.44</v>
      </c>
      <c r="S714" s="544">
        <v>0</v>
      </c>
      <c r="T714" s="547">
        <f t="shared" si="62"/>
        <v>3</v>
      </c>
      <c r="U714" s="547">
        <f t="shared" si="65"/>
        <v>34.32</v>
      </c>
    </row>
    <row r="715" spans="1:21" x14ac:dyDescent="0.3">
      <c r="A715" s="541" t="s">
        <v>5300</v>
      </c>
      <c r="B715" s="557" t="s">
        <v>10</v>
      </c>
      <c r="C715" s="558" t="s">
        <v>5301</v>
      </c>
      <c r="D715" s="543" t="s">
        <v>217</v>
      </c>
      <c r="E715" s="544">
        <v>4</v>
      </c>
      <c r="F715" s="544">
        <v>6.07</v>
      </c>
      <c r="G715" s="544">
        <f t="shared" si="63"/>
        <v>24.28</v>
      </c>
      <c r="H715" s="570">
        <v>0</v>
      </c>
      <c r="I715" s="570">
        <v>6.07</v>
      </c>
      <c r="J715" s="570">
        <v>0</v>
      </c>
      <c r="K715" s="544">
        <v>4</v>
      </c>
      <c r="L715" s="544">
        <v>7.33</v>
      </c>
      <c r="M715" s="544">
        <v>29.32</v>
      </c>
      <c r="N715" s="544">
        <v>0</v>
      </c>
      <c r="O715" s="544">
        <v>7.33</v>
      </c>
      <c r="P715" s="544">
        <f t="shared" si="64"/>
        <v>0</v>
      </c>
      <c r="Q715" s="556"/>
      <c r="R715" s="556">
        <v>7.33</v>
      </c>
      <c r="S715" s="544">
        <v>0</v>
      </c>
      <c r="T715" s="547">
        <f t="shared" si="62"/>
        <v>4</v>
      </c>
      <c r="U715" s="547">
        <f t="shared" si="65"/>
        <v>29.32</v>
      </c>
    </row>
    <row r="716" spans="1:21" x14ac:dyDescent="0.3">
      <c r="A716" s="541" t="s">
        <v>5302</v>
      </c>
      <c r="B716" s="557" t="s">
        <v>10</v>
      </c>
      <c r="C716" s="558" t="s">
        <v>5303</v>
      </c>
      <c r="D716" s="543" t="s">
        <v>217</v>
      </c>
      <c r="E716" s="544">
        <v>8</v>
      </c>
      <c r="F716" s="544">
        <v>9.01</v>
      </c>
      <c r="G716" s="544">
        <f t="shared" si="63"/>
        <v>72.08</v>
      </c>
      <c r="H716" s="570">
        <v>0</v>
      </c>
      <c r="I716" s="570">
        <v>9.01</v>
      </c>
      <c r="J716" s="570">
        <v>0</v>
      </c>
      <c r="K716" s="544">
        <v>8</v>
      </c>
      <c r="L716" s="544">
        <v>10.89</v>
      </c>
      <c r="M716" s="544">
        <v>87.12</v>
      </c>
      <c r="N716" s="544">
        <v>0</v>
      </c>
      <c r="O716" s="544">
        <v>10.89</v>
      </c>
      <c r="P716" s="544">
        <f t="shared" si="64"/>
        <v>0</v>
      </c>
      <c r="Q716" s="556"/>
      <c r="R716" s="556">
        <v>10.89</v>
      </c>
      <c r="S716" s="544">
        <v>0</v>
      </c>
      <c r="T716" s="547">
        <f t="shared" si="62"/>
        <v>8</v>
      </c>
      <c r="U716" s="547">
        <f t="shared" si="65"/>
        <v>87.12</v>
      </c>
    </row>
    <row r="717" spans="1:21" x14ac:dyDescent="0.3">
      <c r="A717" s="541" t="s">
        <v>5304</v>
      </c>
      <c r="B717" s="557" t="s">
        <v>10</v>
      </c>
      <c r="C717" s="558" t="s">
        <v>5258</v>
      </c>
      <c r="D717" s="543" t="s">
        <v>217</v>
      </c>
      <c r="E717" s="544">
        <v>4</v>
      </c>
      <c r="F717" s="544">
        <v>19.850000000000001</v>
      </c>
      <c r="G717" s="544">
        <f t="shared" si="63"/>
        <v>79.400000000000006</v>
      </c>
      <c r="H717" s="570">
        <v>0</v>
      </c>
      <c r="I717" s="570">
        <v>19.850000000000001</v>
      </c>
      <c r="J717" s="570">
        <v>0</v>
      </c>
      <c r="K717" s="544">
        <v>4</v>
      </c>
      <c r="L717" s="544">
        <v>23.99</v>
      </c>
      <c r="M717" s="544">
        <v>95.96</v>
      </c>
      <c r="N717" s="544">
        <v>0</v>
      </c>
      <c r="O717" s="544">
        <v>23.99</v>
      </c>
      <c r="P717" s="544">
        <f t="shared" si="64"/>
        <v>0</v>
      </c>
      <c r="Q717" s="556"/>
      <c r="R717" s="556">
        <v>23.99</v>
      </c>
      <c r="S717" s="544">
        <v>0</v>
      </c>
      <c r="T717" s="547">
        <f t="shared" si="62"/>
        <v>4</v>
      </c>
      <c r="U717" s="547">
        <f t="shared" si="65"/>
        <v>95.96</v>
      </c>
    </row>
    <row r="718" spans="1:21" x14ac:dyDescent="0.3">
      <c r="A718" s="541" t="s">
        <v>5305</v>
      </c>
      <c r="B718" s="557" t="s">
        <v>10</v>
      </c>
      <c r="C718" s="558" t="s">
        <v>5306</v>
      </c>
      <c r="D718" s="543" t="s">
        <v>217</v>
      </c>
      <c r="E718" s="544">
        <v>10</v>
      </c>
      <c r="F718" s="544">
        <v>2.99</v>
      </c>
      <c r="G718" s="544">
        <f t="shared" si="63"/>
        <v>29.9</v>
      </c>
      <c r="H718" s="570">
        <v>0</v>
      </c>
      <c r="I718" s="570">
        <v>2.99</v>
      </c>
      <c r="J718" s="570">
        <v>0</v>
      </c>
      <c r="K718" s="544">
        <v>10</v>
      </c>
      <c r="L718" s="544">
        <v>3.61</v>
      </c>
      <c r="M718" s="544">
        <v>36.1</v>
      </c>
      <c r="N718" s="544">
        <v>0</v>
      </c>
      <c r="O718" s="544">
        <v>3.61</v>
      </c>
      <c r="P718" s="544">
        <f t="shared" si="64"/>
        <v>0</v>
      </c>
      <c r="Q718" s="556"/>
      <c r="R718" s="556">
        <v>3.61</v>
      </c>
      <c r="S718" s="544">
        <v>0</v>
      </c>
      <c r="T718" s="547">
        <f t="shared" si="62"/>
        <v>10</v>
      </c>
      <c r="U718" s="547">
        <f t="shared" si="65"/>
        <v>36.1</v>
      </c>
    </row>
    <row r="719" spans="1:21" x14ac:dyDescent="0.3">
      <c r="A719" s="550" t="s">
        <v>5307</v>
      </c>
      <c r="B719" s="551" t="s">
        <v>5308</v>
      </c>
      <c r="C719" s="552"/>
      <c r="D719" s="553">
        <v>0</v>
      </c>
      <c r="E719" s="554">
        <v>0</v>
      </c>
      <c r="F719" s="554">
        <v>0</v>
      </c>
      <c r="G719" s="554">
        <f t="shared" si="63"/>
        <v>0</v>
      </c>
      <c r="H719" s="555">
        <v>0</v>
      </c>
      <c r="I719" s="555">
        <v>0</v>
      </c>
      <c r="J719" s="555">
        <v>0</v>
      </c>
      <c r="K719" s="554">
        <v>0</v>
      </c>
      <c r="L719" s="554">
        <v>0</v>
      </c>
      <c r="M719" s="554">
        <v>0</v>
      </c>
      <c r="N719" s="554">
        <v>0</v>
      </c>
      <c r="O719" s="554">
        <v>0</v>
      </c>
      <c r="P719" s="544">
        <f t="shared" si="64"/>
        <v>0</v>
      </c>
      <c r="Q719" s="556"/>
      <c r="R719" s="556">
        <v>0</v>
      </c>
      <c r="S719" s="544">
        <v>0</v>
      </c>
      <c r="T719" s="547">
        <f t="shared" si="62"/>
        <v>0</v>
      </c>
      <c r="U719" s="547">
        <f t="shared" si="65"/>
        <v>0</v>
      </c>
    </row>
    <row r="720" spans="1:21" x14ac:dyDescent="0.3">
      <c r="A720" s="541" t="s">
        <v>5309</v>
      </c>
      <c r="B720" s="557" t="s">
        <v>10</v>
      </c>
      <c r="C720" s="558" t="s">
        <v>5310</v>
      </c>
      <c r="D720" s="543" t="s">
        <v>76</v>
      </c>
      <c r="E720" s="544">
        <v>5</v>
      </c>
      <c r="F720" s="544">
        <v>37.17</v>
      </c>
      <c r="G720" s="544">
        <f t="shared" si="63"/>
        <v>185.85</v>
      </c>
      <c r="H720" s="570">
        <v>0</v>
      </c>
      <c r="I720" s="570">
        <v>37.17</v>
      </c>
      <c r="J720" s="570">
        <v>0</v>
      </c>
      <c r="K720" s="544">
        <v>5</v>
      </c>
      <c r="L720" s="544">
        <v>44.94</v>
      </c>
      <c r="M720" s="544">
        <v>224.7</v>
      </c>
      <c r="N720" s="544">
        <v>0</v>
      </c>
      <c r="O720" s="544">
        <v>44.94</v>
      </c>
      <c r="P720" s="544">
        <f t="shared" si="64"/>
        <v>0</v>
      </c>
      <c r="Q720" s="556"/>
      <c r="R720" s="556">
        <v>44.94</v>
      </c>
      <c r="S720" s="544">
        <v>0</v>
      </c>
      <c r="T720" s="547">
        <f t="shared" si="62"/>
        <v>5</v>
      </c>
      <c r="U720" s="547">
        <f t="shared" si="65"/>
        <v>224.7</v>
      </c>
    </row>
    <row r="721" spans="1:21" x14ac:dyDescent="0.3">
      <c r="A721" s="541" t="s">
        <v>5311</v>
      </c>
      <c r="B721" s="557" t="s">
        <v>10</v>
      </c>
      <c r="C721" s="558" t="s">
        <v>5312</v>
      </c>
      <c r="D721" s="543" t="s">
        <v>217</v>
      </c>
      <c r="E721" s="544">
        <v>2</v>
      </c>
      <c r="F721" s="544">
        <v>36.21</v>
      </c>
      <c r="G721" s="544">
        <f t="shared" si="63"/>
        <v>72.42</v>
      </c>
      <c r="H721" s="570">
        <v>0</v>
      </c>
      <c r="I721" s="570">
        <v>36.21</v>
      </c>
      <c r="J721" s="570">
        <v>0</v>
      </c>
      <c r="K721" s="544">
        <v>2</v>
      </c>
      <c r="L721" s="544">
        <v>43.77</v>
      </c>
      <c r="M721" s="544">
        <v>87.54</v>
      </c>
      <c r="N721" s="544">
        <v>0</v>
      </c>
      <c r="O721" s="544">
        <v>43.77</v>
      </c>
      <c r="P721" s="544">
        <f t="shared" si="64"/>
        <v>0</v>
      </c>
      <c r="Q721" s="556"/>
      <c r="R721" s="556">
        <v>43.77</v>
      </c>
      <c r="S721" s="544">
        <v>0</v>
      </c>
      <c r="T721" s="547">
        <f t="shared" si="62"/>
        <v>2</v>
      </c>
      <c r="U721" s="547">
        <f t="shared" si="65"/>
        <v>87.54</v>
      </c>
    </row>
    <row r="722" spans="1:21" x14ac:dyDescent="0.3">
      <c r="A722" s="541" t="s">
        <v>5313</v>
      </c>
      <c r="B722" s="557" t="s">
        <v>10</v>
      </c>
      <c r="C722" s="558" t="s">
        <v>5314</v>
      </c>
      <c r="D722" s="543" t="s">
        <v>1200</v>
      </c>
      <c r="E722" s="544">
        <v>1</v>
      </c>
      <c r="F722" s="544">
        <v>19.940000000000001</v>
      </c>
      <c r="G722" s="544">
        <f t="shared" si="63"/>
        <v>19.940000000000001</v>
      </c>
      <c r="H722" s="570">
        <v>0</v>
      </c>
      <c r="I722" s="570">
        <v>19.940000000000001</v>
      </c>
      <c r="J722" s="570">
        <v>0</v>
      </c>
      <c r="K722" s="544">
        <v>1</v>
      </c>
      <c r="L722" s="544">
        <v>24.1</v>
      </c>
      <c r="M722" s="544">
        <v>24.1</v>
      </c>
      <c r="N722" s="544">
        <v>0</v>
      </c>
      <c r="O722" s="544">
        <v>24.1</v>
      </c>
      <c r="P722" s="544">
        <f t="shared" si="64"/>
        <v>0</v>
      </c>
      <c r="Q722" s="556"/>
      <c r="R722" s="556">
        <v>24.1</v>
      </c>
      <c r="S722" s="544">
        <v>0</v>
      </c>
      <c r="T722" s="547">
        <f t="shared" ref="T722:T785" si="66">Q722+E722</f>
        <v>1</v>
      </c>
      <c r="U722" s="547">
        <f t="shared" si="65"/>
        <v>24.1</v>
      </c>
    </row>
    <row r="723" spans="1:21" x14ac:dyDescent="0.3">
      <c r="A723" s="541" t="s">
        <v>5315</v>
      </c>
      <c r="B723" s="557" t="s">
        <v>10</v>
      </c>
      <c r="C723" s="558" t="s">
        <v>5316</v>
      </c>
      <c r="D723" s="543" t="s">
        <v>1200</v>
      </c>
      <c r="E723" s="544">
        <v>1</v>
      </c>
      <c r="F723" s="544">
        <v>19.940000000000001</v>
      </c>
      <c r="G723" s="544">
        <f t="shared" si="63"/>
        <v>19.940000000000001</v>
      </c>
      <c r="H723" s="570">
        <v>0</v>
      </c>
      <c r="I723" s="570">
        <v>19.940000000000001</v>
      </c>
      <c r="J723" s="570">
        <v>0</v>
      </c>
      <c r="K723" s="544">
        <v>1</v>
      </c>
      <c r="L723" s="544">
        <v>24.110000000000003</v>
      </c>
      <c r="M723" s="544">
        <v>24.11</v>
      </c>
      <c r="N723" s="544">
        <v>0</v>
      </c>
      <c r="O723" s="544">
        <v>24.110000000000003</v>
      </c>
      <c r="P723" s="544">
        <f t="shared" si="64"/>
        <v>0</v>
      </c>
      <c r="Q723" s="556"/>
      <c r="R723" s="556">
        <v>24.110000000000003</v>
      </c>
      <c r="S723" s="544">
        <v>0</v>
      </c>
      <c r="T723" s="547">
        <f t="shared" si="66"/>
        <v>1</v>
      </c>
      <c r="U723" s="547">
        <f t="shared" si="65"/>
        <v>24.11</v>
      </c>
    </row>
    <row r="724" spans="1:21" x14ac:dyDescent="0.3">
      <c r="A724" s="550" t="s">
        <v>5317</v>
      </c>
      <c r="B724" s="551" t="s">
        <v>3891</v>
      </c>
      <c r="C724" s="552"/>
      <c r="D724" s="553">
        <v>0</v>
      </c>
      <c r="E724" s="554">
        <v>0</v>
      </c>
      <c r="F724" s="554">
        <v>0</v>
      </c>
      <c r="G724" s="554">
        <f t="shared" si="63"/>
        <v>0</v>
      </c>
      <c r="H724" s="555">
        <v>0</v>
      </c>
      <c r="I724" s="555">
        <v>0</v>
      </c>
      <c r="J724" s="555">
        <v>0</v>
      </c>
      <c r="K724" s="554"/>
      <c r="L724" s="554">
        <v>0</v>
      </c>
      <c r="M724" s="554">
        <v>0</v>
      </c>
      <c r="N724" s="554"/>
      <c r="O724" s="554">
        <v>0</v>
      </c>
      <c r="P724" s="544">
        <f t="shared" si="64"/>
        <v>0</v>
      </c>
      <c r="Q724" s="556"/>
      <c r="R724" s="556">
        <v>0</v>
      </c>
      <c r="S724" s="544">
        <v>0</v>
      </c>
      <c r="T724" s="547">
        <f t="shared" si="66"/>
        <v>0</v>
      </c>
      <c r="U724" s="547">
        <f t="shared" si="65"/>
        <v>0</v>
      </c>
    </row>
    <row r="725" spans="1:21" x14ac:dyDescent="0.3">
      <c r="A725" s="541" t="s">
        <v>5318</v>
      </c>
      <c r="B725" s="557" t="s">
        <v>10</v>
      </c>
      <c r="C725" s="558" t="s">
        <v>5303</v>
      </c>
      <c r="D725" s="543" t="s">
        <v>217</v>
      </c>
      <c r="E725" s="544">
        <v>9</v>
      </c>
      <c r="F725" s="544">
        <v>9.01</v>
      </c>
      <c r="G725" s="544">
        <f t="shared" si="63"/>
        <v>81.09</v>
      </c>
      <c r="H725" s="570">
        <v>0</v>
      </c>
      <c r="I725" s="570">
        <v>9.01</v>
      </c>
      <c r="J725" s="570">
        <v>0</v>
      </c>
      <c r="K725" s="544">
        <v>9</v>
      </c>
      <c r="L725" s="544">
        <v>10.89</v>
      </c>
      <c r="M725" s="544">
        <v>98.01</v>
      </c>
      <c r="N725" s="544">
        <v>0</v>
      </c>
      <c r="O725" s="544">
        <v>10.89</v>
      </c>
      <c r="P725" s="544">
        <f t="shared" si="64"/>
        <v>0</v>
      </c>
      <c r="Q725" s="556"/>
      <c r="R725" s="556">
        <v>10.89</v>
      </c>
      <c r="S725" s="544">
        <v>0</v>
      </c>
      <c r="T725" s="547">
        <f t="shared" si="66"/>
        <v>9</v>
      </c>
      <c r="U725" s="547">
        <f t="shared" si="65"/>
        <v>98.01</v>
      </c>
    </row>
    <row r="726" spans="1:21" x14ac:dyDescent="0.3">
      <c r="A726" s="541" t="s">
        <v>5319</v>
      </c>
      <c r="B726" s="557" t="s">
        <v>10</v>
      </c>
      <c r="C726" s="558" t="s">
        <v>5299</v>
      </c>
      <c r="D726" s="543" t="s">
        <v>217</v>
      </c>
      <c r="E726" s="544">
        <v>3</v>
      </c>
      <c r="F726" s="544">
        <v>9.4700000000000006</v>
      </c>
      <c r="G726" s="544">
        <f t="shared" si="63"/>
        <v>28.41</v>
      </c>
      <c r="H726" s="570">
        <v>0</v>
      </c>
      <c r="I726" s="570">
        <v>9.4700000000000006</v>
      </c>
      <c r="J726" s="570">
        <v>0</v>
      </c>
      <c r="K726" s="544">
        <v>3</v>
      </c>
      <c r="L726" s="544">
        <v>11.45</v>
      </c>
      <c r="M726" s="544">
        <v>34.35</v>
      </c>
      <c r="N726" s="544">
        <v>0</v>
      </c>
      <c r="O726" s="544">
        <v>11.45</v>
      </c>
      <c r="P726" s="544">
        <f t="shared" si="64"/>
        <v>0</v>
      </c>
      <c r="Q726" s="556"/>
      <c r="R726" s="556">
        <v>11.45</v>
      </c>
      <c r="S726" s="544">
        <v>0</v>
      </c>
      <c r="T726" s="547">
        <f t="shared" si="66"/>
        <v>3</v>
      </c>
      <c r="U726" s="547">
        <f t="shared" si="65"/>
        <v>34.35</v>
      </c>
    </row>
    <row r="727" spans="1:21" x14ac:dyDescent="0.3">
      <c r="A727" s="541" t="s">
        <v>5320</v>
      </c>
      <c r="B727" s="557" t="s">
        <v>10</v>
      </c>
      <c r="C727" s="558" t="s">
        <v>5321</v>
      </c>
      <c r="D727" s="543" t="s">
        <v>1200</v>
      </c>
      <c r="E727" s="544">
        <v>5</v>
      </c>
      <c r="F727" s="544">
        <v>15.57</v>
      </c>
      <c r="G727" s="544">
        <f t="shared" si="63"/>
        <v>77.849999999999994</v>
      </c>
      <c r="H727" s="570">
        <v>0</v>
      </c>
      <c r="I727" s="570">
        <v>15.57</v>
      </c>
      <c r="J727" s="570">
        <v>0</v>
      </c>
      <c r="K727" s="544">
        <v>5</v>
      </c>
      <c r="L727" s="544">
        <v>18.82</v>
      </c>
      <c r="M727" s="544">
        <v>94.1</v>
      </c>
      <c r="N727" s="544">
        <v>0</v>
      </c>
      <c r="O727" s="544">
        <v>18.82</v>
      </c>
      <c r="P727" s="544">
        <f t="shared" si="64"/>
        <v>0</v>
      </c>
      <c r="Q727" s="556"/>
      <c r="R727" s="556">
        <v>18.82</v>
      </c>
      <c r="S727" s="544">
        <v>0</v>
      </c>
      <c r="T727" s="547">
        <f t="shared" si="66"/>
        <v>5</v>
      </c>
      <c r="U727" s="547">
        <f t="shared" si="65"/>
        <v>94.1</v>
      </c>
    </row>
    <row r="728" spans="1:21" x14ac:dyDescent="0.3">
      <c r="A728" s="541" t="s">
        <v>5322</v>
      </c>
      <c r="B728" s="557" t="s">
        <v>10</v>
      </c>
      <c r="C728" s="558" t="s">
        <v>5316</v>
      </c>
      <c r="D728" s="543" t="s">
        <v>1200</v>
      </c>
      <c r="E728" s="544">
        <v>4</v>
      </c>
      <c r="F728" s="544">
        <v>19.940000000000001</v>
      </c>
      <c r="G728" s="544">
        <f t="shared" si="63"/>
        <v>79.760000000000005</v>
      </c>
      <c r="H728" s="570">
        <v>0</v>
      </c>
      <c r="I728" s="570">
        <v>19.940000000000001</v>
      </c>
      <c r="J728" s="570">
        <v>0</v>
      </c>
      <c r="K728" s="544">
        <v>4</v>
      </c>
      <c r="L728" s="544">
        <v>24.1</v>
      </c>
      <c r="M728" s="544">
        <v>96.4</v>
      </c>
      <c r="N728" s="544">
        <v>0</v>
      </c>
      <c r="O728" s="544">
        <v>24.1</v>
      </c>
      <c r="P728" s="544">
        <f t="shared" si="64"/>
        <v>0</v>
      </c>
      <c r="Q728" s="556"/>
      <c r="R728" s="556">
        <v>24.1</v>
      </c>
      <c r="S728" s="544">
        <v>0</v>
      </c>
      <c r="T728" s="547">
        <f t="shared" si="66"/>
        <v>4</v>
      </c>
      <c r="U728" s="547">
        <f t="shared" si="65"/>
        <v>96.4</v>
      </c>
    </row>
    <row r="729" spans="1:21" x14ac:dyDescent="0.3">
      <c r="A729" s="541" t="s">
        <v>5323</v>
      </c>
      <c r="B729" s="557" t="s">
        <v>10</v>
      </c>
      <c r="C729" s="558" t="s">
        <v>5324</v>
      </c>
      <c r="D729" s="543" t="s">
        <v>1200</v>
      </c>
      <c r="E729" s="544">
        <v>5</v>
      </c>
      <c r="F729" s="544">
        <v>9.43</v>
      </c>
      <c r="G729" s="544">
        <f t="shared" si="63"/>
        <v>47.15</v>
      </c>
      <c r="H729" s="570">
        <v>0</v>
      </c>
      <c r="I729" s="570">
        <v>9.43</v>
      </c>
      <c r="J729" s="570">
        <v>0</v>
      </c>
      <c r="K729" s="544">
        <v>5</v>
      </c>
      <c r="L729" s="544">
        <v>11.4</v>
      </c>
      <c r="M729" s="544">
        <v>57</v>
      </c>
      <c r="N729" s="544">
        <v>0</v>
      </c>
      <c r="O729" s="544">
        <v>11.4</v>
      </c>
      <c r="P729" s="544">
        <f t="shared" si="64"/>
        <v>0</v>
      </c>
      <c r="Q729" s="556"/>
      <c r="R729" s="556">
        <v>11.4</v>
      </c>
      <c r="S729" s="544">
        <v>0</v>
      </c>
      <c r="T729" s="547">
        <f t="shared" si="66"/>
        <v>5</v>
      </c>
      <c r="U729" s="547">
        <f t="shared" si="65"/>
        <v>57</v>
      </c>
    </row>
    <row r="730" spans="1:21" x14ac:dyDescent="0.3">
      <c r="A730" s="541" t="s">
        <v>5325</v>
      </c>
      <c r="B730" s="557" t="s">
        <v>10</v>
      </c>
      <c r="C730" s="558" t="s">
        <v>5326</v>
      </c>
      <c r="D730" s="543" t="s">
        <v>1200</v>
      </c>
      <c r="E730" s="544">
        <v>3</v>
      </c>
      <c r="F730" s="544">
        <v>38.53</v>
      </c>
      <c r="G730" s="544">
        <f t="shared" si="63"/>
        <v>115.59</v>
      </c>
      <c r="H730" s="570">
        <v>0</v>
      </c>
      <c r="I730" s="570">
        <v>38.53</v>
      </c>
      <c r="J730" s="570">
        <v>0</v>
      </c>
      <c r="K730" s="544">
        <v>3</v>
      </c>
      <c r="L730" s="544">
        <v>46.58</v>
      </c>
      <c r="M730" s="544">
        <v>139.74</v>
      </c>
      <c r="N730" s="544">
        <v>0</v>
      </c>
      <c r="O730" s="544">
        <v>46.58</v>
      </c>
      <c r="P730" s="544">
        <f t="shared" si="64"/>
        <v>0</v>
      </c>
      <c r="Q730" s="556"/>
      <c r="R730" s="556">
        <v>46.58</v>
      </c>
      <c r="S730" s="544">
        <v>0</v>
      </c>
      <c r="T730" s="547">
        <f t="shared" si="66"/>
        <v>3</v>
      </c>
      <c r="U730" s="547">
        <f t="shared" si="65"/>
        <v>139.74</v>
      </c>
    </row>
    <row r="731" spans="1:21" x14ac:dyDescent="0.3">
      <c r="A731" s="541" t="s">
        <v>5327</v>
      </c>
      <c r="B731" s="557" t="s">
        <v>10</v>
      </c>
      <c r="C731" s="558" t="s">
        <v>5328</v>
      </c>
      <c r="D731" s="543" t="s">
        <v>217</v>
      </c>
      <c r="E731" s="544">
        <v>6</v>
      </c>
      <c r="F731" s="544">
        <v>11.03</v>
      </c>
      <c r="G731" s="544">
        <f t="shared" ref="G731:G794" si="67">ROUND(E731*F731,2)</f>
        <v>66.180000000000007</v>
      </c>
      <c r="H731" s="570">
        <v>0</v>
      </c>
      <c r="I731" s="570">
        <v>11.03</v>
      </c>
      <c r="J731" s="570">
        <v>0</v>
      </c>
      <c r="K731" s="544">
        <v>6</v>
      </c>
      <c r="L731" s="544">
        <v>13.34</v>
      </c>
      <c r="M731" s="544">
        <v>80.040000000000006</v>
      </c>
      <c r="N731" s="544">
        <v>0</v>
      </c>
      <c r="O731" s="544">
        <v>13.34</v>
      </c>
      <c r="P731" s="544">
        <f t="shared" si="64"/>
        <v>0</v>
      </c>
      <c r="Q731" s="556"/>
      <c r="R731" s="556">
        <v>13.34</v>
      </c>
      <c r="S731" s="544">
        <v>0</v>
      </c>
      <c r="T731" s="547">
        <f t="shared" si="66"/>
        <v>6</v>
      </c>
      <c r="U731" s="547">
        <f t="shared" si="65"/>
        <v>80.040000000000006</v>
      </c>
    </row>
    <row r="732" spans="1:21" x14ac:dyDescent="0.3">
      <c r="A732" s="541" t="s">
        <v>5329</v>
      </c>
      <c r="B732" s="557" t="s">
        <v>10</v>
      </c>
      <c r="C732" s="558" t="s">
        <v>4544</v>
      </c>
      <c r="D732" s="543" t="s">
        <v>91</v>
      </c>
      <c r="E732" s="544">
        <v>1.1000000000000001</v>
      </c>
      <c r="F732" s="544">
        <v>63.26</v>
      </c>
      <c r="G732" s="544">
        <f t="shared" si="67"/>
        <v>69.59</v>
      </c>
      <c r="H732" s="570">
        <v>0</v>
      </c>
      <c r="I732" s="570">
        <v>63.26</v>
      </c>
      <c r="J732" s="570">
        <v>0</v>
      </c>
      <c r="K732" s="544">
        <v>1.1000000000000001</v>
      </c>
      <c r="L732" s="544">
        <v>76.48</v>
      </c>
      <c r="M732" s="544">
        <v>84.13</v>
      </c>
      <c r="N732" s="544">
        <v>0</v>
      </c>
      <c r="O732" s="544">
        <v>76.48</v>
      </c>
      <c r="P732" s="544">
        <f t="shared" si="64"/>
        <v>0</v>
      </c>
      <c r="Q732" s="556"/>
      <c r="R732" s="556">
        <v>76.48</v>
      </c>
      <c r="S732" s="544">
        <v>0</v>
      </c>
      <c r="T732" s="547">
        <f t="shared" si="66"/>
        <v>1.1000000000000001</v>
      </c>
      <c r="U732" s="547">
        <f t="shared" si="65"/>
        <v>84.12</v>
      </c>
    </row>
    <row r="733" spans="1:21" ht="27.6" x14ac:dyDescent="0.3">
      <c r="A733" s="541" t="s">
        <v>5330</v>
      </c>
      <c r="B733" s="557" t="s">
        <v>10</v>
      </c>
      <c r="C733" s="558" t="s">
        <v>5331</v>
      </c>
      <c r="D733" s="543" t="s">
        <v>179</v>
      </c>
      <c r="E733" s="544">
        <v>12.23</v>
      </c>
      <c r="F733" s="544">
        <v>9.57</v>
      </c>
      <c r="G733" s="544">
        <f t="shared" si="67"/>
        <v>117.04</v>
      </c>
      <c r="H733" s="570">
        <v>0</v>
      </c>
      <c r="I733" s="570">
        <v>9.57</v>
      </c>
      <c r="J733" s="570">
        <v>0</v>
      </c>
      <c r="K733" s="544">
        <v>12.23</v>
      </c>
      <c r="L733" s="544">
        <v>11.57</v>
      </c>
      <c r="M733" s="544">
        <v>141.5</v>
      </c>
      <c r="N733" s="544">
        <v>0</v>
      </c>
      <c r="O733" s="544">
        <v>11.57</v>
      </c>
      <c r="P733" s="544">
        <f t="shared" si="64"/>
        <v>0</v>
      </c>
      <c r="Q733" s="556"/>
      <c r="R733" s="556">
        <v>11.57</v>
      </c>
      <c r="S733" s="544">
        <v>0</v>
      </c>
      <c r="T733" s="547">
        <f t="shared" si="66"/>
        <v>12.23</v>
      </c>
      <c r="U733" s="547">
        <f t="shared" si="65"/>
        <v>141.5</v>
      </c>
    </row>
    <row r="734" spans="1:21" x14ac:dyDescent="0.3">
      <c r="A734" s="541" t="s">
        <v>5332</v>
      </c>
      <c r="B734" s="557" t="s">
        <v>10</v>
      </c>
      <c r="C734" s="558" t="s">
        <v>4470</v>
      </c>
      <c r="D734" s="543" t="s">
        <v>91</v>
      </c>
      <c r="E734" s="544">
        <v>1.08</v>
      </c>
      <c r="F734" s="544">
        <v>38.35</v>
      </c>
      <c r="G734" s="544">
        <f t="shared" si="67"/>
        <v>41.42</v>
      </c>
      <c r="H734" s="570">
        <v>0</v>
      </c>
      <c r="I734" s="570">
        <v>38.35</v>
      </c>
      <c r="J734" s="570">
        <v>0</v>
      </c>
      <c r="K734" s="544">
        <v>1.08</v>
      </c>
      <c r="L734" s="544">
        <v>46.37</v>
      </c>
      <c r="M734" s="544">
        <v>50.08</v>
      </c>
      <c r="N734" s="544">
        <v>0</v>
      </c>
      <c r="O734" s="544">
        <v>46.37</v>
      </c>
      <c r="P734" s="544">
        <f t="shared" si="64"/>
        <v>0</v>
      </c>
      <c r="Q734" s="556"/>
      <c r="R734" s="556">
        <v>46.37</v>
      </c>
      <c r="S734" s="544">
        <v>0</v>
      </c>
      <c r="T734" s="547">
        <f t="shared" si="66"/>
        <v>1.08</v>
      </c>
      <c r="U734" s="547">
        <f t="shared" si="65"/>
        <v>50.07</v>
      </c>
    </row>
    <row r="735" spans="1:21" ht="27.6" x14ac:dyDescent="0.3">
      <c r="A735" s="541" t="s">
        <v>5333</v>
      </c>
      <c r="B735" s="557" t="s">
        <v>10</v>
      </c>
      <c r="C735" s="558" t="s">
        <v>5331</v>
      </c>
      <c r="D735" s="543" t="s">
        <v>179</v>
      </c>
      <c r="E735" s="544">
        <v>15</v>
      </c>
      <c r="F735" s="544">
        <v>9.57</v>
      </c>
      <c r="G735" s="544">
        <f t="shared" si="67"/>
        <v>143.55000000000001</v>
      </c>
      <c r="H735" s="570">
        <v>0</v>
      </c>
      <c r="I735" s="570">
        <v>9.57</v>
      </c>
      <c r="J735" s="570">
        <v>0</v>
      </c>
      <c r="K735" s="544">
        <v>15</v>
      </c>
      <c r="L735" s="544">
        <v>11.57</v>
      </c>
      <c r="M735" s="544">
        <v>173.55</v>
      </c>
      <c r="N735" s="544">
        <v>0</v>
      </c>
      <c r="O735" s="544">
        <v>11.57</v>
      </c>
      <c r="P735" s="544">
        <f t="shared" si="64"/>
        <v>0</v>
      </c>
      <c r="Q735" s="556"/>
      <c r="R735" s="556">
        <v>11.57</v>
      </c>
      <c r="S735" s="544">
        <v>0</v>
      </c>
      <c r="T735" s="547">
        <f t="shared" si="66"/>
        <v>15</v>
      </c>
      <c r="U735" s="547">
        <f t="shared" si="65"/>
        <v>173.55</v>
      </c>
    </row>
    <row r="736" spans="1:21" x14ac:dyDescent="0.3">
      <c r="A736" s="550" t="s">
        <v>5334</v>
      </c>
      <c r="B736" s="551" t="s">
        <v>5335</v>
      </c>
      <c r="C736" s="552"/>
      <c r="D736" s="553">
        <v>0</v>
      </c>
      <c r="E736" s="554">
        <v>0</v>
      </c>
      <c r="F736" s="554">
        <v>0</v>
      </c>
      <c r="G736" s="554">
        <f t="shared" si="67"/>
        <v>0</v>
      </c>
      <c r="H736" s="555">
        <v>0</v>
      </c>
      <c r="I736" s="555">
        <v>0</v>
      </c>
      <c r="J736" s="555">
        <v>0</v>
      </c>
      <c r="K736" s="554"/>
      <c r="L736" s="554">
        <v>0</v>
      </c>
      <c r="M736" s="554">
        <v>0</v>
      </c>
      <c r="N736" s="554"/>
      <c r="O736" s="554">
        <v>0</v>
      </c>
      <c r="P736" s="544">
        <f t="shared" si="64"/>
        <v>0</v>
      </c>
      <c r="Q736" s="556"/>
      <c r="R736" s="556">
        <v>0</v>
      </c>
      <c r="S736" s="544">
        <v>0</v>
      </c>
      <c r="T736" s="547">
        <f t="shared" si="66"/>
        <v>0</v>
      </c>
      <c r="U736" s="547">
        <f t="shared" si="65"/>
        <v>0</v>
      </c>
    </row>
    <row r="737" spans="1:21" ht="27.6" x14ac:dyDescent="0.3">
      <c r="A737" s="541" t="s">
        <v>5336</v>
      </c>
      <c r="B737" s="557" t="s">
        <v>10</v>
      </c>
      <c r="C737" s="558" t="s">
        <v>5337</v>
      </c>
      <c r="D737" s="543" t="s">
        <v>217</v>
      </c>
      <c r="E737" s="544">
        <v>8</v>
      </c>
      <c r="F737" s="544">
        <v>491.85</v>
      </c>
      <c r="G737" s="544">
        <f t="shared" si="67"/>
        <v>3934.8</v>
      </c>
      <c r="H737" s="570">
        <v>0</v>
      </c>
      <c r="I737" s="570">
        <v>491.85</v>
      </c>
      <c r="J737" s="570">
        <v>0</v>
      </c>
      <c r="K737" s="544">
        <v>8</v>
      </c>
      <c r="L737" s="544">
        <v>594.66999999999996</v>
      </c>
      <c r="M737" s="544">
        <v>4757.3599999999997</v>
      </c>
      <c r="N737" s="544">
        <v>0</v>
      </c>
      <c r="O737" s="544">
        <v>594.66999999999996</v>
      </c>
      <c r="P737" s="544">
        <f t="shared" si="64"/>
        <v>0</v>
      </c>
      <c r="Q737" s="556"/>
      <c r="R737" s="556">
        <v>594.66999999999996</v>
      </c>
      <c r="S737" s="544">
        <v>0</v>
      </c>
      <c r="T737" s="547">
        <f t="shared" si="66"/>
        <v>8</v>
      </c>
      <c r="U737" s="547">
        <f t="shared" si="65"/>
        <v>4757.3599999999997</v>
      </c>
    </row>
    <row r="738" spans="1:21" x14ac:dyDescent="0.3">
      <c r="A738" s="541" t="s">
        <v>5338</v>
      </c>
      <c r="B738" s="557" t="s">
        <v>10</v>
      </c>
      <c r="C738" s="558" t="s">
        <v>5339</v>
      </c>
      <c r="D738" s="543" t="s">
        <v>1200</v>
      </c>
      <c r="E738" s="544">
        <v>5</v>
      </c>
      <c r="F738" s="544">
        <v>46.67</v>
      </c>
      <c r="G738" s="544">
        <f t="shared" si="67"/>
        <v>233.35</v>
      </c>
      <c r="H738" s="570">
        <v>0</v>
      </c>
      <c r="I738" s="570">
        <v>46.67</v>
      </c>
      <c r="J738" s="570">
        <v>0</v>
      </c>
      <c r="K738" s="544">
        <v>5</v>
      </c>
      <c r="L738" s="544">
        <v>56.43</v>
      </c>
      <c r="M738" s="544">
        <v>282.14999999999998</v>
      </c>
      <c r="N738" s="544">
        <v>0</v>
      </c>
      <c r="O738" s="544">
        <v>56.43</v>
      </c>
      <c r="P738" s="544">
        <f t="shared" si="64"/>
        <v>0</v>
      </c>
      <c r="Q738" s="556"/>
      <c r="R738" s="556">
        <v>56.43</v>
      </c>
      <c r="S738" s="544">
        <v>0</v>
      </c>
      <c r="T738" s="547">
        <f t="shared" si="66"/>
        <v>5</v>
      </c>
      <c r="U738" s="547">
        <f t="shared" si="65"/>
        <v>282.14999999999998</v>
      </c>
    </row>
    <row r="739" spans="1:21" x14ac:dyDescent="0.3">
      <c r="A739" s="541" t="s">
        <v>5340</v>
      </c>
      <c r="B739" s="557" t="s">
        <v>10</v>
      </c>
      <c r="C739" s="558" t="s">
        <v>5341</v>
      </c>
      <c r="D739" s="543" t="s">
        <v>217</v>
      </c>
      <c r="E739" s="544">
        <v>14</v>
      </c>
      <c r="F739" s="544">
        <v>17.55</v>
      </c>
      <c r="G739" s="544">
        <f t="shared" si="67"/>
        <v>245.7</v>
      </c>
      <c r="H739" s="570">
        <v>0</v>
      </c>
      <c r="I739" s="570">
        <v>17.55</v>
      </c>
      <c r="J739" s="570">
        <v>0</v>
      </c>
      <c r="K739" s="544">
        <v>14</v>
      </c>
      <c r="L739" s="544">
        <v>21.22</v>
      </c>
      <c r="M739" s="544">
        <v>297.08</v>
      </c>
      <c r="N739" s="544">
        <v>0</v>
      </c>
      <c r="O739" s="544">
        <v>21.22</v>
      </c>
      <c r="P739" s="544">
        <f t="shared" si="64"/>
        <v>0</v>
      </c>
      <c r="Q739" s="556"/>
      <c r="R739" s="556">
        <v>21.22</v>
      </c>
      <c r="S739" s="544">
        <v>0</v>
      </c>
      <c r="T739" s="547">
        <f t="shared" si="66"/>
        <v>14</v>
      </c>
      <c r="U739" s="547">
        <f t="shared" si="65"/>
        <v>297.08</v>
      </c>
    </row>
    <row r="740" spans="1:21" ht="27.6" x14ac:dyDescent="0.3">
      <c r="A740" s="541" t="s">
        <v>5342</v>
      </c>
      <c r="B740" s="557" t="s">
        <v>10</v>
      </c>
      <c r="C740" s="558" t="s">
        <v>5343</v>
      </c>
      <c r="D740" s="543" t="s">
        <v>217</v>
      </c>
      <c r="E740" s="544">
        <v>14</v>
      </c>
      <c r="F740" s="544">
        <v>6.39</v>
      </c>
      <c r="G740" s="544">
        <f t="shared" si="67"/>
        <v>89.46</v>
      </c>
      <c r="H740" s="570">
        <v>0</v>
      </c>
      <c r="I740" s="570">
        <v>6.39</v>
      </c>
      <c r="J740" s="570">
        <v>0</v>
      </c>
      <c r="K740" s="544">
        <v>14</v>
      </c>
      <c r="L740" s="544">
        <v>7.73</v>
      </c>
      <c r="M740" s="544">
        <v>108.22</v>
      </c>
      <c r="N740" s="544">
        <v>0</v>
      </c>
      <c r="O740" s="544">
        <v>7.73</v>
      </c>
      <c r="P740" s="544">
        <f t="shared" si="64"/>
        <v>0</v>
      </c>
      <c r="Q740" s="556"/>
      <c r="R740" s="556">
        <v>7.73</v>
      </c>
      <c r="S740" s="544">
        <v>0</v>
      </c>
      <c r="T740" s="547">
        <f t="shared" si="66"/>
        <v>14</v>
      </c>
      <c r="U740" s="547">
        <f t="shared" si="65"/>
        <v>108.22</v>
      </c>
    </row>
    <row r="741" spans="1:21" ht="27.6" x14ac:dyDescent="0.3">
      <c r="A741" s="541" t="s">
        <v>5344</v>
      </c>
      <c r="B741" s="557" t="s">
        <v>10</v>
      </c>
      <c r="C741" s="558" t="s">
        <v>5345</v>
      </c>
      <c r="D741" s="543" t="s">
        <v>217</v>
      </c>
      <c r="E741" s="544">
        <v>1</v>
      </c>
      <c r="F741" s="544">
        <v>6055.61</v>
      </c>
      <c r="G741" s="544">
        <f t="shared" si="67"/>
        <v>6055.61</v>
      </c>
      <c r="H741" s="570">
        <v>0</v>
      </c>
      <c r="I741" s="570">
        <v>6055.61</v>
      </c>
      <c r="J741" s="570">
        <v>0</v>
      </c>
      <c r="K741" s="544">
        <v>1</v>
      </c>
      <c r="L741" s="544">
        <v>7321.56</v>
      </c>
      <c r="M741" s="544">
        <v>7321.56</v>
      </c>
      <c r="N741" s="544">
        <v>0</v>
      </c>
      <c r="O741" s="544">
        <v>7321.56</v>
      </c>
      <c r="P741" s="544">
        <f t="shared" si="64"/>
        <v>0</v>
      </c>
      <c r="Q741" s="556"/>
      <c r="R741" s="556">
        <v>7321.56</v>
      </c>
      <c r="S741" s="544">
        <v>0</v>
      </c>
      <c r="T741" s="547">
        <f t="shared" si="66"/>
        <v>1</v>
      </c>
      <c r="U741" s="547">
        <f t="shared" si="65"/>
        <v>7321.56</v>
      </c>
    </row>
    <row r="742" spans="1:21" x14ac:dyDescent="0.3">
      <c r="A742" s="541" t="s">
        <v>5346</v>
      </c>
      <c r="B742" s="557" t="s">
        <v>10</v>
      </c>
      <c r="C742" s="558" t="s">
        <v>5347</v>
      </c>
      <c r="D742" s="543" t="s">
        <v>217</v>
      </c>
      <c r="E742" s="544">
        <v>1</v>
      </c>
      <c r="F742" s="544">
        <v>5450.31</v>
      </c>
      <c r="G742" s="544">
        <f t="shared" si="67"/>
        <v>5450.31</v>
      </c>
      <c r="H742" s="570">
        <v>0</v>
      </c>
      <c r="I742" s="570">
        <v>5450.31</v>
      </c>
      <c r="J742" s="570">
        <v>0</v>
      </c>
      <c r="K742" s="544">
        <v>1</v>
      </c>
      <c r="L742" s="544">
        <v>6589.72</v>
      </c>
      <c r="M742" s="544">
        <v>6589.72</v>
      </c>
      <c r="N742" s="544">
        <v>0</v>
      </c>
      <c r="O742" s="544">
        <v>6589.72</v>
      </c>
      <c r="P742" s="544">
        <f t="shared" si="64"/>
        <v>0</v>
      </c>
      <c r="Q742" s="556"/>
      <c r="R742" s="556">
        <v>6589.72</v>
      </c>
      <c r="S742" s="544">
        <v>0</v>
      </c>
      <c r="T742" s="547">
        <f t="shared" si="66"/>
        <v>1</v>
      </c>
      <c r="U742" s="547">
        <f t="shared" si="65"/>
        <v>6589.72</v>
      </c>
    </row>
    <row r="743" spans="1:21" x14ac:dyDescent="0.3">
      <c r="A743" s="559" t="s">
        <v>5348</v>
      </c>
      <c r="B743" s="560" t="s">
        <v>5349</v>
      </c>
      <c r="C743" s="561"/>
      <c r="D743" s="562">
        <v>0</v>
      </c>
      <c r="E743" s="563">
        <v>0</v>
      </c>
      <c r="F743" s="563">
        <v>0</v>
      </c>
      <c r="G743" s="563">
        <f t="shared" si="67"/>
        <v>0</v>
      </c>
      <c r="H743" s="563">
        <v>0</v>
      </c>
      <c r="I743" s="563">
        <v>0</v>
      </c>
      <c r="J743" s="563">
        <v>0</v>
      </c>
      <c r="K743" s="563"/>
      <c r="L743" s="563">
        <v>0</v>
      </c>
      <c r="M743" s="563"/>
      <c r="N743" s="563"/>
      <c r="O743" s="563">
        <v>0</v>
      </c>
      <c r="P743" s="563">
        <f>SUM(P744:P749)</f>
        <v>0</v>
      </c>
      <c r="Q743" s="564"/>
      <c r="R743" s="564"/>
      <c r="S743" s="565">
        <v>0</v>
      </c>
      <c r="T743" s="566">
        <f t="shared" si="66"/>
        <v>0</v>
      </c>
      <c r="U743" s="566">
        <f t="shared" si="65"/>
        <v>0</v>
      </c>
    </row>
    <row r="744" spans="1:21" ht="27.6" x14ac:dyDescent="0.3">
      <c r="A744" s="541" t="s">
        <v>5350</v>
      </c>
      <c r="B744" s="557" t="s">
        <v>10</v>
      </c>
      <c r="C744" s="558" t="s">
        <v>5351</v>
      </c>
      <c r="D744" s="543" t="s">
        <v>1200</v>
      </c>
      <c r="E744" s="544">
        <v>2</v>
      </c>
      <c r="F744" s="544">
        <v>22.56</v>
      </c>
      <c r="G744" s="544">
        <f t="shared" si="67"/>
        <v>45.12</v>
      </c>
      <c r="H744" s="570">
        <v>0</v>
      </c>
      <c r="I744" s="570">
        <v>22.56</v>
      </c>
      <c r="J744" s="570">
        <v>0</v>
      </c>
      <c r="K744" s="544">
        <v>2</v>
      </c>
      <c r="L744" s="544">
        <v>27.28</v>
      </c>
      <c r="M744" s="544">
        <v>54.56</v>
      </c>
      <c r="N744" s="544">
        <v>0</v>
      </c>
      <c r="O744" s="544">
        <v>27.28</v>
      </c>
      <c r="P744" s="544">
        <f t="shared" ref="P744:P749" si="68">ROUND(N744*O744,2)</f>
        <v>0</v>
      </c>
      <c r="Q744" s="556"/>
      <c r="R744" s="556">
        <v>27.28</v>
      </c>
      <c r="S744" s="544">
        <v>0</v>
      </c>
      <c r="T744" s="547">
        <f t="shared" si="66"/>
        <v>2</v>
      </c>
      <c r="U744" s="547">
        <f t="shared" si="65"/>
        <v>54.56</v>
      </c>
    </row>
    <row r="745" spans="1:21" ht="27.6" x14ac:dyDescent="0.3">
      <c r="A745" s="541" t="s">
        <v>5352</v>
      </c>
      <c r="B745" s="557" t="s">
        <v>10</v>
      </c>
      <c r="C745" s="558" t="s">
        <v>5353</v>
      </c>
      <c r="D745" s="543" t="s">
        <v>1200</v>
      </c>
      <c r="E745" s="544">
        <v>8</v>
      </c>
      <c r="F745" s="544">
        <v>22.56</v>
      </c>
      <c r="G745" s="544">
        <f t="shared" si="67"/>
        <v>180.48</v>
      </c>
      <c r="H745" s="570">
        <v>0</v>
      </c>
      <c r="I745" s="570">
        <v>22.56</v>
      </c>
      <c r="J745" s="570">
        <v>0</v>
      </c>
      <c r="K745" s="544">
        <v>8</v>
      </c>
      <c r="L745" s="544">
        <v>27.28</v>
      </c>
      <c r="M745" s="544">
        <v>218.24</v>
      </c>
      <c r="N745" s="544">
        <v>0</v>
      </c>
      <c r="O745" s="544">
        <v>27.28</v>
      </c>
      <c r="P745" s="544">
        <f t="shared" si="68"/>
        <v>0</v>
      </c>
      <c r="Q745" s="556"/>
      <c r="R745" s="556">
        <v>27.28</v>
      </c>
      <c r="S745" s="544">
        <v>0</v>
      </c>
      <c r="T745" s="547">
        <f t="shared" si="66"/>
        <v>8</v>
      </c>
      <c r="U745" s="547">
        <f t="shared" si="65"/>
        <v>218.24</v>
      </c>
    </row>
    <row r="746" spans="1:21" ht="27.6" x14ac:dyDescent="0.3">
      <c r="A746" s="541" t="s">
        <v>5354</v>
      </c>
      <c r="B746" s="557" t="s">
        <v>10</v>
      </c>
      <c r="C746" s="558" t="s">
        <v>5355</v>
      </c>
      <c r="D746" s="543" t="s">
        <v>1474</v>
      </c>
      <c r="E746" s="544">
        <v>2</v>
      </c>
      <c r="F746" s="544">
        <v>19.72</v>
      </c>
      <c r="G746" s="544">
        <f t="shared" si="67"/>
        <v>39.44</v>
      </c>
      <c r="H746" s="570">
        <v>0</v>
      </c>
      <c r="I746" s="570">
        <v>19.72</v>
      </c>
      <c r="J746" s="570">
        <v>0</v>
      </c>
      <c r="K746" s="544">
        <v>2</v>
      </c>
      <c r="L746" s="544">
        <v>23.85</v>
      </c>
      <c r="M746" s="544">
        <v>47.7</v>
      </c>
      <c r="N746" s="544">
        <v>0</v>
      </c>
      <c r="O746" s="544">
        <v>23.85</v>
      </c>
      <c r="P746" s="544">
        <f t="shared" si="68"/>
        <v>0</v>
      </c>
      <c r="Q746" s="556"/>
      <c r="R746" s="556">
        <v>23.85</v>
      </c>
      <c r="S746" s="544">
        <v>0</v>
      </c>
      <c r="T746" s="547">
        <f t="shared" si="66"/>
        <v>2</v>
      </c>
      <c r="U746" s="547">
        <f t="shared" si="65"/>
        <v>47.7</v>
      </c>
    </row>
    <row r="747" spans="1:21" x14ac:dyDescent="0.3">
      <c r="A747" s="541" t="s">
        <v>5356</v>
      </c>
      <c r="B747" s="557" t="s">
        <v>10</v>
      </c>
      <c r="C747" s="558" t="s">
        <v>5357</v>
      </c>
      <c r="D747" s="543" t="s">
        <v>217</v>
      </c>
      <c r="E747" s="544">
        <v>9</v>
      </c>
      <c r="F747" s="544">
        <v>32.53</v>
      </c>
      <c r="G747" s="544">
        <f t="shared" si="67"/>
        <v>292.77</v>
      </c>
      <c r="H747" s="570">
        <v>0</v>
      </c>
      <c r="I747" s="570">
        <v>32.53</v>
      </c>
      <c r="J747" s="570">
        <v>0</v>
      </c>
      <c r="K747" s="544">
        <v>9</v>
      </c>
      <c r="L747" s="544">
        <v>39.33</v>
      </c>
      <c r="M747" s="544">
        <v>353.97</v>
      </c>
      <c r="N747" s="544">
        <v>0</v>
      </c>
      <c r="O747" s="544">
        <v>39.33</v>
      </c>
      <c r="P747" s="544">
        <f t="shared" si="68"/>
        <v>0</v>
      </c>
      <c r="Q747" s="556"/>
      <c r="R747" s="556">
        <v>39.33</v>
      </c>
      <c r="S747" s="544">
        <v>0</v>
      </c>
      <c r="T747" s="547">
        <f t="shared" si="66"/>
        <v>9</v>
      </c>
      <c r="U747" s="547">
        <f t="shared" si="65"/>
        <v>353.97</v>
      </c>
    </row>
    <row r="748" spans="1:21" x14ac:dyDescent="0.3">
      <c r="A748" s="541" t="s">
        <v>5358</v>
      </c>
      <c r="B748" s="557" t="s">
        <v>10</v>
      </c>
      <c r="C748" s="558" t="s">
        <v>5359</v>
      </c>
      <c r="D748" s="543" t="s">
        <v>217</v>
      </c>
      <c r="E748" s="544">
        <v>1</v>
      </c>
      <c r="F748" s="544">
        <v>228.85</v>
      </c>
      <c r="G748" s="544">
        <f t="shared" si="67"/>
        <v>228.85</v>
      </c>
      <c r="H748" s="570">
        <v>0</v>
      </c>
      <c r="I748" s="570">
        <v>228.85</v>
      </c>
      <c r="J748" s="570">
        <v>0</v>
      </c>
      <c r="K748" s="544">
        <v>1</v>
      </c>
      <c r="L748" s="544">
        <v>276.69</v>
      </c>
      <c r="M748" s="544">
        <v>276.69</v>
      </c>
      <c r="N748" s="544">
        <v>0</v>
      </c>
      <c r="O748" s="544">
        <v>276.69</v>
      </c>
      <c r="P748" s="544">
        <f t="shared" si="68"/>
        <v>0</v>
      </c>
      <c r="Q748" s="556"/>
      <c r="R748" s="556">
        <v>276.69</v>
      </c>
      <c r="S748" s="544">
        <v>0</v>
      </c>
      <c r="T748" s="547">
        <f t="shared" si="66"/>
        <v>1</v>
      </c>
      <c r="U748" s="547">
        <f t="shared" si="65"/>
        <v>276.69</v>
      </c>
    </row>
    <row r="749" spans="1:21" x14ac:dyDescent="0.3">
      <c r="A749" s="541" t="s">
        <v>5360</v>
      </c>
      <c r="B749" s="557" t="s">
        <v>10</v>
      </c>
      <c r="C749" s="558" t="s">
        <v>5361</v>
      </c>
      <c r="D749" s="543" t="s">
        <v>217</v>
      </c>
      <c r="E749" s="544">
        <v>1</v>
      </c>
      <c r="F749" s="544">
        <v>202.76</v>
      </c>
      <c r="G749" s="544">
        <f t="shared" si="67"/>
        <v>202.76</v>
      </c>
      <c r="H749" s="570">
        <v>0</v>
      </c>
      <c r="I749" s="570">
        <v>202.76</v>
      </c>
      <c r="J749" s="570">
        <v>0</v>
      </c>
      <c r="K749" s="544">
        <v>1</v>
      </c>
      <c r="L749" s="544">
        <v>245.14</v>
      </c>
      <c r="M749" s="544">
        <v>245.14</v>
      </c>
      <c r="N749" s="544">
        <v>0</v>
      </c>
      <c r="O749" s="544">
        <v>245.14</v>
      </c>
      <c r="P749" s="544">
        <f t="shared" si="68"/>
        <v>0</v>
      </c>
      <c r="Q749" s="556"/>
      <c r="R749" s="556">
        <v>245.14</v>
      </c>
      <c r="S749" s="544">
        <v>0</v>
      </c>
      <c r="T749" s="547">
        <f t="shared" si="66"/>
        <v>1</v>
      </c>
      <c r="U749" s="547">
        <f t="shared" si="65"/>
        <v>245.14</v>
      </c>
    </row>
    <row r="750" spans="1:21" x14ac:dyDescent="0.3">
      <c r="A750" s="559" t="s">
        <v>5362</v>
      </c>
      <c r="B750" s="560" t="s">
        <v>5363</v>
      </c>
      <c r="C750" s="561"/>
      <c r="D750" s="562">
        <v>0</v>
      </c>
      <c r="E750" s="563">
        <v>0</v>
      </c>
      <c r="F750" s="563">
        <v>0</v>
      </c>
      <c r="G750" s="563">
        <f t="shared" si="67"/>
        <v>0</v>
      </c>
      <c r="H750" s="563">
        <v>0</v>
      </c>
      <c r="I750" s="563">
        <v>0</v>
      </c>
      <c r="J750" s="563">
        <v>0</v>
      </c>
      <c r="K750" s="563"/>
      <c r="L750" s="563">
        <v>0</v>
      </c>
      <c r="M750" s="563"/>
      <c r="N750" s="563"/>
      <c r="O750" s="563">
        <v>0</v>
      </c>
      <c r="P750" s="563">
        <f>SUM(P751:P763)</f>
        <v>0</v>
      </c>
      <c r="Q750" s="564"/>
      <c r="R750" s="564"/>
      <c r="S750" s="565">
        <v>0</v>
      </c>
      <c r="T750" s="566">
        <f t="shared" si="66"/>
        <v>0</v>
      </c>
      <c r="U750" s="566">
        <f t="shared" si="65"/>
        <v>0</v>
      </c>
    </row>
    <row r="751" spans="1:21" x14ac:dyDescent="0.3">
      <c r="A751" s="550" t="s">
        <v>5364</v>
      </c>
      <c r="B751" s="551" t="s">
        <v>72</v>
      </c>
      <c r="C751" s="552"/>
      <c r="D751" s="553">
        <v>0</v>
      </c>
      <c r="E751" s="554">
        <v>0</v>
      </c>
      <c r="F751" s="554">
        <v>0</v>
      </c>
      <c r="G751" s="554">
        <f t="shared" si="67"/>
        <v>0</v>
      </c>
      <c r="H751" s="555">
        <v>0</v>
      </c>
      <c r="I751" s="555">
        <v>0</v>
      </c>
      <c r="J751" s="555">
        <v>0</v>
      </c>
      <c r="K751" s="554"/>
      <c r="L751" s="554">
        <v>0</v>
      </c>
      <c r="M751" s="554">
        <v>0</v>
      </c>
      <c r="N751" s="554"/>
      <c r="O751" s="554">
        <v>0</v>
      </c>
      <c r="P751" s="544">
        <f t="shared" ref="P751:P763" si="69">ROUND(N751*O751,2)</f>
        <v>0</v>
      </c>
      <c r="Q751" s="556"/>
      <c r="R751" s="556">
        <v>0</v>
      </c>
      <c r="S751" s="544">
        <v>0</v>
      </c>
      <c r="T751" s="547">
        <f t="shared" si="66"/>
        <v>0</v>
      </c>
      <c r="U751" s="547">
        <f t="shared" si="65"/>
        <v>0</v>
      </c>
    </row>
    <row r="752" spans="1:21" x14ac:dyDescent="0.3">
      <c r="A752" s="541" t="s">
        <v>5365</v>
      </c>
      <c r="B752" s="557" t="s">
        <v>10</v>
      </c>
      <c r="C752" s="558" t="s">
        <v>4338</v>
      </c>
      <c r="D752" s="543" t="s">
        <v>115</v>
      </c>
      <c r="E752" s="544">
        <v>198.5</v>
      </c>
      <c r="F752" s="544">
        <v>0.56000000000000005</v>
      </c>
      <c r="G752" s="544">
        <f t="shared" si="67"/>
        <v>111.16</v>
      </c>
      <c r="H752" s="570">
        <v>0</v>
      </c>
      <c r="I752" s="570">
        <v>0.56000000000000005</v>
      </c>
      <c r="J752" s="570">
        <v>0</v>
      </c>
      <c r="K752" s="544">
        <v>198.5</v>
      </c>
      <c r="L752" s="544">
        <v>0.68</v>
      </c>
      <c r="M752" s="544">
        <v>134.97999999999999</v>
      </c>
      <c r="N752" s="544">
        <v>0</v>
      </c>
      <c r="O752" s="544">
        <v>0.68</v>
      </c>
      <c r="P752" s="544">
        <f t="shared" si="69"/>
        <v>0</v>
      </c>
      <c r="Q752" s="556"/>
      <c r="R752" s="556">
        <v>0.68</v>
      </c>
      <c r="S752" s="544">
        <v>0</v>
      </c>
      <c r="T752" s="547">
        <f t="shared" si="66"/>
        <v>198.5</v>
      </c>
      <c r="U752" s="547">
        <f t="shared" si="65"/>
        <v>134.97999999999999</v>
      </c>
    </row>
    <row r="753" spans="1:21" x14ac:dyDescent="0.3">
      <c r="A753" s="550" t="s">
        <v>5366</v>
      </c>
      <c r="B753" s="551" t="s">
        <v>4542</v>
      </c>
      <c r="C753" s="552"/>
      <c r="D753" s="553">
        <v>0</v>
      </c>
      <c r="E753" s="554">
        <v>0</v>
      </c>
      <c r="F753" s="554">
        <v>0</v>
      </c>
      <c r="G753" s="554">
        <f t="shared" si="67"/>
        <v>0</v>
      </c>
      <c r="H753" s="555">
        <v>0</v>
      </c>
      <c r="I753" s="555">
        <v>0</v>
      </c>
      <c r="J753" s="555">
        <v>0</v>
      </c>
      <c r="K753" s="554"/>
      <c r="L753" s="554">
        <v>0</v>
      </c>
      <c r="M753" s="554">
        <v>0</v>
      </c>
      <c r="N753" s="554"/>
      <c r="O753" s="554">
        <v>0</v>
      </c>
      <c r="P753" s="544">
        <f t="shared" si="69"/>
        <v>0</v>
      </c>
      <c r="Q753" s="556"/>
      <c r="R753" s="556">
        <v>0</v>
      </c>
      <c r="S753" s="544">
        <v>0</v>
      </c>
      <c r="T753" s="547">
        <f t="shared" si="66"/>
        <v>0</v>
      </c>
      <c r="U753" s="547">
        <f t="shared" si="65"/>
        <v>0</v>
      </c>
    </row>
    <row r="754" spans="1:21" x14ac:dyDescent="0.3">
      <c r="A754" s="541" t="s">
        <v>5367</v>
      </c>
      <c r="B754" s="557" t="s">
        <v>10</v>
      </c>
      <c r="C754" s="558" t="s">
        <v>4544</v>
      </c>
      <c r="D754" s="543" t="s">
        <v>91</v>
      </c>
      <c r="E754" s="544">
        <v>9.93</v>
      </c>
      <c r="F754" s="544">
        <v>63.26</v>
      </c>
      <c r="G754" s="544">
        <f t="shared" si="67"/>
        <v>628.16999999999996</v>
      </c>
      <c r="H754" s="570">
        <v>0</v>
      </c>
      <c r="I754" s="570">
        <v>63.26</v>
      </c>
      <c r="J754" s="570">
        <v>0</v>
      </c>
      <c r="K754" s="544">
        <v>9.93</v>
      </c>
      <c r="L754" s="544">
        <v>76.48</v>
      </c>
      <c r="M754" s="544">
        <v>759.45</v>
      </c>
      <c r="N754" s="544">
        <v>0</v>
      </c>
      <c r="O754" s="544">
        <v>76.48</v>
      </c>
      <c r="P754" s="544">
        <f t="shared" si="69"/>
        <v>0</v>
      </c>
      <c r="Q754" s="556"/>
      <c r="R754" s="556">
        <v>76.48</v>
      </c>
      <c r="S754" s="544">
        <v>0</v>
      </c>
      <c r="T754" s="547">
        <f t="shared" si="66"/>
        <v>9.93</v>
      </c>
      <c r="U754" s="547">
        <f t="shared" si="65"/>
        <v>759.44</v>
      </c>
    </row>
    <row r="755" spans="1:21" ht="27.6" x14ac:dyDescent="0.3">
      <c r="A755" s="541" t="s">
        <v>5368</v>
      </c>
      <c r="B755" s="557" t="s">
        <v>10</v>
      </c>
      <c r="C755" s="558" t="s">
        <v>4555</v>
      </c>
      <c r="D755" s="543" t="s">
        <v>115</v>
      </c>
      <c r="E755" s="544">
        <v>8.9700000000000006</v>
      </c>
      <c r="F755" s="544">
        <v>54.98</v>
      </c>
      <c r="G755" s="544">
        <f t="shared" si="67"/>
        <v>493.17</v>
      </c>
      <c r="H755" s="570">
        <v>0</v>
      </c>
      <c r="I755" s="570">
        <v>54.98</v>
      </c>
      <c r="J755" s="570">
        <v>0</v>
      </c>
      <c r="K755" s="544">
        <v>8.9700000000000006</v>
      </c>
      <c r="L755" s="544">
        <v>66.47</v>
      </c>
      <c r="M755" s="544">
        <v>596.24</v>
      </c>
      <c r="N755" s="544">
        <v>0</v>
      </c>
      <c r="O755" s="544">
        <v>66.47</v>
      </c>
      <c r="P755" s="544">
        <f t="shared" si="69"/>
        <v>0</v>
      </c>
      <c r="Q755" s="556"/>
      <c r="R755" s="556">
        <v>66.47</v>
      </c>
      <c r="S755" s="544">
        <v>0</v>
      </c>
      <c r="T755" s="547">
        <f t="shared" si="66"/>
        <v>8.9700000000000006</v>
      </c>
      <c r="U755" s="547">
        <f t="shared" si="65"/>
        <v>596.23</v>
      </c>
    </row>
    <row r="756" spans="1:21" ht="27.6" x14ac:dyDescent="0.3">
      <c r="A756" s="541" t="s">
        <v>5369</v>
      </c>
      <c r="B756" s="557" t="s">
        <v>10</v>
      </c>
      <c r="C756" s="558" t="s">
        <v>5370</v>
      </c>
      <c r="D756" s="543" t="s">
        <v>115</v>
      </c>
      <c r="E756" s="544">
        <v>198.5</v>
      </c>
      <c r="F756" s="544">
        <v>84.67</v>
      </c>
      <c r="G756" s="544">
        <f t="shared" si="67"/>
        <v>16807</v>
      </c>
      <c r="H756" s="570">
        <v>0</v>
      </c>
      <c r="I756" s="570">
        <v>84.67</v>
      </c>
      <c r="J756" s="570">
        <v>0</v>
      </c>
      <c r="K756" s="544">
        <v>198.5</v>
      </c>
      <c r="L756" s="544">
        <v>102.37</v>
      </c>
      <c r="M756" s="544">
        <v>20320.45</v>
      </c>
      <c r="N756" s="544">
        <v>0</v>
      </c>
      <c r="O756" s="544">
        <v>102.37</v>
      </c>
      <c r="P756" s="544">
        <f t="shared" si="69"/>
        <v>0</v>
      </c>
      <c r="Q756" s="556"/>
      <c r="R756" s="556">
        <v>102.37</v>
      </c>
      <c r="S756" s="544">
        <v>0</v>
      </c>
      <c r="T756" s="547">
        <f t="shared" si="66"/>
        <v>198.5</v>
      </c>
      <c r="U756" s="547">
        <f t="shared" si="65"/>
        <v>20320.439999999999</v>
      </c>
    </row>
    <row r="757" spans="1:21" x14ac:dyDescent="0.3">
      <c r="A757" s="550" t="s">
        <v>5371</v>
      </c>
      <c r="B757" s="551" t="s">
        <v>703</v>
      </c>
      <c r="C757" s="552"/>
      <c r="D757" s="553">
        <v>0</v>
      </c>
      <c r="E757" s="554">
        <v>0</v>
      </c>
      <c r="F757" s="554">
        <v>0</v>
      </c>
      <c r="G757" s="554">
        <f t="shared" si="67"/>
        <v>0</v>
      </c>
      <c r="H757" s="555">
        <v>0</v>
      </c>
      <c r="I757" s="555">
        <v>0</v>
      </c>
      <c r="J757" s="555">
        <v>0</v>
      </c>
      <c r="K757" s="554"/>
      <c r="L757" s="554">
        <v>0</v>
      </c>
      <c r="M757" s="554">
        <v>0</v>
      </c>
      <c r="N757" s="554"/>
      <c r="O757" s="554">
        <v>0</v>
      </c>
      <c r="P757" s="544">
        <f t="shared" si="69"/>
        <v>0</v>
      </c>
      <c r="Q757" s="556"/>
      <c r="R757" s="556">
        <v>0</v>
      </c>
      <c r="S757" s="544">
        <v>0</v>
      </c>
      <c r="T757" s="547">
        <f t="shared" si="66"/>
        <v>0</v>
      </c>
      <c r="U757" s="547">
        <f t="shared" si="65"/>
        <v>0</v>
      </c>
    </row>
    <row r="758" spans="1:21" ht="27.6" x14ac:dyDescent="0.3">
      <c r="A758" s="541" t="s">
        <v>5372</v>
      </c>
      <c r="B758" s="557" t="s">
        <v>10</v>
      </c>
      <c r="C758" s="558" t="s">
        <v>4585</v>
      </c>
      <c r="D758" s="543" t="s">
        <v>179</v>
      </c>
      <c r="E758" s="544">
        <v>277.49</v>
      </c>
      <c r="F758" s="544">
        <v>10.74</v>
      </c>
      <c r="G758" s="544">
        <f t="shared" si="67"/>
        <v>2980.24</v>
      </c>
      <c r="H758" s="570">
        <v>0</v>
      </c>
      <c r="I758" s="570">
        <v>10.74</v>
      </c>
      <c r="J758" s="570">
        <v>0</v>
      </c>
      <c r="K758" s="544">
        <v>277.49</v>
      </c>
      <c r="L758" s="544">
        <v>12.99</v>
      </c>
      <c r="M758" s="544">
        <v>3604.6</v>
      </c>
      <c r="N758" s="544">
        <v>0</v>
      </c>
      <c r="O758" s="544">
        <v>12.99</v>
      </c>
      <c r="P758" s="544">
        <f t="shared" si="69"/>
        <v>0</v>
      </c>
      <c r="Q758" s="556"/>
      <c r="R758" s="556">
        <v>12.99</v>
      </c>
      <c r="S758" s="544">
        <v>0</v>
      </c>
      <c r="T758" s="547">
        <f t="shared" si="66"/>
        <v>277.49</v>
      </c>
      <c r="U758" s="547">
        <f t="shared" si="65"/>
        <v>3604.59</v>
      </c>
    </row>
    <row r="759" spans="1:21" x14ac:dyDescent="0.3">
      <c r="A759" s="550" t="s">
        <v>5373</v>
      </c>
      <c r="B759" s="551" t="s">
        <v>4587</v>
      </c>
      <c r="C759" s="552"/>
      <c r="D759" s="553">
        <v>0</v>
      </c>
      <c r="E759" s="554">
        <v>0</v>
      </c>
      <c r="F759" s="554">
        <v>0</v>
      </c>
      <c r="G759" s="554">
        <f t="shared" si="67"/>
        <v>0</v>
      </c>
      <c r="H759" s="555">
        <v>0</v>
      </c>
      <c r="I759" s="555">
        <v>0</v>
      </c>
      <c r="J759" s="555">
        <v>0</v>
      </c>
      <c r="K759" s="554"/>
      <c r="L759" s="554">
        <v>0</v>
      </c>
      <c r="M759" s="554">
        <v>0</v>
      </c>
      <c r="N759" s="554"/>
      <c r="O759" s="554">
        <v>0</v>
      </c>
      <c r="P759" s="544">
        <f t="shared" si="69"/>
        <v>0</v>
      </c>
      <c r="Q759" s="556"/>
      <c r="R759" s="556">
        <v>0</v>
      </c>
      <c r="S759" s="544">
        <v>0</v>
      </c>
      <c r="T759" s="547">
        <f t="shared" si="66"/>
        <v>0</v>
      </c>
      <c r="U759" s="547">
        <f t="shared" si="65"/>
        <v>0</v>
      </c>
    </row>
    <row r="760" spans="1:21" ht="41.4" x14ac:dyDescent="0.3">
      <c r="A760" s="541" t="s">
        <v>5374</v>
      </c>
      <c r="B760" s="557" t="s">
        <v>10</v>
      </c>
      <c r="C760" s="558" t="s">
        <v>4589</v>
      </c>
      <c r="D760" s="543" t="s">
        <v>217</v>
      </c>
      <c r="E760" s="544">
        <v>1</v>
      </c>
      <c r="F760" s="544">
        <v>2633.19</v>
      </c>
      <c r="G760" s="544">
        <f t="shared" si="67"/>
        <v>2633.19</v>
      </c>
      <c r="H760" s="570">
        <v>0</v>
      </c>
      <c r="I760" s="570">
        <v>2633.19</v>
      </c>
      <c r="J760" s="570">
        <v>0</v>
      </c>
      <c r="K760" s="544">
        <v>1</v>
      </c>
      <c r="L760" s="544">
        <v>3183.67</v>
      </c>
      <c r="M760" s="544">
        <v>3183.67</v>
      </c>
      <c r="N760" s="544">
        <v>0</v>
      </c>
      <c r="O760" s="544">
        <v>3183.67</v>
      </c>
      <c r="P760" s="544">
        <f t="shared" si="69"/>
        <v>0</v>
      </c>
      <c r="Q760" s="556"/>
      <c r="R760" s="556">
        <v>3183.67</v>
      </c>
      <c r="S760" s="544">
        <v>0</v>
      </c>
      <c r="T760" s="547">
        <f t="shared" si="66"/>
        <v>1</v>
      </c>
      <c r="U760" s="547">
        <f t="shared" si="65"/>
        <v>3183.67</v>
      </c>
    </row>
    <row r="761" spans="1:21" ht="41.4" x14ac:dyDescent="0.3">
      <c r="A761" s="541" t="s">
        <v>5375</v>
      </c>
      <c r="B761" s="557" t="s">
        <v>10</v>
      </c>
      <c r="C761" s="558" t="s">
        <v>4591</v>
      </c>
      <c r="D761" s="543" t="s">
        <v>217</v>
      </c>
      <c r="E761" s="544">
        <v>1</v>
      </c>
      <c r="F761" s="544">
        <v>1598.57</v>
      </c>
      <c r="G761" s="544">
        <f t="shared" si="67"/>
        <v>1598.57</v>
      </c>
      <c r="H761" s="570">
        <v>0</v>
      </c>
      <c r="I761" s="570">
        <v>1598.57</v>
      </c>
      <c r="J761" s="570">
        <v>0</v>
      </c>
      <c r="K761" s="544">
        <v>1</v>
      </c>
      <c r="L761" s="544">
        <v>1932.76</v>
      </c>
      <c r="M761" s="544">
        <v>1932.76</v>
      </c>
      <c r="N761" s="544">
        <v>0</v>
      </c>
      <c r="O761" s="544">
        <v>1932.76</v>
      </c>
      <c r="P761" s="544">
        <f t="shared" si="69"/>
        <v>0</v>
      </c>
      <c r="Q761" s="556"/>
      <c r="R761" s="556">
        <v>1932.76</v>
      </c>
      <c r="S761" s="544">
        <v>0</v>
      </c>
      <c r="T761" s="547">
        <f t="shared" si="66"/>
        <v>1</v>
      </c>
      <c r="U761" s="547">
        <f t="shared" si="65"/>
        <v>1932.76</v>
      </c>
    </row>
    <row r="762" spans="1:21" ht="27.6" x14ac:dyDescent="0.3">
      <c r="A762" s="541" t="s">
        <v>5376</v>
      </c>
      <c r="B762" s="557" t="s">
        <v>10</v>
      </c>
      <c r="C762" s="558" t="s">
        <v>5377</v>
      </c>
      <c r="D762" s="543" t="s">
        <v>217</v>
      </c>
      <c r="E762" s="544">
        <v>1</v>
      </c>
      <c r="F762" s="544">
        <v>1610.55</v>
      </c>
      <c r="G762" s="544">
        <f t="shared" si="67"/>
        <v>1610.55</v>
      </c>
      <c r="H762" s="570">
        <v>0</v>
      </c>
      <c r="I762" s="570">
        <v>1610.55</v>
      </c>
      <c r="J762" s="570">
        <v>0</v>
      </c>
      <c r="K762" s="544">
        <v>1</v>
      </c>
      <c r="L762" s="544">
        <v>1947.24</v>
      </c>
      <c r="M762" s="544">
        <v>1947.24</v>
      </c>
      <c r="N762" s="544">
        <v>0</v>
      </c>
      <c r="O762" s="544">
        <v>1947.24</v>
      </c>
      <c r="P762" s="544">
        <f t="shared" si="69"/>
        <v>0</v>
      </c>
      <c r="Q762" s="556"/>
      <c r="R762" s="556">
        <v>1947.24</v>
      </c>
      <c r="S762" s="544">
        <v>0</v>
      </c>
      <c r="T762" s="547">
        <f t="shared" si="66"/>
        <v>1</v>
      </c>
      <c r="U762" s="547">
        <f t="shared" si="65"/>
        <v>1947.24</v>
      </c>
    </row>
    <row r="763" spans="1:21" ht="27.6" x14ac:dyDescent="0.3">
      <c r="A763" s="541" t="s">
        <v>5378</v>
      </c>
      <c r="B763" s="557" t="s">
        <v>10</v>
      </c>
      <c r="C763" s="558" t="s">
        <v>4595</v>
      </c>
      <c r="D763" s="543" t="s">
        <v>1200</v>
      </c>
      <c r="E763" s="544">
        <v>2</v>
      </c>
      <c r="F763" s="544">
        <v>3233.16</v>
      </c>
      <c r="G763" s="544">
        <f t="shared" si="67"/>
        <v>6466.32</v>
      </c>
      <c r="H763" s="570">
        <v>0</v>
      </c>
      <c r="I763" s="570">
        <v>3233.16</v>
      </c>
      <c r="J763" s="570">
        <v>0</v>
      </c>
      <c r="K763" s="544">
        <v>2</v>
      </c>
      <c r="L763" s="544">
        <v>3909.06</v>
      </c>
      <c r="M763" s="544">
        <v>7818.12</v>
      </c>
      <c r="N763" s="544">
        <v>0</v>
      </c>
      <c r="O763" s="544">
        <v>3909.06</v>
      </c>
      <c r="P763" s="544">
        <f t="shared" si="69"/>
        <v>0</v>
      </c>
      <c r="Q763" s="556"/>
      <c r="R763" s="556">
        <v>3909.06</v>
      </c>
      <c r="S763" s="544">
        <v>0</v>
      </c>
      <c r="T763" s="547">
        <f t="shared" si="66"/>
        <v>2</v>
      </c>
      <c r="U763" s="547">
        <f t="shared" si="65"/>
        <v>7818.12</v>
      </c>
    </row>
    <row r="764" spans="1:21" x14ac:dyDescent="0.3">
      <c r="A764" s="559" t="s">
        <v>5379</v>
      </c>
      <c r="B764" s="560" t="s">
        <v>993</v>
      </c>
      <c r="C764" s="561"/>
      <c r="D764" s="562">
        <v>0</v>
      </c>
      <c r="E764" s="563">
        <v>0</v>
      </c>
      <c r="F764" s="563">
        <v>0</v>
      </c>
      <c r="G764" s="563">
        <f t="shared" si="67"/>
        <v>0</v>
      </c>
      <c r="H764" s="563">
        <v>0</v>
      </c>
      <c r="I764" s="563">
        <v>0</v>
      </c>
      <c r="J764" s="563">
        <v>0</v>
      </c>
      <c r="K764" s="563"/>
      <c r="L764" s="563">
        <v>0</v>
      </c>
      <c r="M764" s="563"/>
      <c r="N764" s="563"/>
      <c r="O764" s="563">
        <v>0</v>
      </c>
      <c r="P764" s="563">
        <f>SUM(P765:P799)</f>
        <v>0</v>
      </c>
      <c r="Q764" s="564"/>
      <c r="R764" s="564"/>
      <c r="S764" s="565">
        <v>0</v>
      </c>
      <c r="T764" s="566">
        <f t="shared" si="66"/>
        <v>0</v>
      </c>
      <c r="U764" s="566">
        <f t="shared" si="65"/>
        <v>0</v>
      </c>
    </row>
    <row r="765" spans="1:21" x14ac:dyDescent="0.3">
      <c r="A765" s="550" t="s">
        <v>5380</v>
      </c>
      <c r="B765" s="551" t="s">
        <v>5381</v>
      </c>
      <c r="C765" s="552"/>
      <c r="D765" s="553">
        <v>0</v>
      </c>
      <c r="E765" s="554">
        <v>0</v>
      </c>
      <c r="F765" s="554">
        <v>0</v>
      </c>
      <c r="G765" s="554">
        <f t="shared" si="67"/>
        <v>0</v>
      </c>
      <c r="H765" s="555">
        <v>0</v>
      </c>
      <c r="I765" s="555">
        <v>0</v>
      </c>
      <c r="J765" s="555">
        <v>0</v>
      </c>
      <c r="K765" s="554"/>
      <c r="L765" s="554">
        <v>0</v>
      </c>
      <c r="M765" s="554">
        <v>0</v>
      </c>
      <c r="N765" s="554"/>
      <c r="O765" s="554">
        <v>0</v>
      </c>
      <c r="P765" s="544">
        <f t="shared" ref="P765:P799" si="70">ROUND(N765*O765,2)</f>
        <v>0</v>
      </c>
      <c r="Q765" s="556"/>
      <c r="R765" s="556">
        <v>0</v>
      </c>
      <c r="S765" s="544">
        <v>0</v>
      </c>
      <c r="T765" s="547">
        <f t="shared" si="66"/>
        <v>0</v>
      </c>
      <c r="U765" s="547">
        <f t="shared" si="65"/>
        <v>0</v>
      </c>
    </row>
    <row r="766" spans="1:21" ht="41.4" x14ac:dyDescent="0.3">
      <c r="A766" s="541" t="s">
        <v>5382</v>
      </c>
      <c r="B766" s="557" t="s">
        <v>10</v>
      </c>
      <c r="C766" s="558" t="s">
        <v>5383</v>
      </c>
      <c r="D766" s="543" t="s">
        <v>179</v>
      </c>
      <c r="E766" s="544">
        <v>137.78</v>
      </c>
      <c r="F766" s="544">
        <v>32.56</v>
      </c>
      <c r="G766" s="544">
        <f t="shared" si="67"/>
        <v>4486.12</v>
      </c>
      <c r="H766" s="570">
        <v>0</v>
      </c>
      <c r="I766" s="570">
        <v>32.56</v>
      </c>
      <c r="J766" s="570">
        <v>0</v>
      </c>
      <c r="K766" s="544">
        <v>137.78</v>
      </c>
      <c r="L766" s="544">
        <v>39.369999999999997</v>
      </c>
      <c r="M766" s="544">
        <v>5424.4</v>
      </c>
      <c r="N766" s="544">
        <v>0</v>
      </c>
      <c r="O766" s="544">
        <v>39.369999999999997</v>
      </c>
      <c r="P766" s="544">
        <f t="shared" si="70"/>
        <v>0</v>
      </c>
      <c r="Q766" s="556"/>
      <c r="R766" s="556">
        <v>39.369999999999997</v>
      </c>
      <c r="S766" s="544">
        <v>0</v>
      </c>
      <c r="T766" s="547">
        <f t="shared" si="66"/>
        <v>137.78</v>
      </c>
      <c r="U766" s="547">
        <f t="shared" si="65"/>
        <v>5424.39</v>
      </c>
    </row>
    <row r="767" spans="1:21" x14ac:dyDescent="0.3">
      <c r="A767" s="550" t="s">
        <v>5384</v>
      </c>
      <c r="B767" s="551" t="s">
        <v>5385</v>
      </c>
      <c r="C767" s="552"/>
      <c r="D767" s="553">
        <v>0</v>
      </c>
      <c r="E767" s="554">
        <v>0</v>
      </c>
      <c r="F767" s="554">
        <v>0</v>
      </c>
      <c r="G767" s="554">
        <f t="shared" si="67"/>
        <v>0</v>
      </c>
      <c r="H767" s="555">
        <v>0</v>
      </c>
      <c r="I767" s="555">
        <v>0</v>
      </c>
      <c r="J767" s="555">
        <v>0</v>
      </c>
      <c r="K767" s="554"/>
      <c r="L767" s="554">
        <v>0</v>
      </c>
      <c r="M767" s="554">
        <v>0</v>
      </c>
      <c r="N767" s="554"/>
      <c r="O767" s="554">
        <v>0</v>
      </c>
      <c r="P767" s="544">
        <f t="shared" si="70"/>
        <v>0</v>
      </c>
      <c r="Q767" s="556"/>
      <c r="R767" s="556">
        <v>0</v>
      </c>
      <c r="S767" s="544">
        <v>0</v>
      </c>
      <c r="T767" s="547">
        <f t="shared" si="66"/>
        <v>0</v>
      </c>
      <c r="U767" s="547">
        <f t="shared" si="65"/>
        <v>0</v>
      </c>
    </row>
    <row r="768" spans="1:21" x14ac:dyDescent="0.3">
      <c r="A768" s="541" t="s">
        <v>5386</v>
      </c>
      <c r="B768" s="557" t="s">
        <v>10</v>
      </c>
      <c r="C768" s="558" t="s">
        <v>4874</v>
      </c>
      <c r="D768" s="543" t="s">
        <v>115</v>
      </c>
      <c r="E768" s="544">
        <v>0.53</v>
      </c>
      <c r="F768" s="544">
        <v>88.04</v>
      </c>
      <c r="G768" s="544">
        <f t="shared" si="67"/>
        <v>46.66</v>
      </c>
      <c r="H768" s="570">
        <v>0</v>
      </c>
      <c r="I768" s="570">
        <v>88.04</v>
      </c>
      <c r="J768" s="570">
        <v>0</v>
      </c>
      <c r="K768" s="544">
        <v>0.53</v>
      </c>
      <c r="L768" s="544">
        <v>106.45</v>
      </c>
      <c r="M768" s="544">
        <v>56.42</v>
      </c>
      <c r="N768" s="544">
        <v>0</v>
      </c>
      <c r="O768" s="544">
        <v>106.45</v>
      </c>
      <c r="P768" s="544">
        <f t="shared" si="70"/>
        <v>0</v>
      </c>
      <c r="Q768" s="556"/>
      <c r="R768" s="556">
        <v>106.45</v>
      </c>
      <c r="S768" s="544">
        <v>0</v>
      </c>
      <c r="T768" s="547">
        <f t="shared" si="66"/>
        <v>0.53</v>
      </c>
      <c r="U768" s="547">
        <f t="shared" si="65"/>
        <v>56.41</v>
      </c>
    </row>
    <row r="769" spans="1:21" ht="27.6" x14ac:dyDescent="0.3">
      <c r="A769" s="541" t="s">
        <v>5387</v>
      </c>
      <c r="B769" s="557" t="s">
        <v>10</v>
      </c>
      <c r="C769" s="558" t="s">
        <v>5388</v>
      </c>
      <c r="D769" s="543" t="s">
        <v>115</v>
      </c>
      <c r="E769" s="544">
        <v>293.95</v>
      </c>
      <c r="F769" s="544">
        <v>64.02</v>
      </c>
      <c r="G769" s="544">
        <f t="shared" si="67"/>
        <v>18818.68</v>
      </c>
      <c r="H769" s="570">
        <v>0</v>
      </c>
      <c r="I769" s="570">
        <v>64.02</v>
      </c>
      <c r="J769" s="570">
        <v>0</v>
      </c>
      <c r="K769" s="544">
        <v>293.95</v>
      </c>
      <c r="L769" s="544">
        <v>77.400000000000006</v>
      </c>
      <c r="M769" s="544">
        <v>22751.73</v>
      </c>
      <c r="N769" s="544">
        <v>0</v>
      </c>
      <c r="O769" s="544">
        <v>77.400000000000006</v>
      </c>
      <c r="P769" s="544">
        <f t="shared" si="70"/>
        <v>0</v>
      </c>
      <c r="Q769" s="556"/>
      <c r="R769" s="556">
        <v>77.400000000000006</v>
      </c>
      <c r="S769" s="544">
        <v>0</v>
      </c>
      <c r="T769" s="547">
        <f t="shared" si="66"/>
        <v>293.95</v>
      </c>
      <c r="U769" s="547">
        <f t="shared" si="65"/>
        <v>22751.73</v>
      </c>
    </row>
    <row r="770" spans="1:21" ht="27.6" x14ac:dyDescent="0.3">
      <c r="A770" s="541" t="s">
        <v>5389</v>
      </c>
      <c r="B770" s="557" t="s">
        <v>10</v>
      </c>
      <c r="C770" s="558" t="s">
        <v>4530</v>
      </c>
      <c r="D770" s="543" t="s">
        <v>115</v>
      </c>
      <c r="E770" s="544">
        <v>118.88</v>
      </c>
      <c r="F770" s="544">
        <v>51.85</v>
      </c>
      <c r="G770" s="544">
        <f t="shared" si="67"/>
        <v>6163.93</v>
      </c>
      <c r="H770" s="570">
        <v>0</v>
      </c>
      <c r="I770" s="570">
        <v>51.85</v>
      </c>
      <c r="J770" s="570">
        <v>0</v>
      </c>
      <c r="K770" s="544">
        <v>118.88</v>
      </c>
      <c r="L770" s="544">
        <v>62.69</v>
      </c>
      <c r="M770" s="544">
        <v>7452.59</v>
      </c>
      <c r="N770" s="544">
        <v>0</v>
      </c>
      <c r="O770" s="544">
        <v>62.69</v>
      </c>
      <c r="P770" s="544">
        <f t="shared" si="70"/>
        <v>0</v>
      </c>
      <c r="Q770" s="556"/>
      <c r="R770" s="556">
        <v>62.69</v>
      </c>
      <c r="S770" s="544">
        <v>0</v>
      </c>
      <c r="T770" s="547">
        <f t="shared" si="66"/>
        <v>118.88</v>
      </c>
      <c r="U770" s="547">
        <f t="shared" si="65"/>
        <v>7452.58</v>
      </c>
    </row>
    <row r="771" spans="1:21" ht="27.6" x14ac:dyDescent="0.3">
      <c r="A771" s="541" t="s">
        <v>5390</v>
      </c>
      <c r="B771" s="557" t="s">
        <v>10</v>
      </c>
      <c r="C771" s="558" t="s">
        <v>4349</v>
      </c>
      <c r="D771" s="543" t="s">
        <v>115</v>
      </c>
      <c r="E771" s="544">
        <v>75.010000000000005</v>
      </c>
      <c r="F771" s="544">
        <v>50.63</v>
      </c>
      <c r="G771" s="544">
        <f t="shared" si="67"/>
        <v>3797.76</v>
      </c>
      <c r="H771" s="570">
        <v>0</v>
      </c>
      <c r="I771" s="570">
        <v>50.63</v>
      </c>
      <c r="J771" s="570">
        <v>0</v>
      </c>
      <c r="K771" s="544">
        <v>75.010000000000005</v>
      </c>
      <c r="L771" s="544">
        <v>61.21</v>
      </c>
      <c r="M771" s="544">
        <v>4591.3599999999997</v>
      </c>
      <c r="N771" s="544">
        <v>0</v>
      </c>
      <c r="O771" s="544">
        <v>61.21</v>
      </c>
      <c r="P771" s="544">
        <f t="shared" si="70"/>
        <v>0</v>
      </c>
      <c r="Q771" s="556"/>
      <c r="R771" s="556">
        <v>61.21</v>
      </c>
      <c r="S771" s="544">
        <v>0</v>
      </c>
      <c r="T771" s="547">
        <f t="shared" si="66"/>
        <v>75.010000000000005</v>
      </c>
      <c r="U771" s="547">
        <f t="shared" si="65"/>
        <v>4591.3599999999997</v>
      </c>
    </row>
    <row r="772" spans="1:21" ht="27.6" x14ac:dyDescent="0.3">
      <c r="A772" s="541" t="s">
        <v>5391</v>
      </c>
      <c r="B772" s="557" t="s">
        <v>10</v>
      </c>
      <c r="C772" s="558" t="s">
        <v>4348</v>
      </c>
      <c r="D772" s="543" t="s">
        <v>83</v>
      </c>
      <c r="E772" s="544">
        <v>3.98</v>
      </c>
      <c r="F772" s="544">
        <v>100.63</v>
      </c>
      <c r="G772" s="544">
        <f t="shared" si="67"/>
        <v>400.51</v>
      </c>
      <c r="H772" s="570">
        <v>0</v>
      </c>
      <c r="I772" s="570">
        <v>100.63</v>
      </c>
      <c r="J772" s="570">
        <v>0</v>
      </c>
      <c r="K772" s="544">
        <v>3.98</v>
      </c>
      <c r="L772" s="544">
        <v>121.67</v>
      </c>
      <c r="M772" s="544">
        <v>484.25</v>
      </c>
      <c r="N772" s="544">
        <v>0</v>
      </c>
      <c r="O772" s="544">
        <v>121.67</v>
      </c>
      <c r="P772" s="544">
        <f t="shared" si="70"/>
        <v>0</v>
      </c>
      <c r="Q772" s="556"/>
      <c r="R772" s="556">
        <v>121.67</v>
      </c>
      <c r="S772" s="544">
        <v>0</v>
      </c>
      <c r="T772" s="547">
        <f t="shared" si="66"/>
        <v>3.98</v>
      </c>
      <c r="U772" s="547">
        <f t="shared" si="65"/>
        <v>484.24</v>
      </c>
    </row>
    <row r="773" spans="1:21" ht="27.6" x14ac:dyDescent="0.3">
      <c r="A773" s="541" t="s">
        <v>5392</v>
      </c>
      <c r="B773" s="557" t="s">
        <v>10</v>
      </c>
      <c r="C773" s="558" t="s">
        <v>5393</v>
      </c>
      <c r="D773" s="543" t="s">
        <v>1124</v>
      </c>
      <c r="E773" s="544">
        <v>27.1</v>
      </c>
      <c r="F773" s="544">
        <v>414.34</v>
      </c>
      <c r="G773" s="544">
        <f t="shared" si="67"/>
        <v>11228.61</v>
      </c>
      <c r="H773" s="570">
        <v>0</v>
      </c>
      <c r="I773" s="570">
        <v>414.34</v>
      </c>
      <c r="J773" s="570">
        <v>0</v>
      </c>
      <c r="K773" s="544">
        <v>27.1</v>
      </c>
      <c r="L773" s="544">
        <v>500.96</v>
      </c>
      <c r="M773" s="544">
        <v>13576.02</v>
      </c>
      <c r="N773" s="544">
        <v>0</v>
      </c>
      <c r="O773" s="544">
        <v>500.96</v>
      </c>
      <c r="P773" s="544">
        <f t="shared" si="70"/>
        <v>0</v>
      </c>
      <c r="Q773" s="556"/>
      <c r="R773" s="556">
        <v>500.96</v>
      </c>
      <c r="S773" s="544">
        <v>0</v>
      </c>
      <c r="T773" s="547">
        <f t="shared" si="66"/>
        <v>27.1</v>
      </c>
      <c r="U773" s="547">
        <f t="shared" si="65"/>
        <v>13576.01</v>
      </c>
    </row>
    <row r="774" spans="1:21" x14ac:dyDescent="0.3">
      <c r="A774" s="550" t="s">
        <v>5394</v>
      </c>
      <c r="B774" s="551" t="s">
        <v>5395</v>
      </c>
      <c r="C774" s="552"/>
      <c r="D774" s="553">
        <v>0</v>
      </c>
      <c r="E774" s="554">
        <v>0</v>
      </c>
      <c r="F774" s="554">
        <v>0</v>
      </c>
      <c r="G774" s="554">
        <f t="shared" si="67"/>
        <v>0</v>
      </c>
      <c r="H774" s="555">
        <v>0</v>
      </c>
      <c r="I774" s="555">
        <v>0</v>
      </c>
      <c r="J774" s="555">
        <v>0</v>
      </c>
      <c r="K774" s="554"/>
      <c r="L774" s="554">
        <v>0</v>
      </c>
      <c r="M774" s="554">
        <v>0</v>
      </c>
      <c r="N774" s="554"/>
      <c r="O774" s="554">
        <v>0</v>
      </c>
      <c r="P774" s="544">
        <f t="shared" si="70"/>
        <v>0</v>
      </c>
      <c r="Q774" s="556"/>
      <c r="R774" s="556">
        <v>0</v>
      </c>
      <c r="S774" s="544">
        <v>0</v>
      </c>
      <c r="T774" s="547">
        <f t="shared" si="66"/>
        <v>0</v>
      </c>
      <c r="U774" s="547">
        <f t="shared" si="65"/>
        <v>0</v>
      </c>
    </row>
    <row r="775" spans="1:21" x14ac:dyDescent="0.3">
      <c r="A775" s="541" t="s">
        <v>5396</v>
      </c>
      <c r="B775" s="557" t="s">
        <v>10</v>
      </c>
      <c r="C775" s="558" t="s">
        <v>5397</v>
      </c>
      <c r="D775" s="543" t="s">
        <v>91</v>
      </c>
      <c r="E775" s="544">
        <v>51.84</v>
      </c>
      <c r="F775" s="544">
        <v>75.66</v>
      </c>
      <c r="G775" s="544">
        <f t="shared" si="67"/>
        <v>3922.21</v>
      </c>
      <c r="H775" s="570">
        <v>0</v>
      </c>
      <c r="I775" s="570">
        <v>75.66</v>
      </c>
      <c r="J775" s="570">
        <v>0</v>
      </c>
      <c r="K775" s="544">
        <v>51.84</v>
      </c>
      <c r="L775" s="544">
        <v>91.48</v>
      </c>
      <c r="M775" s="544">
        <v>4742.32</v>
      </c>
      <c r="N775" s="544">
        <v>0</v>
      </c>
      <c r="O775" s="544">
        <v>91.48</v>
      </c>
      <c r="P775" s="544">
        <f t="shared" si="70"/>
        <v>0</v>
      </c>
      <c r="Q775" s="556"/>
      <c r="R775" s="556">
        <v>91.48</v>
      </c>
      <c r="S775" s="544">
        <v>0</v>
      </c>
      <c r="T775" s="547">
        <f t="shared" si="66"/>
        <v>51.84</v>
      </c>
      <c r="U775" s="547">
        <f t="shared" si="65"/>
        <v>4742.32</v>
      </c>
    </row>
    <row r="776" spans="1:21" x14ac:dyDescent="0.3">
      <c r="A776" s="541" t="s">
        <v>5398</v>
      </c>
      <c r="B776" s="557" t="s">
        <v>10</v>
      </c>
      <c r="C776" s="558" t="s">
        <v>5399</v>
      </c>
      <c r="D776" s="543" t="s">
        <v>115</v>
      </c>
      <c r="E776" s="544">
        <v>442.17</v>
      </c>
      <c r="F776" s="544">
        <v>10.14</v>
      </c>
      <c r="G776" s="544">
        <f t="shared" si="67"/>
        <v>4483.6000000000004</v>
      </c>
      <c r="H776" s="570">
        <v>0</v>
      </c>
      <c r="I776" s="570">
        <v>10.14</v>
      </c>
      <c r="J776" s="570">
        <v>0</v>
      </c>
      <c r="K776" s="544">
        <v>442.17</v>
      </c>
      <c r="L776" s="544">
        <v>12.26</v>
      </c>
      <c r="M776" s="544">
        <v>5421</v>
      </c>
      <c r="N776" s="544">
        <v>0</v>
      </c>
      <c r="O776" s="544">
        <v>12.26</v>
      </c>
      <c r="P776" s="544">
        <f t="shared" si="70"/>
        <v>0</v>
      </c>
      <c r="Q776" s="556"/>
      <c r="R776" s="556">
        <v>12.26</v>
      </c>
      <c r="S776" s="544">
        <v>0</v>
      </c>
      <c r="T776" s="547">
        <f t="shared" si="66"/>
        <v>442.17</v>
      </c>
      <c r="U776" s="547">
        <f t="shared" si="65"/>
        <v>5421</v>
      </c>
    </row>
    <row r="777" spans="1:21" ht="27.6" x14ac:dyDescent="0.3">
      <c r="A777" s="541" t="s">
        <v>5400</v>
      </c>
      <c r="B777" s="557" t="s">
        <v>10</v>
      </c>
      <c r="C777" s="558" t="s">
        <v>4603</v>
      </c>
      <c r="D777" s="543" t="s">
        <v>217</v>
      </c>
      <c r="E777" s="544">
        <v>9</v>
      </c>
      <c r="F777" s="544">
        <v>162</v>
      </c>
      <c r="G777" s="544">
        <f t="shared" si="67"/>
        <v>1458</v>
      </c>
      <c r="H777" s="570">
        <v>0</v>
      </c>
      <c r="I777" s="570">
        <v>162</v>
      </c>
      <c r="J777" s="570">
        <v>0</v>
      </c>
      <c r="K777" s="544">
        <v>9</v>
      </c>
      <c r="L777" s="544">
        <v>195.87</v>
      </c>
      <c r="M777" s="544">
        <v>1762.83</v>
      </c>
      <c r="N777" s="544">
        <v>0</v>
      </c>
      <c r="O777" s="544">
        <v>195.87</v>
      </c>
      <c r="P777" s="544">
        <f t="shared" si="70"/>
        <v>0</v>
      </c>
      <c r="Q777" s="556"/>
      <c r="R777" s="556">
        <v>195.87</v>
      </c>
      <c r="S777" s="544">
        <v>0</v>
      </c>
      <c r="T777" s="547">
        <f t="shared" si="66"/>
        <v>9</v>
      </c>
      <c r="U777" s="547">
        <f t="shared" ref="U777:U799" si="71">ROUNDDOWN((H777*I777)+(K777*L777)+(Q777*R777),2)</f>
        <v>1762.83</v>
      </c>
    </row>
    <row r="778" spans="1:21" x14ac:dyDescent="0.3">
      <c r="A778" s="550" t="s">
        <v>5401</v>
      </c>
      <c r="B778" s="551" t="s">
        <v>5402</v>
      </c>
      <c r="C778" s="552"/>
      <c r="D778" s="553">
        <v>0</v>
      </c>
      <c r="E778" s="554">
        <v>0</v>
      </c>
      <c r="F778" s="554">
        <v>0</v>
      </c>
      <c r="G778" s="554">
        <f t="shared" si="67"/>
        <v>0</v>
      </c>
      <c r="H778" s="555">
        <v>0</v>
      </c>
      <c r="I778" s="555">
        <v>0</v>
      </c>
      <c r="J778" s="555">
        <v>0</v>
      </c>
      <c r="K778" s="554"/>
      <c r="L778" s="554">
        <v>0</v>
      </c>
      <c r="M778" s="554">
        <v>0</v>
      </c>
      <c r="N778" s="554"/>
      <c r="O778" s="554">
        <v>0</v>
      </c>
      <c r="P778" s="544">
        <f t="shared" si="70"/>
        <v>0</v>
      </c>
      <c r="Q778" s="556"/>
      <c r="R778" s="556">
        <v>0</v>
      </c>
      <c r="S778" s="544">
        <v>0</v>
      </c>
      <c r="T778" s="547">
        <f t="shared" si="66"/>
        <v>0</v>
      </c>
      <c r="U778" s="547">
        <f t="shared" si="71"/>
        <v>0</v>
      </c>
    </row>
    <row r="779" spans="1:21" x14ac:dyDescent="0.3">
      <c r="A779" s="541" t="s">
        <v>5403</v>
      </c>
      <c r="B779" s="557" t="s">
        <v>10</v>
      </c>
      <c r="C779" s="558" t="s">
        <v>4466</v>
      </c>
      <c r="D779" s="543" t="s">
        <v>91</v>
      </c>
      <c r="E779" s="544">
        <v>0.6</v>
      </c>
      <c r="F779" s="544">
        <v>63.26</v>
      </c>
      <c r="G779" s="544">
        <f t="shared" si="67"/>
        <v>37.96</v>
      </c>
      <c r="H779" s="570">
        <v>0</v>
      </c>
      <c r="I779" s="570">
        <v>63.26</v>
      </c>
      <c r="J779" s="570">
        <v>0</v>
      </c>
      <c r="K779" s="544">
        <v>0.6</v>
      </c>
      <c r="L779" s="544">
        <v>76.490000000000009</v>
      </c>
      <c r="M779" s="544">
        <v>45.89</v>
      </c>
      <c r="N779" s="544">
        <v>0</v>
      </c>
      <c r="O779" s="544">
        <v>76.490000000000009</v>
      </c>
      <c r="P779" s="544">
        <f t="shared" si="70"/>
        <v>0</v>
      </c>
      <c r="Q779" s="556"/>
      <c r="R779" s="556">
        <v>76.490000000000009</v>
      </c>
      <c r="S779" s="544">
        <v>0</v>
      </c>
      <c r="T779" s="547">
        <f t="shared" si="66"/>
        <v>0.6</v>
      </c>
      <c r="U779" s="547">
        <f t="shared" si="71"/>
        <v>45.89</v>
      </c>
    </row>
    <row r="780" spans="1:21" x14ac:dyDescent="0.3">
      <c r="A780" s="541" t="s">
        <v>5404</v>
      </c>
      <c r="B780" s="557" t="s">
        <v>10</v>
      </c>
      <c r="C780" s="558" t="s">
        <v>4719</v>
      </c>
      <c r="D780" s="543" t="s">
        <v>115</v>
      </c>
      <c r="E780" s="544">
        <v>0.6</v>
      </c>
      <c r="F780" s="544">
        <v>24.05</v>
      </c>
      <c r="G780" s="544">
        <f t="shared" si="67"/>
        <v>14.43</v>
      </c>
      <c r="H780" s="570">
        <v>0</v>
      </c>
      <c r="I780" s="570">
        <v>24.05</v>
      </c>
      <c r="J780" s="570">
        <v>0</v>
      </c>
      <c r="K780" s="544">
        <v>0.6</v>
      </c>
      <c r="L780" s="544">
        <v>29.08</v>
      </c>
      <c r="M780" s="544">
        <v>17.45</v>
      </c>
      <c r="N780" s="544">
        <v>0</v>
      </c>
      <c r="O780" s="544">
        <v>29.08</v>
      </c>
      <c r="P780" s="544">
        <f t="shared" si="70"/>
        <v>0</v>
      </c>
      <c r="Q780" s="556"/>
      <c r="R780" s="556">
        <v>29.08</v>
      </c>
      <c r="S780" s="544">
        <v>0</v>
      </c>
      <c r="T780" s="547">
        <f t="shared" si="66"/>
        <v>0.6</v>
      </c>
      <c r="U780" s="547">
        <f t="shared" si="71"/>
        <v>17.440000000000001</v>
      </c>
    </row>
    <row r="781" spans="1:21" ht="27.6" x14ac:dyDescent="0.3">
      <c r="A781" s="541" t="s">
        <v>5405</v>
      </c>
      <c r="B781" s="557" t="s">
        <v>10</v>
      </c>
      <c r="C781" s="558" t="s">
        <v>4721</v>
      </c>
      <c r="D781" s="543" t="s">
        <v>115</v>
      </c>
      <c r="E781" s="544">
        <v>10.87</v>
      </c>
      <c r="F781" s="544">
        <v>128.44</v>
      </c>
      <c r="G781" s="544">
        <f t="shared" si="67"/>
        <v>1396.14</v>
      </c>
      <c r="H781" s="570">
        <v>0</v>
      </c>
      <c r="I781" s="570">
        <v>128.44</v>
      </c>
      <c r="J781" s="570">
        <v>0</v>
      </c>
      <c r="K781" s="544">
        <v>10.87</v>
      </c>
      <c r="L781" s="544">
        <v>155.29</v>
      </c>
      <c r="M781" s="544">
        <v>1688</v>
      </c>
      <c r="N781" s="544">
        <v>0</v>
      </c>
      <c r="O781" s="544">
        <v>155.29</v>
      </c>
      <c r="P781" s="544">
        <f t="shared" si="70"/>
        <v>0</v>
      </c>
      <c r="Q781" s="556"/>
      <c r="R781" s="556">
        <v>155.29</v>
      </c>
      <c r="S781" s="544">
        <v>0</v>
      </c>
      <c r="T781" s="547">
        <f t="shared" si="66"/>
        <v>10.87</v>
      </c>
      <c r="U781" s="547">
        <f t="shared" si="71"/>
        <v>1688</v>
      </c>
    </row>
    <row r="782" spans="1:21" x14ac:dyDescent="0.3">
      <c r="A782" s="550" t="s">
        <v>5406</v>
      </c>
      <c r="B782" s="551" t="s">
        <v>5407</v>
      </c>
      <c r="C782" s="552"/>
      <c r="D782" s="553">
        <v>0</v>
      </c>
      <c r="E782" s="554">
        <v>0</v>
      </c>
      <c r="F782" s="554">
        <v>0</v>
      </c>
      <c r="G782" s="554">
        <f t="shared" si="67"/>
        <v>0</v>
      </c>
      <c r="H782" s="555">
        <v>0</v>
      </c>
      <c r="I782" s="555">
        <v>0</v>
      </c>
      <c r="J782" s="555">
        <v>0</v>
      </c>
      <c r="K782" s="554">
        <v>0</v>
      </c>
      <c r="L782" s="554">
        <v>0</v>
      </c>
      <c r="M782" s="554">
        <v>0</v>
      </c>
      <c r="N782" s="554">
        <v>0</v>
      </c>
      <c r="O782" s="554">
        <v>0</v>
      </c>
      <c r="P782" s="544">
        <f t="shared" si="70"/>
        <v>0</v>
      </c>
      <c r="Q782" s="556"/>
      <c r="R782" s="556">
        <v>0</v>
      </c>
      <c r="S782" s="544">
        <v>0</v>
      </c>
      <c r="T782" s="547">
        <f t="shared" si="66"/>
        <v>0</v>
      </c>
      <c r="U782" s="547">
        <f t="shared" si="71"/>
        <v>0</v>
      </c>
    </row>
    <row r="783" spans="1:21" x14ac:dyDescent="0.3">
      <c r="A783" s="541" t="s">
        <v>5408</v>
      </c>
      <c r="B783" s="557" t="s">
        <v>10</v>
      </c>
      <c r="C783" s="558" t="s">
        <v>4725</v>
      </c>
      <c r="D783" s="543" t="s">
        <v>91</v>
      </c>
      <c r="E783" s="544">
        <v>0.6</v>
      </c>
      <c r="F783" s="544">
        <v>1844.44</v>
      </c>
      <c r="G783" s="544">
        <f t="shared" si="67"/>
        <v>1106.6600000000001</v>
      </c>
      <c r="H783" s="570">
        <v>0</v>
      </c>
      <c r="I783" s="570">
        <v>1844.44</v>
      </c>
      <c r="J783" s="570">
        <v>0</v>
      </c>
      <c r="K783" s="544">
        <v>0.6</v>
      </c>
      <c r="L783" s="544">
        <v>2230.0300000000002</v>
      </c>
      <c r="M783" s="544">
        <v>1338.02</v>
      </c>
      <c r="N783" s="544">
        <v>0</v>
      </c>
      <c r="O783" s="544">
        <v>2230.0300000000002</v>
      </c>
      <c r="P783" s="544">
        <f t="shared" si="70"/>
        <v>0</v>
      </c>
      <c r="Q783" s="556"/>
      <c r="R783" s="556">
        <v>2230.0300000000002</v>
      </c>
      <c r="S783" s="544">
        <v>0</v>
      </c>
      <c r="T783" s="547">
        <f t="shared" si="66"/>
        <v>0.6</v>
      </c>
      <c r="U783" s="547">
        <f t="shared" si="71"/>
        <v>1338.01</v>
      </c>
    </row>
    <row r="784" spans="1:21" x14ac:dyDescent="0.3">
      <c r="A784" s="541" t="s">
        <v>5409</v>
      </c>
      <c r="B784" s="557" t="s">
        <v>10</v>
      </c>
      <c r="C784" s="558" t="s">
        <v>4575</v>
      </c>
      <c r="D784" s="543" t="s">
        <v>115</v>
      </c>
      <c r="E784" s="544">
        <v>21.74</v>
      </c>
      <c r="F784" s="544">
        <v>3.37</v>
      </c>
      <c r="G784" s="544">
        <f t="shared" si="67"/>
        <v>73.260000000000005</v>
      </c>
      <c r="H784" s="570">
        <v>0</v>
      </c>
      <c r="I784" s="570">
        <v>3.37</v>
      </c>
      <c r="J784" s="570">
        <v>0</v>
      </c>
      <c r="K784" s="544">
        <v>21.74</v>
      </c>
      <c r="L784" s="544">
        <v>4.07</v>
      </c>
      <c r="M784" s="544">
        <v>88.48</v>
      </c>
      <c r="N784" s="544">
        <v>0</v>
      </c>
      <c r="O784" s="544">
        <v>4.07</v>
      </c>
      <c r="P784" s="544">
        <f t="shared" si="70"/>
        <v>0</v>
      </c>
      <c r="Q784" s="556"/>
      <c r="R784" s="556">
        <v>4.07</v>
      </c>
      <c r="S784" s="544">
        <v>0</v>
      </c>
      <c r="T784" s="547">
        <f t="shared" si="66"/>
        <v>21.74</v>
      </c>
      <c r="U784" s="547">
        <f t="shared" si="71"/>
        <v>88.48</v>
      </c>
    </row>
    <row r="785" spans="1:21" ht="27.6" x14ac:dyDescent="0.3">
      <c r="A785" s="541" t="s">
        <v>5410</v>
      </c>
      <c r="B785" s="557" t="s">
        <v>10</v>
      </c>
      <c r="C785" s="558" t="s">
        <v>4577</v>
      </c>
      <c r="D785" s="543" t="s">
        <v>115</v>
      </c>
      <c r="E785" s="544">
        <v>21.74</v>
      </c>
      <c r="F785" s="544">
        <v>29.54</v>
      </c>
      <c r="G785" s="544">
        <f t="shared" si="67"/>
        <v>642.20000000000005</v>
      </c>
      <c r="H785" s="570">
        <v>0</v>
      </c>
      <c r="I785" s="570">
        <v>29.54</v>
      </c>
      <c r="J785" s="570">
        <v>0</v>
      </c>
      <c r="K785" s="544">
        <v>21.74</v>
      </c>
      <c r="L785" s="544">
        <v>35.72</v>
      </c>
      <c r="M785" s="544">
        <v>776.55</v>
      </c>
      <c r="N785" s="544">
        <v>0</v>
      </c>
      <c r="O785" s="544">
        <v>35.72</v>
      </c>
      <c r="P785" s="544">
        <f t="shared" si="70"/>
        <v>0</v>
      </c>
      <c r="Q785" s="556"/>
      <c r="R785" s="556">
        <v>35.72</v>
      </c>
      <c r="S785" s="544">
        <v>0</v>
      </c>
      <c r="T785" s="547">
        <f t="shared" si="66"/>
        <v>21.74</v>
      </c>
      <c r="U785" s="547">
        <f t="shared" si="71"/>
        <v>776.55</v>
      </c>
    </row>
    <row r="786" spans="1:21" x14ac:dyDescent="0.3">
      <c r="A786" s="541" t="s">
        <v>5411</v>
      </c>
      <c r="B786" s="557" t="s">
        <v>10</v>
      </c>
      <c r="C786" s="558" t="s">
        <v>4583</v>
      </c>
      <c r="D786" s="543" t="s">
        <v>115</v>
      </c>
      <c r="E786" s="544">
        <v>21.74</v>
      </c>
      <c r="F786" s="544">
        <v>15.51</v>
      </c>
      <c r="G786" s="544">
        <f t="shared" si="67"/>
        <v>337.19</v>
      </c>
      <c r="H786" s="570">
        <v>0</v>
      </c>
      <c r="I786" s="570">
        <v>15.51</v>
      </c>
      <c r="J786" s="570">
        <v>0</v>
      </c>
      <c r="K786" s="544">
        <v>21.74</v>
      </c>
      <c r="L786" s="544">
        <v>18.75</v>
      </c>
      <c r="M786" s="544">
        <v>407.63</v>
      </c>
      <c r="N786" s="544">
        <v>0</v>
      </c>
      <c r="O786" s="544">
        <v>18.75</v>
      </c>
      <c r="P786" s="544">
        <f t="shared" si="70"/>
        <v>0</v>
      </c>
      <c r="Q786" s="556"/>
      <c r="R786" s="556">
        <v>18.75</v>
      </c>
      <c r="S786" s="544">
        <v>0</v>
      </c>
      <c r="T786" s="547">
        <f t="shared" ref="T786:T849" si="72">Q786+E786</f>
        <v>21.74</v>
      </c>
      <c r="U786" s="547">
        <f t="shared" si="71"/>
        <v>407.62</v>
      </c>
    </row>
    <row r="787" spans="1:21" x14ac:dyDescent="0.3">
      <c r="A787" s="550" t="s">
        <v>5412</v>
      </c>
      <c r="B787" s="551" t="s">
        <v>5413</v>
      </c>
      <c r="C787" s="552"/>
      <c r="D787" s="553">
        <v>0</v>
      </c>
      <c r="E787" s="554">
        <v>0</v>
      </c>
      <c r="F787" s="554">
        <v>0</v>
      </c>
      <c r="G787" s="554">
        <f t="shared" si="67"/>
        <v>0</v>
      </c>
      <c r="H787" s="555">
        <v>0</v>
      </c>
      <c r="I787" s="555">
        <v>0</v>
      </c>
      <c r="J787" s="555">
        <v>0</v>
      </c>
      <c r="K787" s="554"/>
      <c r="L787" s="554">
        <v>0</v>
      </c>
      <c r="M787" s="554">
        <v>0</v>
      </c>
      <c r="N787" s="554"/>
      <c r="O787" s="554">
        <v>0</v>
      </c>
      <c r="P787" s="544">
        <f t="shared" si="70"/>
        <v>0</v>
      </c>
      <c r="Q787" s="556"/>
      <c r="R787" s="556">
        <v>0</v>
      </c>
      <c r="S787" s="544">
        <v>0</v>
      </c>
      <c r="T787" s="547">
        <f t="shared" si="72"/>
        <v>0</v>
      </c>
      <c r="U787" s="547">
        <f t="shared" si="71"/>
        <v>0</v>
      </c>
    </row>
    <row r="788" spans="1:21" ht="27.6" x14ac:dyDescent="0.3">
      <c r="A788" s="541" t="s">
        <v>5414</v>
      </c>
      <c r="B788" s="557" t="s">
        <v>10</v>
      </c>
      <c r="C788" s="558" t="s">
        <v>5415</v>
      </c>
      <c r="D788" s="543" t="s">
        <v>115</v>
      </c>
      <c r="E788" s="544">
        <v>2.14</v>
      </c>
      <c r="F788" s="544">
        <v>128.44</v>
      </c>
      <c r="G788" s="544">
        <f t="shared" si="67"/>
        <v>274.86</v>
      </c>
      <c r="H788" s="570">
        <v>0</v>
      </c>
      <c r="I788" s="570">
        <v>128.44</v>
      </c>
      <c r="J788" s="570">
        <v>0</v>
      </c>
      <c r="K788" s="544">
        <v>2.14</v>
      </c>
      <c r="L788" s="544">
        <v>155.29</v>
      </c>
      <c r="M788" s="544">
        <v>332.32</v>
      </c>
      <c r="N788" s="544">
        <v>0</v>
      </c>
      <c r="O788" s="544">
        <v>155.29</v>
      </c>
      <c r="P788" s="544">
        <f t="shared" si="70"/>
        <v>0</v>
      </c>
      <c r="Q788" s="556"/>
      <c r="R788" s="556">
        <v>155.29</v>
      </c>
      <c r="S788" s="544">
        <v>0</v>
      </c>
      <c r="T788" s="547">
        <f t="shared" si="72"/>
        <v>2.14</v>
      </c>
      <c r="U788" s="547">
        <f t="shared" si="71"/>
        <v>332.32</v>
      </c>
    </row>
    <row r="789" spans="1:21" x14ac:dyDescent="0.3">
      <c r="A789" s="541" t="s">
        <v>5416</v>
      </c>
      <c r="B789" s="557" t="s">
        <v>10</v>
      </c>
      <c r="C789" s="558" t="s">
        <v>5417</v>
      </c>
      <c r="D789" s="543" t="s">
        <v>91</v>
      </c>
      <c r="E789" s="544">
        <v>1.48</v>
      </c>
      <c r="F789" s="544">
        <v>94.54</v>
      </c>
      <c r="G789" s="544">
        <f t="shared" si="67"/>
        <v>139.91999999999999</v>
      </c>
      <c r="H789" s="570">
        <v>0</v>
      </c>
      <c r="I789" s="570">
        <v>94.54</v>
      </c>
      <c r="J789" s="570">
        <v>0</v>
      </c>
      <c r="K789" s="544">
        <v>1.48</v>
      </c>
      <c r="L789" s="544">
        <v>114.3</v>
      </c>
      <c r="M789" s="544">
        <v>169.16</v>
      </c>
      <c r="N789" s="544">
        <v>0</v>
      </c>
      <c r="O789" s="544">
        <v>114.3</v>
      </c>
      <c r="P789" s="544">
        <f t="shared" si="70"/>
        <v>0</v>
      </c>
      <c r="Q789" s="556"/>
      <c r="R789" s="556">
        <v>114.3</v>
      </c>
      <c r="S789" s="544">
        <v>0</v>
      </c>
      <c r="T789" s="547">
        <f t="shared" si="72"/>
        <v>1.48</v>
      </c>
      <c r="U789" s="547">
        <f t="shared" si="71"/>
        <v>169.16</v>
      </c>
    </row>
    <row r="790" spans="1:21" x14ac:dyDescent="0.3">
      <c r="A790" s="541" t="s">
        <v>5418</v>
      </c>
      <c r="B790" s="557" t="s">
        <v>10</v>
      </c>
      <c r="C790" s="558" t="s">
        <v>5419</v>
      </c>
      <c r="D790" s="543" t="s">
        <v>115</v>
      </c>
      <c r="E790" s="544">
        <v>2.14</v>
      </c>
      <c r="F790" s="544">
        <v>3.37</v>
      </c>
      <c r="G790" s="544">
        <f t="shared" si="67"/>
        <v>7.21</v>
      </c>
      <c r="H790" s="570">
        <v>0</v>
      </c>
      <c r="I790" s="570">
        <v>3.37</v>
      </c>
      <c r="J790" s="570">
        <v>0</v>
      </c>
      <c r="K790" s="544">
        <v>2.14</v>
      </c>
      <c r="L790" s="544">
        <v>4.07</v>
      </c>
      <c r="M790" s="544">
        <v>8.7100000000000009</v>
      </c>
      <c r="N790" s="544">
        <v>0</v>
      </c>
      <c r="O790" s="544">
        <v>4.07</v>
      </c>
      <c r="P790" s="544">
        <f t="shared" si="70"/>
        <v>0</v>
      </c>
      <c r="Q790" s="556"/>
      <c r="R790" s="556">
        <v>4.07</v>
      </c>
      <c r="S790" s="544">
        <v>0</v>
      </c>
      <c r="T790" s="547">
        <f t="shared" si="72"/>
        <v>2.14</v>
      </c>
      <c r="U790" s="547">
        <f t="shared" si="71"/>
        <v>8.6999999999999993</v>
      </c>
    </row>
    <row r="791" spans="1:21" x14ac:dyDescent="0.3">
      <c r="A791" s="541" t="s">
        <v>5420</v>
      </c>
      <c r="B791" s="557" t="s">
        <v>10</v>
      </c>
      <c r="C791" s="558" t="s">
        <v>5421</v>
      </c>
      <c r="D791" s="543" t="s">
        <v>115</v>
      </c>
      <c r="E791" s="544">
        <v>2.14</v>
      </c>
      <c r="F791" s="544">
        <v>28.9</v>
      </c>
      <c r="G791" s="544">
        <f t="shared" si="67"/>
        <v>61.85</v>
      </c>
      <c r="H791" s="570">
        <v>0</v>
      </c>
      <c r="I791" s="570">
        <v>28.9</v>
      </c>
      <c r="J791" s="570">
        <v>0</v>
      </c>
      <c r="K791" s="544">
        <v>2.14</v>
      </c>
      <c r="L791" s="544">
        <v>34.94</v>
      </c>
      <c r="M791" s="544">
        <v>74.77</v>
      </c>
      <c r="N791" s="544">
        <v>0</v>
      </c>
      <c r="O791" s="544">
        <v>34.94</v>
      </c>
      <c r="P791" s="544">
        <f t="shared" si="70"/>
        <v>0</v>
      </c>
      <c r="Q791" s="556"/>
      <c r="R791" s="556">
        <v>34.94</v>
      </c>
      <c r="S791" s="544">
        <v>0</v>
      </c>
      <c r="T791" s="547">
        <f t="shared" si="72"/>
        <v>2.14</v>
      </c>
      <c r="U791" s="547">
        <f t="shared" si="71"/>
        <v>74.77</v>
      </c>
    </row>
    <row r="792" spans="1:21" x14ac:dyDescent="0.3">
      <c r="A792" s="541" t="s">
        <v>5422</v>
      </c>
      <c r="B792" s="557" t="s">
        <v>10</v>
      </c>
      <c r="C792" s="558" t="s">
        <v>4583</v>
      </c>
      <c r="D792" s="543" t="s">
        <v>115</v>
      </c>
      <c r="E792" s="544">
        <v>2.14</v>
      </c>
      <c r="F792" s="544">
        <v>15.51</v>
      </c>
      <c r="G792" s="544">
        <f t="shared" si="67"/>
        <v>33.19</v>
      </c>
      <c r="H792" s="570">
        <v>0</v>
      </c>
      <c r="I792" s="570">
        <v>15.51</v>
      </c>
      <c r="J792" s="570">
        <v>0</v>
      </c>
      <c r="K792" s="544">
        <v>2.14</v>
      </c>
      <c r="L792" s="544">
        <v>18.75</v>
      </c>
      <c r="M792" s="544">
        <v>40.130000000000003</v>
      </c>
      <c r="N792" s="544">
        <v>0</v>
      </c>
      <c r="O792" s="544">
        <v>18.75</v>
      </c>
      <c r="P792" s="544">
        <f t="shared" si="70"/>
        <v>0</v>
      </c>
      <c r="Q792" s="556"/>
      <c r="R792" s="556">
        <v>18.75</v>
      </c>
      <c r="S792" s="544">
        <v>0</v>
      </c>
      <c r="T792" s="547">
        <f t="shared" si="72"/>
        <v>2.14</v>
      </c>
      <c r="U792" s="547">
        <f t="shared" si="71"/>
        <v>40.119999999999997</v>
      </c>
    </row>
    <row r="793" spans="1:21" ht="27.6" x14ac:dyDescent="0.3">
      <c r="A793" s="541" t="s">
        <v>5423</v>
      </c>
      <c r="B793" s="557" t="s">
        <v>10</v>
      </c>
      <c r="C793" s="558" t="s">
        <v>5424</v>
      </c>
      <c r="D793" s="543" t="s">
        <v>115</v>
      </c>
      <c r="E793" s="544">
        <v>17.440000000000001</v>
      </c>
      <c r="F793" s="544">
        <v>36.729999999999997</v>
      </c>
      <c r="G793" s="544">
        <f t="shared" si="67"/>
        <v>640.57000000000005</v>
      </c>
      <c r="H793" s="570">
        <v>0</v>
      </c>
      <c r="I793" s="570">
        <v>36.729999999999997</v>
      </c>
      <c r="J793" s="570">
        <v>0</v>
      </c>
      <c r="K793" s="544">
        <v>17.440000000000001</v>
      </c>
      <c r="L793" s="544">
        <v>44.41</v>
      </c>
      <c r="M793" s="544">
        <v>774.51</v>
      </c>
      <c r="N793" s="544">
        <v>0</v>
      </c>
      <c r="O793" s="544">
        <v>44.41</v>
      </c>
      <c r="P793" s="544">
        <f t="shared" si="70"/>
        <v>0</v>
      </c>
      <c r="Q793" s="556"/>
      <c r="R793" s="556">
        <v>44.41</v>
      </c>
      <c r="S793" s="544">
        <v>0</v>
      </c>
      <c r="T793" s="547">
        <f t="shared" si="72"/>
        <v>17.440000000000001</v>
      </c>
      <c r="U793" s="547">
        <f t="shared" si="71"/>
        <v>774.51</v>
      </c>
    </row>
    <row r="794" spans="1:21" ht="27.6" x14ac:dyDescent="0.3">
      <c r="A794" s="541" t="s">
        <v>5425</v>
      </c>
      <c r="B794" s="557" t="s">
        <v>10</v>
      </c>
      <c r="C794" s="558" t="s">
        <v>5426</v>
      </c>
      <c r="D794" s="543" t="s">
        <v>91</v>
      </c>
      <c r="E794" s="544">
        <v>0.61</v>
      </c>
      <c r="F794" s="544">
        <v>641.09</v>
      </c>
      <c r="G794" s="544">
        <f t="shared" si="67"/>
        <v>391.06</v>
      </c>
      <c r="H794" s="570">
        <v>0</v>
      </c>
      <c r="I794" s="570">
        <v>641.09</v>
      </c>
      <c r="J794" s="570">
        <v>0</v>
      </c>
      <c r="K794" s="544">
        <v>0.61</v>
      </c>
      <c r="L794" s="544">
        <v>775.11</v>
      </c>
      <c r="M794" s="544">
        <v>472.82</v>
      </c>
      <c r="N794" s="544">
        <v>0</v>
      </c>
      <c r="O794" s="544">
        <v>775.11</v>
      </c>
      <c r="P794" s="544">
        <f t="shared" si="70"/>
        <v>0</v>
      </c>
      <c r="Q794" s="556"/>
      <c r="R794" s="556">
        <v>775.11</v>
      </c>
      <c r="S794" s="544">
        <v>0</v>
      </c>
      <c r="T794" s="547">
        <f t="shared" si="72"/>
        <v>0.61</v>
      </c>
      <c r="U794" s="547">
        <f t="shared" si="71"/>
        <v>472.81</v>
      </c>
    </row>
    <row r="795" spans="1:21" ht="27.6" x14ac:dyDescent="0.3">
      <c r="A795" s="541" t="s">
        <v>5427</v>
      </c>
      <c r="B795" s="557" t="s">
        <v>10</v>
      </c>
      <c r="C795" s="558" t="s">
        <v>5428</v>
      </c>
      <c r="D795" s="543" t="s">
        <v>179</v>
      </c>
      <c r="E795" s="544">
        <v>4.95</v>
      </c>
      <c r="F795" s="544">
        <v>220.91</v>
      </c>
      <c r="G795" s="544">
        <f t="shared" ref="G795:G858" si="73">ROUND(E795*F795,2)</f>
        <v>1093.5</v>
      </c>
      <c r="H795" s="570">
        <v>0</v>
      </c>
      <c r="I795" s="570">
        <v>220.91</v>
      </c>
      <c r="J795" s="570">
        <v>0</v>
      </c>
      <c r="K795" s="544">
        <v>4.95</v>
      </c>
      <c r="L795" s="544">
        <v>267.08999999999997</v>
      </c>
      <c r="M795" s="544">
        <v>1322.1</v>
      </c>
      <c r="N795" s="544">
        <v>0</v>
      </c>
      <c r="O795" s="544">
        <v>267.08999999999997</v>
      </c>
      <c r="P795" s="544">
        <f t="shared" si="70"/>
        <v>0</v>
      </c>
      <c r="Q795" s="556"/>
      <c r="R795" s="556">
        <v>267.08999999999997</v>
      </c>
      <c r="S795" s="544">
        <v>0</v>
      </c>
      <c r="T795" s="547">
        <f t="shared" si="72"/>
        <v>4.95</v>
      </c>
      <c r="U795" s="547">
        <f t="shared" si="71"/>
        <v>1322.09</v>
      </c>
    </row>
    <row r="796" spans="1:21" ht="27.6" x14ac:dyDescent="0.3">
      <c r="A796" s="541" t="s">
        <v>5429</v>
      </c>
      <c r="B796" s="557" t="s">
        <v>10</v>
      </c>
      <c r="C796" s="558" t="s">
        <v>5430</v>
      </c>
      <c r="D796" s="543" t="s">
        <v>179</v>
      </c>
      <c r="E796" s="544">
        <v>5.45</v>
      </c>
      <c r="F796" s="544">
        <v>249.98</v>
      </c>
      <c r="G796" s="544">
        <f t="shared" si="73"/>
        <v>1362.39</v>
      </c>
      <c r="H796" s="570">
        <v>0</v>
      </c>
      <c r="I796" s="570">
        <v>249.98</v>
      </c>
      <c r="J796" s="570">
        <v>0</v>
      </c>
      <c r="K796" s="544">
        <v>5.45</v>
      </c>
      <c r="L796" s="544">
        <v>302.24</v>
      </c>
      <c r="M796" s="544">
        <v>1647.21</v>
      </c>
      <c r="N796" s="544">
        <v>0</v>
      </c>
      <c r="O796" s="544">
        <v>302.24</v>
      </c>
      <c r="P796" s="544">
        <f t="shared" si="70"/>
        <v>0</v>
      </c>
      <c r="Q796" s="556"/>
      <c r="R796" s="556">
        <v>302.24</v>
      </c>
      <c r="S796" s="544">
        <v>0</v>
      </c>
      <c r="T796" s="547">
        <f t="shared" si="72"/>
        <v>5.45</v>
      </c>
      <c r="U796" s="547">
        <f t="shared" si="71"/>
        <v>1647.2</v>
      </c>
    </row>
    <row r="797" spans="1:21" x14ac:dyDescent="0.3">
      <c r="A797" s="541" t="s">
        <v>5431</v>
      </c>
      <c r="B797" s="557" t="s">
        <v>10</v>
      </c>
      <c r="C797" s="558" t="s">
        <v>5432</v>
      </c>
      <c r="D797" s="543" t="s">
        <v>1124</v>
      </c>
      <c r="E797" s="544">
        <v>11.52</v>
      </c>
      <c r="F797" s="544">
        <v>441.92</v>
      </c>
      <c r="G797" s="544">
        <f t="shared" si="73"/>
        <v>5090.92</v>
      </c>
      <c r="H797" s="570">
        <v>0</v>
      </c>
      <c r="I797" s="570">
        <v>441.92</v>
      </c>
      <c r="J797" s="570">
        <v>0</v>
      </c>
      <c r="K797" s="544">
        <v>11.52</v>
      </c>
      <c r="L797" s="544">
        <v>534.30999999999995</v>
      </c>
      <c r="M797" s="544">
        <v>6155.25</v>
      </c>
      <c r="N797" s="544">
        <v>0</v>
      </c>
      <c r="O797" s="544">
        <v>534.30999999999995</v>
      </c>
      <c r="P797" s="544">
        <f t="shared" si="70"/>
        <v>0</v>
      </c>
      <c r="Q797" s="556"/>
      <c r="R797" s="556">
        <v>534.30999999999995</v>
      </c>
      <c r="S797" s="544">
        <v>0</v>
      </c>
      <c r="T797" s="547">
        <f t="shared" si="72"/>
        <v>11.52</v>
      </c>
      <c r="U797" s="547">
        <f t="shared" si="71"/>
        <v>6155.25</v>
      </c>
    </row>
    <row r="798" spans="1:21" ht="27.6" x14ac:dyDescent="0.3">
      <c r="A798" s="541" t="s">
        <v>5433</v>
      </c>
      <c r="B798" s="557" t="s">
        <v>10</v>
      </c>
      <c r="C798" s="558" t="s">
        <v>5434</v>
      </c>
      <c r="D798" s="543" t="s">
        <v>217</v>
      </c>
      <c r="E798" s="544">
        <v>10</v>
      </c>
      <c r="F798" s="544">
        <v>45.41</v>
      </c>
      <c r="G798" s="544">
        <f t="shared" si="73"/>
        <v>454.1</v>
      </c>
      <c r="H798" s="570">
        <v>0</v>
      </c>
      <c r="I798" s="570">
        <v>45.41</v>
      </c>
      <c r="J798" s="570">
        <v>0</v>
      </c>
      <c r="K798" s="544">
        <v>10</v>
      </c>
      <c r="L798" s="544">
        <v>54.9</v>
      </c>
      <c r="M798" s="544">
        <v>549</v>
      </c>
      <c r="N798" s="544">
        <v>0</v>
      </c>
      <c r="O798" s="544">
        <v>54.9</v>
      </c>
      <c r="P798" s="544">
        <f t="shared" si="70"/>
        <v>0</v>
      </c>
      <c r="Q798" s="556"/>
      <c r="R798" s="556">
        <v>54.9</v>
      </c>
      <c r="S798" s="544">
        <v>0</v>
      </c>
      <c r="T798" s="547">
        <f t="shared" si="72"/>
        <v>10</v>
      </c>
      <c r="U798" s="547">
        <f t="shared" si="71"/>
        <v>549</v>
      </c>
    </row>
    <row r="799" spans="1:21" x14ac:dyDescent="0.3">
      <c r="A799" s="541" t="s">
        <v>5435</v>
      </c>
      <c r="B799" s="557" t="s">
        <v>10</v>
      </c>
      <c r="C799" s="558" t="s">
        <v>5436</v>
      </c>
      <c r="D799" s="543" t="s">
        <v>1124</v>
      </c>
      <c r="E799" s="544">
        <v>552.17999999999995</v>
      </c>
      <c r="F799" s="544">
        <v>2.13</v>
      </c>
      <c r="G799" s="544">
        <f t="shared" si="73"/>
        <v>1176.1400000000001</v>
      </c>
      <c r="H799" s="570">
        <v>0</v>
      </c>
      <c r="I799" s="570">
        <v>2.13</v>
      </c>
      <c r="J799" s="570">
        <v>0</v>
      </c>
      <c r="K799" s="544">
        <v>552.17999999999995</v>
      </c>
      <c r="L799" s="544">
        <v>2.58</v>
      </c>
      <c r="M799" s="544">
        <v>1424.62</v>
      </c>
      <c r="N799" s="544">
        <v>0</v>
      </c>
      <c r="O799" s="544">
        <v>2.58</v>
      </c>
      <c r="P799" s="544">
        <f t="shared" si="70"/>
        <v>0</v>
      </c>
      <c r="Q799" s="556"/>
      <c r="R799" s="556">
        <v>2.58</v>
      </c>
      <c r="S799" s="544">
        <v>0</v>
      </c>
      <c r="T799" s="547">
        <f t="shared" si="72"/>
        <v>552.17999999999995</v>
      </c>
      <c r="U799" s="547">
        <f t="shared" si="71"/>
        <v>1424.62</v>
      </c>
    </row>
    <row r="800" spans="1:21" x14ac:dyDescent="0.3">
      <c r="A800" s="572" t="s">
        <v>3692</v>
      </c>
      <c r="B800" s="573" t="s">
        <v>5437</v>
      </c>
      <c r="C800" s="574"/>
      <c r="D800" s="537">
        <v>0</v>
      </c>
      <c r="E800" s="538">
        <v>0</v>
      </c>
      <c r="F800" s="538">
        <v>0</v>
      </c>
      <c r="G800" s="538">
        <f>SUM(G802:G1142)</f>
        <v>469233.0299999998</v>
      </c>
      <c r="H800" s="538">
        <v>0</v>
      </c>
      <c r="I800" s="538">
        <v>0</v>
      </c>
      <c r="J800" s="538">
        <f>SUM(J802:J1142)</f>
        <v>291300.92869999999</v>
      </c>
      <c r="K800" s="538"/>
      <c r="L800" s="538">
        <v>0</v>
      </c>
      <c r="M800" s="538">
        <f>SUM(M802:M1142)</f>
        <v>215127.28000000026</v>
      </c>
      <c r="N800" s="539"/>
      <c r="O800" s="539">
        <v>0</v>
      </c>
      <c r="P800" s="538">
        <f>SUM(P802:P1142)</f>
        <v>0</v>
      </c>
      <c r="Q800" s="549"/>
      <c r="R800" s="549"/>
      <c r="S800" s="538">
        <f>SUM(S802:S1142)</f>
        <v>0</v>
      </c>
      <c r="T800" s="540">
        <f t="shared" si="72"/>
        <v>0</v>
      </c>
      <c r="U800" s="538">
        <f>SUM(U802:U1142)</f>
        <v>506427.66999999969</v>
      </c>
    </row>
    <row r="801" spans="1:21" x14ac:dyDescent="0.3">
      <c r="A801" s="559" t="s">
        <v>298</v>
      </c>
      <c r="B801" s="560" t="s">
        <v>4542</v>
      </c>
      <c r="C801" s="561"/>
      <c r="D801" s="562">
        <v>0</v>
      </c>
      <c r="E801" s="563">
        <v>0</v>
      </c>
      <c r="F801" s="563">
        <v>0</v>
      </c>
      <c r="G801" s="563">
        <f t="shared" si="73"/>
        <v>0</v>
      </c>
      <c r="H801" s="563">
        <v>0</v>
      </c>
      <c r="I801" s="563">
        <v>0</v>
      </c>
      <c r="J801" s="563">
        <v>0</v>
      </c>
      <c r="K801" s="563"/>
      <c r="L801" s="563">
        <v>0</v>
      </c>
      <c r="M801" s="563">
        <v>0</v>
      </c>
      <c r="N801" s="563"/>
      <c r="O801" s="563">
        <v>0</v>
      </c>
      <c r="P801" s="563">
        <v>0</v>
      </c>
      <c r="Q801" s="564"/>
      <c r="R801" s="564"/>
      <c r="S801" s="565">
        <v>0</v>
      </c>
      <c r="T801" s="566">
        <f t="shared" si="72"/>
        <v>0</v>
      </c>
      <c r="U801" s="566">
        <f>(H801*I801)+(K801*L801)+(Q801*R801)</f>
        <v>0</v>
      </c>
    </row>
    <row r="802" spans="1:21" ht="27.6" x14ac:dyDescent="0.3">
      <c r="A802" s="541" t="s">
        <v>3694</v>
      </c>
      <c r="B802" s="557" t="s">
        <v>10</v>
      </c>
      <c r="C802" s="558" t="s">
        <v>4854</v>
      </c>
      <c r="D802" s="543" t="s">
        <v>179</v>
      </c>
      <c r="E802" s="544">
        <v>74</v>
      </c>
      <c r="F802" s="544">
        <v>42.01</v>
      </c>
      <c r="G802" s="544">
        <f t="shared" si="73"/>
        <v>3108.74</v>
      </c>
      <c r="H802" s="570">
        <v>74</v>
      </c>
      <c r="I802" s="570">
        <v>42.01</v>
      </c>
      <c r="J802" s="570">
        <v>3108.74</v>
      </c>
      <c r="K802" s="544">
        <v>0</v>
      </c>
      <c r="L802" s="544">
        <v>50.79</v>
      </c>
      <c r="M802" s="544">
        <v>0</v>
      </c>
      <c r="N802" s="544">
        <v>0</v>
      </c>
      <c r="O802" s="544">
        <v>50.79</v>
      </c>
      <c r="P802" s="544">
        <f t="shared" ref="P802:P817" si="74">ROUND(N802*O802,2)</f>
        <v>0</v>
      </c>
      <c r="Q802" s="556"/>
      <c r="R802" s="556">
        <v>50.79</v>
      </c>
      <c r="S802" s="544">
        <v>0</v>
      </c>
      <c r="T802" s="547">
        <f t="shared" si="72"/>
        <v>74</v>
      </c>
      <c r="U802" s="547">
        <f t="shared" ref="U802:U865" si="75">ROUNDDOWN((H802*I802)+(K802*L802)+(Q802*R802),2)</f>
        <v>3108.74</v>
      </c>
    </row>
    <row r="803" spans="1:21" x14ac:dyDescent="0.3">
      <c r="A803" s="541" t="s">
        <v>3696</v>
      </c>
      <c r="B803" s="557" t="s">
        <v>10</v>
      </c>
      <c r="C803" s="558" t="s">
        <v>4544</v>
      </c>
      <c r="D803" s="543" t="s">
        <v>91</v>
      </c>
      <c r="E803" s="544">
        <v>68.676000000000002</v>
      </c>
      <c r="F803" s="544">
        <v>63.26</v>
      </c>
      <c r="G803" s="544">
        <f t="shared" si="73"/>
        <v>4344.4399999999996</v>
      </c>
      <c r="H803" s="570">
        <v>68.676000000000002</v>
      </c>
      <c r="I803" s="570">
        <v>63.26</v>
      </c>
      <c r="J803" s="570">
        <v>4344.4437600000001</v>
      </c>
      <c r="K803" s="544">
        <v>0</v>
      </c>
      <c r="L803" s="544">
        <v>76.48</v>
      </c>
      <c r="M803" s="544">
        <v>0</v>
      </c>
      <c r="N803" s="544">
        <v>0</v>
      </c>
      <c r="O803" s="544">
        <v>76.48</v>
      </c>
      <c r="P803" s="544">
        <f t="shared" si="74"/>
        <v>0</v>
      </c>
      <c r="Q803" s="556"/>
      <c r="R803" s="556">
        <v>76.48</v>
      </c>
      <c r="S803" s="544">
        <v>0</v>
      </c>
      <c r="T803" s="547">
        <f t="shared" si="72"/>
        <v>68.676000000000002</v>
      </c>
      <c r="U803" s="547">
        <f t="shared" si="75"/>
        <v>4344.4399999999996</v>
      </c>
    </row>
    <row r="804" spans="1:21" ht="27.6" x14ac:dyDescent="0.3">
      <c r="A804" s="541" t="s">
        <v>3698</v>
      </c>
      <c r="B804" s="557" t="s">
        <v>10</v>
      </c>
      <c r="C804" s="558" t="s">
        <v>4546</v>
      </c>
      <c r="D804" s="543" t="s">
        <v>91</v>
      </c>
      <c r="E804" s="544">
        <v>2.64</v>
      </c>
      <c r="F804" s="544">
        <v>305.76</v>
      </c>
      <c r="G804" s="544">
        <f t="shared" si="73"/>
        <v>807.21</v>
      </c>
      <c r="H804" s="570">
        <v>2.64</v>
      </c>
      <c r="I804" s="570">
        <v>305.76</v>
      </c>
      <c r="J804" s="570">
        <v>807.20640000000003</v>
      </c>
      <c r="K804" s="544">
        <v>0</v>
      </c>
      <c r="L804" s="544">
        <v>369.68</v>
      </c>
      <c r="M804" s="544">
        <v>0</v>
      </c>
      <c r="N804" s="544">
        <v>0</v>
      </c>
      <c r="O804" s="544">
        <v>369.68</v>
      </c>
      <c r="P804" s="544">
        <f t="shared" si="74"/>
        <v>0</v>
      </c>
      <c r="Q804" s="556"/>
      <c r="R804" s="556">
        <v>369.68</v>
      </c>
      <c r="S804" s="544">
        <v>0</v>
      </c>
      <c r="T804" s="547">
        <f t="shared" si="72"/>
        <v>2.64</v>
      </c>
      <c r="U804" s="547">
        <f t="shared" si="75"/>
        <v>807.2</v>
      </c>
    </row>
    <row r="805" spans="1:21" x14ac:dyDescent="0.3">
      <c r="A805" s="541" t="s">
        <v>3700</v>
      </c>
      <c r="B805" s="557" t="s">
        <v>10</v>
      </c>
      <c r="C805" s="558" t="s">
        <v>4470</v>
      </c>
      <c r="D805" s="543" t="s">
        <v>91</v>
      </c>
      <c r="E805" s="544">
        <v>300</v>
      </c>
      <c r="F805" s="544">
        <v>38.35</v>
      </c>
      <c r="G805" s="544">
        <f t="shared" si="73"/>
        <v>11505</v>
      </c>
      <c r="H805" s="570">
        <v>300</v>
      </c>
      <c r="I805" s="570">
        <v>38.35</v>
      </c>
      <c r="J805" s="570">
        <v>11505</v>
      </c>
      <c r="K805" s="544">
        <v>0</v>
      </c>
      <c r="L805" s="544">
        <v>46.37</v>
      </c>
      <c r="M805" s="544">
        <v>0</v>
      </c>
      <c r="N805" s="544">
        <v>0</v>
      </c>
      <c r="O805" s="544">
        <v>46.37</v>
      </c>
      <c r="P805" s="544">
        <f t="shared" si="74"/>
        <v>0</v>
      </c>
      <c r="Q805" s="556"/>
      <c r="R805" s="556">
        <v>46.37</v>
      </c>
      <c r="S805" s="544">
        <v>0</v>
      </c>
      <c r="T805" s="547">
        <f t="shared" si="72"/>
        <v>300</v>
      </c>
      <c r="U805" s="547">
        <f t="shared" si="75"/>
        <v>11505</v>
      </c>
    </row>
    <row r="806" spans="1:21" ht="41.4" x14ac:dyDescent="0.3">
      <c r="A806" s="541" t="s">
        <v>3702</v>
      </c>
      <c r="B806" s="557" t="s">
        <v>4859</v>
      </c>
      <c r="C806" s="558" t="s">
        <v>4860</v>
      </c>
      <c r="D806" s="543" t="s">
        <v>91</v>
      </c>
      <c r="E806" s="544">
        <v>12.74</v>
      </c>
      <c r="F806" s="544">
        <v>492.53</v>
      </c>
      <c r="G806" s="544">
        <f t="shared" si="73"/>
        <v>6274.83</v>
      </c>
      <c r="H806" s="570">
        <v>12.74</v>
      </c>
      <c r="I806" s="570">
        <v>492.53</v>
      </c>
      <c r="J806" s="570">
        <v>6274.8321999999998</v>
      </c>
      <c r="K806" s="544">
        <v>0</v>
      </c>
      <c r="L806" s="544">
        <v>595.5</v>
      </c>
      <c r="M806" s="544">
        <v>0</v>
      </c>
      <c r="N806" s="544">
        <v>0</v>
      </c>
      <c r="O806" s="544">
        <v>595.5</v>
      </c>
      <c r="P806" s="544">
        <f t="shared" si="74"/>
        <v>0</v>
      </c>
      <c r="Q806" s="556"/>
      <c r="R806" s="556">
        <v>595.5</v>
      </c>
      <c r="S806" s="544">
        <v>0</v>
      </c>
      <c r="T806" s="547">
        <f t="shared" si="72"/>
        <v>12.74</v>
      </c>
      <c r="U806" s="547">
        <f t="shared" si="75"/>
        <v>6274.83</v>
      </c>
    </row>
    <row r="807" spans="1:21" x14ac:dyDescent="0.3">
      <c r="A807" s="550" t="s">
        <v>3702</v>
      </c>
      <c r="B807" s="551" t="s">
        <v>4861</v>
      </c>
      <c r="C807" s="552"/>
      <c r="D807" s="553">
        <v>0</v>
      </c>
      <c r="E807" s="554">
        <v>0</v>
      </c>
      <c r="F807" s="554">
        <v>0</v>
      </c>
      <c r="G807" s="554">
        <f t="shared" si="73"/>
        <v>0</v>
      </c>
      <c r="H807" s="555">
        <v>0</v>
      </c>
      <c r="I807" s="555">
        <v>0</v>
      </c>
      <c r="J807" s="555">
        <v>0</v>
      </c>
      <c r="K807" s="554"/>
      <c r="L807" s="554">
        <v>0</v>
      </c>
      <c r="M807" s="554">
        <v>0</v>
      </c>
      <c r="N807" s="554"/>
      <c r="O807" s="554">
        <v>0</v>
      </c>
      <c r="P807" s="544">
        <f t="shared" si="74"/>
        <v>0</v>
      </c>
      <c r="Q807" s="556"/>
      <c r="R807" s="556">
        <v>0</v>
      </c>
      <c r="S807" s="544">
        <v>0</v>
      </c>
      <c r="T807" s="547">
        <f t="shared" si="72"/>
        <v>0</v>
      </c>
      <c r="U807" s="547">
        <f t="shared" si="75"/>
        <v>0</v>
      </c>
    </row>
    <row r="808" spans="1:21" ht="27.6" x14ac:dyDescent="0.3">
      <c r="A808" s="541" t="s">
        <v>5438</v>
      </c>
      <c r="B808" s="557" t="s">
        <v>10</v>
      </c>
      <c r="C808" s="558" t="s">
        <v>4446</v>
      </c>
      <c r="D808" s="543" t="s">
        <v>106</v>
      </c>
      <c r="E808" s="544">
        <v>303.16800000000001</v>
      </c>
      <c r="F808" s="544">
        <v>14.17</v>
      </c>
      <c r="G808" s="544">
        <f t="shared" si="73"/>
        <v>4295.8900000000003</v>
      </c>
      <c r="H808" s="570">
        <v>303.16800000000001</v>
      </c>
      <c r="I808" s="570">
        <v>14.17</v>
      </c>
      <c r="J808" s="570">
        <v>4295.8905599999998</v>
      </c>
      <c r="K808" s="544">
        <v>0</v>
      </c>
      <c r="L808" s="544">
        <v>17.13</v>
      </c>
      <c r="M808" s="544">
        <v>0</v>
      </c>
      <c r="N808" s="544">
        <v>0</v>
      </c>
      <c r="O808" s="544">
        <v>17.13</v>
      </c>
      <c r="P808" s="544">
        <f t="shared" si="74"/>
        <v>0</v>
      </c>
      <c r="Q808" s="556"/>
      <c r="R808" s="556">
        <v>17.13</v>
      </c>
      <c r="S808" s="544">
        <v>0</v>
      </c>
      <c r="T808" s="547">
        <f t="shared" si="72"/>
        <v>303.16800000000001</v>
      </c>
      <c r="U808" s="547">
        <f t="shared" si="75"/>
        <v>4295.8900000000003</v>
      </c>
    </row>
    <row r="809" spans="1:21" ht="27.6" x14ac:dyDescent="0.3">
      <c r="A809" s="541" t="s">
        <v>5439</v>
      </c>
      <c r="B809" s="557" t="s">
        <v>10</v>
      </c>
      <c r="C809" s="558" t="s">
        <v>4448</v>
      </c>
      <c r="D809" s="543" t="s">
        <v>106</v>
      </c>
      <c r="E809" s="544">
        <v>89.891999999999996</v>
      </c>
      <c r="F809" s="544">
        <v>12.92</v>
      </c>
      <c r="G809" s="544">
        <f t="shared" si="73"/>
        <v>1161.4000000000001</v>
      </c>
      <c r="H809" s="570">
        <v>89.891999999999996</v>
      </c>
      <c r="I809" s="570">
        <v>12.92</v>
      </c>
      <c r="J809" s="570">
        <v>1161.40464</v>
      </c>
      <c r="K809" s="544">
        <v>0</v>
      </c>
      <c r="L809" s="544">
        <v>15.62</v>
      </c>
      <c r="M809" s="544">
        <v>0</v>
      </c>
      <c r="N809" s="544">
        <v>0</v>
      </c>
      <c r="O809" s="544">
        <v>15.62</v>
      </c>
      <c r="P809" s="544">
        <f t="shared" si="74"/>
        <v>0</v>
      </c>
      <c r="Q809" s="556"/>
      <c r="R809" s="556">
        <v>15.62</v>
      </c>
      <c r="S809" s="544">
        <v>0</v>
      </c>
      <c r="T809" s="547">
        <f t="shared" si="72"/>
        <v>89.891999999999996</v>
      </c>
      <c r="U809" s="547">
        <f t="shared" si="75"/>
        <v>1161.4000000000001</v>
      </c>
    </row>
    <row r="810" spans="1:21" x14ac:dyDescent="0.3">
      <c r="A810" s="541" t="s">
        <v>5440</v>
      </c>
      <c r="B810" s="557" t="s">
        <v>10</v>
      </c>
      <c r="C810" s="558" t="s">
        <v>4450</v>
      </c>
      <c r="D810" s="543" t="s">
        <v>106</v>
      </c>
      <c r="E810" s="544">
        <v>376.14</v>
      </c>
      <c r="F810" s="544">
        <v>11.84</v>
      </c>
      <c r="G810" s="544">
        <f t="shared" si="73"/>
        <v>4453.5</v>
      </c>
      <c r="H810" s="570">
        <v>376.14</v>
      </c>
      <c r="I810" s="570">
        <v>11.84</v>
      </c>
      <c r="J810" s="570">
        <v>4453.4975999999997</v>
      </c>
      <c r="K810" s="544">
        <v>0</v>
      </c>
      <c r="L810" s="544">
        <v>14.32</v>
      </c>
      <c r="M810" s="544">
        <v>0</v>
      </c>
      <c r="N810" s="544">
        <v>0</v>
      </c>
      <c r="O810" s="544">
        <v>14.32</v>
      </c>
      <c r="P810" s="544">
        <f t="shared" si="74"/>
        <v>0</v>
      </c>
      <c r="Q810" s="556"/>
      <c r="R810" s="556">
        <v>14.32</v>
      </c>
      <c r="S810" s="544">
        <v>0</v>
      </c>
      <c r="T810" s="547">
        <f t="shared" si="72"/>
        <v>376.14</v>
      </c>
      <c r="U810" s="547">
        <f t="shared" si="75"/>
        <v>4453.49</v>
      </c>
    </row>
    <row r="811" spans="1:21" x14ac:dyDescent="0.3">
      <c r="A811" s="541" t="s">
        <v>5441</v>
      </c>
      <c r="B811" s="557" t="s">
        <v>10</v>
      </c>
      <c r="C811" s="558" t="s">
        <v>4452</v>
      </c>
      <c r="D811" s="543" t="s">
        <v>106</v>
      </c>
      <c r="E811" s="544">
        <v>254.61600000000001</v>
      </c>
      <c r="F811" s="544">
        <v>10.42</v>
      </c>
      <c r="G811" s="544">
        <f t="shared" si="73"/>
        <v>2653.1</v>
      </c>
      <c r="H811" s="570">
        <v>254.61600000000001</v>
      </c>
      <c r="I811" s="570">
        <v>10.42</v>
      </c>
      <c r="J811" s="570">
        <v>2653.09872</v>
      </c>
      <c r="K811" s="544">
        <v>0</v>
      </c>
      <c r="L811" s="544">
        <v>12.6</v>
      </c>
      <c r="M811" s="544">
        <v>0</v>
      </c>
      <c r="N811" s="544">
        <v>0</v>
      </c>
      <c r="O811" s="544">
        <v>12.6</v>
      </c>
      <c r="P811" s="544">
        <f t="shared" si="74"/>
        <v>0</v>
      </c>
      <c r="Q811" s="556"/>
      <c r="R811" s="556">
        <v>12.6</v>
      </c>
      <c r="S811" s="544">
        <v>0</v>
      </c>
      <c r="T811" s="547">
        <f t="shared" si="72"/>
        <v>254.61600000000001</v>
      </c>
      <c r="U811" s="547">
        <f t="shared" si="75"/>
        <v>2653.09</v>
      </c>
    </row>
    <row r="812" spans="1:21" x14ac:dyDescent="0.3">
      <c r="A812" s="541" t="s">
        <v>5442</v>
      </c>
      <c r="B812" s="557" t="s">
        <v>10</v>
      </c>
      <c r="C812" s="558" t="s">
        <v>5443</v>
      </c>
      <c r="D812" s="543" t="s">
        <v>106</v>
      </c>
      <c r="E812" s="544">
        <v>172.476</v>
      </c>
      <c r="F812" s="544">
        <v>8.77</v>
      </c>
      <c r="G812" s="544">
        <f t="shared" si="73"/>
        <v>1512.61</v>
      </c>
      <c r="H812" s="570">
        <v>172.476</v>
      </c>
      <c r="I812" s="570">
        <v>8.77</v>
      </c>
      <c r="J812" s="570">
        <v>1512.6145199999999</v>
      </c>
      <c r="K812" s="544">
        <v>0</v>
      </c>
      <c r="L812" s="544">
        <v>10.6</v>
      </c>
      <c r="M812" s="544">
        <v>0</v>
      </c>
      <c r="N812" s="544">
        <v>0</v>
      </c>
      <c r="O812" s="544">
        <v>10.6</v>
      </c>
      <c r="P812" s="544">
        <f t="shared" si="74"/>
        <v>0</v>
      </c>
      <c r="Q812" s="556"/>
      <c r="R812" s="556">
        <v>10.6</v>
      </c>
      <c r="S812" s="544">
        <v>0</v>
      </c>
      <c r="T812" s="547">
        <f t="shared" si="72"/>
        <v>172.476</v>
      </c>
      <c r="U812" s="547">
        <f t="shared" si="75"/>
        <v>1512.61</v>
      </c>
    </row>
    <row r="813" spans="1:21" ht="27.6" x14ac:dyDescent="0.3">
      <c r="A813" s="541" t="s">
        <v>3704</v>
      </c>
      <c r="B813" s="557" t="s">
        <v>10</v>
      </c>
      <c r="C813" s="558" t="s">
        <v>5444</v>
      </c>
      <c r="D813" s="543" t="s">
        <v>115</v>
      </c>
      <c r="E813" s="544">
        <v>207.864</v>
      </c>
      <c r="F813" s="544">
        <v>54.98</v>
      </c>
      <c r="G813" s="544">
        <f t="shared" si="73"/>
        <v>11428.36</v>
      </c>
      <c r="H813" s="570">
        <v>207.864</v>
      </c>
      <c r="I813" s="570">
        <v>54.98</v>
      </c>
      <c r="J813" s="570">
        <v>11428.362719999999</v>
      </c>
      <c r="K813" s="544">
        <v>0</v>
      </c>
      <c r="L813" s="544">
        <v>66.47</v>
      </c>
      <c r="M813" s="544">
        <v>0</v>
      </c>
      <c r="N813" s="544">
        <v>0</v>
      </c>
      <c r="O813" s="544">
        <v>66.47</v>
      </c>
      <c r="P813" s="544">
        <f t="shared" si="74"/>
        <v>0</v>
      </c>
      <c r="Q813" s="556"/>
      <c r="R813" s="556">
        <v>66.47</v>
      </c>
      <c r="S813" s="544">
        <v>0</v>
      </c>
      <c r="T813" s="547">
        <f t="shared" si="72"/>
        <v>207.864</v>
      </c>
      <c r="U813" s="547">
        <f t="shared" si="75"/>
        <v>11428.36</v>
      </c>
    </row>
    <row r="814" spans="1:21" ht="27.6" x14ac:dyDescent="0.3">
      <c r="A814" s="541" t="s">
        <v>3706</v>
      </c>
      <c r="B814" s="557" t="s">
        <v>10</v>
      </c>
      <c r="C814" s="558" t="s">
        <v>4458</v>
      </c>
      <c r="D814" s="543" t="s">
        <v>91</v>
      </c>
      <c r="E814" s="544">
        <v>16.643999999999998</v>
      </c>
      <c r="F814" s="544">
        <v>401.96</v>
      </c>
      <c r="G814" s="544">
        <f t="shared" si="73"/>
        <v>6690.22</v>
      </c>
      <c r="H814" s="570">
        <v>16.643999999999998</v>
      </c>
      <c r="I814" s="570">
        <v>401.96</v>
      </c>
      <c r="J814" s="570">
        <v>6690.2222399999991</v>
      </c>
      <c r="K814" s="544">
        <v>0</v>
      </c>
      <c r="L814" s="544">
        <v>485.99</v>
      </c>
      <c r="M814" s="544">
        <v>0</v>
      </c>
      <c r="N814" s="544">
        <v>0</v>
      </c>
      <c r="O814" s="544">
        <v>485.99</v>
      </c>
      <c r="P814" s="544">
        <f t="shared" si="74"/>
        <v>0</v>
      </c>
      <c r="Q814" s="556"/>
      <c r="R814" s="556">
        <v>485.99</v>
      </c>
      <c r="S814" s="544">
        <v>0</v>
      </c>
      <c r="T814" s="547">
        <f t="shared" si="72"/>
        <v>16.643999999999998</v>
      </c>
      <c r="U814" s="547">
        <f t="shared" si="75"/>
        <v>6690.22</v>
      </c>
    </row>
    <row r="815" spans="1:21" x14ac:dyDescent="0.3">
      <c r="A815" s="541" t="s">
        <v>3708</v>
      </c>
      <c r="B815" s="557" t="s">
        <v>10</v>
      </c>
      <c r="C815" s="558" t="s">
        <v>4875</v>
      </c>
      <c r="D815" s="543" t="s">
        <v>91</v>
      </c>
      <c r="E815" s="544">
        <v>19.283999999999999</v>
      </c>
      <c r="F815" s="544">
        <v>165.85</v>
      </c>
      <c r="G815" s="544">
        <f t="shared" si="73"/>
        <v>3198.25</v>
      </c>
      <c r="H815" s="570">
        <v>19.283999999999999</v>
      </c>
      <c r="I815" s="570">
        <v>165.85</v>
      </c>
      <c r="J815" s="570">
        <v>3198.2513999999996</v>
      </c>
      <c r="K815" s="544">
        <v>0</v>
      </c>
      <c r="L815" s="544">
        <v>200.52</v>
      </c>
      <c r="M815" s="544">
        <v>0</v>
      </c>
      <c r="N815" s="544">
        <v>0</v>
      </c>
      <c r="O815" s="544">
        <v>200.52</v>
      </c>
      <c r="P815" s="544">
        <f t="shared" si="74"/>
        <v>0</v>
      </c>
      <c r="Q815" s="556"/>
      <c r="R815" s="556">
        <v>200.52</v>
      </c>
      <c r="S815" s="544">
        <v>0</v>
      </c>
      <c r="T815" s="547">
        <f t="shared" si="72"/>
        <v>19.283999999999999</v>
      </c>
      <c r="U815" s="547">
        <f t="shared" si="75"/>
        <v>3198.25</v>
      </c>
    </row>
    <row r="816" spans="1:21" ht="27.6" x14ac:dyDescent="0.3">
      <c r="A816" s="541" t="s">
        <v>3710</v>
      </c>
      <c r="B816" s="557" t="s">
        <v>10</v>
      </c>
      <c r="C816" s="558" t="s">
        <v>5445</v>
      </c>
      <c r="D816" s="543" t="s">
        <v>115</v>
      </c>
      <c r="E816" s="544">
        <v>11.423999999999999</v>
      </c>
      <c r="F816" s="544">
        <v>34.71</v>
      </c>
      <c r="G816" s="544">
        <f t="shared" si="73"/>
        <v>396.53</v>
      </c>
      <c r="H816" s="570">
        <v>11.423999999999999</v>
      </c>
      <c r="I816" s="570">
        <v>34.71</v>
      </c>
      <c r="J816" s="570">
        <v>396.52704</v>
      </c>
      <c r="K816" s="544">
        <v>0</v>
      </c>
      <c r="L816" s="544">
        <v>41.97</v>
      </c>
      <c r="M816" s="544">
        <v>0</v>
      </c>
      <c r="N816" s="544">
        <v>0</v>
      </c>
      <c r="O816" s="544">
        <v>41.97</v>
      </c>
      <c r="P816" s="544">
        <f t="shared" si="74"/>
        <v>0</v>
      </c>
      <c r="Q816" s="556"/>
      <c r="R816" s="556">
        <v>41.97</v>
      </c>
      <c r="S816" s="544">
        <v>0</v>
      </c>
      <c r="T816" s="547">
        <f t="shared" si="72"/>
        <v>11.423999999999999</v>
      </c>
      <c r="U816" s="547">
        <f t="shared" si="75"/>
        <v>396.52</v>
      </c>
    </row>
    <row r="817" spans="1:21" x14ac:dyDescent="0.3">
      <c r="A817" s="541" t="s">
        <v>3712</v>
      </c>
      <c r="B817" s="557" t="s">
        <v>10</v>
      </c>
      <c r="C817" s="558" t="s">
        <v>5446</v>
      </c>
      <c r="D817" s="543" t="s">
        <v>91</v>
      </c>
      <c r="E817" s="544">
        <v>72.191999999999993</v>
      </c>
      <c r="F817" s="544">
        <v>37.68</v>
      </c>
      <c r="G817" s="544">
        <f t="shared" si="73"/>
        <v>2720.19</v>
      </c>
      <c r="H817" s="570">
        <v>72.191999999999993</v>
      </c>
      <c r="I817" s="570">
        <v>37.68</v>
      </c>
      <c r="J817" s="570">
        <v>2720.1945599999999</v>
      </c>
      <c r="K817" s="544">
        <v>0</v>
      </c>
      <c r="L817" s="544">
        <v>45.56</v>
      </c>
      <c r="M817" s="544">
        <v>0</v>
      </c>
      <c r="N817" s="544">
        <v>0</v>
      </c>
      <c r="O817" s="544">
        <v>45.56</v>
      </c>
      <c r="P817" s="544">
        <f t="shared" si="74"/>
        <v>0</v>
      </c>
      <c r="Q817" s="556"/>
      <c r="R817" s="556">
        <v>45.56</v>
      </c>
      <c r="S817" s="544">
        <v>0</v>
      </c>
      <c r="T817" s="547">
        <f t="shared" si="72"/>
        <v>72.191999999999993</v>
      </c>
      <c r="U817" s="547">
        <f t="shared" si="75"/>
        <v>2720.19</v>
      </c>
    </row>
    <row r="818" spans="1:21" x14ac:dyDescent="0.3">
      <c r="A818" s="559" t="s">
        <v>300</v>
      </c>
      <c r="B818" s="560" t="s">
        <v>4560</v>
      </c>
      <c r="C818" s="561"/>
      <c r="D818" s="562">
        <v>0</v>
      </c>
      <c r="E818" s="563">
        <v>0</v>
      </c>
      <c r="F818" s="563">
        <v>0</v>
      </c>
      <c r="G818" s="563">
        <f t="shared" si="73"/>
        <v>0</v>
      </c>
      <c r="H818" s="563">
        <v>0</v>
      </c>
      <c r="I818" s="563">
        <v>0</v>
      </c>
      <c r="J818" s="563">
        <v>0</v>
      </c>
      <c r="K818" s="563"/>
      <c r="L818" s="563">
        <v>0</v>
      </c>
      <c r="M818" s="563">
        <v>0</v>
      </c>
      <c r="N818" s="563"/>
      <c r="O818" s="563">
        <v>0</v>
      </c>
      <c r="P818" s="563">
        <v>0</v>
      </c>
      <c r="Q818" s="564"/>
      <c r="R818" s="564"/>
      <c r="S818" s="565">
        <v>0</v>
      </c>
      <c r="T818" s="566">
        <f t="shared" si="72"/>
        <v>0</v>
      </c>
      <c r="U818" s="566">
        <f t="shared" si="75"/>
        <v>0</v>
      </c>
    </row>
    <row r="819" spans="1:21" x14ac:dyDescent="0.3">
      <c r="A819" s="550" t="s">
        <v>3724</v>
      </c>
      <c r="B819" s="551" t="s">
        <v>4861</v>
      </c>
      <c r="C819" s="552"/>
      <c r="D819" s="553">
        <v>0</v>
      </c>
      <c r="E819" s="554">
        <v>0</v>
      </c>
      <c r="F819" s="554">
        <v>0</v>
      </c>
      <c r="G819" s="554">
        <f t="shared" si="73"/>
        <v>0</v>
      </c>
      <c r="H819" s="555">
        <v>0</v>
      </c>
      <c r="I819" s="555">
        <v>0</v>
      </c>
      <c r="J819" s="555">
        <v>0</v>
      </c>
      <c r="K819" s="554"/>
      <c r="L819" s="554">
        <v>0</v>
      </c>
      <c r="M819" s="554">
        <v>0</v>
      </c>
      <c r="N819" s="554"/>
      <c r="O819" s="554">
        <v>0</v>
      </c>
      <c r="P819" s="544">
        <f t="shared" ref="P819:P828" si="76">ROUND(N819*O819,2)</f>
        <v>0</v>
      </c>
      <c r="Q819" s="556"/>
      <c r="R819" s="556">
        <v>0</v>
      </c>
      <c r="S819" s="544">
        <v>0</v>
      </c>
      <c r="T819" s="547">
        <f t="shared" si="72"/>
        <v>0</v>
      </c>
      <c r="U819" s="547">
        <f t="shared" si="75"/>
        <v>0</v>
      </c>
    </row>
    <row r="820" spans="1:21" ht="27.6" x14ac:dyDescent="0.3">
      <c r="A820" s="541" t="s">
        <v>5447</v>
      </c>
      <c r="B820" s="557" t="s">
        <v>10</v>
      </c>
      <c r="C820" s="558" t="s">
        <v>5448</v>
      </c>
      <c r="D820" s="543" t="s">
        <v>106</v>
      </c>
      <c r="E820" s="544">
        <v>464.50799999999998</v>
      </c>
      <c r="F820" s="544">
        <v>14.26</v>
      </c>
      <c r="G820" s="544">
        <f t="shared" si="73"/>
        <v>6623.88</v>
      </c>
      <c r="H820" s="570">
        <v>464.50799999999998</v>
      </c>
      <c r="I820" s="570">
        <v>14.26</v>
      </c>
      <c r="J820" s="570">
        <v>6623.8840799999998</v>
      </c>
      <c r="K820" s="544">
        <v>0</v>
      </c>
      <c r="L820" s="544">
        <v>17.239999999999998</v>
      </c>
      <c r="M820" s="544">
        <v>0</v>
      </c>
      <c r="N820" s="544">
        <v>0</v>
      </c>
      <c r="O820" s="544">
        <v>17.239999999999998</v>
      </c>
      <c r="P820" s="544">
        <f t="shared" si="76"/>
        <v>0</v>
      </c>
      <c r="Q820" s="556"/>
      <c r="R820" s="556">
        <v>17.239999999999998</v>
      </c>
      <c r="S820" s="544">
        <v>0</v>
      </c>
      <c r="T820" s="547">
        <f t="shared" si="72"/>
        <v>464.50799999999998</v>
      </c>
      <c r="U820" s="547">
        <f t="shared" si="75"/>
        <v>6623.88</v>
      </c>
    </row>
    <row r="821" spans="1:21" ht="27.6" x14ac:dyDescent="0.3">
      <c r="A821" s="541" t="s">
        <v>5449</v>
      </c>
      <c r="B821" s="557" t="s">
        <v>10</v>
      </c>
      <c r="C821" s="558" t="s">
        <v>5450</v>
      </c>
      <c r="D821" s="543" t="s">
        <v>106</v>
      </c>
      <c r="E821" s="544">
        <v>117.16800000000001</v>
      </c>
      <c r="F821" s="544">
        <v>12.98</v>
      </c>
      <c r="G821" s="544">
        <f t="shared" si="73"/>
        <v>1520.84</v>
      </c>
      <c r="H821" s="570">
        <v>117.16800000000001</v>
      </c>
      <c r="I821" s="570">
        <v>12.98</v>
      </c>
      <c r="J821" s="570">
        <v>1520.8406400000001</v>
      </c>
      <c r="K821" s="544">
        <v>0</v>
      </c>
      <c r="L821" s="544">
        <v>15.69</v>
      </c>
      <c r="M821" s="544">
        <v>0</v>
      </c>
      <c r="N821" s="544">
        <v>0</v>
      </c>
      <c r="O821" s="544">
        <v>15.69</v>
      </c>
      <c r="P821" s="544">
        <f t="shared" si="76"/>
        <v>0</v>
      </c>
      <c r="Q821" s="556"/>
      <c r="R821" s="556">
        <v>15.69</v>
      </c>
      <c r="S821" s="544">
        <v>0</v>
      </c>
      <c r="T821" s="547">
        <f t="shared" si="72"/>
        <v>117.16800000000001</v>
      </c>
      <c r="U821" s="547">
        <f t="shared" si="75"/>
        <v>1520.84</v>
      </c>
    </row>
    <row r="822" spans="1:21" ht="27.6" x14ac:dyDescent="0.3">
      <c r="A822" s="541" t="s">
        <v>5451</v>
      </c>
      <c r="B822" s="557" t="s">
        <v>10</v>
      </c>
      <c r="C822" s="558" t="s">
        <v>5452</v>
      </c>
      <c r="D822" s="543" t="s">
        <v>106</v>
      </c>
      <c r="E822" s="544">
        <v>226.476</v>
      </c>
      <c r="F822" s="544">
        <v>11.84</v>
      </c>
      <c r="G822" s="544">
        <f t="shared" si="73"/>
        <v>2681.48</v>
      </c>
      <c r="H822" s="570">
        <v>226.476</v>
      </c>
      <c r="I822" s="570">
        <v>11.84</v>
      </c>
      <c r="J822" s="570">
        <v>2681.4758400000001</v>
      </c>
      <c r="K822" s="544">
        <v>0</v>
      </c>
      <c r="L822" s="544">
        <v>14.32</v>
      </c>
      <c r="M822" s="544">
        <v>0</v>
      </c>
      <c r="N822" s="544">
        <v>0</v>
      </c>
      <c r="O822" s="544">
        <v>14.32</v>
      </c>
      <c r="P822" s="544">
        <f t="shared" si="76"/>
        <v>0</v>
      </c>
      <c r="Q822" s="556"/>
      <c r="R822" s="556">
        <v>14.32</v>
      </c>
      <c r="S822" s="544">
        <v>0</v>
      </c>
      <c r="T822" s="547">
        <f t="shared" si="72"/>
        <v>226.476</v>
      </c>
      <c r="U822" s="547">
        <f t="shared" si="75"/>
        <v>2681.47</v>
      </c>
    </row>
    <row r="823" spans="1:21" ht="27.6" x14ac:dyDescent="0.3">
      <c r="A823" s="541" t="s">
        <v>5453</v>
      </c>
      <c r="B823" s="557" t="s">
        <v>10</v>
      </c>
      <c r="C823" s="558" t="s">
        <v>5454</v>
      </c>
      <c r="D823" s="543" t="s">
        <v>106</v>
      </c>
      <c r="E823" s="544">
        <v>491.34</v>
      </c>
      <c r="F823" s="544">
        <v>10.37</v>
      </c>
      <c r="G823" s="544">
        <f t="shared" si="73"/>
        <v>5095.2</v>
      </c>
      <c r="H823" s="570">
        <v>491.34</v>
      </c>
      <c r="I823" s="570">
        <v>10.37</v>
      </c>
      <c r="J823" s="570">
        <v>5095.1957999999995</v>
      </c>
      <c r="K823" s="544">
        <v>0</v>
      </c>
      <c r="L823" s="544">
        <v>12.54</v>
      </c>
      <c r="M823" s="544">
        <v>0</v>
      </c>
      <c r="N823" s="544">
        <v>0</v>
      </c>
      <c r="O823" s="544">
        <v>12.54</v>
      </c>
      <c r="P823" s="544">
        <f t="shared" si="76"/>
        <v>0</v>
      </c>
      <c r="Q823" s="556"/>
      <c r="R823" s="556">
        <v>12.54</v>
      </c>
      <c r="S823" s="544">
        <v>0</v>
      </c>
      <c r="T823" s="547">
        <f t="shared" si="72"/>
        <v>491.34</v>
      </c>
      <c r="U823" s="547">
        <f t="shared" si="75"/>
        <v>5095.1899999999996</v>
      </c>
    </row>
    <row r="824" spans="1:21" ht="27.6" x14ac:dyDescent="0.3">
      <c r="A824" s="541" t="s">
        <v>5455</v>
      </c>
      <c r="B824" s="557" t="s">
        <v>10</v>
      </c>
      <c r="C824" s="558" t="s">
        <v>5456</v>
      </c>
      <c r="D824" s="543" t="s">
        <v>106</v>
      </c>
      <c r="E824" s="544">
        <v>363.81600000000003</v>
      </c>
      <c r="F824" s="544">
        <v>8.67</v>
      </c>
      <c r="G824" s="544">
        <f t="shared" si="73"/>
        <v>3154.28</v>
      </c>
      <c r="H824" s="570">
        <v>363.81600000000003</v>
      </c>
      <c r="I824" s="570">
        <v>8.67</v>
      </c>
      <c r="J824" s="570">
        <v>3154.2847200000001</v>
      </c>
      <c r="K824" s="544">
        <v>0</v>
      </c>
      <c r="L824" s="544">
        <v>10.48</v>
      </c>
      <c r="M824" s="544">
        <v>0</v>
      </c>
      <c r="N824" s="544">
        <v>0</v>
      </c>
      <c r="O824" s="544">
        <v>10.48</v>
      </c>
      <c r="P824" s="544">
        <f t="shared" si="76"/>
        <v>0</v>
      </c>
      <c r="Q824" s="556"/>
      <c r="R824" s="556">
        <v>10.48</v>
      </c>
      <c r="S824" s="544">
        <v>0</v>
      </c>
      <c r="T824" s="547">
        <f t="shared" si="72"/>
        <v>363.81600000000003</v>
      </c>
      <c r="U824" s="547">
        <f t="shared" si="75"/>
        <v>3154.28</v>
      </c>
    </row>
    <row r="825" spans="1:21" ht="27.6" x14ac:dyDescent="0.3">
      <c r="A825" s="541" t="s">
        <v>3725</v>
      </c>
      <c r="B825" s="557" t="s">
        <v>10</v>
      </c>
      <c r="C825" s="558" t="s">
        <v>5457</v>
      </c>
      <c r="D825" s="543" t="s">
        <v>115</v>
      </c>
      <c r="E825" s="544">
        <v>389.50799999999998</v>
      </c>
      <c r="F825" s="544">
        <v>84.72</v>
      </c>
      <c r="G825" s="544">
        <f t="shared" si="73"/>
        <v>32999.120000000003</v>
      </c>
      <c r="H825" s="570">
        <v>389.50799999999998</v>
      </c>
      <c r="I825" s="570">
        <v>84.72</v>
      </c>
      <c r="J825" s="570">
        <v>32999.117760000001</v>
      </c>
      <c r="K825" s="544">
        <v>0</v>
      </c>
      <c r="L825" s="544">
        <v>102.43</v>
      </c>
      <c r="M825" s="544">
        <v>0</v>
      </c>
      <c r="N825" s="544">
        <v>0</v>
      </c>
      <c r="O825" s="544">
        <v>102.43</v>
      </c>
      <c r="P825" s="544">
        <f t="shared" si="76"/>
        <v>0</v>
      </c>
      <c r="Q825" s="556"/>
      <c r="R825" s="556">
        <v>102.43</v>
      </c>
      <c r="S825" s="544">
        <v>0</v>
      </c>
      <c r="T825" s="547">
        <f t="shared" si="72"/>
        <v>389.50799999999998</v>
      </c>
      <c r="U825" s="547">
        <f t="shared" si="75"/>
        <v>32999.11</v>
      </c>
    </row>
    <row r="826" spans="1:21" ht="27.6" x14ac:dyDescent="0.3">
      <c r="A826" s="541" t="s">
        <v>5458</v>
      </c>
      <c r="B826" s="557" t="s">
        <v>10</v>
      </c>
      <c r="C826" s="558" t="s">
        <v>4458</v>
      </c>
      <c r="D826" s="543" t="s">
        <v>91</v>
      </c>
      <c r="E826" s="544">
        <v>23.479999999999997</v>
      </c>
      <c r="F826" s="544">
        <v>401.96</v>
      </c>
      <c r="G826" s="544">
        <f t="shared" si="73"/>
        <v>9438.02</v>
      </c>
      <c r="H826" s="570">
        <v>23.479999999999997</v>
      </c>
      <c r="I826" s="570">
        <v>401.96</v>
      </c>
      <c r="J826" s="570">
        <v>9438.0207999999984</v>
      </c>
      <c r="K826" s="544">
        <v>0</v>
      </c>
      <c r="L826" s="544">
        <v>485.99</v>
      </c>
      <c r="M826" s="544">
        <v>0</v>
      </c>
      <c r="N826" s="544">
        <v>0</v>
      </c>
      <c r="O826" s="544">
        <v>485.99</v>
      </c>
      <c r="P826" s="544">
        <f t="shared" si="76"/>
        <v>0</v>
      </c>
      <c r="Q826" s="556"/>
      <c r="R826" s="556">
        <v>485.99</v>
      </c>
      <c r="S826" s="544">
        <v>0</v>
      </c>
      <c r="T826" s="547">
        <f t="shared" si="72"/>
        <v>23.479999999999997</v>
      </c>
      <c r="U826" s="547">
        <f t="shared" si="75"/>
        <v>9438.02</v>
      </c>
    </row>
    <row r="827" spans="1:21" ht="27.6" x14ac:dyDescent="0.3">
      <c r="A827" s="541" t="s">
        <v>5459</v>
      </c>
      <c r="B827" s="557" t="s">
        <v>10</v>
      </c>
      <c r="C827" s="558" t="s">
        <v>4892</v>
      </c>
      <c r="D827" s="543" t="s">
        <v>91</v>
      </c>
      <c r="E827" s="544">
        <v>23.479999999999997</v>
      </c>
      <c r="F827" s="544">
        <v>165.85</v>
      </c>
      <c r="G827" s="544">
        <f t="shared" si="73"/>
        <v>3894.16</v>
      </c>
      <c r="H827" s="570">
        <v>23.479999999999997</v>
      </c>
      <c r="I827" s="570">
        <v>165.85</v>
      </c>
      <c r="J827" s="570">
        <v>3894.1579999999994</v>
      </c>
      <c r="K827" s="544">
        <v>0</v>
      </c>
      <c r="L827" s="544">
        <v>200.52</v>
      </c>
      <c r="M827" s="544">
        <v>0</v>
      </c>
      <c r="N827" s="544">
        <v>0</v>
      </c>
      <c r="O827" s="544">
        <v>200.52</v>
      </c>
      <c r="P827" s="544">
        <f t="shared" si="76"/>
        <v>0</v>
      </c>
      <c r="Q827" s="556"/>
      <c r="R827" s="556">
        <v>200.52</v>
      </c>
      <c r="S827" s="544">
        <v>0</v>
      </c>
      <c r="T827" s="547">
        <f t="shared" si="72"/>
        <v>23.479999999999997</v>
      </c>
      <c r="U827" s="547">
        <f t="shared" si="75"/>
        <v>3894.15</v>
      </c>
    </row>
    <row r="828" spans="1:21" ht="27.6" x14ac:dyDescent="0.3">
      <c r="A828" s="541" t="s">
        <v>5460</v>
      </c>
      <c r="B828" s="557" t="s">
        <v>10</v>
      </c>
      <c r="C828" s="558" t="s">
        <v>5461</v>
      </c>
      <c r="D828" s="543" t="s">
        <v>115</v>
      </c>
      <c r="E828" s="544">
        <v>219.07</v>
      </c>
      <c r="F828" s="544">
        <v>96.76</v>
      </c>
      <c r="G828" s="544">
        <f t="shared" si="73"/>
        <v>21197.21</v>
      </c>
      <c r="H828" s="570">
        <v>219.07</v>
      </c>
      <c r="I828" s="570">
        <v>96.76</v>
      </c>
      <c r="J828" s="570">
        <v>21197.213200000002</v>
      </c>
      <c r="K828" s="544">
        <v>0</v>
      </c>
      <c r="L828" s="544">
        <v>116.99</v>
      </c>
      <c r="M828" s="544">
        <v>0</v>
      </c>
      <c r="N828" s="544">
        <v>0</v>
      </c>
      <c r="O828" s="544">
        <v>116.99</v>
      </c>
      <c r="P828" s="544">
        <f t="shared" si="76"/>
        <v>0</v>
      </c>
      <c r="Q828" s="556"/>
      <c r="R828" s="556">
        <v>116.99</v>
      </c>
      <c r="S828" s="544">
        <v>0</v>
      </c>
      <c r="T828" s="547">
        <f t="shared" si="72"/>
        <v>219.07</v>
      </c>
      <c r="U828" s="547">
        <f t="shared" si="75"/>
        <v>21197.21</v>
      </c>
    </row>
    <row r="829" spans="1:21" x14ac:dyDescent="0.3">
      <c r="A829" s="559" t="s">
        <v>302</v>
      </c>
      <c r="B829" s="560" t="s">
        <v>4567</v>
      </c>
      <c r="C829" s="561"/>
      <c r="D829" s="562">
        <v>0</v>
      </c>
      <c r="E829" s="563">
        <v>0</v>
      </c>
      <c r="F829" s="563">
        <v>0</v>
      </c>
      <c r="G829" s="563">
        <f t="shared" si="73"/>
        <v>0</v>
      </c>
      <c r="H829" s="563">
        <v>0</v>
      </c>
      <c r="I829" s="563">
        <v>0</v>
      </c>
      <c r="J829" s="563">
        <v>0</v>
      </c>
      <c r="K829" s="563"/>
      <c r="L829" s="563">
        <v>0</v>
      </c>
      <c r="M829" s="563">
        <v>0</v>
      </c>
      <c r="N829" s="563"/>
      <c r="O829" s="563">
        <v>0</v>
      </c>
      <c r="P829" s="563">
        <v>0</v>
      </c>
      <c r="Q829" s="564"/>
      <c r="R829" s="564"/>
      <c r="S829" s="565">
        <v>0</v>
      </c>
      <c r="T829" s="566">
        <f t="shared" si="72"/>
        <v>0</v>
      </c>
      <c r="U829" s="566">
        <f t="shared" si="75"/>
        <v>0</v>
      </c>
    </row>
    <row r="830" spans="1:21" ht="41.4" x14ac:dyDescent="0.3">
      <c r="A830" s="541" t="s">
        <v>3727</v>
      </c>
      <c r="B830" s="557" t="s">
        <v>10</v>
      </c>
      <c r="C830" s="558" t="s">
        <v>4569</v>
      </c>
      <c r="D830" s="543" t="s">
        <v>115</v>
      </c>
      <c r="E830" s="544">
        <v>457.73</v>
      </c>
      <c r="F830" s="544">
        <v>63.77</v>
      </c>
      <c r="G830" s="544">
        <f t="shared" si="73"/>
        <v>29189.439999999999</v>
      </c>
      <c r="H830" s="570">
        <v>457.73</v>
      </c>
      <c r="I830" s="570">
        <v>63.77</v>
      </c>
      <c r="J830" s="570">
        <v>29189.442100000004</v>
      </c>
      <c r="K830" s="544">
        <v>0</v>
      </c>
      <c r="L830" s="544">
        <v>77.099999999999994</v>
      </c>
      <c r="M830" s="544">
        <v>0</v>
      </c>
      <c r="N830" s="544">
        <v>0</v>
      </c>
      <c r="O830" s="544">
        <v>77.099999999999994</v>
      </c>
      <c r="P830" s="544">
        <f t="shared" ref="P830:P836" si="77">ROUND(N830*O830,2)</f>
        <v>0</v>
      </c>
      <c r="Q830" s="556"/>
      <c r="R830" s="556">
        <v>77.099999999999994</v>
      </c>
      <c r="S830" s="544">
        <v>0</v>
      </c>
      <c r="T830" s="547">
        <f t="shared" si="72"/>
        <v>457.73</v>
      </c>
      <c r="U830" s="547">
        <f t="shared" si="75"/>
        <v>29189.439999999999</v>
      </c>
    </row>
    <row r="831" spans="1:21" x14ac:dyDescent="0.3">
      <c r="A831" s="550" t="s">
        <v>3730</v>
      </c>
      <c r="B831" s="551" t="s">
        <v>4897</v>
      </c>
      <c r="C831" s="552"/>
      <c r="D831" s="553">
        <v>0</v>
      </c>
      <c r="E831" s="554">
        <v>0</v>
      </c>
      <c r="F831" s="554">
        <v>0</v>
      </c>
      <c r="G831" s="554">
        <f t="shared" si="73"/>
        <v>0</v>
      </c>
      <c r="H831" s="555">
        <v>0</v>
      </c>
      <c r="I831" s="555">
        <v>0</v>
      </c>
      <c r="J831" s="555">
        <v>0</v>
      </c>
      <c r="K831" s="554"/>
      <c r="L831" s="554">
        <v>0</v>
      </c>
      <c r="M831" s="554">
        <v>0</v>
      </c>
      <c r="N831" s="554"/>
      <c r="O831" s="554">
        <v>0</v>
      </c>
      <c r="P831" s="544">
        <f t="shared" si="77"/>
        <v>0</v>
      </c>
      <c r="Q831" s="556"/>
      <c r="R831" s="556">
        <v>0</v>
      </c>
      <c r="S831" s="544">
        <v>0</v>
      </c>
      <c r="T831" s="547">
        <f t="shared" si="72"/>
        <v>0</v>
      </c>
      <c r="U831" s="547">
        <f t="shared" si="75"/>
        <v>0</v>
      </c>
    </row>
    <row r="832" spans="1:21" x14ac:dyDescent="0.3">
      <c r="A832" s="541" t="s">
        <v>3731</v>
      </c>
      <c r="B832" s="557" t="s">
        <v>10</v>
      </c>
      <c r="C832" s="558" t="s">
        <v>4630</v>
      </c>
      <c r="D832" s="543" t="s">
        <v>179</v>
      </c>
      <c r="E832" s="544">
        <v>14.1</v>
      </c>
      <c r="F832" s="544">
        <v>25.26</v>
      </c>
      <c r="G832" s="544">
        <f t="shared" si="73"/>
        <v>356.17</v>
      </c>
      <c r="H832" s="570">
        <v>14.1</v>
      </c>
      <c r="I832" s="570">
        <v>25.26</v>
      </c>
      <c r="J832" s="570">
        <v>356.166</v>
      </c>
      <c r="K832" s="544">
        <v>0</v>
      </c>
      <c r="L832" s="544">
        <v>30.54</v>
      </c>
      <c r="M832" s="544">
        <v>0</v>
      </c>
      <c r="N832" s="544">
        <v>0</v>
      </c>
      <c r="O832" s="544">
        <v>30.54</v>
      </c>
      <c r="P832" s="544">
        <f t="shared" si="77"/>
        <v>0</v>
      </c>
      <c r="Q832" s="556"/>
      <c r="R832" s="556">
        <v>30.54</v>
      </c>
      <c r="S832" s="544">
        <v>0</v>
      </c>
      <c r="T832" s="547">
        <f t="shared" si="72"/>
        <v>14.1</v>
      </c>
      <c r="U832" s="547">
        <f t="shared" si="75"/>
        <v>356.16</v>
      </c>
    </row>
    <row r="833" spans="1:21" x14ac:dyDescent="0.3">
      <c r="A833" s="541" t="s">
        <v>5462</v>
      </c>
      <c r="B833" s="557" t="s">
        <v>10</v>
      </c>
      <c r="C833" s="558" t="s">
        <v>4900</v>
      </c>
      <c r="D833" s="543" t="s">
        <v>179</v>
      </c>
      <c r="E833" s="544">
        <v>4.5999999999999996</v>
      </c>
      <c r="F833" s="544">
        <v>42.38</v>
      </c>
      <c r="G833" s="544">
        <f t="shared" si="73"/>
        <v>194.95</v>
      </c>
      <c r="H833" s="570">
        <v>4.5999999999999996</v>
      </c>
      <c r="I833" s="570">
        <v>42.38</v>
      </c>
      <c r="J833" s="570">
        <v>194.94800000000001</v>
      </c>
      <c r="K833" s="544">
        <v>0</v>
      </c>
      <c r="L833" s="544">
        <v>51.24</v>
      </c>
      <c r="M833" s="544">
        <v>0</v>
      </c>
      <c r="N833" s="544">
        <v>0</v>
      </c>
      <c r="O833" s="544">
        <v>51.24</v>
      </c>
      <c r="P833" s="544">
        <f t="shared" si="77"/>
        <v>0</v>
      </c>
      <c r="Q833" s="556"/>
      <c r="R833" s="556">
        <v>51.24</v>
      </c>
      <c r="S833" s="544">
        <v>0</v>
      </c>
      <c r="T833" s="547">
        <f t="shared" si="72"/>
        <v>4.5999999999999996</v>
      </c>
      <c r="U833" s="547">
        <f t="shared" si="75"/>
        <v>194.94</v>
      </c>
    </row>
    <row r="834" spans="1:21" x14ac:dyDescent="0.3">
      <c r="A834" s="541" t="s">
        <v>5463</v>
      </c>
      <c r="B834" s="557" t="s">
        <v>10</v>
      </c>
      <c r="C834" s="558" t="s">
        <v>4902</v>
      </c>
      <c r="D834" s="543" t="s">
        <v>179</v>
      </c>
      <c r="E834" s="544">
        <v>24.5</v>
      </c>
      <c r="F834" s="544">
        <v>33.83</v>
      </c>
      <c r="G834" s="544">
        <f t="shared" si="73"/>
        <v>828.84</v>
      </c>
      <c r="H834" s="570">
        <v>24.5</v>
      </c>
      <c r="I834" s="570">
        <v>33.83</v>
      </c>
      <c r="J834" s="570">
        <v>828.83499999999992</v>
      </c>
      <c r="K834" s="544">
        <v>0</v>
      </c>
      <c r="L834" s="544">
        <v>40.9</v>
      </c>
      <c r="M834" s="544">
        <v>0</v>
      </c>
      <c r="N834" s="544">
        <v>0</v>
      </c>
      <c r="O834" s="544">
        <v>40.9</v>
      </c>
      <c r="P834" s="544">
        <f t="shared" si="77"/>
        <v>0</v>
      </c>
      <c r="Q834" s="556"/>
      <c r="R834" s="556">
        <v>40.9</v>
      </c>
      <c r="S834" s="544">
        <v>0</v>
      </c>
      <c r="T834" s="547">
        <f t="shared" si="72"/>
        <v>24.5</v>
      </c>
      <c r="U834" s="547">
        <f t="shared" si="75"/>
        <v>828.83</v>
      </c>
    </row>
    <row r="835" spans="1:21" x14ac:dyDescent="0.3">
      <c r="A835" s="541" t="s">
        <v>5464</v>
      </c>
      <c r="B835" s="557" t="s">
        <v>10</v>
      </c>
      <c r="C835" s="558" t="s">
        <v>4904</v>
      </c>
      <c r="D835" s="543" t="s">
        <v>179</v>
      </c>
      <c r="E835" s="544">
        <v>24.5</v>
      </c>
      <c r="F835" s="544">
        <v>33.200000000000003</v>
      </c>
      <c r="G835" s="544">
        <f t="shared" si="73"/>
        <v>813.4</v>
      </c>
      <c r="H835" s="570">
        <v>24.5</v>
      </c>
      <c r="I835" s="570">
        <v>33.200000000000003</v>
      </c>
      <c r="J835" s="570">
        <v>813.40000000000009</v>
      </c>
      <c r="K835" s="544">
        <v>0</v>
      </c>
      <c r="L835" s="544">
        <v>40.14</v>
      </c>
      <c r="M835" s="544">
        <v>0</v>
      </c>
      <c r="N835" s="544">
        <v>0</v>
      </c>
      <c r="O835" s="544">
        <v>40.14</v>
      </c>
      <c r="P835" s="544">
        <f t="shared" si="77"/>
        <v>0</v>
      </c>
      <c r="Q835" s="556"/>
      <c r="R835" s="556">
        <v>40.14</v>
      </c>
      <c r="S835" s="544">
        <v>0</v>
      </c>
      <c r="T835" s="547">
        <f t="shared" si="72"/>
        <v>24.5</v>
      </c>
      <c r="U835" s="547">
        <f t="shared" si="75"/>
        <v>813.4</v>
      </c>
    </row>
    <row r="836" spans="1:21" ht="27.6" x14ac:dyDescent="0.3">
      <c r="A836" s="541" t="s">
        <v>5465</v>
      </c>
      <c r="B836" s="557" t="s">
        <v>10</v>
      </c>
      <c r="C836" s="558" t="s">
        <v>5466</v>
      </c>
      <c r="D836" s="543" t="s">
        <v>115</v>
      </c>
      <c r="E836" s="544">
        <v>14.78</v>
      </c>
      <c r="F836" s="544">
        <v>145.11000000000001</v>
      </c>
      <c r="G836" s="544">
        <f t="shared" si="73"/>
        <v>2144.73</v>
      </c>
      <c r="H836" s="570">
        <v>14.78</v>
      </c>
      <c r="I836" s="570">
        <v>145.11000000000001</v>
      </c>
      <c r="J836" s="570">
        <v>2144.7258000000002</v>
      </c>
      <c r="K836" s="544">
        <v>0</v>
      </c>
      <c r="L836" s="544">
        <v>175.45</v>
      </c>
      <c r="M836" s="544">
        <v>0</v>
      </c>
      <c r="N836" s="544">
        <v>0</v>
      </c>
      <c r="O836" s="544">
        <v>175.45</v>
      </c>
      <c r="P836" s="544">
        <f t="shared" si="77"/>
        <v>0</v>
      </c>
      <c r="Q836" s="556"/>
      <c r="R836" s="556">
        <v>175.45</v>
      </c>
      <c r="S836" s="544">
        <v>0</v>
      </c>
      <c r="T836" s="547">
        <f t="shared" si="72"/>
        <v>14.78</v>
      </c>
      <c r="U836" s="547">
        <f t="shared" si="75"/>
        <v>2144.7199999999998</v>
      </c>
    </row>
    <row r="837" spans="1:21" x14ac:dyDescent="0.3">
      <c r="A837" s="559" t="s">
        <v>304</v>
      </c>
      <c r="B837" s="560" t="s">
        <v>186</v>
      </c>
      <c r="C837" s="561"/>
      <c r="D837" s="562">
        <v>0</v>
      </c>
      <c r="E837" s="563">
        <v>0</v>
      </c>
      <c r="F837" s="563">
        <v>0</v>
      </c>
      <c r="G837" s="563">
        <f t="shared" si="73"/>
        <v>0</v>
      </c>
      <c r="H837" s="563">
        <v>0</v>
      </c>
      <c r="I837" s="563">
        <v>0</v>
      </c>
      <c r="J837" s="563">
        <v>0</v>
      </c>
      <c r="K837" s="563"/>
      <c r="L837" s="563">
        <v>0</v>
      </c>
      <c r="M837" s="563"/>
      <c r="N837" s="563"/>
      <c r="O837" s="563">
        <v>0</v>
      </c>
      <c r="P837" s="563">
        <f>SUM(P838:P845)</f>
        <v>0</v>
      </c>
      <c r="Q837" s="564"/>
      <c r="R837" s="564"/>
      <c r="S837" s="565">
        <v>0</v>
      </c>
      <c r="T837" s="566">
        <f t="shared" si="72"/>
        <v>0</v>
      </c>
      <c r="U837" s="566">
        <f t="shared" si="75"/>
        <v>0</v>
      </c>
    </row>
    <row r="838" spans="1:21" ht="41.4" x14ac:dyDescent="0.3">
      <c r="A838" s="541" t="s">
        <v>5467</v>
      </c>
      <c r="B838" s="557" t="s">
        <v>10</v>
      </c>
      <c r="C838" s="558" t="s">
        <v>4906</v>
      </c>
      <c r="D838" s="543" t="s">
        <v>115</v>
      </c>
      <c r="E838" s="544">
        <v>167.34</v>
      </c>
      <c r="F838" s="544">
        <v>16.920000000000002</v>
      </c>
      <c r="G838" s="544">
        <f t="shared" si="73"/>
        <v>2831.39</v>
      </c>
      <c r="H838" s="570">
        <v>0</v>
      </c>
      <c r="I838" s="570">
        <v>16.920000000000002</v>
      </c>
      <c r="J838" s="570">
        <v>0</v>
      </c>
      <c r="K838" s="544">
        <v>167.34</v>
      </c>
      <c r="L838" s="544">
        <v>20.46</v>
      </c>
      <c r="M838" s="544">
        <v>3423.78</v>
      </c>
      <c r="N838" s="544">
        <v>0</v>
      </c>
      <c r="O838" s="544">
        <v>20.46</v>
      </c>
      <c r="P838" s="544">
        <f t="shared" ref="P838:P845" si="78">ROUND(N838*O838,2)</f>
        <v>0</v>
      </c>
      <c r="Q838" s="556"/>
      <c r="R838" s="556">
        <v>20.46</v>
      </c>
      <c r="S838" s="544">
        <v>0</v>
      </c>
      <c r="T838" s="547">
        <f t="shared" si="72"/>
        <v>167.34</v>
      </c>
      <c r="U838" s="547">
        <f t="shared" si="75"/>
        <v>3423.77</v>
      </c>
    </row>
    <row r="839" spans="1:21" ht="27.6" x14ac:dyDescent="0.3">
      <c r="A839" s="541" t="s">
        <v>5468</v>
      </c>
      <c r="B839" s="557" t="s">
        <v>10</v>
      </c>
      <c r="C839" s="558" t="s">
        <v>4908</v>
      </c>
      <c r="D839" s="543" t="s">
        <v>115</v>
      </c>
      <c r="E839" s="544">
        <v>167.34</v>
      </c>
      <c r="F839" s="544">
        <v>13.55</v>
      </c>
      <c r="G839" s="544">
        <f t="shared" si="73"/>
        <v>2267.46</v>
      </c>
      <c r="H839" s="570">
        <v>0</v>
      </c>
      <c r="I839" s="570">
        <v>13.55</v>
      </c>
      <c r="J839" s="570">
        <v>0</v>
      </c>
      <c r="K839" s="544">
        <v>167.34</v>
      </c>
      <c r="L839" s="544">
        <v>16.38</v>
      </c>
      <c r="M839" s="544">
        <v>2741.03</v>
      </c>
      <c r="N839" s="544">
        <v>0</v>
      </c>
      <c r="O839" s="544">
        <v>16.38</v>
      </c>
      <c r="P839" s="544">
        <f t="shared" si="78"/>
        <v>0</v>
      </c>
      <c r="Q839" s="556"/>
      <c r="R839" s="556">
        <v>16.38</v>
      </c>
      <c r="S839" s="544">
        <v>0</v>
      </c>
      <c r="T839" s="547">
        <f t="shared" si="72"/>
        <v>167.34</v>
      </c>
      <c r="U839" s="547">
        <f t="shared" si="75"/>
        <v>2741.02</v>
      </c>
    </row>
    <row r="840" spans="1:21" ht="41.4" x14ac:dyDescent="0.3">
      <c r="A840" s="541" t="s">
        <v>5469</v>
      </c>
      <c r="B840" s="557" t="s">
        <v>10</v>
      </c>
      <c r="C840" s="558" t="s">
        <v>5470</v>
      </c>
      <c r="D840" s="543" t="s">
        <v>115</v>
      </c>
      <c r="E840" s="544">
        <v>167.34</v>
      </c>
      <c r="F840" s="544">
        <v>46.78</v>
      </c>
      <c r="G840" s="544">
        <f t="shared" si="73"/>
        <v>7828.17</v>
      </c>
      <c r="H840" s="570">
        <v>0</v>
      </c>
      <c r="I840" s="570">
        <v>46.78</v>
      </c>
      <c r="J840" s="570">
        <v>0</v>
      </c>
      <c r="K840" s="544">
        <v>167.34</v>
      </c>
      <c r="L840" s="544">
        <v>56.56</v>
      </c>
      <c r="M840" s="544">
        <v>9464.75</v>
      </c>
      <c r="N840" s="544">
        <v>0</v>
      </c>
      <c r="O840" s="544">
        <v>56.56</v>
      </c>
      <c r="P840" s="544">
        <f t="shared" si="78"/>
        <v>0</v>
      </c>
      <c r="Q840" s="556"/>
      <c r="R840" s="556">
        <v>56.56</v>
      </c>
      <c r="S840" s="544">
        <v>0</v>
      </c>
      <c r="T840" s="547">
        <f t="shared" si="72"/>
        <v>167.34</v>
      </c>
      <c r="U840" s="547">
        <f t="shared" si="75"/>
        <v>9464.75</v>
      </c>
    </row>
    <row r="841" spans="1:21" x14ac:dyDescent="0.3">
      <c r="A841" s="541" t="s">
        <v>5471</v>
      </c>
      <c r="B841" s="557" t="s">
        <v>10</v>
      </c>
      <c r="C841" s="558" t="s">
        <v>4912</v>
      </c>
      <c r="D841" s="543" t="s">
        <v>1168</v>
      </c>
      <c r="E841" s="544">
        <v>99.05</v>
      </c>
      <c r="F841" s="544">
        <v>34.33</v>
      </c>
      <c r="G841" s="544">
        <f t="shared" si="73"/>
        <v>3400.39</v>
      </c>
      <c r="H841" s="570">
        <v>0</v>
      </c>
      <c r="I841" s="570">
        <v>34.33</v>
      </c>
      <c r="J841" s="570">
        <v>0</v>
      </c>
      <c r="K841" s="544">
        <v>99.05</v>
      </c>
      <c r="L841" s="544">
        <v>41.51</v>
      </c>
      <c r="M841" s="544">
        <v>4111.57</v>
      </c>
      <c r="N841" s="544">
        <v>0</v>
      </c>
      <c r="O841" s="544">
        <v>41.51</v>
      </c>
      <c r="P841" s="544">
        <f t="shared" si="78"/>
        <v>0</v>
      </c>
      <c r="Q841" s="556"/>
      <c r="R841" s="556">
        <v>41.51</v>
      </c>
      <c r="S841" s="544">
        <v>0</v>
      </c>
      <c r="T841" s="547">
        <f t="shared" si="72"/>
        <v>99.05</v>
      </c>
      <c r="U841" s="547">
        <f t="shared" si="75"/>
        <v>4111.5600000000004</v>
      </c>
    </row>
    <row r="842" spans="1:21" ht="27.6" x14ac:dyDescent="0.3">
      <c r="A842" s="541" t="s">
        <v>5472</v>
      </c>
      <c r="B842" s="557" t="s">
        <v>10</v>
      </c>
      <c r="C842" s="558" t="s">
        <v>4914</v>
      </c>
      <c r="D842" s="543" t="s">
        <v>179</v>
      </c>
      <c r="E842" s="544">
        <v>35.630000000000003</v>
      </c>
      <c r="F842" s="544">
        <v>62.17</v>
      </c>
      <c r="G842" s="544">
        <f t="shared" si="73"/>
        <v>2215.12</v>
      </c>
      <c r="H842" s="570">
        <v>0</v>
      </c>
      <c r="I842" s="570">
        <v>62.17</v>
      </c>
      <c r="J842" s="570">
        <v>0</v>
      </c>
      <c r="K842" s="544">
        <v>35.630000000000003</v>
      </c>
      <c r="L842" s="544">
        <v>75.17</v>
      </c>
      <c r="M842" s="544">
        <v>2678.31</v>
      </c>
      <c r="N842" s="544">
        <v>0</v>
      </c>
      <c r="O842" s="544">
        <v>75.17</v>
      </c>
      <c r="P842" s="544">
        <f t="shared" si="78"/>
        <v>0</v>
      </c>
      <c r="Q842" s="556"/>
      <c r="R842" s="556">
        <v>75.17</v>
      </c>
      <c r="S842" s="544">
        <v>0</v>
      </c>
      <c r="T842" s="547">
        <f t="shared" si="72"/>
        <v>35.630000000000003</v>
      </c>
      <c r="U842" s="547">
        <f t="shared" si="75"/>
        <v>2678.3</v>
      </c>
    </row>
    <row r="843" spans="1:21" x14ac:dyDescent="0.3">
      <c r="A843" s="550" t="s">
        <v>5473</v>
      </c>
      <c r="B843" s="551" t="s">
        <v>5474</v>
      </c>
      <c r="C843" s="552"/>
      <c r="D843" s="553">
        <v>0</v>
      </c>
      <c r="E843" s="554">
        <v>0</v>
      </c>
      <c r="F843" s="554">
        <v>0</v>
      </c>
      <c r="G843" s="554">
        <f t="shared" si="73"/>
        <v>0</v>
      </c>
      <c r="H843" s="555">
        <v>0</v>
      </c>
      <c r="I843" s="555">
        <v>0</v>
      </c>
      <c r="J843" s="555">
        <v>0</v>
      </c>
      <c r="K843" s="554"/>
      <c r="L843" s="554">
        <v>0</v>
      </c>
      <c r="M843" s="554">
        <v>0</v>
      </c>
      <c r="N843" s="554"/>
      <c r="O843" s="554">
        <v>0</v>
      </c>
      <c r="P843" s="544">
        <f t="shared" si="78"/>
        <v>0</v>
      </c>
      <c r="Q843" s="556"/>
      <c r="R843" s="556">
        <v>0</v>
      </c>
      <c r="S843" s="544">
        <v>0</v>
      </c>
      <c r="T843" s="547">
        <f t="shared" si="72"/>
        <v>0</v>
      </c>
      <c r="U843" s="547">
        <f t="shared" si="75"/>
        <v>0</v>
      </c>
    </row>
    <row r="844" spans="1:21" ht="27.6" x14ac:dyDescent="0.3">
      <c r="A844" s="541" t="s">
        <v>5475</v>
      </c>
      <c r="B844" s="557" t="s">
        <v>10</v>
      </c>
      <c r="C844" s="558" t="s">
        <v>4916</v>
      </c>
      <c r="D844" s="543" t="s">
        <v>115</v>
      </c>
      <c r="E844" s="544">
        <v>47.62</v>
      </c>
      <c r="F844" s="544">
        <v>43.46</v>
      </c>
      <c r="G844" s="544">
        <f t="shared" si="73"/>
        <v>2069.5700000000002</v>
      </c>
      <c r="H844" s="570">
        <v>0</v>
      </c>
      <c r="I844" s="570">
        <v>43.46</v>
      </c>
      <c r="J844" s="570">
        <v>0</v>
      </c>
      <c r="K844" s="544">
        <v>47.62</v>
      </c>
      <c r="L844" s="544">
        <v>52.55</v>
      </c>
      <c r="M844" s="544">
        <v>2502.4299999999998</v>
      </c>
      <c r="N844" s="544">
        <v>0</v>
      </c>
      <c r="O844" s="544">
        <v>52.55</v>
      </c>
      <c r="P844" s="544">
        <f t="shared" si="78"/>
        <v>0</v>
      </c>
      <c r="Q844" s="556"/>
      <c r="R844" s="556">
        <v>52.55</v>
      </c>
      <c r="S844" s="544">
        <v>0</v>
      </c>
      <c r="T844" s="547">
        <f t="shared" si="72"/>
        <v>47.62</v>
      </c>
      <c r="U844" s="547">
        <f t="shared" si="75"/>
        <v>2502.4299999999998</v>
      </c>
    </row>
    <row r="845" spans="1:21" ht="27.6" x14ac:dyDescent="0.3">
      <c r="A845" s="541" t="s">
        <v>5476</v>
      </c>
      <c r="B845" s="557" t="s">
        <v>10</v>
      </c>
      <c r="C845" s="558" t="s">
        <v>5477</v>
      </c>
      <c r="D845" s="543" t="s">
        <v>115</v>
      </c>
      <c r="E845" s="544">
        <v>37.54</v>
      </c>
      <c r="F845" s="544">
        <v>27.12</v>
      </c>
      <c r="G845" s="544">
        <f t="shared" si="73"/>
        <v>1018.08</v>
      </c>
      <c r="H845" s="570">
        <v>37.54</v>
      </c>
      <c r="I845" s="570">
        <v>27.12</v>
      </c>
      <c r="J845" s="570">
        <v>1018.0848</v>
      </c>
      <c r="K845" s="544">
        <v>0</v>
      </c>
      <c r="L845" s="544">
        <v>32.79</v>
      </c>
      <c r="M845" s="544">
        <v>0</v>
      </c>
      <c r="N845" s="544">
        <v>0</v>
      </c>
      <c r="O845" s="544">
        <v>32.79</v>
      </c>
      <c r="P845" s="544">
        <f t="shared" si="78"/>
        <v>0</v>
      </c>
      <c r="Q845" s="556"/>
      <c r="R845" s="556">
        <v>32.79</v>
      </c>
      <c r="S845" s="544">
        <v>0</v>
      </c>
      <c r="T845" s="547">
        <f t="shared" si="72"/>
        <v>37.54</v>
      </c>
      <c r="U845" s="547">
        <f t="shared" si="75"/>
        <v>1018.08</v>
      </c>
    </row>
    <row r="846" spans="1:21" x14ac:dyDescent="0.3">
      <c r="A846" s="559" t="s">
        <v>306</v>
      </c>
      <c r="B846" s="560" t="s">
        <v>5478</v>
      </c>
      <c r="C846" s="561"/>
      <c r="D846" s="562">
        <v>0</v>
      </c>
      <c r="E846" s="563">
        <v>0</v>
      </c>
      <c r="F846" s="563">
        <v>0</v>
      </c>
      <c r="G846" s="563">
        <f t="shared" si="73"/>
        <v>0</v>
      </c>
      <c r="H846" s="563">
        <v>0</v>
      </c>
      <c r="I846" s="563">
        <v>0</v>
      </c>
      <c r="J846" s="563">
        <v>0</v>
      </c>
      <c r="K846" s="563"/>
      <c r="L846" s="563">
        <v>0</v>
      </c>
      <c r="M846" s="563"/>
      <c r="N846" s="563"/>
      <c r="O846" s="563">
        <v>0</v>
      </c>
      <c r="P846" s="563">
        <f>SUM(P847:P936)</f>
        <v>0</v>
      </c>
      <c r="Q846" s="564"/>
      <c r="R846" s="564"/>
      <c r="S846" s="565">
        <v>0</v>
      </c>
      <c r="T846" s="566">
        <f t="shared" si="72"/>
        <v>0</v>
      </c>
      <c r="U846" s="566">
        <f t="shared" si="75"/>
        <v>0</v>
      </c>
    </row>
    <row r="847" spans="1:21" x14ac:dyDescent="0.3">
      <c r="A847" s="550" t="s">
        <v>5479</v>
      </c>
      <c r="B847" s="551" t="s">
        <v>5480</v>
      </c>
      <c r="C847" s="552"/>
      <c r="D847" s="553">
        <v>0</v>
      </c>
      <c r="E847" s="554">
        <v>0</v>
      </c>
      <c r="F847" s="554">
        <v>0</v>
      </c>
      <c r="G847" s="554">
        <f t="shared" si="73"/>
        <v>0</v>
      </c>
      <c r="H847" s="555">
        <v>0</v>
      </c>
      <c r="I847" s="555">
        <v>0</v>
      </c>
      <c r="J847" s="555">
        <v>0</v>
      </c>
      <c r="K847" s="554"/>
      <c r="L847" s="554">
        <v>0</v>
      </c>
      <c r="M847" s="554">
        <v>0</v>
      </c>
      <c r="N847" s="554"/>
      <c r="O847" s="554">
        <v>0</v>
      </c>
      <c r="P847" s="544">
        <f t="shared" ref="P847:P910" si="79">ROUND(N847*O847,2)</f>
        <v>0</v>
      </c>
      <c r="Q847" s="556"/>
      <c r="R847" s="556">
        <v>0</v>
      </c>
      <c r="S847" s="544">
        <v>0</v>
      </c>
      <c r="T847" s="547">
        <f t="shared" si="72"/>
        <v>0</v>
      </c>
      <c r="U847" s="547">
        <f t="shared" si="75"/>
        <v>0</v>
      </c>
    </row>
    <row r="848" spans="1:21" x14ac:dyDescent="0.3">
      <c r="A848" s="550" t="s">
        <v>5481</v>
      </c>
      <c r="B848" s="551" t="s">
        <v>5482</v>
      </c>
      <c r="C848" s="552"/>
      <c r="D848" s="553">
        <v>0</v>
      </c>
      <c r="E848" s="554">
        <v>0</v>
      </c>
      <c r="F848" s="554">
        <v>0</v>
      </c>
      <c r="G848" s="554">
        <f t="shared" si="73"/>
        <v>0</v>
      </c>
      <c r="H848" s="555">
        <v>0</v>
      </c>
      <c r="I848" s="555">
        <v>0</v>
      </c>
      <c r="J848" s="555">
        <v>0</v>
      </c>
      <c r="K848" s="554"/>
      <c r="L848" s="554">
        <v>0</v>
      </c>
      <c r="M848" s="554">
        <v>0</v>
      </c>
      <c r="N848" s="554"/>
      <c r="O848" s="554">
        <v>0</v>
      </c>
      <c r="P848" s="544">
        <f t="shared" si="79"/>
        <v>0</v>
      </c>
      <c r="Q848" s="556"/>
      <c r="R848" s="556">
        <v>0</v>
      </c>
      <c r="S848" s="544">
        <v>0</v>
      </c>
      <c r="T848" s="547">
        <f t="shared" si="72"/>
        <v>0</v>
      </c>
      <c r="U848" s="547">
        <f t="shared" si="75"/>
        <v>0</v>
      </c>
    </row>
    <row r="849" spans="1:21" x14ac:dyDescent="0.3">
      <c r="A849" s="541" t="s">
        <v>5483</v>
      </c>
      <c r="B849" s="557" t="s">
        <v>10</v>
      </c>
      <c r="C849" s="558" t="s">
        <v>4466</v>
      </c>
      <c r="D849" s="543" t="s">
        <v>91</v>
      </c>
      <c r="E849" s="544">
        <v>1.89</v>
      </c>
      <c r="F849" s="544">
        <v>63.26</v>
      </c>
      <c r="G849" s="544">
        <f t="shared" si="73"/>
        <v>119.56</v>
      </c>
      <c r="H849" s="570">
        <v>1.89</v>
      </c>
      <c r="I849" s="570">
        <v>63.26</v>
      </c>
      <c r="J849" s="570">
        <v>119.56139999999999</v>
      </c>
      <c r="K849" s="544">
        <v>0</v>
      </c>
      <c r="L849" s="544">
        <v>76.48</v>
      </c>
      <c r="M849" s="544">
        <v>0</v>
      </c>
      <c r="N849" s="544">
        <v>0</v>
      </c>
      <c r="O849" s="544">
        <v>76.48</v>
      </c>
      <c r="P849" s="544">
        <f t="shared" si="79"/>
        <v>0</v>
      </c>
      <c r="Q849" s="556"/>
      <c r="R849" s="556">
        <v>76.48</v>
      </c>
      <c r="S849" s="544">
        <v>0</v>
      </c>
      <c r="T849" s="547">
        <f t="shared" si="72"/>
        <v>1.89</v>
      </c>
      <c r="U849" s="547">
        <f t="shared" si="75"/>
        <v>119.56</v>
      </c>
    </row>
    <row r="850" spans="1:21" x14ac:dyDescent="0.3">
      <c r="A850" s="541" t="s">
        <v>5484</v>
      </c>
      <c r="B850" s="557" t="s">
        <v>10</v>
      </c>
      <c r="C850" s="558" t="s">
        <v>5485</v>
      </c>
      <c r="D850" s="543" t="s">
        <v>179</v>
      </c>
      <c r="E850" s="544">
        <v>21</v>
      </c>
      <c r="F850" s="544">
        <v>12.72</v>
      </c>
      <c r="G850" s="544">
        <f t="shared" si="73"/>
        <v>267.12</v>
      </c>
      <c r="H850" s="570">
        <v>21</v>
      </c>
      <c r="I850" s="570">
        <v>12.72</v>
      </c>
      <c r="J850" s="570">
        <v>267.12</v>
      </c>
      <c r="K850" s="544">
        <v>0</v>
      </c>
      <c r="L850" s="544">
        <v>15.38</v>
      </c>
      <c r="M850" s="544">
        <v>0</v>
      </c>
      <c r="N850" s="544">
        <v>0</v>
      </c>
      <c r="O850" s="544">
        <v>15.38</v>
      </c>
      <c r="P850" s="544">
        <f t="shared" si="79"/>
        <v>0</v>
      </c>
      <c r="Q850" s="556"/>
      <c r="R850" s="556">
        <v>15.38</v>
      </c>
      <c r="S850" s="544">
        <v>0</v>
      </c>
      <c r="T850" s="547">
        <f t="shared" ref="T850:T913" si="80">Q850+E850</f>
        <v>21</v>
      </c>
      <c r="U850" s="547">
        <f t="shared" si="75"/>
        <v>267.12</v>
      </c>
    </row>
    <row r="851" spans="1:21" ht="27.6" x14ac:dyDescent="0.3">
      <c r="A851" s="541" t="s">
        <v>5486</v>
      </c>
      <c r="B851" s="557" t="s">
        <v>10</v>
      </c>
      <c r="C851" s="558" t="s">
        <v>5487</v>
      </c>
      <c r="D851" s="543" t="s">
        <v>179</v>
      </c>
      <c r="E851" s="544">
        <v>250</v>
      </c>
      <c r="F851" s="544">
        <v>13.1</v>
      </c>
      <c r="G851" s="544">
        <f t="shared" si="73"/>
        <v>3275</v>
      </c>
      <c r="H851" s="570">
        <v>0</v>
      </c>
      <c r="I851" s="570">
        <v>13.1</v>
      </c>
      <c r="J851" s="570">
        <v>0</v>
      </c>
      <c r="K851" s="544">
        <v>250</v>
      </c>
      <c r="L851" s="544">
        <v>15.84</v>
      </c>
      <c r="M851" s="544">
        <v>3960</v>
      </c>
      <c r="N851" s="544">
        <v>0</v>
      </c>
      <c r="O851" s="544">
        <v>15.84</v>
      </c>
      <c r="P851" s="544">
        <f t="shared" si="79"/>
        <v>0</v>
      </c>
      <c r="Q851" s="556"/>
      <c r="R851" s="556">
        <v>15.84</v>
      </c>
      <c r="S851" s="544">
        <v>0</v>
      </c>
      <c r="T851" s="547">
        <f t="shared" si="80"/>
        <v>250</v>
      </c>
      <c r="U851" s="547">
        <f t="shared" si="75"/>
        <v>3960</v>
      </c>
    </row>
    <row r="852" spans="1:21" x14ac:dyDescent="0.3">
      <c r="A852" s="541" t="s">
        <v>5488</v>
      </c>
      <c r="B852" s="557" t="s">
        <v>10</v>
      </c>
      <c r="C852" s="558" t="s">
        <v>4470</v>
      </c>
      <c r="D852" s="543" t="s">
        <v>91</v>
      </c>
      <c r="E852" s="544">
        <v>1.85</v>
      </c>
      <c r="F852" s="544">
        <v>38.35</v>
      </c>
      <c r="G852" s="544">
        <f t="shared" si="73"/>
        <v>70.95</v>
      </c>
      <c r="H852" s="570">
        <v>1.85</v>
      </c>
      <c r="I852" s="570">
        <v>38.35</v>
      </c>
      <c r="J852" s="570">
        <v>70.947500000000005</v>
      </c>
      <c r="K852" s="544">
        <v>0</v>
      </c>
      <c r="L852" s="544">
        <v>46.37</v>
      </c>
      <c r="M852" s="544">
        <v>0</v>
      </c>
      <c r="N852" s="544">
        <v>0</v>
      </c>
      <c r="O852" s="544">
        <v>46.37</v>
      </c>
      <c r="P852" s="544">
        <f t="shared" si="79"/>
        <v>0</v>
      </c>
      <c r="Q852" s="556"/>
      <c r="R852" s="556">
        <v>46.37</v>
      </c>
      <c r="S852" s="544">
        <v>0</v>
      </c>
      <c r="T852" s="547">
        <f t="shared" si="80"/>
        <v>1.85</v>
      </c>
      <c r="U852" s="547">
        <f t="shared" si="75"/>
        <v>70.94</v>
      </c>
    </row>
    <row r="853" spans="1:21" x14ac:dyDescent="0.3">
      <c r="A853" s="550" t="s">
        <v>5489</v>
      </c>
      <c r="B853" s="551" t="s">
        <v>4919</v>
      </c>
      <c r="C853" s="552"/>
      <c r="D853" s="553">
        <v>0</v>
      </c>
      <c r="E853" s="554">
        <v>0</v>
      </c>
      <c r="F853" s="554">
        <v>0</v>
      </c>
      <c r="G853" s="554">
        <f t="shared" si="73"/>
        <v>0</v>
      </c>
      <c r="H853" s="555">
        <v>0</v>
      </c>
      <c r="I853" s="555">
        <v>0</v>
      </c>
      <c r="J853" s="555">
        <v>0</v>
      </c>
      <c r="K853" s="554"/>
      <c r="L853" s="554">
        <v>0</v>
      </c>
      <c r="M853" s="554">
        <v>0</v>
      </c>
      <c r="N853" s="554"/>
      <c r="O853" s="554">
        <v>0</v>
      </c>
      <c r="P853" s="544">
        <f t="shared" si="79"/>
        <v>0</v>
      </c>
      <c r="Q853" s="556"/>
      <c r="R853" s="556">
        <v>0</v>
      </c>
      <c r="S853" s="544">
        <v>0</v>
      </c>
      <c r="T853" s="547">
        <f t="shared" si="80"/>
        <v>0</v>
      </c>
      <c r="U853" s="547">
        <f t="shared" si="75"/>
        <v>0</v>
      </c>
    </row>
    <row r="854" spans="1:21" x14ac:dyDescent="0.3">
      <c r="A854" s="550" t="s">
        <v>5490</v>
      </c>
      <c r="B854" s="551" t="s">
        <v>5491</v>
      </c>
      <c r="C854" s="552"/>
      <c r="D854" s="553">
        <v>0</v>
      </c>
      <c r="E854" s="554">
        <v>0</v>
      </c>
      <c r="F854" s="554">
        <v>0</v>
      </c>
      <c r="G854" s="554">
        <f t="shared" si="73"/>
        <v>0</v>
      </c>
      <c r="H854" s="555">
        <v>0</v>
      </c>
      <c r="I854" s="555">
        <v>0</v>
      </c>
      <c r="J854" s="555">
        <v>0</v>
      </c>
      <c r="K854" s="554"/>
      <c r="L854" s="554">
        <v>0</v>
      </c>
      <c r="M854" s="554">
        <v>0</v>
      </c>
      <c r="N854" s="554"/>
      <c r="O854" s="554">
        <v>0</v>
      </c>
      <c r="P854" s="544">
        <f t="shared" si="79"/>
        <v>0</v>
      </c>
      <c r="Q854" s="556"/>
      <c r="R854" s="556">
        <v>0</v>
      </c>
      <c r="S854" s="544">
        <v>0</v>
      </c>
      <c r="T854" s="547">
        <f t="shared" si="80"/>
        <v>0</v>
      </c>
      <c r="U854" s="547">
        <f t="shared" si="75"/>
        <v>0</v>
      </c>
    </row>
    <row r="855" spans="1:21" ht="27.6" x14ac:dyDescent="0.3">
      <c r="A855" s="541" t="s">
        <v>5492</v>
      </c>
      <c r="B855" s="557" t="s">
        <v>10</v>
      </c>
      <c r="C855" s="558" t="s">
        <v>5493</v>
      </c>
      <c r="D855" s="543" t="s">
        <v>179</v>
      </c>
      <c r="E855" s="544">
        <v>190</v>
      </c>
      <c r="F855" s="544">
        <v>9.2200000000000006</v>
      </c>
      <c r="G855" s="544">
        <f t="shared" si="73"/>
        <v>1751.8</v>
      </c>
      <c r="H855" s="570">
        <v>190</v>
      </c>
      <c r="I855" s="570">
        <v>9.2200000000000006</v>
      </c>
      <c r="J855" s="570">
        <v>1751.8000000000002</v>
      </c>
      <c r="K855" s="544">
        <v>0</v>
      </c>
      <c r="L855" s="544">
        <v>11.15</v>
      </c>
      <c r="M855" s="544">
        <v>0</v>
      </c>
      <c r="N855" s="544">
        <v>0</v>
      </c>
      <c r="O855" s="544">
        <v>11.15</v>
      </c>
      <c r="P855" s="544">
        <f t="shared" si="79"/>
        <v>0</v>
      </c>
      <c r="Q855" s="556"/>
      <c r="R855" s="556">
        <v>11.15</v>
      </c>
      <c r="S855" s="544">
        <v>0</v>
      </c>
      <c r="T855" s="547">
        <f t="shared" si="80"/>
        <v>190</v>
      </c>
      <c r="U855" s="547">
        <f t="shared" si="75"/>
        <v>1751.8</v>
      </c>
    </row>
    <row r="856" spans="1:21" ht="27.6" x14ac:dyDescent="0.3">
      <c r="A856" s="541" t="s">
        <v>5494</v>
      </c>
      <c r="B856" s="557" t="s">
        <v>10</v>
      </c>
      <c r="C856" s="558" t="s">
        <v>5495</v>
      </c>
      <c r="D856" s="543" t="s">
        <v>179</v>
      </c>
      <c r="E856" s="544">
        <v>12</v>
      </c>
      <c r="F856" s="544">
        <v>9.27</v>
      </c>
      <c r="G856" s="544">
        <f t="shared" si="73"/>
        <v>111.24</v>
      </c>
      <c r="H856" s="570">
        <v>12</v>
      </c>
      <c r="I856" s="570">
        <v>9.27</v>
      </c>
      <c r="J856" s="570">
        <v>111.24</v>
      </c>
      <c r="K856" s="544">
        <v>0</v>
      </c>
      <c r="L856" s="544">
        <v>11.21</v>
      </c>
      <c r="M856" s="544">
        <v>0</v>
      </c>
      <c r="N856" s="544">
        <v>0</v>
      </c>
      <c r="O856" s="544">
        <v>11.21</v>
      </c>
      <c r="P856" s="544">
        <f t="shared" si="79"/>
        <v>0</v>
      </c>
      <c r="Q856" s="556"/>
      <c r="R856" s="556">
        <v>11.21</v>
      </c>
      <c r="S856" s="544">
        <v>0</v>
      </c>
      <c r="T856" s="547">
        <f t="shared" si="80"/>
        <v>12</v>
      </c>
      <c r="U856" s="547">
        <f t="shared" si="75"/>
        <v>111.24</v>
      </c>
    </row>
    <row r="857" spans="1:21" x14ac:dyDescent="0.3">
      <c r="A857" s="541" t="s">
        <v>5496</v>
      </c>
      <c r="B857" s="557" t="s">
        <v>10</v>
      </c>
      <c r="C857" s="558" t="s">
        <v>5497</v>
      </c>
      <c r="D857" s="543" t="s">
        <v>217</v>
      </c>
      <c r="E857" s="544">
        <v>3</v>
      </c>
      <c r="F857" s="544">
        <v>19.260000000000002</v>
      </c>
      <c r="G857" s="544">
        <f t="shared" si="73"/>
        <v>57.78</v>
      </c>
      <c r="H857" s="570">
        <v>3</v>
      </c>
      <c r="I857" s="570">
        <v>19.260000000000002</v>
      </c>
      <c r="J857" s="570">
        <v>57.78</v>
      </c>
      <c r="K857" s="544">
        <v>0</v>
      </c>
      <c r="L857" s="544">
        <v>23.29</v>
      </c>
      <c r="M857" s="544">
        <v>0</v>
      </c>
      <c r="N857" s="544">
        <v>0</v>
      </c>
      <c r="O857" s="544">
        <v>23.29</v>
      </c>
      <c r="P857" s="544">
        <f t="shared" si="79"/>
        <v>0</v>
      </c>
      <c r="Q857" s="556"/>
      <c r="R857" s="556">
        <v>23.29</v>
      </c>
      <c r="S857" s="544">
        <v>0</v>
      </c>
      <c r="T857" s="547">
        <f t="shared" si="80"/>
        <v>3</v>
      </c>
      <c r="U857" s="547">
        <f t="shared" si="75"/>
        <v>57.78</v>
      </c>
    </row>
    <row r="858" spans="1:21" x14ac:dyDescent="0.3">
      <c r="A858" s="541" t="s">
        <v>5498</v>
      </c>
      <c r="B858" s="557" t="s">
        <v>10</v>
      </c>
      <c r="C858" s="558" t="s">
        <v>5499</v>
      </c>
      <c r="D858" s="543" t="s">
        <v>217</v>
      </c>
      <c r="E858" s="544">
        <v>6</v>
      </c>
      <c r="F858" s="544">
        <v>12.67</v>
      </c>
      <c r="G858" s="544">
        <f t="shared" si="73"/>
        <v>76.02</v>
      </c>
      <c r="H858" s="570">
        <v>6</v>
      </c>
      <c r="I858" s="570">
        <v>12.67</v>
      </c>
      <c r="J858" s="570">
        <v>76.02</v>
      </c>
      <c r="K858" s="544">
        <v>0</v>
      </c>
      <c r="L858" s="544">
        <v>15.32</v>
      </c>
      <c r="M858" s="544">
        <v>0</v>
      </c>
      <c r="N858" s="544">
        <v>0</v>
      </c>
      <c r="O858" s="544">
        <v>15.32</v>
      </c>
      <c r="P858" s="544">
        <f t="shared" si="79"/>
        <v>0</v>
      </c>
      <c r="Q858" s="556"/>
      <c r="R858" s="556">
        <v>15.32</v>
      </c>
      <c r="S858" s="544">
        <v>0</v>
      </c>
      <c r="T858" s="547">
        <f t="shared" si="80"/>
        <v>6</v>
      </c>
      <c r="U858" s="547">
        <f t="shared" si="75"/>
        <v>76.02</v>
      </c>
    </row>
    <row r="859" spans="1:21" x14ac:dyDescent="0.3">
      <c r="A859" s="550" t="s">
        <v>5500</v>
      </c>
      <c r="B859" s="551" t="s">
        <v>5501</v>
      </c>
      <c r="C859" s="552"/>
      <c r="D859" s="553">
        <v>0</v>
      </c>
      <c r="E859" s="554">
        <v>0</v>
      </c>
      <c r="F859" s="554">
        <v>0</v>
      </c>
      <c r="G859" s="554">
        <f t="shared" ref="G859:G922" si="81">ROUND(E859*F859,2)</f>
        <v>0</v>
      </c>
      <c r="H859" s="555">
        <v>0</v>
      </c>
      <c r="I859" s="555">
        <v>0</v>
      </c>
      <c r="J859" s="555">
        <v>0</v>
      </c>
      <c r="K859" s="554"/>
      <c r="L859" s="554">
        <v>0</v>
      </c>
      <c r="M859" s="554">
        <v>0</v>
      </c>
      <c r="N859" s="554"/>
      <c r="O859" s="554">
        <v>0</v>
      </c>
      <c r="P859" s="544">
        <f t="shared" si="79"/>
        <v>0</v>
      </c>
      <c r="Q859" s="556"/>
      <c r="R859" s="556">
        <v>0</v>
      </c>
      <c r="S859" s="544">
        <v>0</v>
      </c>
      <c r="T859" s="547">
        <f t="shared" si="80"/>
        <v>0</v>
      </c>
      <c r="U859" s="547">
        <f t="shared" si="75"/>
        <v>0</v>
      </c>
    </row>
    <row r="860" spans="1:21" ht="27.6" x14ac:dyDescent="0.3">
      <c r="A860" s="541" t="s">
        <v>5502</v>
      </c>
      <c r="B860" s="557" t="s">
        <v>10</v>
      </c>
      <c r="C860" s="558" t="s">
        <v>4668</v>
      </c>
      <c r="D860" s="543" t="s">
        <v>179</v>
      </c>
      <c r="E860" s="544">
        <v>400</v>
      </c>
      <c r="F860" s="544">
        <v>2.39</v>
      </c>
      <c r="G860" s="544">
        <f t="shared" si="81"/>
        <v>956</v>
      </c>
      <c r="H860" s="570">
        <v>0</v>
      </c>
      <c r="I860" s="570">
        <v>2.39</v>
      </c>
      <c r="J860" s="570">
        <v>0</v>
      </c>
      <c r="K860" s="544">
        <v>400</v>
      </c>
      <c r="L860" s="544">
        <v>2.89</v>
      </c>
      <c r="M860" s="544">
        <v>1156</v>
      </c>
      <c r="N860" s="544">
        <v>0</v>
      </c>
      <c r="O860" s="544">
        <v>2.89</v>
      </c>
      <c r="P860" s="544">
        <f t="shared" si="79"/>
        <v>0</v>
      </c>
      <c r="Q860" s="556"/>
      <c r="R860" s="556">
        <v>2.89</v>
      </c>
      <c r="S860" s="544">
        <v>0</v>
      </c>
      <c r="T860" s="547">
        <f t="shared" si="80"/>
        <v>400</v>
      </c>
      <c r="U860" s="547">
        <f t="shared" si="75"/>
        <v>1156</v>
      </c>
    </row>
    <row r="861" spans="1:21" ht="27.6" x14ac:dyDescent="0.3">
      <c r="A861" s="541" t="s">
        <v>5503</v>
      </c>
      <c r="B861" s="557" t="s">
        <v>10</v>
      </c>
      <c r="C861" s="558" t="s">
        <v>4670</v>
      </c>
      <c r="D861" s="543" t="s">
        <v>179</v>
      </c>
      <c r="E861" s="544">
        <v>1200</v>
      </c>
      <c r="F861" s="544">
        <v>3.41</v>
      </c>
      <c r="G861" s="544">
        <f t="shared" si="81"/>
        <v>4092</v>
      </c>
      <c r="H861" s="570">
        <v>0</v>
      </c>
      <c r="I861" s="570">
        <v>3.41</v>
      </c>
      <c r="J861" s="570">
        <v>0</v>
      </c>
      <c r="K861" s="544">
        <v>1200</v>
      </c>
      <c r="L861" s="544">
        <v>4.12</v>
      </c>
      <c r="M861" s="544">
        <v>4944</v>
      </c>
      <c r="N861" s="544">
        <v>0</v>
      </c>
      <c r="O861" s="544">
        <v>4.12</v>
      </c>
      <c r="P861" s="544">
        <f t="shared" si="79"/>
        <v>0</v>
      </c>
      <c r="Q861" s="556"/>
      <c r="R861" s="556">
        <v>4.12</v>
      </c>
      <c r="S861" s="544">
        <v>0</v>
      </c>
      <c r="T861" s="547">
        <f t="shared" si="80"/>
        <v>1200</v>
      </c>
      <c r="U861" s="547">
        <f t="shared" si="75"/>
        <v>4944</v>
      </c>
    </row>
    <row r="862" spans="1:21" ht="27.6" x14ac:dyDescent="0.3">
      <c r="A862" s="541" t="s">
        <v>5504</v>
      </c>
      <c r="B862" s="557" t="s">
        <v>10</v>
      </c>
      <c r="C862" s="558" t="s">
        <v>4939</v>
      </c>
      <c r="D862" s="543" t="s">
        <v>179</v>
      </c>
      <c r="E862" s="544">
        <v>100</v>
      </c>
      <c r="F862" s="544">
        <v>5.5</v>
      </c>
      <c r="G862" s="544">
        <f t="shared" si="81"/>
        <v>550</v>
      </c>
      <c r="H862" s="570">
        <v>0</v>
      </c>
      <c r="I862" s="570">
        <v>5.5</v>
      </c>
      <c r="J862" s="570">
        <v>0</v>
      </c>
      <c r="K862" s="544">
        <v>100</v>
      </c>
      <c r="L862" s="544">
        <v>6.65</v>
      </c>
      <c r="M862" s="544">
        <v>665</v>
      </c>
      <c r="N862" s="544">
        <v>0</v>
      </c>
      <c r="O862" s="544">
        <v>6.65</v>
      </c>
      <c r="P862" s="544">
        <f t="shared" si="79"/>
        <v>0</v>
      </c>
      <c r="Q862" s="556"/>
      <c r="R862" s="556">
        <v>6.65</v>
      </c>
      <c r="S862" s="544">
        <v>0</v>
      </c>
      <c r="T862" s="547">
        <f t="shared" si="80"/>
        <v>100</v>
      </c>
      <c r="U862" s="547">
        <f t="shared" si="75"/>
        <v>665</v>
      </c>
    </row>
    <row r="863" spans="1:21" ht="27.6" x14ac:dyDescent="0.3">
      <c r="A863" s="541" t="s">
        <v>5505</v>
      </c>
      <c r="B863" s="557" t="s">
        <v>10</v>
      </c>
      <c r="C863" s="558" t="s">
        <v>5506</v>
      </c>
      <c r="D863" s="543" t="s">
        <v>179</v>
      </c>
      <c r="E863" s="544">
        <v>15</v>
      </c>
      <c r="F863" s="544">
        <v>29.67</v>
      </c>
      <c r="G863" s="544">
        <f t="shared" si="81"/>
        <v>445.05</v>
      </c>
      <c r="H863" s="570">
        <v>0</v>
      </c>
      <c r="I863" s="570">
        <v>29.67</v>
      </c>
      <c r="J863" s="570">
        <v>0</v>
      </c>
      <c r="K863" s="544">
        <v>15</v>
      </c>
      <c r="L863" s="544">
        <v>35.869999999999997</v>
      </c>
      <c r="M863" s="544">
        <v>538.04999999999995</v>
      </c>
      <c r="N863" s="544">
        <v>0</v>
      </c>
      <c r="O863" s="544">
        <v>35.869999999999997</v>
      </c>
      <c r="P863" s="544">
        <f t="shared" si="79"/>
        <v>0</v>
      </c>
      <c r="Q863" s="556"/>
      <c r="R863" s="556">
        <v>35.869999999999997</v>
      </c>
      <c r="S863" s="544">
        <v>0</v>
      </c>
      <c r="T863" s="547">
        <f t="shared" si="80"/>
        <v>15</v>
      </c>
      <c r="U863" s="547">
        <f t="shared" si="75"/>
        <v>538.04999999999995</v>
      </c>
    </row>
    <row r="864" spans="1:21" x14ac:dyDescent="0.3">
      <c r="A864" s="550" t="s">
        <v>5507</v>
      </c>
      <c r="B864" s="551" t="s">
        <v>4672</v>
      </c>
      <c r="C864" s="552"/>
      <c r="D864" s="553">
        <v>0</v>
      </c>
      <c r="E864" s="554">
        <v>0</v>
      </c>
      <c r="F864" s="554">
        <v>0</v>
      </c>
      <c r="G864" s="554">
        <f t="shared" si="81"/>
        <v>0</v>
      </c>
      <c r="H864" s="555">
        <v>0</v>
      </c>
      <c r="I864" s="555">
        <v>0</v>
      </c>
      <c r="J864" s="555">
        <v>0</v>
      </c>
      <c r="K864" s="554"/>
      <c r="L864" s="554">
        <v>0</v>
      </c>
      <c r="M864" s="554">
        <v>0</v>
      </c>
      <c r="N864" s="554"/>
      <c r="O864" s="554">
        <v>0</v>
      </c>
      <c r="P864" s="544">
        <f t="shared" si="79"/>
        <v>0</v>
      </c>
      <c r="Q864" s="556"/>
      <c r="R864" s="556">
        <v>0</v>
      </c>
      <c r="S864" s="544">
        <v>0</v>
      </c>
      <c r="T864" s="547">
        <f t="shared" si="80"/>
        <v>0</v>
      </c>
      <c r="U864" s="547">
        <f t="shared" si="75"/>
        <v>0</v>
      </c>
    </row>
    <row r="865" spans="1:21" x14ac:dyDescent="0.3">
      <c r="A865" s="541" t="s">
        <v>5508</v>
      </c>
      <c r="B865" s="557" t="s">
        <v>10</v>
      </c>
      <c r="C865" s="558" t="s">
        <v>4674</v>
      </c>
      <c r="D865" s="543" t="s">
        <v>217</v>
      </c>
      <c r="E865" s="544">
        <v>16</v>
      </c>
      <c r="F865" s="544">
        <v>42.92</v>
      </c>
      <c r="G865" s="544">
        <f t="shared" si="81"/>
        <v>686.72</v>
      </c>
      <c r="H865" s="570">
        <v>0</v>
      </c>
      <c r="I865" s="570">
        <v>42.92</v>
      </c>
      <c r="J865" s="570">
        <v>0</v>
      </c>
      <c r="K865" s="544">
        <v>16</v>
      </c>
      <c r="L865" s="544">
        <v>51.89</v>
      </c>
      <c r="M865" s="544">
        <v>830.24</v>
      </c>
      <c r="N865" s="544">
        <v>0</v>
      </c>
      <c r="O865" s="544">
        <v>51.89</v>
      </c>
      <c r="P865" s="544">
        <f t="shared" si="79"/>
        <v>0</v>
      </c>
      <c r="Q865" s="556"/>
      <c r="R865" s="556">
        <v>51.89</v>
      </c>
      <c r="S865" s="544">
        <v>0</v>
      </c>
      <c r="T865" s="547">
        <f t="shared" si="80"/>
        <v>16</v>
      </c>
      <c r="U865" s="547">
        <f t="shared" si="75"/>
        <v>830.24</v>
      </c>
    </row>
    <row r="866" spans="1:21" x14ac:dyDescent="0.3">
      <c r="A866" s="541" t="s">
        <v>5509</v>
      </c>
      <c r="B866" s="557" t="s">
        <v>10</v>
      </c>
      <c r="C866" s="558" t="s">
        <v>4676</v>
      </c>
      <c r="D866" s="543" t="s">
        <v>217</v>
      </c>
      <c r="E866" s="544">
        <v>14</v>
      </c>
      <c r="F866" s="544">
        <v>61.86</v>
      </c>
      <c r="G866" s="544">
        <f t="shared" si="81"/>
        <v>866.04</v>
      </c>
      <c r="H866" s="570">
        <v>0</v>
      </c>
      <c r="I866" s="570">
        <v>61.86</v>
      </c>
      <c r="J866" s="570">
        <v>0</v>
      </c>
      <c r="K866" s="544">
        <v>14</v>
      </c>
      <c r="L866" s="544">
        <v>74.790000000000006</v>
      </c>
      <c r="M866" s="544">
        <v>1047.06</v>
      </c>
      <c r="N866" s="544">
        <v>0</v>
      </c>
      <c r="O866" s="544">
        <v>74.790000000000006</v>
      </c>
      <c r="P866" s="544">
        <f t="shared" si="79"/>
        <v>0</v>
      </c>
      <c r="Q866" s="556"/>
      <c r="R866" s="556">
        <v>74.790000000000006</v>
      </c>
      <c r="S866" s="544">
        <v>0</v>
      </c>
      <c r="T866" s="547">
        <f t="shared" si="80"/>
        <v>14</v>
      </c>
      <c r="U866" s="547">
        <f t="shared" ref="U866:U929" si="82">ROUNDDOWN((H866*I866)+(K866*L866)+(Q866*R866),2)</f>
        <v>1047.06</v>
      </c>
    </row>
    <row r="867" spans="1:21" ht="27.6" x14ac:dyDescent="0.3">
      <c r="A867" s="541" t="s">
        <v>5510</v>
      </c>
      <c r="B867" s="557" t="s">
        <v>10</v>
      </c>
      <c r="C867" s="558" t="s">
        <v>5511</v>
      </c>
      <c r="D867" s="543" t="s">
        <v>217</v>
      </c>
      <c r="E867" s="544">
        <v>4</v>
      </c>
      <c r="F867" s="544">
        <v>40.42</v>
      </c>
      <c r="G867" s="544">
        <f t="shared" si="81"/>
        <v>161.68</v>
      </c>
      <c r="H867" s="570">
        <v>0</v>
      </c>
      <c r="I867" s="570">
        <v>40.42</v>
      </c>
      <c r="J867" s="570">
        <v>0</v>
      </c>
      <c r="K867" s="544">
        <v>4</v>
      </c>
      <c r="L867" s="544">
        <v>48.87</v>
      </c>
      <c r="M867" s="544">
        <v>195.48</v>
      </c>
      <c r="N867" s="544">
        <v>0</v>
      </c>
      <c r="O867" s="544">
        <v>48.87</v>
      </c>
      <c r="P867" s="544">
        <f t="shared" si="79"/>
        <v>0</v>
      </c>
      <c r="Q867" s="556"/>
      <c r="R867" s="556">
        <v>48.87</v>
      </c>
      <c r="S867" s="544">
        <v>0</v>
      </c>
      <c r="T867" s="547">
        <f t="shared" si="80"/>
        <v>4</v>
      </c>
      <c r="U867" s="547">
        <f t="shared" si="82"/>
        <v>195.48</v>
      </c>
    </row>
    <row r="868" spans="1:21" x14ac:dyDescent="0.3">
      <c r="A868" s="541" t="s">
        <v>5512</v>
      </c>
      <c r="B868" s="557" t="s">
        <v>10</v>
      </c>
      <c r="C868" s="558" t="s">
        <v>5513</v>
      </c>
      <c r="D868" s="543" t="s">
        <v>1200</v>
      </c>
      <c r="E868" s="544">
        <v>5</v>
      </c>
      <c r="F868" s="544">
        <v>12.83</v>
      </c>
      <c r="G868" s="544">
        <f t="shared" si="81"/>
        <v>64.150000000000006</v>
      </c>
      <c r="H868" s="570">
        <v>0</v>
      </c>
      <c r="I868" s="570">
        <v>12.83</v>
      </c>
      <c r="J868" s="570">
        <v>0</v>
      </c>
      <c r="K868" s="544">
        <v>5</v>
      </c>
      <c r="L868" s="544">
        <v>15.51</v>
      </c>
      <c r="M868" s="544">
        <v>77.55</v>
      </c>
      <c r="N868" s="544">
        <v>0</v>
      </c>
      <c r="O868" s="544">
        <v>15.51</v>
      </c>
      <c r="P868" s="544">
        <f t="shared" si="79"/>
        <v>0</v>
      </c>
      <c r="Q868" s="556"/>
      <c r="R868" s="556">
        <v>15.51</v>
      </c>
      <c r="S868" s="544">
        <v>0</v>
      </c>
      <c r="T868" s="547">
        <f t="shared" si="80"/>
        <v>5</v>
      </c>
      <c r="U868" s="547">
        <f t="shared" si="82"/>
        <v>77.55</v>
      </c>
    </row>
    <row r="869" spans="1:21" x14ac:dyDescent="0.3">
      <c r="A869" s="550" t="s">
        <v>5514</v>
      </c>
      <c r="B869" s="551" t="s">
        <v>5515</v>
      </c>
      <c r="C869" s="552"/>
      <c r="D869" s="553">
        <v>0</v>
      </c>
      <c r="E869" s="554">
        <v>0</v>
      </c>
      <c r="F869" s="554">
        <v>0</v>
      </c>
      <c r="G869" s="554">
        <f t="shared" si="81"/>
        <v>0</v>
      </c>
      <c r="H869" s="555">
        <v>0</v>
      </c>
      <c r="I869" s="555">
        <v>0</v>
      </c>
      <c r="J869" s="555">
        <v>0</v>
      </c>
      <c r="K869" s="554">
        <v>0</v>
      </c>
      <c r="L869" s="554">
        <v>0</v>
      </c>
      <c r="M869" s="554">
        <v>0</v>
      </c>
      <c r="N869" s="554">
        <v>0</v>
      </c>
      <c r="O869" s="554">
        <v>0</v>
      </c>
      <c r="P869" s="544">
        <f t="shared" si="79"/>
        <v>0</v>
      </c>
      <c r="Q869" s="556"/>
      <c r="R869" s="556">
        <v>0</v>
      </c>
      <c r="S869" s="544">
        <v>0</v>
      </c>
      <c r="T869" s="547">
        <f t="shared" si="80"/>
        <v>0</v>
      </c>
      <c r="U869" s="547">
        <f t="shared" si="82"/>
        <v>0</v>
      </c>
    </row>
    <row r="870" spans="1:21" x14ac:dyDescent="0.3">
      <c r="A870" s="541" t="s">
        <v>5516</v>
      </c>
      <c r="B870" s="557" t="s">
        <v>10</v>
      </c>
      <c r="C870" s="558" t="s">
        <v>4680</v>
      </c>
      <c r="D870" s="543" t="s">
        <v>1200</v>
      </c>
      <c r="E870" s="544">
        <v>4</v>
      </c>
      <c r="F870" s="544">
        <v>124.67</v>
      </c>
      <c r="G870" s="544">
        <f t="shared" si="81"/>
        <v>498.68</v>
      </c>
      <c r="H870" s="570">
        <v>0</v>
      </c>
      <c r="I870" s="570">
        <v>124.67</v>
      </c>
      <c r="J870" s="570">
        <v>0</v>
      </c>
      <c r="K870" s="544">
        <v>4</v>
      </c>
      <c r="L870" s="544">
        <v>150.72999999999999</v>
      </c>
      <c r="M870" s="544">
        <v>602.91999999999996</v>
      </c>
      <c r="N870" s="544">
        <v>0</v>
      </c>
      <c r="O870" s="544">
        <v>150.72999999999999</v>
      </c>
      <c r="P870" s="544">
        <f t="shared" si="79"/>
        <v>0</v>
      </c>
      <c r="Q870" s="556"/>
      <c r="R870" s="556">
        <v>150.72999999999999</v>
      </c>
      <c r="S870" s="544">
        <v>0</v>
      </c>
      <c r="T870" s="547">
        <f t="shared" si="80"/>
        <v>4</v>
      </c>
      <c r="U870" s="547">
        <f t="shared" si="82"/>
        <v>602.91999999999996</v>
      </c>
    </row>
    <row r="871" spans="1:21" ht="27.6" x14ac:dyDescent="0.3">
      <c r="A871" s="541" t="s">
        <v>5517</v>
      </c>
      <c r="B871" s="557" t="s">
        <v>10</v>
      </c>
      <c r="C871" s="558" t="s">
        <v>4965</v>
      </c>
      <c r="D871" s="543" t="s">
        <v>217</v>
      </c>
      <c r="E871" s="544">
        <v>2</v>
      </c>
      <c r="F871" s="544">
        <v>26.28</v>
      </c>
      <c r="G871" s="544">
        <f t="shared" si="81"/>
        <v>52.56</v>
      </c>
      <c r="H871" s="570">
        <v>0</v>
      </c>
      <c r="I871" s="570">
        <v>26.28</v>
      </c>
      <c r="J871" s="570">
        <v>0</v>
      </c>
      <c r="K871" s="544">
        <v>2</v>
      </c>
      <c r="L871" s="544">
        <v>31.77</v>
      </c>
      <c r="M871" s="544">
        <v>63.54</v>
      </c>
      <c r="N871" s="544">
        <v>0</v>
      </c>
      <c r="O871" s="544">
        <v>31.77</v>
      </c>
      <c r="P871" s="544">
        <f t="shared" si="79"/>
        <v>0</v>
      </c>
      <c r="Q871" s="556"/>
      <c r="R871" s="556">
        <v>31.77</v>
      </c>
      <c r="S871" s="544">
        <v>0</v>
      </c>
      <c r="T871" s="547">
        <f t="shared" si="80"/>
        <v>2</v>
      </c>
      <c r="U871" s="547">
        <f t="shared" si="82"/>
        <v>63.54</v>
      </c>
    </row>
    <row r="872" spans="1:21" ht="27.6" x14ac:dyDescent="0.3">
      <c r="A872" s="541" t="s">
        <v>5518</v>
      </c>
      <c r="B872" s="557" t="s">
        <v>10</v>
      </c>
      <c r="C872" s="558" t="s">
        <v>5519</v>
      </c>
      <c r="D872" s="543" t="s">
        <v>217</v>
      </c>
      <c r="E872" s="544">
        <v>18</v>
      </c>
      <c r="F872" s="544">
        <v>42.12</v>
      </c>
      <c r="G872" s="544">
        <f t="shared" si="81"/>
        <v>758.16</v>
      </c>
      <c r="H872" s="570">
        <v>0</v>
      </c>
      <c r="I872" s="570">
        <v>42.12</v>
      </c>
      <c r="J872" s="570">
        <v>0</v>
      </c>
      <c r="K872" s="544">
        <v>18</v>
      </c>
      <c r="L872" s="544">
        <v>50.93</v>
      </c>
      <c r="M872" s="544">
        <v>916.74</v>
      </c>
      <c r="N872" s="544">
        <v>0</v>
      </c>
      <c r="O872" s="544">
        <v>50.93</v>
      </c>
      <c r="P872" s="544">
        <f t="shared" si="79"/>
        <v>0</v>
      </c>
      <c r="Q872" s="556"/>
      <c r="R872" s="556">
        <v>50.93</v>
      </c>
      <c r="S872" s="544">
        <v>0</v>
      </c>
      <c r="T872" s="547">
        <f t="shared" si="80"/>
        <v>18</v>
      </c>
      <c r="U872" s="547">
        <f t="shared" si="82"/>
        <v>916.74</v>
      </c>
    </row>
    <row r="873" spans="1:21" ht="27.6" x14ac:dyDescent="0.3">
      <c r="A873" s="541" t="s">
        <v>5520</v>
      </c>
      <c r="B873" s="557" t="s">
        <v>10</v>
      </c>
      <c r="C873" s="558" t="s">
        <v>5521</v>
      </c>
      <c r="D873" s="543" t="s">
        <v>217</v>
      </c>
      <c r="E873" s="544">
        <v>4</v>
      </c>
      <c r="F873" s="544">
        <v>40.799999999999997</v>
      </c>
      <c r="G873" s="544">
        <f t="shared" si="81"/>
        <v>163.19999999999999</v>
      </c>
      <c r="H873" s="570">
        <v>0</v>
      </c>
      <c r="I873" s="570">
        <v>40.799999999999997</v>
      </c>
      <c r="J873" s="570">
        <v>0</v>
      </c>
      <c r="K873" s="544">
        <v>4</v>
      </c>
      <c r="L873" s="544">
        <v>49.33</v>
      </c>
      <c r="M873" s="544">
        <v>197.32</v>
      </c>
      <c r="N873" s="544">
        <v>0</v>
      </c>
      <c r="O873" s="544">
        <v>49.33</v>
      </c>
      <c r="P873" s="544">
        <f t="shared" si="79"/>
        <v>0</v>
      </c>
      <c r="Q873" s="556"/>
      <c r="R873" s="556">
        <v>49.33</v>
      </c>
      <c r="S873" s="544">
        <v>0</v>
      </c>
      <c r="T873" s="547">
        <f t="shared" si="80"/>
        <v>4</v>
      </c>
      <c r="U873" s="547">
        <f t="shared" si="82"/>
        <v>197.32</v>
      </c>
    </row>
    <row r="874" spans="1:21" ht="27.6" x14ac:dyDescent="0.3">
      <c r="A874" s="541" t="s">
        <v>5522</v>
      </c>
      <c r="B874" s="557" t="s">
        <v>10</v>
      </c>
      <c r="C874" s="558" t="s">
        <v>5523</v>
      </c>
      <c r="D874" s="543" t="s">
        <v>217</v>
      </c>
      <c r="E874" s="544">
        <v>6</v>
      </c>
      <c r="F874" s="544">
        <v>40.06</v>
      </c>
      <c r="G874" s="544">
        <f t="shared" si="81"/>
        <v>240.36</v>
      </c>
      <c r="H874" s="570">
        <v>0</v>
      </c>
      <c r="I874" s="570">
        <v>40.06</v>
      </c>
      <c r="J874" s="570">
        <v>0</v>
      </c>
      <c r="K874" s="544">
        <v>6</v>
      </c>
      <c r="L874" s="544">
        <v>48.43</v>
      </c>
      <c r="M874" s="544">
        <v>290.58</v>
      </c>
      <c r="N874" s="544">
        <v>0</v>
      </c>
      <c r="O874" s="544">
        <v>48.43</v>
      </c>
      <c r="P874" s="544">
        <f t="shared" si="79"/>
        <v>0</v>
      </c>
      <c r="Q874" s="556"/>
      <c r="R874" s="556">
        <v>48.43</v>
      </c>
      <c r="S874" s="544">
        <v>0</v>
      </c>
      <c r="T874" s="547">
        <f t="shared" si="80"/>
        <v>6</v>
      </c>
      <c r="U874" s="547">
        <f t="shared" si="82"/>
        <v>290.58</v>
      </c>
    </row>
    <row r="875" spans="1:21" ht="27.6" x14ac:dyDescent="0.3">
      <c r="A875" s="541" t="s">
        <v>5524</v>
      </c>
      <c r="B875" s="557" t="s">
        <v>10</v>
      </c>
      <c r="C875" s="558" t="s">
        <v>4686</v>
      </c>
      <c r="D875" s="543" t="s">
        <v>217</v>
      </c>
      <c r="E875" s="544">
        <v>9</v>
      </c>
      <c r="F875" s="544">
        <v>24.84</v>
      </c>
      <c r="G875" s="544">
        <f t="shared" si="81"/>
        <v>223.56</v>
      </c>
      <c r="H875" s="570">
        <v>0</v>
      </c>
      <c r="I875" s="570">
        <v>24.84</v>
      </c>
      <c r="J875" s="570">
        <v>0</v>
      </c>
      <c r="K875" s="544">
        <v>9</v>
      </c>
      <c r="L875" s="544">
        <v>30.03</v>
      </c>
      <c r="M875" s="544">
        <v>270.27</v>
      </c>
      <c r="N875" s="544">
        <v>0</v>
      </c>
      <c r="O875" s="544">
        <v>30.03</v>
      </c>
      <c r="P875" s="544">
        <f t="shared" si="79"/>
        <v>0</v>
      </c>
      <c r="Q875" s="556"/>
      <c r="R875" s="556">
        <v>30.03</v>
      </c>
      <c r="S875" s="544">
        <v>0</v>
      </c>
      <c r="T875" s="547">
        <f t="shared" si="80"/>
        <v>9</v>
      </c>
      <c r="U875" s="547">
        <f t="shared" si="82"/>
        <v>270.27</v>
      </c>
    </row>
    <row r="876" spans="1:21" ht="27.6" x14ac:dyDescent="0.3">
      <c r="A876" s="541" t="s">
        <v>5525</v>
      </c>
      <c r="B876" s="557" t="s">
        <v>10</v>
      </c>
      <c r="C876" s="558" t="s">
        <v>4688</v>
      </c>
      <c r="D876" s="543" t="s">
        <v>217</v>
      </c>
      <c r="E876" s="544">
        <v>5</v>
      </c>
      <c r="F876" s="544">
        <v>39.299999999999997</v>
      </c>
      <c r="G876" s="544">
        <f t="shared" si="81"/>
        <v>196.5</v>
      </c>
      <c r="H876" s="570">
        <v>0</v>
      </c>
      <c r="I876" s="570">
        <v>39.299999999999997</v>
      </c>
      <c r="J876" s="570">
        <v>0</v>
      </c>
      <c r="K876" s="544">
        <v>5</v>
      </c>
      <c r="L876" s="544">
        <v>47.52</v>
      </c>
      <c r="M876" s="544">
        <v>237.6</v>
      </c>
      <c r="N876" s="544">
        <v>0</v>
      </c>
      <c r="O876" s="544">
        <v>47.52</v>
      </c>
      <c r="P876" s="544">
        <f t="shared" si="79"/>
        <v>0</v>
      </c>
      <c r="Q876" s="556"/>
      <c r="R876" s="556">
        <v>47.52</v>
      </c>
      <c r="S876" s="544">
        <v>0</v>
      </c>
      <c r="T876" s="547">
        <f t="shared" si="80"/>
        <v>5</v>
      </c>
      <c r="U876" s="547">
        <f t="shared" si="82"/>
        <v>237.6</v>
      </c>
    </row>
    <row r="877" spans="1:21" ht="27.6" x14ac:dyDescent="0.3">
      <c r="A877" s="541" t="s">
        <v>5526</v>
      </c>
      <c r="B877" s="557" t="s">
        <v>10</v>
      </c>
      <c r="C877" s="558" t="s">
        <v>4972</v>
      </c>
      <c r="D877" s="543" t="s">
        <v>217</v>
      </c>
      <c r="E877" s="544">
        <v>2</v>
      </c>
      <c r="F877" s="544">
        <v>53.75</v>
      </c>
      <c r="G877" s="544">
        <f t="shared" si="81"/>
        <v>107.5</v>
      </c>
      <c r="H877" s="570">
        <v>0</v>
      </c>
      <c r="I877" s="570">
        <v>53.75</v>
      </c>
      <c r="J877" s="570">
        <v>0</v>
      </c>
      <c r="K877" s="544">
        <v>2</v>
      </c>
      <c r="L877" s="544">
        <v>64.989999999999995</v>
      </c>
      <c r="M877" s="544">
        <v>129.97999999999999</v>
      </c>
      <c r="N877" s="544">
        <v>0</v>
      </c>
      <c r="O877" s="544">
        <v>64.989999999999995</v>
      </c>
      <c r="P877" s="544">
        <f t="shared" si="79"/>
        <v>0</v>
      </c>
      <c r="Q877" s="556"/>
      <c r="R877" s="556">
        <v>64.989999999999995</v>
      </c>
      <c r="S877" s="544">
        <v>0</v>
      </c>
      <c r="T877" s="547">
        <f t="shared" si="80"/>
        <v>2</v>
      </c>
      <c r="U877" s="547">
        <f t="shared" si="82"/>
        <v>129.97999999999999</v>
      </c>
    </row>
    <row r="878" spans="1:21" ht="27.6" x14ac:dyDescent="0.3">
      <c r="A878" s="541" t="s">
        <v>5527</v>
      </c>
      <c r="B878" s="557" t="s">
        <v>10</v>
      </c>
      <c r="C878" s="558" t="s">
        <v>4974</v>
      </c>
      <c r="D878" s="543" t="s">
        <v>217</v>
      </c>
      <c r="E878" s="544">
        <v>1</v>
      </c>
      <c r="F878" s="544">
        <v>43.56</v>
      </c>
      <c r="G878" s="544">
        <f t="shared" si="81"/>
        <v>43.56</v>
      </c>
      <c r="H878" s="570">
        <v>0</v>
      </c>
      <c r="I878" s="570">
        <v>43.56</v>
      </c>
      <c r="J878" s="570">
        <v>0</v>
      </c>
      <c r="K878" s="544">
        <v>1</v>
      </c>
      <c r="L878" s="544">
        <v>52.67</v>
      </c>
      <c r="M878" s="544">
        <v>52.67</v>
      </c>
      <c r="N878" s="544">
        <v>0</v>
      </c>
      <c r="O878" s="544">
        <v>52.67</v>
      </c>
      <c r="P878" s="544">
        <f t="shared" si="79"/>
        <v>0</v>
      </c>
      <c r="Q878" s="556"/>
      <c r="R878" s="556">
        <v>52.67</v>
      </c>
      <c r="S878" s="544">
        <v>0</v>
      </c>
      <c r="T878" s="547">
        <f t="shared" si="80"/>
        <v>1</v>
      </c>
      <c r="U878" s="547">
        <f t="shared" si="82"/>
        <v>52.67</v>
      </c>
    </row>
    <row r="879" spans="1:21" ht="27.6" x14ac:dyDescent="0.3">
      <c r="A879" s="541" t="s">
        <v>5528</v>
      </c>
      <c r="B879" s="557" t="s">
        <v>10</v>
      </c>
      <c r="C879" s="558" t="s">
        <v>5529</v>
      </c>
      <c r="D879" s="543" t="s">
        <v>217</v>
      </c>
      <c r="E879" s="544">
        <v>3</v>
      </c>
      <c r="F879" s="544">
        <v>145.53</v>
      </c>
      <c r="G879" s="544">
        <f t="shared" si="81"/>
        <v>436.59</v>
      </c>
      <c r="H879" s="570">
        <v>0</v>
      </c>
      <c r="I879" s="570">
        <v>145.53</v>
      </c>
      <c r="J879" s="570">
        <v>0</v>
      </c>
      <c r="K879" s="544">
        <v>3</v>
      </c>
      <c r="L879" s="544">
        <v>175.95</v>
      </c>
      <c r="M879" s="544">
        <v>527.85</v>
      </c>
      <c r="N879" s="544">
        <v>0</v>
      </c>
      <c r="O879" s="544">
        <v>175.95</v>
      </c>
      <c r="P879" s="544">
        <f t="shared" si="79"/>
        <v>0</v>
      </c>
      <c r="Q879" s="556"/>
      <c r="R879" s="556">
        <v>175.95</v>
      </c>
      <c r="S879" s="544">
        <v>0</v>
      </c>
      <c r="T879" s="547">
        <f t="shared" si="80"/>
        <v>3</v>
      </c>
      <c r="U879" s="547">
        <f t="shared" si="82"/>
        <v>527.85</v>
      </c>
    </row>
    <row r="880" spans="1:21" ht="41.4" x14ac:dyDescent="0.3">
      <c r="A880" s="541" t="s">
        <v>5530</v>
      </c>
      <c r="B880" s="557" t="s">
        <v>10</v>
      </c>
      <c r="C880" s="558" t="s">
        <v>5531</v>
      </c>
      <c r="D880" s="543" t="s">
        <v>217</v>
      </c>
      <c r="E880" s="544">
        <v>1</v>
      </c>
      <c r="F880" s="544">
        <v>409.4</v>
      </c>
      <c r="G880" s="544">
        <f t="shared" si="81"/>
        <v>409.4</v>
      </c>
      <c r="H880" s="570">
        <v>0</v>
      </c>
      <c r="I880" s="570">
        <v>409.4</v>
      </c>
      <c r="J880" s="570">
        <v>0</v>
      </c>
      <c r="K880" s="544">
        <v>1</v>
      </c>
      <c r="L880" s="544">
        <v>494.99</v>
      </c>
      <c r="M880" s="544">
        <v>494.99</v>
      </c>
      <c r="N880" s="544">
        <v>0</v>
      </c>
      <c r="O880" s="544">
        <v>494.99</v>
      </c>
      <c r="P880" s="544">
        <f t="shared" si="79"/>
        <v>0</v>
      </c>
      <c r="Q880" s="556"/>
      <c r="R880" s="556">
        <v>494.99</v>
      </c>
      <c r="S880" s="544">
        <v>0</v>
      </c>
      <c r="T880" s="547">
        <f t="shared" si="80"/>
        <v>1</v>
      </c>
      <c r="U880" s="547">
        <f t="shared" si="82"/>
        <v>494.99</v>
      </c>
    </row>
    <row r="881" spans="1:21" x14ac:dyDescent="0.3">
      <c r="A881" s="541" t="s">
        <v>5532</v>
      </c>
      <c r="B881" s="557" t="s">
        <v>10</v>
      </c>
      <c r="C881" s="558" t="s">
        <v>4980</v>
      </c>
      <c r="D881" s="543" t="s">
        <v>1200</v>
      </c>
      <c r="E881" s="544">
        <v>1</v>
      </c>
      <c r="F881" s="544">
        <v>166.86</v>
      </c>
      <c r="G881" s="544">
        <f t="shared" si="81"/>
        <v>166.86</v>
      </c>
      <c r="H881" s="570">
        <v>0</v>
      </c>
      <c r="I881" s="570">
        <v>166.86</v>
      </c>
      <c r="J881" s="570">
        <v>0</v>
      </c>
      <c r="K881" s="544">
        <v>1</v>
      </c>
      <c r="L881" s="544">
        <v>201.74</v>
      </c>
      <c r="M881" s="544">
        <v>201.74</v>
      </c>
      <c r="N881" s="544">
        <v>0</v>
      </c>
      <c r="O881" s="544">
        <v>201.74</v>
      </c>
      <c r="P881" s="544">
        <f t="shared" si="79"/>
        <v>0</v>
      </c>
      <c r="Q881" s="556"/>
      <c r="R881" s="556">
        <v>201.74</v>
      </c>
      <c r="S881" s="544">
        <v>0</v>
      </c>
      <c r="T881" s="547">
        <f t="shared" si="80"/>
        <v>1</v>
      </c>
      <c r="U881" s="547">
        <f t="shared" si="82"/>
        <v>201.74</v>
      </c>
    </row>
    <row r="882" spans="1:21" x14ac:dyDescent="0.3">
      <c r="A882" s="541" t="s">
        <v>5533</v>
      </c>
      <c r="B882" s="557" t="s">
        <v>10</v>
      </c>
      <c r="C882" s="558" t="s">
        <v>5534</v>
      </c>
      <c r="D882" s="543" t="s">
        <v>1200</v>
      </c>
      <c r="E882" s="544">
        <v>20</v>
      </c>
      <c r="F882" s="544">
        <v>2.34</v>
      </c>
      <c r="G882" s="544">
        <f t="shared" si="81"/>
        <v>46.8</v>
      </c>
      <c r="H882" s="570">
        <v>0</v>
      </c>
      <c r="I882" s="570">
        <v>2.34</v>
      </c>
      <c r="J882" s="570">
        <v>0</v>
      </c>
      <c r="K882" s="544">
        <v>20</v>
      </c>
      <c r="L882" s="544">
        <v>2.83</v>
      </c>
      <c r="M882" s="544">
        <v>56.6</v>
      </c>
      <c r="N882" s="544">
        <v>0</v>
      </c>
      <c r="O882" s="544">
        <v>2.83</v>
      </c>
      <c r="P882" s="544">
        <f t="shared" si="79"/>
        <v>0</v>
      </c>
      <c r="Q882" s="556"/>
      <c r="R882" s="556">
        <v>2.83</v>
      </c>
      <c r="S882" s="544">
        <v>0</v>
      </c>
      <c r="T882" s="547">
        <f t="shared" si="80"/>
        <v>20</v>
      </c>
      <c r="U882" s="547">
        <f t="shared" si="82"/>
        <v>56.6</v>
      </c>
    </row>
    <row r="883" spans="1:21" x14ac:dyDescent="0.3">
      <c r="A883" s="550" t="s">
        <v>5535</v>
      </c>
      <c r="B883" s="551" t="s">
        <v>4025</v>
      </c>
      <c r="C883" s="552"/>
      <c r="D883" s="553">
        <v>0</v>
      </c>
      <c r="E883" s="554">
        <v>0</v>
      </c>
      <c r="F883" s="554">
        <v>0</v>
      </c>
      <c r="G883" s="554">
        <f t="shared" si="81"/>
        <v>0</v>
      </c>
      <c r="H883" s="555">
        <v>0</v>
      </c>
      <c r="I883" s="555">
        <v>0</v>
      </c>
      <c r="J883" s="555">
        <v>0</v>
      </c>
      <c r="K883" s="554"/>
      <c r="L883" s="554">
        <v>0</v>
      </c>
      <c r="M883" s="554">
        <v>0</v>
      </c>
      <c r="N883" s="554"/>
      <c r="O883" s="554">
        <v>0</v>
      </c>
      <c r="P883" s="544">
        <f t="shared" si="79"/>
        <v>0</v>
      </c>
      <c r="Q883" s="556"/>
      <c r="R883" s="556">
        <v>0</v>
      </c>
      <c r="S883" s="544">
        <v>0</v>
      </c>
      <c r="T883" s="547">
        <f t="shared" si="80"/>
        <v>0</v>
      </c>
      <c r="U883" s="547">
        <f t="shared" si="82"/>
        <v>0</v>
      </c>
    </row>
    <row r="884" spans="1:21" x14ac:dyDescent="0.3">
      <c r="A884" s="541" t="s">
        <v>5536</v>
      </c>
      <c r="B884" s="557" t="s">
        <v>10</v>
      </c>
      <c r="C884" s="558" t="s">
        <v>5537</v>
      </c>
      <c r="D884" s="543" t="s">
        <v>1200</v>
      </c>
      <c r="E884" s="544">
        <v>2</v>
      </c>
      <c r="F884" s="544">
        <v>67.930000000000007</v>
      </c>
      <c r="G884" s="544">
        <f t="shared" si="81"/>
        <v>135.86000000000001</v>
      </c>
      <c r="H884" s="570">
        <v>0</v>
      </c>
      <c r="I884" s="570">
        <v>67.930000000000007</v>
      </c>
      <c r="J884" s="570">
        <v>0</v>
      </c>
      <c r="K884" s="544">
        <v>2</v>
      </c>
      <c r="L884" s="544">
        <v>82.13</v>
      </c>
      <c r="M884" s="544">
        <v>164.26</v>
      </c>
      <c r="N884" s="544">
        <v>0</v>
      </c>
      <c r="O884" s="544">
        <v>82.13</v>
      </c>
      <c r="P884" s="544">
        <f t="shared" si="79"/>
        <v>0</v>
      </c>
      <c r="Q884" s="556"/>
      <c r="R884" s="556">
        <v>82.13</v>
      </c>
      <c r="S884" s="544">
        <v>0</v>
      </c>
      <c r="T884" s="547">
        <f t="shared" si="80"/>
        <v>2</v>
      </c>
      <c r="U884" s="547">
        <f t="shared" si="82"/>
        <v>164.26</v>
      </c>
    </row>
    <row r="885" spans="1:21" x14ac:dyDescent="0.3">
      <c r="A885" s="541" t="s">
        <v>5538</v>
      </c>
      <c r="B885" s="557" t="s">
        <v>10</v>
      </c>
      <c r="C885" s="558" t="s">
        <v>4692</v>
      </c>
      <c r="D885" s="543" t="s">
        <v>217</v>
      </c>
      <c r="E885" s="544">
        <v>2</v>
      </c>
      <c r="F885" s="544">
        <v>13.01</v>
      </c>
      <c r="G885" s="544">
        <f t="shared" si="81"/>
        <v>26.02</v>
      </c>
      <c r="H885" s="570">
        <v>0</v>
      </c>
      <c r="I885" s="570">
        <v>13.01</v>
      </c>
      <c r="J885" s="570">
        <v>0</v>
      </c>
      <c r="K885" s="544">
        <v>2</v>
      </c>
      <c r="L885" s="544">
        <v>15.73</v>
      </c>
      <c r="M885" s="544">
        <v>31.46</v>
      </c>
      <c r="N885" s="544">
        <v>0</v>
      </c>
      <c r="O885" s="544">
        <v>15.73</v>
      </c>
      <c r="P885" s="544">
        <f t="shared" si="79"/>
        <v>0</v>
      </c>
      <c r="Q885" s="556"/>
      <c r="R885" s="556">
        <v>15.73</v>
      </c>
      <c r="S885" s="544">
        <v>0</v>
      </c>
      <c r="T885" s="547">
        <f t="shared" si="80"/>
        <v>2</v>
      </c>
      <c r="U885" s="547">
        <f t="shared" si="82"/>
        <v>31.46</v>
      </c>
    </row>
    <row r="886" spans="1:21" x14ac:dyDescent="0.3">
      <c r="A886" s="541" t="s">
        <v>5539</v>
      </c>
      <c r="B886" s="557" t="s">
        <v>10</v>
      </c>
      <c r="C886" s="558" t="s">
        <v>4989</v>
      </c>
      <c r="D886" s="543" t="s">
        <v>217</v>
      </c>
      <c r="E886" s="544">
        <v>6</v>
      </c>
      <c r="F886" s="544">
        <v>13.56</v>
      </c>
      <c r="G886" s="544">
        <f t="shared" si="81"/>
        <v>81.36</v>
      </c>
      <c r="H886" s="570">
        <v>0</v>
      </c>
      <c r="I886" s="570">
        <v>13.56</v>
      </c>
      <c r="J886" s="570">
        <v>0</v>
      </c>
      <c r="K886" s="544">
        <v>6</v>
      </c>
      <c r="L886" s="544">
        <v>16.39</v>
      </c>
      <c r="M886" s="544">
        <v>98.34</v>
      </c>
      <c r="N886" s="544">
        <v>0</v>
      </c>
      <c r="O886" s="544">
        <v>16.39</v>
      </c>
      <c r="P886" s="544">
        <f t="shared" si="79"/>
        <v>0</v>
      </c>
      <c r="Q886" s="556"/>
      <c r="R886" s="556">
        <v>16.39</v>
      </c>
      <c r="S886" s="544">
        <v>0</v>
      </c>
      <c r="T886" s="547">
        <f t="shared" si="80"/>
        <v>6</v>
      </c>
      <c r="U886" s="547">
        <f t="shared" si="82"/>
        <v>98.34</v>
      </c>
    </row>
    <row r="887" spans="1:21" x14ac:dyDescent="0.3">
      <c r="A887" s="541" t="s">
        <v>5540</v>
      </c>
      <c r="B887" s="557" t="s">
        <v>10</v>
      </c>
      <c r="C887" s="558" t="s">
        <v>5541</v>
      </c>
      <c r="D887" s="543" t="s">
        <v>217</v>
      </c>
      <c r="E887" s="544">
        <v>5</v>
      </c>
      <c r="F887" s="544">
        <v>14.63</v>
      </c>
      <c r="G887" s="544">
        <f t="shared" si="81"/>
        <v>73.150000000000006</v>
      </c>
      <c r="H887" s="570">
        <v>0</v>
      </c>
      <c r="I887" s="570">
        <v>14.63</v>
      </c>
      <c r="J887" s="570">
        <v>0</v>
      </c>
      <c r="K887" s="544">
        <v>5</v>
      </c>
      <c r="L887" s="544">
        <v>17.690000000000001</v>
      </c>
      <c r="M887" s="544">
        <v>88.45</v>
      </c>
      <c r="N887" s="544">
        <v>0</v>
      </c>
      <c r="O887" s="544">
        <v>17.690000000000001</v>
      </c>
      <c r="P887" s="544">
        <f t="shared" si="79"/>
        <v>0</v>
      </c>
      <c r="Q887" s="556"/>
      <c r="R887" s="556">
        <v>17.690000000000001</v>
      </c>
      <c r="S887" s="544">
        <v>0</v>
      </c>
      <c r="T887" s="547">
        <f t="shared" si="80"/>
        <v>5</v>
      </c>
      <c r="U887" s="547">
        <f t="shared" si="82"/>
        <v>88.45</v>
      </c>
    </row>
    <row r="888" spans="1:21" x14ac:dyDescent="0.3">
      <c r="A888" s="541" t="s">
        <v>5542</v>
      </c>
      <c r="B888" s="557" t="s">
        <v>10</v>
      </c>
      <c r="C888" s="558" t="s">
        <v>4991</v>
      </c>
      <c r="D888" s="543" t="s">
        <v>217</v>
      </c>
      <c r="E888" s="544">
        <v>1</v>
      </c>
      <c r="F888" s="544">
        <v>14.63</v>
      </c>
      <c r="G888" s="544">
        <f t="shared" si="81"/>
        <v>14.63</v>
      </c>
      <c r="H888" s="570">
        <v>0</v>
      </c>
      <c r="I888" s="570">
        <v>14.63</v>
      </c>
      <c r="J888" s="570">
        <v>0</v>
      </c>
      <c r="K888" s="544">
        <v>1</v>
      </c>
      <c r="L888" s="544">
        <v>17.690000000000001</v>
      </c>
      <c r="M888" s="544">
        <v>17.690000000000001</v>
      </c>
      <c r="N888" s="544">
        <v>0</v>
      </c>
      <c r="O888" s="544">
        <v>17.690000000000001</v>
      </c>
      <c r="P888" s="544">
        <f t="shared" si="79"/>
        <v>0</v>
      </c>
      <c r="Q888" s="556"/>
      <c r="R888" s="556">
        <v>17.690000000000001</v>
      </c>
      <c r="S888" s="544">
        <v>0</v>
      </c>
      <c r="T888" s="547">
        <f t="shared" si="80"/>
        <v>1</v>
      </c>
      <c r="U888" s="547">
        <f t="shared" si="82"/>
        <v>17.690000000000001</v>
      </c>
    </row>
    <row r="889" spans="1:21" x14ac:dyDescent="0.3">
      <c r="A889" s="550" t="s">
        <v>5543</v>
      </c>
      <c r="B889" s="551" t="s">
        <v>581</v>
      </c>
      <c r="C889" s="552"/>
      <c r="D889" s="553">
        <v>0</v>
      </c>
      <c r="E889" s="554">
        <v>0</v>
      </c>
      <c r="F889" s="554">
        <v>0</v>
      </c>
      <c r="G889" s="554">
        <f t="shared" si="81"/>
        <v>0</v>
      </c>
      <c r="H889" s="555">
        <v>0</v>
      </c>
      <c r="I889" s="555">
        <v>0</v>
      </c>
      <c r="J889" s="555">
        <v>0</v>
      </c>
      <c r="K889" s="554"/>
      <c r="L889" s="554">
        <v>0</v>
      </c>
      <c r="M889" s="554">
        <v>0</v>
      </c>
      <c r="N889" s="554"/>
      <c r="O889" s="554">
        <v>0</v>
      </c>
      <c r="P889" s="544">
        <f t="shared" si="79"/>
        <v>0</v>
      </c>
      <c r="Q889" s="556"/>
      <c r="R889" s="556">
        <v>0</v>
      </c>
      <c r="S889" s="544">
        <v>0</v>
      </c>
      <c r="T889" s="547">
        <f t="shared" si="80"/>
        <v>0</v>
      </c>
      <c r="U889" s="547">
        <f t="shared" si="82"/>
        <v>0</v>
      </c>
    </row>
    <row r="890" spans="1:21" x14ac:dyDescent="0.3">
      <c r="A890" s="541" t="s">
        <v>5544</v>
      </c>
      <c r="B890" s="557" t="s">
        <v>10</v>
      </c>
      <c r="C890" s="558" t="s">
        <v>5002</v>
      </c>
      <c r="D890" s="543" t="s">
        <v>1200</v>
      </c>
      <c r="E890" s="544">
        <v>22</v>
      </c>
      <c r="F890" s="544">
        <v>5.4</v>
      </c>
      <c r="G890" s="544">
        <f t="shared" si="81"/>
        <v>118.8</v>
      </c>
      <c r="H890" s="570">
        <v>0</v>
      </c>
      <c r="I890" s="570">
        <v>5.4</v>
      </c>
      <c r="J890" s="570">
        <v>0</v>
      </c>
      <c r="K890" s="544">
        <v>22</v>
      </c>
      <c r="L890" s="544">
        <v>6.53</v>
      </c>
      <c r="M890" s="544">
        <v>143.66</v>
      </c>
      <c r="N890" s="544">
        <v>0</v>
      </c>
      <c r="O890" s="544">
        <v>6.53</v>
      </c>
      <c r="P890" s="544">
        <f t="shared" si="79"/>
        <v>0</v>
      </c>
      <c r="Q890" s="556"/>
      <c r="R890" s="556">
        <v>6.53</v>
      </c>
      <c r="S890" s="544">
        <v>0</v>
      </c>
      <c r="T890" s="547">
        <f t="shared" si="80"/>
        <v>22</v>
      </c>
      <c r="U890" s="547">
        <f t="shared" si="82"/>
        <v>143.66</v>
      </c>
    </row>
    <row r="891" spans="1:21" x14ac:dyDescent="0.3">
      <c r="A891" s="541" t="s">
        <v>5545</v>
      </c>
      <c r="B891" s="557" t="s">
        <v>10</v>
      </c>
      <c r="C891" s="558" t="s">
        <v>5004</v>
      </c>
      <c r="D891" s="543" t="s">
        <v>1200</v>
      </c>
      <c r="E891" s="544">
        <v>22</v>
      </c>
      <c r="F891" s="544">
        <v>20.149999999999999</v>
      </c>
      <c r="G891" s="544">
        <f t="shared" si="81"/>
        <v>443.3</v>
      </c>
      <c r="H891" s="570">
        <v>0</v>
      </c>
      <c r="I891" s="570">
        <v>20.149999999999999</v>
      </c>
      <c r="J891" s="570">
        <v>0</v>
      </c>
      <c r="K891" s="544">
        <v>22</v>
      </c>
      <c r="L891" s="544">
        <v>24.36</v>
      </c>
      <c r="M891" s="544">
        <v>535.91999999999996</v>
      </c>
      <c r="N891" s="544">
        <v>0</v>
      </c>
      <c r="O891" s="544">
        <v>24.36</v>
      </c>
      <c r="P891" s="544">
        <f t="shared" si="79"/>
        <v>0</v>
      </c>
      <c r="Q891" s="556"/>
      <c r="R891" s="556">
        <v>24.36</v>
      </c>
      <c r="S891" s="544">
        <v>0</v>
      </c>
      <c r="T891" s="547">
        <f t="shared" si="80"/>
        <v>22</v>
      </c>
      <c r="U891" s="547">
        <f t="shared" si="82"/>
        <v>535.91999999999996</v>
      </c>
    </row>
    <row r="892" spans="1:21" x14ac:dyDescent="0.3">
      <c r="A892" s="541" t="s">
        <v>5546</v>
      </c>
      <c r="B892" s="557" t="s">
        <v>10</v>
      </c>
      <c r="C892" s="558" t="s">
        <v>5006</v>
      </c>
      <c r="D892" s="543" t="s">
        <v>217</v>
      </c>
      <c r="E892" s="544">
        <v>1</v>
      </c>
      <c r="F892" s="544">
        <v>651.72</v>
      </c>
      <c r="G892" s="544">
        <f t="shared" si="81"/>
        <v>651.72</v>
      </c>
      <c r="H892" s="570">
        <v>0</v>
      </c>
      <c r="I892" s="570">
        <v>651.72</v>
      </c>
      <c r="J892" s="570">
        <v>0</v>
      </c>
      <c r="K892" s="544">
        <v>1</v>
      </c>
      <c r="L892" s="544">
        <v>787.97</v>
      </c>
      <c r="M892" s="544">
        <v>787.97</v>
      </c>
      <c r="N892" s="544">
        <v>0</v>
      </c>
      <c r="O892" s="544">
        <v>787.97</v>
      </c>
      <c r="P892" s="544">
        <f t="shared" si="79"/>
        <v>0</v>
      </c>
      <c r="Q892" s="556"/>
      <c r="R892" s="556">
        <v>787.97</v>
      </c>
      <c r="S892" s="544">
        <v>0</v>
      </c>
      <c r="T892" s="547">
        <f t="shared" si="80"/>
        <v>1</v>
      </c>
      <c r="U892" s="547">
        <f t="shared" si="82"/>
        <v>787.97</v>
      </c>
    </row>
    <row r="893" spans="1:21" x14ac:dyDescent="0.3">
      <c r="A893" s="541" t="s">
        <v>5547</v>
      </c>
      <c r="B893" s="557" t="s">
        <v>10</v>
      </c>
      <c r="C893" s="558" t="s">
        <v>5008</v>
      </c>
      <c r="D893" s="543" t="s">
        <v>1200</v>
      </c>
      <c r="E893" s="544">
        <v>1</v>
      </c>
      <c r="F893" s="544">
        <v>581.48</v>
      </c>
      <c r="G893" s="544">
        <f t="shared" si="81"/>
        <v>581.48</v>
      </c>
      <c r="H893" s="570">
        <v>0</v>
      </c>
      <c r="I893" s="570">
        <v>581.48</v>
      </c>
      <c r="J893" s="570">
        <v>0</v>
      </c>
      <c r="K893" s="544">
        <v>1</v>
      </c>
      <c r="L893" s="544">
        <v>703.05</v>
      </c>
      <c r="M893" s="544">
        <v>703.05</v>
      </c>
      <c r="N893" s="544">
        <v>0</v>
      </c>
      <c r="O893" s="544">
        <v>703.05</v>
      </c>
      <c r="P893" s="544">
        <f t="shared" si="79"/>
        <v>0</v>
      </c>
      <c r="Q893" s="556"/>
      <c r="R893" s="556">
        <v>703.05</v>
      </c>
      <c r="S893" s="544">
        <v>0</v>
      </c>
      <c r="T893" s="547">
        <f t="shared" si="80"/>
        <v>1</v>
      </c>
      <c r="U893" s="547">
        <f t="shared" si="82"/>
        <v>703.05</v>
      </c>
    </row>
    <row r="894" spans="1:21" x14ac:dyDescent="0.3">
      <c r="A894" s="541" t="s">
        <v>5548</v>
      </c>
      <c r="B894" s="557" t="s">
        <v>10</v>
      </c>
      <c r="C894" s="558" t="s">
        <v>5010</v>
      </c>
      <c r="D894" s="543" t="s">
        <v>1200</v>
      </c>
      <c r="E894" s="544">
        <v>1</v>
      </c>
      <c r="F894" s="544">
        <v>951.01</v>
      </c>
      <c r="G894" s="544">
        <f t="shared" si="81"/>
        <v>951.01</v>
      </c>
      <c r="H894" s="570">
        <v>0</v>
      </c>
      <c r="I894" s="570">
        <v>951.01</v>
      </c>
      <c r="J894" s="570">
        <v>0</v>
      </c>
      <c r="K894" s="544">
        <v>1</v>
      </c>
      <c r="L894" s="544">
        <v>1149.83</v>
      </c>
      <c r="M894" s="544">
        <v>1149.83</v>
      </c>
      <c r="N894" s="544">
        <v>0</v>
      </c>
      <c r="O894" s="544">
        <v>1149.83</v>
      </c>
      <c r="P894" s="544">
        <f t="shared" si="79"/>
        <v>0</v>
      </c>
      <c r="Q894" s="556"/>
      <c r="R894" s="556">
        <v>1149.83</v>
      </c>
      <c r="S894" s="544">
        <v>0</v>
      </c>
      <c r="T894" s="547">
        <f t="shared" si="80"/>
        <v>1</v>
      </c>
      <c r="U894" s="547">
        <f t="shared" si="82"/>
        <v>1149.83</v>
      </c>
    </row>
    <row r="895" spans="1:21" x14ac:dyDescent="0.3">
      <c r="A895" s="541" t="s">
        <v>5549</v>
      </c>
      <c r="B895" s="557" t="s">
        <v>10</v>
      </c>
      <c r="C895" s="558" t="s">
        <v>5012</v>
      </c>
      <c r="D895" s="543" t="s">
        <v>1200</v>
      </c>
      <c r="E895" s="544">
        <v>1</v>
      </c>
      <c r="F895" s="544">
        <v>645.38</v>
      </c>
      <c r="G895" s="544">
        <f t="shared" si="81"/>
        <v>645.38</v>
      </c>
      <c r="H895" s="570">
        <v>0</v>
      </c>
      <c r="I895" s="570">
        <v>645.38</v>
      </c>
      <c r="J895" s="570">
        <v>0</v>
      </c>
      <c r="K895" s="544">
        <v>1</v>
      </c>
      <c r="L895" s="544">
        <v>780.3</v>
      </c>
      <c r="M895" s="544">
        <v>780.3</v>
      </c>
      <c r="N895" s="544">
        <v>0</v>
      </c>
      <c r="O895" s="544">
        <v>780.3</v>
      </c>
      <c r="P895" s="544">
        <f t="shared" si="79"/>
        <v>0</v>
      </c>
      <c r="Q895" s="556"/>
      <c r="R895" s="556">
        <v>780.3</v>
      </c>
      <c r="S895" s="544">
        <v>0</v>
      </c>
      <c r="T895" s="547">
        <f t="shared" si="80"/>
        <v>1</v>
      </c>
      <c r="U895" s="547">
        <f t="shared" si="82"/>
        <v>780.3</v>
      </c>
    </row>
    <row r="896" spans="1:21" x14ac:dyDescent="0.3">
      <c r="A896" s="541" t="s">
        <v>5550</v>
      </c>
      <c r="B896" s="557" t="s">
        <v>10</v>
      </c>
      <c r="C896" s="558" t="s">
        <v>5014</v>
      </c>
      <c r="D896" s="543" t="s">
        <v>1200</v>
      </c>
      <c r="E896" s="544">
        <v>6</v>
      </c>
      <c r="F896" s="544">
        <v>5.26</v>
      </c>
      <c r="G896" s="544">
        <f t="shared" si="81"/>
        <v>31.56</v>
      </c>
      <c r="H896" s="570">
        <v>0</v>
      </c>
      <c r="I896" s="570">
        <v>5.26</v>
      </c>
      <c r="J896" s="570">
        <v>0</v>
      </c>
      <c r="K896" s="544">
        <v>6</v>
      </c>
      <c r="L896" s="544">
        <v>6.3599999999999994</v>
      </c>
      <c r="M896" s="544">
        <v>38.159999999999997</v>
      </c>
      <c r="N896" s="544">
        <v>0</v>
      </c>
      <c r="O896" s="544">
        <v>6.3599999999999994</v>
      </c>
      <c r="P896" s="544">
        <f t="shared" si="79"/>
        <v>0</v>
      </c>
      <c r="Q896" s="556"/>
      <c r="R896" s="556">
        <v>6.3599999999999994</v>
      </c>
      <c r="S896" s="544">
        <v>0</v>
      </c>
      <c r="T896" s="547">
        <f t="shared" si="80"/>
        <v>6</v>
      </c>
      <c r="U896" s="547">
        <f t="shared" si="82"/>
        <v>38.159999999999997</v>
      </c>
    </row>
    <row r="897" spans="1:21" x14ac:dyDescent="0.3">
      <c r="A897" s="541" t="s">
        <v>5551</v>
      </c>
      <c r="B897" s="557" t="s">
        <v>10</v>
      </c>
      <c r="C897" s="558" t="s">
        <v>5016</v>
      </c>
      <c r="D897" s="543" t="s">
        <v>217</v>
      </c>
      <c r="E897" s="544">
        <v>3</v>
      </c>
      <c r="F897" s="544">
        <v>158.94</v>
      </c>
      <c r="G897" s="544">
        <f t="shared" si="81"/>
        <v>476.82</v>
      </c>
      <c r="H897" s="570">
        <v>0</v>
      </c>
      <c r="I897" s="570">
        <v>158.94</v>
      </c>
      <c r="J897" s="570">
        <v>0</v>
      </c>
      <c r="K897" s="544">
        <v>3</v>
      </c>
      <c r="L897" s="544">
        <v>192.17</v>
      </c>
      <c r="M897" s="544">
        <v>576.51</v>
      </c>
      <c r="N897" s="544">
        <v>0</v>
      </c>
      <c r="O897" s="544">
        <v>192.17</v>
      </c>
      <c r="P897" s="544">
        <f t="shared" si="79"/>
        <v>0</v>
      </c>
      <c r="Q897" s="556"/>
      <c r="R897" s="556">
        <v>192.17</v>
      </c>
      <c r="S897" s="544">
        <v>0</v>
      </c>
      <c r="T897" s="547">
        <f t="shared" si="80"/>
        <v>3</v>
      </c>
      <c r="U897" s="547">
        <f t="shared" si="82"/>
        <v>576.51</v>
      </c>
    </row>
    <row r="898" spans="1:21" x14ac:dyDescent="0.3">
      <c r="A898" s="541" t="s">
        <v>5552</v>
      </c>
      <c r="B898" s="557" t="s">
        <v>10</v>
      </c>
      <c r="C898" s="558" t="s">
        <v>5018</v>
      </c>
      <c r="D898" s="543" t="s">
        <v>1200</v>
      </c>
      <c r="E898" s="544">
        <v>6</v>
      </c>
      <c r="F898" s="544">
        <v>23.74</v>
      </c>
      <c r="G898" s="544">
        <f t="shared" si="81"/>
        <v>142.44</v>
      </c>
      <c r="H898" s="570">
        <v>0</v>
      </c>
      <c r="I898" s="570">
        <v>23.74</v>
      </c>
      <c r="J898" s="570">
        <v>0</v>
      </c>
      <c r="K898" s="544">
        <v>6</v>
      </c>
      <c r="L898" s="544">
        <v>28.71</v>
      </c>
      <c r="M898" s="544">
        <v>172.26</v>
      </c>
      <c r="N898" s="544">
        <v>0</v>
      </c>
      <c r="O898" s="544">
        <v>28.71</v>
      </c>
      <c r="P898" s="544">
        <f t="shared" si="79"/>
        <v>0</v>
      </c>
      <c r="Q898" s="556"/>
      <c r="R898" s="556">
        <v>28.71</v>
      </c>
      <c r="S898" s="544">
        <v>0</v>
      </c>
      <c r="T898" s="547">
        <f t="shared" si="80"/>
        <v>6</v>
      </c>
      <c r="U898" s="547">
        <f t="shared" si="82"/>
        <v>172.26</v>
      </c>
    </row>
    <row r="899" spans="1:21" x14ac:dyDescent="0.3">
      <c r="A899" s="541" t="s">
        <v>5553</v>
      </c>
      <c r="B899" s="557" t="s">
        <v>10</v>
      </c>
      <c r="C899" s="558" t="s">
        <v>5020</v>
      </c>
      <c r="D899" s="543" t="s">
        <v>1200</v>
      </c>
      <c r="E899" s="544">
        <v>6</v>
      </c>
      <c r="F899" s="544">
        <v>112.02</v>
      </c>
      <c r="G899" s="544">
        <f t="shared" si="81"/>
        <v>672.12</v>
      </c>
      <c r="H899" s="570">
        <v>0</v>
      </c>
      <c r="I899" s="570">
        <v>112.02</v>
      </c>
      <c r="J899" s="570">
        <v>0</v>
      </c>
      <c r="K899" s="544">
        <v>6</v>
      </c>
      <c r="L899" s="544">
        <v>135.44</v>
      </c>
      <c r="M899" s="544">
        <v>812.64</v>
      </c>
      <c r="N899" s="544">
        <v>0</v>
      </c>
      <c r="O899" s="544">
        <v>135.44</v>
      </c>
      <c r="P899" s="544">
        <f t="shared" si="79"/>
        <v>0</v>
      </c>
      <c r="Q899" s="556"/>
      <c r="R899" s="556">
        <v>135.44</v>
      </c>
      <c r="S899" s="544">
        <v>0</v>
      </c>
      <c r="T899" s="547">
        <f t="shared" si="80"/>
        <v>6</v>
      </c>
      <c r="U899" s="547">
        <f t="shared" si="82"/>
        <v>812.64</v>
      </c>
    </row>
    <row r="900" spans="1:21" x14ac:dyDescent="0.3">
      <c r="A900" s="541" t="s">
        <v>5554</v>
      </c>
      <c r="B900" s="557" t="s">
        <v>10</v>
      </c>
      <c r="C900" s="558" t="s">
        <v>5022</v>
      </c>
      <c r="D900" s="543" t="s">
        <v>1168</v>
      </c>
      <c r="E900" s="544">
        <v>230</v>
      </c>
      <c r="F900" s="544">
        <v>8.94</v>
      </c>
      <c r="G900" s="544">
        <f t="shared" si="81"/>
        <v>2056.1999999999998</v>
      </c>
      <c r="H900" s="570">
        <v>0</v>
      </c>
      <c r="I900" s="570">
        <v>8.94</v>
      </c>
      <c r="J900" s="570">
        <v>0</v>
      </c>
      <c r="K900" s="544">
        <v>230</v>
      </c>
      <c r="L900" s="544">
        <v>10.81</v>
      </c>
      <c r="M900" s="544">
        <v>2486.3000000000002</v>
      </c>
      <c r="N900" s="544">
        <v>0</v>
      </c>
      <c r="O900" s="544">
        <v>10.81</v>
      </c>
      <c r="P900" s="544">
        <f t="shared" si="79"/>
        <v>0</v>
      </c>
      <c r="Q900" s="556"/>
      <c r="R900" s="556">
        <v>10.81</v>
      </c>
      <c r="S900" s="544">
        <v>0</v>
      </c>
      <c r="T900" s="547">
        <f t="shared" si="80"/>
        <v>230</v>
      </c>
      <c r="U900" s="547">
        <f t="shared" si="82"/>
        <v>2486.3000000000002</v>
      </c>
    </row>
    <row r="901" spans="1:21" x14ac:dyDescent="0.3">
      <c r="A901" s="541" t="s">
        <v>5555</v>
      </c>
      <c r="B901" s="557" t="s">
        <v>10</v>
      </c>
      <c r="C901" s="558" t="s">
        <v>5024</v>
      </c>
      <c r="D901" s="543" t="s">
        <v>1200</v>
      </c>
      <c r="E901" s="544">
        <v>11</v>
      </c>
      <c r="F901" s="544">
        <v>4.53</v>
      </c>
      <c r="G901" s="544">
        <f t="shared" si="81"/>
        <v>49.83</v>
      </c>
      <c r="H901" s="570">
        <v>0</v>
      </c>
      <c r="I901" s="570">
        <v>4.53</v>
      </c>
      <c r="J901" s="570">
        <v>0</v>
      </c>
      <c r="K901" s="544">
        <v>11</v>
      </c>
      <c r="L901" s="544">
        <v>5.48</v>
      </c>
      <c r="M901" s="544">
        <v>60.28</v>
      </c>
      <c r="N901" s="544">
        <v>0</v>
      </c>
      <c r="O901" s="544">
        <v>5.48</v>
      </c>
      <c r="P901" s="544">
        <f t="shared" si="79"/>
        <v>0</v>
      </c>
      <c r="Q901" s="556"/>
      <c r="R901" s="556">
        <v>5.48</v>
      </c>
      <c r="S901" s="544">
        <v>0</v>
      </c>
      <c r="T901" s="547">
        <f t="shared" si="80"/>
        <v>11</v>
      </c>
      <c r="U901" s="547">
        <f t="shared" si="82"/>
        <v>60.28</v>
      </c>
    </row>
    <row r="902" spans="1:21" x14ac:dyDescent="0.3">
      <c r="A902" s="541" t="s">
        <v>5556</v>
      </c>
      <c r="B902" s="557" t="s">
        <v>10</v>
      </c>
      <c r="C902" s="558" t="s">
        <v>5026</v>
      </c>
      <c r="D902" s="543" t="s">
        <v>179</v>
      </c>
      <c r="E902" s="544">
        <v>40</v>
      </c>
      <c r="F902" s="544">
        <v>8</v>
      </c>
      <c r="G902" s="544">
        <f t="shared" si="81"/>
        <v>320</v>
      </c>
      <c r="H902" s="570">
        <v>0</v>
      </c>
      <c r="I902" s="570">
        <v>8</v>
      </c>
      <c r="J902" s="570">
        <v>0</v>
      </c>
      <c r="K902" s="544">
        <v>40</v>
      </c>
      <c r="L902" s="544">
        <v>9.68</v>
      </c>
      <c r="M902" s="544">
        <v>387.2</v>
      </c>
      <c r="N902" s="544">
        <v>0</v>
      </c>
      <c r="O902" s="544">
        <v>9.68</v>
      </c>
      <c r="P902" s="544">
        <f t="shared" si="79"/>
        <v>0</v>
      </c>
      <c r="Q902" s="556"/>
      <c r="R902" s="556">
        <v>9.68</v>
      </c>
      <c r="S902" s="544">
        <v>0</v>
      </c>
      <c r="T902" s="547">
        <f t="shared" si="80"/>
        <v>40</v>
      </c>
      <c r="U902" s="547">
        <f t="shared" si="82"/>
        <v>387.2</v>
      </c>
    </row>
    <row r="903" spans="1:21" x14ac:dyDescent="0.3">
      <c r="A903" s="541" t="s">
        <v>5557</v>
      </c>
      <c r="B903" s="557" t="s">
        <v>10</v>
      </c>
      <c r="C903" s="558" t="s">
        <v>5028</v>
      </c>
      <c r="D903" s="543" t="s">
        <v>179</v>
      </c>
      <c r="E903" s="544">
        <v>12</v>
      </c>
      <c r="F903" s="544">
        <v>10.06</v>
      </c>
      <c r="G903" s="544">
        <f t="shared" si="81"/>
        <v>120.72</v>
      </c>
      <c r="H903" s="570">
        <v>0</v>
      </c>
      <c r="I903" s="570">
        <v>10.06</v>
      </c>
      <c r="J903" s="570">
        <v>0</v>
      </c>
      <c r="K903" s="544">
        <v>12</v>
      </c>
      <c r="L903" s="544">
        <v>12.17</v>
      </c>
      <c r="M903" s="544">
        <v>146.04</v>
      </c>
      <c r="N903" s="544">
        <v>0</v>
      </c>
      <c r="O903" s="544">
        <v>12.17</v>
      </c>
      <c r="P903" s="544">
        <f t="shared" si="79"/>
        <v>0</v>
      </c>
      <c r="Q903" s="556"/>
      <c r="R903" s="556">
        <v>12.17</v>
      </c>
      <c r="S903" s="544">
        <v>0</v>
      </c>
      <c r="T903" s="547">
        <f t="shared" si="80"/>
        <v>12</v>
      </c>
      <c r="U903" s="547">
        <f t="shared" si="82"/>
        <v>146.04</v>
      </c>
    </row>
    <row r="904" spans="1:21" x14ac:dyDescent="0.3">
      <c r="A904" s="541" t="s">
        <v>5558</v>
      </c>
      <c r="B904" s="557" t="s">
        <v>10</v>
      </c>
      <c r="C904" s="558" t="s">
        <v>5034</v>
      </c>
      <c r="D904" s="543" t="s">
        <v>179</v>
      </c>
      <c r="E904" s="544">
        <v>6</v>
      </c>
      <c r="F904" s="544">
        <v>13.47</v>
      </c>
      <c r="G904" s="544">
        <f t="shared" si="81"/>
        <v>80.819999999999993</v>
      </c>
      <c r="H904" s="570">
        <v>0</v>
      </c>
      <c r="I904" s="570">
        <v>13.47</v>
      </c>
      <c r="J904" s="570">
        <v>0</v>
      </c>
      <c r="K904" s="544">
        <v>6</v>
      </c>
      <c r="L904" s="544">
        <v>16.290000000000003</v>
      </c>
      <c r="M904" s="544">
        <v>97.74</v>
      </c>
      <c r="N904" s="544">
        <v>0</v>
      </c>
      <c r="O904" s="544">
        <v>16.290000000000003</v>
      </c>
      <c r="P904" s="544">
        <f t="shared" si="79"/>
        <v>0</v>
      </c>
      <c r="Q904" s="556"/>
      <c r="R904" s="556">
        <v>16.290000000000003</v>
      </c>
      <c r="S904" s="544">
        <v>0</v>
      </c>
      <c r="T904" s="547">
        <f t="shared" si="80"/>
        <v>6</v>
      </c>
      <c r="U904" s="547">
        <f t="shared" si="82"/>
        <v>97.74</v>
      </c>
    </row>
    <row r="905" spans="1:21" x14ac:dyDescent="0.3">
      <c r="A905" s="541" t="s">
        <v>5559</v>
      </c>
      <c r="B905" s="557" t="s">
        <v>10</v>
      </c>
      <c r="C905" s="558" t="s">
        <v>5036</v>
      </c>
      <c r="D905" s="543" t="s">
        <v>217</v>
      </c>
      <c r="E905" s="544">
        <v>3</v>
      </c>
      <c r="F905" s="544">
        <v>15.28</v>
      </c>
      <c r="G905" s="544">
        <f t="shared" si="81"/>
        <v>45.84</v>
      </c>
      <c r="H905" s="570">
        <v>0</v>
      </c>
      <c r="I905" s="570">
        <v>15.28</v>
      </c>
      <c r="J905" s="570">
        <v>0</v>
      </c>
      <c r="K905" s="544">
        <v>3</v>
      </c>
      <c r="L905" s="544">
        <v>18.48</v>
      </c>
      <c r="M905" s="544">
        <v>55.44</v>
      </c>
      <c r="N905" s="544">
        <v>0</v>
      </c>
      <c r="O905" s="544">
        <v>18.48</v>
      </c>
      <c r="P905" s="544">
        <f t="shared" si="79"/>
        <v>0</v>
      </c>
      <c r="Q905" s="556"/>
      <c r="R905" s="556">
        <v>18.48</v>
      </c>
      <c r="S905" s="544">
        <v>0</v>
      </c>
      <c r="T905" s="547">
        <f t="shared" si="80"/>
        <v>3</v>
      </c>
      <c r="U905" s="547">
        <f t="shared" si="82"/>
        <v>55.44</v>
      </c>
    </row>
    <row r="906" spans="1:21" x14ac:dyDescent="0.3">
      <c r="A906" s="541" t="s">
        <v>5560</v>
      </c>
      <c r="B906" s="557" t="s">
        <v>10</v>
      </c>
      <c r="C906" s="558" t="s">
        <v>5038</v>
      </c>
      <c r="D906" s="543" t="s">
        <v>217</v>
      </c>
      <c r="E906" s="544">
        <v>5</v>
      </c>
      <c r="F906" s="544">
        <v>9.31</v>
      </c>
      <c r="G906" s="544">
        <f t="shared" si="81"/>
        <v>46.55</v>
      </c>
      <c r="H906" s="570">
        <v>0</v>
      </c>
      <c r="I906" s="570">
        <v>9.31</v>
      </c>
      <c r="J906" s="570">
        <v>0</v>
      </c>
      <c r="K906" s="544">
        <v>5</v>
      </c>
      <c r="L906" s="544">
        <v>11.26</v>
      </c>
      <c r="M906" s="544">
        <v>56.3</v>
      </c>
      <c r="N906" s="544">
        <v>0</v>
      </c>
      <c r="O906" s="544">
        <v>11.26</v>
      </c>
      <c r="P906" s="544">
        <f t="shared" si="79"/>
        <v>0</v>
      </c>
      <c r="Q906" s="556"/>
      <c r="R906" s="556">
        <v>11.26</v>
      </c>
      <c r="S906" s="544">
        <v>0</v>
      </c>
      <c r="T906" s="547">
        <f t="shared" si="80"/>
        <v>5</v>
      </c>
      <c r="U906" s="547">
        <f t="shared" si="82"/>
        <v>56.3</v>
      </c>
    </row>
    <row r="907" spans="1:21" x14ac:dyDescent="0.3">
      <c r="A907" s="541" t="s">
        <v>5561</v>
      </c>
      <c r="B907" s="557" t="s">
        <v>10</v>
      </c>
      <c r="C907" s="558" t="s">
        <v>5040</v>
      </c>
      <c r="D907" s="543" t="s">
        <v>217</v>
      </c>
      <c r="E907" s="544">
        <v>11</v>
      </c>
      <c r="F907" s="544">
        <v>13.23</v>
      </c>
      <c r="G907" s="544">
        <f t="shared" si="81"/>
        <v>145.53</v>
      </c>
      <c r="H907" s="570">
        <v>0</v>
      </c>
      <c r="I907" s="570">
        <v>13.23</v>
      </c>
      <c r="J907" s="570">
        <v>0</v>
      </c>
      <c r="K907" s="544">
        <v>11</v>
      </c>
      <c r="L907" s="544">
        <v>16</v>
      </c>
      <c r="M907" s="544">
        <v>176</v>
      </c>
      <c r="N907" s="544">
        <v>0</v>
      </c>
      <c r="O907" s="544">
        <v>16</v>
      </c>
      <c r="P907" s="544">
        <f t="shared" si="79"/>
        <v>0</v>
      </c>
      <c r="Q907" s="556"/>
      <c r="R907" s="556">
        <v>16</v>
      </c>
      <c r="S907" s="544">
        <v>0</v>
      </c>
      <c r="T907" s="547">
        <f t="shared" si="80"/>
        <v>11</v>
      </c>
      <c r="U907" s="547">
        <f t="shared" si="82"/>
        <v>176</v>
      </c>
    </row>
    <row r="908" spans="1:21" x14ac:dyDescent="0.3">
      <c r="A908" s="541" t="s">
        <v>5562</v>
      </c>
      <c r="B908" s="557" t="s">
        <v>10</v>
      </c>
      <c r="C908" s="558" t="s">
        <v>5563</v>
      </c>
      <c r="D908" s="543" t="s">
        <v>217</v>
      </c>
      <c r="E908" s="544">
        <v>3</v>
      </c>
      <c r="F908" s="544">
        <v>11.12</v>
      </c>
      <c r="G908" s="544">
        <f t="shared" si="81"/>
        <v>33.36</v>
      </c>
      <c r="H908" s="570">
        <v>0</v>
      </c>
      <c r="I908" s="570">
        <v>11.12</v>
      </c>
      <c r="J908" s="570">
        <v>0</v>
      </c>
      <c r="K908" s="544">
        <v>3</v>
      </c>
      <c r="L908" s="544">
        <v>13.45</v>
      </c>
      <c r="M908" s="544">
        <v>40.35</v>
      </c>
      <c r="N908" s="544">
        <v>0</v>
      </c>
      <c r="O908" s="544">
        <v>13.45</v>
      </c>
      <c r="P908" s="544">
        <f t="shared" si="79"/>
        <v>0</v>
      </c>
      <c r="Q908" s="556"/>
      <c r="R908" s="556">
        <v>13.45</v>
      </c>
      <c r="S908" s="544">
        <v>0</v>
      </c>
      <c r="T908" s="547">
        <f t="shared" si="80"/>
        <v>3</v>
      </c>
      <c r="U908" s="547">
        <f t="shared" si="82"/>
        <v>40.35</v>
      </c>
    </row>
    <row r="909" spans="1:21" x14ac:dyDescent="0.3">
      <c r="A909" s="541" t="s">
        <v>5564</v>
      </c>
      <c r="B909" s="557" t="s">
        <v>10</v>
      </c>
      <c r="C909" s="558" t="s">
        <v>5565</v>
      </c>
      <c r="D909" s="543" t="s">
        <v>1200</v>
      </c>
      <c r="E909" s="544">
        <v>1</v>
      </c>
      <c r="F909" s="544">
        <v>56.03</v>
      </c>
      <c r="G909" s="544">
        <f t="shared" si="81"/>
        <v>56.03</v>
      </c>
      <c r="H909" s="570">
        <v>0</v>
      </c>
      <c r="I909" s="570">
        <v>56.03</v>
      </c>
      <c r="J909" s="570">
        <v>0</v>
      </c>
      <c r="K909" s="544">
        <v>1</v>
      </c>
      <c r="L909" s="544">
        <v>67.75</v>
      </c>
      <c r="M909" s="544">
        <v>67.75</v>
      </c>
      <c r="N909" s="544">
        <v>0</v>
      </c>
      <c r="O909" s="544">
        <v>67.75</v>
      </c>
      <c r="P909" s="544">
        <f t="shared" si="79"/>
        <v>0</v>
      </c>
      <c r="Q909" s="556"/>
      <c r="R909" s="556">
        <v>67.75</v>
      </c>
      <c r="S909" s="544">
        <v>0</v>
      </c>
      <c r="T909" s="547">
        <f t="shared" si="80"/>
        <v>1</v>
      </c>
      <c r="U909" s="547">
        <f t="shared" si="82"/>
        <v>67.75</v>
      </c>
    </row>
    <row r="910" spans="1:21" ht="27.6" x14ac:dyDescent="0.3">
      <c r="A910" s="541" t="s">
        <v>5566</v>
      </c>
      <c r="B910" s="557" t="s">
        <v>10</v>
      </c>
      <c r="C910" s="558" t="s">
        <v>5511</v>
      </c>
      <c r="D910" s="543" t="s">
        <v>217</v>
      </c>
      <c r="E910" s="544">
        <v>1</v>
      </c>
      <c r="F910" s="544">
        <v>40.42</v>
      </c>
      <c r="G910" s="544">
        <f t="shared" si="81"/>
        <v>40.42</v>
      </c>
      <c r="H910" s="570">
        <v>0</v>
      </c>
      <c r="I910" s="570">
        <v>40.42</v>
      </c>
      <c r="J910" s="570">
        <v>0</v>
      </c>
      <c r="K910" s="544">
        <v>1</v>
      </c>
      <c r="L910" s="544">
        <v>48.87</v>
      </c>
      <c r="M910" s="544">
        <v>48.87</v>
      </c>
      <c r="N910" s="544">
        <v>0</v>
      </c>
      <c r="O910" s="544">
        <v>48.87</v>
      </c>
      <c r="P910" s="544">
        <f t="shared" si="79"/>
        <v>0</v>
      </c>
      <c r="Q910" s="556"/>
      <c r="R910" s="556">
        <v>48.87</v>
      </c>
      <c r="S910" s="544">
        <v>0</v>
      </c>
      <c r="T910" s="547">
        <f t="shared" si="80"/>
        <v>1</v>
      </c>
      <c r="U910" s="547">
        <f t="shared" si="82"/>
        <v>48.87</v>
      </c>
    </row>
    <row r="911" spans="1:21" x14ac:dyDescent="0.3">
      <c r="A911" s="541" t="s">
        <v>5567</v>
      </c>
      <c r="B911" s="557" t="s">
        <v>10</v>
      </c>
      <c r="C911" s="558" t="s">
        <v>5047</v>
      </c>
      <c r="D911" s="543" t="s">
        <v>179</v>
      </c>
      <c r="E911" s="544">
        <v>10</v>
      </c>
      <c r="F911" s="544">
        <v>6.55</v>
      </c>
      <c r="G911" s="544">
        <f t="shared" si="81"/>
        <v>65.5</v>
      </c>
      <c r="H911" s="570">
        <v>0</v>
      </c>
      <c r="I911" s="570">
        <v>6.55</v>
      </c>
      <c r="J911" s="570">
        <v>0</v>
      </c>
      <c r="K911" s="544">
        <v>10</v>
      </c>
      <c r="L911" s="544">
        <v>7.92</v>
      </c>
      <c r="M911" s="544">
        <v>79.2</v>
      </c>
      <c r="N911" s="544">
        <v>0</v>
      </c>
      <c r="O911" s="544">
        <v>7.92</v>
      </c>
      <c r="P911" s="544">
        <f t="shared" ref="P911:P936" si="83">ROUND(N911*O911,2)</f>
        <v>0</v>
      </c>
      <c r="Q911" s="556"/>
      <c r="R911" s="556">
        <v>7.92</v>
      </c>
      <c r="S911" s="544">
        <v>0</v>
      </c>
      <c r="T911" s="547">
        <f t="shared" si="80"/>
        <v>10</v>
      </c>
      <c r="U911" s="547">
        <f t="shared" si="82"/>
        <v>79.2</v>
      </c>
    </row>
    <row r="912" spans="1:21" x14ac:dyDescent="0.3">
      <c r="A912" s="541" t="s">
        <v>5568</v>
      </c>
      <c r="B912" s="557" t="s">
        <v>10</v>
      </c>
      <c r="C912" s="558" t="s">
        <v>5049</v>
      </c>
      <c r="D912" s="543" t="s">
        <v>179</v>
      </c>
      <c r="E912" s="544">
        <v>30</v>
      </c>
      <c r="F912" s="544">
        <v>8.81</v>
      </c>
      <c r="G912" s="544">
        <f t="shared" si="81"/>
        <v>264.3</v>
      </c>
      <c r="H912" s="570">
        <v>0</v>
      </c>
      <c r="I912" s="570">
        <v>8.81</v>
      </c>
      <c r="J912" s="570">
        <v>0</v>
      </c>
      <c r="K912" s="544">
        <v>30</v>
      </c>
      <c r="L912" s="544">
        <v>10.66</v>
      </c>
      <c r="M912" s="544">
        <v>319.8</v>
      </c>
      <c r="N912" s="544">
        <v>0</v>
      </c>
      <c r="O912" s="544">
        <v>10.66</v>
      </c>
      <c r="P912" s="544">
        <f t="shared" si="83"/>
        <v>0</v>
      </c>
      <c r="Q912" s="556"/>
      <c r="R912" s="556">
        <v>10.66</v>
      </c>
      <c r="S912" s="544">
        <v>0</v>
      </c>
      <c r="T912" s="547">
        <f t="shared" si="80"/>
        <v>30</v>
      </c>
      <c r="U912" s="547">
        <f t="shared" si="82"/>
        <v>319.8</v>
      </c>
    </row>
    <row r="913" spans="1:21" x14ac:dyDescent="0.3">
      <c r="A913" s="550" t="s">
        <v>5569</v>
      </c>
      <c r="B913" s="551" t="s">
        <v>646</v>
      </c>
      <c r="C913" s="552"/>
      <c r="D913" s="553">
        <v>0</v>
      </c>
      <c r="E913" s="554">
        <v>0</v>
      </c>
      <c r="F913" s="554">
        <v>0</v>
      </c>
      <c r="G913" s="554">
        <f t="shared" si="81"/>
        <v>0</v>
      </c>
      <c r="H913" s="555">
        <v>0</v>
      </c>
      <c r="I913" s="555">
        <v>0</v>
      </c>
      <c r="J913" s="555">
        <v>0</v>
      </c>
      <c r="K913" s="554"/>
      <c r="L913" s="554">
        <v>0</v>
      </c>
      <c r="M913" s="554">
        <v>0</v>
      </c>
      <c r="N913" s="554"/>
      <c r="O913" s="554">
        <v>0</v>
      </c>
      <c r="P913" s="544">
        <f t="shared" si="83"/>
        <v>0</v>
      </c>
      <c r="Q913" s="556"/>
      <c r="R913" s="556">
        <v>0</v>
      </c>
      <c r="S913" s="544">
        <v>0</v>
      </c>
      <c r="T913" s="547">
        <f t="shared" si="80"/>
        <v>0</v>
      </c>
      <c r="U913" s="547">
        <f t="shared" si="82"/>
        <v>0</v>
      </c>
    </row>
    <row r="914" spans="1:21" ht="41.4" x14ac:dyDescent="0.3">
      <c r="A914" s="541" t="s">
        <v>5570</v>
      </c>
      <c r="B914" s="557" t="s">
        <v>10</v>
      </c>
      <c r="C914" s="558" t="s">
        <v>5052</v>
      </c>
      <c r="D914" s="543" t="s">
        <v>1200</v>
      </c>
      <c r="E914" s="544">
        <v>3</v>
      </c>
      <c r="F914" s="544">
        <v>362.15</v>
      </c>
      <c r="G914" s="544">
        <f t="shared" si="81"/>
        <v>1086.45</v>
      </c>
      <c r="H914" s="570">
        <v>0</v>
      </c>
      <c r="I914" s="570">
        <v>362.15</v>
      </c>
      <c r="J914" s="570">
        <v>0</v>
      </c>
      <c r="K914" s="544">
        <v>3</v>
      </c>
      <c r="L914" s="544">
        <v>437.86</v>
      </c>
      <c r="M914" s="544">
        <v>1313.58</v>
      </c>
      <c r="N914" s="544">
        <v>0</v>
      </c>
      <c r="O914" s="544">
        <v>437.86</v>
      </c>
      <c r="P914" s="544">
        <f t="shared" si="83"/>
        <v>0</v>
      </c>
      <c r="Q914" s="556"/>
      <c r="R914" s="556">
        <v>437.86</v>
      </c>
      <c r="S914" s="544">
        <v>0</v>
      </c>
      <c r="T914" s="547">
        <f t="shared" ref="T914:T977" si="84">Q914+E914</f>
        <v>3</v>
      </c>
      <c r="U914" s="547">
        <f t="shared" si="82"/>
        <v>1313.58</v>
      </c>
    </row>
    <row r="915" spans="1:21" x14ac:dyDescent="0.3">
      <c r="A915" s="541" t="s">
        <v>5571</v>
      </c>
      <c r="B915" s="557" t="s">
        <v>10</v>
      </c>
      <c r="C915" s="558" t="s">
        <v>5054</v>
      </c>
      <c r="D915" s="543" t="s">
        <v>5055</v>
      </c>
      <c r="E915" s="544">
        <v>1</v>
      </c>
      <c r="F915" s="544">
        <v>800.21</v>
      </c>
      <c r="G915" s="544">
        <f t="shared" si="81"/>
        <v>800.21</v>
      </c>
      <c r="H915" s="570">
        <v>0</v>
      </c>
      <c r="I915" s="570">
        <v>800.21</v>
      </c>
      <c r="J915" s="570">
        <v>0</v>
      </c>
      <c r="K915" s="544">
        <v>1</v>
      </c>
      <c r="L915" s="544">
        <v>967.5</v>
      </c>
      <c r="M915" s="544">
        <v>967.5</v>
      </c>
      <c r="N915" s="544">
        <v>0</v>
      </c>
      <c r="O915" s="544">
        <v>967.5</v>
      </c>
      <c r="P915" s="544">
        <f t="shared" si="83"/>
        <v>0</v>
      </c>
      <c r="Q915" s="556"/>
      <c r="R915" s="556">
        <v>967.5</v>
      </c>
      <c r="S915" s="544">
        <v>0</v>
      </c>
      <c r="T915" s="547">
        <f t="shared" si="84"/>
        <v>1</v>
      </c>
      <c r="U915" s="547">
        <f t="shared" si="82"/>
        <v>967.5</v>
      </c>
    </row>
    <row r="916" spans="1:21" x14ac:dyDescent="0.3">
      <c r="A916" s="541" t="s">
        <v>5572</v>
      </c>
      <c r="B916" s="557" t="s">
        <v>10</v>
      </c>
      <c r="C916" s="558" t="s">
        <v>5057</v>
      </c>
      <c r="D916" s="543" t="s">
        <v>1200</v>
      </c>
      <c r="E916" s="544">
        <v>6</v>
      </c>
      <c r="F916" s="544">
        <v>21.53</v>
      </c>
      <c r="G916" s="544">
        <f t="shared" si="81"/>
        <v>129.18</v>
      </c>
      <c r="H916" s="570">
        <v>0</v>
      </c>
      <c r="I916" s="570">
        <v>21.53</v>
      </c>
      <c r="J916" s="570">
        <v>0</v>
      </c>
      <c r="K916" s="544">
        <v>6</v>
      </c>
      <c r="L916" s="544">
        <v>26.040000000000003</v>
      </c>
      <c r="M916" s="544">
        <v>156.24</v>
      </c>
      <c r="N916" s="544">
        <v>0</v>
      </c>
      <c r="O916" s="544">
        <v>26.040000000000003</v>
      </c>
      <c r="P916" s="544">
        <f t="shared" si="83"/>
        <v>0</v>
      </c>
      <c r="Q916" s="556"/>
      <c r="R916" s="556">
        <v>26.040000000000003</v>
      </c>
      <c r="S916" s="544">
        <v>0</v>
      </c>
      <c r="T916" s="547">
        <f t="shared" si="84"/>
        <v>6</v>
      </c>
      <c r="U916" s="547">
        <f t="shared" si="82"/>
        <v>156.24</v>
      </c>
    </row>
    <row r="917" spans="1:21" x14ac:dyDescent="0.3">
      <c r="A917" s="541" t="s">
        <v>5573</v>
      </c>
      <c r="B917" s="557" t="s">
        <v>10</v>
      </c>
      <c r="C917" s="558" t="s">
        <v>5059</v>
      </c>
      <c r="D917" s="543" t="s">
        <v>1168</v>
      </c>
      <c r="E917" s="544">
        <v>30</v>
      </c>
      <c r="F917" s="544">
        <v>5.72</v>
      </c>
      <c r="G917" s="544">
        <f t="shared" si="81"/>
        <v>171.6</v>
      </c>
      <c r="H917" s="570">
        <v>0</v>
      </c>
      <c r="I917" s="570">
        <v>5.72</v>
      </c>
      <c r="J917" s="570">
        <v>0</v>
      </c>
      <c r="K917" s="544">
        <v>30</v>
      </c>
      <c r="L917" s="544">
        <v>6.92</v>
      </c>
      <c r="M917" s="544">
        <v>207.6</v>
      </c>
      <c r="N917" s="544">
        <v>0</v>
      </c>
      <c r="O917" s="544">
        <v>6.92</v>
      </c>
      <c r="P917" s="544">
        <f t="shared" si="83"/>
        <v>0</v>
      </c>
      <c r="Q917" s="556"/>
      <c r="R917" s="556">
        <v>6.92</v>
      </c>
      <c r="S917" s="544">
        <v>0</v>
      </c>
      <c r="T917" s="547">
        <f t="shared" si="84"/>
        <v>30</v>
      </c>
      <c r="U917" s="547">
        <f t="shared" si="82"/>
        <v>207.6</v>
      </c>
    </row>
    <row r="918" spans="1:21" x14ac:dyDescent="0.3">
      <c r="A918" s="550" t="s">
        <v>5574</v>
      </c>
      <c r="B918" s="551" t="s">
        <v>5061</v>
      </c>
      <c r="C918" s="552"/>
      <c r="D918" s="553">
        <v>0</v>
      </c>
      <c r="E918" s="554">
        <v>0</v>
      </c>
      <c r="F918" s="554">
        <v>0</v>
      </c>
      <c r="G918" s="554">
        <f t="shared" si="81"/>
        <v>0</v>
      </c>
      <c r="H918" s="555">
        <v>0</v>
      </c>
      <c r="I918" s="555">
        <v>0</v>
      </c>
      <c r="J918" s="555">
        <v>0</v>
      </c>
      <c r="K918" s="554"/>
      <c r="L918" s="554">
        <v>0</v>
      </c>
      <c r="M918" s="554">
        <v>0</v>
      </c>
      <c r="N918" s="554"/>
      <c r="O918" s="554">
        <v>0</v>
      </c>
      <c r="P918" s="544">
        <f t="shared" si="83"/>
        <v>0</v>
      </c>
      <c r="Q918" s="556"/>
      <c r="R918" s="556">
        <v>0</v>
      </c>
      <c r="S918" s="544">
        <v>0</v>
      </c>
      <c r="T918" s="547">
        <f t="shared" si="84"/>
        <v>0</v>
      </c>
      <c r="U918" s="547">
        <f t="shared" si="82"/>
        <v>0</v>
      </c>
    </row>
    <row r="919" spans="1:21" x14ac:dyDescent="0.3">
      <c r="A919" s="541" t="s">
        <v>5575</v>
      </c>
      <c r="B919" s="557" t="s">
        <v>10</v>
      </c>
      <c r="C919" s="558" t="s">
        <v>5063</v>
      </c>
      <c r="D919" s="543" t="s">
        <v>179</v>
      </c>
      <c r="E919" s="544">
        <v>90</v>
      </c>
      <c r="F919" s="544">
        <v>42.81</v>
      </c>
      <c r="G919" s="544">
        <f t="shared" si="81"/>
        <v>3852.9</v>
      </c>
      <c r="H919" s="570">
        <v>0</v>
      </c>
      <c r="I919" s="570">
        <v>42.81</v>
      </c>
      <c r="J919" s="570">
        <v>0</v>
      </c>
      <c r="K919" s="544">
        <v>90</v>
      </c>
      <c r="L919" s="544">
        <v>51.76</v>
      </c>
      <c r="M919" s="544">
        <v>4658.3999999999996</v>
      </c>
      <c r="N919" s="544">
        <v>0</v>
      </c>
      <c r="O919" s="544">
        <v>51.76</v>
      </c>
      <c r="P919" s="544">
        <f t="shared" si="83"/>
        <v>0</v>
      </c>
      <c r="Q919" s="556"/>
      <c r="R919" s="556">
        <v>51.76</v>
      </c>
      <c r="S919" s="544">
        <v>0</v>
      </c>
      <c r="T919" s="547">
        <f t="shared" si="84"/>
        <v>90</v>
      </c>
      <c r="U919" s="547">
        <f t="shared" si="82"/>
        <v>4658.3999999999996</v>
      </c>
    </row>
    <row r="920" spans="1:21" x14ac:dyDescent="0.3">
      <c r="A920" s="541" t="s">
        <v>5576</v>
      </c>
      <c r="B920" s="557" t="s">
        <v>10</v>
      </c>
      <c r="C920" s="558" t="s">
        <v>5065</v>
      </c>
      <c r="D920" s="543" t="s">
        <v>217</v>
      </c>
      <c r="E920" s="544">
        <v>4</v>
      </c>
      <c r="F920" s="544">
        <v>194.31</v>
      </c>
      <c r="G920" s="544">
        <f t="shared" si="81"/>
        <v>777.24</v>
      </c>
      <c r="H920" s="570">
        <v>0</v>
      </c>
      <c r="I920" s="570">
        <v>194.31</v>
      </c>
      <c r="J920" s="570">
        <v>0</v>
      </c>
      <c r="K920" s="544">
        <v>4</v>
      </c>
      <c r="L920" s="544">
        <v>234.94</v>
      </c>
      <c r="M920" s="544">
        <v>939.76</v>
      </c>
      <c r="N920" s="544">
        <v>0</v>
      </c>
      <c r="O920" s="544">
        <v>234.94</v>
      </c>
      <c r="P920" s="544">
        <f t="shared" si="83"/>
        <v>0</v>
      </c>
      <c r="Q920" s="556"/>
      <c r="R920" s="556">
        <v>234.94</v>
      </c>
      <c r="S920" s="544">
        <v>0</v>
      </c>
      <c r="T920" s="547">
        <f t="shared" si="84"/>
        <v>4</v>
      </c>
      <c r="U920" s="547">
        <f t="shared" si="82"/>
        <v>939.76</v>
      </c>
    </row>
    <row r="921" spans="1:21" x14ac:dyDescent="0.3">
      <c r="A921" s="541" t="s">
        <v>5577</v>
      </c>
      <c r="B921" s="557" t="s">
        <v>10</v>
      </c>
      <c r="C921" s="558" t="s">
        <v>4514</v>
      </c>
      <c r="D921" s="543" t="s">
        <v>217</v>
      </c>
      <c r="E921" s="544">
        <v>4</v>
      </c>
      <c r="F921" s="544">
        <v>45.95</v>
      </c>
      <c r="G921" s="544">
        <f t="shared" si="81"/>
        <v>183.8</v>
      </c>
      <c r="H921" s="570">
        <v>0</v>
      </c>
      <c r="I921" s="570">
        <v>45.95</v>
      </c>
      <c r="J921" s="570">
        <v>0</v>
      </c>
      <c r="K921" s="544">
        <v>4</v>
      </c>
      <c r="L921" s="544">
        <v>55.559999999999995</v>
      </c>
      <c r="M921" s="544">
        <v>222.24</v>
      </c>
      <c r="N921" s="544">
        <v>0</v>
      </c>
      <c r="O921" s="544">
        <v>55.559999999999995</v>
      </c>
      <c r="P921" s="544">
        <f t="shared" si="83"/>
        <v>0</v>
      </c>
      <c r="Q921" s="556"/>
      <c r="R921" s="556">
        <v>55.559999999999995</v>
      </c>
      <c r="S921" s="544">
        <v>0</v>
      </c>
      <c r="T921" s="547">
        <f t="shared" si="84"/>
        <v>4</v>
      </c>
      <c r="U921" s="547">
        <f t="shared" si="82"/>
        <v>222.24</v>
      </c>
    </row>
    <row r="922" spans="1:21" x14ac:dyDescent="0.3">
      <c r="A922" s="541" t="s">
        <v>5578</v>
      </c>
      <c r="B922" s="557" t="s">
        <v>10</v>
      </c>
      <c r="C922" s="558" t="s">
        <v>4516</v>
      </c>
      <c r="D922" s="543" t="s">
        <v>1200</v>
      </c>
      <c r="E922" s="544">
        <v>4</v>
      </c>
      <c r="F922" s="544">
        <v>5.47</v>
      </c>
      <c r="G922" s="544">
        <f t="shared" si="81"/>
        <v>21.88</v>
      </c>
      <c r="H922" s="570">
        <v>0</v>
      </c>
      <c r="I922" s="570">
        <v>5.47</v>
      </c>
      <c r="J922" s="570">
        <v>0</v>
      </c>
      <c r="K922" s="544">
        <v>4</v>
      </c>
      <c r="L922" s="544">
        <v>6.62</v>
      </c>
      <c r="M922" s="544">
        <v>26.48</v>
      </c>
      <c r="N922" s="544">
        <v>0</v>
      </c>
      <c r="O922" s="544">
        <v>6.62</v>
      </c>
      <c r="P922" s="544">
        <f t="shared" si="83"/>
        <v>0</v>
      </c>
      <c r="Q922" s="556"/>
      <c r="R922" s="556">
        <v>6.62</v>
      </c>
      <c r="S922" s="544">
        <v>0</v>
      </c>
      <c r="T922" s="547">
        <f t="shared" si="84"/>
        <v>4</v>
      </c>
      <c r="U922" s="547">
        <f t="shared" si="82"/>
        <v>26.48</v>
      </c>
    </row>
    <row r="923" spans="1:21" x14ac:dyDescent="0.3">
      <c r="A923" s="541" t="s">
        <v>5579</v>
      </c>
      <c r="B923" s="557" t="s">
        <v>10</v>
      </c>
      <c r="C923" s="558" t="s">
        <v>5071</v>
      </c>
      <c r="D923" s="543" t="s">
        <v>76</v>
      </c>
      <c r="E923" s="544">
        <v>4</v>
      </c>
      <c r="F923" s="544">
        <v>32.14</v>
      </c>
      <c r="G923" s="544">
        <f t="shared" ref="G923:G986" si="85">ROUND(E923*F923,2)</f>
        <v>128.56</v>
      </c>
      <c r="H923" s="570">
        <v>0</v>
      </c>
      <c r="I923" s="570">
        <v>32.14</v>
      </c>
      <c r="J923" s="570">
        <v>0</v>
      </c>
      <c r="K923" s="544">
        <v>4</v>
      </c>
      <c r="L923" s="544">
        <v>38.86</v>
      </c>
      <c r="M923" s="544">
        <v>155.44</v>
      </c>
      <c r="N923" s="544">
        <v>0</v>
      </c>
      <c r="O923" s="544">
        <v>38.86</v>
      </c>
      <c r="P923" s="544">
        <f t="shared" si="83"/>
        <v>0</v>
      </c>
      <c r="Q923" s="556"/>
      <c r="R923" s="556">
        <v>38.86</v>
      </c>
      <c r="S923" s="544">
        <v>0</v>
      </c>
      <c r="T923" s="547">
        <f t="shared" si="84"/>
        <v>4</v>
      </c>
      <c r="U923" s="547">
        <f t="shared" si="82"/>
        <v>155.44</v>
      </c>
    </row>
    <row r="924" spans="1:21" x14ac:dyDescent="0.3">
      <c r="A924" s="541" t="s">
        <v>5580</v>
      </c>
      <c r="B924" s="557" t="s">
        <v>10</v>
      </c>
      <c r="C924" s="558" t="s">
        <v>5073</v>
      </c>
      <c r="D924" s="543" t="s">
        <v>179</v>
      </c>
      <c r="E924" s="544">
        <v>12</v>
      </c>
      <c r="F924" s="544">
        <v>13.47</v>
      </c>
      <c r="G924" s="544">
        <f t="shared" si="85"/>
        <v>161.63999999999999</v>
      </c>
      <c r="H924" s="570">
        <v>0</v>
      </c>
      <c r="I924" s="570">
        <v>13.47</v>
      </c>
      <c r="J924" s="570">
        <v>0</v>
      </c>
      <c r="K924" s="544">
        <v>12</v>
      </c>
      <c r="L924" s="544">
        <v>16.290000000000003</v>
      </c>
      <c r="M924" s="544">
        <v>195.48</v>
      </c>
      <c r="N924" s="544">
        <v>0</v>
      </c>
      <c r="O924" s="544">
        <v>16.290000000000003</v>
      </c>
      <c r="P924" s="544">
        <f t="shared" si="83"/>
        <v>0</v>
      </c>
      <c r="Q924" s="556"/>
      <c r="R924" s="556">
        <v>16.290000000000003</v>
      </c>
      <c r="S924" s="544">
        <v>0</v>
      </c>
      <c r="T924" s="547">
        <f t="shared" si="84"/>
        <v>12</v>
      </c>
      <c r="U924" s="547">
        <f t="shared" si="82"/>
        <v>195.48</v>
      </c>
    </row>
    <row r="925" spans="1:21" x14ac:dyDescent="0.3">
      <c r="A925" s="541" t="s">
        <v>5581</v>
      </c>
      <c r="B925" s="557" t="s">
        <v>10</v>
      </c>
      <c r="C925" s="558" t="s">
        <v>5075</v>
      </c>
      <c r="D925" s="543" t="s">
        <v>217</v>
      </c>
      <c r="E925" s="544">
        <v>4</v>
      </c>
      <c r="F925" s="544">
        <v>15.28</v>
      </c>
      <c r="G925" s="544">
        <f t="shared" si="85"/>
        <v>61.12</v>
      </c>
      <c r="H925" s="570">
        <v>0</v>
      </c>
      <c r="I925" s="570">
        <v>15.28</v>
      </c>
      <c r="J925" s="570">
        <v>0</v>
      </c>
      <c r="K925" s="544">
        <v>4</v>
      </c>
      <c r="L925" s="544">
        <v>18.48</v>
      </c>
      <c r="M925" s="544">
        <v>73.92</v>
      </c>
      <c r="N925" s="544">
        <v>0</v>
      </c>
      <c r="O925" s="544">
        <v>18.48</v>
      </c>
      <c r="P925" s="544">
        <f t="shared" si="83"/>
        <v>0</v>
      </c>
      <c r="Q925" s="556"/>
      <c r="R925" s="556">
        <v>18.48</v>
      </c>
      <c r="S925" s="544">
        <v>0</v>
      </c>
      <c r="T925" s="547">
        <f t="shared" si="84"/>
        <v>4</v>
      </c>
      <c r="U925" s="547">
        <f t="shared" si="82"/>
        <v>73.92</v>
      </c>
    </row>
    <row r="926" spans="1:21" x14ac:dyDescent="0.3">
      <c r="A926" s="541" t="s">
        <v>5582</v>
      </c>
      <c r="B926" s="557" t="s">
        <v>10</v>
      </c>
      <c r="C926" s="558" t="s">
        <v>5077</v>
      </c>
      <c r="D926" s="543" t="s">
        <v>1200</v>
      </c>
      <c r="E926" s="544">
        <v>8</v>
      </c>
      <c r="F926" s="544">
        <v>3.85</v>
      </c>
      <c r="G926" s="544">
        <f t="shared" si="85"/>
        <v>30.8</v>
      </c>
      <c r="H926" s="570">
        <v>0</v>
      </c>
      <c r="I926" s="570">
        <v>3.85</v>
      </c>
      <c r="J926" s="570">
        <v>0</v>
      </c>
      <c r="K926" s="544">
        <v>8</v>
      </c>
      <c r="L926" s="544">
        <v>4.66</v>
      </c>
      <c r="M926" s="544">
        <v>37.28</v>
      </c>
      <c r="N926" s="544">
        <v>0</v>
      </c>
      <c r="O926" s="544">
        <v>4.66</v>
      </c>
      <c r="P926" s="544">
        <f t="shared" si="83"/>
        <v>0</v>
      </c>
      <c r="Q926" s="556"/>
      <c r="R926" s="556">
        <v>4.66</v>
      </c>
      <c r="S926" s="544">
        <v>0</v>
      </c>
      <c r="T926" s="547">
        <f t="shared" si="84"/>
        <v>8</v>
      </c>
      <c r="U926" s="547">
        <f t="shared" si="82"/>
        <v>37.28</v>
      </c>
    </row>
    <row r="927" spans="1:21" x14ac:dyDescent="0.3">
      <c r="A927" s="541" t="s">
        <v>5583</v>
      </c>
      <c r="B927" s="557" t="s">
        <v>10</v>
      </c>
      <c r="C927" s="558" t="s">
        <v>5079</v>
      </c>
      <c r="D927" s="543" t="s">
        <v>217</v>
      </c>
      <c r="E927" s="544">
        <v>37</v>
      </c>
      <c r="F927" s="544">
        <v>20.94</v>
      </c>
      <c r="G927" s="544">
        <f t="shared" si="85"/>
        <v>774.78</v>
      </c>
      <c r="H927" s="570">
        <v>0</v>
      </c>
      <c r="I927" s="570">
        <v>20.94</v>
      </c>
      <c r="J927" s="570">
        <v>0</v>
      </c>
      <c r="K927" s="544">
        <v>37</v>
      </c>
      <c r="L927" s="544">
        <v>25.32</v>
      </c>
      <c r="M927" s="544">
        <v>936.84</v>
      </c>
      <c r="N927" s="544">
        <v>0</v>
      </c>
      <c r="O927" s="544">
        <v>25.32</v>
      </c>
      <c r="P927" s="544">
        <f t="shared" si="83"/>
        <v>0</v>
      </c>
      <c r="Q927" s="556"/>
      <c r="R927" s="556">
        <v>25.32</v>
      </c>
      <c r="S927" s="544">
        <v>0</v>
      </c>
      <c r="T927" s="547">
        <f t="shared" si="84"/>
        <v>37</v>
      </c>
      <c r="U927" s="547">
        <f t="shared" si="82"/>
        <v>936.84</v>
      </c>
    </row>
    <row r="928" spans="1:21" x14ac:dyDescent="0.3">
      <c r="A928" s="541" t="s">
        <v>5584</v>
      </c>
      <c r="B928" s="557" t="s">
        <v>10</v>
      </c>
      <c r="C928" s="558" t="s">
        <v>5081</v>
      </c>
      <c r="D928" s="543" t="s">
        <v>1168</v>
      </c>
      <c r="E928" s="544">
        <v>129</v>
      </c>
      <c r="F928" s="544">
        <v>15.22</v>
      </c>
      <c r="G928" s="544">
        <f t="shared" si="85"/>
        <v>1963.38</v>
      </c>
      <c r="H928" s="570">
        <v>0</v>
      </c>
      <c r="I928" s="570">
        <v>15.22</v>
      </c>
      <c r="J928" s="570">
        <v>0</v>
      </c>
      <c r="K928" s="544">
        <v>129</v>
      </c>
      <c r="L928" s="544">
        <v>18.399999999999999</v>
      </c>
      <c r="M928" s="544">
        <v>2373.6</v>
      </c>
      <c r="N928" s="544">
        <v>0</v>
      </c>
      <c r="O928" s="544">
        <v>18.399999999999999</v>
      </c>
      <c r="P928" s="544">
        <f t="shared" si="83"/>
        <v>0</v>
      </c>
      <c r="Q928" s="556"/>
      <c r="R928" s="556">
        <v>18.399999999999999</v>
      </c>
      <c r="S928" s="544">
        <v>0</v>
      </c>
      <c r="T928" s="547">
        <f t="shared" si="84"/>
        <v>129</v>
      </c>
      <c r="U928" s="547">
        <f t="shared" si="82"/>
        <v>2373.6</v>
      </c>
    </row>
    <row r="929" spans="1:21" x14ac:dyDescent="0.3">
      <c r="A929" s="541" t="s">
        <v>5585</v>
      </c>
      <c r="B929" s="557" t="s">
        <v>10</v>
      </c>
      <c r="C929" s="558" t="s">
        <v>5083</v>
      </c>
      <c r="D929" s="543" t="s">
        <v>1200</v>
      </c>
      <c r="E929" s="544">
        <v>90</v>
      </c>
      <c r="F929" s="544">
        <v>1.08</v>
      </c>
      <c r="G929" s="544">
        <f t="shared" si="85"/>
        <v>97.2</v>
      </c>
      <c r="H929" s="570">
        <v>0</v>
      </c>
      <c r="I929" s="570">
        <v>1.08</v>
      </c>
      <c r="J929" s="570">
        <v>0</v>
      </c>
      <c r="K929" s="544">
        <v>90</v>
      </c>
      <c r="L929" s="544">
        <v>1.3</v>
      </c>
      <c r="M929" s="544">
        <v>117</v>
      </c>
      <c r="N929" s="544">
        <v>0</v>
      </c>
      <c r="O929" s="544">
        <v>1.3</v>
      </c>
      <c r="P929" s="544">
        <f t="shared" si="83"/>
        <v>0</v>
      </c>
      <c r="Q929" s="556"/>
      <c r="R929" s="556">
        <v>1.3</v>
      </c>
      <c r="S929" s="544">
        <v>0</v>
      </c>
      <c r="T929" s="547">
        <f t="shared" si="84"/>
        <v>90</v>
      </c>
      <c r="U929" s="547">
        <f t="shared" si="82"/>
        <v>117</v>
      </c>
    </row>
    <row r="930" spans="1:21" x14ac:dyDescent="0.3">
      <c r="A930" s="541" t="s">
        <v>5586</v>
      </c>
      <c r="B930" s="557" t="s">
        <v>10</v>
      </c>
      <c r="C930" s="558" t="s">
        <v>5085</v>
      </c>
      <c r="D930" s="543" t="s">
        <v>1200</v>
      </c>
      <c r="E930" s="544">
        <v>90</v>
      </c>
      <c r="F930" s="544">
        <v>0.45</v>
      </c>
      <c r="G930" s="544">
        <f t="shared" si="85"/>
        <v>40.5</v>
      </c>
      <c r="H930" s="570">
        <v>0</v>
      </c>
      <c r="I930" s="570">
        <v>0.45</v>
      </c>
      <c r="J930" s="570">
        <v>0</v>
      </c>
      <c r="K930" s="544">
        <v>90</v>
      </c>
      <c r="L930" s="544">
        <v>0.54</v>
      </c>
      <c r="M930" s="544">
        <v>48.6</v>
      </c>
      <c r="N930" s="544">
        <v>0</v>
      </c>
      <c r="O930" s="544">
        <v>0.54</v>
      </c>
      <c r="P930" s="544">
        <f t="shared" si="83"/>
        <v>0</v>
      </c>
      <c r="Q930" s="556"/>
      <c r="R930" s="556">
        <v>0.54</v>
      </c>
      <c r="S930" s="544">
        <v>0</v>
      </c>
      <c r="T930" s="547">
        <f t="shared" si="84"/>
        <v>90</v>
      </c>
      <c r="U930" s="547">
        <f t="shared" ref="U930:U993" si="86">ROUNDDOWN((H930*I930)+(K930*L930)+(Q930*R930),2)</f>
        <v>48.6</v>
      </c>
    </row>
    <row r="931" spans="1:21" x14ac:dyDescent="0.3">
      <c r="A931" s="541" t="s">
        <v>5587</v>
      </c>
      <c r="B931" s="557" t="s">
        <v>10</v>
      </c>
      <c r="C931" s="558" t="s">
        <v>5087</v>
      </c>
      <c r="D931" s="543" t="s">
        <v>1200</v>
      </c>
      <c r="E931" s="544">
        <v>90</v>
      </c>
      <c r="F931" s="544">
        <v>0.55000000000000004</v>
      </c>
      <c r="G931" s="544">
        <f t="shared" si="85"/>
        <v>49.5</v>
      </c>
      <c r="H931" s="570">
        <v>0</v>
      </c>
      <c r="I931" s="570">
        <v>0.55000000000000004</v>
      </c>
      <c r="J931" s="570">
        <v>0</v>
      </c>
      <c r="K931" s="544">
        <v>90</v>
      </c>
      <c r="L931" s="544">
        <v>0.66</v>
      </c>
      <c r="M931" s="544">
        <v>59.4</v>
      </c>
      <c r="N931" s="544">
        <v>0</v>
      </c>
      <c r="O931" s="544">
        <v>0.66</v>
      </c>
      <c r="P931" s="544">
        <f t="shared" si="83"/>
        <v>0</v>
      </c>
      <c r="Q931" s="556"/>
      <c r="R931" s="556">
        <v>0.66</v>
      </c>
      <c r="S931" s="544">
        <v>0</v>
      </c>
      <c r="T931" s="547">
        <f t="shared" si="84"/>
        <v>90</v>
      </c>
      <c r="U931" s="547">
        <f t="shared" si="86"/>
        <v>59.4</v>
      </c>
    </row>
    <row r="932" spans="1:21" x14ac:dyDescent="0.3">
      <c r="A932" s="541" t="s">
        <v>5588</v>
      </c>
      <c r="B932" s="557" t="s">
        <v>10</v>
      </c>
      <c r="C932" s="558" t="s">
        <v>5089</v>
      </c>
      <c r="D932" s="543" t="s">
        <v>1200</v>
      </c>
      <c r="E932" s="544">
        <v>8</v>
      </c>
      <c r="F932" s="544">
        <v>5.13</v>
      </c>
      <c r="G932" s="544">
        <f t="shared" si="85"/>
        <v>41.04</v>
      </c>
      <c r="H932" s="570">
        <v>0</v>
      </c>
      <c r="I932" s="570">
        <v>5.13</v>
      </c>
      <c r="J932" s="570">
        <v>0</v>
      </c>
      <c r="K932" s="544">
        <v>8</v>
      </c>
      <c r="L932" s="544">
        <v>6.2</v>
      </c>
      <c r="M932" s="544">
        <v>49.6</v>
      </c>
      <c r="N932" s="544">
        <v>0</v>
      </c>
      <c r="O932" s="544">
        <v>6.2</v>
      </c>
      <c r="P932" s="544">
        <f t="shared" si="83"/>
        <v>0</v>
      </c>
      <c r="Q932" s="556"/>
      <c r="R932" s="556">
        <v>6.2</v>
      </c>
      <c r="S932" s="544">
        <v>0</v>
      </c>
      <c r="T932" s="547">
        <f t="shared" si="84"/>
        <v>8</v>
      </c>
      <c r="U932" s="547">
        <f t="shared" si="86"/>
        <v>49.6</v>
      </c>
    </row>
    <row r="933" spans="1:21" x14ac:dyDescent="0.3">
      <c r="A933" s="541" t="s">
        <v>5589</v>
      </c>
      <c r="B933" s="557" t="s">
        <v>10</v>
      </c>
      <c r="C933" s="558" t="s">
        <v>5091</v>
      </c>
      <c r="D933" s="543" t="s">
        <v>217</v>
      </c>
      <c r="E933" s="544">
        <v>11</v>
      </c>
      <c r="F933" s="544">
        <v>16.78</v>
      </c>
      <c r="G933" s="544">
        <f t="shared" si="85"/>
        <v>184.58</v>
      </c>
      <c r="H933" s="570">
        <v>0</v>
      </c>
      <c r="I933" s="570">
        <v>16.78</v>
      </c>
      <c r="J933" s="570">
        <v>0</v>
      </c>
      <c r="K933" s="544">
        <v>11</v>
      </c>
      <c r="L933" s="544">
        <v>20.28</v>
      </c>
      <c r="M933" s="544">
        <v>223.08</v>
      </c>
      <c r="N933" s="544">
        <v>0</v>
      </c>
      <c r="O933" s="544">
        <v>20.28</v>
      </c>
      <c r="P933" s="544">
        <f t="shared" si="83"/>
        <v>0</v>
      </c>
      <c r="Q933" s="556"/>
      <c r="R933" s="556">
        <v>20.28</v>
      </c>
      <c r="S933" s="544">
        <v>0</v>
      </c>
      <c r="T933" s="547">
        <f t="shared" si="84"/>
        <v>11</v>
      </c>
      <c r="U933" s="547">
        <f t="shared" si="86"/>
        <v>223.08</v>
      </c>
    </row>
    <row r="934" spans="1:21" x14ac:dyDescent="0.3">
      <c r="A934" s="541" t="s">
        <v>5590</v>
      </c>
      <c r="B934" s="557" t="s">
        <v>10</v>
      </c>
      <c r="C934" s="558" t="s">
        <v>5093</v>
      </c>
      <c r="D934" s="543" t="s">
        <v>1200</v>
      </c>
      <c r="E934" s="544">
        <v>8</v>
      </c>
      <c r="F934" s="544">
        <v>0.7</v>
      </c>
      <c r="G934" s="544">
        <f t="shared" si="85"/>
        <v>5.6</v>
      </c>
      <c r="H934" s="570">
        <v>0</v>
      </c>
      <c r="I934" s="570">
        <v>0.7</v>
      </c>
      <c r="J934" s="570">
        <v>0</v>
      </c>
      <c r="K934" s="544">
        <v>8</v>
      </c>
      <c r="L934" s="544">
        <v>0.84</v>
      </c>
      <c r="M934" s="544">
        <v>6.72</v>
      </c>
      <c r="N934" s="544">
        <v>0</v>
      </c>
      <c r="O934" s="544">
        <v>0.84</v>
      </c>
      <c r="P934" s="544">
        <f t="shared" si="83"/>
        <v>0</v>
      </c>
      <c r="Q934" s="556"/>
      <c r="R934" s="556">
        <v>0.84</v>
      </c>
      <c r="S934" s="544">
        <v>0</v>
      </c>
      <c r="T934" s="547">
        <f t="shared" si="84"/>
        <v>8</v>
      </c>
      <c r="U934" s="547">
        <f t="shared" si="86"/>
        <v>6.72</v>
      </c>
    </row>
    <row r="935" spans="1:21" x14ac:dyDescent="0.3">
      <c r="A935" s="550" t="s">
        <v>5591</v>
      </c>
      <c r="B935" s="551" t="s">
        <v>5592</v>
      </c>
      <c r="C935" s="552"/>
      <c r="D935" s="553">
        <v>0</v>
      </c>
      <c r="E935" s="554">
        <v>0</v>
      </c>
      <c r="F935" s="554">
        <v>0</v>
      </c>
      <c r="G935" s="554">
        <f t="shared" si="85"/>
        <v>0</v>
      </c>
      <c r="H935" s="555">
        <v>0</v>
      </c>
      <c r="I935" s="555">
        <v>0</v>
      </c>
      <c r="J935" s="555">
        <v>0</v>
      </c>
      <c r="K935" s="554"/>
      <c r="L935" s="554">
        <v>0</v>
      </c>
      <c r="M935" s="554">
        <v>0</v>
      </c>
      <c r="N935" s="554"/>
      <c r="O935" s="554">
        <v>0</v>
      </c>
      <c r="P935" s="544">
        <f t="shared" si="83"/>
        <v>0</v>
      </c>
      <c r="Q935" s="556"/>
      <c r="R935" s="556">
        <v>0</v>
      </c>
      <c r="S935" s="544">
        <v>0</v>
      </c>
      <c r="T935" s="547">
        <f t="shared" si="84"/>
        <v>0</v>
      </c>
      <c r="U935" s="547">
        <f t="shared" si="86"/>
        <v>0</v>
      </c>
    </row>
    <row r="936" spans="1:21" x14ac:dyDescent="0.3">
      <c r="A936" s="541" t="s">
        <v>5593</v>
      </c>
      <c r="B936" s="557" t="s">
        <v>10</v>
      </c>
      <c r="C936" s="558" t="s">
        <v>5594</v>
      </c>
      <c r="D936" s="543" t="s">
        <v>76</v>
      </c>
      <c r="E936" s="544">
        <v>1</v>
      </c>
      <c r="F936" s="544">
        <v>799.29</v>
      </c>
      <c r="G936" s="544">
        <f t="shared" si="85"/>
        <v>799.29</v>
      </c>
      <c r="H936" s="570">
        <v>0</v>
      </c>
      <c r="I936" s="570">
        <v>799.29</v>
      </c>
      <c r="J936" s="570">
        <v>0</v>
      </c>
      <c r="K936" s="544">
        <v>1</v>
      </c>
      <c r="L936" s="544">
        <v>966.38</v>
      </c>
      <c r="M936" s="544">
        <v>966.38</v>
      </c>
      <c r="N936" s="544">
        <v>0</v>
      </c>
      <c r="O936" s="544">
        <v>966.38</v>
      </c>
      <c r="P936" s="544">
        <f t="shared" si="83"/>
        <v>0</v>
      </c>
      <c r="Q936" s="556"/>
      <c r="R936" s="556">
        <v>966.38</v>
      </c>
      <c r="S936" s="544">
        <v>0</v>
      </c>
      <c r="T936" s="547">
        <f t="shared" si="84"/>
        <v>1</v>
      </c>
      <c r="U936" s="547">
        <f t="shared" si="86"/>
        <v>966.38</v>
      </c>
    </row>
    <row r="937" spans="1:21" x14ac:dyDescent="0.3">
      <c r="A937" s="559" t="s">
        <v>308</v>
      </c>
      <c r="B937" s="560" t="s">
        <v>4573</v>
      </c>
      <c r="C937" s="561"/>
      <c r="D937" s="562">
        <v>0</v>
      </c>
      <c r="E937" s="563">
        <v>0</v>
      </c>
      <c r="F937" s="563">
        <v>0</v>
      </c>
      <c r="G937" s="563">
        <f t="shared" si="85"/>
        <v>0</v>
      </c>
      <c r="H937" s="563">
        <v>0</v>
      </c>
      <c r="I937" s="563">
        <v>0</v>
      </c>
      <c r="J937" s="563">
        <v>0</v>
      </c>
      <c r="K937" s="563"/>
      <c r="L937" s="563">
        <v>0</v>
      </c>
      <c r="M937" s="563"/>
      <c r="N937" s="563"/>
      <c r="O937" s="563">
        <v>0</v>
      </c>
      <c r="P937" s="563">
        <f>SUM(P938:P958)</f>
        <v>0</v>
      </c>
      <c r="Q937" s="564"/>
      <c r="R937" s="564"/>
      <c r="S937" s="565">
        <v>0</v>
      </c>
      <c r="T937" s="566">
        <f t="shared" si="84"/>
        <v>0</v>
      </c>
      <c r="U937" s="566">
        <f t="shared" si="86"/>
        <v>0</v>
      </c>
    </row>
    <row r="938" spans="1:21" x14ac:dyDescent="0.3">
      <c r="A938" s="541" t="s">
        <v>5595</v>
      </c>
      <c r="B938" s="557" t="s">
        <v>10</v>
      </c>
      <c r="C938" s="558" t="s">
        <v>4575</v>
      </c>
      <c r="D938" s="543" t="s">
        <v>115</v>
      </c>
      <c r="E938" s="544">
        <v>1107.8900000000001</v>
      </c>
      <c r="F938" s="544">
        <v>3.37</v>
      </c>
      <c r="G938" s="544">
        <f t="shared" si="85"/>
        <v>3733.59</v>
      </c>
      <c r="H938" s="570">
        <v>1107.8900000000001</v>
      </c>
      <c r="I938" s="570">
        <v>3.37</v>
      </c>
      <c r="J938" s="570">
        <v>3733.5893000000005</v>
      </c>
      <c r="K938" s="544">
        <v>0</v>
      </c>
      <c r="L938" s="544">
        <v>4.07</v>
      </c>
      <c r="M938" s="544">
        <v>0</v>
      </c>
      <c r="N938" s="544">
        <v>0</v>
      </c>
      <c r="O938" s="544">
        <v>4.07</v>
      </c>
      <c r="P938" s="544">
        <f t="shared" ref="P938:P958" si="87">ROUND(N938*O938,2)</f>
        <v>0</v>
      </c>
      <c r="Q938" s="556"/>
      <c r="R938" s="556">
        <v>4.07</v>
      </c>
      <c r="S938" s="544">
        <v>0</v>
      </c>
      <c r="T938" s="547">
        <f t="shared" si="84"/>
        <v>1107.8900000000001</v>
      </c>
      <c r="U938" s="547">
        <f t="shared" si="86"/>
        <v>3733.58</v>
      </c>
    </row>
    <row r="939" spans="1:21" ht="27.6" x14ac:dyDescent="0.3">
      <c r="A939" s="541" t="s">
        <v>5596</v>
      </c>
      <c r="B939" s="557" t="s">
        <v>10</v>
      </c>
      <c r="C939" s="558" t="s">
        <v>5096</v>
      </c>
      <c r="D939" s="543" t="s">
        <v>115</v>
      </c>
      <c r="E939" s="544">
        <v>903.93</v>
      </c>
      <c r="F939" s="544">
        <v>29.07</v>
      </c>
      <c r="G939" s="544">
        <f t="shared" si="85"/>
        <v>26277.25</v>
      </c>
      <c r="H939" s="570">
        <v>903.93</v>
      </c>
      <c r="I939" s="570">
        <v>29.07</v>
      </c>
      <c r="J939" s="570">
        <v>26277.2451</v>
      </c>
      <c r="K939" s="544">
        <v>0</v>
      </c>
      <c r="L939" s="544">
        <v>35.15</v>
      </c>
      <c r="M939" s="544">
        <v>0</v>
      </c>
      <c r="N939" s="544">
        <v>0</v>
      </c>
      <c r="O939" s="544">
        <v>35.15</v>
      </c>
      <c r="P939" s="544">
        <f t="shared" si="87"/>
        <v>0</v>
      </c>
      <c r="Q939" s="556"/>
      <c r="R939" s="556">
        <v>35.15</v>
      </c>
      <c r="S939" s="544">
        <v>0</v>
      </c>
      <c r="T939" s="547">
        <f t="shared" si="84"/>
        <v>903.93</v>
      </c>
      <c r="U939" s="547">
        <f t="shared" si="86"/>
        <v>26277.24</v>
      </c>
    </row>
    <row r="940" spans="1:21" ht="41.4" x14ac:dyDescent="0.3">
      <c r="A940" s="541" t="s">
        <v>5597</v>
      </c>
      <c r="B940" s="557" t="s">
        <v>10</v>
      </c>
      <c r="C940" s="558" t="s">
        <v>4645</v>
      </c>
      <c r="D940" s="543" t="s">
        <v>115</v>
      </c>
      <c r="E940" s="544">
        <v>203.96</v>
      </c>
      <c r="F940" s="544">
        <v>29.54</v>
      </c>
      <c r="G940" s="544">
        <f t="shared" si="85"/>
        <v>6024.98</v>
      </c>
      <c r="H940" s="570">
        <v>203.96</v>
      </c>
      <c r="I940" s="570">
        <v>29.54</v>
      </c>
      <c r="J940" s="570">
        <v>6024.9784</v>
      </c>
      <c r="K940" s="544">
        <v>0</v>
      </c>
      <c r="L940" s="544">
        <v>35.72</v>
      </c>
      <c r="M940" s="544">
        <v>0</v>
      </c>
      <c r="N940" s="544">
        <v>0</v>
      </c>
      <c r="O940" s="544">
        <v>35.72</v>
      </c>
      <c r="P940" s="544">
        <f t="shared" si="87"/>
        <v>0</v>
      </c>
      <c r="Q940" s="556"/>
      <c r="R940" s="556">
        <v>35.72</v>
      </c>
      <c r="S940" s="544">
        <v>0</v>
      </c>
      <c r="T940" s="547">
        <f t="shared" si="84"/>
        <v>203.96</v>
      </c>
      <c r="U940" s="547">
        <f t="shared" si="86"/>
        <v>6024.97</v>
      </c>
    </row>
    <row r="941" spans="1:21" ht="41.4" x14ac:dyDescent="0.3">
      <c r="A941" s="541" t="s">
        <v>5598</v>
      </c>
      <c r="B941" s="557" t="s">
        <v>10</v>
      </c>
      <c r="C941" s="558" t="s">
        <v>5099</v>
      </c>
      <c r="D941" s="543" t="s">
        <v>115</v>
      </c>
      <c r="E941" s="544">
        <v>128.21</v>
      </c>
      <c r="F941" s="544">
        <v>47.67</v>
      </c>
      <c r="G941" s="544">
        <f t="shared" si="85"/>
        <v>6111.77</v>
      </c>
      <c r="H941" s="570">
        <v>0</v>
      </c>
      <c r="I941" s="570">
        <v>47.67</v>
      </c>
      <c r="J941" s="570">
        <v>0</v>
      </c>
      <c r="K941" s="544">
        <v>128.21</v>
      </c>
      <c r="L941" s="544">
        <v>57.64</v>
      </c>
      <c r="M941" s="544">
        <v>7390.02</v>
      </c>
      <c r="N941" s="544">
        <v>0</v>
      </c>
      <c r="O941" s="544">
        <v>57.64</v>
      </c>
      <c r="P941" s="544">
        <f t="shared" si="87"/>
        <v>0</v>
      </c>
      <c r="Q941" s="556"/>
      <c r="R941" s="556">
        <v>57.64</v>
      </c>
      <c r="S941" s="544">
        <v>0</v>
      </c>
      <c r="T941" s="547">
        <f t="shared" si="84"/>
        <v>128.21</v>
      </c>
      <c r="U941" s="547">
        <f t="shared" si="86"/>
        <v>7390.02</v>
      </c>
    </row>
    <row r="942" spans="1:21" ht="27.6" x14ac:dyDescent="0.3">
      <c r="A942" s="541" t="s">
        <v>5599</v>
      </c>
      <c r="B942" s="557" t="s">
        <v>10</v>
      </c>
      <c r="C942" s="558" t="s">
        <v>5101</v>
      </c>
      <c r="D942" s="543" t="s">
        <v>1124</v>
      </c>
      <c r="E942" s="544">
        <v>85.41</v>
      </c>
      <c r="F942" s="544">
        <v>76.41</v>
      </c>
      <c r="G942" s="544">
        <f t="shared" si="85"/>
        <v>6526.18</v>
      </c>
      <c r="H942" s="570">
        <v>0</v>
      </c>
      <c r="I942" s="570">
        <v>76.41</v>
      </c>
      <c r="J942" s="570">
        <v>0</v>
      </c>
      <c r="K942" s="544">
        <v>85.41</v>
      </c>
      <c r="L942" s="544">
        <v>92.38</v>
      </c>
      <c r="M942" s="544">
        <v>7890.18</v>
      </c>
      <c r="N942" s="544">
        <v>0</v>
      </c>
      <c r="O942" s="544">
        <v>92.38</v>
      </c>
      <c r="P942" s="544">
        <f t="shared" si="87"/>
        <v>0</v>
      </c>
      <c r="Q942" s="556"/>
      <c r="R942" s="556">
        <v>92.38</v>
      </c>
      <c r="S942" s="544">
        <v>0</v>
      </c>
      <c r="T942" s="547">
        <f t="shared" si="84"/>
        <v>85.41</v>
      </c>
      <c r="U942" s="547">
        <f t="shared" si="86"/>
        <v>7890.17</v>
      </c>
    </row>
    <row r="943" spans="1:21" x14ac:dyDescent="0.3">
      <c r="A943" s="541" t="s">
        <v>310</v>
      </c>
      <c r="B943" s="557" t="s">
        <v>1209</v>
      </c>
      <c r="C943" s="558">
        <v>0</v>
      </c>
      <c r="D943" s="543">
        <v>0</v>
      </c>
      <c r="E943" s="544">
        <v>0</v>
      </c>
      <c r="F943" s="544">
        <v>0</v>
      </c>
      <c r="G943" s="544">
        <f t="shared" si="85"/>
        <v>0</v>
      </c>
      <c r="H943" s="570">
        <v>0</v>
      </c>
      <c r="I943" s="570">
        <v>0</v>
      </c>
      <c r="J943" s="570">
        <v>0</v>
      </c>
      <c r="K943" s="544"/>
      <c r="L943" s="544">
        <v>0</v>
      </c>
      <c r="M943" s="544">
        <v>0</v>
      </c>
      <c r="N943" s="544"/>
      <c r="O943" s="544">
        <v>0</v>
      </c>
      <c r="P943" s="544">
        <f t="shared" si="87"/>
        <v>0</v>
      </c>
      <c r="Q943" s="556"/>
      <c r="R943" s="556">
        <v>0</v>
      </c>
      <c r="S943" s="544">
        <v>0</v>
      </c>
      <c r="T943" s="547">
        <f t="shared" si="84"/>
        <v>0</v>
      </c>
      <c r="U943" s="547">
        <f t="shared" si="86"/>
        <v>0</v>
      </c>
    </row>
    <row r="944" spans="1:21" x14ac:dyDescent="0.3">
      <c r="A944" s="541" t="s">
        <v>5600</v>
      </c>
      <c r="B944" s="557" t="s">
        <v>10</v>
      </c>
      <c r="C944" s="558" t="s">
        <v>5601</v>
      </c>
      <c r="D944" s="543" t="s">
        <v>91</v>
      </c>
      <c r="E944" s="544">
        <v>10.71</v>
      </c>
      <c r="F944" s="544">
        <v>118.16</v>
      </c>
      <c r="G944" s="544">
        <f t="shared" si="85"/>
        <v>1265.49</v>
      </c>
      <c r="H944" s="570">
        <v>10.71</v>
      </c>
      <c r="I944" s="570">
        <v>118.16</v>
      </c>
      <c r="J944" s="570">
        <v>1265.4936</v>
      </c>
      <c r="K944" s="544">
        <v>0</v>
      </c>
      <c r="L944" s="544">
        <v>142.86000000000001</v>
      </c>
      <c r="M944" s="544">
        <v>0</v>
      </c>
      <c r="N944" s="544">
        <v>0</v>
      </c>
      <c r="O944" s="544">
        <v>142.86000000000001</v>
      </c>
      <c r="P944" s="544">
        <f t="shared" si="87"/>
        <v>0</v>
      </c>
      <c r="Q944" s="556"/>
      <c r="R944" s="556">
        <v>142.86000000000001</v>
      </c>
      <c r="S944" s="544">
        <v>0</v>
      </c>
      <c r="T944" s="547">
        <f t="shared" si="84"/>
        <v>10.71</v>
      </c>
      <c r="U944" s="547">
        <f t="shared" si="86"/>
        <v>1265.49</v>
      </c>
    </row>
    <row r="945" spans="1:21" x14ac:dyDescent="0.3">
      <c r="A945" s="541" t="s">
        <v>5602</v>
      </c>
      <c r="B945" s="557" t="s">
        <v>10</v>
      </c>
      <c r="C945" s="558" t="s">
        <v>5103</v>
      </c>
      <c r="D945" s="543" t="s">
        <v>115</v>
      </c>
      <c r="E945" s="544">
        <v>192.42</v>
      </c>
      <c r="F945" s="544">
        <v>29.46</v>
      </c>
      <c r="G945" s="544">
        <f t="shared" si="85"/>
        <v>5668.69</v>
      </c>
      <c r="H945" s="570">
        <v>192.42</v>
      </c>
      <c r="I945" s="570">
        <v>29.46</v>
      </c>
      <c r="J945" s="570">
        <v>5668.6931999999997</v>
      </c>
      <c r="K945" s="544">
        <v>0</v>
      </c>
      <c r="L945" s="544">
        <v>35.619999999999997</v>
      </c>
      <c r="M945" s="544">
        <v>0</v>
      </c>
      <c r="N945" s="544">
        <v>0</v>
      </c>
      <c r="O945" s="544">
        <v>35.619999999999997</v>
      </c>
      <c r="P945" s="544">
        <f t="shared" si="87"/>
        <v>0</v>
      </c>
      <c r="Q945" s="556"/>
      <c r="R945" s="556">
        <v>35.619999999999997</v>
      </c>
      <c r="S945" s="544">
        <v>0</v>
      </c>
      <c r="T945" s="547">
        <f t="shared" si="84"/>
        <v>192.42</v>
      </c>
      <c r="U945" s="547">
        <f t="shared" si="86"/>
        <v>5668.69</v>
      </c>
    </row>
    <row r="946" spans="1:21" ht="27.6" x14ac:dyDescent="0.3">
      <c r="A946" s="541" t="s">
        <v>5603</v>
      </c>
      <c r="B946" s="557" t="s">
        <v>10</v>
      </c>
      <c r="C946" s="558" t="s">
        <v>5604</v>
      </c>
      <c r="D946" s="543" t="s">
        <v>1124</v>
      </c>
      <c r="E946" s="544">
        <v>185.52</v>
      </c>
      <c r="F946" s="544">
        <v>35.19</v>
      </c>
      <c r="G946" s="544">
        <f t="shared" si="85"/>
        <v>6528.45</v>
      </c>
      <c r="H946" s="570">
        <v>0</v>
      </c>
      <c r="I946" s="570">
        <v>35.19</v>
      </c>
      <c r="J946" s="570">
        <v>0</v>
      </c>
      <c r="K946" s="544">
        <v>185.52</v>
      </c>
      <c r="L946" s="544">
        <v>42.55</v>
      </c>
      <c r="M946" s="544">
        <v>7893.88</v>
      </c>
      <c r="N946" s="544">
        <v>0</v>
      </c>
      <c r="O946" s="544">
        <v>42.55</v>
      </c>
      <c r="P946" s="544">
        <f t="shared" si="87"/>
        <v>0</v>
      </c>
      <c r="Q946" s="556"/>
      <c r="R946" s="556">
        <v>42.55</v>
      </c>
      <c r="S946" s="544">
        <v>0</v>
      </c>
      <c r="T946" s="547">
        <f t="shared" si="84"/>
        <v>185.52</v>
      </c>
      <c r="U946" s="547">
        <f t="shared" si="86"/>
        <v>7893.87</v>
      </c>
    </row>
    <row r="947" spans="1:21" ht="27.6" x14ac:dyDescent="0.3">
      <c r="A947" s="541" t="s">
        <v>5605</v>
      </c>
      <c r="B947" s="557" t="s">
        <v>10</v>
      </c>
      <c r="C947" s="558" t="s">
        <v>5107</v>
      </c>
      <c r="D947" s="543" t="s">
        <v>115</v>
      </c>
      <c r="E947" s="544">
        <v>6.9</v>
      </c>
      <c r="F947" s="544">
        <v>43.42</v>
      </c>
      <c r="G947" s="544">
        <f t="shared" si="85"/>
        <v>299.60000000000002</v>
      </c>
      <c r="H947" s="570">
        <v>0</v>
      </c>
      <c r="I947" s="570">
        <v>43.42</v>
      </c>
      <c r="J947" s="570">
        <v>0</v>
      </c>
      <c r="K947" s="544">
        <v>6.9</v>
      </c>
      <c r="L947" s="544">
        <v>52.5</v>
      </c>
      <c r="M947" s="544">
        <v>362.25</v>
      </c>
      <c r="N947" s="544">
        <v>0</v>
      </c>
      <c r="O947" s="544">
        <v>52.5</v>
      </c>
      <c r="P947" s="544">
        <f t="shared" si="87"/>
        <v>0</v>
      </c>
      <c r="Q947" s="556"/>
      <c r="R947" s="556">
        <v>52.5</v>
      </c>
      <c r="S947" s="544">
        <v>0</v>
      </c>
      <c r="T947" s="547">
        <f t="shared" si="84"/>
        <v>6.9</v>
      </c>
      <c r="U947" s="547">
        <f t="shared" si="86"/>
        <v>362.25</v>
      </c>
    </row>
    <row r="948" spans="1:21" x14ac:dyDescent="0.3">
      <c r="A948" s="541" t="s">
        <v>312</v>
      </c>
      <c r="B948" s="557" t="s">
        <v>4652</v>
      </c>
      <c r="C948" s="558">
        <v>0</v>
      </c>
      <c r="D948" s="543">
        <v>0</v>
      </c>
      <c r="E948" s="544">
        <v>0</v>
      </c>
      <c r="F948" s="544">
        <v>0</v>
      </c>
      <c r="G948" s="544">
        <f t="shared" si="85"/>
        <v>0</v>
      </c>
      <c r="H948" s="570">
        <v>0</v>
      </c>
      <c r="I948" s="570">
        <v>0</v>
      </c>
      <c r="J948" s="570">
        <v>0</v>
      </c>
      <c r="K948" s="544"/>
      <c r="L948" s="544">
        <v>0</v>
      </c>
      <c r="M948" s="544">
        <v>0</v>
      </c>
      <c r="N948" s="544"/>
      <c r="O948" s="544">
        <v>0</v>
      </c>
      <c r="P948" s="544">
        <f t="shared" si="87"/>
        <v>0</v>
      </c>
      <c r="Q948" s="556"/>
      <c r="R948" s="556">
        <v>0</v>
      </c>
      <c r="S948" s="544">
        <v>0</v>
      </c>
      <c r="T948" s="547">
        <f t="shared" si="84"/>
        <v>0</v>
      </c>
      <c r="U948" s="547">
        <f t="shared" si="86"/>
        <v>0</v>
      </c>
    </row>
    <row r="949" spans="1:21" ht="27.6" x14ac:dyDescent="0.3">
      <c r="A949" s="541" t="s">
        <v>5606</v>
      </c>
      <c r="B949" s="557" t="s">
        <v>10</v>
      </c>
      <c r="C949" s="558" t="s">
        <v>5607</v>
      </c>
      <c r="D949" s="543" t="s">
        <v>76</v>
      </c>
      <c r="E949" s="544">
        <v>3</v>
      </c>
      <c r="F949" s="544">
        <v>325.51</v>
      </c>
      <c r="G949" s="544">
        <f t="shared" si="85"/>
        <v>976.53</v>
      </c>
      <c r="H949" s="570">
        <v>0</v>
      </c>
      <c r="I949" s="570">
        <v>325.51</v>
      </c>
      <c r="J949" s="570">
        <v>0</v>
      </c>
      <c r="K949" s="544">
        <v>3</v>
      </c>
      <c r="L949" s="544">
        <v>393.56</v>
      </c>
      <c r="M949" s="544">
        <v>1180.68</v>
      </c>
      <c r="N949" s="544">
        <v>0</v>
      </c>
      <c r="O949" s="544">
        <v>393.56</v>
      </c>
      <c r="P949" s="544">
        <f t="shared" si="87"/>
        <v>0</v>
      </c>
      <c r="Q949" s="556"/>
      <c r="R949" s="556">
        <v>393.56</v>
      </c>
      <c r="S949" s="544">
        <v>0</v>
      </c>
      <c r="T949" s="547">
        <f t="shared" si="84"/>
        <v>3</v>
      </c>
      <c r="U949" s="547">
        <f t="shared" si="86"/>
        <v>1180.68</v>
      </c>
    </row>
    <row r="950" spans="1:21" x14ac:dyDescent="0.3">
      <c r="A950" s="541" t="s">
        <v>5608</v>
      </c>
      <c r="B950" s="557" t="s">
        <v>10</v>
      </c>
      <c r="C950" s="558" t="s">
        <v>5121</v>
      </c>
      <c r="D950" s="543" t="s">
        <v>217</v>
      </c>
      <c r="E950" s="544">
        <v>3</v>
      </c>
      <c r="F950" s="544">
        <v>27.54</v>
      </c>
      <c r="G950" s="544">
        <f t="shared" si="85"/>
        <v>82.62</v>
      </c>
      <c r="H950" s="570">
        <v>0</v>
      </c>
      <c r="I950" s="570">
        <v>27.54</v>
      </c>
      <c r="J950" s="570">
        <v>0</v>
      </c>
      <c r="K950" s="544">
        <v>3</v>
      </c>
      <c r="L950" s="544">
        <v>33.29</v>
      </c>
      <c r="M950" s="544">
        <v>99.87</v>
      </c>
      <c r="N950" s="544">
        <v>0</v>
      </c>
      <c r="O950" s="544">
        <v>33.29</v>
      </c>
      <c r="P950" s="544">
        <f t="shared" si="87"/>
        <v>0</v>
      </c>
      <c r="Q950" s="556"/>
      <c r="R950" s="556">
        <v>33.29</v>
      </c>
      <c r="S950" s="544">
        <v>0</v>
      </c>
      <c r="T950" s="547">
        <f t="shared" si="84"/>
        <v>3</v>
      </c>
      <c r="U950" s="547">
        <f t="shared" si="86"/>
        <v>99.87</v>
      </c>
    </row>
    <row r="951" spans="1:21" ht="41.4" x14ac:dyDescent="0.3">
      <c r="A951" s="541" t="s">
        <v>5609</v>
      </c>
      <c r="B951" s="557" t="s">
        <v>10</v>
      </c>
      <c r="C951" s="558" t="s">
        <v>5109</v>
      </c>
      <c r="D951" s="543" t="s">
        <v>217</v>
      </c>
      <c r="E951" s="544">
        <v>8</v>
      </c>
      <c r="F951" s="544">
        <v>754.47</v>
      </c>
      <c r="G951" s="544">
        <f t="shared" si="85"/>
        <v>6035.76</v>
      </c>
      <c r="H951" s="570">
        <v>4</v>
      </c>
      <c r="I951" s="570">
        <v>754.47</v>
      </c>
      <c r="J951" s="570">
        <v>3017.88</v>
      </c>
      <c r="K951" s="544">
        <v>4</v>
      </c>
      <c r="L951" s="544">
        <v>912.19</v>
      </c>
      <c r="M951" s="544">
        <v>3648.76</v>
      </c>
      <c r="N951" s="544">
        <v>0</v>
      </c>
      <c r="O951" s="544">
        <v>912.19</v>
      </c>
      <c r="P951" s="544">
        <f t="shared" si="87"/>
        <v>0</v>
      </c>
      <c r="Q951" s="556"/>
      <c r="R951" s="556">
        <v>912.19</v>
      </c>
      <c r="S951" s="544">
        <v>0</v>
      </c>
      <c r="T951" s="547">
        <f t="shared" si="84"/>
        <v>8</v>
      </c>
      <c r="U951" s="547">
        <f t="shared" si="86"/>
        <v>6666.64</v>
      </c>
    </row>
    <row r="952" spans="1:21" ht="41.4" x14ac:dyDescent="0.3">
      <c r="A952" s="541" t="s">
        <v>5610</v>
      </c>
      <c r="B952" s="557" t="s">
        <v>10</v>
      </c>
      <c r="C952" s="558" t="s">
        <v>5111</v>
      </c>
      <c r="D952" s="543" t="s">
        <v>217</v>
      </c>
      <c r="E952" s="544">
        <v>2</v>
      </c>
      <c r="F952" s="544">
        <v>773.46</v>
      </c>
      <c r="G952" s="544">
        <f t="shared" si="85"/>
        <v>1546.92</v>
      </c>
      <c r="H952" s="570">
        <v>0</v>
      </c>
      <c r="I952" s="570">
        <v>773.46</v>
      </c>
      <c r="J952" s="570">
        <v>0</v>
      </c>
      <c r="K952" s="544">
        <v>2</v>
      </c>
      <c r="L952" s="544">
        <v>935.15</v>
      </c>
      <c r="M952" s="544">
        <v>1870.3</v>
      </c>
      <c r="N952" s="544">
        <v>0</v>
      </c>
      <c r="O952" s="544">
        <v>935.15</v>
      </c>
      <c r="P952" s="544">
        <f t="shared" si="87"/>
        <v>0</v>
      </c>
      <c r="Q952" s="556"/>
      <c r="R952" s="556">
        <v>935.15</v>
      </c>
      <c r="S952" s="544">
        <v>0</v>
      </c>
      <c r="T952" s="547">
        <f t="shared" si="84"/>
        <v>2</v>
      </c>
      <c r="U952" s="547">
        <f t="shared" si="86"/>
        <v>1870.3</v>
      </c>
    </row>
    <row r="953" spans="1:21" ht="27.6" x14ac:dyDescent="0.3">
      <c r="A953" s="541" t="s">
        <v>5611</v>
      </c>
      <c r="B953" s="557" t="s">
        <v>10</v>
      </c>
      <c r="C953" s="558" t="s">
        <v>5117</v>
      </c>
      <c r="D953" s="543" t="s">
        <v>1124</v>
      </c>
      <c r="E953" s="544">
        <v>3.15</v>
      </c>
      <c r="F953" s="544">
        <v>428.01</v>
      </c>
      <c r="G953" s="544">
        <f t="shared" si="85"/>
        <v>1348.23</v>
      </c>
      <c r="H953" s="570">
        <v>0</v>
      </c>
      <c r="I953" s="570">
        <v>428.01</v>
      </c>
      <c r="J953" s="570">
        <v>0</v>
      </c>
      <c r="K953" s="544">
        <v>3.15</v>
      </c>
      <c r="L953" s="544">
        <v>517.49</v>
      </c>
      <c r="M953" s="544">
        <v>1630.09</v>
      </c>
      <c r="N953" s="544">
        <v>0</v>
      </c>
      <c r="O953" s="544">
        <v>517.49</v>
      </c>
      <c r="P953" s="544">
        <f t="shared" si="87"/>
        <v>0</v>
      </c>
      <c r="Q953" s="556"/>
      <c r="R953" s="556">
        <v>517.49</v>
      </c>
      <c r="S953" s="544">
        <v>0</v>
      </c>
      <c r="T953" s="547">
        <f t="shared" si="84"/>
        <v>3.15</v>
      </c>
      <c r="U953" s="547">
        <f t="shared" si="86"/>
        <v>1630.09</v>
      </c>
    </row>
    <row r="954" spans="1:21" ht="27.6" x14ac:dyDescent="0.3">
      <c r="A954" s="541" t="s">
        <v>5612</v>
      </c>
      <c r="B954" s="557" t="s">
        <v>10</v>
      </c>
      <c r="C954" s="558" t="s">
        <v>5613</v>
      </c>
      <c r="D954" s="543" t="s">
        <v>115</v>
      </c>
      <c r="E954" s="544">
        <v>1.68</v>
      </c>
      <c r="F954" s="544">
        <v>430.6</v>
      </c>
      <c r="G954" s="544">
        <f t="shared" si="85"/>
        <v>723.41</v>
      </c>
      <c r="H954" s="570">
        <v>0</v>
      </c>
      <c r="I954" s="570">
        <v>430.6</v>
      </c>
      <c r="J954" s="570">
        <v>0</v>
      </c>
      <c r="K954" s="544">
        <v>1.68</v>
      </c>
      <c r="L954" s="544">
        <v>520.62</v>
      </c>
      <c r="M954" s="544">
        <v>874.64</v>
      </c>
      <c r="N954" s="544">
        <v>0</v>
      </c>
      <c r="O954" s="544">
        <v>520.62</v>
      </c>
      <c r="P954" s="544">
        <f t="shared" si="87"/>
        <v>0</v>
      </c>
      <c r="Q954" s="556"/>
      <c r="R954" s="556">
        <v>520.62</v>
      </c>
      <c r="S954" s="544">
        <v>0</v>
      </c>
      <c r="T954" s="547">
        <f t="shared" si="84"/>
        <v>1.68</v>
      </c>
      <c r="U954" s="547">
        <f t="shared" si="86"/>
        <v>874.64</v>
      </c>
    </row>
    <row r="955" spans="1:21" ht="27.6" x14ac:dyDescent="0.3">
      <c r="A955" s="541" t="s">
        <v>5614</v>
      </c>
      <c r="B955" s="557" t="s">
        <v>10</v>
      </c>
      <c r="C955" s="558" t="s">
        <v>5615</v>
      </c>
      <c r="D955" s="543" t="s">
        <v>115</v>
      </c>
      <c r="E955" s="544">
        <v>8.4</v>
      </c>
      <c r="F955" s="544">
        <v>347.09</v>
      </c>
      <c r="G955" s="544">
        <f t="shared" si="85"/>
        <v>2915.56</v>
      </c>
      <c r="H955" s="570">
        <v>0</v>
      </c>
      <c r="I955" s="570">
        <v>347.09</v>
      </c>
      <c r="J955" s="570">
        <v>0</v>
      </c>
      <c r="K955" s="544">
        <v>8.4</v>
      </c>
      <c r="L955" s="544">
        <v>419.65</v>
      </c>
      <c r="M955" s="544">
        <v>3525.06</v>
      </c>
      <c r="N955" s="544">
        <v>0</v>
      </c>
      <c r="O955" s="544">
        <v>419.65</v>
      </c>
      <c r="P955" s="544">
        <f t="shared" si="87"/>
        <v>0</v>
      </c>
      <c r="Q955" s="556"/>
      <c r="R955" s="556">
        <v>419.65</v>
      </c>
      <c r="S955" s="544">
        <v>0</v>
      </c>
      <c r="T955" s="547">
        <f t="shared" si="84"/>
        <v>8.4</v>
      </c>
      <c r="U955" s="547">
        <f t="shared" si="86"/>
        <v>3525.06</v>
      </c>
    </row>
    <row r="956" spans="1:21" ht="27.6" x14ac:dyDescent="0.3">
      <c r="A956" s="541" t="s">
        <v>5616</v>
      </c>
      <c r="B956" s="557" t="s">
        <v>10</v>
      </c>
      <c r="C956" s="558" t="s">
        <v>5123</v>
      </c>
      <c r="D956" s="543" t="s">
        <v>1124</v>
      </c>
      <c r="E956" s="544">
        <v>10.25</v>
      </c>
      <c r="F956" s="544">
        <v>545.80999999999995</v>
      </c>
      <c r="G956" s="544">
        <f t="shared" si="85"/>
        <v>5594.55</v>
      </c>
      <c r="H956" s="570">
        <v>0</v>
      </c>
      <c r="I956" s="570">
        <v>545.80999999999995</v>
      </c>
      <c r="J956" s="570">
        <v>0</v>
      </c>
      <c r="K956" s="544">
        <v>10.25</v>
      </c>
      <c r="L956" s="544">
        <v>659.91</v>
      </c>
      <c r="M956" s="544">
        <v>6764.08</v>
      </c>
      <c r="N956" s="544">
        <v>0</v>
      </c>
      <c r="O956" s="544">
        <v>659.91</v>
      </c>
      <c r="P956" s="544">
        <f t="shared" si="87"/>
        <v>0</v>
      </c>
      <c r="Q956" s="556"/>
      <c r="R956" s="556">
        <v>659.91</v>
      </c>
      <c r="S956" s="544">
        <v>0</v>
      </c>
      <c r="T956" s="547">
        <f t="shared" si="84"/>
        <v>10.25</v>
      </c>
      <c r="U956" s="547">
        <f t="shared" si="86"/>
        <v>6764.07</v>
      </c>
    </row>
    <row r="957" spans="1:21" ht="27.6" x14ac:dyDescent="0.3">
      <c r="A957" s="541" t="s">
        <v>5617</v>
      </c>
      <c r="B957" s="557" t="s">
        <v>10</v>
      </c>
      <c r="C957" s="558" t="s">
        <v>5127</v>
      </c>
      <c r="D957" s="543" t="s">
        <v>115</v>
      </c>
      <c r="E957" s="544">
        <v>18</v>
      </c>
      <c r="F957" s="544">
        <v>227.05</v>
      </c>
      <c r="G957" s="544">
        <f t="shared" si="85"/>
        <v>4086.9</v>
      </c>
      <c r="H957" s="570">
        <v>0</v>
      </c>
      <c r="I957" s="570">
        <v>227.05</v>
      </c>
      <c r="J957" s="570">
        <v>0</v>
      </c>
      <c r="K957" s="544">
        <v>18</v>
      </c>
      <c r="L957" s="544">
        <v>274.52</v>
      </c>
      <c r="M957" s="544">
        <v>4941.3599999999997</v>
      </c>
      <c r="N957" s="544">
        <v>0</v>
      </c>
      <c r="O957" s="544">
        <v>274.52</v>
      </c>
      <c r="P957" s="544">
        <f t="shared" si="87"/>
        <v>0</v>
      </c>
      <c r="Q957" s="556"/>
      <c r="R957" s="556">
        <v>274.52</v>
      </c>
      <c r="S957" s="544">
        <v>0</v>
      </c>
      <c r="T957" s="547">
        <f t="shared" si="84"/>
        <v>18</v>
      </c>
      <c r="U957" s="547">
        <f t="shared" si="86"/>
        <v>4941.3599999999997</v>
      </c>
    </row>
    <row r="958" spans="1:21" ht="27.6" x14ac:dyDescent="0.3">
      <c r="A958" s="541" t="s">
        <v>5618</v>
      </c>
      <c r="B958" s="557" t="s">
        <v>10</v>
      </c>
      <c r="C958" s="558" t="s">
        <v>5129</v>
      </c>
      <c r="D958" s="543" t="s">
        <v>115</v>
      </c>
      <c r="E958" s="544">
        <v>2.5</v>
      </c>
      <c r="F958" s="544">
        <v>370.58</v>
      </c>
      <c r="G958" s="544">
        <f t="shared" si="85"/>
        <v>926.45</v>
      </c>
      <c r="H958" s="570">
        <v>0</v>
      </c>
      <c r="I958" s="570">
        <v>370.58</v>
      </c>
      <c r="J958" s="570">
        <v>0</v>
      </c>
      <c r="K958" s="544">
        <v>2.5</v>
      </c>
      <c r="L958" s="544">
        <v>448.05</v>
      </c>
      <c r="M958" s="544">
        <v>1120.1300000000001</v>
      </c>
      <c r="N958" s="544">
        <v>0</v>
      </c>
      <c r="O958" s="544">
        <v>448.05</v>
      </c>
      <c r="P958" s="544">
        <f t="shared" si="87"/>
        <v>0</v>
      </c>
      <c r="Q958" s="556"/>
      <c r="R958" s="556">
        <v>448.05</v>
      </c>
      <c r="S958" s="544">
        <v>0</v>
      </c>
      <c r="T958" s="547">
        <f t="shared" si="84"/>
        <v>2.5</v>
      </c>
      <c r="U958" s="547">
        <f t="shared" si="86"/>
        <v>1120.1199999999999</v>
      </c>
    </row>
    <row r="959" spans="1:21" x14ac:dyDescent="0.3">
      <c r="A959" s="559" t="s">
        <v>314</v>
      </c>
      <c r="B959" s="560" t="s">
        <v>703</v>
      </c>
      <c r="C959" s="561"/>
      <c r="D959" s="562">
        <v>0</v>
      </c>
      <c r="E959" s="563">
        <v>0</v>
      </c>
      <c r="F959" s="563">
        <v>0</v>
      </c>
      <c r="G959" s="563">
        <f t="shared" si="85"/>
        <v>0</v>
      </c>
      <c r="H959" s="563">
        <v>0</v>
      </c>
      <c r="I959" s="563">
        <v>0</v>
      </c>
      <c r="J959" s="563">
        <v>0</v>
      </c>
      <c r="K959" s="563"/>
      <c r="L959" s="563">
        <v>0</v>
      </c>
      <c r="M959" s="563"/>
      <c r="N959" s="563"/>
      <c r="O959" s="563">
        <v>0</v>
      </c>
      <c r="P959" s="563">
        <f>SUM(P960:P966)</f>
        <v>0</v>
      </c>
      <c r="Q959" s="564"/>
      <c r="R959" s="564"/>
      <c r="S959" s="565">
        <v>0</v>
      </c>
      <c r="T959" s="566">
        <f t="shared" si="84"/>
        <v>0</v>
      </c>
      <c r="U959" s="566">
        <f t="shared" si="86"/>
        <v>0</v>
      </c>
    </row>
    <row r="960" spans="1:21" x14ac:dyDescent="0.3">
      <c r="A960" s="541" t="s">
        <v>5619</v>
      </c>
      <c r="B960" s="557" t="s">
        <v>10</v>
      </c>
      <c r="C960" s="558" t="s">
        <v>4581</v>
      </c>
      <c r="D960" s="543" t="s">
        <v>115</v>
      </c>
      <c r="E960" s="544">
        <v>230.14</v>
      </c>
      <c r="F960" s="544">
        <v>2.35</v>
      </c>
      <c r="G960" s="544">
        <f t="shared" si="85"/>
        <v>540.83000000000004</v>
      </c>
      <c r="H960" s="570">
        <v>0</v>
      </c>
      <c r="I960" s="570">
        <v>2.35</v>
      </c>
      <c r="J960" s="570">
        <v>0</v>
      </c>
      <c r="K960" s="544">
        <v>230.14</v>
      </c>
      <c r="L960" s="544">
        <v>2.84</v>
      </c>
      <c r="M960" s="544">
        <v>653.6</v>
      </c>
      <c r="N960" s="544">
        <v>0</v>
      </c>
      <c r="O960" s="544">
        <v>2.84</v>
      </c>
      <c r="P960" s="544">
        <f t="shared" ref="P960:P966" si="88">ROUND(N960*O960,2)</f>
        <v>0</v>
      </c>
      <c r="Q960" s="556"/>
      <c r="R960" s="556">
        <v>2.84</v>
      </c>
      <c r="S960" s="544">
        <v>0</v>
      </c>
      <c r="T960" s="547">
        <f t="shared" si="84"/>
        <v>230.14</v>
      </c>
      <c r="U960" s="547">
        <f t="shared" si="86"/>
        <v>653.59</v>
      </c>
    </row>
    <row r="961" spans="1:21" x14ac:dyDescent="0.3">
      <c r="A961" s="541" t="s">
        <v>5620</v>
      </c>
      <c r="B961" s="557" t="s">
        <v>10</v>
      </c>
      <c r="C961" s="558" t="s">
        <v>4583</v>
      </c>
      <c r="D961" s="543" t="s">
        <v>115</v>
      </c>
      <c r="E961" s="544">
        <v>230.14</v>
      </c>
      <c r="F961" s="544">
        <v>15.51</v>
      </c>
      <c r="G961" s="544">
        <f t="shared" si="85"/>
        <v>3569.47</v>
      </c>
      <c r="H961" s="570">
        <v>0</v>
      </c>
      <c r="I961" s="570">
        <v>15.51</v>
      </c>
      <c r="J961" s="570">
        <v>0</v>
      </c>
      <c r="K961" s="544">
        <v>230.14</v>
      </c>
      <c r="L961" s="544">
        <v>18.75</v>
      </c>
      <c r="M961" s="544">
        <v>4315.13</v>
      </c>
      <c r="N961" s="544">
        <v>0</v>
      </c>
      <c r="O961" s="544">
        <v>18.75</v>
      </c>
      <c r="P961" s="544">
        <f t="shared" si="88"/>
        <v>0</v>
      </c>
      <c r="Q961" s="556"/>
      <c r="R961" s="556">
        <v>18.75</v>
      </c>
      <c r="S961" s="544">
        <v>0</v>
      </c>
      <c r="T961" s="547">
        <f t="shared" si="84"/>
        <v>230.14</v>
      </c>
      <c r="U961" s="547">
        <f t="shared" si="86"/>
        <v>4315.12</v>
      </c>
    </row>
    <row r="962" spans="1:21" x14ac:dyDescent="0.3">
      <c r="A962" s="541" t="s">
        <v>5621</v>
      </c>
      <c r="B962" s="557" t="s">
        <v>10</v>
      </c>
      <c r="C962" s="558" t="s">
        <v>4695</v>
      </c>
      <c r="D962" s="543" t="s">
        <v>115</v>
      </c>
      <c r="E962" s="544">
        <v>522.98</v>
      </c>
      <c r="F962" s="544">
        <v>10.49</v>
      </c>
      <c r="G962" s="544">
        <f t="shared" si="85"/>
        <v>5486.06</v>
      </c>
      <c r="H962" s="570">
        <v>0</v>
      </c>
      <c r="I962" s="570">
        <v>10.49</v>
      </c>
      <c r="J962" s="570">
        <v>0</v>
      </c>
      <c r="K962" s="544">
        <v>522.98</v>
      </c>
      <c r="L962" s="544">
        <v>12.68</v>
      </c>
      <c r="M962" s="544">
        <v>6631.39</v>
      </c>
      <c r="N962" s="544">
        <v>0</v>
      </c>
      <c r="O962" s="544">
        <v>12.68</v>
      </c>
      <c r="P962" s="544">
        <f t="shared" si="88"/>
        <v>0</v>
      </c>
      <c r="Q962" s="556"/>
      <c r="R962" s="556">
        <v>12.68</v>
      </c>
      <c r="S962" s="544">
        <v>0</v>
      </c>
      <c r="T962" s="547">
        <f t="shared" si="84"/>
        <v>522.98</v>
      </c>
      <c r="U962" s="547">
        <f t="shared" si="86"/>
        <v>6631.38</v>
      </c>
    </row>
    <row r="963" spans="1:21" x14ac:dyDescent="0.3">
      <c r="A963" s="541" t="s">
        <v>5622</v>
      </c>
      <c r="B963" s="557" t="s">
        <v>10</v>
      </c>
      <c r="C963" s="558" t="s">
        <v>4697</v>
      </c>
      <c r="D963" s="543" t="s">
        <v>115</v>
      </c>
      <c r="E963" s="544">
        <v>522.98</v>
      </c>
      <c r="F963" s="544">
        <v>12.66</v>
      </c>
      <c r="G963" s="544">
        <f t="shared" si="85"/>
        <v>6620.93</v>
      </c>
      <c r="H963" s="570">
        <v>0</v>
      </c>
      <c r="I963" s="570">
        <v>12.66</v>
      </c>
      <c r="J963" s="570">
        <v>0</v>
      </c>
      <c r="K963" s="544">
        <v>522.98</v>
      </c>
      <c r="L963" s="544">
        <v>15.31</v>
      </c>
      <c r="M963" s="544">
        <v>8006.82</v>
      </c>
      <c r="N963" s="544">
        <v>0</v>
      </c>
      <c r="O963" s="544">
        <v>15.31</v>
      </c>
      <c r="P963" s="544">
        <f t="shared" si="88"/>
        <v>0</v>
      </c>
      <c r="Q963" s="556"/>
      <c r="R963" s="556">
        <v>15.31</v>
      </c>
      <c r="S963" s="544">
        <v>0</v>
      </c>
      <c r="T963" s="547">
        <f t="shared" si="84"/>
        <v>522.98</v>
      </c>
      <c r="U963" s="547">
        <f t="shared" si="86"/>
        <v>8006.82</v>
      </c>
    </row>
    <row r="964" spans="1:21" ht="27.6" x14ac:dyDescent="0.3">
      <c r="A964" s="541" t="s">
        <v>5623</v>
      </c>
      <c r="B964" s="557" t="s">
        <v>10</v>
      </c>
      <c r="C964" s="558" t="s">
        <v>4699</v>
      </c>
      <c r="D964" s="543" t="s">
        <v>115</v>
      </c>
      <c r="E964" s="544">
        <v>51.66</v>
      </c>
      <c r="F964" s="544">
        <v>18.66</v>
      </c>
      <c r="G964" s="544">
        <f t="shared" si="85"/>
        <v>963.98</v>
      </c>
      <c r="H964" s="570">
        <v>0</v>
      </c>
      <c r="I964" s="570">
        <v>18.66</v>
      </c>
      <c r="J964" s="570">
        <v>0</v>
      </c>
      <c r="K964" s="544">
        <v>51.66</v>
      </c>
      <c r="L964" s="544">
        <v>22.56</v>
      </c>
      <c r="M964" s="544">
        <v>1165.45</v>
      </c>
      <c r="N964" s="544">
        <v>0</v>
      </c>
      <c r="O964" s="544">
        <v>22.56</v>
      </c>
      <c r="P964" s="544">
        <f t="shared" si="88"/>
        <v>0</v>
      </c>
      <c r="Q964" s="556"/>
      <c r="R964" s="556">
        <v>22.56</v>
      </c>
      <c r="S964" s="544">
        <v>0</v>
      </c>
      <c r="T964" s="547">
        <f t="shared" si="84"/>
        <v>51.66</v>
      </c>
      <c r="U964" s="547">
        <f t="shared" si="86"/>
        <v>1165.44</v>
      </c>
    </row>
    <row r="965" spans="1:21" x14ac:dyDescent="0.3">
      <c r="A965" s="541" t="s">
        <v>5624</v>
      </c>
      <c r="B965" s="557" t="s">
        <v>10</v>
      </c>
      <c r="C965" s="558" t="s">
        <v>5625</v>
      </c>
      <c r="D965" s="543" t="s">
        <v>115</v>
      </c>
      <c r="E965" s="544">
        <v>29.55</v>
      </c>
      <c r="F965" s="544">
        <v>10.06</v>
      </c>
      <c r="G965" s="544">
        <f t="shared" si="85"/>
        <v>297.27</v>
      </c>
      <c r="H965" s="570">
        <v>0</v>
      </c>
      <c r="I965" s="570">
        <v>10.06</v>
      </c>
      <c r="J965" s="570">
        <v>0</v>
      </c>
      <c r="K965" s="544">
        <v>29.55</v>
      </c>
      <c r="L965" s="544">
        <v>12.16</v>
      </c>
      <c r="M965" s="544">
        <v>359.33</v>
      </c>
      <c r="N965" s="544">
        <v>0</v>
      </c>
      <c r="O965" s="544">
        <v>12.16</v>
      </c>
      <c r="P965" s="544">
        <f t="shared" si="88"/>
        <v>0</v>
      </c>
      <c r="Q965" s="556"/>
      <c r="R965" s="556">
        <v>12.16</v>
      </c>
      <c r="S965" s="544">
        <v>0</v>
      </c>
      <c r="T965" s="547">
        <f t="shared" si="84"/>
        <v>29.55</v>
      </c>
      <c r="U965" s="547">
        <f t="shared" si="86"/>
        <v>359.32</v>
      </c>
    </row>
    <row r="966" spans="1:21" ht="27.6" x14ac:dyDescent="0.3">
      <c r="A966" s="541" t="s">
        <v>5626</v>
      </c>
      <c r="B966" s="557" t="s">
        <v>10</v>
      </c>
      <c r="C966" s="558" t="s">
        <v>4701</v>
      </c>
      <c r="D966" s="543" t="s">
        <v>115</v>
      </c>
      <c r="E966" s="544">
        <v>20.5</v>
      </c>
      <c r="F966" s="544">
        <v>18.66</v>
      </c>
      <c r="G966" s="544">
        <f t="shared" si="85"/>
        <v>382.53</v>
      </c>
      <c r="H966" s="570">
        <v>0</v>
      </c>
      <c r="I966" s="570">
        <v>18.66</v>
      </c>
      <c r="J966" s="570">
        <v>0</v>
      </c>
      <c r="K966" s="544">
        <v>20.5</v>
      </c>
      <c r="L966" s="544">
        <v>22.56</v>
      </c>
      <c r="M966" s="544">
        <v>462.48</v>
      </c>
      <c r="N966" s="544">
        <v>0</v>
      </c>
      <c r="O966" s="544">
        <v>22.56</v>
      </c>
      <c r="P966" s="544">
        <f t="shared" si="88"/>
        <v>0</v>
      </c>
      <c r="Q966" s="556"/>
      <c r="R966" s="556">
        <v>22.56</v>
      </c>
      <c r="S966" s="544">
        <v>0</v>
      </c>
      <c r="T966" s="547">
        <f t="shared" si="84"/>
        <v>20.5</v>
      </c>
      <c r="U966" s="547">
        <f t="shared" si="86"/>
        <v>462.48</v>
      </c>
    </row>
    <row r="967" spans="1:21" x14ac:dyDescent="0.3">
      <c r="A967" s="559" t="s">
        <v>316</v>
      </c>
      <c r="B967" s="560" t="s">
        <v>720</v>
      </c>
      <c r="C967" s="561"/>
      <c r="D967" s="562">
        <v>0</v>
      </c>
      <c r="E967" s="563">
        <v>0</v>
      </c>
      <c r="F967" s="563">
        <v>0</v>
      </c>
      <c r="G967" s="563">
        <f t="shared" si="85"/>
        <v>0</v>
      </c>
      <c r="H967" s="563">
        <v>0</v>
      </c>
      <c r="I967" s="563">
        <v>0</v>
      </c>
      <c r="J967" s="563">
        <v>0</v>
      </c>
      <c r="K967" s="563"/>
      <c r="L967" s="563">
        <v>0</v>
      </c>
      <c r="M967" s="563"/>
      <c r="N967" s="563"/>
      <c r="O967" s="563">
        <v>0</v>
      </c>
      <c r="P967" s="563">
        <f>SUM(P968:P1090)</f>
        <v>0</v>
      </c>
      <c r="Q967" s="564"/>
      <c r="R967" s="564"/>
      <c r="S967" s="565">
        <v>0</v>
      </c>
      <c r="T967" s="566">
        <f t="shared" si="84"/>
        <v>0</v>
      </c>
      <c r="U967" s="566">
        <f t="shared" si="86"/>
        <v>0</v>
      </c>
    </row>
    <row r="968" spans="1:21" x14ac:dyDescent="0.3">
      <c r="A968" s="550" t="s">
        <v>5627</v>
      </c>
      <c r="B968" s="551" t="s">
        <v>5480</v>
      </c>
      <c r="C968" s="552"/>
      <c r="D968" s="553">
        <v>0</v>
      </c>
      <c r="E968" s="554">
        <v>0</v>
      </c>
      <c r="F968" s="554">
        <v>0</v>
      </c>
      <c r="G968" s="554">
        <f t="shared" si="85"/>
        <v>0</v>
      </c>
      <c r="H968" s="555">
        <v>0</v>
      </c>
      <c r="I968" s="555">
        <v>0</v>
      </c>
      <c r="J968" s="555">
        <v>0</v>
      </c>
      <c r="K968" s="554"/>
      <c r="L968" s="554">
        <v>0</v>
      </c>
      <c r="M968" s="554">
        <v>0</v>
      </c>
      <c r="N968" s="554"/>
      <c r="O968" s="554">
        <v>0</v>
      </c>
      <c r="P968" s="544">
        <f t="shared" ref="P968:P1031" si="89">ROUND(N968*O968,2)</f>
        <v>0</v>
      </c>
      <c r="Q968" s="556"/>
      <c r="R968" s="556">
        <v>0</v>
      </c>
      <c r="S968" s="544">
        <v>0</v>
      </c>
      <c r="T968" s="547">
        <f t="shared" si="84"/>
        <v>0</v>
      </c>
      <c r="U968" s="547">
        <f t="shared" si="86"/>
        <v>0</v>
      </c>
    </row>
    <row r="969" spans="1:21" x14ac:dyDescent="0.3">
      <c r="A969" s="541" t="s">
        <v>5628</v>
      </c>
      <c r="B969" s="557" t="s">
        <v>10</v>
      </c>
      <c r="C969" s="558" t="s">
        <v>5629</v>
      </c>
      <c r="D969" s="543" t="s">
        <v>1200</v>
      </c>
      <c r="E969" s="544">
        <v>1</v>
      </c>
      <c r="F969" s="544">
        <v>6.63</v>
      </c>
      <c r="G969" s="544">
        <f t="shared" si="85"/>
        <v>6.63</v>
      </c>
      <c r="H969" s="570">
        <v>0</v>
      </c>
      <c r="I969" s="570">
        <v>6.63</v>
      </c>
      <c r="J969" s="570">
        <v>0</v>
      </c>
      <c r="K969" s="544">
        <v>1</v>
      </c>
      <c r="L969" s="544">
        <v>8.02</v>
      </c>
      <c r="M969" s="544">
        <v>8.02</v>
      </c>
      <c r="N969" s="544">
        <v>0</v>
      </c>
      <c r="O969" s="544">
        <v>8.02</v>
      </c>
      <c r="P969" s="544">
        <f t="shared" si="89"/>
        <v>0</v>
      </c>
      <c r="Q969" s="556"/>
      <c r="R969" s="556">
        <v>8.02</v>
      </c>
      <c r="S969" s="544">
        <v>0</v>
      </c>
      <c r="T969" s="547">
        <f t="shared" si="84"/>
        <v>1</v>
      </c>
      <c r="U969" s="547">
        <f t="shared" si="86"/>
        <v>8.02</v>
      </c>
    </row>
    <row r="970" spans="1:21" x14ac:dyDescent="0.3">
      <c r="A970" s="541" t="s">
        <v>5630</v>
      </c>
      <c r="B970" s="557" t="s">
        <v>10</v>
      </c>
      <c r="C970" s="558" t="s">
        <v>5631</v>
      </c>
      <c r="D970" s="543" t="s">
        <v>217</v>
      </c>
      <c r="E970" s="544">
        <v>1</v>
      </c>
      <c r="F970" s="544">
        <v>20.72</v>
      </c>
      <c r="G970" s="544">
        <f t="shared" si="85"/>
        <v>20.72</v>
      </c>
      <c r="H970" s="570">
        <v>0</v>
      </c>
      <c r="I970" s="570">
        <v>20.72</v>
      </c>
      <c r="J970" s="570">
        <v>0</v>
      </c>
      <c r="K970" s="544">
        <v>1</v>
      </c>
      <c r="L970" s="544">
        <v>25.05</v>
      </c>
      <c r="M970" s="544">
        <v>25.05</v>
      </c>
      <c r="N970" s="544">
        <v>0</v>
      </c>
      <c r="O970" s="544">
        <v>25.05</v>
      </c>
      <c r="P970" s="544">
        <f t="shared" si="89"/>
        <v>0</v>
      </c>
      <c r="Q970" s="556"/>
      <c r="R970" s="556">
        <v>25.05</v>
      </c>
      <c r="S970" s="544">
        <v>0</v>
      </c>
      <c r="T970" s="547">
        <f t="shared" si="84"/>
        <v>1</v>
      </c>
      <c r="U970" s="547">
        <f t="shared" si="86"/>
        <v>25.05</v>
      </c>
    </row>
    <row r="971" spans="1:21" ht="27.6" x14ac:dyDescent="0.3">
      <c r="A971" s="541" t="s">
        <v>5632</v>
      </c>
      <c r="B971" s="557" t="s">
        <v>10</v>
      </c>
      <c r="C971" s="558" t="s">
        <v>5226</v>
      </c>
      <c r="D971" s="543" t="s">
        <v>217</v>
      </c>
      <c r="E971" s="544">
        <v>1</v>
      </c>
      <c r="F971" s="544">
        <v>75.31</v>
      </c>
      <c r="G971" s="544">
        <f t="shared" si="85"/>
        <v>75.31</v>
      </c>
      <c r="H971" s="570">
        <v>0</v>
      </c>
      <c r="I971" s="570">
        <v>75.31</v>
      </c>
      <c r="J971" s="570">
        <v>0</v>
      </c>
      <c r="K971" s="544">
        <v>1</v>
      </c>
      <c r="L971" s="544">
        <v>91.05</v>
      </c>
      <c r="M971" s="544">
        <v>91.05</v>
      </c>
      <c r="N971" s="544">
        <v>0</v>
      </c>
      <c r="O971" s="544">
        <v>91.05</v>
      </c>
      <c r="P971" s="544">
        <f t="shared" si="89"/>
        <v>0</v>
      </c>
      <c r="Q971" s="556"/>
      <c r="R971" s="556">
        <v>91.05</v>
      </c>
      <c r="S971" s="544">
        <v>0</v>
      </c>
      <c r="T971" s="547">
        <f t="shared" si="84"/>
        <v>1</v>
      </c>
      <c r="U971" s="547">
        <f t="shared" si="86"/>
        <v>91.05</v>
      </c>
    </row>
    <row r="972" spans="1:21" x14ac:dyDescent="0.3">
      <c r="A972" s="541" t="s">
        <v>5633</v>
      </c>
      <c r="B972" s="557" t="s">
        <v>10</v>
      </c>
      <c r="C972" s="558" t="s">
        <v>5634</v>
      </c>
      <c r="D972" s="543" t="s">
        <v>217</v>
      </c>
      <c r="E972" s="544">
        <v>1</v>
      </c>
      <c r="F972" s="544">
        <v>9.52</v>
      </c>
      <c r="G972" s="544">
        <f t="shared" si="85"/>
        <v>9.52</v>
      </c>
      <c r="H972" s="570">
        <v>0</v>
      </c>
      <c r="I972" s="570">
        <v>9.52</v>
      </c>
      <c r="J972" s="570">
        <v>0</v>
      </c>
      <c r="K972" s="544">
        <v>1</v>
      </c>
      <c r="L972" s="544">
        <v>11.51</v>
      </c>
      <c r="M972" s="544">
        <v>11.51</v>
      </c>
      <c r="N972" s="544">
        <v>0</v>
      </c>
      <c r="O972" s="544">
        <v>11.51</v>
      </c>
      <c r="P972" s="544">
        <f t="shared" si="89"/>
        <v>0</v>
      </c>
      <c r="Q972" s="556"/>
      <c r="R972" s="556">
        <v>11.51</v>
      </c>
      <c r="S972" s="544">
        <v>0</v>
      </c>
      <c r="T972" s="547">
        <f t="shared" si="84"/>
        <v>1</v>
      </c>
      <c r="U972" s="547">
        <f t="shared" si="86"/>
        <v>11.51</v>
      </c>
    </row>
    <row r="973" spans="1:21" x14ac:dyDescent="0.3">
      <c r="A973" s="541" t="s">
        <v>5635</v>
      </c>
      <c r="B973" s="557" t="s">
        <v>10</v>
      </c>
      <c r="C973" s="558" t="s">
        <v>5636</v>
      </c>
      <c r="D973" s="543" t="s">
        <v>1200</v>
      </c>
      <c r="E973" s="544">
        <v>1</v>
      </c>
      <c r="F973" s="544">
        <v>61.82</v>
      </c>
      <c r="G973" s="544">
        <f t="shared" si="85"/>
        <v>61.82</v>
      </c>
      <c r="H973" s="570">
        <v>0</v>
      </c>
      <c r="I973" s="570">
        <v>61.82</v>
      </c>
      <c r="J973" s="570">
        <v>0</v>
      </c>
      <c r="K973" s="544">
        <v>1</v>
      </c>
      <c r="L973" s="544">
        <v>74.739999999999995</v>
      </c>
      <c r="M973" s="544">
        <v>74.739999999999995</v>
      </c>
      <c r="N973" s="544">
        <v>0</v>
      </c>
      <c r="O973" s="544">
        <v>74.739999999999995</v>
      </c>
      <c r="P973" s="544">
        <f t="shared" si="89"/>
        <v>0</v>
      </c>
      <c r="Q973" s="556"/>
      <c r="R973" s="556">
        <v>74.739999999999995</v>
      </c>
      <c r="S973" s="544">
        <v>0</v>
      </c>
      <c r="T973" s="547">
        <f t="shared" si="84"/>
        <v>1</v>
      </c>
      <c r="U973" s="547">
        <f t="shared" si="86"/>
        <v>74.739999999999995</v>
      </c>
    </row>
    <row r="974" spans="1:21" x14ac:dyDescent="0.3">
      <c r="A974" s="541" t="s">
        <v>5637</v>
      </c>
      <c r="B974" s="557" t="s">
        <v>10</v>
      </c>
      <c r="C974" s="558" t="s">
        <v>5151</v>
      </c>
      <c r="D974" s="543" t="s">
        <v>217</v>
      </c>
      <c r="E974" s="544">
        <v>4</v>
      </c>
      <c r="F974" s="544">
        <v>5.65</v>
      </c>
      <c r="G974" s="544">
        <f t="shared" si="85"/>
        <v>22.6</v>
      </c>
      <c r="H974" s="570">
        <v>0</v>
      </c>
      <c r="I974" s="570">
        <v>5.65</v>
      </c>
      <c r="J974" s="570">
        <v>0</v>
      </c>
      <c r="K974" s="544">
        <v>4</v>
      </c>
      <c r="L974" s="544">
        <v>6.83</v>
      </c>
      <c r="M974" s="544">
        <v>27.32</v>
      </c>
      <c r="N974" s="544">
        <v>0</v>
      </c>
      <c r="O974" s="544">
        <v>6.83</v>
      </c>
      <c r="P974" s="544">
        <f t="shared" si="89"/>
        <v>0</v>
      </c>
      <c r="Q974" s="556"/>
      <c r="R974" s="556">
        <v>6.83</v>
      </c>
      <c r="S974" s="544">
        <v>0</v>
      </c>
      <c r="T974" s="547">
        <f t="shared" si="84"/>
        <v>4</v>
      </c>
      <c r="U974" s="547">
        <f t="shared" si="86"/>
        <v>27.32</v>
      </c>
    </row>
    <row r="975" spans="1:21" x14ac:dyDescent="0.3">
      <c r="A975" s="541" t="s">
        <v>5638</v>
      </c>
      <c r="B975" s="557" t="s">
        <v>10</v>
      </c>
      <c r="C975" s="558" t="s">
        <v>5639</v>
      </c>
      <c r="D975" s="543" t="s">
        <v>217</v>
      </c>
      <c r="E975" s="544">
        <v>1</v>
      </c>
      <c r="F975" s="544">
        <v>7.48</v>
      </c>
      <c r="G975" s="544">
        <f t="shared" si="85"/>
        <v>7.48</v>
      </c>
      <c r="H975" s="570">
        <v>0</v>
      </c>
      <c r="I975" s="570">
        <v>7.48</v>
      </c>
      <c r="J975" s="570">
        <v>0</v>
      </c>
      <c r="K975" s="544">
        <v>1</v>
      </c>
      <c r="L975" s="544">
        <v>9.0399999999999991</v>
      </c>
      <c r="M975" s="544">
        <v>9.0399999999999991</v>
      </c>
      <c r="N975" s="544">
        <v>0</v>
      </c>
      <c r="O975" s="544">
        <v>9.0399999999999991</v>
      </c>
      <c r="P975" s="544">
        <f t="shared" si="89"/>
        <v>0</v>
      </c>
      <c r="Q975" s="556"/>
      <c r="R975" s="556">
        <v>9.0399999999999991</v>
      </c>
      <c r="S975" s="544">
        <v>0</v>
      </c>
      <c r="T975" s="547">
        <f t="shared" si="84"/>
        <v>1</v>
      </c>
      <c r="U975" s="547">
        <f t="shared" si="86"/>
        <v>9.0399999999999991</v>
      </c>
    </row>
    <row r="976" spans="1:21" x14ac:dyDescent="0.3">
      <c r="A976" s="541" t="s">
        <v>5640</v>
      </c>
      <c r="B976" s="557" t="s">
        <v>10</v>
      </c>
      <c r="C976" s="558" t="s">
        <v>5149</v>
      </c>
      <c r="D976" s="543" t="s">
        <v>1200</v>
      </c>
      <c r="E976" s="544">
        <v>4</v>
      </c>
      <c r="F976" s="544">
        <v>11.79</v>
      </c>
      <c r="G976" s="544">
        <f t="shared" si="85"/>
        <v>47.16</v>
      </c>
      <c r="H976" s="570">
        <v>0</v>
      </c>
      <c r="I976" s="570">
        <v>11.79</v>
      </c>
      <c r="J976" s="570">
        <v>0</v>
      </c>
      <c r="K976" s="544">
        <v>4</v>
      </c>
      <c r="L976" s="544">
        <v>14.25</v>
      </c>
      <c r="M976" s="544">
        <v>57</v>
      </c>
      <c r="N976" s="544">
        <v>0</v>
      </c>
      <c r="O976" s="544">
        <v>14.25</v>
      </c>
      <c r="P976" s="544">
        <f t="shared" si="89"/>
        <v>0</v>
      </c>
      <c r="Q976" s="556"/>
      <c r="R976" s="556">
        <v>14.25</v>
      </c>
      <c r="S976" s="544">
        <v>0</v>
      </c>
      <c r="T976" s="547">
        <f t="shared" si="84"/>
        <v>4</v>
      </c>
      <c r="U976" s="547">
        <f t="shared" si="86"/>
        <v>57</v>
      </c>
    </row>
    <row r="977" spans="1:21" x14ac:dyDescent="0.3">
      <c r="A977" s="541" t="s">
        <v>5641</v>
      </c>
      <c r="B977" s="557" t="s">
        <v>10</v>
      </c>
      <c r="C977" s="558" t="s">
        <v>5153</v>
      </c>
      <c r="D977" s="543" t="s">
        <v>217</v>
      </c>
      <c r="E977" s="544">
        <v>8</v>
      </c>
      <c r="F977" s="544">
        <v>7.67</v>
      </c>
      <c r="G977" s="544">
        <f t="shared" si="85"/>
        <v>61.36</v>
      </c>
      <c r="H977" s="570">
        <v>0</v>
      </c>
      <c r="I977" s="570">
        <v>7.67</v>
      </c>
      <c r="J977" s="570">
        <v>0</v>
      </c>
      <c r="K977" s="544">
        <v>8</v>
      </c>
      <c r="L977" s="544">
        <v>9.27</v>
      </c>
      <c r="M977" s="544">
        <v>74.16</v>
      </c>
      <c r="N977" s="544">
        <v>0</v>
      </c>
      <c r="O977" s="544">
        <v>9.27</v>
      </c>
      <c r="P977" s="544">
        <f t="shared" si="89"/>
        <v>0</v>
      </c>
      <c r="Q977" s="556"/>
      <c r="R977" s="556">
        <v>9.27</v>
      </c>
      <c r="S977" s="544">
        <v>0</v>
      </c>
      <c r="T977" s="547">
        <f t="shared" si="84"/>
        <v>8</v>
      </c>
      <c r="U977" s="547">
        <f t="shared" si="86"/>
        <v>74.16</v>
      </c>
    </row>
    <row r="978" spans="1:21" x14ac:dyDescent="0.3">
      <c r="A978" s="541" t="s">
        <v>5642</v>
      </c>
      <c r="B978" s="557" t="s">
        <v>10</v>
      </c>
      <c r="C978" s="558" t="s">
        <v>5188</v>
      </c>
      <c r="D978" s="543" t="s">
        <v>217</v>
      </c>
      <c r="E978" s="544">
        <v>2</v>
      </c>
      <c r="F978" s="544">
        <v>10.28</v>
      </c>
      <c r="G978" s="544">
        <f t="shared" si="85"/>
        <v>20.56</v>
      </c>
      <c r="H978" s="570">
        <v>0</v>
      </c>
      <c r="I978" s="570">
        <v>10.28</v>
      </c>
      <c r="J978" s="570">
        <v>0</v>
      </c>
      <c r="K978" s="544">
        <v>2</v>
      </c>
      <c r="L978" s="544">
        <v>12.43</v>
      </c>
      <c r="M978" s="544">
        <v>24.86</v>
      </c>
      <c r="N978" s="544">
        <v>0</v>
      </c>
      <c r="O978" s="544">
        <v>12.43</v>
      </c>
      <c r="P978" s="544">
        <f t="shared" si="89"/>
        <v>0</v>
      </c>
      <c r="Q978" s="556"/>
      <c r="R978" s="556">
        <v>12.43</v>
      </c>
      <c r="S978" s="544">
        <v>0</v>
      </c>
      <c r="T978" s="547">
        <f t="shared" ref="T978:T1041" si="90">Q978+E978</f>
        <v>2</v>
      </c>
      <c r="U978" s="547">
        <f t="shared" si="86"/>
        <v>24.86</v>
      </c>
    </row>
    <row r="979" spans="1:21" x14ac:dyDescent="0.3">
      <c r="A979" s="541" t="s">
        <v>5643</v>
      </c>
      <c r="B979" s="557" t="s">
        <v>10</v>
      </c>
      <c r="C979" s="558" t="s">
        <v>5208</v>
      </c>
      <c r="D979" s="543" t="s">
        <v>217</v>
      </c>
      <c r="E979" s="544">
        <v>1</v>
      </c>
      <c r="F979" s="544">
        <v>5.55</v>
      </c>
      <c r="G979" s="544">
        <f t="shared" si="85"/>
        <v>5.55</v>
      </c>
      <c r="H979" s="570">
        <v>0</v>
      </c>
      <c r="I979" s="570">
        <v>5.55</v>
      </c>
      <c r="J979" s="570">
        <v>0</v>
      </c>
      <c r="K979" s="544">
        <v>1</v>
      </c>
      <c r="L979" s="544">
        <v>6.71</v>
      </c>
      <c r="M979" s="544">
        <v>6.71</v>
      </c>
      <c r="N979" s="544">
        <v>0</v>
      </c>
      <c r="O979" s="544">
        <v>6.71</v>
      </c>
      <c r="P979" s="544">
        <f t="shared" si="89"/>
        <v>0</v>
      </c>
      <c r="Q979" s="556"/>
      <c r="R979" s="556">
        <v>6.71</v>
      </c>
      <c r="S979" s="544">
        <v>0</v>
      </c>
      <c r="T979" s="547">
        <f t="shared" si="90"/>
        <v>1</v>
      </c>
      <c r="U979" s="547">
        <f t="shared" si="86"/>
        <v>6.71</v>
      </c>
    </row>
    <row r="980" spans="1:21" x14ac:dyDescent="0.3">
      <c r="A980" s="541" t="s">
        <v>5644</v>
      </c>
      <c r="B980" s="557" t="s">
        <v>10</v>
      </c>
      <c r="C980" s="558" t="s">
        <v>5198</v>
      </c>
      <c r="D980" s="543" t="s">
        <v>217</v>
      </c>
      <c r="E980" s="544">
        <v>1</v>
      </c>
      <c r="F980" s="544">
        <v>5.37</v>
      </c>
      <c r="G980" s="544">
        <f t="shared" si="85"/>
        <v>5.37</v>
      </c>
      <c r="H980" s="570">
        <v>0</v>
      </c>
      <c r="I980" s="570">
        <v>5.37</v>
      </c>
      <c r="J980" s="570">
        <v>0</v>
      </c>
      <c r="K980" s="544">
        <v>1</v>
      </c>
      <c r="L980" s="544">
        <v>6.49</v>
      </c>
      <c r="M980" s="544">
        <v>6.49</v>
      </c>
      <c r="N980" s="544">
        <v>0</v>
      </c>
      <c r="O980" s="544">
        <v>6.49</v>
      </c>
      <c r="P980" s="544">
        <f t="shared" si="89"/>
        <v>0</v>
      </c>
      <c r="Q980" s="556"/>
      <c r="R980" s="556">
        <v>6.49</v>
      </c>
      <c r="S980" s="544">
        <v>0</v>
      </c>
      <c r="T980" s="547">
        <f t="shared" si="90"/>
        <v>1</v>
      </c>
      <c r="U980" s="547">
        <f t="shared" si="86"/>
        <v>6.49</v>
      </c>
    </row>
    <row r="981" spans="1:21" x14ac:dyDescent="0.3">
      <c r="A981" s="541" t="s">
        <v>5645</v>
      </c>
      <c r="B981" s="557" t="s">
        <v>10</v>
      </c>
      <c r="C981" s="558" t="s">
        <v>5646</v>
      </c>
      <c r="D981" s="543" t="s">
        <v>217</v>
      </c>
      <c r="E981" s="544">
        <v>1</v>
      </c>
      <c r="F981" s="544">
        <v>20.05</v>
      </c>
      <c r="G981" s="544">
        <f t="shared" si="85"/>
        <v>20.05</v>
      </c>
      <c r="H981" s="570">
        <v>0</v>
      </c>
      <c r="I981" s="570">
        <v>20.05</v>
      </c>
      <c r="J981" s="570">
        <v>0</v>
      </c>
      <c r="K981" s="544">
        <v>1</v>
      </c>
      <c r="L981" s="544">
        <v>24.24</v>
      </c>
      <c r="M981" s="544">
        <v>24.24</v>
      </c>
      <c r="N981" s="544">
        <v>0</v>
      </c>
      <c r="O981" s="544">
        <v>24.24</v>
      </c>
      <c r="P981" s="544">
        <f t="shared" si="89"/>
        <v>0</v>
      </c>
      <c r="Q981" s="556"/>
      <c r="R981" s="556">
        <v>24.24</v>
      </c>
      <c r="S981" s="544">
        <v>0</v>
      </c>
      <c r="T981" s="547">
        <f t="shared" si="90"/>
        <v>1</v>
      </c>
      <c r="U981" s="547">
        <f t="shared" si="86"/>
        <v>24.24</v>
      </c>
    </row>
    <row r="982" spans="1:21" x14ac:dyDescent="0.3">
      <c r="A982" s="541" t="s">
        <v>5647</v>
      </c>
      <c r="B982" s="557" t="s">
        <v>10</v>
      </c>
      <c r="C982" s="558" t="s">
        <v>5648</v>
      </c>
      <c r="D982" s="543" t="s">
        <v>217</v>
      </c>
      <c r="E982" s="544">
        <v>1</v>
      </c>
      <c r="F982" s="544">
        <v>1419.97</v>
      </c>
      <c r="G982" s="544">
        <f t="shared" si="85"/>
        <v>1419.97</v>
      </c>
      <c r="H982" s="570">
        <v>0</v>
      </c>
      <c r="I982" s="570">
        <v>1419.97</v>
      </c>
      <c r="J982" s="570">
        <v>0</v>
      </c>
      <c r="K982" s="544">
        <v>1</v>
      </c>
      <c r="L982" s="544">
        <v>1716.82</v>
      </c>
      <c r="M982" s="544">
        <v>1716.82</v>
      </c>
      <c r="N982" s="544">
        <v>0</v>
      </c>
      <c r="O982" s="544">
        <v>1716.82</v>
      </c>
      <c r="P982" s="544">
        <f t="shared" si="89"/>
        <v>0</v>
      </c>
      <c r="Q982" s="556"/>
      <c r="R982" s="556">
        <v>1716.82</v>
      </c>
      <c r="S982" s="544">
        <v>0</v>
      </c>
      <c r="T982" s="547">
        <f t="shared" si="90"/>
        <v>1</v>
      </c>
      <c r="U982" s="547">
        <f t="shared" si="86"/>
        <v>1716.82</v>
      </c>
    </row>
    <row r="983" spans="1:21" x14ac:dyDescent="0.3">
      <c r="A983" s="541" t="s">
        <v>5649</v>
      </c>
      <c r="B983" s="557" t="s">
        <v>10</v>
      </c>
      <c r="C983" s="558" t="s">
        <v>5650</v>
      </c>
      <c r="D983" s="543" t="s">
        <v>217</v>
      </c>
      <c r="E983" s="544">
        <v>1</v>
      </c>
      <c r="F983" s="544">
        <v>842.16</v>
      </c>
      <c r="G983" s="544">
        <f t="shared" si="85"/>
        <v>842.16</v>
      </c>
      <c r="H983" s="570">
        <v>0</v>
      </c>
      <c r="I983" s="570">
        <v>842.16</v>
      </c>
      <c r="J983" s="570">
        <v>0</v>
      </c>
      <c r="K983" s="544">
        <v>1</v>
      </c>
      <c r="L983" s="544">
        <v>1018.22</v>
      </c>
      <c r="M983" s="544">
        <v>1018.22</v>
      </c>
      <c r="N983" s="544">
        <v>0</v>
      </c>
      <c r="O983" s="544">
        <v>1018.22</v>
      </c>
      <c r="P983" s="544">
        <f t="shared" si="89"/>
        <v>0</v>
      </c>
      <c r="Q983" s="556"/>
      <c r="R983" s="556">
        <v>1018.22</v>
      </c>
      <c r="S983" s="544">
        <v>0</v>
      </c>
      <c r="T983" s="547">
        <f t="shared" si="90"/>
        <v>1</v>
      </c>
      <c r="U983" s="547">
        <f t="shared" si="86"/>
        <v>1018.22</v>
      </c>
    </row>
    <row r="984" spans="1:21" x14ac:dyDescent="0.3">
      <c r="A984" s="550" t="s">
        <v>5651</v>
      </c>
      <c r="B984" s="551" t="s">
        <v>5652</v>
      </c>
      <c r="C984" s="552"/>
      <c r="D984" s="553">
        <v>0</v>
      </c>
      <c r="E984" s="554">
        <v>0</v>
      </c>
      <c r="F984" s="554">
        <v>0</v>
      </c>
      <c r="G984" s="554">
        <f t="shared" si="85"/>
        <v>0</v>
      </c>
      <c r="H984" s="555">
        <v>0</v>
      </c>
      <c r="I984" s="555">
        <v>0</v>
      </c>
      <c r="J984" s="555">
        <v>0</v>
      </c>
      <c r="K984" s="554">
        <v>0</v>
      </c>
      <c r="L984" s="554">
        <v>0</v>
      </c>
      <c r="M984" s="554">
        <v>0</v>
      </c>
      <c r="N984" s="554">
        <v>0</v>
      </c>
      <c r="O984" s="554">
        <v>0</v>
      </c>
      <c r="P984" s="544">
        <f t="shared" si="89"/>
        <v>0</v>
      </c>
      <c r="Q984" s="556"/>
      <c r="R984" s="556">
        <v>0</v>
      </c>
      <c r="S984" s="544">
        <v>0</v>
      </c>
      <c r="T984" s="547">
        <f t="shared" si="90"/>
        <v>0</v>
      </c>
      <c r="U984" s="547">
        <f t="shared" si="86"/>
        <v>0</v>
      </c>
    </row>
    <row r="985" spans="1:21" x14ac:dyDescent="0.3">
      <c r="A985" s="541" t="s">
        <v>5653</v>
      </c>
      <c r="B985" s="557" t="s">
        <v>10</v>
      </c>
      <c r="C985" s="558" t="s">
        <v>4466</v>
      </c>
      <c r="D985" s="543" t="s">
        <v>91</v>
      </c>
      <c r="E985" s="544">
        <v>0.36</v>
      </c>
      <c r="F985" s="544">
        <v>63.26</v>
      </c>
      <c r="G985" s="544">
        <f t="shared" si="85"/>
        <v>22.77</v>
      </c>
      <c r="H985" s="570">
        <v>0.36</v>
      </c>
      <c r="I985" s="570">
        <v>63.26</v>
      </c>
      <c r="J985" s="570">
        <v>22.773599999999998</v>
      </c>
      <c r="K985" s="544">
        <v>0</v>
      </c>
      <c r="L985" s="544">
        <v>76.48</v>
      </c>
      <c r="M985" s="544">
        <v>0</v>
      </c>
      <c r="N985" s="544">
        <v>0</v>
      </c>
      <c r="O985" s="544">
        <v>76.48</v>
      </c>
      <c r="P985" s="544">
        <f t="shared" si="89"/>
        <v>0</v>
      </c>
      <c r="Q985" s="556"/>
      <c r="R985" s="556">
        <v>76.48</v>
      </c>
      <c r="S985" s="544">
        <v>0</v>
      </c>
      <c r="T985" s="547">
        <f t="shared" si="90"/>
        <v>0.36</v>
      </c>
      <c r="U985" s="547">
        <f t="shared" si="86"/>
        <v>22.77</v>
      </c>
    </row>
    <row r="986" spans="1:21" x14ac:dyDescent="0.3">
      <c r="A986" s="541" t="s">
        <v>5654</v>
      </c>
      <c r="B986" s="557" t="s">
        <v>10</v>
      </c>
      <c r="C986" s="558" t="s">
        <v>5158</v>
      </c>
      <c r="D986" s="543" t="s">
        <v>179</v>
      </c>
      <c r="E986" s="544">
        <v>4</v>
      </c>
      <c r="F986" s="544">
        <v>19.059999999999999</v>
      </c>
      <c r="G986" s="544">
        <f t="shared" si="85"/>
        <v>76.239999999999995</v>
      </c>
      <c r="H986" s="570">
        <v>4</v>
      </c>
      <c r="I986" s="570">
        <v>19.059999999999999</v>
      </c>
      <c r="J986" s="570">
        <v>76.239999999999995</v>
      </c>
      <c r="K986" s="544">
        <v>0</v>
      </c>
      <c r="L986" s="544">
        <v>23.04</v>
      </c>
      <c r="M986" s="544">
        <v>0</v>
      </c>
      <c r="N986" s="544">
        <v>0</v>
      </c>
      <c r="O986" s="544">
        <v>23.04</v>
      </c>
      <c r="P986" s="544">
        <f t="shared" si="89"/>
        <v>0</v>
      </c>
      <c r="Q986" s="556"/>
      <c r="R986" s="556">
        <v>23.04</v>
      </c>
      <c r="S986" s="544">
        <v>0</v>
      </c>
      <c r="T986" s="547">
        <f t="shared" si="90"/>
        <v>4</v>
      </c>
      <c r="U986" s="547">
        <f t="shared" si="86"/>
        <v>76.239999999999995</v>
      </c>
    </row>
    <row r="987" spans="1:21" x14ac:dyDescent="0.3">
      <c r="A987" s="541" t="s">
        <v>5655</v>
      </c>
      <c r="B987" s="557" t="s">
        <v>10</v>
      </c>
      <c r="C987" s="558" t="s">
        <v>4470</v>
      </c>
      <c r="D987" s="543" t="s">
        <v>91</v>
      </c>
      <c r="E987" s="544">
        <v>0.36</v>
      </c>
      <c r="F987" s="544">
        <v>38.35</v>
      </c>
      <c r="G987" s="544">
        <f t="shared" ref="G987:G1050" si="91">ROUND(E987*F987,2)</f>
        <v>13.81</v>
      </c>
      <c r="H987" s="570">
        <v>0.36</v>
      </c>
      <c r="I987" s="570">
        <v>38.35</v>
      </c>
      <c r="J987" s="570">
        <v>13.805999999999999</v>
      </c>
      <c r="K987" s="544">
        <v>0</v>
      </c>
      <c r="L987" s="544">
        <v>46.37</v>
      </c>
      <c r="M987" s="544">
        <v>0</v>
      </c>
      <c r="N987" s="544">
        <v>0</v>
      </c>
      <c r="O987" s="544">
        <v>46.37</v>
      </c>
      <c r="P987" s="544">
        <f t="shared" si="89"/>
        <v>0</v>
      </c>
      <c r="Q987" s="556"/>
      <c r="R987" s="556">
        <v>46.37</v>
      </c>
      <c r="S987" s="544">
        <v>0</v>
      </c>
      <c r="T987" s="547">
        <f t="shared" si="90"/>
        <v>0.36</v>
      </c>
      <c r="U987" s="547">
        <f t="shared" si="86"/>
        <v>13.8</v>
      </c>
    </row>
    <row r="988" spans="1:21" x14ac:dyDescent="0.3">
      <c r="A988" s="541" t="s">
        <v>5656</v>
      </c>
      <c r="B988" s="557" t="s">
        <v>10</v>
      </c>
      <c r="C988" s="558" t="s">
        <v>5161</v>
      </c>
      <c r="D988" s="543" t="s">
        <v>179</v>
      </c>
      <c r="E988" s="544">
        <v>16.850000000000001</v>
      </c>
      <c r="F988" s="544">
        <v>19.059999999999999</v>
      </c>
      <c r="G988" s="544">
        <f t="shared" si="91"/>
        <v>321.16000000000003</v>
      </c>
      <c r="H988" s="570">
        <v>8</v>
      </c>
      <c r="I988" s="570">
        <v>19.059999999999999</v>
      </c>
      <c r="J988" s="570">
        <v>152.47999999999999</v>
      </c>
      <c r="K988" s="544">
        <v>8.8500000000000014</v>
      </c>
      <c r="L988" s="544">
        <v>23.04</v>
      </c>
      <c r="M988" s="544">
        <v>203.9</v>
      </c>
      <c r="N988" s="544">
        <v>0</v>
      </c>
      <c r="O988" s="544">
        <v>23.04</v>
      </c>
      <c r="P988" s="544">
        <f t="shared" si="89"/>
        <v>0</v>
      </c>
      <c r="Q988" s="556"/>
      <c r="R988" s="556">
        <v>23.04</v>
      </c>
      <c r="S988" s="544">
        <v>0</v>
      </c>
      <c r="T988" s="547">
        <f t="shared" si="90"/>
        <v>16.850000000000001</v>
      </c>
      <c r="U988" s="547">
        <f t="shared" si="86"/>
        <v>356.38</v>
      </c>
    </row>
    <row r="989" spans="1:21" x14ac:dyDescent="0.3">
      <c r="A989" s="550" t="s">
        <v>5657</v>
      </c>
      <c r="B989" s="551" t="s">
        <v>5658</v>
      </c>
      <c r="C989" s="552"/>
      <c r="D989" s="553">
        <v>0</v>
      </c>
      <c r="E989" s="554">
        <v>0</v>
      </c>
      <c r="F989" s="554">
        <v>0</v>
      </c>
      <c r="G989" s="554">
        <f t="shared" si="91"/>
        <v>0</v>
      </c>
      <c r="H989" s="555">
        <v>0</v>
      </c>
      <c r="I989" s="555">
        <v>0</v>
      </c>
      <c r="J989" s="555">
        <v>0</v>
      </c>
      <c r="K989" s="554">
        <v>0</v>
      </c>
      <c r="L989" s="554">
        <v>0</v>
      </c>
      <c r="M989" s="554">
        <v>0</v>
      </c>
      <c r="N989" s="554">
        <v>0</v>
      </c>
      <c r="O989" s="554">
        <v>0</v>
      </c>
      <c r="P989" s="544">
        <f t="shared" si="89"/>
        <v>0</v>
      </c>
      <c r="Q989" s="556"/>
      <c r="R989" s="556">
        <v>0</v>
      </c>
      <c r="S989" s="544">
        <v>0</v>
      </c>
      <c r="T989" s="547">
        <f t="shared" si="90"/>
        <v>0</v>
      </c>
      <c r="U989" s="547">
        <f t="shared" si="86"/>
        <v>0</v>
      </c>
    </row>
    <row r="990" spans="1:21" x14ac:dyDescent="0.3">
      <c r="A990" s="541" t="s">
        <v>5659</v>
      </c>
      <c r="B990" s="557" t="s">
        <v>10</v>
      </c>
      <c r="C990" s="558" t="s">
        <v>4544</v>
      </c>
      <c r="D990" s="543" t="s">
        <v>91</v>
      </c>
      <c r="E990" s="544">
        <v>0.14000000000000001</v>
      </c>
      <c r="F990" s="544">
        <v>63.26</v>
      </c>
      <c r="G990" s="544">
        <f t="shared" si="91"/>
        <v>8.86</v>
      </c>
      <c r="H990" s="570">
        <v>0.14000000000000001</v>
      </c>
      <c r="I990" s="570">
        <v>63.26</v>
      </c>
      <c r="J990" s="570">
        <v>8.8564000000000007</v>
      </c>
      <c r="K990" s="544">
        <v>0</v>
      </c>
      <c r="L990" s="544">
        <v>76.48</v>
      </c>
      <c r="M990" s="544">
        <v>0</v>
      </c>
      <c r="N990" s="544">
        <v>0</v>
      </c>
      <c r="O990" s="544">
        <v>76.48</v>
      </c>
      <c r="P990" s="544">
        <f t="shared" si="89"/>
        <v>0</v>
      </c>
      <c r="Q990" s="556"/>
      <c r="R990" s="556">
        <v>76.48</v>
      </c>
      <c r="S990" s="544">
        <v>0</v>
      </c>
      <c r="T990" s="547">
        <f t="shared" si="90"/>
        <v>0.14000000000000001</v>
      </c>
      <c r="U990" s="547">
        <f t="shared" si="86"/>
        <v>8.85</v>
      </c>
    </row>
    <row r="991" spans="1:21" x14ac:dyDescent="0.3">
      <c r="A991" s="541" t="s">
        <v>5660</v>
      </c>
      <c r="B991" s="557" t="s">
        <v>10</v>
      </c>
      <c r="C991" s="558" t="s">
        <v>5661</v>
      </c>
      <c r="D991" s="543" t="s">
        <v>179</v>
      </c>
      <c r="E991" s="544">
        <v>1.5</v>
      </c>
      <c r="F991" s="544">
        <v>26.06</v>
      </c>
      <c r="G991" s="544">
        <f t="shared" si="91"/>
        <v>39.090000000000003</v>
      </c>
      <c r="H991" s="570">
        <v>1.5</v>
      </c>
      <c r="I991" s="570">
        <v>26.06</v>
      </c>
      <c r="J991" s="570">
        <v>39.089999999999996</v>
      </c>
      <c r="K991" s="544">
        <v>0</v>
      </c>
      <c r="L991" s="544">
        <v>31.51</v>
      </c>
      <c r="M991" s="544">
        <v>0</v>
      </c>
      <c r="N991" s="544">
        <v>0</v>
      </c>
      <c r="O991" s="544">
        <v>31.51</v>
      </c>
      <c r="P991" s="544">
        <f t="shared" si="89"/>
        <v>0</v>
      </c>
      <c r="Q991" s="556"/>
      <c r="R991" s="556">
        <v>31.51</v>
      </c>
      <c r="S991" s="544">
        <v>0</v>
      </c>
      <c r="T991" s="547">
        <f t="shared" si="90"/>
        <v>1.5</v>
      </c>
      <c r="U991" s="547">
        <f t="shared" si="86"/>
        <v>39.090000000000003</v>
      </c>
    </row>
    <row r="992" spans="1:21" x14ac:dyDescent="0.3">
      <c r="A992" s="541" t="s">
        <v>5662</v>
      </c>
      <c r="B992" s="557" t="s">
        <v>10</v>
      </c>
      <c r="C992" s="558" t="s">
        <v>4470</v>
      </c>
      <c r="D992" s="543" t="s">
        <v>91</v>
      </c>
      <c r="E992" s="544">
        <v>0.13</v>
      </c>
      <c r="F992" s="544">
        <v>38.35</v>
      </c>
      <c r="G992" s="544">
        <f t="shared" si="91"/>
        <v>4.99</v>
      </c>
      <c r="H992" s="570">
        <v>0.13</v>
      </c>
      <c r="I992" s="570">
        <v>38.35</v>
      </c>
      <c r="J992" s="570">
        <v>4.9855</v>
      </c>
      <c r="K992" s="544">
        <v>0</v>
      </c>
      <c r="L992" s="544">
        <v>46.37</v>
      </c>
      <c r="M992" s="544">
        <v>0</v>
      </c>
      <c r="N992" s="544">
        <v>0</v>
      </c>
      <c r="O992" s="544">
        <v>46.37</v>
      </c>
      <c r="P992" s="544">
        <f t="shared" si="89"/>
        <v>0</v>
      </c>
      <c r="Q992" s="556"/>
      <c r="R992" s="556">
        <v>46.37</v>
      </c>
      <c r="S992" s="544">
        <v>0</v>
      </c>
      <c r="T992" s="547">
        <f t="shared" si="90"/>
        <v>0.13</v>
      </c>
      <c r="U992" s="547">
        <f t="shared" si="86"/>
        <v>4.9800000000000004</v>
      </c>
    </row>
    <row r="993" spans="1:21" x14ac:dyDescent="0.3">
      <c r="A993" s="541" t="s">
        <v>5663</v>
      </c>
      <c r="B993" s="557" t="s">
        <v>10</v>
      </c>
      <c r="C993" s="558" t="s">
        <v>5664</v>
      </c>
      <c r="D993" s="543" t="s">
        <v>179</v>
      </c>
      <c r="E993" s="544">
        <v>0.78</v>
      </c>
      <c r="F993" s="544">
        <v>26.06</v>
      </c>
      <c r="G993" s="544">
        <f t="shared" si="91"/>
        <v>20.329999999999998</v>
      </c>
      <c r="H993" s="570">
        <v>0.78</v>
      </c>
      <c r="I993" s="570">
        <v>26.06</v>
      </c>
      <c r="J993" s="570">
        <v>20.326799999999999</v>
      </c>
      <c r="K993" s="544">
        <v>0</v>
      </c>
      <c r="L993" s="544">
        <v>31.51</v>
      </c>
      <c r="M993" s="544">
        <v>0</v>
      </c>
      <c r="N993" s="544">
        <v>0</v>
      </c>
      <c r="O993" s="544">
        <v>31.51</v>
      </c>
      <c r="P993" s="544">
        <f t="shared" si="89"/>
        <v>0</v>
      </c>
      <c r="Q993" s="556"/>
      <c r="R993" s="556">
        <v>31.51</v>
      </c>
      <c r="S993" s="544">
        <v>0</v>
      </c>
      <c r="T993" s="547">
        <f t="shared" si="90"/>
        <v>0.78</v>
      </c>
      <c r="U993" s="547">
        <f t="shared" si="86"/>
        <v>20.32</v>
      </c>
    </row>
    <row r="994" spans="1:21" x14ac:dyDescent="0.3">
      <c r="A994" s="550" t="s">
        <v>5665</v>
      </c>
      <c r="B994" s="551" t="s">
        <v>5165</v>
      </c>
      <c r="C994" s="552"/>
      <c r="D994" s="553">
        <v>0</v>
      </c>
      <c r="E994" s="554">
        <v>0</v>
      </c>
      <c r="F994" s="554">
        <v>0</v>
      </c>
      <c r="G994" s="554">
        <f t="shared" si="91"/>
        <v>0</v>
      </c>
      <c r="H994" s="555">
        <v>0</v>
      </c>
      <c r="I994" s="555">
        <v>0</v>
      </c>
      <c r="J994" s="555">
        <v>0</v>
      </c>
      <c r="K994" s="554"/>
      <c r="L994" s="554">
        <v>0</v>
      </c>
      <c r="M994" s="554">
        <v>0</v>
      </c>
      <c r="N994" s="554"/>
      <c r="O994" s="554">
        <v>0</v>
      </c>
      <c r="P994" s="544">
        <f t="shared" si="89"/>
        <v>0</v>
      </c>
      <c r="Q994" s="556"/>
      <c r="R994" s="556">
        <v>0</v>
      </c>
      <c r="S994" s="544">
        <v>0</v>
      </c>
      <c r="T994" s="547">
        <f t="shared" si="90"/>
        <v>0</v>
      </c>
      <c r="U994" s="547">
        <f t="shared" ref="U994:U1057" si="92">ROUNDDOWN((H994*I994)+(K994*L994)+(Q994*R994),2)</f>
        <v>0</v>
      </c>
    </row>
    <row r="995" spans="1:21" x14ac:dyDescent="0.3">
      <c r="A995" s="541" t="s">
        <v>5666</v>
      </c>
      <c r="B995" s="557" t="s">
        <v>10</v>
      </c>
      <c r="C995" s="558" t="s">
        <v>5161</v>
      </c>
      <c r="D995" s="543" t="s">
        <v>179</v>
      </c>
      <c r="E995" s="544">
        <v>31.49</v>
      </c>
      <c r="F995" s="544">
        <v>19.059999999999999</v>
      </c>
      <c r="G995" s="544">
        <f t="shared" si="91"/>
        <v>600.20000000000005</v>
      </c>
      <c r="H995" s="570">
        <v>15</v>
      </c>
      <c r="I995" s="570">
        <v>19.059999999999999</v>
      </c>
      <c r="J995" s="570">
        <v>285.89999999999998</v>
      </c>
      <c r="K995" s="544">
        <v>16.489999999999998</v>
      </c>
      <c r="L995" s="544">
        <v>23.04</v>
      </c>
      <c r="M995" s="544">
        <v>379.93</v>
      </c>
      <c r="N995" s="544">
        <v>0</v>
      </c>
      <c r="O995" s="544">
        <v>23.04</v>
      </c>
      <c r="P995" s="544">
        <f t="shared" si="89"/>
        <v>0</v>
      </c>
      <c r="Q995" s="556"/>
      <c r="R995" s="556">
        <v>23.04</v>
      </c>
      <c r="S995" s="544">
        <v>0</v>
      </c>
      <c r="T995" s="547">
        <f t="shared" si="90"/>
        <v>31.49</v>
      </c>
      <c r="U995" s="547">
        <f t="shared" si="92"/>
        <v>665.82</v>
      </c>
    </row>
    <row r="996" spans="1:21" x14ac:dyDescent="0.3">
      <c r="A996" s="541" t="s">
        <v>5667</v>
      </c>
      <c r="B996" s="557" t="s">
        <v>10</v>
      </c>
      <c r="C996" s="558" t="s">
        <v>5664</v>
      </c>
      <c r="D996" s="543" t="s">
        <v>179</v>
      </c>
      <c r="E996" s="544">
        <v>2.9</v>
      </c>
      <c r="F996" s="544">
        <v>26.06</v>
      </c>
      <c r="G996" s="544">
        <f t="shared" si="91"/>
        <v>75.569999999999993</v>
      </c>
      <c r="H996" s="570">
        <v>2.9</v>
      </c>
      <c r="I996" s="570">
        <v>26.06</v>
      </c>
      <c r="J996" s="570">
        <v>75.573999999999998</v>
      </c>
      <c r="K996" s="544">
        <v>0</v>
      </c>
      <c r="L996" s="544">
        <v>31.51</v>
      </c>
      <c r="M996" s="544">
        <v>0</v>
      </c>
      <c r="N996" s="544">
        <v>0</v>
      </c>
      <c r="O996" s="544">
        <v>31.51</v>
      </c>
      <c r="P996" s="544">
        <f t="shared" si="89"/>
        <v>0</v>
      </c>
      <c r="Q996" s="556"/>
      <c r="R996" s="556">
        <v>31.51</v>
      </c>
      <c r="S996" s="544">
        <v>0</v>
      </c>
      <c r="T996" s="547">
        <f t="shared" si="90"/>
        <v>2.9</v>
      </c>
      <c r="U996" s="547">
        <f t="shared" si="92"/>
        <v>75.569999999999993</v>
      </c>
    </row>
    <row r="997" spans="1:21" ht="27.6" x14ac:dyDescent="0.3">
      <c r="A997" s="541" t="s">
        <v>5668</v>
      </c>
      <c r="B997" s="557" t="s">
        <v>10</v>
      </c>
      <c r="C997" s="558" t="s">
        <v>5171</v>
      </c>
      <c r="D997" s="543" t="s">
        <v>179</v>
      </c>
      <c r="E997" s="544">
        <v>21.14</v>
      </c>
      <c r="F997" s="544">
        <v>21.39</v>
      </c>
      <c r="G997" s="544">
        <f t="shared" si="91"/>
        <v>452.18</v>
      </c>
      <c r="H997" s="570">
        <v>0</v>
      </c>
      <c r="I997" s="570">
        <v>21.39</v>
      </c>
      <c r="J997" s="570">
        <v>0</v>
      </c>
      <c r="K997" s="544">
        <v>21.14</v>
      </c>
      <c r="L997" s="544">
        <v>25.86</v>
      </c>
      <c r="M997" s="544">
        <v>546.67999999999995</v>
      </c>
      <c r="N997" s="544">
        <v>0</v>
      </c>
      <c r="O997" s="544">
        <v>25.86</v>
      </c>
      <c r="P997" s="544">
        <f t="shared" si="89"/>
        <v>0</v>
      </c>
      <c r="Q997" s="556"/>
      <c r="R997" s="556">
        <v>25.86</v>
      </c>
      <c r="S997" s="544">
        <v>0</v>
      </c>
      <c r="T997" s="547">
        <f t="shared" si="90"/>
        <v>21.14</v>
      </c>
      <c r="U997" s="547">
        <f t="shared" si="92"/>
        <v>546.67999999999995</v>
      </c>
    </row>
    <row r="998" spans="1:21" x14ac:dyDescent="0.3">
      <c r="A998" s="550" t="s">
        <v>5669</v>
      </c>
      <c r="B998" s="551" t="s">
        <v>5670</v>
      </c>
      <c r="C998" s="552"/>
      <c r="D998" s="553">
        <v>0</v>
      </c>
      <c r="E998" s="554">
        <v>0</v>
      </c>
      <c r="F998" s="554">
        <v>0</v>
      </c>
      <c r="G998" s="554">
        <f t="shared" si="91"/>
        <v>0</v>
      </c>
      <c r="H998" s="555">
        <v>0</v>
      </c>
      <c r="I998" s="555">
        <v>0</v>
      </c>
      <c r="J998" s="555">
        <v>0</v>
      </c>
      <c r="K998" s="554">
        <v>0</v>
      </c>
      <c r="L998" s="554">
        <v>0</v>
      </c>
      <c r="M998" s="554">
        <v>0</v>
      </c>
      <c r="N998" s="554">
        <v>0</v>
      </c>
      <c r="O998" s="554">
        <v>0</v>
      </c>
      <c r="P998" s="544">
        <f t="shared" si="89"/>
        <v>0</v>
      </c>
      <c r="Q998" s="556"/>
      <c r="R998" s="556">
        <v>0</v>
      </c>
      <c r="S998" s="544">
        <v>0</v>
      </c>
      <c r="T998" s="547">
        <f t="shared" si="90"/>
        <v>0</v>
      </c>
      <c r="U998" s="547">
        <f t="shared" si="92"/>
        <v>0</v>
      </c>
    </row>
    <row r="999" spans="1:21" x14ac:dyDescent="0.3">
      <c r="A999" s="541" t="s">
        <v>5671</v>
      </c>
      <c r="B999" s="557" t="s">
        <v>10</v>
      </c>
      <c r="C999" s="558" t="s">
        <v>5672</v>
      </c>
      <c r="D999" s="543" t="s">
        <v>1200</v>
      </c>
      <c r="E999" s="544">
        <v>1</v>
      </c>
      <c r="F999" s="544">
        <v>5.21</v>
      </c>
      <c r="G999" s="544">
        <f t="shared" si="91"/>
        <v>5.21</v>
      </c>
      <c r="H999" s="570">
        <v>0</v>
      </c>
      <c r="I999" s="570">
        <v>5.21</v>
      </c>
      <c r="J999" s="570">
        <v>0</v>
      </c>
      <c r="K999" s="544">
        <v>1</v>
      </c>
      <c r="L999" s="544">
        <v>6.3</v>
      </c>
      <c r="M999" s="544">
        <v>6.3</v>
      </c>
      <c r="N999" s="544">
        <v>0</v>
      </c>
      <c r="O999" s="544">
        <v>6.3</v>
      </c>
      <c r="P999" s="544">
        <f t="shared" si="89"/>
        <v>0</v>
      </c>
      <c r="Q999" s="556"/>
      <c r="R999" s="556">
        <v>6.3</v>
      </c>
      <c r="S999" s="544">
        <v>0</v>
      </c>
      <c r="T999" s="547">
        <f t="shared" si="90"/>
        <v>1</v>
      </c>
      <c r="U999" s="547">
        <f t="shared" si="92"/>
        <v>6.3</v>
      </c>
    </row>
    <row r="1000" spans="1:21" x14ac:dyDescent="0.3">
      <c r="A1000" s="541" t="s">
        <v>5673</v>
      </c>
      <c r="B1000" s="557" t="s">
        <v>10</v>
      </c>
      <c r="C1000" s="558" t="s">
        <v>5674</v>
      </c>
      <c r="D1000" s="543" t="s">
        <v>1200</v>
      </c>
      <c r="E1000" s="544">
        <v>5</v>
      </c>
      <c r="F1000" s="544">
        <v>11.7</v>
      </c>
      <c r="G1000" s="544">
        <f t="shared" si="91"/>
        <v>58.5</v>
      </c>
      <c r="H1000" s="570">
        <v>0</v>
      </c>
      <c r="I1000" s="570">
        <v>11.7</v>
      </c>
      <c r="J1000" s="570">
        <v>0</v>
      </c>
      <c r="K1000" s="544">
        <v>5</v>
      </c>
      <c r="L1000" s="544">
        <v>14.15</v>
      </c>
      <c r="M1000" s="544">
        <v>70.75</v>
      </c>
      <c r="N1000" s="544">
        <v>0</v>
      </c>
      <c r="O1000" s="544">
        <v>14.15</v>
      </c>
      <c r="P1000" s="544">
        <f t="shared" si="89"/>
        <v>0</v>
      </c>
      <c r="Q1000" s="556"/>
      <c r="R1000" s="556">
        <v>14.15</v>
      </c>
      <c r="S1000" s="544">
        <v>0</v>
      </c>
      <c r="T1000" s="547">
        <f t="shared" si="90"/>
        <v>5</v>
      </c>
      <c r="U1000" s="547">
        <f t="shared" si="92"/>
        <v>70.75</v>
      </c>
    </row>
    <row r="1001" spans="1:21" x14ac:dyDescent="0.3">
      <c r="A1001" s="550" t="s">
        <v>5675</v>
      </c>
      <c r="B1001" s="551" t="s">
        <v>5173</v>
      </c>
      <c r="C1001" s="552"/>
      <c r="D1001" s="553">
        <v>0</v>
      </c>
      <c r="E1001" s="554">
        <v>0</v>
      </c>
      <c r="F1001" s="554">
        <v>0</v>
      </c>
      <c r="G1001" s="554">
        <f t="shared" si="91"/>
        <v>0</v>
      </c>
      <c r="H1001" s="555">
        <v>0</v>
      </c>
      <c r="I1001" s="555">
        <v>0</v>
      </c>
      <c r="J1001" s="555">
        <v>0</v>
      </c>
      <c r="K1001" s="554"/>
      <c r="L1001" s="554">
        <v>0</v>
      </c>
      <c r="M1001" s="554">
        <v>0</v>
      </c>
      <c r="N1001" s="554"/>
      <c r="O1001" s="554">
        <v>0</v>
      </c>
      <c r="P1001" s="544">
        <f t="shared" si="89"/>
        <v>0</v>
      </c>
      <c r="Q1001" s="556"/>
      <c r="R1001" s="556">
        <v>0</v>
      </c>
      <c r="S1001" s="544">
        <v>0</v>
      </c>
      <c r="T1001" s="547">
        <f t="shared" si="90"/>
        <v>0</v>
      </c>
      <c r="U1001" s="547">
        <f t="shared" si="92"/>
        <v>0</v>
      </c>
    </row>
    <row r="1002" spans="1:21" x14ac:dyDescent="0.3">
      <c r="A1002" s="541" t="s">
        <v>5676</v>
      </c>
      <c r="B1002" s="557" t="s">
        <v>10</v>
      </c>
      <c r="C1002" s="558" t="s">
        <v>5677</v>
      </c>
      <c r="D1002" s="543" t="s">
        <v>217</v>
      </c>
      <c r="E1002" s="544">
        <v>1</v>
      </c>
      <c r="F1002" s="544">
        <v>20.97</v>
      </c>
      <c r="G1002" s="544">
        <f t="shared" si="91"/>
        <v>20.97</v>
      </c>
      <c r="H1002" s="570">
        <v>0</v>
      </c>
      <c r="I1002" s="570">
        <v>20.97</v>
      </c>
      <c r="J1002" s="570">
        <v>0</v>
      </c>
      <c r="K1002" s="544">
        <v>1</v>
      </c>
      <c r="L1002" s="544">
        <v>25.35</v>
      </c>
      <c r="M1002" s="544">
        <v>25.35</v>
      </c>
      <c r="N1002" s="544">
        <v>0</v>
      </c>
      <c r="O1002" s="544">
        <v>25.35</v>
      </c>
      <c r="P1002" s="544">
        <f t="shared" si="89"/>
        <v>0</v>
      </c>
      <c r="Q1002" s="556"/>
      <c r="R1002" s="556">
        <v>25.35</v>
      </c>
      <c r="S1002" s="544">
        <v>0</v>
      </c>
      <c r="T1002" s="547">
        <f t="shared" si="90"/>
        <v>1</v>
      </c>
      <c r="U1002" s="547">
        <f t="shared" si="92"/>
        <v>25.35</v>
      </c>
    </row>
    <row r="1003" spans="1:21" x14ac:dyDescent="0.3">
      <c r="A1003" s="541" t="s">
        <v>5678</v>
      </c>
      <c r="B1003" s="557" t="s">
        <v>10</v>
      </c>
      <c r="C1003" s="558" t="s">
        <v>5679</v>
      </c>
      <c r="D1003" s="543" t="s">
        <v>217</v>
      </c>
      <c r="E1003" s="544">
        <v>1</v>
      </c>
      <c r="F1003" s="544">
        <v>46.46</v>
      </c>
      <c r="G1003" s="544">
        <f t="shared" si="91"/>
        <v>46.46</v>
      </c>
      <c r="H1003" s="570">
        <v>0</v>
      </c>
      <c r="I1003" s="570">
        <v>46.46</v>
      </c>
      <c r="J1003" s="570">
        <v>0</v>
      </c>
      <c r="K1003" s="544">
        <v>1</v>
      </c>
      <c r="L1003" s="544">
        <v>56.17</v>
      </c>
      <c r="M1003" s="544">
        <v>56.17</v>
      </c>
      <c r="N1003" s="544">
        <v>0</v>
      </c>
      <c r="O1003" s="544">
        <v>56.17</v>
      </c>
      <c r="P1003" s="544">
        <f t="shared" si="89"/>
        <v>0</v>
      </c>
      <c r="Q1003" s="556"/>
      <c r="R1003" s="556">
        <v>56.17</v>
      </c>
      <c r="S1003" s="544">
        <v>0</v>
      </c>
      <c r="T1003" s="547">
        <f t="shared" si="90"/>
        <v>1</v>
      </c>
      <c r="U1003" s="547">
        <f t="shared" si="92"/>
        <v>56.17</v>
      </c>
    </row>
    <row r="1004" spans="1:21" x14ac:dyDescent="0.3">
      <c r="A1004" s="541" t="s">
        <v>5680</v>
      </c>
      <c r="B1004" s="557" t="s">
        <v>10</v>
      </c>
      <c r="C1004" s="558" t="s">
        <v>5175</v>
      </c>
      <c r="D1004" s="543" t="s">
        <v>217</v>
      </c>
      <c r="E1004" s="544">
        <v>16</v>
      </c>
      <c r="F1004" s="544">
        <v>5.65</v>
      </c>
      <c r="G1004" s="544">
        <f t="shared" si="91"/>
        <v>90.4</v>
      </c>
      <c r="H1004" s="570">
        <v>0</v>
      </c>
      <c r="I1004" s="570">
        <v>5.65</v>
      </c>
      <c r="J1004" s="570">
        <v>0</v>
      </c>
      <c r="K1004" s="544">
        <v>16</v>
      </c>
      <c r="L1004" s="544">
        <v>6.83</v>
      </c>
      <c r="M1004" s="544">
        <v>109.28</v>
      </c>
      <c r="N1004" s="544">
        <v>0</v>
      </c>
      <c r="O1004" s="544">
        <v>6.83</v>
      </c>
      <c r="P1004" s="544">
        <f t="shared" si="89"/>
        <v>0</v>
      </c>
      <c r="Q1004" s="556"/>
      <c r="R1004" s="556">
        <v>6.83</v>
      </c>
      <c r="S1004" s="544">
        <v>0</v>
      </c>
      <c r="T1004" s="547">
        <f t="shared" si="90"/>
        <v>16</v>
      </c>
      <c r="U1004" s="547">
        <f t="shared" si="92"/>
        <v>109.28</v>
      </c>
    </row>
    <row r="1005" spans="1:21" x14ac:dyDescent="0.3">
      <c r="A1005" s="541" t="s">
        <v>5681</v>
      </c>
      <c r="B1005" s="557" t="s">
        <v>10</v>
      </c>
      <c r="C1005" s="558" t="s">
        <v>5639</v>
      </c>
      <c r="D1005" s="543" t="s">
        <v>217</v>
      </c>
      <c r="E1005" s="544">
        <v>8</v>
      </c>
      <c r="F1005" s="544">
        <v>5.34</v>
      </c>
      <c r="G1005" s="544">
        <f t="shared" si="91"/>
        <v>42.72</v>
      </c>
      <c r="H1005" s="570">
        <v>0</v>
      </c>
      <c r="I1005" s="570">
        <v>5.34</v>
      </c>
      <c r="J1005" s="570">
        <v>0</v>
      </c>
      <c r="K1005" s="544">
        <v>8</v>
      </c>
      <c r="L1005" s="544">
        <v>6.46</v>
      </c>
      <c r="M1005" s="544">
        <v>51.68</v>
      </c>
      <c r="N1005" s="544">
        <v>0</v>
      </c>
      <c r="O1005" s="544">
        <v>6.46</v>
      </c>
      <c r="P1005" s="544">
        <f t="shared" si="89"/>
        <v>0</v>
      </c>
      <c r="Q1005" s="556"/>
      <c r="R1005" s="556">
        <v>6.46</v>
      </c>
      <c r="S1005" s="544">
        <v>0</v>
      </c>
      <c r="T1005" s="547">
        <f t="shared" si="90"/>
        <v>8</v>
      </c>
      <c r="U1005" s="547">
        <f t="shared" si="92"/>
        <v>51.68</v>
      </c>
    </row>
    <row r="1006" spans="1:21" x14ac:dyDescent="0.3">
      <c r="A1006" s="541" t="s">
        <v>5682</v>
      </c>
      <c r="B1006" s="557" t="s">
        <v>10</v>
      </c>
      <c r="C1006" s="558" t="s">
        <v>5179</v>
      </c>
      <c r="D1006" s="543" t="s">
        <v>217</v>
      </c>
      <c r="E1006" s="544">
        <v>4</v>
      </c>
      <c r="F1006" s="544">
        <v>15.45</v>
      </c>
      <c r="G1006" s="544">
        <f t="shared" si="91"/>
        <v>61.8</v>
      </c>
      <c r="H1006" s="570">
        <v>0</v>
      </c>
      <c r="I1006" s="570">
        <v>15.45</v>
      </c>
      <c r="J1006" s="570">
        <v>0</v>
      </c>
      <c r="K1006" s="544">
        <v>4</v>
      </c>
      <c r="L1006" s="544">
        <v>18.68</v>
      </c>
      <c r="M1006" s="544">
        <v>74.72</v>
      </c>
      <c r="N1006" s="544">
        <v>0</v>
      </c>
      <c r="O1006" s="544">
        <v>18.68</v>
      </c>
      <c r="P1006" s="544">
        <f t="shared" si="89"/>
        <v>0</v>
      </c>
      <c r="Q1006" s="556"/>
      <c r="R1006" s="556">
        <v>18.68</v>
      </c>
      <c r="S1006" s="544">
        <v>0</v>
      </c>
      <c r="T1006" s="547">
        <f t="shared" si="90"/>
        <v>4</v>
      </c>
      <c r="U1006" s="547">
        <f t="shared" si="92"/>
        <v>74.72</v>
      </c>
    </row>
    <row r="1007" spans="1:21" x14ac:dyDescent="0.3">
      <c r="A1007" s="550" t="s">
        <v>5683</v>
      </c>
      <c r="B1007" s="551" t="s">
        <v>5181</v>
      </c>
      <c r="C1007" s="552"/>
      <c r="D1007" s="553">
        <v>0</v>
      </c>
      <c r="E1007" s="554">
        <v>0</v>
      </c>
      <c r="F1007" s="554">
        <v>0</v>
      </c>
      <c r="G1007" s="554">
        <f t="shared" si="91"/>
        <v>0</v>
      </c>
      <c r="H1007" s="555">
        <v>0</v>
      </c>
      <c r="I1007" s="555">
        <v>0</v>
      </c>
      <c r="J1007" s="555">
        <v>0</v>
      </c>
      <c r="K1007" s="554">
        <v>0</v>
      </c>
      <c r="L1007" s="554">
        <v>0</v>
      </c>
      <c r="M1007" s="554">
        <v>0</v>
      </c>
      <c r="N1007" s="554">
        <v>0</v>
      </c>
      <c r="O1007" s="554">
        <v>0</v>
      </c>
      <c r="P1007" s="544">
        <f t="shared" si="89"/>
        <v>0</v>
      </c>
      <c r="Q1007" s="556"/>
      <c r="R1007" s="556">
        <v>0</v>
      </c>
      <c r="S1007" s="544">
        <v>0</v>
      </c>
      <c r="T1007" s="547">
        <f t="shared" si="90"/>
        <v>0</v>
      </c>
      <c r="U1007" s="547">
        <f t="shared" si="92"/>
        <v>0</v>
      </c>
    </row>
    <row r="1008" spans="1:21" x14ac:dyDescent="0.3">
      <c r="A1008" s="541" t="s">
        <v>5684</v>
      </c>
      <c r="B1008" s="557" t="s">
        <v>10</v>
      </c>
      <c r="C1008" s="558" t="s">
        <v>5183</v>
      </c>
      <c r="D1008" s="543" t="s">
        <v>1200</v>
      </c>
      <c r="E1008" s="544">
        <v>5</v>
      </c>
      <c r="F1008" s="544">
        <v>7.39</v>
      </c>
      <c r="G1008" s="544">
        <f t="shared" si="91"/>
        <v>36.950000000000003</v>
      </c>
      <c r="H1008" s="570">
        <v>0</v>
      </c>
      <c r="I1008" s="570">
        <v>7.39</v>
      </c>
      <c r="J1008" s="570">
        <v>0</v>
      </c>
      <c r="K1008" s="544">
        <v>5</v>
      </c>
      <c r="L1008" s="544">
        <v>8.93</v>
      </c>
      <c r="M1008" s="544">
        <v>44.65</v>
      </c>
      <c r="N1008" s="544">
        <v>0</v>
      </c>
      <c r="O1008" s="544">
        <v>8.93</v>
      </c>
      <c r="P1008" s="544">
        <f t="shared" si="89"/>
        <v>0</v>
      </c>
      <c r="Q1008" s="556"/>
      <c r="R1008" s="556">
        <v>8.93</v>
      </c>
      <c r="S1008" s="544">
        <v>0</v>
      </c>
      <c r="T1008" s="547">
        <f t="shared" si="90"/>
        <v>5</v>
      </c>
      <c r="U1008" s="547">
        <f t="shared" si="92"/>
        <v>44.65</v>
      </c>
    </row>
    <row r="1009" spans="1:21" x14ac:dyDescent="0.3">
      <c r="A1009" s="541" t="s">
        <v>5685</v>
      </c>
      <c r="B1009" s="557" t="s">
        <v>10</v>
      </c>
      <c r="C1009" s="558" t="s">
        <v>5185</v>
      </c>
      <c r="D1009" s="543" t="s">
        <v>1200</v>
      </c>
      <c r="E1009" s="544">
        <v>4</v>
      </c>
      <c r="F1009" s="544">
        <v>14.77</v>
      </c>
      <c r="G1009" s="544">
        <f t="shared" si="91"/>
        <v>59.08</v>
      </c>
      <c r="H1009" s="570">
        <v>0</v>
      </c>
      <c r="I1009" s="570">
        <v>14.77</v>
      </c>
      <c r="J1009" s="570">
        <v>0</v>
      </c>
      <c r="K1009" s="544">
        <v>4</v>
      </c>
      <c r="L1009" s="544">
        <v>17.86</v>
      </c>
      <c r="M1009" s="544">
        <v>71.44</v>
      </c>
      <c r="N1009" s="544">
        <v>0</v>
      </c>
      <c r="O1009" s="544">
        <v>17.86</v>
      </c>
      <c r="P1009" s="544">
        <f t="shared" si="89"/>
        <v>0</v>
      </c>
      <c r="Q1009" s="556"/>
      <c r="R1009" s="556">
        <v>17.86</v>
      </c>
      <c r="S1009" s="544">
        <v>0</v>
      </c>
      <c r="T1009" s="547">
        <f t="shared" si="90"/>
        <v>4</v>
      </c>
      <c r="U1009" s="547">
        <f t="shared" si="92"/>
        <v>71.44</v>
      </c>
    </row>
    <row r="1010" spans="1:21" x14ac:dyDescent="0.3">
      <c r="A1010" s="541" t="s">
        <v>5686</v>
      </c>
      <c r="B1010" s="557" t="s">
        <v>10</v>
      </c>
      <c r="C1010" s="558" t="s">
        <v>5153</v>
      </c>
      <c r="D1010" s="543" t="s">
        <v>217</v>
      </c>
      <c r="E1010" s="544">
        <v>20</v>
      </c>
      <c r="F1010" s="544">
        <v>7.67</v>
      </c>
      <c r="G1010" s="544">
        <f t="shared" si="91"/>
        <v>153.4</v>
      </c>
      <c r="H1010" s="570">
        <v>0</v>
      </c>
      <c r="I1010" s="570">
        <v>7.67</v>
      </c>
      <c r="J1010" s="570">
        <v>0</v>
      </c>
      <c r="K1010" s="544">
        <v>20</v>
      </c>
      <c r="L1010" s="544">
        <v>9.27</v>
      </c>
      <c r="M1010" s="544">
        <v>185.4</v>
      </c>
      <c r="N1010" s="544">
        <v>0</v>
      </c>
      <c r="O1010" s="544">
        <v>9.27</v>
      </c>
      <c r="P1010" s="544">
        <f t="shared" si="89"/>
        <v>0</v>
      </c>
      <c r="Q1010" s="556"/>
      <c r="R1010" s="556">
        <v>9.27</v>
      </c>
      <c r="S1010" s="544">
        <v>0</v>
      </c>
      <c r="T1010" s="547">
        <f t="shared" si="90"/>
        <v>20</v>
      </c>
      <c r="U1010" s="547">
        <f t="shared" si="92"/>
        <v>185.4</v>
      </c>
    </row>
    <row r="1011" spans="1:21" x14ac:dyDescent="0.3">
      <c r="A1011" s="541" t="s">
        <v>5687</v>
      </c>
      <c r="B1011" s="557" t="s">
        <v>10</v>
      </c>
      <c r="C1011" s="558" t="s">
        <v>5190</v>
      </c>
      <c r="D1011" s="543" t="s">
        <v>217</v>
      </c>
      <c r="E1011" s="544">
        <v>4</v>
      </c>
      <c r="F1011" s="544">
        <v>27.19</v>
      </c>
      <c r="G1011" s="544">
        <f t="shared" si="91"/>
        <v>108.76</v>
      </c>
      <c r="H1011" s="570">
        <v>0</v>
      </c>
      <c r="I1011" s="570">
        <v>27.19</v>
      </c>
      <c r="J1011" s="570">
        <v>0</v>
      </c>
      <c r="K1011" s="544">
        <v>4</v>
      </c>
      <c r="L1011" s="544">
        <v>32.869999999999997</v>
      </c>
      <c r="M1011" s="544">
        <v>131.47999999999999</v>
      </c>
      <c r="N1011" s="544">
        <v>0</v>
      </c>
      <c r="O1011" s="544">
        <v>32.869999999999997</v>
      </c>
      <c r="P1011" s="544">
        <f t="shared" si="89"/>
        <v>0</v>
      </c>
      <c r="Q1011" s="556"/>
      <c r="R1011" s="556">
        <v>32.869999999999997</v>
      </c>
      <c r="S1011" s="544">
        <v>0</v>
      </c>
      <c r="T1011" s="547">
        <f t="shared" si="90"/>
        <v>4</v>
      </c>
      <c r="U1011" s="547">
        <f t="shared" si="92"/>
        <v>131.47999999999999</v>
      </c>
    </row>
    <row r="1012" spans="1:21" x14ac:dyDescent="0.3">
      <c r="A1012" s="541" t="s">
        <v>5688</v>
      </c>
      <c r="B1012" s="557" t="s">
        <v>10</v>
      </c>
      <c r="C1012" s="558" t="s">
        <v>5192</v>
      </c>
      <c r="D1012" s="543" t="s">
        <v>217</v>
      </c>
      <c r="E1012" s="544">
        <v>9</v>
      </c>
      <c r="F1012" s="544">
        <v>11.96</v>
      </c>
      <c r="G1012" s="544">
        <f t="shared" si="91"/>
        <v>107.64</v>
      </c>
      <c r="H1012" s="570">
        <v>0</v>
      </c>
      <c r="I1012" s="570">
        <v>11.96</v>
      </c>
      <c r="J1012" s="570">
        <v>0</v>
      </c>
      <c r="K1012" s="544">
        <v>9</v>
      </c>
      <c r="L1012" s="544">
        <v>14.46</v>
      </c>
      <c r="M1012" s="544">
        <v>130.13999999999999</v>
      </c>
      <c r="N1012" s="544">
        <v>0</v>
      </c>
      <c r="O1012" s="544">
        <v>14.46</v>
      </c>
      <c r="P1012" s="544">
        <f t="shared" si="89"/>
        <v>0</v>
      </c>
      <c r="Q1012" s="556"/>
      <c r="R1012" s="556">
        <v>14.46</v>
      </c>
      <c r="S1012" s="544">
        <v>0</v>
      </c>
      <c r="T1012" s="547">
        <f t="shared" si="90"/>
        <v>9</v>
      </c>
      <c r="U1012" s="547">
        <f t="shared" si="92"/>
        <v>130.13999999999999</v>
      </c>
    </row>
    <row r="1013" spans="1:21" x14ac:dyDescent="0.3">
      <c r="A1013" s="541" t="s">
        <v>5689</v>
      </c>
      <c r="B1013" s="557" t="s">
        <v>10</v>
      </c>
      <c r="C1013" s="558" t="s">
        <v>5194</v>
      </c>
      <c r="D1013" s="543" t="s">
        <v>217</v>
      </c>
      <c r="E1013" s="544">
        <v>1</v>
      </c>
      <c r="F1013" s="544">
        <v>18.37</v>
      </c>
      <c r="G1013" s="544">
        <f t="shared" si="91"/>
        <v>18.37</v>
      </c>
      <c r="H1013" s="570">
        <v>0</v>
      </c>
      <c r="I1013" s="570">
        <v>18.37</v>
      </c>
      <c r="J1013" s="570">
        <v>0</v>
      </c>
      <c r="K1013" s="544">
        <v>1</v>
      </c>
      <c r="L1013" s="544">
        <v>22.21</v>
      </c>
      <c r="M1013" s="544">
        <v>22.21</v>
      </c>
      <c r="N1013" s="544">
        <v>0</v>
      </c>
      <c r="O1013" s="544">
        <v>22.21</v>
      </c>
      <c r="P1013" s="544">
        <f t="shared" si="89"/>
        <v>0</v>
      </c>
      <c r="Q1013" s="556"/>
      <c r="R1013" s="556">
        <v>22.21</v>
      </c>
      <c r="S1013" s="544">
        <v>0</v>
      </c>
      <c r="T1013" s="547">
        <f t="shared" si="90"/>
        <v>1</v>
      </c>
      <c r="U1013" s="547">
        <f t="shared" si="92"/>
        <v>22.21</v>
      </c>
    </row>
    <row r="1014" spans="1:21" x14ac:dyDescent="0.3">
      <c r="A1014" s="550" t="s">
        <v>5690</v>
      </c>
      <c r="B1014" s="551" t="s">
        <v>5196</v>
      </c>
      <c r="C1014" s="552"/>
      <c r="D1014" s="553">
        <v>0</v>
      </c>
      <c r="E1014" s="554">
        <v>0</v>
      </c>
      <c r="F1014" s="554">
        <v>0</v>
      </c>
      <c r="G1014" s="554">
        <f t="shared" si="91"/>
        <v>0</v>
      </c>
      <c r="H1014" s="555">
        <v>0</v>
      </c>
      <c r="I1014" s="555">
        <v>0</v>
      </c>
      <c r="J1014" s="555">
        <v>0</v>
      </c>
      <c r="K1014" s="554">
        <v>0</v>
      </c>
      <c r="L1014" s="554">
        <v>0</v>
      </c>
      <c r="M1014" s="554">
        <v>0</v>
      </c>
      <c r="N1014" s="554">
        <v>0</v>
      </c>
      <c r="O1014" s="554">
        <v>0</v>
      </c>
      <c r="P1014" s="544">
        <f t="shared" si="89"/>
        <v>0</v>
      </c>
      <c r="Q1014" s="556"/>
      <c r="R1014" s="556">
        <v>0</v>
      </c>
      <c r="S1014" s="544">
        <v>0</v>
      </c>
      <c r="T1014" s="547">
        <f t="shared" si="90"/>
        <v>0</v>
      </c>
      <c r="U1014" s="547">
        <f t="shared" si="92"/>
        <v>0</v>
      </c>
    </row>
    <row r="1015" spans="1:21" x14ac:dyDescent="0.3">
      <c r="A1015" s="541" t="s">
        <v>5691</v>
      </c>
      <c r="B1015" s="557" t="s">
        <v>10</v>
      </c>
      <c r="C1015" s="558" t="s">
        <v>5198</v>
      </c>
      <c r="D1015" s="543" t="s">
        <v>217</v>
      </c>
      <c r="E1015" s="544">
        <v>8</v>
      </c>
      <c r="F1015" s="544">
        <v>5.37</v>
      </c>
      <c r="G1015" s="544">
        <f t="shared" si="91"/>
        <v>42.96</v>
      </c>
      <c r="H1015" s="570">
        <v>0</v>
      </c>
      <c r="I1015" s="570">
        <v>5.37</v>
      </c>
      <c r="J1015" s="570">
        <v>0</v>
      </c>
      <c r="K1015" s="544">
        <v>8</v>
      </c>
      <c r="L1015" s="544">
        <v>6.49</v>
      </c>
      <c r="M1015" s="544">
        <v>51.92</v>
      </c>
      <c r="N1015" s="544">
        <v>0</v>
      </c>
      <c r="O1015" s="544">
        <v>6.49</v>
      </c>
      <c r="P1015" s="544">
        <f t="shared" si="89"/>
        <v>0</v>
      </c>
      <c r="Q1015" s="556"/>
      <c r="R1015" s="556">
        <v>6.49</v>
      </c>
      <c r="S1015" s="544">
        <v>0</v>
      </c>
      <c r="T1015" s="547">
        <f t="shared" si="90"/>
        <v>8</v>
      </c>
      <c r="U1015" s="547">
        <f t="shared" si="92"/>
        <v>51.92</v>
      </c>
    </row>
    <row r="1016" spans="1:21" x14ac:dyDescent="0.3">
      <c r="A1016" s="541" t="s">
        <v>5692</v>
      </c>
      <c r="B1016" s="557" t="s">
        <v>10</v>
      </c>
      <c r="C1016" s="558" t="s">
        <v>5202</v>
      </c>
      <c r="D1016" s="543" t="s">
        <v>217</v>
      </c>
      <c r="E1016" s="544">
        <v>5</v>
      </c>
      <c r="F1016" s="544">
        <v>34.65</v>
      </c>
      <c r="G1016" s="544">
        <f t="shared" si="91"/>
        <v>173.25</v>
      </c>
      <c r="H1016" s="570">
        <v>0</v>
      </c>
      <c r="I1016" s="570">
        <v>34.65</v>
      </c>
      <c r="J1016" s="570">
        <v>0</v>
      </c>
      <c r="K1016" s="544">
        <v>5</v>
      </c>
      <c r="L1016" s="544">
        <v>41.89</v>
      </c>
      <c r="M1016" s="544">
        <v>209.45</v>
      </c>
      <c r="N1016" s="544">
        <v>0</v>
      </c>
      <c r="O1016" s="544">
        <v>41.89</v>
      </c>
      <c r="P1016" s="544">
        <f t="shared" si="89"/>
        <v>0</v>
      </c>
      <c r="Q1016" s="556"/>
      <c r="R1016" s="556">
        <v>41.89</v>
      </c>
      <c r="S1016" s="544">
        <v>0</v>
      </c>
      <c r="T1016" s="547">
        <f t="shared" si="90"/>
        <v>5</v>
      </c>
      <c r="U1016" s="547">
        <f t="shared" si="92"/>
        <v>209.45</v>
      </c>
    </row>
    <row r="1017" spans="1:21" x14ac:dyDescent="0.3">
      <c r="A1017" s="541" t="s">
        <v>5693</v>
      </c>
      <c r="B1017" s="557" t="s">
        <v>10</v>
      </c>
      <c r="C1017" s="558" t="s">
        <v>5204</v>
      </c>
      <c r="D1017" s="543" t="s">
        <v>217</v>
      </c>
      <c r="E1017" s="544">
        <v>1</v>
      </c>
      <c r="F1017" s="544">
        <v>10.37</v>
      </c>
      <c r="G1017" s="544">
        <f t="shared" si="91"/>
        <v>10.37</v>
      </c>
      <c r="H1017" s="570">
        <v>0</v>
      </c>
      <c r="I1017" s="570">
        <v>10.37</v>
      </c>
      <c r="J1017" s="570">
        <v>0</v>
      </c>
      <c r="K1017" s="544">
        <v>1</v>
      </c>
      <c r="L1017" s="544">
        <v>12.54</v>
      </c>
      <c r="M1017" s="544">
        <v>12.54</v>
      </c>
      <c r="N1017" s="544">
        <v>0</v>
      </c>
      <c r="O1017" s="544">
        <v>12.54</v>
      </c>
      <c r="P1017" s="544">
        <f t="shared" si="89"/>
        <v>0</v>
      </c>
      <c r="Q1017" s="556"/>
      <c r="R1017" s="556">
        <v>12.54</v>
      </c>
      <c r="S1017" s="544">
        <v>0</v>
      </c>
      <c r="T1017" s="547">
        <f t="shared" si="90"/>
        <v>1</v>
      </c>
      <c r="U1017" s="547">
        <f t="shared" si="92"/>
        <v>12.54</v>
      </c>
    </row>
    <row r="1018" spans="1:21" x14ac:dyDescent="0.3">
      <c r="A1018" s="550" t="s">
        <v>5694</v>
      </c>
      <c r="B1018" s="551" t="s">
        <v>5206</v>
      </c>
      <c r="C1018" s="552"/>
      <c r="D1018" s="553">
        <v>0</v>
      </c>
      <c r="E1018" s="554">
        <v>0</v>
      </c>
      <c r="F1018" s="554">
        <v>0</v>
      </c>
      <c r="G1018" s="554">
        <f t="shared" si="91"/>
        <v>0</v>
      </c>
      <c r="H1018" s="555">
        <v>0</v>
      </c>
      <c r="I1018" s="555">
        <v>0</v>
      </c>
      <c r="J1018" s="555">
        <v>0</v>
      </c>
      <c r="K1018" s="554">
        <v>0</v>
      </c>
      <c r="L1018" s="554">
        <v>0</v>
      </c>
      <c r="M1018" s="554">
        <v>0</v>
      </c>
      <c r="N1018" s="554">
        <v>0</v>
      </c>
      <c r="O1018" s="554">
        <v>0</v>
      </c>
      <c r="P1018" s="544">
        <f t="shared" si="89"/>
        <v>0</v>
      </c>
      <c r="Q1018" s="556"/>
      <c r="R1018" s="556">
        <v>0</v>
      </c>
      <c r="S1018" s="544">
        <v>0</v>
      </c>
      <c r="T1018" s="547">
        <f t="shared" si="90"/>
        <v>0</v>
      </c>
      <c r="U1018" s="547">
        <f t="shared" si="92"/>
        <v>0</v>
      </c>
    </row>
    <row r="1019" spans="1:21" x14ac:dyDescent="0.3">
      <c r="A1019" s="541" t="s">
        <v>5695</v>
      </c>
      <c r="B1019" s="557" t="s">
        <v>10</v>
      </c>
      <c r="C1019" s="558" t="s">
        <v>5208</v>
      </c>
      <c r="D1019" s="543" t="s">
        <v>217</v>
      </c>
      <c r="E1019" s="544">
        <v>6</v>
      </c>
      <c r="F1019" s="544">
        <v>5.55</v>
      </c>
      <c r="G1019" s="544">
        <f t="shared" si="91"/>
        <v>33.299999999999997</v>
      </c>
      <c r="H1019" s="570">
        <v>0</v>
      </c>
      <c r="I1019" s="570">
        <v>5.55</v>
      </c>
      <c r="J1019" s="570">
        <v>0</v>
      </c>
      <c r="K1019" s="544">
        <v>6</v>
      </c>
      <c r="L1019" s="544">
        <v>6.71</v>
      </c>
      <c r="M1019" s="544">
        <v>40.26</v>
      </c>
      <c r="N1019" s="544">
        <v>0</v>
      </c>
      <c r="O1019" s="544">
        <v>6.71</v>
      </c>
      <c r="P1019" s="544">
        <f t="shared" si="89"/>
        <v>0</v>
      </c>
      <c r="Q1019" s="556"/>
      <c r="R1019" s="556">
        <v>6.71</v>
      </c>
      <c r="S1019" s="544">
        <v>0</v>
      </c>
      <c r="T1019" s="547">
        <f t="shared" si="90"/>
        <v>6</v>
      </c>
      <c r="U1019" s="547">
        <f t="shared" si="92"/>
        <v>40.26</v>
      </c>
    </row>
    <row r="1020" spans="1:21" x14ac:dyDescent="0.3">
      <c r="A1020" s="550" t="s">
        <v>5696</v>
      </c>
      <c r="B1020" s="551" t="s">
        <v>5697</v>
      </c>
      <c r="C1020" s="552"/>
      <c r="D1020" s="553">
        <v>0</v>
      </c>
      <c r="E1020" s="554">
        <v>0</v>
      </c>
      <c r="F1020" s="554">
        <v>0</v>
      </c>
      <c r="G1020" s="554">
        <f t="shared" si="91"/>
        <v>0</v>
      </c>
      <c r="H1020" s="555">
        <v>0</v>
      </c>
      <c r="I1020" s="555">
        <v>0</v>
      </c>
      <c r="J1020" s="555">
        <v>0</v>
      </c>
      <c r="K1020" s="554"/>
      <c r="L1020" s="554">
        <v>0</v>
      </c>
      <c r="M1020" s="554">
        <v>0</v>
      </c>
      <c r="N1020" s="554"/>
      <c r="O1020" s="554">
        <v>0</v>
      </c>
      <c r="P1020" s="544">
        <f t="shared" si="89"/>
        <v>0</v>
      </c>
      <c r="Q1020" s="556"/>
      <c r="R1020" s="556">
        <v>0</v>
      </c>
      <c r="S1020" s="544">
        <v>0</v>
      </c>
      <c r="T1020" s="547">
        <f t="shared" si="90"/>
        <v>0</v>
      </c>
      <c r="U1020" s="547">
        <f t="shared" si="92"/>
        <v>0</v>
      </c>
    </row>
    <row r="1021" spans="1:21" x14ac:dyDescent="0.3">
      <c r="A1021" s="541" t="s">
        <v>5698</v>
      </c>
      <c r="B1021" s="557" t="s">
        <v>10</v>
      </c>
      <c r="C1021" s="558" t="s">
        <v>5699</v>
      </c>
      <c r="D1021" s="543" t="s">
        <v>217</v>
      </c>
      <c r="E1021" s="544">
        <v>1</v>
      </c>
      <c r="F1021" s="544">
        <v>479.72</v>
      </c>
      <c r="G1021" s="544">
        <f t="shared" si="91"/>
        <v>479.72</v>
      </c>
      <c r="H1021" s="570">
        <v>0</v>
      </c>
      <c r="I1021" s="570">
        <v>479.72</v>
      </c>
      <c r="J1021" s="570">
        <v>0</v>
      </c>
      <c r="K1021" s="544">
        <v>1</v>
      </c>
      <c r="L1021" s="544">
        <v>580.01</v>
      </c>
      <c r="M1021" s="544">
        <v>580.01</v>
      </c>
      <c r="N1021" s="544">
        <v>0</v>
      </c>
      <c r="O1021" s="544">
        <v>580.01</v>
      </c>
      <c r="P1021" s="544">
        <f t="shared" si="89"/>
        <v>0</v>
      </c>
      <c r="Q1021" s="556"/>
      <c r="R1021" s="556">
        <v>580.01</v>
      </c>
      <c r="S1021" s="544">
        <v>0</v>
      </c>
      <c r="T1021" s="547">
        <f t="shared" si="90"/>
        <v>1</v>
      </c>
      <c r="U1021" s="547">
        <f t="shared" si="92"/>
        <v>580.01</v>
      </c>
    </row>
    <row r="1022" spans="1:21" x14ac:dyDescent="0.3">
      <c r="A1022" s="541" t="s">
        <v>5700</v>
      </c>
      <c r="B1022" s="557" t="s">
        <v>10</v>
      </c>
      <c r="C1022" s="558" t="s">
        <v>5212</v>
      </c>
      <c r="D1022" s="543" t="s">
        <v>1200</v>
      </c>
      <c r="E1022" s="544">
        <v>2</v>
      </c>
      <c r="F1022" s="544">
        <v>215.54</v>
      </c>
      <c r="G1022" s="544">
        <f t="shared" si="91"/>
        <v>431.08</v>
      </c>
      <c r="H1022" s="570">
        <v>0</v>
      </c>
      <c r="I1022" s="570">
        <v>215.54</v>
      </c>
      <c r="J1022" s="570">
        <v>0</v>
      </c>
      <c r="K1022" s="544">
        <v>2</v>
      </c>
      <c r="L1022" s="544">
        <v>260.60000000000002</v>
      </c>
      <c r="M1022" s="544">
        <v>521.20000000000005</v>
      </c>
      <c r="N1022" s="544">
        <v>0</v>
      </c>
      <c r="O1022" s="544">
        <v>260.60000000000002</v>
      </c>
      <c r="P1022" s="544">
        <f t="shared" si="89"/>
        <v>0</v>
      </c>
      <c r="Q1022" s="556"/>
      <c r="R1022" s="556">
        <v>260.60000000000002</v>
      </c>
      <c r="S1022" s="544">
        <v>0</v>
      </c>
      <c r="T1022" s="547">
        <f t="shared" si="90"/>
        <v>2</v>
      </c>
      <c r="U1022" s="547">
        <f t="shared" si="92"/>
        <v>521.20000000000005</v>
      </c>
    </row>
    <row r="1023" spans="1:21" x14ac:dyDescent="0.3">
      <c r="A1023" s="541" t="s">
        <v>5701</v>
      </c>
      <c r="B1023" s="557" t="s">
        <v>10</v>
      </c>
      <c r="C1023" s="558" t="s">
        <v>5702</v>
      </c>
      <c r="D1023" s="543" t="s">
        <v>217</v>
      </c>
      <c r="E1023" s="544">
        <v>1</v>
      </c>
      <c r="F1023" s="544">
        <v>19.079999999999998</v>
      </c>
      <c r="G1023" s="544">
        <f t="shared" si="91"/>
        <v>19.079999999999998</v>
      </c>
      <c r="H1023" s="570">
        <v>0</v>
      </c>
      <c r="I1023" s="570">
        <v>19.079999999999998</v>
      </c>
      <c r="J1023" s="570">
        <v>0</v>
      </c>
      <c r="K1023" s="544">
        <v>1</v>
      </c>
      <c r="L1023" s="544">
        <v>23.07</v>
      </c>
      <c r="M1023" s="544">
        <v>23.07</v>
      </c>
      <c r="N1023" s="544">
        <v>0</v>
      </c>
      <c r="O1023" s="544">
        <v>23.07</v>
      </c>
      <c r="P1023" s="544">
        <f t="shared" si="89"/>
        <v>0</v>
      </c>
      <c r="Q1023" s="556"/>
      <c r="R1023" s="556">
        <v>23.07</v>
      </c>
      <c r="S1023" s="544">
        <v>0</v>
      </c>
      <c r="T1023" s="547">
        <f t="shared" si="90"/>
        <v>1</v>
      </c>
      <c r="U1023" s="547">
        <f t="shared" si="92"/>
        <v>23.07</v>
      </c>
    </row>
    <row r="1024" spans="1:21" x14ac:dyDescent="0.3">
      <c r="A1024" s="541" t="s">
        <v>5703</v>
      </c>
      <c r="B1024" s="557" t="s">
        <v>10</v>
      </c>
      <c r="C1024" s="558" t="s">
        <v>5214</v>
      </c>
      <c r="D1024" s="543" t="s">
        <v>217</v>
      </c>
      <c r="E1024" s="544">
        <v>1</v>
      </c>
      <c r="F1024" s="544">
        <v>92.05</v>
      </c>
      <c r="G1024" s="544">
        <f t="shared" si="91"/>
        <v>92.05</v>
      </c>
      <c r="H1024" s="570">
        <v>0</v>
      </c>
      <c r="I1024" s="570">
        <v>92.05</v>
      </c>
      <c r="J1024" s="570">
        <v>0</v>
      </c>
      <c r="K1024" s="544">
        <v>1</v>
      </c>
      <c r="L1024" s="544">
        <v>111.29</v>
      </c>
      <c r="M1024" s="544">
        <v>111.29</v>
      </c>
      <c r="N1024" s="544">
        <v>0</v>
      </c>
      <c r="O1024" s="544">
        <v>111.29</v>
      </c>
      <c r="P1024" s="544">
        <f t="shared" si="89"/>
        <v>0</v>
      </c>
      <c r="Q1024" s="556"/>
      <c r="R1024" s="556">
        <v>111.29</v>
      </c>
      <c r="S1024" s="544">
        <v>0</v>
      </c>
      <c r="T1024" s="547">
        <f t="shared" si="90"/>
        <v>1</v>
      </c>
      <c r="U1024" s="547">
        <f t="shared" si="92"/>
        <v>111.29</v>
      </c>
    </row>
    <row r="1025" spans="1:21" ht="27.6" x14ac:dyDescent="0.3">
      <c r="A1025" s="541" t="s">
        <v>5704</v>
      </c>
      <c r="B1025" s="557" t="s">
        <v>10</v>
      </c>
      <c r="C1025" s="558" t="s">
        <v>5705</v>
      </c>
      <c r="D1025" s="543" t="s">
        <v>217</v>
      </c>
      <c r="E1025" s="544">
        <v>4</v>
      </c>
      <c r="F1025" s="544">
        <v>82.03</v>
      </c>
      <c r="G1025" s="544">
        <f t="shared" si="91"/>
        <v>328.12</v>
      </c>
      <c r="H1025" s="570">
        <v>0</v>
      </c>
      <c r="I1025" s="570">
        <v>82.03</v>
      </c>
      <c r="J1025" s="570">
        <v>0</v>
      </c>
      <c r="K1025" s="544">
        <v>4</v>
      </c>
      <c r="L1025" s="544">
        <v>99.18</v>
      </c>
      <c r="M1025" s="544">
        <v>396.72</v>
      </c>
      <c r="N1025" s="544">
        <v>0</v>
      </c>
      <c r="O1025" s="544">
        <v>99.18</v>
      </c>
      <c r="P1025" s="544">
        <f t="shared" si="89"/>
        <v>0</v>
      </c>
      <c r="Q1025" s="556"/>
      <c r="R1025" s="556">
        <v>99.18</v>
      </c>
      <c r="S1025" s="544">
        <v>0</v>
      </c>
      <c r="T1025" s="547">
        <f t="shared" si="90"/>
        <v>4</v>
      </c>
      <c r="U1025" s="547">
        <f t="shared" si="92"/>
        <v>396.72</v>
      </c>
    </row>
    <row r="1026" spans="1:21" x14ac:dyDescent="0.3">
      <c r="A1026" s="541" t="s">
        <v>5706</v>
      </c>
      <c r="B1026" s="557" t="s">
        <v>10</v>
      </c>
      <c r="C1026" s="558" t="s">
        <v>5218</v>
      </c>
      <c r="D1026" s="543" t="s">
        <v>217</v>
      </c>
      <c r="E1026" s="544">
        <v>2</v>
      </c>
      <c r="F1026" s="544">
        <v>100.41</v>
      </c>
      <c r="G1026" s="544">
        <f t="shared" si="91"/>
        <v>200.82</v>
      </c>
      <c r="H1026" s="570">
        <v>0</v>
      </c>
      <c r="I1026" s="570">
        <v>100.41</v>
      </c>
      <c r="J1026" s="570">
        <v>0</v>
      </c>
      <c r="K1026" s="544">
        <v>2</v>
      </c>
      <c r="L1026" s="544">
        <v>121.4</v>
      </c>
      <c r="M1026" s="544">
        <v>242.8</v>
      </c>
      <c r="N1026" s="544">
        <v>0</v>
      </c>
      <c r="O1026" s="544">
        <v>121.4</v>
      </c>
      <c r="P1026" s="544">
        <f t="shared" si="89"/>
        <v>0</v>
      </c>
      <c r="Q1026" s="556"/>
      <c r="R1026" s="556">
        <v>121.4</v>
      </c>
      <c r="S1026" s="544">
        <v>0</v>
      </c>
      <c r="T1026" s="547">
        <f t="shared" si="90"/>
        <v>2</v>
      </c>
      <c r="U1026" s="547">
        <f t="shared" si="92"/>
        <v>242.8</v>
      </c>
    </row>
    <row r="1027" spans="1:21" ht="27.6" x14ac:dyDescent="0.3">
      <c r="A1027" s="541" t="s">
        <v>5707</v>
      </c>
      <c r="B1027" s="557" t="s">
        <v>10</v>
      </c>
      <c r="C1027" s="558" t="s">
        <v>5708</v>
      </c>
      <c r="D1027" s="543" t="s">
        <v>217</v>
      </c>
      <c r="E1027" s="544">
        <v>1</v>
      </c>
      <c r="F1027" s="544">
        <v>654.92999999999995</v>
      </c>
      <c r="G1027" s="544">
        <f t="shared" si="91"/>
        <v>654.92999999999995</v>
      </c>
      <c r="H1027" s="570">
        <v>0</v>
      </c>
      <c r="I1027" s="570">
        <v>654.92999999999995</v>
      </c>
      <c r="J1027" s="570">
        <v>0</v>
      </c>
      <c r="K1027" s="544">
        <v>1</v>
      </c>
      <c r="L1027" s="544">
        <v>791.85</v>
      </c>
      <c r="M1027" s="544">
        <v>791.85</v>
      </c>
      <c r="N1027" s="544">
        <v>0</v>
      </c>
      <c r="O1027" s="544">
        <v>791.85</v>
      </c>
      <c r="P1027" s="544">
        <f t="shared" si="89"/>
        <v>0</v>
      </c>
      <c r="Q1027" s="556"/>
      <c r="R1027" s="556">
        <v>791.85</v>
      </c>
      <c r="S1027" s="544">
        <v>0</v>
      </c>
      <c r="T1027" s="547">
        <f t="shared" si="90"/>
        <v>1</v>
      </c>
      <c r="U1027" s="547">
        <f t="shared" si="92"/>
        <v>791.85</v>
      </c>
    </row>
    <row r="1028" spans="1:21" x14ac:dyDescent="0.3">
      <c r="A1028" s="541" t="s">
        <v>5709</v>
      </c>
      <c r="B1028" s="557" t="s">
        <v>10</v>
      </c>
      <c r="C1028" s="558" t="s">
        <v>5220</v>
      </c>
      <c r="D1028" s="543" t="s">
        <v>217</v>
      </c>
      <c r="E1028" s="544">
        <v>5</v>
      </c>
      <c r="F1028" s="544">
        <v>386.82</v>
      </c>
      <c r="G1028" s="544">
        <f t="shared" si="91"/>
        <v>1934.1</v>
      </c>
      <c r="H1028" s="570">
        <v>0</v>
      </c>
      <c r="I1028" s="570">
        <v>386.82</v>
      </c>
      <c r="J1028" s="570">
        <v>0</v>
      </c>
      <c r="K1028" s="544">
        <v>5</v>
      </c>
      <c r="L1028" s="544">
        <v>467.69</v>
      </c>
      <c r="M1028" s="544">
        <v>2338.4499999999998</v>
      </c>
      <c r="N1028" s="544">
        <v>0</v>
      </c>
      <c r="O1028" s="544">
        <v>467.69</v>
      </c>
      <c r="P1028" s="544">
        <f t="shared" si="89"/>
        <v>0</v>
      </c>
      <c r="Q1028" s="556"/>
      <c r="R1028" s="556">
        <v>467.69</v>
      </c>
      <c r="S1028" s="544">
        <v>0</v>
      </c>
      <c r="T1028" s="547">
        <f t="shared" si="90"/>
        <v>5</v>
      </c>
      <c r="U1028" s="547">
        <f t="shared" si="92"/>
        <v>2338.4499999999998</v>
      </c>
    </row>
    <row r="1029" spans="1:21" x14ac:dyDescent="0.3">
      <c r="A1029" s="541" t="s">
        <v>5710</v>
      </c>
      <c r="B1029" s="557" t="s">
        <v>10</v>
      </c>
      <c r="C1029" s="558" t="s">
        <v>5222</v>
      </c>
      <c r="D1029" s="543" t="s">
        <v>217</v>
      </c>
      <c r="E1029" s="544">
        <v>5</v>
      </c>
      <c r="F1029" s="544">
        <v>27.82</v>
      </c>
      <c r="G1029" s="544">
        <f t="shared" si="91"/>
        <v>139.1</v>
      </c>
      <c r="H1029" s="570">
        <v>0</v>
      </c>
      <c r="I1029" s="570">
        <v>27.82</v>
      </c>
      <c r="J1029" s="570">
        <v>0</v>
      </c>
      <c r="K1029" s="544">
        <v>5</v>
      </c>
      <c r="L1029" s="544">
        <v>33.64</v>
      </c>
      <c r="M1029" s="544">
        <v>168.2</v>
      </c>
      <c r="N1029" s="544">
        <v>0</v>
      </c>
      <c r="O1029" s="544">
        <v>33.64</v>
      </c>
      <c r="P1029" s="544">
        <f t="shared" si="89"/>
        <v>0</v>
      </c>
      <c r="Q1029" s="556"/>
      <c r="R1029" s="556">
        <v>33.64</v>
      </c>
      <c r="S1029" s="544">
        <v>0</v>
      </c>
      <c r="T1029" s="547">
        <f t="shared" si="90"/>
        <v>5</v>
      </c>
      <c r="U1029" s="547">
        <f t="shared" si="92"/>
        <v>168.2</v>
      </c>
    </row>
    <row r="1030" spans="1:21" ht="27.6" x14ac:dyDescent="0.3">
      <c r="A1030" s="541" t="s">
        <v>5711</v>
      </c>
      <c r="B1030" s="557" t="s">
        <v>10</v>
      </c>
      <c r="C1030" s="558" t="s">
        <v>5226</v>
      </c>
      <c r="D1030" s="543" t="s">
        <v>217</v>
      </c>
      <c r="E1030" s="544">
        <v>2</v>
      </c>
      <c r="F1030" s="544">
        <v>75.31</v>
      </c>
      <c r="G1030" s="544">
        <f t="shared" si="91"/>
        <v>150.62</v>
      </c>
      <c r="H1030" s="570">
        <v>0</v>
      </c>
      <c r="I1030" s="570">
        <v>75.31</v>
      </c>
      <c r="J1030" s="570">
        <v>0</v>
      </c>
      <c r="K1030" s="544">
        <v>2</v>
      </c>
      <c r="L1030" s="544">
        <v>91.05</v>
      </c>
      <c r="M1030" s="544">
        <v>182.1</v>
      </c>
      <c r="N1030" s="544">
        <v>0</v>
      </c>
      <c r="O1030" s="544">
        <v>91.05</v>
      </c>
      <c r="P1030" s="544">
        <f t="shared" si="89"/>
        <v>0</v>
      </c>
      <c r="Q1030" s="556"/>
      <c r="R1030" s="556">
        <v>91.05</v>
      </c>
      <c r="S1030" s="544">
        <v>0</v>
      </c>
      <c r="T1030" s="547">
        <f t="shared" si="90"/>
        <v>2</v>
      </c>
      <c r="U1030" s="547">
        <f t="shared" si="92"/>
        <v>182.1</v>
      </c>
    </row>
    <row r="1031" spans="1:21" ht="27.6" x14ac:dyDescent="0.3">
      <c r="A1031" s="541" t="s">
        <v>5712</v>
      </c>
      <c r="B1031" s="557" t="s">
        <v>10</v>
      </c>
      <c r="C1031" s="558" t="s">
        <v>5228</v>
      </c>
      <c r="D1031" s="543" t="s">
        <v>217</v>
      </c>
      <c r="E1031" s="544">
        <v>4</v>
      </c>
      <c r="F1031" s="544">
        <v>74.31</v>
      </c>
      <c r="G1031" s="544">
        <f t="shared" si="91"/>
        <v>297.24</v>
      </c>
      <c r="H1031" s="570">
        <v>0</v>
      </c>
      <c r="I1031" s="570">
        <v>74.31</v>
      </c>
      <c r="J1031" s="570">
        <v>0</v>
      </c>
      <c r="K1031" s="544">
        <v>4</v>
      </c>
      <c r="L1031" s="544">
        <v>89.84</v>
      </c>
      <c r="M1031" s="544">
        <v>359.36</v>
      </c>
      <c r="N1031" s="544">
        <v>0</v>
      </c>
      <c r="O1031" s="544">
        <v>89.84</v>
      </c>
      <c r="P1031" s="544">
        <f t="shared" si="89"/>
        <v>0</v>
      </c>
      <c r="Q1031" s="556"/>
      <c r="R1031" s="556">
        <v>89.84</v>
      </c>
      <c r="S1031" s="544">
        <v>0</v>
      </c>
      <c r="T1031" s="547">
        <f t="shared" si="90"/>
        <v>4</v>
      </c>
      <c r="U1031" s="547">
        <f t="shared" si="92"/>
        <v>359.36</v>
      </c>
    </row>
    <row r="1032" spans="1:21" ht="27.6" x14ac:dyDescent="0.3">
      <c r="A1032" s="541" t="s">
        <v>5713</v>
      </c>
      <c r="B1032" s="557" t="s">
        <v>10</v>
      </c>
      <c r="C1032" s="558" t="s">
        <v>5230</v>
      </c>
      <c r="D1032" s="543" t="s">
        <v>217</v>
      </c>
      <c r="E1032" s="544">
        <v>2</v>
      </c>
      <c r="F1032" s="544">
        <v>133.99</v>
      </c>
      <c r="G1032" s="544">
        <f t="shared" si="91"/>
        <v>267.98</v>
      </c>
      <c r="H1032" s="570">
        <v>0</v>
      </c>
      <c r="I1032" s="570">
        <v>133.99</v>
      </c>
      <c r="J1032" s="570">
        <v>0</v>
      </c>
      <c r="K1032" s="544">
        <v>2</v>
      </c>
      <c r="L1032" s="544">
        <v>162</v>
      </c>
      <c r="M1032" s="544">
        <v>324</v>
      </c>
      <c r="N1032" s="544">
        <v>0</v>
      </c>
      <c r="O1032" s="544">
        <v>162</v>
      </c>
      <c r="P1032" s="544">
        <f t="shared" ref="P1032:P1090" si="93">ROUND(N1032*O1032,2)</f>
        <v>0</v>
      </c>
      <c r="Q1032" s="556"/>
      <c r="R1032" s="556">
        <v>162</v>
      </c>
      <c r="S1032" s="544">
        <v>0</v>
      </c>
      <c r="T1032" s="547">
        <f t="shared" si="90"/>
        <v>2</v>
      </c>
      <c r="U1032" s="547">
        <f t="shared" si="92"/>
        <v>324</v>
      </c>
    </row>
    <row r="1033" spans="1:21" x14ac:dyDescent="0.3">
      <c r="A1033" s="541" t="s">
        <v>5714</v>
      </c>
      <c r="B1033" s="557" t="s">
        <v>10</v>
      </c>
      <c r="C1033" s="558" t="s">
        <v>5715</v>
      </c>
      <c r="D1033" s="543" t="s">
        <v>217</v>
      </c>
      <c r="E1033" s="544">
        <v>6</v>
      </c>
      <c r="F1033" s="544">
        <v>75.31</v>
      </c>
      <c r="G1033" s="544">
        <f t="shared" si="91"/>
        <v>451.86</v>
      </c>
      <c r="H1033" s="570">
        <v>0</v>
      </c>
      <c r="I1033" s="570">
        <v>75.31</v>
      </c>
      <c r="J1033" s="570">
        <v>0</v>
      </c>
      <c r="K1033" s="544">
        <v>6</v>
      </c>
      <c r="L1033" s="544">
        <v>91.05</v>
      </c>
      <c r="M1033" s="544">
        <v>546.29999999999995</v>
      </c>
      <c r="N1033" s="544">
        <v>0</v>
      </c>
      <c r="O1033" s="544">
        <v>91.05</v>
      </c>
      <c r="P1033" s="544">
        <f t="shared" si="93"/>
        <v>0</v>
      </c>
      <c r="Q1033" s="556"/>
      <c r="R1033" s="556">
        <v>91.05</v>
      </c>
      <c r="S1033" s="544">
        <v>0</v>
      </c>
      <c r="T1033" s="547">
        <f t="shared" si="90"/>
        <v>6</v>
      </c>
      <c r="U1033" s="547">
        <f t="shared" si="92"/>
        <v>546.29999999999995</v>
      </c>
    </row>
    <row r="1034" spans="1:21" x14ac:dyDescent="0.3">
      <c r="A1034" s="541" t="s">
        <v>5716</v>
      </c>
      <c r="B1034" s="557" t="s">
        <v>10</v>
      </c>
      <c r="C1034" s="558" t="s">
        <v>5232</v>
      </c>
      <c r="D1034" s="543" t="s">
        <v>217</v>
      </c>
      <c r="E1034" s="544">
        <v>5</v>
      </c>
      <c r="F1034" s="544">
        <v>37.65</v>
      </c>
      <c r="G1034" s="544">
        <f t="shared" si="91"/>
        <v>188.25</v>
      </c>
      <c r="H1034" s="570">
        <v>0</v>
      </c>
      <c r="I1034" s="570">
        <v>37.65</v>
      </c>
      <c r="J1034" s="570">
        <v>0</v>
      </c>
      <c r="K1034" s="544">
        <v>5</v>
      </c>
      <c r="L1034" s="544">
        <v>45.52</v>
      </c>
      <c r="M1034" s="544">
        <v>227.6</v>
      </c>
      <c r="N1034" s="544">
        <v>0</v>
      </c>
      <c r="O1034" s="544">
        <v>45.52</v>
      </c>
      <c r="P1034" s="544">
        <f t="shared" si="93"/>
        <v>0</v>
      </c>
      <c r="Q1034" s="556"/>
      <c r="R1034" s="556">
        <v>45.52</v>
      </c>
      <c r="S1034" s="544">
        <v>0</v>
      </c>
      <c r="T1034" s="547">
        <f t="shared" si="90"/>
        <v>5</v>
      </c>
      <c r="U1034" s="547">
        <f t="shared" si="92"/>
        <v>227.6</v>
      </c>
    </row>
    <row r="1035" spans="1:21" x14ac:dyDescent="0.3">
      <c r="A1035" s="541" t="s">
        <v>5717</v>
      </c>
      <c r="B1035" s="557" t="s">
        <v>10</v>
      </c>
      <c r="C1035" s="558" t="s">
        <v>5234</v>
      </c>
      <c r="D1035" s="543" t="s">
        <v>217</v>
      </c>
      <c r="E1035" s="544">
        <v>4</v>
      </c>
      <c r="F1035" s="544">
        <v>7.9</v>
      </c>
      <c r="G1035" s="544">
        <f t="shared" si="91"/>
        <v>31.6</v>
      </c>
      <c r="H1035" s="570">
        <v>0</v>
      </c>
      <c r="I1035" s="570">
        <v>7.9</v>
      </c>
      <c r="J1035" s="570">
        <v>0</v>
      </c>
      <c r="K1035" s="544">
        <v>4</v>
      </c>
      <c r="L1035" s="544">
        <v>9.5500000000000007</v>
      </c>
      <c r="M1035" s="544">
        <v>38.200000000000003</v>
      </c>
      <c r="N1035" s="544">
        <v>0</v>
      </c>
      <c r="O1035" s="544">
        <v>9.5500000000000007</v>
      </c>
      <c r="P1035" s="544">
        <f t="shared" si="93"/>
        <v>0</v>
      </c>
      <c r="Q1035" s="556"/>
      <c r="R1035" s="556">
        <v>9.5500000000000007</v>
      </c>
      <c r="S1035" s="544">
        <v>0</v>
      </c>
      <c r="T1035" s="547">
        <f t="shared" si="90"/>
        <v>4</v>
      </c>
      <c r="U1035" s="547">
        <f t="shared" si="92"/>
        <v>38.200000000000003</v>
      </c>
    </row>
    <row r="1036" spans="1:21" x14ac:dyDescent="0.3">
      <c r="A1036" s="541" t="s">
        <v>5718</v>
      </c>
      <c r="B1036" s="557" t="s">
        <v>10</v>
      </c>
      <c r="C1036" s="558" t="s">
        <v>5236</v>
      </c>
      <c r="D1036" s="543" t="s">
        <v>217</v>
      </c>
      <c r="E1036" s="544">
        <v>5</v>
      </c>
      <c r="F1036" s="544">
        <v>38.909999999999997</v>
      </c>
      <c r="G1036" s="544">
        <f t="shared" si="91"/>
        <v>194.55</v>
      </c>
      <c r="H1036" s="570">
        <v>0</v>
      </c>
      <c r="I1036" s="570">
        <v>38.909999999999997</v>
      </c>
      <c r="J1036" s="570">
        <v>0</v>
      </c>
      <c r="K1036" s="544">
        <v>5</v>
      </c>
      <c r="L1036" s="544">
        <v>47.04</v>
      </c>
      <c r="M1036" s="544">
        <v>235.2</v>
      </c>
      <c r="N1036" s="544">
        <v>0</v>
      </c>
      <c r="O1036" s="544">
        <v>47.04</v>
      </c>
      <c r="P1036" s="544">
        <f t="shared" si="93"/>
        <v>0</v>
      </c>
      <c r="Q1036" s="556"/>
      <c r="R1036" s="556">
        <v>47.04</v>
      </c>
      <c r="S1036" s="544">
        <v>0</v>
      </c>
      <c r="T1036" s="547">
        <f t="shared" si="90"/>
        <v>5</v>
      </c>
      <c r="U1036" s="547">
        <f t="shared" si="92"/>
        <v>235.2</v>
      </c>
    </row>
    <row r="1037" spans="1:21" x14ac:dyDescent="0.3">
      <c r="A1037" s="541" t="s">
        <v>5719</v>
      </c>
      <c r="B1037" s="557" t="s">
        <v>10</v>
      </c>
      <c r="C1037" s="558" t="s">
        <v>5238</v>
      </c>
      <c r="D1037" s="543" t="s">
        <v>217</v>
      </c>
      <c r="E1037" s="544">
        <v>4</v>
      </c>
      <c r="F1037" s="544">
        <v>31.93</v>
      </c>
      <c r="G1037" s="544">
        <f t="shared" si="91"/>
        <v>127.72</v>
      </c>
      <c r="H1037" s="570">
        <v>0</v>
      </c>
      <c r="I1037" s="570">
        <v>31.93</v>
      </c>
      <c r="J1037" s="570">
        <v>0</v>
      </c>
      <c r="K1037" s="544">
        <v>4</v>
      </c>
      <c r="L1037" s="544">
        <v>38.61</v>
      </c>
      <c r="M1037" s="544">
        <v>154.44</v>
      </c>
      <c r="N1037" s="544">
        <v>0</v>
      </c>
      <c r="O1037" s="544">
        <v>38.61</v>
      </c>
      <c r="P1037" s="544">
        <f t="shared" si="93"/>
        <v>0</v>
      </c>
      <c r="Q1037" s="556"/>
      <c r="R1037" s="556">
        <v>38.61</v>
      </c>
      <c r="S1037" s="544">
        <v>0</v>
      </c>
      <c r="T1037" s="547">
        <f t="shared" si="90"/>
        <v>4</v>
      </c>
      <c r="U1037" s="547">
        <f t="shared" si="92"/>
        <v>154.44</v>
      </c>
    </row>
    <row r="1038" spans="1:21" ht="27.6" x14ac:dyDescent="0.3">
      <c r="A1038" s="541" t="s">
        <v>5720</v>
      </c>
      <c r="B1038" s="557" t="s">
        <v>10</v>
      </c>
      <c r="C1038" s="558" t="s">
        <v>5240</v>
      </c>
      <c r="D1038" s="543" t="s">
        <v>217</v>
      </c>
      <c r="E1038" s="544">
        <v>4</v>
      </c>
      <c r="F1038" s="544">
        <v>78.31</v>
      </c>
      <c r="G1038" s="544">
        <f t="shared" si="91"/>
        <v>313.24</v>
      </c>
      <c r="H1038" s="570">
        <v>0</v>
      </c>
      <c r="I1038" s="570">
        <v>78.31</v>
      </c>
      <c r="J1038" s="570">
        <v>0</v>
      </c>
      <c r="K1038" s="544">
        <v>4</v>
      </c>
      <c r="L1038" s="544">
        <v>94.68</v>
      </c>
      <c r="M1038" s="544">
        <v>378.72</v>
      </c>
      <c r="N1038" s="544">
        <v>0</v>
      </c>
      <c r="O1038" s="544">
        <v>94.68</v>
      </c>
      <c r="P1038" s="544">
        <f t="shared" si="93"/>
        <v>0</v>
      </c>
      <c r="Q1038" s="556"/>
      <c r="R1038" s="556">
        <v>94.68</v>
      </c>
      <c r="S1038" s="544">
        <v>0</v>
      </c>
      <c r="T1038" s="547">
        <f t="shared" si="90"/>
        <v>4</v>
      </c>
      <c r="U1038" s="547">
        <f t="shared" si="92"/>
        <v>378.72</v>
      </c>
    </row>
    <row r="1039" spans="1:21" x14ac:dyDescent="0.3">
      <c r="A1039" s="541" t="s">
        <v>5721</v>
      </c>
      <c r="B1039" s="557" t="s">
        <v>10</v>
      </c>
      <c r="C1039" s="558" t="s">
        <v>5242</v>
      </c>
      <c r="D1039" s="543" t="s">
        <v>217</v>
      </c>
      <c r="E1039" s="544">
        <v>2</v>
      </c>
      <c r="F1039" s="544">
        <v>122.95</v>
      </c>
      <c r="G1039" s="544">
        <f t="shared" si="91"/>
        <v>245.9</v>
      </c>
      <c r="H1039" s="570">
        <v>0</v>
      </c>
      <c r="I1039" s="570">
        <v>122.95</v>
      </c>
      <c r="J1039" s="570">
        <v>0</v>
      </c>
      <c r="K1039" s="544">
        <v>2</v>
      </c>
      <c r="L1039" s="544">
        <v>148.65</v>
      </c>
      <c r="M1039" s="544">
        <v>297.3</v>
      </c>
      <c r="N1039" s="544">
        <v>0</v>
      </c>
      <c r="O1039" s="544">
        <v>148.65</v>
      </c>
      <c r="P1039" s="544">
        <f t="shared" si="93"/>
        <v>0</v>
      </c>
      <c r="Q1039" s="556"/>
      <c r="R1039" s="556">
        <v>148.65</v>
      </c>
      <c r="S1039" s="544">
        <v>0</v>
      </c>
      <c r="T1039" s="547">
        <f t="shared" si="90"/>
        <v>2</v>
      </c>
      <c r="U1039" s="547">
        <f t="shared" si="92"/>
        <v>297.3</v>
      </c>
    </row>
    <row r="1040" spans="1:21" x14ac:dyDescent="0.3">
      <c r="A1040" s="541" t="s">
        <v>5722</v>
      </c>
      <c r="B1040" s="557" t="s">
        <v>10</v>
      </c>
      <c r="C1040" s="558" t="s">
        <v>5244</v>
      </c>
      <c r="D1040" s="543" t="s">
        <v>217</v>
      </c>
      <c r="E1040" s="544">
        <v>1</v>
      </c>
      <c r="F1040" s="544">
        <v>155.96</v>
      </c>
      <c r="G1040" s="544">
        <f t="shared" si="91"/>
        <v>155.96</v>
      </c>
      <c r="H1040" s="570">
        <v>0</v>
      </c>
      <c r="I1040" s="570">
        <v>155.96</v>
      </c>
      <c r="J1040" s="570">
        <v>0</v>
      </c>
      <c r="K1040" s="544">
        <v>1</v>
      </c>
      <c r="L1040" s="544">
        <v>188.56</v>
      </c>
      <c r="M1040" s="544">
        <v>188.56</v>
      </c>
      <c r="N1040" s="544">
        <v>0</v>
      </c>
      <c r="O1040" s="544">
        <v>188.56</v>
      </c>
      <c r="P1040" s="544">
        <f t="shared" si="93"/>
        <v>0</v>
      </c>
      <c r="Q1040" s="556"/>
      <c r="R1040" s="556">
        <v>188.56</v>
      </c>
      <c r="S1040" s="544">
        <v>0</v>
      </c>
      <c r="T1040" s="547">
        <f t="shared" si="90"/>
        <v>1</v>
      </c>
      <c r="U1040" s="547">
        <f t="shared" si="92"/>
        <v>188.56</v>
      </c>
    </row>
    <row r="1041" spans="1:21" x14ac:dyDescent="0.3">
      <c r="A1041" s="541" t="s">
        <v>5723</v>
      </c>
      <c r="B1041" s="557" t="s">
        <v>10</v>
      </c>
      <c r="C1041" s="558" t="s">
        <v>5248</v>
      </c>
      <c r="D1041" s="543" t="s">
        <v>217</v>
      </c>
      <c r="E1041" s="544">
        <v>1</v>
      </c>
      <c r="F1041" s="544">
        <v>72.33</v>
      </c>
      <c r="G1041" s="544">
        <f t="shared" si="91"/>
        <v>72.33</v>
      </c>
      <c r="H1041" s="570">
        <v>0</v>
      </c>
      <c r="I1041" s="570">
        <v>72.33</v>
      </c>
      <c r="J1041" s="570">
        <v>0</v>
      </c>
      <c r="K1041" s="544">
        <v>1</v>
      </c>
      <c r="L1041" s="544">
        <v>87.45</v>
      </c>
      <c r="M1041" s="544">
        <v>87.45</v>
      </c>
      <c r="N1041" s="544">
        <v>0</v>
      </c>
      <c r="O1041" s="544">
        <v>87.45</v>
      </c>
      <c r="P1041" s="544">
        <f t="shared" si="93"/>
        <v>0</v>
      </c>
      <c r="Q1041" s="556"/>
      <c r="R1041" s="556">
        <v>87.45</v>
      </c>
      <c r="S1041" s="544">
        <v>0</v>
      </c>
      <c r="T1041" s="547">
        <f t="shared" si="90"/>
        <v>1</v>
      </c>
      <c r="U1041" s="547">
        <f t="shared" si="92"/>
        <v>87.45</v>
      </c>
    </row>
    <row r="1042" spans="1:21" x14ac:dyDescent="0.3">
      <c r="A1042" s="541" t="s">
        <v>5724</v>
      </c>
      <c r="B1042" s="557" t="s">
        <v>10</v>
      </c>
      <c r="C1042" s="558" t="s">
        <v>5250</v>
      </c>
      <c r="D1042" s="543" t="s">
        <v>217</v>
      </c>
      <c r="E1042" s="544">
        <v>1</v>
      </c>
      <c r="F1042" s="544">
        <v>142.04</v>
      </c>
      <c r="G1042" s="544">
        <f t="shared" si="91"/>
        <v>142.04</v>
      </c>
      <c r="H1042" s="570">
        <v>0</v>
      </c>
      <c r="I1042" s="570">
        <v>142.04</v>
      </c>
      <c r="J1042" s="570">
        <v>0</v>
      </c>
      <c r="K1042" s="544">
        <v>1</v>
      </c>
      <c r="L1042" s="544">
        <v>171.73</v>
      </c>
      <c r="M1042" s="544">
        <v>171.73</v>
      </c>
      <c r="N1042" s="544">
        <v>0</v>
      </c>
      <c r="O1042" s="544">
        <v>171.73</v>
      </c>
      <c r="P1042" s="544">
        <f t="shared" si="93"/>
        <v>0</v>
      </c>
      <c r="Q1042" s="556"/>
      <c r="R1042" s="556">
        <v>171.73</v>
      </c>
      <c r="S1042" s="544">
        <v>0</v>
      </c>
      <c r="T1042" s="547">
        <f t="shared" ref="T1042:T1105" si="94">Q1042+E1042</f>
        <v>1</v>
      </c>
      <c r="U1042" s="547">
        <f t="shared" si="92"/>
        <v>171.73</v>
      </c>
    </row>
    <row r="1043" spans="1:21" x14ac:dyDescent="0.3">
      <c r="A1043" s="550" t="s">
        <v>5725</v>
      </c>
      <c r="B1043" s="551" t="s">
        <v>5254</v>
      </c>
      <c r="C1043" s="552"/>
      <c r="D1043" s="553">
        <v>0</v>
      </c>
      <c r="E1043" s="554">
        <v>0</v>
      </c>
      <c r="F1043" s="554">
        <v>0</v>
      </c>
      <c r="G1043" s="554">
        <f t="shared" si="91"/>
        <v>0</v>
      </c>
      <c r="H1043" s="555">
        <v>0</v>
      </c>
      <c r="I1043" s="555">
        <v>0</v>
      </c>
      <c r="J1043" s="555">
        <v>0</v>
      </c>
      <c r="K1043" s="554"/>
      <c r="L1043" s="554">
        <v>0</v>
      </c>
      <c r="M1043" s="554">
        <v>0</v>
      </c>
      <c r="N1043" s="554"/>
      <c r="O1043" s="554">
        <v>0</v>
      </c>
      <c r="P1043" s="544">
        <f t="shared" si="93"/>
        <v>0</v>
      </c>
      <c r="Q1043" s="556"/>
      <c r="R1043" s="556">
        <v>0</v>
      </c>
      <c r="S1043" s="544">
        <v>0</v>
      </c>
      <c r="T1043" s="547">
        <f t="shared" si="94"/>
        <v>0</v>
      </c>
      <c r="U1043" s="547">
        <f t="shared" si="92"/>
        <v>0</v>
      </c>
    </row>
    <row r="1044" spans="1:21" ht="27.6" x14ac:dyDescent="0.3">
      <c r="A1044" s="541" t="s">
        <v>5726</v>
      </c>
      <c r="B1044" s="557" t="s">
        <v>10</v>
      </c>
      <c r="C1044" s="558" t="s">
        <v>5256</v>
      </c>
      <c r="D1044" s="543" t="s">
        <v>179</v>
      </c>
      <c r="E1044" s="544">
        <v>21</v>
      </c>
      <c r="F1044" s="544">
        <v>51.83</v>
      </c>
      <c r="G1044" s="544">
        <f t="shared" si="91"/>
        <v>1088.43</v>
      </c>
      <c r="H1044" s="570">
        <v>15</v>
      </c>
      <c r="I1044" s="570">
        <v>51.83</v>
      </c>
      <c r="J1044" s="570">
        <v>777.44999999999993</v>
      </c>
      <c r="K1044" s="544">
        <v>6</v>
      </c>
      <c r="L1044" s="544">
        <v>62.67</v>
      </c>
      <c r="M1044" s="544">
        <v>376.02</v>
      </c>
      <c r="N1044" s="544">
        <v>0</v>
      </c>
      <c r="O1044" s="544">
        <v>62.67</v>
      </c>
      <c r="P1044" s="544">
        <f t="shared" si="93"/>
        <v>0</v>
      </c>
      <c r="Q1044" s="556"/>
      <c r="R1044" s="556">
        <v>62.67</v>
      </c>
      <c r="S1044" s="544">
        <v>0</v>
      </c>
      <c r="T1044" s="547">
        <f t="shared" si="94"/>
        <v>21</v>
      </c>
      <c r="U1044" s="547">
        <f t="shared" si="92"/>
        <v>1153.47</v>
      </c>
    </row>
    <row r="1045" spans="1:21" ht="27.6" x14ac:dyDescent="0.3">
      <c r="A1045" s="541" t="s">
        <v>5727</v>
      </c>
      <c r="B1045" s="557" t="s">
        <v>10</v>
      </c>
      <c r="C1045" s="558" t="s">
        <v>5256</v>
      </c>
      <c r="D1045" s="543" t="s">
        <v>179</v>
      </c>
      <c r="E1045" s="544">
        <v>64.83</v>
      </c>
      <c r="F1045" s="544">
        <v>51.83</v>
      </c>
      <c r="G1045" s="544">
        <f t="shared" si="91"/>
        <v>3360.14</v>
      </c>
      <c r="H1045" s="570">
        <v>40</v>
      </c>
      <c r="I1045" s="570">
        <v>51.83</v>
      </c>
      <c r="J1045" s="570">
        <v>2073.1999999999998</v>
      </c>
      <c r="K1045" s="544">
        <v>24.83</v>
      </c>
      <c r="L1045" s="544">
        <v>62.67</v>
      </c>
      <c r="M1045" s="544">
        <v>1556.1</v>
      </c>
      <c r="N1045" s="544">
        <v>0</v>
      </c>
      <c r="O1045" s="544">
        <v>62.67</v>
      </c>
      <c r="P1045" s="544">
        <f t="shared" si="93"/>
        <v>0</v>
      </c>
      <c r="Q1045" s="556"/>
      <c r="R1045" s="556">
        <v>62.67</v>
      </c>
      <c r="S1045" s="544">
        <v>0</v>
      </c>
      <c r="T1045" s="547">
        <f t="shared" si="94"/>
        <v>64.83</v>
      </c>
      <c r="U1045" s="547">
        <f t="shared" si="92"/>
        <v>3629.29</v>
      </c>
    </row>
    <row r="1046" spans="1:21" x14ac:dyDescent="0.3">
      <c r="A1046" s="541" t="s">
        <v>5728</v>
      </c>
      <c r="B1046" s="557" t="s">
        <v>10</v>
      </c>
      <c r="C1046" s="558" t="s">
        <v>5296</v>
      </c>
      <c r="D1046" s="543" t="s">
        <v>217</v>
      </c>
      <c r="E1046" s="544">
        <v>2</v>
      </c>
      <c r="F1046" s="544">
        <v>30.12</v>
      </c>
      <c r="G1046" s="544">
        <f t="shared" si="91"/>
        <v>60.24</v>
      </c>
      <c r="H1046" s="570">
        <v>2</v>
      </c>
      <c r="I1046" s="570">
        <v>30.12</v>
      </c>
      <c r="J1046" s="570">
        <v>60.24</v>
      </c>
      <c r="K1046" s="544">
        <v>0</v>
      </c>
      <c r="L1046" s="544">
        <v>36.42</v>
      </c>
      <c r="M1046" s="544">
        <v>0</v>
      </c>
      <c r="N1046" s="544">
        <v>0</v>
      </c>
      <c r="O1046" s="544">
        <v>36.42</v>
      </c>
      <c r="P1046" s="544">
        <f t="shared" si="93"/>
        <v>0</v>
      </c>
      <c r="Q1046" s="556"/>
      <c r="R1046" s="556">
        <v>36.42</v>
      </c>
      <c r="S1046" s="544">
        <v>0</v>
      </c>
      <c r="T1046" s="547">
        <f t="shared" si="94"/>
        <v>2</v>
      </c>
      <c r="U1046" s="547">
        <f t="shared" si="92"/>
        <v>60.24</v>
      </c>
    </row>
    <row r="1047" spans="1:21" x14ac:dyDescent="0.3">
      <c r="A1047" s="541" t="s">
        <v>5729</v>
      </c>
      <c r="B1047" s="557" t="s">
        <v>10</v>
      </c>
      <c r="C1047" s="558" t="s">
        <v>5258</v>
      </c>
      <c r="D1047" s="543" t="s">
        <v>217</v>
      </c>
      <c r="E1047" s="544">
        <v>19</v>
      </c>
      <c r="F1047" s="544">
        <v>19.850000000000001</v>
      </c>
      <c r="G1047" s="544">
        <f t="shared" si="91"/>
        <v>377.15</v>
      </c>
      <c r="H1047" s="570">
        <v>12</v>
      </c>
      <c r="I1047" s="570">
        <v>19.850000000000001</v>
      </c>
      <c r="J1047" s="570">
        <v>238.20000000000002</v>
      </c>
      <c r="K1047" s="544">
        <v>7</v>
      </c>
      <c r="L1047" s="544">
        <v>24</v>
      </c>
      <c r="M1047" s="544">
        <v>168</v>
      </c>
      <c r="N1047" s="544">
        <v>0</v>
      </c>
      <c r="O1047" s="544">
        <v>24</v>
      </c>
      <c r="P1047" s="544">
        <f t="shared" si="93"/>
        <v>0</v>
      </c>
      <c r="Q1047" s="556"/>
      <c r="R1047" s="556">
        <v>24</v>
      </c>
      <c r="S1047" s="544">
        <v>0</v>
      </c>
      <c r="T1047" s="547">
        <f t="shared" si="94"/>
        <v>19</v>
      </c>
      <c r="U1047" s="547">
        <f t="shared" si="92"/>
        <v>406.2</v>
      </c>
    </row>
    <row r="1048" spans="1:21" x14ac:dyDescent="0.3">
      <c r="A1048" s="541" t="s">
        <v>5730</v>
      </c>
      <c r="B1048" s="557" t="s">
        <v>10</v>
      </c>
      <c r="C1048" s="558" t="s">
        <v>5312</v>
      </c>
      <c r="D1048" s="543" t="s">
        <v>217</v>
      </c>
      <c r="E1048" s="544">
        <v>2</v>
      </c>
      <c r="F1048" s="544">
        <v>36.21</v>
      </c>
      <c r="G1048" s="544">
        <f t="shared" si="91"/>
        <v>72.42</v>
      </c>
      <c r="H1048" s="570">
        <v>2</v>
      </c>
      <c r="I1048" s="570">
        <v>36.21</v>
      </c>
      <c r="J1048" s="570">
        <v>72.42</v>
      </c>
      <c r="K1048" s="544">
        <v>0</v>
      </c>
      <c r="L1048" s="544">
        <v>43.78</v>
      </c>
      <c r="M1048" s="544">
        <v>0</v>
      </c>
      <c r="N1048" s="544">
        <v>0</v>
      </c>
      <c r="O1048" s="544">
        <v>43.78</v>
      </c>
      <c r="P1048" s="544">
        <f t="shared" si="93"/>
        <v>0</v>
      </c>
      <c r="Q1048" s="556"/>
      <c r="R1048" s="556">
        <v>43.78</v>
      </c>
      <c r="S1048" s="544">
        <v>0</v>
      </c>
      <c r="T1048" s="547">
        <f t="shared" si="94"/>
        <v>2</v>
      </c>
      <c r="U1048" s="547">
        <f t="shared" si="92"/>
        <v>72.42</v>
      </c>
    </row>
    <row r="1049" spans="1:21" x14ac:dyDescent="0.3">
      <c r="A1049" s="541" t="s">
        <v>5731</v>
      </c>
      <c r="B1049" s="557" t="s">
        <v>10</v>
      </c>
      <c r="C1049" s="558" t="s">
        <v>5264</v>
      </c>
      <c r="D1049" s="543" t="s">
        <v>1200</v>
      </c>
      <c r="E1049" s="544">
        <v>7</v>
      </c>
      <c r="F1049" s="544">
        <v>37.090000000000003</v>
      </c>
      <c r="G1049" s="544">
        <f t="shared" si="91"/>
        <v>259.63</v>
      </c>
      <c r="H1049" s="570">
        <v>0</v>
      </c>
      <c r="I1049" s="570">
        <v>37.090000000000003</v>
      </c>
      <c r="J1049" s="570">
        <v>0</v>
      </c>
      <c r="K1049" s="544">
        <v>7</v>
      </c>
      <c r="L1049" s="544">
        <v>44.84</v>
      </c>
      <c r="M1049" s="544">
        <v>313.88</v>
      </c>
      <c r="N1049" s="544">
        <v>0</v>
      </c>
      <c r="O1049" s="544">
        <v>44.84</v>
      </c>
      <c r="P1049" s="544">
        <f t="shared" si="93"/>
        <v>0</v>
      </c>
      <c r="Q1049" s="556"/>
      <c r="R1049" s="556">
        <v>44.84</v>
      </c>
      <c r="S1049" s="544">
        <v>0</v>
      </c>
      <c r="T1049" s="547">
        <f t="shared" si="94"/>
        <v>7</v>
      </c>
      <c r="U1049" s="547">
        <f t="shared" si="92"/>
        <v>313.88</v>
      </c>
    </row>
    <row r="1050" spans="1:21" ht="27.6" x14ac:dyDescent="0.3">
      <c r="A1050" s="541" t="s">
        <v>5732</v>
      </c>
      <c r="B1050" s="557" t="s">
        <v>10</v>
      </c>
      <c r="C1050" s="558" t="s">
        <v>5337</v>
      </c>
      <c r="D1050" s="543" t="s">
        <v>217</v>
      </c>
      <c r="E1050" s="544">
        <v>7</v>
      </c>
      <c r="F1050" s="544">
        <v>491.85</v>
      </c>
      <c r="G1050" s="544">
        <f t="shared" si="91"/>
        <v>3442.95</v>
      </c>
      <c r="H1050" s="570">
        <v>0</v>
      </c>
      <c r="I1050" s="570">
        <v>491.85</v>
      </c>
      <c r="J1050" s="570">
        <v>0</v>
      </c>
      <c r="K1050" s="544">
        <v>7</v>
      </c>
      <c r="L1050" s="544">
        <v>594.66999999999996</v>
      </c>
      <c r="M1050" s="544">
        <v>4162.6899999999996</v>
      </c>
      <c r="N1050" s="544">
        <v>0</v>
      </c>
      <c r="O1050" s="544">
        <v>594.66999999999996</v>
      </c>
      <c r="P1050" s="544">
        <f t="shared" si="93"/>
        <v>0</v>
      </c>
      <c r="Q1050" s="556"/>
      <c r="R1050" s="556">
        <v>594.66999999999996</v>
      </c>
      <c r="S1050" s="544">
        <v>0</v>
      </c>
      <c r="T1050" s="547">
        <f t="shared" si="94"/>
        <v>7</v>
      </c>
      <c r="U1050" s="547">
        <f t="shared" si="92"/>
        <v>4162.6899999999996</v>
      </c>
    </row>
    <row r="1051" spans="1:21" x14ac:dyDescent="0.3">
      <c r="A1051" s="550" t="s">
        <v>5733</v>
      </c>
      <c r="B1051" s="551" t="s">
        <v>5268</v>
      </c>
      <c r="C1051" s="552"/>
      <c r="D1051" s="553">
        <v>0</v>
      </c>
      <c r="E1051" s="554">
        <v>0</v>
      </c>
      <c r="F1051" s="554">
        <v>0</v>
      </c>
      <c r="G1051" s="554">
        <f t="shared" ref="G1051:G1114" si="95">ROUND(E1051*F1051,2)</f>
        <v>0</v>
      </c>
      <c r="H1051" s="555">
        <v>0</v>
      </c>
      <c r="I1051" s="555">
        <v>0</v>
      </c>
      <c r="J1051" s="555">
        <v>0</v>
      </c>
      <c r="K1051" s="554"/>
      <c r="L1051" s="554">
        <v>0</v>
      </c>
      <c r="M1051" s="554">
        <v>0</v>
      </c>
      <c r="N1051" s="554"/>
      <c r="O1051" s="554">
        <v>0</v>
      </c>
      <c r="P1051" s="544">
        <f t="shared" si="93"/>
        <v>0</v>
      </c>
      <c r="Q1051" s="556"/>
      <c r="R1051" s="556">
        <v>0</v>
      </c>
      <c r="S1051" s="544">
        <v>0</v>
      </c>
      <c r="T1051" s="547">
        <f t="shared" si="94"/>
        <v>0</v>
      </c>
      <c r="U1051" s="547">
        <f t="shared" si="92"/>
        <v>0</v>
      </c>
    </row>
    <row r="1052" spans="1:21" x14ac:dyDescent="0.3">
      <c r="A1052" s="550" t="s">
        <v>5734</v>
      </c>
      <c r="B1052" s="551" t="s">
        <v>5735</v>
      </c>
      <c r="C1052" s="552"/>
      <c r="D1052" s="553">
        <v>0</v>
      </c>
      <c r="E1052" s="554">
        <v>0</v>
      </c>
      <c r="F1052" s="554">
        <v>0</v>
      </c>
      <c r="G1052" s="554">
        <f t="shared" si="95"/>
        <v>0</v>
      </c>
      <c r="H1052" s="555">
        <v>0</v>
      </c>
      <c r="I1052" s="555">
        <v>0</v>
      </c>
      <c r="J1052" s="555">
        <v>0</v>
      </c>
      <c r="K1052" s="554">
        <v>0</v>
      </c>
      <c r="L1052" s="554">
        <v>0</v>
      </c>
      <c r="M1052" s="554">
        <v>0</v>
      </c>
      <c r="N1052" s="554">
        <v>0</v>
      </c>
      <c r="O1052" s="554">
        <v>0</v>
      </c>
      <c r="P1052" s="544">
        <f t="shared" si="93"/>
        <v>0</v>
      </c>
      <c r="Q1052" s="556"/>
      <c r="R1052" s="556">
        <v>0</v>
      </c>
      <c r="S1052" s="544">
        <v>0</v>
      </c>
      <c r="T1052" s="547">
        <f t="shared" si="94"/>
        <v>0</v>
      </c>
      <c r="U1052" s="547">
        <f t="shared" si="92"/>
        <v>0</v>
      </c>
    </row>
    <row r="1053" spans="1:21" ht="27.6" x14ac:dyDescent="0.3">
      <c r="A1053" s="541" t="s">
        <v>5736</v>
      </c>
      <c r="B1053" s="557" t="s">
        <v>10</v>
      </c>
      <c r="C1053" s="558" t="s">
        <v>5273</v>
      </c>
      <c r="D1053" s="543" t="s">
        <v>179</v>
      </c>
      <c r="E1053" s="544">
        <v>10</v>
      </c>
      <c r="F1053" s="544">
        <v>17.09</v>
      </c>
      <c r="G1053" s="544">
        <f t="shared" si="95"/>
        <v>170.9</v>
      </c>
      <c r="H1053" s="570">
        <v>10</v>
      </c>
      <c r="I1053" s="570">
        <v>17.09</v>
      </c>
      <c r="J1053" s="570">
        <v>170.9</v>
      </c>
      <c r="K1053" s="544">
        <v>0</v>
      </c>
      <c r="L1053" s="544">
        <v>20.66</v>
      </c>
      <c r="M1053" s="544">
        <v>0</v>
      </c>
      <c r="N1053" s="544">
        <v>0</v>
      </c>
      <c r="O1053" s="544">
        <v>20.66</v>
      </c>
      <c r="P1053" s="544">
        <f t="shared" si="93"/>
        <v>0</v>
      </c>
      <c r="Q1053" s="556"/>
      <c r="R1053" s="556">
        <v>20.66</v>
      </c>
      <c r="S1053" s="544">
        <v>0</v>
      </c>
      <c r="T1053" s="547">
        <f t="shared" si="94"/>
        <v>10</v>
      </c>
      <c r="U1053" s="547">
        <f t="shared" si="92"/>
        <v>170.9</v>
      </c>
    </row>
    <row r="1054" spans="1:21" ht="27.6" x14ac:dyDescent="0.3">
      <c r="A1054" s="541" t="s">
        <v>5737</v>
      </c>
      <c r="B1054" s="557" t="s">
        <v>10</v>
      </c>
      <c r="C1054" s="558" t="s">
        <v>5276</v>
      </c>
      <c r="D1054" s="543" t="s">
        <v>179</v>
      </c>
      <c r="E1054" s="544">
        <v>17.25</v>
      </c>
      <c r="F1054" s="544">
        <v>17.09</v>
      </c>
      <c r="G1054" s="544">
        <f t="shared" si="95"/>
        <v>294.8</v>
      </c>
      <c r="H1054" s="570">
        <v>17.25</v>
      </c>
      <c r="I1054" s="570">
        <v>17.09</v>
      </c>
      <c r="J1054" s="570">
        <v>294.80250000000001</v>
      </c>
      <c r="K1054" s="544">
        <v>0</v>
      </c>
      <c r="L1054" s="544">
        <v>20.66</v>
      </c>
      <c r="M1054" s="544">
        <v>0</v>
      </c>
      <c r="N1054" s="544">
        <v>0</v>
      </c>
      <c r="O1054" s="544">
        <v>20.66</v>
      </c>
      <c r="P1054" s="544">
        <f t="shared" si="93"/>
        <v>0</v>
      </c>
      <c r="Q1054" s="556"/>
      <c r="R1054" s="556">
        <v>20.66</v>
      </c>
      <c r="S1054" s="544">
        <v>0</v>
      </c>
      <c r="T1054" s="547">
        <f t="shared" si="94"/>
        <v>17.25</v>
      </c>
      <c r="U1054" s="547">
        <f t="shared" si="92"/>
        <v>294.8</v>
      </c>
    </row>
    <row r="1055" spans="1:21" x14ac:dyDescent="0.3">
      <c r="A1055" s="550" t="s">
        <v>5738</v>
      </c>
      <c r="B1055" s="551" t="s">
        <v>5739</v>
      </c>
      <c r="C1055" s="552"/>
      <c r="D1055" s="553">
        <v>0</v>
      </c>
      <c r="E1055" s="554">
        <v>0</v>
      </c>
      <c r="F1055" s="554">
        <v>0</v>
      </c>
      <c r="G1055" s="554">
        <f t="shared" si="95"/>
        <v>0</v>
      </c>
      <c r="H1055" s="555">
        <v>0</v>
      </c>
      <c r="I1055" s="555">
        <v>0</v>
      </c>
      <c r="J1055" s="555">
        <v>0</v>
      </c>
      <c r="K1055" s="554">
        <v>0</v>
      </c>
      <c r="L1055" s="554">
        <v>0</v>
      </c>
      <c r="M1055" s="554">
        <v>0</v>
      </c>
      <c r="N1055" s="554">
        <v>0</v>
      </c>
      <c r="O1055" s="554">
        <v>0</v>
      </c>
      <c r="P1055" s="544">
        <f t="shared" si="93"/>
        <v>0</v>
      </c>
      <c r="Q1055" s="556"/>
      <c r="R1055" s="556">
        <v>0</v>
      </c>
      <c r="S1055" s="544">
        <v>0</v>
      </c>
      <c r="T1055" s="547">
        <f t="shared" si="94"/>
        <v>0</v>
      </c>
      <c r="U1055" s="547">
        <f t="shared" si="92"/>
        <v>0</v>
      </c>
    </row>
    <row r="1056" spans="1:21" ht="27.6" x14ac:dyDescent="0.3">
      <c r="A1056" s="541" t="s">
        <v>5740</v>
      </c>
      <c r="B1056" s="557" t="s">
        <v>10</v>
      </c>
      <c r="C1056" s="558" t="s">
        <v>5281</v>
      </c>
      <c r="D1056" s="543" t="s">
        <v>179</v>
      </c>
      <c r="E1056" s="544">
        <v>9</v>
      </c>
      <c r="F1056" s="544">
        <v>24.54</v>
      </c>
      <c r="G1056" s="544">
        <f t="shared" si="95"/>
        <v>220.86</v>
      </c>
      <c r="H1056" s="570">
        <v>4</v>
      </c>
      <c r="I1056" s="570">
        <v>24.54</v>
      </c>
      <c r="J1056" s="570">
        <v>98.16</v>
      </c>
      <c r="K1056" s="544">
        <v>5</v>
      </c>
      <c r="L1056" s="544">
        <v>29.67</v>
      </c>
      <c r="M1056" s="544">
        <v>148.35</v>
      </c>
      <c r="N1056" s="544">
        <v>0</v>
      </c>
      <c r="O1056" s="544">
        <v>29.67</v>
      </c>
      <c r="P1056" s="544">
        <f t="shared" si="93"/>
        <v>0</v>
      </c>
      <c r="Q1056" s="556"/>
      <c r="R1056" s="556">
        <v>29.67</v>
      </c>
      <c r="S1056" s="544">
        <v>0</v>
      </c>
      <c r="T1056" s="547">
        <f t="shared" si="94"/>
        <v>9</v>
      </c>
      <c r="U1056" s="547">
        <f t="shared" si="92"/>
        <v>246.51</v>
      </c>
    </row>
    <row r="1057" spans="1:21" ht="27.6" x14ac:dyDescent="0.3">
      <c r="A1057" s="541" t="s">
        <v>5741</v>
      </c>
      <c r="B1057" s="557" t="s">
        <v>10</v>
      </c>
      <c r="C1057" s="558" t="s">
        <v>5284</v>
      </c>
      <c r="D1057" s="543" t="s">
        <v>179</v>
      </c>
      <c r="E1057" s="544">
        <v>3.56</v>
      </c>
      <c r="F1057" s="544">
        <v>24.54</v>
      </c>
      <c r="G1057" s="544">
        <f t="shared" si="95"/>
        <v>87.36</v>
      </c>
      <c r="H1057" s="570">
        <v>2</v>
      </c>
      <c r="I1057" s="570">
        <v>24.54</v>
      </c>
      <c r="J1057" s="570">
        <v>49.08</v>
      </c>
      <c r="K1057" s="544">
        <v>1.56</v>
      </c>
      <c r="L1057" s="544">
        <v>29.67</v>
      </c>
      <c r="M1057" s="544">
        <v>46.29</v>
      </c>
      <c r="N1057" s="544">
        <v>0</v>
      </c>
      <c r="O1057" s="544">
        <v>29.67</v>
      </c>
      <c r="P1057" s="544">
        <f t="shared" si="93"/>
        <v>0</v>
      </c>
      <c r="Q1057" s="556"/>
      <c r="R1057" s="556">
        <v>29.67</v>
      </c>
      <c r="S1057" s="544">
        <v>0</v>
      </c>
      <c r="T1057" s="547">
        <f t="shared" si="94"/>
        <v>3.56</v>
      </c>
      <c r="U1057" s="547">
        <f t="shared" si="92"/>
        <v>95.36</v>
      </c>
    </row>
    <row r="1058" spans="1:21" x14ac:dyDescent="0.3">
      <c r="A1058" s="550" t="s">
        <v>5742</v>
      </c>
      <c r="B1058" s="551" t="s">
        <v>5743</v>
      </c>
      <c r="C1058" s="552"/>
      <c r="D1058" s="553">
        <v>0</v>
      </c>
      <c r="E1058" s="554">
        <v>0</v>
      </c>
      <c r="F1058" s="554">
        <v>0</v>
      </c>
      <c r="G1058" s="554">
        <f t="shared" si="95"/>
        <v>0</v>
      </c>
      <c r="H1058" s="555">
        <v>0</v>
      </c>
      <c r="I1058" s="555">
        <v>0</v>
      </c>
      <c r="J1058" s="555">
        <v>0</v>
      </c>
      <c r="K1058" s="554">
        <v>0</v>
      </c>
      <c r="L1058" s="554">
        <v>0</v>
      </c>
      <c r="M1058" s="554">
        <v>0</v>
      </c>
      <c r="N1058" s="554">
        <v>0</v>
      </c>
      <c r="O1058" s="554">
        <v>0</v>
      </c>
      <c r="P1058" s="544">
        <f t="shared" si="93"/>
        <v>0</v>
      </c>
      <c r="Q1058" s="556"/>
      <c r="R1058" s="556">
        <v>0</v>
      </c>
      <c r="S1058" s="544">
        <v>0</v>
      </c>
      <c r="T1058" s="547">
        <f t="shared" si="94"/>
        <v>0</v>
      </c>
      <c r="U1058" s="547">
        <f t="shared" ref="U1058:U1121" si="96">ROUNDDOWN((H1058*I1058)+(K1058*L1058)+(Q1058*R1058),2)</f>
        <v>0</v>
      </c>
    </row>
    <row r="1059" spans="1:21" ht="27.6" x14ac:dyDescent="0.3">
      <c r="A1059" s="541" t="s">
        <v>5744</v>
      </c>
      <c r="B1059" s="557" t="s">
        <v>10</v>
      </c>
      <c r="C1059" s="558" t="s">
        <v>5289</v>
      </c>
      <c r="D1059" s="543" t="s">
        <v>179</v>
      </c>
      <c r="E1059" s="544">
        <v>45</v>
      </c>
      <c r="F1059" s="544">
        <v>47.24</v>
      </c>
      <c r="G1059" s="544">
        <f t="shared" si="95"/>
        <v>2125.8000000000002</v>
      </c>
      <c r="H1059" s="570">
        <v>17</v>
      </c>
      <c r="I1059" s="570">
        <v>47.24</v>
      </c>
      <c r="J1059" s="570">
        <v>803.08</v>
      </c>
      <c r="K1059" s="544">
        <v>28</v>
      </c>
      <c r="L1059" s="544">
        <v>57.12</v>
      </c>
      <c r="M1059" s="544">
        <v>1599.36</v>
      </c>
      <c r="N1059" s="544">
        <v>0</v>
      </c>
      <c r="O1059" s="544">
        <v>57.12</v>
      </c>
      <c r="P1059" s="544">
        <f t="shared" si="93"/>
        <v>0</v>
      </c>
      <c r="Q1059" s="556"/>
      <c r="R1059" s="556">
        <v>57.12</v>
      </c>
      <c r="S1059" s="544">
        <v>0</v>
      </c>
      <c r="T1059" s="547">
        <f t="shared" si="94"/>
        <v>45</v>
      </c>
      <c r="U1059" s="547">
        <f t="shared" si="96"/>
        <v>2402.44</v>
      </c>
    </row>
    <row r="1060" spans="1:21" ht="27.6" x14ac:dyDescent="0.3">
      <c r="A1060" s="541" t="s">
        <v>5745</v>
      </c>
      <c r="B1060" s="557" t="s">
        <v>10</v>
      </c>
      <c r="C1060" s="558" t="s">
        <v>5746</v>
      </c>
      <c r="D1060" s="543" t="s">
        <v>179</v>
      </c>
      <c r="E1060" s="544">
        <v>8.76</v>
      </c>
      <c r="F1060" s="544">
        <v>47.24</v>
      </c>
      <c r="G1060" s="544">
        <f t="shared" si="95"/>
        <v>413.82</v>
      </c>
      <c r="H1060" s="570">
        <v>3</v>
      </c>
      <c r="I1060" s="570">
        <v>47.24</v>
      </c>
      <c r="J1060" s="570">
        <v>141.72</v>
      </c>
      <c r="K1060" s="544">
        <v>5.76</v>
      </c>
      <c r="L1060" s="544">
        <v>57.12</v>
      </c>
      <c r="M1060" s="544">
        <v>329.01</v>
      </c>
      <c r="N1060" s="544">
        <v>0</v>
      </c>
      <c r="O1060" s="544">
        <v>57.12</v>
      </c>
      <c r="P1060" s="544">
        <f t="shared" si="93"/>
        <v>0</v>
      </c>
      <c r="Q1060" s="556"/>
      <c r="R1060" s="556">
        <v>57.12</v>
      </c>
      <c r="S1060" s="544">
        <v>0</v>
      </c>
      <c r="T1060" s="547">
        <f t="shared" si="94"/>
        <v>8.76</v>
      </c>
      <c r="U1060" s="547">
        <f t="shared" si="96"/>
        <v>470.73</v>
      </c>
    </row>
    <row r="1061" spans="1:21" x14ac:dyDescent="0.3">
      <c r="A1061" s="550" t="s">
        <v>5747</v>
      </c>
      <c r="B1061" s="551" t="s">
        <v>5670</v>
      </c>
      <c r="C1061" s="552"/>
      <c r="D1061" s="553">
        <v>0</v>
      </c>
      <c r="E1061" s="554">
        <v>0</v>
      </c>
      <c r="F1061" s="554">
        <v>0</v>
      </c>
      <c r="G1061" s="554">
        <f t="shared" si="95"/>
        <v>0</v>
      </c>
      <c r="H1061" s="555">
        <v>0</v>
      </c>
      <c r="I1061" s="555">
        <v>0</v>
      </c>
      <c r="J1061" s="555">
        <v>0</v>
      </c>
      <c r="K1061" s="554">
        <v>0</v>
      </c>
      <c r="L1061" s="554">
        <v>0</v>
      </c>
      <c r="M1061" s="554">
        <v>0</v>
      </c>
      <c r="N1061" s="554">
        <v>0</v>
      </c>
      <c r="O1061" s="554">
        <v>0</v>
      </c>
      <c r="P1061" s="544">
        <f t="shared" si="93"/>
        <v>0</v>
      </c>
      <c r="Q1061" s="556"/>
      <c r="R1061" s="556">
        <v>0</v>
      </c>
      <c r="S1061" s="544">
        <v>0</v>
      </c>
      <c r="T1061" s="547">
        <f t="shared" si="94"/>
        <v>0</v>
      </c>
      <c r="U1061" s="547">
        <f t="shared" si="96"/>
        <v>0</v>
      </c>
    </row>
    <row r="1062" spans="1:21" x14ac:dyDescent="0.3">
      <c r="A1062" s="541" t="s">
        <v>5748</v>
      </c>
      <c r="B1062" s="557" t="s">
        <v>10</v>
      </c>
      <c r="C1062" s="558" t="s">
        <v>5749</v>
      </c>
      <c r="D1062" s="543" t="s">
        <v>217</v>
      </c>
      <c r="E1062" s="544">
        <v>1</v>
      </c>
      <c r="F1062" s="544">
        <v>1.73</v>
      </c>
      <c r="G1062" s="544">
        <f t="shared" si="95"/>
        <v>1.73</v>
      </c>
      <c r="H1062" s="570">
        <v>0</v>
      </c>
      <c r="I1062" s="570">
        <v>1.73</v>
      </c>
      <c r="J1062" s="570">
        <v>0</v>
      </c>
      <c r="K1062" s="544">
        <v>1</v>
      </c>
      <c r="L1062" s="544">
        <v>2.09</v>
      </c>
      <c r="M1062" s="544">
        <v>2.09</v>
      </c>
      <c r="N1062" s="544">
        <v>0</v>
      </c>
      <c r="O1062" s="544">
        <v>2.09</v>
      </c>
      <c r="P1062" s="544">
        <f t="shared" si="93"/>
        <v>0</v>
      </c>
      <c r="Q1062" s="556"/>
      <c r="R1062" s="556">
        <v>2.09</v>
      </c>
      <c r="S1062" s="544">
        <v>0</v>
      </c>
      <c r="T1062" s="547">
        <f t="shared" si="94"/>
        <v>1</v>
      </c>
      <c r="U1062" s="547">
        <f t="shared" si="96"/>
        <v>2.09</v>
      </c>
    </row>
    <row r="1063" spans="1:21" x14ac:dyDescent="0.3">
      <c r="A1063" s="550" t="s">
        <v>5750</v>
      </c>
      <c r="B1063" s="551" t="s">
        <v>5292</v>
      </c>
      <c r="C1063" s="552"/>
      <c r="D1063" s="553">
        <v>0</v>
      </c>
      <c r="E1063" s="554">
        <v>0</v>
      </c>
      <c r="F1063" s="554">
        <v>0</v>
      </c>
      <c r="G1063" s="554">
        <f t="shared" si="95"/>
        <v>0</v>
      </c>
      <c r="H1063" s="555">
        <v>0</v>
      </c>
      <c r="I1063" s="555">
        <v>0</v>
      </c>
      <c r="J1063" s="555">
        <v>0</v>
      </c>
      <c r="K1063" s="554">
        <v>0</v>
      </c>
      <c r="L1063" s="554">
        <v>0</v>
      </c>
      <c r="M1063" s="554">
        <v>0</v>
      </c>
      <c r="N1063" s="554">
        <v>0</v>
      </c>
      <c r="O1063" s="554">
        <v>0</v>
      </c>
      <c r="P1063" s="544">
        <f t="shared" si="93"/>
        <v>0</v>
      </c>
      <c r="Q1063" s="556"/>
      <c r="R1063" s="556">
        <v>0</v>
      </c>
      <c r="S1063" s="544">
        <v>0</v>
      </c>
      <c r="T1063" s="547">
        <f t="shared" si="94"/>
        <v>0</v>
      </c>
      <c r="U1063" s="547">
        <f t="shared" si="96"/>
        <v>0</v>
      </c>
    </row>
    <row r="1064" spans="1:21" x14ac:dyDescent="0.3">
      <c r="A1064" s="541" t="s">
        <v>5751</v>
      </c>
      <c r="B1064" s="557" t="s">
        <v>10</v>
      </c>
      <c r="C1064" s="558" t="s">
        <v>5321</v>
      </c>
      <c r="D1064" s="543" t="s">
        <v>1200</v>
      </c>
      <c r="E1064" s="544">
        <v>2</v>
      </c>
      <c r="F1064" s="544">
        <v>15.57</v>
      </c>
      <c r="G1064" s="544">
        <f t="shared" si="95"/>
        <v>31.14</v>
      </c>
      <c r="H1064" s="570">
        <v>0</v>
      </c>
      <c r="I1064" s="570">
        <v>15.57</v>
      </c>
      <c r="J1064" s="570">
        <v>0</v>
      </c>
      <c r="K1064" s="544">
        <v>2</v>
      </c>
      <c r="L1064" s="544">
        <v>18.82</v>
      </c>
      <c r="M1064" s="544">
        <v>37.64</v>
      </c>
      <c r="N1064" s="544">
        <v>0</v>
      </c>
      <c r="O1064" s="544">
        <v>18.82</v>
      </c>
      <c r="P1064" s="544">
        <f t="shared" si="93"/>
        <v>0</v>
      </c>
      <c r="Q1064" s="556"/>
      <c r="R1064" s="556">
        <v>18.82</v>
      </c>
      <c r="S1064" s="544">
        <v>0</v>
      </c>
      <c r="T1064" s="547">
        <f t="shared" si="94"/>
        <v>2</v>
      </c>
      <c r="U1064" s="547">
        <f t="shared" si="96"/>
        <v>37.64</v>
      </c>
    </row>
    <row r="1065" spans="1:21" x14ac:dyDescent="0.3">
      <c r="A1065" s="541" t="s">
        <v>5752</v>
      </c>
      <c r="B1065" s="557" t="s">
        <v>10</v>
      </c>
      <c r="C1065" s="558" t="s">
        <v>5294</v>
      </c>
      <c r="D1065" s="543" t="s">
        <v>217</v>
      </c>
      <c r="E1065" s="544">
        <v>12</v>
      </c>
      <c r="F1065" s="544">
        <v>8.51</v>
      </c>
      <c r="G1065" s="544">
        <f t="shared" si="95"/>
        <v>102.12</v>
      </c>
      <c r="H1065" s="570">
        <v>0</v>
      </c>
      <c r="I1065" s="570">
        <v>8.51</v>
      </c>
      <c r="J1065" s="570">
        <v>0</v>
      </c>
      <c r="K1065" s="544">
        <v>12</v>
      </c>
      <c r="L1065" s="544">
        <v>10.29</v>
      </c>
      <c r="M1065" s="544">
        <v>123.48</v>
      </c>
      <c r="N1065" s="544">
        <v>0</v>
      </c>
      <c r="O1065" s="544">
        <v>10.29</v>
      </c>
      <c r="P1065" s="544">
        <f t="shared" si="93"/>
        <v>0</v>
      </c>
      <c r="Q1065" s="556"/>
      <c r="R1065" s="556">
        <v>10.29</v>
      </c>
      <c r="S1065" s="544">
        <v>0</v>
      </c>
      <c r="T1065" s="547">
        <f t="shared" si="94"/>
        <v>12</v>
      </c>
      <c r="U1065" s="547">
        <f t="shared" si="96"/>
        <v>123.48</v>
      </c>
    </row>
    <row r="1066" spans="1:21" x14ac:dyDescent="0.3">
      <c r="A1066" s="541" t="s">
        <v>5753</v>
      </c>
      <c r="B1066" s="557" t="s">
        <v>10</v>
      </c>
      <c r="C1066" s="558" t="s">
        <v>5296</v>
      </c>
      <c r="D1066" s="543" t="s">
        <v>217</v>
      </c>
      <c r="E1066" s="544">
        <v>4</v>
      </c>
      <c r="F1066" s="544">
        <v>30.12</v>
      </c>
      <c r="G1066" s="544">
        <f t="shared" si="95"/>
        <v>120.48</v>
      </c>
      <c r="H1066" s="570">
        <v>0</v>
      </c>
      <c r="I1066" s="570">
        <v>30.12</v>
      </c>
      <c r="J1066" s="570">
        <v>0</v>
      </c>
      <c r="K1066" s="544">
        <v>4</v>
      </c>
      <c r="L1066" s="544">
        <v>36.42</v>
      </c>
      <c r="M1066" s="544">
        <v>145.68</v>
      </c>
      <c r="N1066" s="544">
        <v>0</v>
      </c>
      <c r="O1066" s="544">
        <v>36.42</v>
      </c>
      <c r="P1066" s="544">
        <f t="shared" si="93"/>
        <v>0</v>
      </c>
      <c r="Q1066" s="556"/>
      <c r="R1066" s="556">
        <v>36.42</v>
      </c>
      <c r="S1066" s="544">
        <v>0</v>
      </c>
      <c r="T1066" s="547">
        <f t="shared" si="94"/>
        <v>4</v>
      </c>
      <c r="U1066" s="547">
        <f t="shared" si="96"/>
        <v>145.68</v>
      </c>
    </row>
    <row r="1067" spans="1:21" x14ac:dyDescent="0.3">
      <c r="A1067" s="550" t="s">
        <v>5754</v>
      </c>
      <c r="B1067" s="551" t="s">
        <v>5181</v>
      </c>
      <c r="C1067" s="552"/>
      <c r="D1067" s="553">
        <v>0</v>
      </c>
      <c r="E1067" s="554">
        <v>0</v>
      </c>
      <c r="F1067" s="554">
        <v>0</v>
      </c>
      <c r="G1067" s="554">
        <f t="shared" si="95"/>
        <v>0</v>
      </c>
      <c r="H1067" s="555">
        <v>0</v>
      </c>
      <c r="I1067" s="555">
        <v>0</v>
      </c>
      <c r="J1067" s="555">
        <v>0</v>
      </c>
      <c r="K1067" s="554">
        <v>0</v>
      </c>
      <c r="L1067" s="554">
        <v>0</v>
      </c>
      <c r="M1067" s="554">
        <v>0</v>
      </c>
      <c r="N1067" s="554">
        <v>0</v>
      </c>
      <c r="O1067" s="554">
        <v>0</v>
      </c>
      <c r="P1067" s="544">
        <f t="shared" si="93"/>
        <v>0</v>
      </c>
      <c r="Q1067" s="556"/>
      <c r="R1067" s="556">
        <v>0</v>
      </c>
      <c r="S1067" s="544">
        <v>0</v>
      </c>
      <c r="T1067" s="547">
        <f t="shared" si="94"/>
        <v>0</v>
      </c>
      <c r="U1067" s="547">
        <f t="shared" si="96"/>
        <v>0</v>
      </c>
    </row>
    <row r="1068" spans="1:21" x14ac:dyDescent="0.3">
      <c r="A1068" s="541" t="s">
        <v>5755</v>
      </c>
      <c r="B1068" s="557" t="s">
        <v>10</v>
      </c>
      <c r="C1068" s="558" t="s">
        <v>5299</v>
      </c>
      <c r="D1068" s="543" t="s">
        <v>217</v>
      </c>
      <c r="E1068" s="544">
        <v>2</v>
      </c>
      <c r="F1068" s="544">
        <v>9.4700000000000006</v>
      </c>
      <c r="G1068" s="544">
        <f t="shared" si="95"/>
        <v>18.940000000000001</v>
      </c>
      <c r="H1068" s="570">
        <v>0</v>
      </c>
      <c r="I1068" s="570">
        <v>9.4700000000000006</v>
      </c>
      <c r="J1068" s="570">
        <v>0</v>
      </c>
      <c r="K1068" s="544">
        <v>2</v>
      </c>
      <c r="L1068" s="544">
        <v>11.45</v>
      </c>
      <c r="M1068" s="544">
        <v>22.9</v>
      </c>
      <c r="N1068" s="544">
        <v>0</v>
      </c>
      <c r="O1068" s="544">
        <v>11.45</v>
      </c>
      <c r="P1068" s="544">
        <f t="shared" si="93"/>
        <v>0</v>
      </c>
      <c r="Q1068" s="556"/>
      <c r="R1068" s="556">
        <v>11.45</v>
      </c>
      <c r="S1068" s="544">
        <v>0</v>
      </c>
      <c r="T1068" s="547">
        <f t="shared" si="94"/>
        <v>2</v>
      </c>
      <c r="U1068" s="547">
        <f t="shared" si="96"/>
        <v>22.9</v>
      </c>
    </row>
    <row r="1069" spans="1:21" x14ac:dyDescent="0.3">
      <c r="A1069" s="541" t="s">
        <v>5756</v>
      </c>
      <c r="B1069" s="557" t="s">
        <v>10</v>
      </c>
      <c r="C1069" s="558" t="s">
        <v>5260</v>
      </c>
      <c r="D1069" s="543" t="s">
        <v>217</v>
      </c>
      <c r="E1069" s="544">
        <v>1</v>
      </c>
      <c r="F1069" s="544">
        <v>19.809999999999999</v>
      </c>
      <c r="G1069" s="544">
        <f t="shared" si="95"/>
        <v>19.809999999999999</v>
      </c>
      <c r="H1069" s="570">
        <v>0</v>
      </c>
      <c r="I1069" s="570">
        <v>19.809999999999999</v>
      </c>
      <c r="J1069" s="570">
        <v>0</v>
      </c>
      <c r="K1069" s="544">
        <v>1</v>
      </c>
      <c r="L1069" s="544">
        <v>23.95</v>
      </c>
      <c r="M1069" s="544">
        <v>23.95</v>
      </c>
      <c r="N1069" s="544">
        <v>0</v>
      </c>
      <c r="O1069" s="544">
        <v>23.95</v>
      </c>
      <c r="P1069" s="544">
        <f t="shared" si="93"/>
        <v>0</v>
      </c>
      <c r="Q1069" s="556"/>
      <c r="R1069" s="556">
        <v>23.95</v>
      </c>
      <c r="S1069" s="544">
        <v>0</v>
      </c>
      <c r="T1069" s="547">
        <f t="shared" si="94"/>
        <v>1</v>
      </c>
      <c r="U1069" s="547">
        <f t="shared" si="96"/>
        <v>23.95</v>
      </c>
    </row>
    <row r="1070" spans="1:21" x14ac:dyDescent="0.3">
      <c r="A1070" s="541" t="s">
        <v>5757</v>
      </c>
      <c r="B1070" s="557" t="s">
        <v>10</v>
      </c>
      <c r="C1070" s="558" t="s">
        <v>5758</v>
      </c>
      <c r="D1070" s="543" t="s">
        <v>217</v>
      </c>
      <c r="E1070" s="544">
        <v>1</v>
      </c>
      <c r="F1070" s="544">
        <v>9.15</v>
      </c>
      <c r="G1070" s="544">
        <f t="shared" si="95"/>
        <v>9.15</v>
      </c>
      <c r="H1070" s="570">
        <v>0</v>
      </c>
      <c r="I1070" s="570">
        <v>9.15</v>
      </c>
      <c r="J1070" s="570">
        <v>0</v>
      </c>
      <c r="K1070" s="544">
        <v>1</v>
      </c>
      <c r="L1070" s="544">
        <v>11.06</v>
      </c>
      <c r="M1070" s="544">
        <v>11.06</v>
      </c>
      <c r="N1070" s="544">
        <v>0</v>
      </c>
      <c r="O1070" s="544">
        <v>11.06</v>
      </c>
      <c r="P1070" s="544">
        <f t="shared" si="93"/>
        <v>0</v>
      </c>
      <c r="Q1070" s="556"/>
      <c r="R1070" s="556">
        <v>11.06</v>
      </c>
      <c r="S1070" s="544">
        <v>0</v>
      </c>
      <c r="T1070" s="547">
        <f t="shared" si="94"/>
        <v>1</v>
      </c>
      <c r="U1070" s="547">
        <f t="shared" si="96"/>
        <v>11.06</v>
      </c>
    </row>
    <row r="1071" spans="1:21" x14ac:dyDescent="0.3">
      <c r="A1071" s="541" t="s">
        <v>5759</v>
      </c>
      <c r="B1071" s="557" t="s">
        <v>10</v>
      </c>
      <c r="C1071" s="558" t="s">
        <v>5303</v>
      </c>
      <c r="D1071" s="543" t="s">
        <v>217</v>
      </c>
      <c r="E1071" s="544">
        <v>8</v>
      </c>
      <c r="F1071" s="544">
        <v>9.01</v>
      </c>
      <c r="G1071" s="544">
        <f t="shared" si="95"/>
        <v>72.08</v>
      </c>
      <c r="H1071" s="570">
        <v>0</v>
      </c>
      <c r="I1071" s="570">
        <v>9.01</v>
      </c>
      <c r="J1071" s="570">
        <v>0</v>
      </c>
      <c r="K1071" s="544">
        <v>8</v>
      </c>
      <c r="L1071" s="544">
        <v>10.89</v>
      </c>
      <c r="M1071" s="544">
        <v>87.12</v>
      </c>
      <c r="N1071" s="544">
        <v>0</v>
      </c>
      <c r="O1071" s="544">
        <v>10.89</v>
      </c>
      <c r="P1071" s="544">
        <f t="shared" si="93"/>
        <v>0</v>
      </c>
      <c r="Q1071" s="556"/>
      <c r="R1071" s="556">
        <v>10.89</v>
      </c>
      <c r="S1071" s="544">
        <v>0</v>
      </c>
      <c r="T1071" s="547">
        <f t="shared" si="94"/>
        <v>8</v>
      </c>
      <c r="U1071" s="547">
        <f t="shared" si="96"/>
        <v>87.12</v>
      </c>
    </row>
    <row r="1072" spans="1:21" x14ac:dyDescent="0.3">
      <c r="A1072" s="541" t="s">
        <v>5760</v>
      </c>
      <c r="B1072" s="557" t="s">
        <v>10</v>
      </c>
      <c r="C1072" s="558" t="s">
        <v>5258</v>
      </c>
      <c r="D1072" s="543" t="s">
        <v>217</v>
      </c>
      <c r="E1072" s="544">
        <v>2</v>
      </c>
      <c r="F1072" s="544">
        <v>19.850000000000001</v>
      </c>
      <c r="G1072" s="544">
        <f t="shared" si="95"/>
        <v>39.700000000000003</v>
      </c>
      <c r="H1072" s="570">
        <v>0</v>
      </c>
      <c r="I1072" s="570">
        <v>19.850000000000001</v>
      </c>
      <c r="J1072" s="570">
        <v>0</v>
      </c>
      <c r="K1072" s="544">
        <v>2</v>
      </c>
      <c r="L1072" s="544">
        <v>24</v>
      </c>
      <c r="M1072" s="544">
        <v>48</v>
      </c>
      <c r="N1072" s="544">
        <v>0</v>
      </c>
      <c r="O1072" s="544">
        <v>24</v>
      </c>
      <c r="P1072" s="544">
        <f t="shared" si="93"/>
        <v>0</v>
      </c>
      <c r="Q1072" s="556"/>
      <c r="R1072" s="556">
        <v>24</v>
      </c>
      <c r="S1072" s="544">
        <v>0</v>
      </c>
      <c r="T1072" s="547">
        <f t="shared" si="94"/>
        <v>2</v>
      </c>
      <c r="U1072" s="547">
        <f t="shared" si="96"/>
        <v>48</v>
      </c>
    </row>
    <row r="1073" spans="1:21" x14ac:dyDescent="0.3">
      <c r="A1073" s="541" t="s">
        <v>5761</v>
      </c>
      <c r="B1073" s="557" t="s">
        <v>10</v>
      </c>
      <c r="C1073" s="558" t="s">
        <v>5306</v>
      </c>
      <c r="D1073" s="543" t="s">
        <v>217</v>
      </c>
      <c r="E1073" s="544">
        <v>11</v>
      </c>
      <c r="F1073" s="544">
        <v>2.99</v>
      </c>
      <c r="G1073" s="544">
        <f t="shared" si="95"/>
        <v>32.89</v>
      </c>
      <c r="H1073" s="570">
        <v>0</v>
      </c>
      <c r="I1073" s="570">
        <v>2.99</v>
      </c>
      <c r="J1073" s="570">
        <v>0</v>
      </c>
      <c r="K1073" s="544">
        <v>11</v>
      </c>
      <c r="L1073" s="544">
        <v>3.62</v>
      </c>
      <c r="M1073" s="544">
        <v>39.82</v>
      </c>
      <c r="N1073" s="544">
        <v>0</v>
      </c>
      <c r="O1073" s="544">
        <v>3.62</v>
      </c>
      <c r="P1073" s="544">
        <f t="shared" si="93"/>
        <v>0</v>
      </c>
      <c r="Q1073" s="556"/>
      <c r="R1073" s="556">
        <v>3.62</v>
      </c>
      <c r="S1073" s="544">
        <v>0</v>
      </c>
      <c r="T1073" s="547">
        <f t="shared" si="94"/>
        <v>11</v>
      </c>
      <c r="U1073" s="547">
        <f t="shared" si="96"/>
        <v>39.82</v>
      </c>
    </row>
    <row r="1074" spans="1:21" x14ac:dyDescent="0.3">
      <c r="A1074" s="550" t="s">
        <v>5762</v>
      </c>
      <c r="B1074" s="551" t="s">
        <v>5308</v>
      </c>
      <c r="C1074" s="552"/>
      <c r="D1074" s="553">
        <v>0</v>
      </c>
      <c r="E1074" s="554">
        <v>0</v>
      </c>
      <c r="F1074" s="554">
        <v>0</v>
      </c>
      <c r="G1074" s="554">
        <f t="shared" si="95"/>
        <v>0</v>
      </c>
      <c r="H1074" s="555">
        <v>0</v>
      </c>
      <c r="I1074" s="555">
        <v>0</v>
      </c>
      <c r="J1074" s="555">
        <v>0</v>
      </c>
      <c r="K1074" s="554">
        <v>0</v>
      </c>
      <c r="L1074" s="554">
        <v>0</v>
      </c>
      <c r="M1074" s="554">
        <v>0</v>
      </c>
      <c r="N1074" s="554">
        <v>0</v>
      </c>
      <c r="O1074" s="554">
        <v>0</v>
      </c>
      <c r="P1074" s="544">
        <f t="shared" si="93"/>
        <v>0</v>
      </c>
      <c r="Q1074" s="556"/>
      <c r="R1074" s="556">
        <v>0</v>
      </c>
      <c r="S1074" s="544">
        <v>0</v>
      </c>
      <c r="T1074" s="547">
        <f t="shared" si="94"/>
        <v>0</v>
      </c>
      <c r="U1074" s="547">
        <f t="shared" si="96"/>
        <v>0</v>
      </c>
    </row>
    <row r="1075" spans="1:21" x14ac:dyDescent="0.3">
      <c r="A1075" s="541" t="s">
        <v>5763</v>
      </c>
      <c r="B1075" s="557" t="s">
        <v>10</v>
      </c>
      <c r="C1075" s="558" t="s">
        <v>5310</v>
      </c>
      <c r="D1075" s="543" t="s">
        <v>76</v>
      </c>
      <c r="E1075" s="544">
        <v>4</v>
      </c>
      <c r="F1075" s="544">
        <v>37.17</v>
      </c>
      <c r="G1075" s="544">
        <f t="shared" si="95"/>
        <v>148.68</v>
      </c>
      <c r="H1075" s="570">
        <v>0</v>
      </c>
      <c r="I1075" s="570">
        <v>37.17</v>
      </c>
      <c r="J1075" s="570">
        <v>0</v>
      </c>
      <c r="K1075" s="544">
        <v>4</v>
      </c>
      <c r="L1075" s="544">
        <v>44.94</v>
      </c>
      <c r="M1075" s="544">
        <v>179.76</v>
      </c>
      <c r="N1075" s="544">
        <v>0</v>
      </c>
      <c r="O1075" s="544">
        <v>44.94</v>
      </c>
      <c r="P1075" s="544">
        <f t="shared" si="93"/>
        <v>0</v>
      </c>
      <c r="Q1075" s="556"/>
      <c r="R1075" s="556">
        <v>44.94</v>
      </c>
      <c r="S1075" s="544">
        <v>0</v>
      </c>
      <c r="T1075" s="547">
        <f t="shared" si="94"/>
        <v>4</v>
      </c>
      <c r="U1075" s="547">
        <f t="shared" si="96"/>
        <v>179.76</v>
      </c>
    </row>
    <row r="1076" spans="1:21" x14ac:dyDescent="0.3">
      <c r="A1076" s="541" t="s">
        <v>5764</v>
      </c>
      <c r="B1076" s="557" t="s">
        <v>10</v>
      </c>
      <c r="C1076" s="558" t="s">
        <v>5312</v>
      </c>
      <c r="D1076" s="543" t="s">
        <v>217</v>
      </c>
      <c r="E1076" s="544">
        <v>2</v>
      </c>
      <c r="F1076" s="544">
        <v>36.21</v>
      </c>
      <c r="G1076" s="544">
        <f t="shared" si="95"/>
        <v>72.42</v>
      </c>
      <c r="H1076" s="570">
        <v>0</v>
      </c>
      <c r="I1076" s="570">
        <v>36.21</v>
      </c>
      <c r="J1076" s="570">
        <v>0</v>
      </c>
      <c r="K1076" s="544">
        <v>2</v>
      </c>
      <c r="L1076" s="544">
        <v>43.78</v>
      </c>
      <c r="M1076" s="544">
        <v>87.56</v>
      </c>
      <c r="N1076" s="544">
        <v>0</v>
      </c>
      <c r="O1076" s="544">
        <v>43.78</v>
      </c>
      <c r="P1076" s="544">
        <f t="shared" si="93"/>
        <v>0</v>
      </c>
      <c r="Q1076" s="556"/>
      <c r="R1076" s="556">
        <v>43.78</v>
      </c>
      <c r="S1076" s="544">
        <v>0</v>
      </c>
      <c r="T1076" s="547">
        <f t="shared" si="94"/>
        <v>2</v>
      </c>
      <c r="U1076" s="547">
        <f t="shared" si="96"/>
        <v>87.56</v>
      </c>
    </row>
    <row r="1077" spans="1:21" x14ac:dyDescent="0.3">
      <c r="A1077" s="550" t="s">
        <v>5765</v>
      </c>
      <c r="B1077" s="551" t="s">
        <v>5196</v>
      </c>
      <c r="C1077" s="552"/>
      <c r="D1077" s="553">
        <v>0</v>
      </c>
      <c r="E1077" s="554">
        <v>0</v>
      </c>
      <c r="F1077" s="554">
        <v>0</v>
      </c>
      <c r="G1077" s="554">
        <f t="shared" si="95"/>
        <v>0</v>
      </c>
      <c r="H1077" s="555">
        <v>0</v>
      </c>
      <c r="I1077" s="555">
        <v>0</v>
      </c>
      <c r="J1077" s="555">
        <v>0</v>
      </c>
      <c r="K1077" s="554">
        <v>0</v>
      </c>
      <c r="L1077" s="554">
        <v>0</v>
      </c>
      <c r="M1077" s="554">
        <v>0</v>
      </c>
      <c r="N1077" s="554">
        <v>0</v>
      </c>
      <c r="O1077" s="554">
        <v>0</v>
      </c>
      <c r="P1077" s="544">
        <f t="shared" si="93"/>
        <v>0</v>
      </c>
      <c r="Q1077" s="556"/>
      <c r="R1077" s="556">
        <v>0</v>
      </c>
      <c r="S1077" s="544">
        <v>0</v>
      </c>
      <c r="T1077" s="547">
        <f t="shared" si="94"/>
        <v>0</v>
      </c>
      <c r="U1077" s="547">
        <f t="shared" si="96"/>
        <v>0</v>
      </c>
    </row>
    <row r="1078" spans="1:21" x14ac:dyDescent="0.3">
      <c r="A1078" s="541" t="s">
        <v>5766</v>
      </c>
      <c r="B1078" s="557" t="s">
        <v>10</v>
      </c>
      <c r="C1078" s="558" t="s">
        <v>5767</v>
      </c>
      <c r="D1078" s="543" t="s">
        <v>217</v>
      </c>
      <c r="E1078" s="544">
        <v>4</v>
      </c>
      <c r="F1078" s="544">
        <v>15.72</v>
      </c>
      <c r="G1078" s="544">
        <f t="shared" si="95"/>
        <v>62.88</v>
      </c>
      <c r="H1078" s="570">
        <v>0</v>
      </c>
      <c r="I1078" s="570">
        <v>15.72</v>
      </c>
      <c r="J1078" s="570">
        <v>0</v>
      </c>
      <c r="K1078" s="544">
        <v>4</v>
      </c>
      <c r="L1078" s="544">
        <v>19.010000000000002</v>
      </c>
      <c r="M1078" s="544">
        <v>76.040000000000006</v>
      </c>
      <c r="N1078" s="544">
        <v>0</v>
      </c>
      <c r="O1078" s="544">
        <v>19.010000000000002</v>
      </c>
      <c r="P1078" s="544">
        <f t="shared" si="93"/>
        <v>0</v>
      </c>
      <c r="Q1078" s="556"/>
      <c r="R1078" s="556">
        <v>19.010000000000002</v>
      </c>
      <c r="S1078" s="544">
        <v>0</v>
      </c>
      <c r="T1078" s="547">
        <f t="shared" si="94"/>
        <v>4</v>
      </c>
      <c r="U1078" s="547">
        <f t="shared" si="96"/>
        <v>76.040000000000006</v>
      </c>
    </row>
    <row r="1079" spans="1:21" x14ac:dyDescent="0.3">
      <c r="A1079" s="550" t="s">
        <v>5768</v>
      </c>
      <c r="B1079" s="551" t="s">
        <v>5769</v>
      </c>
      <c r="C1079" s="552"/>
      <c r="D1079" s="553">
        <v>0</v>
      </c>
      <c r="E1079" s="554">
        <v>0</v>
      </c>
      <c r="F1079" s="554">
        <v>0</v>
      </c>
      <c r="G1079" s="554">
        <f t="shared" si="95"/>
        <v>0</v>
      </c>
      <c r="H1079" s="555">
        <v>0</v>
      </c>
      <c r="I1079" s="555">
        <v>0</v>
      </c>
      <c r="J1079" s="555">
        <v>0</v>
      </c>
      <c r="K1079" s="554"/>
      <c r="L1079" s="554">
        <v>0</v>
      </c>
      <c r="M1079" s="554">
        <v>0</v>
      </c>
      <c r="N1079" s="554"/>
      <c r="O1079" s="554">
        <v>0</v>
      </c>
      <c r="P1079" s="544">
        <f t="shared" si="93"/>
        <v>0</v>
      </c>
      <c r="Q1079" s="556"/>
      <c r="R1079" s="556">
        <v>0</v>
      </c>
      <c r="S1079" s="544">
        <v>0</v>
      </c>
      <c r="T1079" s="547">
        <f t="shared" si="94"/>
        <v>0</v>
      </c>
      <c r="U1079" s="547">
        <f t="shared" si="96"/>
        <v>0</v>
      </c>
    </row>
    <row r="1080" spans="1:21" x14ac:dyDescent="0.3">
      <c r="A1080" s="541" t="s">
        <v>5770</v>
      </c>
      <c r="B1080" s="557" t="s">
        <v>10</v>
      </c>
      <c r="C1080" s="558" t="s">
        <v>5303</v>
      </c>
      <c r="D1080" s="543" t="s">
        <v>217</v>
      </c>
      <c r="E1080" s="544">
        <v>4</v>
      </c>
      <c r="F1080" s="544">
        <v>9.01</v>
      </c>
      <c r="G1080" s="544">
        <f t="shared" si="95"/>
        <v>36.04</v>
      </c>
      <c r="H1080" s="570">
        <v>0</v>
      </c>
      <c r="I1080" s="570">
        <v>9.01</v>
      </c>
      <c r="J1080" s="570">
        <v>0</v>
      </c>
      <c r="K1080" s="544">
        <v>4</v>
      </c>
      <c r="L1080" s="544">
        <v>10.89</v>
      </c>
      <c r="M1080" s="544">
        <v>43.56</v>
      </c>
      <c r="N1080" s="544">
        <v>0</v>
      </c>
      <c r="O1080" s="544">
        <v>10.89</v>
      </c>
      <c r="P1080" s="544">
        <f t="shared" si="93"/>
        <v>0</v>
      </c>
      <c r="Q1080" s="556"/>
      <c r="R1080" s="556">
        <v>10.89</v>
      </c>
      <c r="S1080" s="544">
        <v>0</v>
      </c>
      <c r="T1080" s="547">
        <f t="shared" si="94"/>
        <v>4</v>
      </c>
      <c r="U1080" s="547">
        <f t="shared" si="96"/>
        <v>43.56</v>
      </c>
    </row>
    <row r="1081" spans="1:21" x14ac:dyDescent="0.3">
      <c r="A1081" s="541" t="s">
        <v>5771</v>
      </c>
      <c r="B1081" s="557" t="s">
        <v>10</v>
      </c>
      <c r="C1081" s="558" t="s">
        <v>5324</v>
      </c>
      <c r="D1081" s="543" t="s">
        <v>1200</v>
      </c>
      <c r="E1081" s="544">
        <v>4</v>
      </c>
      <c r="F1081" s="544">
        <v>9.43</v>
      </c>
      <c r="G1081" s="544">
        <f t="shared" si="95"/>
        <v>37.72</v>
      </c>
      <c r="H1081" s="570">
        <v>0</v>
      </c>
      <c r="I1081" s="570">
        <v>9.43</v>
      </c>
      <c r="J1081" s="570">
        <v>0</v>
      </c>
      <c r="K1081" s="544">
        <v>4</v>
      </c>
      <c r="L1081" s="544">
        <v>11.4</v>
      </c>
      <c r="M1081" s="544">
        <v>45.6</v>
      </c>
      <c r="N1081" s="544">
        <v>0</v>
      </c>
      <c r="O1081" s="544">
        <v>11.4</v>
      </c>
      <c r="P1081" s="544">
        <f t="shared" si="93"/>
        <v>0</v>
      </c>
      <c r="Q1081" s="556"/>
      <c r="R1081" s="556">
        <v>11.4</v>
      </c>
      <c r="S1081" s="544">
        <v>0</v>
      </c>
      <c r="T1081" s="547">
        <f t="shared" si="94"/>
        <v>4</v>
      </c>
      <c r="U1081" s="547">
        <f t="shared" si="96"/>
        <v>45.6</v>
      </c>
    </row>
    <row r="1082" spans="1:21" ht="27.6" x14ac:dyDescent="0.3">
      <c r="A1082" s="541" t="s">
        <v>5772</v>
      </c>
      <c r="B1082" s="557" t="s">
        <v>10</v>
      </c>
      <c r="C1082" s="558" t="s">
        <v>5331</v>
      </c>
      <c r="D1082" s="543" t="s">
        <v>179</v>
      </c>
      <c r="E1082" s="544">
        <v>20.350000000000001</v>
      </c>
      <c r="F1082" s="544">
        <v>9.57</v>
      </c>
      <c r="G1082" s="544">
        <f t="shared" si="95"/>
        <v>194.75</v>
      </c>
      <c r="H1082" s="570">
        <v>0</v>
      </c>
      <c r="I1082" s="570">
        <v>9.57</v>
      </c>
      <c r="J1082" s="570">
        <v>0</v>
      </c>
      <c r="K1082" s="544">
        <v>20.350000000000001</v>
      </c>
      <c r="L1082" s="544">
        <v>11.57</v>
      </c>
      <c r="M1082" s="544">
        <v>235.45</v>
      </c>
      <c r="N1082" s="544">
        <v>0</v>
      </c>
      <c r="O1082" s="544">
        <v>11.57</v>
      </c>
      <c r="P1082" s="544">
        <f t="shared" si="93"/>
        <v>0</v>
      </c>
      <c r="Q1082" s="556"/>
      <c r="R1082" s="556">
        <v>11.57</v>
      </c>
      <c r="S1082" s="544">
        <v>0</v>
      </c>
      <c r="T1082" s="547">
        <f t="shared" si="94"/>
        <v>20.350000000000001</v>
      </c>
      <c r="U1082" s="547">
        <f t="shared" si="96"/>
        <v>235.44</v>
      </c>
    </row>
    <row r="1083" spans="1:21" x14ac:dyDescent="0.3">
      <c r="A1083" s="550" t="s">
        <v>5773</v>
      </c>
      <c r="B1083" s="551" t="s">
        <v>5774</v>
      </c>
      <c r="C1083" s="552"/>
      <c r="D1083" s="553">
        <v>0</v>
      </c>
      <c r="E1083" s="554">
        <v>0</v>
      </c>
      <c r="F1083" s="554">
        <v>0</v>
      </c>
      <c r="G1083" s="554">
        <f t="shared" si="95"/>
        <v>0</v>
      </c>
      <c r="H1083" s="555">
        <v>0</v>
      </c>
      <c r="I1083" s="555">
        <v>0</v>
      </c>
      <c r="J1083" s="555">
        <v>0</v>
      </c>
      <c r="K1083" s="554"/>
      <c r="L1083" s="554">
        <v>0</v>
      </c>
      <c r="M1083" s="554">
        <v>0</v>
      </c>
      <c r="N1083" s="554"/>
      <c r="O1083" s="554">
        <v>0</v>
      </c>
      <c r="P1083" s="544">
        <f t="shared" si="93"/>
        <v>0</v>
      </c>
      <c r="Q1083" s="556"/>
      <c r="R1083" s="556">
        <v>0</v>
      </c>
      <c r="S1083" s="544">
        <v>0</v>
      </c>
      <c r="T1083" s="547">
        <f t="shared" si="94"/>
        <v>0</v>
      </c>
      <c r="U1083" s="547">
        <f t="shared" si="96"/>
        <v>0</v>
      </c>
    </row>
    <row r="1084" spans="1:21" ht="27.6" x14ac:dyDescent="0.3">
      <c r="A1084" s="541" t="s">
        <v>5775</v>
      </c>
      <c r="B1084" s="557" t="s">
        <v>10</v>
      </c>
      <c r="C1084" s="558" t="s">
        <v>5776</v>
      </c>
      <c r="D1084" s="543" t="s">
        <v>217</v>
      </c>
      <c r="E1084" s="544">
        <v>1</v>
      </c>
      <c r="F1084" s="544">
        <v>96.55</v>
      </c>
      <c r="G1084" s="544">
        <f t="shared" si="95"/>
        <v>96.55</v>
      </c>
      <c r="H1084" s="570">
        <v>0</v>
      </c>
      <c r="I1084" s="570">
        <v>96.55</v>
      </c>
      <c r="J1084" s="570">
        <v>0</v>
      </c>
      <c r="K1084" s="544">
        <v>1</v>
      </c>
      <c r="L1084" s="544">
        <v>116.73</v>
      </c>
      <c r="M1084" s="544">
        <v>116.73</v>
      </c>
      <c r="N1084" s="544">
        <v>0</v>
      </c>
      <c r="O1084" s="544">
        <v>116.73</v>
      </c>
      <c r="P1084" s="544">
        <f t="shared" si="93"/>
        <v>0</v>
      </c>
      <c r="Q1084" s="556"/>
      <c r="R1084" s="556">
        <v>116.73</v>
      </c>
      <c r="S1084" s="544">
        <v>0</v>
      </c>
      <c r="T1084" s="547">
        <f t="shared" si="94"/>
        <v>1</v>
      </c>
      <c r="U1084" s="547">
        <f t="shared" si="96"/>
        <v>116.73</v>
      </c>
    </row>
    <row r="1085" spans="1:21" ht="27.6" x14ac:dyDescent="0.3">
      <c r="A1085" s="541" t="s">
        <v>5777</v>
      </c>
      <c r="B1085" s="557" t="s">
        <v>10</v>
      </c>
      <c r="C1085" s="558" t="s">
        <v>5337</v>
      </c>
      <c r="D1085" s="543" t="s">
        <v>217</v>
      </c>
      <c r="E1085" s="544">
        <v>6</v>
      </c>
      <c r="F1085" s="544">
        <v>491.85</v>
      </c>
      <c r="G1085" s="544">
        <f t="shared" si="95"/>
        <v>2951.1</v>
      </c>
      <c r="H1085" s="570">
        <v>0</v>
      </c>
      <c r="I1085" s="570">
        <v>491.85</v>
      </c>
      <c r="J1085" s="570">
        <v>0</v>
      </c>
      <c r="K1085" s="544">
        <v>6</v>
      </c>
      <c r="L1085" s="544">
        <v>594.66999999999996</v>
      </c>
      <c r="M1085" s="544">
        <v>3568.02</v>
      </c>
      <c r="N1085" s="544">
        <v>0</v>
      </c>
      <c r="O1085" s="544">
        <v>594.66999999999996</v>
      </c>
      <c r="P1085" s="544">
        <f t="shared" si="93"/>
        <v>0</v>
      </c>
      <c r="Q1085" s="556"/>
      <c r="R1085" s="556">
        <v>594.66999999999996</v>
      </c>
      <c r="S1085" s="544">
        <v>0</v>
      </c>
      <c r="T1085" s="547">
        <f t="shared" si="94"/>
        <v>6</v>
      </c>
      <c r="U1085" s="547">
        <f t="shared" si="96"/>
        <v>3568.02</v>
      </c>
    </row>
    <row r="1086" spans="1:21" x14ac:dyDescent="0.3">
      <c r="A1086" s="541" t="s">
        <v>5778</v>
      </c>
      <c r="B1086" s="557" t="s">
        <v>10</v>
      </c>
      <c r="C1086" s="558" t="s">
        <v>5339</v>
      </c>
      <c r="D1086" s="543" t="s">
        <v>1200</v>
      </c>
      <c r="E1086" s="544">
        <v>4</v>
      </c>
      <c r="F1086" s="544">
        <v>46.67</v>
      </c>
      <c r="G1086" s="544">
        <f t="shared" si="95"/>
        <v>186.68</v>
      </c>
      <c r="H1086" s="570">
        <v>0</v>
      </c>
      <c r="I1086" s="570">
        <v>46.67</v>
      </c>
      <c r="J1086" s="570">
        <v>0</v>
      </c>
      <c r="K1086" s="544">
        <v>4</v>
      </c>
      <c r="L1086" s="544">
        <v>56.43</v>
      </c>
      <c r="M1086" s="544">
        <v>225.72</v>
      </c>
      <c r="N1086" s="544">
        <v>0</v>
      </c>
      <c r="O1086" s="544">
        <v>56.43</v>
      </c>
      <c r="P1086" s="544">
        <f t="shared" si="93"/>
        <v>0</v>
      </c>
      <c r="Q1086" s="556"/>
      <c r="R1086" s="556">
        <v>56.43</v>
      </c>
      <c r="S1086" s="544">
        <v>0</v>
      </c>
      <c r="T1086" s="547">
        <f t="shared" si="94"/>
        <v>4</v>
      </c>
      <c r="U1086" s="547">
        <f t="shared" si="96"/>
        <v>225.72</v>
      </c>
    </row>
    <row r="1087" spans="1:21" x14ac:dyDescent="0.3">
      <c r="A1087" s="541" t="s">
        <v>5779</v>
      </c>
      <c r="B1087" s="557" t="s">
        <v>10</v>
      </c>
      <c r="C1087" s="558" t="s">
        <v>5780</v>
      </c>
      <c r="D1087" s="543" t="s">
        <v>217</v>
      </c>
      <c r="E1087" s="544">
        <v>5</v>
      </c>
      <c r="F1087" s="544">
        <v>12.68</v>
      </c>
      <c r="G1087" s="544">
        <f t="shared" si="95"/>
        <v>63.4</v>
      </c>
      <c r="H1087" s="570">
        <v>0</v>
      </c>
      <c r="I1087" s="570">
        <v>12.68</v>
      </c>
      <c r="J1087" s="570">
        <v>0</v>
      </c>
      <c r="K1087" s="544">
        <v>5</v>
      </c>
      <c r="L1087" s="544">
        <v>15.33</v>
      </c>
      <c r="M1087" s="544">
        <v>76.650000000000006</v>
      </c>
      <c r="N1087" s="544">
        <v>0</v>
      </c>
      <c r="O1087" s="544">
        <v>15.33</v>
      </c>
      <c r="P1087" s="544">
        <f t="shared" si="93"/>
        <v>0</v>
      </c>
      <c r="Q1087" s="556"/>
      <c r="R1087" s="556">
        <v>15.33</v>
      </c>
      <c r="S1087" s="544">
        <v>0</v>
      </c>
      <c r="T1087" s="547">
        <f t="shared" si="94"/>
        <v>5</v>
      </c>
      <c r="U1087" s="547">
        <f t="shared" si="96"/>
        <v>76.650000000000006</v>
      </c>
    </row>
    <row r="1088" spans="1:21" ht="27.6" x14ac:dyDescent="0.3">
      <c r="A1088" s="541" t="s">
        <v>5781</v>
      </c>
      <c r="B1088" s="557" t="s">
        <v>10</v>
      </c>
      <c r="C1088" s="558" t="s">
        <v>5343</v>
      </c>
      <c r="D1088" s="543" t="s">
        <v>217</v>
      </c>
      <c r="E1088" s="544">
        <v>6</v>
      </c>
      <c r="F1088" s="544">
        <v>6.39</v>
      </c>
      <c r="G1088" s="544">
        <f t="shared" si="95"/>
        <v>38.340000000000003</v>
      </c>
      <c r="H1088" s="570">
        <v>0</v>
      </c>
      <c r="I1088" s="570">
        <v>6.39</v>
      </c>
      <c r="J1088" s="570">
        <v>0</v>
      </c>
      <c r="K1088" s="544">
        <v>6</v>
      </c>
      <c r="L1088" s="544">
        <v>7.73</v>
      </c>
      <c r="M1088" s="544">
        <v>46.38</v>
      </c>
      <c r="N1088" s="544">
        <v>0</v>
      </c>
      <c r="O1088" s="544">
        <v>7.73</v>
      </c>
      <c r="P1088" s="544">
        <f t="shared" si="93"/>
        <v>0</v>
      </c>
      <c r="Q1088" s="556"/>
      <c r="R1088" s="556">
        <v>7.73</v>
      </c>
      <c r="S1088" s="544">
        <v>0</v>
      </c>
      <c r="T1088" s="547">
        <f t="shared" si="94"/>
        <v>6</v>
      </c>
      <c r="U1088" s="547">
        <f t="shared" si="96"/>
        <v>46.38</v>
      </c>
    </row>
    <row r="1089" spans="1:21" ht="27.6" x14ac:dyDescent="0.3">
      <c r="A1089" s="541" t="s">
        <v>5782</v>
      </c>
      <c r="B1089" s="557" t="s">
        <v>10</v>
      </c>
      <c r="C1089" s="558" t="s">
        <v>5345</v>
      </c>
      <c r="D1089" s="543" t="s">
        <v>217</v>
      </c>
      <c r="E1089" s="544">
        <v>1</v>
      </c>
      <c r="F1089" s="544">
        <v>6055.61</v>
      </c>
      <c r="G1089" s="544">
        <f t="shared" si="95"/>
        <v>6055.61</v>
      </c>
      <c r="H1089" s="570">
        <v>0</v>
      </c>
      <c r="I1089" s="570">
        <v>6055.61</v>
      </c>
      <c r="J1089" s="570">
        <v>0</v>
      </c>
      <c r="K1089" s="544">
        <v>1</v>
      </c>
      <c r="L1089" s="544">
        <v>7321.56</v>
      </c>
      <c r="M1089" s="544">
        <v>7321.56</v>
      </c>
      <c r="N1089" s="544">
        <v>0</v>
      </c>
      <c r="O1089" s="544">
        <v>7321.56</v>
      </c>
      <c r="P1089" s="544">
        <f t="shared" si="93"/>
        <v>0</v>
      </c>
      <c r="Q1089" s="556"/>
      <c r="R1089" s="556">
        <v>7321.56</v>
      </c>
      <c r="S1089" s="544">
        <v>0</v>
      </c>
      <c r="T1089" s="547">
        <f t="shared" si="94"/>
        <v>1</v>
      </c>
      <c r="U1089" s="547">
        <f t="shared" si="96"/>
        <v>7321.56</v>
      </c>
    </row>
    <row r="1090" spans="1:21" x14ac:dyDescent="0.3">
      <c r="A1090" s="541" t="s">
        <v>5783</v>
      </c>
      <c r="B1090" s="557" t="s">
        <v>10</v>
      </c>
      <c r="C1090" s="558" t="s">
        <v>5347</v>
      </c>
      <c r="D1090" s="543" t="s">
        <v>217</v>
      </c>
      <c r="E1090" s="544">
        <v>1</v>
      </c>
      <c r="F1090" s="544">
        <v>5450.31</v>
      </c>
      <c r="G1090" s="544">
        <f t="shared" si="95"/>
        <v>5450.31</v>
      </c>
      <c r="H1090" s="570">
        <v>0</v>
      </c>
      <c r="I1090" s="570">
        <v>5450.31</v>
      </c>
      <c r="J1090" s="570">
        <v>0</v>
      </c>
      <c r="K1090" s="544">
        <v>1</v>
      </c>
      <c r="L1090" s="544">
        <v>6589.72</v>
      </c>
      <c r="M1090" s="544">
        <v>6589.72</v>
      </c>
      <c r="N1090" s="544">
        <v>0</v>
      </c>
      <c r="O1090" s="544">
        <v>6589.72</v>
      </c>
      <c r="P1090" s="544">
        <f t="shared" si="93"/>
        <v>0</v>
      </c>
      <c r="Q1090" s="556"/>
      <c r="R1090" s="556">
        <v>6589.72</v>
      </c>
      <c r="S1090" s="544">
        <v>0</v>
      </c>
      <c r="T1090" s="547">
        <f t="shared" si="94"/>
        <v>1</v>
      </c>
      <c r="U1090" s="547">
        <f t="shared" si="96"/>
        <v>6589.72</v>
      </c>
    </row>
    <row r="1091" spans="1:21" x14ac:dyDescent="0.3">
      <c r="A1091" s="559" t="s">
        <v>318</v>
      </c>
      <c r="B1091" s="560" t="s">
        <v>5349</v>
      </c>
      <c r="C1091" s="561"/>
      <c r="D1091" s="562">
        <v>0</v>
      </c>
      <c r="E1091" s="563">
        <v>0</v>
      </c>
      <c r="F1091" s="563">
        <v>0</v>
      </c>
      <c r="G1091" s="563">
        <f t="shared" si="95"/>
        <v>0</v>
      </c>
      <c r="H1091" s="563">
        <v>0</v>
      </c>
      <c r="I1091" s="563">
        <v>0</v>
      </c>
      <c r="J1091" s="563">
        <v>0</v>
      </c>
      <c r="K1091" s="563"/>
      <c r="L1091" s="563">
        <v>0</v>
      </c>
      <c r="M1091" s="563"/>
      <c r="N1091" s="563"/>
      <c r="O1091" s="563">
        <v>0</v>
      </c>
      <c r="P1091" s="563">
        <f>SUM(P1092:P1097)</f>
        <v>0</v>
      </c>
      <c r="Q1091" s="564"/>
      <c r="R1091" s="564"/>
      <c r="S1091" s="565">
        <v>0</v>
      </c>
      <c r="T1091" s="566">
        <f t="shared" si="94"/>
        <v>0</v>
      </c>
      <c r="U1091" s="566">
        <f t="shared" si="96"/>
        <v>0</v>
      </c>
    </row>
    <row r="1092" spans="1:21" ht="27.6" x14ac:dyDescent="0.3">
      <c r="A1092" s="541" t="s">
        <v>5784</v>
      </c>
      <c r="B1092" s="557" t="s">
        <v>10</v>
      </c>
      <c r="C1092" s="558" t="s">
        <v>5351</v>
      </c>
      <c r="D1092" s="543" t="s">
        <v>1200</v>
      </c>
      <c r="E1092" s="544">
        <v>1</v>
      </c>
      <c r="F1092" s="544">
        <v>22.56</v>
      </c>
      <c r="G1092" s="544">
        <f t="shared" si="95"/>
        <v>22.56</v>
      </c>
      <c r="H1092" s="570">
        <v>0</v>
      </c>
      <c r="I1092" s="570">
        <v>22.56</v>
      </c>
      <c r="J1092" s="570">
        <v>0</v>
      </c>
      <c r="K1092" s="544">
        <v>1</v>
      </c>
      <c r="L1092" s="544">
        <v>27.28</v>
      </c>
      <c r="M1092" s="544">
        <v>27.28</v>
      </c>
      <c r="N1092" s="544">
        <v>0</v>
      </c>
      <c r="O1092" s="544">
        <v>27.28</v>
      </c>
      <c r="P1092" s="544">
        <f t="shared" ref="P1092:P1097" si="97">ROUND(N1092*O1092,2)</f>
        <v>0</v>
      </c>
      <c r="Q1092" s="556"/>
      <c r="R1092" s="556">
        <v>27.28</v>
      </c>
      <c r="S1092" s="544">
        <v>0</v>
      </c>
      <c r="T1092" s="547">
        <f t="shared" si="94"/>
        <v>1</v>
      </c>
      <c r="U1092" s="547">
        <f t="shared" si="96"/>
        <v>27.28</v>
      </c>
    </row>
    <row r="1093" spans="1:21" ht="27.6" x14ac:dyDescent="0.3">
      <c r="A1093" s="541" t="s">
        <v>5785</v>
      </c>
      <c r="B1093" s="557" t="s">
        <v>10</v>
      </c>
      <c r="C1093" s="558" t="s">
        <v>5353</v>
      </c>
      <c r="D1093" s="543" t="s">
        <v>1200</v>
      </c>
      <c r="E1093" s="544">
        <v>1</v>
      </c>
      <c r="F1093" s="544">
        <v>22.56</v>
      </c>
      <c r="G1093" s="544">
        <f t="shared" si="95"/>
        <v>22.56</v>
      </c>
      <c r="H1093" s="570">
        <v>0</v>
      </c>
      <c r="I1093" s="570">
        <v>22.56</v>
      </c>
      <c r="J1093" s="570">
        <v>0</v>
      </c>
      <c r="K1093" s="544">
        <v>1</v>
      </c>
      <c r="L1093" s="544">
        <v>27.28</v>
      </c>
      <c r="M1093" s="544">
        <v>27.28</v>
      </c>
      <c r="N1093" s="544">
        <v>0</v>
      </c>
      <c r="O1093" s="544">
        <v>27.28</v>
      </c>
      <c r="P1093" s="544">
        <f t="shared" si="97"/>
        <v>0</v>
      </c>
      <c r="Q1093" s="556"/>
      <c r="R1093" s="556">
        <v>27.28</v>
      </c>
      <c r="S1093" s="544">
        <v>0</v>
      </c>
      <c r="T1093" s="547">
        <f t="shared" si="94"/>
        <v>1</v>
      </c>
      <c r="U1093" s="547">
        <f t="shared" si="96"/>
        <v>27.28</v>
      </c>
    </row>
    <row r="1094" spans="1:21" ht="27.6" x14ac:dyDescent="0.3">
      <c r="A1094" s="541" t="s">
        <v>5786</v>
      </c>
      <c r="B1094" s="557" t="s">
        <v>10</v>
      </c>
      <c r="C1094" s="558" t="s">
        <v>5355</v>
      </c>
      <c r="D1094" s="543" t="s">
        <v>1474</v>
      </c>
      <c r="E1094" s="544">
        <v>1</v>
      </c>
      <c r="F1094" s="544">
        <v>19.72</v>
      </c>
      <c r="G1094" s="544">
        <f t="shared" si="95"/>
        <v>19.72</v>
      </c>
      <c r="H1094" s="570">
        <v>0</v>
      </c>
      <c r="I1094" s="570">
        <v>19.72</v>
      </c>
      <c r="J1094" s="570">
        <v>0</v>
      </c>
      <c r="K1094" s="544">
        <v>1</v>
      </c>
      <c r="L1094" s="544">
        <v>23.84</v>
      </c>
      <c r="M1094" s="544">
        <v>23.84</v>
      </c>
      <c r="N1094" s="544">
        <v>0</v>
      </c>
      <c r="O1094" s="544">
        <v>23.84</v>
      </c>
      <c r="P1094" s="544">
        <f t="shared" si="97"/>
        <v>0</v>
      </c>
      <c r="Q1094" s="556"/>
      <c r="R1094" s="556">
        <v>23.84</v>
      </c>
      <c r="S1094" s="544">
        <v>0</v>
      </c>
      <c r="T1094" s="547">
        <f t="shared" si="94"/>
        <v>1</v>
      </c>
      <c r="U1094" s="547">
        <f t="shared" si="96"/>
        <v>23.84</v>
      </c>
    </row>
    <row r="1095" spans="1:21" x14ac:dyDescent="0.3">
      <c r="A1095" s="541" t="s">
        <v>5787</v>
      </c>
      <c r="B1095" s="557" t="s">
        <v>10</v>
      </c>
      <c r="C1095" s="558" t="s">
        <v>5357</v>
      </c>
      <c r="D1095" s="543" t="s">
        <v>217</v>
      </c>
      <c r="E1095" s="544">
        <v>3</v>
      </c>
      <c r="F1095" s="544">
        <v>32.53</v>
      </c>
      <c r="G1095" s="544">
        <f t="shared" si="95"/>
        <v>97.59</v>
      </c>
      <c r="H1095" s="570">
        <v>0</v>
      </c>
      <c r="I1095" s="570">
        <v>32.53</v>
      </c>
      <c r="J1095" s="570">
        <v>0</v>
      </c>
      <c r="K1095" s="544">
        <v>3</v>
      </c>
      <c r="L1095" s="544">
        <v>39.33</v>
      </c>
      <c r="M1095" s="544">
        <v>117.99</v>
      </c>
      <c r="N1095" s="544">
        <v>0</v>
      </c>
      <c r="O1095" s="544">
        <v>39.33</v>
      </c>
      <c r="P1095" s="544">
        <f t="shared" si="97"/>
        <v>0</v>
      </c>
      <c r="Q1095" s="556"/>
      <c r="R1095" s="556">
        <v>39.33</v>
      </c>
      <c r="S1095" s="544">
        <v>0</v>
      </c>
      <c r="T1095" s="547">
        <f t="shared" si="94"/>
        <v>3</v>
      </c>
      <c r="U1095" s="547">
        <f t="shared" si="96"/>
        <v>117.99</v>
      </c>
    </row>
    <row r="1096" spans="1:21" x14ac:dyDescent="0.3">
      <c r="A1096" s="541" t="s">
        <v>5788</v>
      </c>
      <c r="B1096" s="557" t="s">
        <v>10</v>
      </c>
      <c r="C1096" s="558" t="s">
        <v>5359</v>
      </c>
      <c r="D1096" s="543" t="s">
        <v>217</v>
      </c>
      <c r="E1096" s="544">
        <v>2</v>
      </c>
      <c r="F1096" s="544">
        <v>228.85</v>
      </c>
      <c r="G1096" s="544">
        <f t="shared" si="95"/>
        <v>457.7</v>
      </c>
      <c r="H1096" s="570">
        <v>0</v>
      </c>
      <c r="I1096" s="570">
        <v>228.85</v>
      </c>
      <c r="J1096" s="570">
        <v>0</v>
      </c>
      <c r="K1096" s="544">
        <v>2</v>
      </c>
      <c r="L1096" s="544">
        <v>276.69</v>
      </c>
      <c r="M1096" s="544">
        <v>553.38</v>
      </c>
      <c r="N1096" s="544">
        <v>0</v>
      </c>
      <c r="O1096" s="544">
        <v>276.69</v>
      </c>
      <c r="P1096" s="544">
        <f t="shared" si="97"/>
        <v>0</v>
      </c>
      <c r="Q1096" s="556"/>
      <c r="R1096" s="556">
        <v>276.69</v>
      </c>
      <c r="S1096" s="544">
        <v>0</v>
      </c>
      <c r="T1096" s="547">
        <f t="shared" si="94"/>
        <v>2</v>
      </c>
      <c r="U1096" s="547">
        <f t="shared" si="96"/>
        <v>553.38</v>
      </c>
    </row>
    <row r="1097" spans="1:21" x14ac:dyDescent="0.3">
      <c r="A1097" s="541" t="s">
        <v>5789</v>
      </c>
      <c r="B1097" s="557" t="s">
        <v>10</v>
      </c>
      <c r="C1097" s="558" t="s">
        <v>5361</v>
      </c>
      <c r="D1097" s="543" t="s">
        <v>217</v>
      </c>
      <c r="E1097" s="544">
        <v>6</v>
      </c>
      <c r="F1097" s="544">
        <v>202.76</v>
      </c>
      <c r="G1097" s="544">
        <f t="shared" si="95"/>
        <v>1216.56</v>
      </c>
      <c r="H1097" s="570">
        <v>0</v>
      </c>
      <c r="I1097" s="570">
        <v>202.76</v>
      </c>
      <c r="J1097" s="570">
        <v>0</v>
      </c>
      <c r="K1097" s="544">
        <v>6</v>
      </c>
      <c r="L1097" s="544">
        <v>245.15</v>
      </c>
      <c r="M1097" s="544">
        <v>1470.9</v>
      </c>
      <c r="N1097" s="544">
        <v>0</v>
      </c>
      <c r="O1097" s="544">
        <v>245.15</v>
      </c>
      <c r="P1097" s="544">
        <f t="shared" si="97"/>
        <v>0</v>
      </c>
      <c r="Q1097" s="556"/>
      <c r="R1097" s="556">
        <v>245.15</v>
      </c>
      <c r="S1097" s="544">
        <v>0</v>
      </c>
      <c r="T1097" s="547">
        <f t="shared" si="94"/>
        <v>6</v>
      </c>
      <c r="U1097" s="547">
        <f t="shared" si="96"/>
        <v>1470.9</v>
      </c>
    </row>
    <row r="1098" spans="1:21" x14ac:dyDescent="0.3">
      <c r="A1098" s="559" t="s">
        <v>320</v>
      </c>
      <c r="B1098" s="560" t="s">
        <v>993</v>
      </c>
      <c r="C1098" s="561"/>
      <c r="D1098" s="562">
        <v>0</v>
      </c>
      <c r="E1098" s="563">
        <v>0</v>
      </c>
      <c r="F1098" s="563">
        <v>0</v>
      </c>
      <c r="G1098" s="563">
        <f t="shared" si="95"/>
        <v>0</v>
      </c>
      <c r="H1098" s="563">
        <v>0</v>
      </c>
      <c r="I1098" s="563">
        <v>0</v>
      </c>
      <c r="J1098" s="563">
        <v>0</v>
      </c>
      <c r="K1098" s="563"/>
      <c r="L1098" s="563">
        <v>0</v>
      </c>
      <c r="M1098" s="563"/>
      <c r="N1098" s="563"/>
      <c r="O1098" s="563">
        <v>0</v>
      </c>
      <c r="P1098" s="563">
        <f>SUM(P1099:P1142)</f>
        <v>0</v>
      </c>
      <c r="Q1098" s="564"/>
      <c r="R1098" s="564"/>
      <c r="S1098" s="565">
        <v>0</v>
      </c>
      <c r="T1098" s="566">
        <f t="shared" si="94"/>
        <v>0</v>
      </c>
      <c r="U1098" s="566">
        <f t="shared" si="96"/>
        <v>0</v>
      </c>
    </row>
    <row r="1099" spans="1:21" x14ac:dyDescent="0.3">
      <c r="A1099" s="550" t="s">
        <v>5790</v>
      </c>
      <c r="B1099" s="551" t="s">
        <v>5381</v>
      </c>
      <c r="C1099" s="552"/>
      <c r="D1099" s="553">
        <v>0</v>
      </c>
      <c r="E1099" s="554">
        <v>0</v>
      </c>
      <c r="F1099" s="554">
        <v>0</v>
      </c>
      <c r="G1099" s="554">
        <f t="shared" si="95"/>
        <v>0</v>
      </c>
      <c r="H1099" s="555">
        <v>0</v>
      </c>
      <c r="I1099" s="555">
        <v>0</v>
      </c>
      <c r="J1099" s="555">
        <v>0</v>
      </c>
      <c r="K1099" s="554"/>
      <c r="L1099" s="554">
        <v>0</v>
      </c>
      <c r="M1099" s="554">
        <v>0</v>
      </c>
      <c r="N1099" s="554"/>
      <c r="O1099" s="554">
        <v>0</v>
      </c>
      <c r="P1099" s="544">
        <f t="shared" ref="P1099:P1142" si="98">ROUND(N1099*O1099,2)</f>
        <v>0</v>
      </c>
      <c r="Q1099" s="556"/>
      <c r="R1099" s="556">
        <v>0</v>
      </c>
      <c r="S1099" s="544">
        <v>0</v>
      </c>
      <c r="T1099" s="547">
        <f t="shared" si="94"/>
        <v>0</v>
      </c>
      <c r="U1099" s="547">
        <f t="shared" si="96"/>
        <v>0</v>
      </c>
    </row>
    <row r="1100" spans="1:21" ht="41.4" x14ac:dyDescent="0.3">
      <c r="A1100" s="541" t="s">
        <v>5791</v>
      </c>
      <c r="B1100" s="557" t="s">
        <v>10</v>
      </c>
      <c r="C1100" s="558" t="s">
        <v>5383</v>
      </c>
      <c r="D1100" s="543" t="s">
        <v>179</v>
      </c>
      <c r="E1100" s="544">
        <v>62.33</v>
      </c>
      <c r="F1100" s="544">
        <v>32.56</v>
      </c>
      <c r="G1100" s="544">
        <f t="shared" si="95"/>
        <v>2029.46</v>
      </c>
      <c r="H1100" s="570">
        <v>20</v>
      </c>
      <c r="I1100" s="570">
        <v>32.56</v>
      </c>
      <c r="J1100" s="570">
        <v>651.20000000000005</v>
      </c>
      <c r="K1100" s="544">
        <v>42.33</v>
      </c>
      <c r="L1100" s="544">
        <v>39.369999999999997</v>
      </c>
      <c r="M1100" s="544">
        <v>1666.53</v>
      </c>
      <c r="N1100" s="544">
        <v>0</v>
      </c>
      <c r="O1100" s="544">
        <v>39.369999999999997</v>
      </c>
      <c r="P1100" s="544">
        <f t="shared" si="98"/>
        <v>0</v>
      </c>
      <c r="Q1100" s="556"/>
      <c r="R1100" s="556">
        <v>39.369999999999997</v>
      </c>
      <c r="S1100" s="544">
        <v>0</v>
      </c>
      <c r="T1100" s="547">
        <f t="shared" si="94"/>
        <v>62.33</v>
      </c>
      <c r="U1100" s="547">
        <f t="shared" si="96"/>
        <v>2317.73</v>
      </c>
    </row>
    <row r="1101" spans="1:21" ht="27.6" x14ac:dyDescent="0.3">
      <c r="A1101" s="541" t="s">
        <v>5792</v>
      </c>
      <c r="B1101" s="557" t="s">
        <v>10</v>
      </c>
      <c r="C1101" s="558" t="s">
        <v>5426</v>
      </c>
      <c r="D1101" s="543" t="s">
        <v>91</v>
      </c>
      <c r="E1101" s="544">
        <v>1.29</v>
      </c>
      <c r="F1101" s="544">
        <v>641.09</v>
      </c>
      <c r="G1101" s="544">
        <f t="shared" si="95"/>
        <v>827.01</v>
      </c>
      <c r="H1101" s="570">
        <v>0</v>
      </c>
      <c r="I1101" s="570">
        <v>641.09</v>
      </c>
      <c r="J1101" s="570">
        <v>0</v>
      </c>
      <c r="K1101" s="544">
        <v>1.29</v>
      </c>
      <c r="L1101" s="544">
        <v>775.11</v>
      </c>
      <c r="M1101" s="544">
        <v>999.89</v>
      </c>
      <c r="N1101" s="544">
        <v>0</v>
      </c>
      <c r="O1101" s="544">
        <v>775.11</v>
      </c>
      <c r="P1101" s="544">
        <f t="shared" si="98"/>
        <v>0</v>
      </c>
      <c r="Q1101" s="556"/>
      <c r="R1101" s="556">
        <v>775.11</v>
      </c>
      <c r="S1101" s="544">
        <v>0</v>
      </c>
      <c r="T1101" s="547">
        <f t="shared" si="94"/>
        <v>1.29</v>
      </c>
      <c r="U1101" s="547">
        <f t="shared" si="96"/>
        <v>999.89</v>
      </c>
    </row>
    <row r="1102" spans="1:21" ht="27.6" x14ac:dyDescent="0.3">
      <c r="A1102" s="541" t="s">
        <v>5793</v>
      </c>
      <c r="B1102" s="557" t="s">
        <v>10</v>
      </c>
      <c r="C1102" s="558" t="s">
        <v>5794</v>
      </c>
      <c r="D1102" s="543" t="s">
        <v>91</v>
      </c>
      <c r="E1102" s="544">
        <v>3.52</v>
      </c>
      <c r="F1102" s="544">
        <v>480.72</v>
      </c>
      <c r="G1102" s="544">
        <f t="shared" si="95"/>
        <v>1692.13</v>
      </c>
      <c r="H1102" s="570">
        <v>0</v>
      </c>
      <c r="I1102" s="570">
        <v>480.72</v>
      </c>
      <c r="J1102" s="570">
        <v>0</v>
      </c>
      <c r="K1102" s="544">
        <v>3.52</v>
      </c>
      <c r="L1102" s="544">
        <v>581.22</v>
      </c>
      <c r="M1102" s="544">
        <v>2045.89</v>
      </c>
      <c r="N1102" s="544">
        <v>0</v>
      </c>
      <c r="O1102" s="544">
        <v>581.22</v>
      </c>
      <c r="P1102" s="544">
        <f t="shared" si="98"/>
        <v>0</v>
      </c>
      <c r="Q1102" s="556"/>
      <c r="R1102" s="556">
        <v>581.22</v>
      </c>
      <c r="S1102" s="544">
        <v>0</v>
      </c>
      <c r="T1102" s="547">
        <f t="shared" si="94"/>
        <v>3.52</v>
      </c>
      <c r="U1102" s="547">
        <f t="shared" si="96"/>
        <v>2045.89</v>
      </c>
    </row>
    <row r="1103" spans="1:21" x14ac:dyDescent="0.3">
      <c r="A1103" s="550" t="s">
        <v>5795</v>
      </c>
      <c r="B1103" s="551" t="s">
        <v>5796</v>
      </c>
      <c r="C1103" s="552"/>
      <c r="D1103" s="553">
        <v>0</v>
      </c>
      <c r="E1103" s="554">
        <v>0</v>
      </c>
      <c r="F1103" s="554">
        <v>0</v>
      </c>
      <c r="G1103" s="554">
        <f t="shared" si="95"/>
        <v>0</v>
      </c>
      <c r="H1103" s="555">
        <v>0</v>
      </c>
      <c r="I1103" s="555">
        <v>0</v>
      </c>
      <c r="J1103" s="555">
        <v>0</v>
      </c>
      <c r="K1103" s="554"/>
      <c r="L1103" s="554">
        <v>0</v>
      </c>
      <c r="M1103" s="554">
        <v>0</v>
      </c>
      <c r="N1103" s="554"/>
      <c r="O1103" s="554">
        <v>0</v>
      </c>
      <c r="P1103" s="544">
        <f t="shared" si="98"/>
        <v>0</v>
      </c>
      <c r="Q1103" s="556"/>
      <c r="R1103" s="556">
        <v>0</v>
      </c>
      <c r="S1103" s="544">
        <v>0</v>
      </c>
      <c r="T1103" s="547">
        <f t="shared" si="94"/>
        <v>0</v>
      </c>
      <c r="U1103" s="547">
        <f t="shared" si="96"/>
        <v>0</v>
      </c>
    </row>
    <row r="1104" spans="1:21" x14ac:dyDescent="0.3">
      <c r="A1104" s="541" t="s">
        <v>5797</v>
      </c>
      <c r="B1104" s="557" t="s">
        <v>10</v>
      </c>
      <c r="C1104" s="558" t="s">
        <v>5397</v>
      </c>
      <c r="D1104" s="543" t="s">
        <v>91</v>
      </c>
      <c r="E1104" s="544">
        <v>5.63</v>
      </c>
      <c r="F1104" s="544">
        <v>75.66</v>
      </c>
      <c r="G1104" s="544">
        <f t="shared" si="95"/>
        <v>425.97</v>
      </c>
      <c r="H1104" s="570">
        <v>0</v>
      </c>
      <c r="I1104" s="570">
        <v>75.66</v>
      </c>
      <c r="J1104" s="570">
        <v>0</v>
      </c>
      <c r="K1104" s="544">
        <v>5.63</v>
      </c>
      <c r="L1104" s="544">
        <v>91.48</v>
      </c>
      <c r="M1104" s="544">
        <v>515.03</v>
      </c>
      <c r="N1104" s="544">
        <v>0</v>
      </c>
      <c r="O1104" s="544">
        <v>91.48</v>
      </c>
      <c r="P1104" s="544">
        <f t="shared" si="98"/>
        <v>0</v>
      </c>
      <c r="Q1104" s="556"/>
      <c r="R1104" s="556">
        <v>91.48</v>
      </c>
      <c r="S1104" s="544">
        <v>0</v>
      </c>
      <c r="T1104" s="547">
        <f t="shared" si="94"/>
        <v>5.63</v>
      </c>
      <c r="U1104" s="547">
        <f t="shared" si="96"/>
        <v>515.03</v>
      </c>
    </row>
    <row r="1105" spans="1:21" x14ac:dyDescent="0.3">
      <c r="A1105" s="541" t="s">
        <v>5798</v>
      </c>
      <c r="B1105" s="557" t="s">
        <v>10</v>
      </c>
      <c r="C1105" s="558" t="s">
        <v>5399</v>
      </c>
      <c r="D1105" s="543" t="s">
        <v>115</v>
      </c>
      <c r="E1105" s="544">
        <v>112.67</v>
      </c>
      <c r="F1105" s="544">
        <v>10.14</v>
      </c>
      <c r="G1105" s="544">
        <f t="shared" si="95"/>
        <v>1142.47</v>
      </c>
      <c r="H1105" s="570">
        <v>0</v>
      </c>
      <c r="I1105" s="570">
        <v>10.14</v>
      </c>
      <c r="J1105" s="570">
        <v>0</v>
      </c>
      <c r="K1105" s="544">
        <v>112.67</v>
      </c>
      <c r="L1105" s="544">
        <v>12.26</v>
      </c>
      <c r="M1105" s="544">
        <v>1381.33</v>
      </c>
      <c r="N1105" s="544">
        <v>0</v>
      </c>
      <c r="O1105" s="544">
        <v>12.26</v>
      </c>
      <c r="P1105" s="544">
        <f t="shared" si="98"/>
        <v>0</v>
      </c>
      <c r="Q1105" s="556"/>
      <c r="R1105" s="556">
        <v>12.26</v>
      </c>
      <c r="S1105" s="544">
        <v>0</v>
      </c>
      <c r="T1105" s="547">
        <f t="shared" si="94"/>
        <v>112.67</v>
      </c>
      <c r="U1105" s="547">
        <f t="shared" si="96"/>
        <v>1381.33</v>
      </c>
    </row>
    <row r="1106" spans="1:21" ht="27.6" x14ac:dyDescent="0.3">
      <c r="A1106" s="541" t="s">
        <v>5799</v>
      </c>
      <c r="B1106" s="557" t="s">
        <v>10</v>
      </c>
      <c r="C1106" s="558" t="s">
        <v>5800</v>
      </c>
      <c r="D1106" s="543" t="s">
        <v>1124</v>
      </c>
      <c r="E1106" s="544">
        <v>6.58</v>
      </c>
      <c r="F1106" s="544">
        <v>91.36</v>
      </c>
      <c r="G1106" s="544">
        <f t="shared" si="95"/>
        <v>601.15</v>
      </c>
      <c r="H1106" s="570">
        <v>0</v>
      </c>
      <c r="I1106" s="570">
        <v>91.36</v>
      </c>
      <c r="J1106" s="570">
        <v>0</v>
      </c>
      <c r="K1106" s="544">
        <v>6.58</v>
      </c>
      <c r="L1106" s="544">
        <v>110.46</v>
      </c>
      <c r="M1106" s="544">
        <v>726.83</v>
      </c>
      <c r="N1106" s="544">
        <v>0</v>
      </c>
      <c r="O1106" s="544">
        <v>110.46</v>
      </c>
      <c r="P1106" s="544">
        <f t="shared" si="98"/>
        <v>0</v>
      </c>
      <c r="Q1106" s="556"/>
      <c r="R1106" s="556">
        <v>110.46</v>
      </c>
      <c r="S1106" s="544">
        <v>0</v>
      </c>
      <c r="T1106" s="547">
        <f t="shared" ref="T1106:T1169" si="99">Q1106+E1106</f>
        <v>6.58</v>
      </c>
      <c r="U1106" s="547">
        <f t="shared" si="96"/>
        <v>726.82</v>
      </c>
    </row>
    <row r="1107" spans="1:21" x14ac:dyDescent="0.3">
      <c r="A1107" s="550" t="s">
        <v>5801</v>
      </c>
      <c r="B1107" s="551" t="s">
        <v>5413</v>
      </c>
      <c r="C1107" s="552"/>
      <c r="D1107" s="553">
        <v>0</v>
      </c>
      <c r="E1107" s="554">
        <v>0</v>
      </c>
      <c r="F1107" s="554">
        <v>0</v>
      </c>
      <c r="G1107" s="554">
        <f t="shared" si="95"/>
        <v>0</v>
      </c>
      <c r="H1107" s="555">
        <v>0</v>
      </c>
      <c r="I1107" s="555">
        <v>0</v>
      </c>
      <c r="J1107" s="555">
        <v>0</v>
      </c>
      <c r="K1107" s="554"/>
      <c r="L1107" s="554">
        <v>0</v>
      </c>
      <c r="M1107" s="554">
        <v>0</v>
      </c>
      <c r="N1107" s="554"/>
      <c r="O1107" s="554">
        <v>0</v>
      </c>
      <c r="P1107" s="544">
        <f t="shared" si="98"/>
        <v>0</v>
      </c>
      <c r="Q1107" s="556"/>
      <c r="R1107" s="556">
        <v>0</v>
      </c>
      <c r="S1107" s="544">
        <v>0</v>
      </c>
      <c r="T1107" s="547">
        <f t="shared" si="99"/>
        <v>0</v>
      </c>
      <c r="U1107" s="547">
        <f t="shared" si="96"/>
        <v>0</v>
      </c>
    </row>
    <row r="1108" spans="1:21" ht="27.6" x14ac:dyDescent="0.3">
      <c r="A1108" s="541" t="s">
        <v>5802</v>
      </c>
      <c r="B1108" s="557" t="s">
        <v>10</v>
      </c>
      <c r="C1108" s="558" t="s">
        <v>5415</v>
      </c>
      <c r="D1108" s="543" t="s">
        <v>115</v>
      </c>
      <c r="E1108" s="544">
        <v>0.9</v>
      </c>
      <c r="F1108" s="544">
        <v>128.44</v>
      </c>
      <c r="G1108" s="544">
        <f t="shared" si="95"/>
        <v>115.6</v>
      </c>
      <c r="H1108" s="570">
        <v>0</v>
      </c>
      <c r="I1108" s="570">
        <v>128.44</v>
      </c>
      <c r="J1108" s="570">
        <v>0</v>
      </c>
      <c r="K1108" s="544">
        <v>0.9</v>
      </c>
      <c r="L1108" s="544">
        <v>155.29</v>
      </c>
      <c r="M1108" s="544">
        <v>139.76</v>
      </c>
      <c r="N1108" s="544">
        <v>0</v>
      </c>
      <c r="O1108" s="544">
        <v>155.29</v>
      </c>
      <c r="P1108" s="544">
        <f t="shared" si="98"/>
        <v>0</v>
      </c>
      <c r="Q1108" s="556"/>
      <c r="R1108" s="556">
        <v>155.29</v>
      </c>
      <c r="S1108" s="544">
        <v>0</v>
      </c>
      <c r="T1108" s="547">
        <f t="shared" si="99"/>
        <v>0.9</v>
      </c>
      <c r="U1108" s="547">
        <f t="shared" si="96"/>
        <v>139.76</v>
      </c>
    </row>
    <row r="1109" spans="1:21" x14ac:dyDescent="0.3">
      <c r="A1109" s="541" t="s">
        <v>5803</v>
      </c>
      <c r="B1109" s="557" t="s">
        <v>10</v>
      </c>
      <c r="C1109" s="558" t="s">
        <v>5417</v>
      </c>
      <c r="D1109" s="543" t="s">
        <v>91</v>
      </c>
      <c r="E1109" s="544">
        <v>1.35</v>
      </c>
      <c r="F1109" s="544">
        <v>94.54</v>
      </c>
      <c r="G1109" s="544">
        <f t="shared" si="95"/>
        <v>127.63</v>
      </c>
      <c r="H1109" s="570">
        <v>0</v>
      </c>
      <c r="I1109" s="570">
        <v>94.54</v>
      </c>
      <c r="J1109" s="570">
        <v>0</v>
      </c>
      <c r="K1109" s="544">
        <v>1.35</v>
      </c>
      <c r="L1109" s="544">
        <v>114.3</v>
      </c>
      <c r="M1109" s="544">
        <v>154.31</v>
      </c>
      <c r="N1109" s="544">
        <v>0</v>
      </c>
      <c r="O1109" s="544">
        <v>114.3</v>
      </c>
      <c r="P1109" s="544">
        <f t="shared" si="98"/>
        <v>0</v>
      </c>
      <c r="Q1109" s="556"/>
      <c r="R1109" s="556">
        <v>114.3</v>
      </c>
      <c r="S1109" s="544">
        <v>0</v>
      </c>
      <c r="T1109" s="547">
        <f t="shared" si="99"/>
        <v>1.35</v>
      </c>
      <c r="U1109" s="547">
        <f t="shared" si="96"/>
        <v>154.30000000000001</v>
      </c>
    </row>
    <row r="1110" spans="1:21" x14ac:dyDescent="0.3">
      <c r="A1110" s="541" t="s">
        <v>5804</v>
      </c>
      <c r="B1110" s="557" t="s">
        <v>10</v>
      </c>
      <c r="C1110" s="558" t="s">
        <v>5419</v>
      </c>
      <c r="D1110" s="543" t="s">
        <v>115</v>
      </c>
      <c r="E1110" s="544">
        <v>0.9</v>
      </c>
      <c r="F1110" s="544">
        <v>3.37</v>
      </c>
      <c r="G1110" s="544">
        <f t="shared" si="95"/>
        <v>3.03</v>
      </c>
      <c r="H1110" s="570">
        <v>0</v>
      </c>
      <c r="I1110" s="570">
        <v>3.37</v>
      </c>
      <c r="J1110" s="570">
        <v>0</v>
      </c>
      <c r="K1110" s="544">
        <v>0.9</v>
      </c>
      <c r="L1110" s="544">
        <v>4.07</v>
      </c>
      <c r="M1110" s="544">
        <v>3.66</v>
      </c>
      <c r="N1110" s="544">
        <v>0</v>
      </c>
      <c r="O1110" s="544">
        <v>4.07</v>
      </c>
      <c r="P1110" s="544">
        <f t="shared" si="98"/>
        <v>0</v>
      </c>
      <c r="Q1110" s="556"/>
      <c r="R1110" s="556">
        <v>4.07</v>
      </c>
      <c r="S1110" s="544">
        <v>0</v>
      </c>
      <c r="T1110" s="547">
        <f t="shared" si="99"/>
        <v>0.9</v>
      </c>
      <c r="U1110" s="547">
        <f t="shared" si="96"/>
        <v>3.66</v>
      </c>
    </row>
    <row r="1111" spans="1:21" x14ac:dyDescent="0.3">
      <c r="A1111" s="541" t="s">
        <v>5805</v>
      </c>
      <c r="B1111" s="557" t="s">
        <v>10</v>
      </c>
      <c r="C1111" s="558" t="s">
        <v>5421</v>
      </c>
      <c r="D1111" s="543" t="s">
        <v>115</v>
      </c>
      <c r="E1111" s="544">
        <v>0.9</v>
      </c>
      <c r="F1111" s="544">
        <v>28.9</v>
      </c>
      <c r="G1111" s="544">
        <f t="shared" si="95"/>
        <v>26.01</v>
      </c>
      <c r="H1111" s="570">
        <v>0</v>
      </c>
      <c r="I1111" s="570">
        <v>28.9</v>
      </c>
      <c r="J1111" s="570">
        <v>0</v>
      </c>
      <c r="K1111" s="544">
        <v>0.9</v>
      </c>
      <c r="L1111" s="544">
        <v>34.94</v>
      </c>
      <c r="M1111" s="544">
        <v>31.45</v>
      </c>
      <c r="N1111" s="544">
        <v>0</v>
      </c>
      <c r="O1111" s="544">
        <v>34.94</v>
      </c>
      <c r="P1111" s="544">
        <f t="shared" si="98"/>
        <v>0</v>
      </c>
      <c r="Q1111" s="556"/>
      <c r="R1111" s="556">
        <v>34.94</v>
      </c>
      <c r="S1111" s="544">
        <v>0</v>
      </c>
      <c r="T1111" s="547">
        <f t="shared" si="99"/>
        <v>0.9</v>
      </c>
      <c r="U1111" s="547">
        <f t="shared" si="96"/>
        <v>31.44</v>
      </c>
    </row>
    <row r="1112" spans="1:21" x14ac:dyDescent="0.3">
      <c r="A1112" s="541" t="s">
        <v>5806</v>
      </c>
      <c r="B1112" s="557" t="s">
        <v>10</v>
      </c>
      <c r="C1112" s="558" t="s">
        <v>4583</v>
      </c>
      <c r="D1112" s="543" t="s">
        <v>115</v>
      </c>
      <c r="E1112" s="544">
        <v>0.9</v>
      </c>
      <c r="F1112" s="544">
        <v>15.51</v>
      </c>
      <c r="G1112" s="544">
        <f t="shared" si="95"/>
        <v>13.96</v>
      </c>
      <c r="H1112" s="570">
        <v>0</v>
      </c>
      <c r="I1112" s="570">
        <v>15.51</v>
      </c>
      <c r="J1112" s="570">
        <v>0</v>
      </c>
      <c r="K1112" s="544">
        <v>0.9</v>
      </c>
      <c r="L1112" s="544">
        <v>18.75</v>
      </c>
      <c r="M1112" s="544">
        <v>16.88</v>
      </c>
      <c r="N1112" s="544">
        <v>0</v>
      </c>
      <c r="O1112" s="544">
        <v>18.75</v>
      </c>
      <c r="P1112" s="544">
        <f t="shared" si="98"/>
        <v>0</v>
      </c>
      <c r="Q1112" s="556"/>
      <c r="R1112" s="556">
        <v>18.75</v>
      </c>
      <c r="S1112" s="544">
        <v>0</v>
      </c>
      <c r="T1112" s="547">
        <f t="shared" si="99"/>
        <v>0.9</v>
      </c>
      <c r="U1112" s="547">
        <f t="shared" si="96"/>
        <v>16.87</v>
      </c>
    </row>
    <row r="1113" spans="1:21" ht="27.6" x14ac:dyDescent="0.3">
      <c r="A1113" s="541" t="s">
        <v>5807</v>
      </c>
      <c r="B1113" s="557" t="s">
        <v>10</v>
      </c>
      <c r="C1113" s="558" t="s">
        <v>5424</v>
      </c>
      <c r="D1113" s="543" t="s">
        <v>115</v>
      </c>
      <c r="E1113" s="544">
        <v>9</v>
      </c>
      <c r="F1113" s="544">
        <v>36.729999999999997</v>
      </c>
      <c r="G1113" s="544">
        <f t="shared" si="95"/>
        <v>330.57</v>
      </c>
      <c r="H1113" s="570">
        <v>0</v>
      </c>
      <c r="I1113" s="570">
        <v>36.729999999999997</v>
      </c>
      <c r="J1113" s="570">
        <v>0</v>
      </c>
      <c r="K1113" s="544">
        <v>9</v>
      </c>
      <c r="L1113" s="544">
        <v>44.41</v>
      </c>
      <c r="M1113" s="544">
        <v>399.69</v>
      </c>
      <c r="N1113" s="544">
        <v>0</v>
      </c>
      <c r="O1113" s="544">
        <v>44.41</v>
      </c>
      <c r="P1113" s="544">
        <f t="shared" si="98"/>
        <v>0</v>
      </c>
      <c r="Q1113" s="556"/>
      <c r="R1113" s="556">
        <v>44.41</v>
      </c>
      <c r="S1113" s="544">
        <v>0</v>
      </c>
      <c r="T1113" s="547">
        <f t="shared" si="99"/>
        <v>9</v>
      </c>
      <c r="U1113" s="547">
        <f t="shared" si="96"/>
        <v>399.69</v>
      </c>
    </row>
    <row r="1114" spans="1:21" ht="27.6" x14ac:dyDescent="0.3">
      <c r="A1114" s="541" t="s">
        <v>5808</v>
      </c>
      <c r="B1114" s="557" t="s">
        <v>10</v>
      </c>
      <c r="C1114" s="558" t="s">
        <v>5426</v>
      </c>
      <c r="D1114" s="543" t="s">
        <v>91</v>
      </c>
      <c r="E1114" s="544">
        <v>0.32</v>
      </c>
      <c r="F1114" s="544">
        <v>641.09</v>
      </c>
      <c r="G1114" s="544">
        <f t="shared" si="95"/>
        <v>205.15</v>
      </c>
      <c r="H1114" s="570">
        <v>0</v>
      </c>
      <c r="I1114" s="570">
        <v>641.09</v>
      </c>
      <c r="J1114" s="570">
        <v>0</v>
      </c>
      <c r="K1114" s="544">
        <v>0.32</v>
      </c>
      <c r="L1114" s="544">
        <v>775.11</v>
      </c>
      <c r="M1114" s="544">
        <v>248.04</v>
      </c>
      <c r="N1114" s="544">
        <v>0</v>
      </c>
      <c r="O1114" s="544">
        <v>775.11</v>
      </c>
      <c r="P1114" s="544">
        <f t="shared" si="98"/>
        <v>0</v>
      </c>
      <c r="Q1114" s="556"/>
      <c r="R1114" s="556">
        <v>775.11</v>
      </c>
      <c r="S1114" s="544">
        <v>0</v>
      </c>
      <c r="T1114" s="547">
        <f t="shared" si="99"/>
        <v>0.32</v>
      </c>
      <c r="U1114" s="547">
        <f t="shared" si="96"/>
        <v>248.03</v>
      </c>
    </row>
    <row r="1115" spans="1:21" ht="41.4" x14ac:dyDescent="0.3">
      <c r="A1115" s="541" t="s">
        <v>5809</v>
      </c>
      <c r="B1115" s="557" t="s">
        <v>10</v>
      </c>
      <c r="C1115" s="558" t="s">
        <v>5810</v>
      </c>
      <c r="D1115" s="543" t="s">
        <v>1168</v>
      </c>
      <c r="E1115" s="544">
        <v>6</v>
      </c>
      <c r="F1115" s="544">
        <v>200.39</v>
      </c>
      <c r="G1115" s="544">
        <f t="shared" ref="G1115:G1178" si="100">ROUND(E1115*F1115,2)</f>
        <v>1202.3399999999999</v>
      </c>
      <c r="H1115" s="570">
        <v>0</v>
      </c>
      <c r="I1115" s="570">
        <v>200.39</v>
      </c>
      <c r="J1115" s="570">
        <v>0</v>
      </c>
      <c r="K1115" s="544">
        <v>6</v>
      </c>
      <c r="L1115" s="544">
        <v>242.28</v>
      </c>
      <c r="M1115" s="544">
        <v>1453.68</v>
      </c>
      <c r="N1115" s="544">
        <v>0</v>
      </c>
      <c r="O1115" s="544">
        <v>242.28</v>
      </c>
      <c r="P1115" s="544">
        <f t="shared" si="98"/>
        <v>0</v>
      </c>
      <c r="Q1115" s="556"/>
      <c r="R1115" s="556">
        <v>242.28</v>
      </c>
      <c r="S1115" s="544">
        <v>0</v>
      </c>
      <c r="T1115" s="547">
        <f t="shared" si="99"/>
        <v>6</v>
      </c>
      <c r="U1115" s="547">
        <f t="shared" si="96"/>
        <v>1453.68</v>
      </c>
    </row>
    <row r="1116" spans="1:21" ht="27.6" x14ac:dyDescent="0.3">
      <c r="A1116" s="541" t="s">
        <v>5811</v>
      </c>
      <c r="B1116" s="557" t="s">
        <v>10</v>
      </c>
      <c r="C1116" s="558" t="s">
        <v>4701</v>
      </c>
      <c r="D1116" s="543" t="s">
        <v>115</v>
      </c>
      <c r="E1116" s="544">
        <v>7.01</v>
      </c>
      <c r="F1116" s="544">
        <v>18.66</v>
      </c>
      <c r="G1116" s="544">
        <f t="shared" si="100"/>
        <v>130.81</v>
      </c>
      <c r="H1116" s="570">
        <v>0</v>
      </c>
      <c r="I1116" s="570">
        <v>18.66</v>
      </c>
      <c r="J1116" s="570">
        <v>0</v>
      </c>
      <c r="K1116" s="544">
        <v>7.01</v>
      </c>
      <c r="L1116" s="544">
        <v>22.56</v>
      </c>
      <c r="M1116" s="544">
        <v>158.15</v>
      </c>
      <c r="N1116" s="544">
        <v>0</v>
      </c>
      <c r="O1116" s="544">
        <v>22.56</v>
      </c>
      <c r="P1116" s="544">
        <f t="shared" si="98"/>
        <v>0</v>
      </c>
      <c r="Q1116" s="556"/>
      <c r="R1116" s="556">
        <v>22.56</v>
      </c>
      <c r="S1116" s="544">
        <v>0</v>
      </c>
      <c r="T1116" s="547">
        <f t="shared" si="99"/>
        <v>7.01</v>
      </c>
      <c r="U1116" s="547">
        <f t="shared" si="96"/>
        <v>158.13999999999999</v>
      </c>
    </row>
    <row r="1117" spans="1:21" x14ac:dyDescent="0.3">
      <c r="A1117" s="550" t="s">
        <v>5812</v>
      </c>
      <c r="B1117" s="551" t="s">
        <v>5813</v>
      </c>
      <c r="C1117" s="552"/>
      <c r="D1117" s="553">
        <v>0</v>
      </c>
      <c r="E1117" s="554">
        <v>0</v>
      </c>
      <c r="F1117" s="554">
        <v>0</v>
      </c>
      <c r="G1117" s="554">
        <f t="shared" si="100"/>
        <v>0</v>
      </c>
      <c r="H1117" s="555">
        <v>0</v>
      </c>
      <c r="I1117" s="555">
        <v>0</v>
      </c>
      <c r="J1117" s="555">
        <v>0</v>
      </c>
      <c r="K1117" s="554"/>
      <c r="L1117" s="554">
        <v>0</v>
      </c>
      <c r="M1117" s="554">
        <v>0</v>
      </c>
      <c r="N1117" s="554"/>
      <c r="O1117" s="554">
        <v>0</v>
      </c>
      <c r="P1117" s="544">
        <f t="shared" si="98"/>
        <v>0</v>
      </c>
      <c r="Q1117" s="556"/>
      <c r="R1117" s="556">
        <v>0</v>
      </c>
      <c r="S1117" s="544">
        <v>0</v>
      </c>
      <c r="T1117" s="547">
        <f t="shared" si="99"/>
        <v>0</v>
      </c>
      <c r="U1117" s="547">
        <f t="shared" si="96"/>
        <v>0</v>
      </c>
    </row>
    <row r="1118" spans="1:21" x14ac:dyDescent="0.3">
      <c r="A1118" s="550" t="s">
        <v>5814</v>
      </c>
      <c r="B1118" s="551" t="s">
        <v>5815</v>
      </c>
      <c r="C1118" s="552"/>
      <c r="D1118" s="553">
        <v>0</v>
      </c>
      <c r="E1118" s="554">
        <v>0</v>
      </c>
      <c r="F1118" s="554">
        <v>0</v>
      </c>
      <c r="G1118" s="554">
        <f t="shared" si="100"/>
        <v>0</v>
      </c>
      <c r="H1118" s="555">
        <v>0</v>
      </c>
      <c r="I1118" s="555">
        <v>0</v>
      </c>
      <c r="J1118" s="555">
        <v>0</v>
      </c>
      <c r="K1118" s="554"/>
      <c r="L1118" s="554">
        <v>0</v>
      </c>
      <c r="M1118" s="554">
        <v>0</v>
      </c>
      <c r="N1118" s="554"/>
      <c r="O1118" s="554">
        <v>0</v>
      </c>
      <c r="P1118" s="544">
        <f t="shared" si="98"/>
        <v>0</v>
      </c>
      <c r="Q1118" s="556"/>
      <c r="R1118" s="556">
        <v>0</v>
      </c>
      <c r="S1118" s="544">
        <v>0</v>
      </c>
      <c r="T1118" s="547">
        <f t="shared" si="99"/>
        <v>0</v>
      </c>
      <c r="U1118" s="547">
        <f t="shared" si="96"/>
        <v>0</v>
      </c>
    </row>
    <row r="1119" spans="1:21" x14ac:dyDescent="0.3">
      <c r="A1119" s="541" t="s">
        <v>5816</v>
      </c>
      <c r="B1119" s="557" t="s">
        <v>10</v>
      </c>
      <c r="C1119" s="558" t="s">
        <v>4544</v>
      </c>
      <c r="D1119" s="543" t="s">
        <v>91</v>
      </c>
      <c r="E1119" s="544">
        <v>21.202999999999999</v>
      </c>
      <c r="F1119" s="544">
        <v>63.26</v>
      </c>
      <c r="G1119" s="544">
        <f t="shared" si="100"/>
        <v>1341.3</v>
      </c>
      <c r="H1119" s="570">
        <v>21.2</v>
      </c>
      <c r="I1119" s="570">
        <v>63.26</v>
      </c>
      <c r="J1119" s="570">
        <v>1341.1119999999999</v>
      </c>
      <c r="K1119" s="544">
        <v>3.0000000000001137E-3</v>
      </c>
      <c r="L1119" s="544">
        <v>76.48</v>
      </c>
      <c r="M1119" s="544">
        <v>0.23</v>
      </c>
      <c r="N1119" s="544">
        <v>0</v>
      </c>
      <c r="O1119" s="544">
        <v>76.48</v>
      </c>
      <c r="P1119" s="544">
        <f t="shared" si="98"/>
        <v>0</v>
      </c>
      <c r="Q1119" s="556"/>
      <c r="R1119" s="556">
        <v>76.48</v>
      </c>
      <c r="S1119" s="544">
        <v>0</v>
      </c>
      <c r="T1119" s="547">
        <f t="shared" si="99"/>
        <v>21.202999999999999</v>
      </c>
      <c r="U1119" s="547">
        <f t="shared" si="96"/>
        <v>1341.34</v>
      </c>
    </row>
    <row r="1120" spans="1:21" x14ac:dyDescent="0.3">
      <c r="A1120" s="541" t="s">
        <v>5817</v>
      </c>
      <c r="B1120" s="557" t="s">
        <v>10</v>
      </c>
      <c r="C1120" s="558" t="s">
        <v>4470</v>
      </c>
      <c r="D1120" s="543" t="s">
        <v>91</v>
      </c>
      <c r="E1120" s="544">
        <v>7.4359999999999999</v>
      </c>
      <c r="F1120" s="544">
        <v>38.35</v>
      </c>
      <c r="G1120" s="544">
        <f t="shared" si="100"/>
        <v>285.17</v>
      </c>
      <c r="H1120" s="570">
        <v>7.39</v>
      </c>
      <c r="I1120" s="570">
        <v>38.35</v>
      </c>
      <c r="J1120" s="570">
        <v>283.40649999999999</v>
      </c>
      <c r="K1120" s="544">
        <v>4.6000000000000263E-2</v>
      </c>
      <c r="L1120" s="544">
        <v>46.37</v>
      </c>
      <c r="M1120" s="544">
        <v>2.13</v>
      </c>
      <c r="N1120" s="544">
        <v>0</v>
      </c>
      <c r="O1120" s="544">
        <v>46.37</v>
      </c>
      <c r="P1120" s="544">
        <f t="shared" si="98"/>
        <v>0</v>
      </c>
      <c r="Q1120" s="556"/>
      <c r="R1120" s="556">
        <v>46.37</v>
      </c>
      <c r="S1120" s="544">
        <v>0</v>
      </c>
      <c r="T1120" s="547">
        <f t="shared" si="99"/>
        <v>7.4359999999999999</v>
      </c>
      <c r="U1120" s="547">
        <f t="shared" si="96"/>
        <v>285.52999999999997</v>
      </c>
    </row>
    <row r="1121" spans="1:21" x14ac:dyDescent="0.3">
      <c r="A1121" s="550" t="s">
        <v>5818</v>
      </c>
      <c r="B1121" s="551" t="s">
        <v>4861</v>
      </c>
      <c r="C1121" s="552"/>
      <c r="D1121" s="553">
        <v>0</v>
      </c>
      <c r="E1121" s="554">
        <v>0</v>
      </c>
      <c r="F1121" s="554">
        <v>0</v>
      </c>
      <c r="G1121" s="554">
        <f t="shared" si="100"/>
        <v>0</v>
      </c>
      <c r="H1121" s="555">
        <v>0</v>
      </c>
      <c r="I1121" s="555">
        <v>0</v>
      </c>
      <c r="J1121" s="555">
        <v>0</v>
      </c>
      <c r="K1121" s="554"/>
      <c r="L1121" s="554">
        <v>0</v>
      </c>
      <c r="M1121" s="554">
        <v>0</v>
      </c>
      <c r="N1121" s="554"/>
      <c r="O1121" s="554">
        <v>0</v>
      </c>
      <c r="P1121" s="544">
        <f t="shared" si="98"/>
        <v>0</v>
      </c>
      <c r="Q1121" s="556"/>
      <c r="R1121" s="556">
        <v>0</v>
      </c>
      <c r="S1121" s="544">
        <v>0</v>
      </c>
      <c r="T1121" s="547">
        <f t="shared" si="99"/>
        <v>0</v>
      </c>
      <c r="U1121" s="547">
        <f t="shared" si="96"/>
        <v>0</v>
      </c>
    </row>
    <row r="1122" spans="1:21" ht="27.6" x14ac:dyDescent="0.3">
      <c r="A1122" s="541" t="s">
        <v>5819</v>
      </c>
      <c r="B1122" s="557" t="s">
        <v>10</v>
      </c>
      <c r="C1122" s="558" t="s">
        <v>4446</v>
      </c>
      <c r="D1122" s="543" t="s">
        <v>106</v>
      </c>
      <c r="E1122" s="544">
        <v>92.16449999999999</v>
      </c>
      <c r="F1122" s="544">
        <v>14.17</v>
      </c>
      <c r="G1122" s="544">
        <f t="shared" si="100"/>
        <v>1305.97</v>
      </c>
      <c r="H1122" s="570">
        <v>92.01</v>
      </c>
      <c r="I1122" s="570">
        <v>14.17</v>
      </c>
      <c r="J1122" s="570">
        <v>1303.7817</v>
      </c>
      <c r="K1122" s="544">
        <v>0.15449999999998454</v>
      </c>
      <c r="L1122" s="544">
        <v>17.13</v>
      </c>
      <c r="M1122" s="544">
        <v>2.65</v>
      </c>
      <c r="N1122" s="544">
        <v>0</v>
      </c>
      <c r="O1122" s="544">
        <v>17.13</v>
      </c>
      <c r="P1122" s="544">
        <f t="shared" si="98"/>
        <v>0</v>
      </c>
      <c r="Q1122" s="556"/>
      <c r="R1122" s="556">
        <v>17.13</v>
      </c>
      <c r="S1122" s="544">
        <v>0</v>
      </c>
      <c r="T1122" s="547">
        <f t="shared" si="99"/>
        <v>92.16449999999999</v>
      </c>
      <c r="U1122" s="547">
        <f t="shared" ref="U1122:U1142" si="101">ROUNDDOWN((H1122*I1122)+(K1122*L1122)+(Q1122*R1122),2)</f>
        <v>1306.42</v>
      </c>
    </row>
    <row r="1123" spans="1:21" x14ac:dyDescent="0.3">
      <c r="A1123" s="541" t="s">
        <v>5820</v>
      </c>
      <c r="B1123" s="557" t="s">
        <v>10</v>
      </c>
      <c r="C1123" s="558" t="s">
        <v>4452</v>
      </c>
      <c r="D1123" s="543" t="s">
        <v>106</v>
      </c>
      <c r="E1123" s="544">
        <v>226.05749999999998</v>
      </c>
      <c r="F1123" s="544">
        <v>10.42</v>
      </c>
      <c r="G1123" s="544">
        <f t="shared" si="100"/>
        <v>2355.52</v>
      </c>
      <c r="H1123" s="570">
        <v>226.03</v>
      </c>
      <c r="I1123" s="570">
        <v>10.42</v>
      </c>
      <c r="J1123" s="570">
        <v>2355.2325999999998</v>
      </c>
      <c r="K1123" s="544">
        <v>2.7499999999974989E-2</v>
      </c>
      <c r="L1123" s="544">
        <v>12.6</v>
      </c>
      <c r="M1123" s="544">
        <v>0.35</v>
      </c>
      <c r="N1123" s="544">
        <v>0</v>
      </c>
      <c r="O1123" s="544">
        <v>12.6</v>
      </c>
      <c r="P1123" s="544">
        <f t="shared" si="98"/>
        <v>0</v>
      </c>
      <c r="Q1123" s="556"/>
      <c r="R1123" s="556">
        <v>12.6</v>
      </c>
      <c r="S1123" s="544">
        <v>0</v>
      </c>
      <c r="T1123" s="547">
        <f t="shared" si="99"/>
        <v>226.05749999999998</v>
      </c>
      <c r="U1123" s="547">
        <f t="shared" si="101"/>
        <v>2355.5700000000002</v>
      </c>
    </row>
    <row r="1124" spans="1:21" ht="27.6" x14ac:dyDescent="0.3">
      <c r="A1124" s="541" t="s">
        <v>5821</v>
      </c>
      <c r="B1124" s="557" t="s">
        <v>10</v>
      </c>
      <c r="C1124" s="558" t="s">
        <v>5444</v>
      </c>
      <c r="D1124" s="543" t="s">
        <v>115</v>
      </c>
      <c r="E1124" s="544">
        <v>121.3245</v>
      </c>
      <c r="F1124" s="544">
        <v>54.98</v>
      </c>
      <c r="G1124" s="544">
        <f t="shared" si="100"/>
        <v>6670.42</v>
      </c>
      <c r="H1124" s="570">
        <v>121.32</v>
      </c>
      <c r="I1124" s="570">
        <v>54.98</v>
      </c>
      <c r="J1124" s="570">
        <v>6670.1735999999992</v>
      </c>
      <c r="K1124" s="544">
        <v>4.500000000007276E-3</v>
      </c>
      <c r="L1124" s="544">
        <v>66.47</v>
      </c>
      <c r="M1124" s="544">
        <v>0.3</v>
      </c>
      <c r="N1124" s="544">
        <v>0</v>
      </c>
      <c r="O1124" s="544">
        <v>66.47</v>
      </c>
      <c r="P1124" s="544">
        <f t="shared" si="98"/>
        <v>0</v>
      </c>
      <c r="Q1124" s="556"/>
      <c r="R1124" s="556">
        <v>66.47</v>
      </c>
      <c r="S1124" s="544">
        <v>0</v>
      </c>
      <c r="T1124" s="547">
        <f t="shared" si="99"/>
        <v>121.3245</v>
      </c>
      <c r="U1124" s="547">
        <f t="shared" si="101"/>
        <v>6670.47</v>
      </c>
    </row>
    <row r="1125" spans="1:21" x14ac:dyDescent="0.3">
      <c r="A1125" s="541" t="s">
        <v>5822</v>
      </c>
      <c r="B1125" s="557" t="s">
        <v>10</v>
      </c>
      <c r="C1125" s="558" t="s">
        <v>5823</v>
      </c>
      <c r="D1125" s="543" t="s">
        <v>91</v>
      </c>
      <c r="E1125" s="544">
        <v>10.557</v>
      </c>
      <c r="F1125" s="544">
        <v>413.27</v>
      </c>
      <c r="G1125" s="544">
        <f t="shared" si="100"/>
        <v>4362.8900000000003</v>
      </c>
      <c r="H1125" s="570">
        <v>10.55</v>
      </c>
      <c r="I1125" s="570">
        <v>413.27</v>
      </c>
      <c r="J1125" s="570">
        <v>4359.9984999999997</v>
      </c>
      <c r="K1125" s="544">
        <v>6.9999999999996732E-3</v>
      </c>
      <c r="L1125" s="544">
        <v>499.67</v>
      </c>
      <c r="M1125" s="544">
        <v>3.5</v>
      </c>
      <c r="N1125" s="544">
        <v>0</v>
      </c>
      <c r="O1125" s="544">
        <v>499.67</v>
      </c>
      <c r="P1125" s="544">
        <f t="shared" si="98"/>
        <v>0</v>
      </c>
      <c r="Q1125" s="556"/>
      <c r="R1125" s="556">
        <v>499.67</v>
      </c>
      <c r="S1125" s="544">
        <v>0</v>
      </c>
      <c r="T1125" s="547">
        <f t="shared" si="99"/>
        <v>10.557</v>
      </c>
      <c r="U1125" s="547">
        <f t="shared" si="101"/>
        <v>4363.49</v>
      </c>
    </row>
    <row r="1126" spans="1:21" ht="27.6" x14ac:dyDescent="0.3">
      <c r="A1126" s="541" t="s">
        <v>5824</v>
      </c>
      <c r="B1126" s="557" t="s">
        <v>10</v>
      </c>
      <c r="C1126" s="558" t="s">
        <v>4458</v>
      </c>
      <c r="D1126" s="543" t="s">
        <v>91</v>
      </c>
      <c r="E1126" s="544">
        <v>3.7395</v>
      </c>
      <c r="F1126" s="544">
        <v>401.96</v>
      </c>
      <c r="G1126" s="544">
        <f t="shared" si="100"/>
        <v>1503.13</v>
      </c>
      <c r="H1126" s="570">
        <v>2.77</v>
      </c>
      <c r="I1126" s="570">
        <v>401.96</v>
      </c>
      <c r="J1126" s="570">
        <v>1113.4292</v>
      </c>
      <c r="K1126" s="544">
        <v>0.96950000000000003</v>
      </c>
      <c r="L1126" s="544">
        <v>485.99</v>
      </c>
      <c r="M1126" s="544">
        <v>471.17</v>
      </c>
      <c r="N1126" s="544">
        <v>0</v>
      </c>
      <c r="O1126" s="544">
        <v>485.99</v>
      </c>
      <c r="P1126" s="544">
        <f t="shared" si="98"/>
        <v>0</v>
      </c>
      <c r="Q1126" s="556"/>
      <c r="R1126" s="556">
        <v>485.99</v>
      </c>
      <c r="S1126" s="544">
        <v>0</v>
      </c>
      <c r="T1126" s="547">
        <f t="shared" si="99"/>
        <v>3.7395</v>
      </c>
      <c r="U1126" s="547">
        <f t="shared" si="101"/>
        <v>1584.59</v>
      </c>
    </row>
    <row r="1127" spans="1:21" x14ac:dyDescent="0.3">
      <c r="A1127" s="541" t="s">
        <v>5825</v>
      </c>
      <c r="B1127" s="557" t="s">
        <v>10</v>
      </c>
      <c r="C1127" s="558" t="s">
        <v>4875</v>
      </c>
      <c r="D1127" s="543" t="s">
        <v>91</v>
      </c>
      <c r="E1127" s="544">
        <v>3.7395</v>
      </c>
      <c r="F1127" s="544">
        <v>165.85</v>
      </c>
      <c r="G1127" s="544">
        <f t="shared" si="100"/>
        <v>620.20000000000005</v>
      </c>
      <c r="H1127" s="570">
        <v>2.77</v>
      </c>
      <c r="I1127" s="570">
        <v>165.85</v>
      </c>
      <c r="J1127" s="570">
        <v>459.40449999999998</v>
      </c>
      <c r="K1127" s="544">
        <v>0.96950000000000003</v>
      </c>
      <c r="L1127" s="544">
        <v>200.52</v>
      </c>
      <c r="M1127" s="544">
        <v>194.4</v>
      </c>
      <c r="N1127" s="544">
        <v>0</v>
      </c>
      <c r="O1127" s="544">
        <v>200.52</v>
      </c>
      <c r="P1127" s="544">
        <f t="shared" si="98"/>
        <v>0</v>
      </c>
      <c r="Q1127" s="556"/>
      <c r="R1127" s="556">
        <v>200.52</v>
      </c>
      <c r="S1127" s="544">
        <v>0</v>
      </c>
      <c r="T1127" s="547">
        <f t="shared" si="99"/>
        <v>3.7395</v>
      </c>
      <c r="U1127" s="547">
        <f t="shared" si="101"/>
        <v>653.79999999999995</v>
      </c>
    </row>
    <row r="1128" spans="1:21" x14ac:dyDescent="0.3">
      <c r="A1128" s="550" t="s">
        <v>5826</v>
      </c>
      <c r="B1128" s="551" t="s">
        <v>5827</v>
      </c>
      <c r="C1128" s="552"/>
      <c r="D1128" s="553">
        <v>0</v>
      </c>
      <c r="E1128" s="554">
        <v>0</v>
      </c>
      <c r="F1128" s="554">
        <v>0</v>
      </c>
      <c r="G1128" s="554">
        <f t="shared" si="100"/>
        <v>0</v>
      </c>
      <c r="H1128" s="555">
        <v>0</v>
      </c>
      <c r="I1128" s="555">
        <v>0</v>
      </c>
      <c r="J1128" s="555">
        <v>0</v>
      </c>
      <c r="K1128" s="554"/>
      <c r="L1128" s="554">
        <v>0</v>
      </c>
      <c r="M1128" s="554">
        <v>0</v>
      </c>
      <c r="N1128" s="554"/>
      <c r="O1128" s="554">
        <v>0</v>
      </c>
      <c r="P1128" s="544">
        <f t="shared" si="98"/>
        <v>0</v>
      </c>
      <c r="Q1128" s="556"/>
      <c r="R1128" s="556">
        <v>0</v>
      </c>
      <c r="S1128" s="544">
        <v>0</v>
      </c>
      <c r="T1128" s="547">
        <f t="shared" si="99"/>
        <v>0</v>
      </c>
      <c r="U1128" s="547">
        <f t="shared" si="101"/>
        <v>0</v>
      </c>
    </row>
    <row r="1129" spans="1:21" ht="41.4" x14ac:dyDescent="0.3">
      <c r="A1129" s="541" t="s">
        <v>5828</v>
      </c>
      <c r="B1129" s="557" t="s">
        <v>10</v>
      </c>
      <c r="C1129" s="558" t="s">
        <v>4569</v>
      </c>
      <c r="D1129" s="543" t="s">
        <v>115</v>
      </c>
      <c r="E1129" s="544">
        <v>300</v>
      </c>
      <c r="F1129" s="544">
        <v>63.77</v>
      </c>
      <c r="G1129" s="544">
        <f t="shared" si="100"/>
        <v>19131</v>
      </c>
      <c r="H1129" s="570">
        <v>300</v>
      </c>
      <c r="I1129" s="570">
        <v>63.77</v>
      </c>
      <c r="J1129" s="570">
        <v>19131</v>
      </c>
      <c r="K1129" s="544">
        <v>0</v>
      </c>
      <c r="L1129" s="544">
        <v>77.099999999999994</v>
      </c>
      <c r="M1129" s="544">
        <v>0</v>
      </c>
      <c r="N1129" s="544">
        <v>0</v>
      </c>
      <c r="O1129" s="544">
        <v>77.099999999999994</v>
      </c>
      <c r="P1129" s="544">
        <f t="shared" si="98"/>
        <v>0</v>
      </c>
      <c r="Q1129" s="556"/>
      <c r="R1129" s="556">
        <v>77.099999999999994</v>
      </c>
      <c r="S1129" s="544">
        <v>0</v>
      </c>
      <c r="T1129" s="547">
        <f t="shared" si="99"/>
        <v>300</v>
      </c>
      <c r="U1129" s="547">
        <f t="shared" si="101"/>
        <v>19131</v>
      </c>
    </row>
    <row r="1130" spans="1:21" x14ac:dyDescent="0.3">
      <c r="A1130" s="550" t="s">
        <v>5829</v>
      </c>
      <c r="B1130" s="551" t="s">
        <v>5830</v>
      </c>
      <c r="C1130" s="552"/>
      <c r="D1130" s="553">
        <v>0</v>
      </c>
      <c r="E1130" s="554">
        <v>0</v>
      </c>
      <c r="F1130" s="554">
        <v>0</v>
      </c>
      <c r="G1130" s="554">
        <f t="shared" si="100"/>
        <v>0</v>
      </c>
      <c r="H1130" s="555">
        <v>0</v>
      </c>
      <c r="I1130" s="555">
        <v>0</v>
      </c>
      <c r="J1130" s="555">
        <v>0</v>
      </c>
      <c r="K1130" s="554"/>
      <c r="L1130" s="554">
        <v>0</v>
      </c>
      <c r="M1130" s="554">
        <v>0</v>
      </c>
      <c r="N1130" s="554"/>
      <c r="O1130" s="554">
        <v>0</v>
      </c>
      <c r="P1130" s="544">
        <f t="shared" si="98"/>
        <v>0</v>
      </c>
      <c r="Q1130" s="556"/>
      <c r="R1130" s="556">
        <v>0</v>
      </c>
      <c r="S1130" s="544">
        <v>0</v>
      </c>
      <c r="T1130" s="547">
        <f t="shared" si="99"/>
        <v>0</v>
      </c>
      <c r="U1130" s="547">
        <f t="shared" si="101"/>
        <v>0</v>
      </c>
    </row>
    <row r="1131" spans="1:21" x14ac:dyDescent="0.3">
      <c r="A1131" s="541" t="s">
        <v>5831</v>
      </c>
      <c r="B1131" s="557" t="s">
        <v>10</v>
      </c>
      <c r="C1131" s="558" t="s">
        <v>4575</v>
      </c>
      <c r="D1131" s="543" t="s">
        <v>115</v>
      </c>
      <c r="E1131" s="544">
        <v>431.88</v>
      </c>
      <c r="F1131" s="544">
        <v>3.37</v>
      </c>
      <c r="G1131" s="544">
        <f t="shared" si="100"/>
        <v>1455.44</v>
      </c>
      <c r="H1131" s="570">
        <v>431.88</v>
      </c>
      <c r="I1131" s="570">
        <v>3.37</v>
      </c>
      <c r="J1131" s="570">
        <v>1455.4356</v>
      </c>
      <c r="K1131" s="544">
        <v>0</v>
      </c>
      <c r="L1131" s="544">
        <v>4.07</v>
      </c>
      <c r="M1131" s="544">
        <v>0</v>
      </c>
      <c r="N1131" s="544">
        <v>0</v>
      </c>
      <c r="O1131" s="544">
        <v>4.07</v>
      </c>
      <c r="P1131" s="544">
        <f t="shared" si="98"/>
        <v>0</v>
      </c>
      <c r="Q1131" s="556"/>
      <c r="R1131" s="556">
        <v>4.07</v>
      </c>
      <c r="S1131" s="544">
        <v>0</v>
      </c>
      <c r="T1131" s="547">
        <f t="shared" si="99"/>
        <v>431.88</v>
      </c>
      <c r="U1131" s="547">
        <f t="shared" si="101"/>
        <v>1455.43</v>
      </c>
    </row>
    <row r="1132" spans="1:21" ht="27.6" x14ac:dyDescent="0.3">
      <c r="A1132" s="541" t="s">
        <v>5832</v>
      </c>
      <c r="B1132" s="557" t="s">
        <v>10</v>
      </c>
      <c r="C1132" s="558" t="s">
        <v>5096</v>
      </c>
      <c r="D1132" s="543" t="s">
        <v>115</v>
      </c>
      <c r="E1132" s="544">
        <v>431.89</v>
      </c>
      <c r="F1132" s="544">
        <v>29.07</v>
      </c>
      <c r="G1132" s="544">
        <f t="shared" si="100"/>
        <v>12555.04</v>
      </c>
      <c r="H1132" s="570">
        <v>431.89</v>
      </c>
      <c r="I1132" s="570">
        <v>29.07</v>
      </c>
      <c r="J1132" s="570">
        <v>12555.042299999999</v>
      </c>
      <c r="K1132" s="544">
        <v>0</v>
      </c>
      <c r="L1132" s="544">
        <v>35.15</v>
      </c>
      <c r="M1132" s="544">
        <v>0</v>
      </c>
      <c r="N1132" s="544">
        <v>0</v>
      </c>
      <c r="O1132" s="544">
        <v>35.15</v>
      </c>
      <c r="P1132" s="544">
        <f t="shared" si="98"/>
        <v>0</v>
      </c>
      <c r="Q1132" s="556"/>
      <c r="R1132" s="556">
        <v>35.15</v>
      </c>
      <c r="S1132" s="544">
        <v>0</v>
      </c>
      <c r="T1132" s="547">
        <f t="shared" si="99"/>
        <v>431.89</v>
      </c>
      <c r="U1132" s="547">
        <f t="shared" si="101"/>
        <v>12555.04</v>
      </c>
    </row>
    <row r="1133" spans="1:21" x14ac:dyDescent="0.3">
      <c r="A1133" s="550" t="s">
        <v>5833</v>
      </c>
      <c r="B1133" s="551" t="s">
        <v>5834</v>
      </c>
      <c r="C1133" s="552"/>
      <c r="D1133" s="553">
        <v>0</v>
      </c>
      <c r="E1133" s="554">
        <v>0</v>
      </c>
      <c r="F1133" s="554">
        <v>0</v>
      </c>
      <c r="G1133" s="554">
        <f t="shared" si="100"/>
        <v>0</v>
      </c>
      <c r="H1133" s="555">
        <v>0</v>
      </c>
      <c r="I1133" s="555">
        <v>0</v>
      </c>
      <c r="J1133" s="555">
        <v>0</v>
      </c>
      <c r="K1133" s="554"/>
      <c r="L1133" s="554">
        <v>0</v>
      </c>
      <c r="M1133" s="554">
        <v>0</v>
      </c>
      <c r="N1133" s="554"/>
      <c r="O1133" s="554">
        <v>0</v>
      </c>
      <c r="P1133" s="544">
        <f t="shared" si="98"/>
        <v>0</v>
      </c>
      <c r="Q1133" s="556"/>
      <c r="R1133" s="556">
        <v>0</v>
      </c>
      <c r="S1133" s="544">
        <v>0</v>
      </c>
      <c r="T1133" s="547">
        <f t="shared" si="99"/>
        <v>0</v>
      </c>
      <c r="U1133" s="547">
        <f t="shared" si="101"/>
        <v>0</v>
      </c>
    </row>
    <row r="1134" spans="1:21" x14ac:dyDescent="0.3">
      <c r="A1134" s="541" t="s">
        <v>5835</v>
      </c>
      <c r="B1134" s="557" t="s">
        <v>10</v>
      </c>
      <c r="C1134" s="558" t="s">
        <v>5836</v>
      </c>
      <c r="D1134" s="543" t="s">
        <v>115</v>
      </c>
      <c r="E1134" s="544">
        <v>18.920000000000002</v>
      </c>
      <c r="F1134" s="544">
        <v>442.67</v>
      </c>
      <c r="G1134" s="544">
        <f t="shared" si="100"/>
        <v>8375.32</v>
      </c>
      <c r="H1134" s="570">
        <v>0</v>
      </c>
      <c r="I1134" s="570">
        <v>442.67</v>
      </c>
      <c r="J1134" s="570">
        <v>0</v>
      </c>
      <c r="K1134" s="544">
        <v>18.920000000000002</v>
      </c>
      <c r="L1134" s="544">
        <v>535.21</v>
      </c>
      <c r="M1134" s="544">
        <v>10126.17</v>
      </c>
      <c r="N1134" s="544">
        <v>0</v>
      </c>
      <c r="O1134" s="544">
        <v>535.21</v>
      </c>
      <c r="P1134" s="544">
        <f t="shared" si="98"/>
        <v>0</v>
      </c>
      <c r="Q1134" s="556"/>
      <c r="R1134" s="556">
        <v>535.21</v>
      </c>
      <c r="S1134" s="544">
        <v>0</v>
      </c>
      <c r="T1134" s="547">
        <f t="shared" si="99"/>
        <v>18.920000000000002</v>
      </c>
      <c r="U1134" s="547">
        <f t="shared" si="101"/>
        <v>10126.17</v>
      </c>
    </row>
    <row r="1135" spans="1:21" x14ac:dyDescent="0.3">
      <c r="A1135" s="550" t="s">
        <v>5837</v>
      </c>
      <c r="B1135" s="551" t="s">
        <v>5838</v>
      </c>
      <c r="C1135" s="552"/>
      <c r="D1135" s="553">
        <v>0</v>
      </c>
      <c r="E1135" s="554">
        <v>0</v>
      </c>
      <c r="F1135" s="554">
        <v>0</v>
      </c>
      <c r="G1135" s="554">
        <f t="shared" si="100"/>
        <v>0</v>
      </c>
      <c r="H1135" s="555">
        <v>0</v>
      </c>
      <c r="I1135" s="555">
        <v>0</v>
      </c>
      <c r="J1135" s="555">
        <v>0</v>
      </c>
      <c r="K1135" s="554"/>
      <c r="L1135" s="554">
        <v>0</v>
      </c>
      <c r="M1135" s="554">
        <v>0</v>
      </c>
      <c r="N1135" s="554"/>
      <c r="O1135" s="554">
        <v>0</v>
      </c>
      <c r="P1135" s="544">
        <f t="shared" si="98"/>
        <v>0</v>
      </c>
      <c r="Q1135" s="556"/>
      <c r="R1135" s="556">
        <v>0</v>
      </c>
      <c r="S1135" s="544">
        <v>0</v>
      </c>
      <c r="T1135" s="547">
        <f t="shared" si="99"/>
        <v>0</v>
      </c>
      <c r="U1135" s="547">
        <f t="shared" si="101"/>
        <v>0</v>
      </c>
    </row>
    <row r="1136" spans="1:21" x14ac:dyDescent="0.3">
      <c r="A1136" s="541" t="s">
        <v>5839</v>
      </c>
      <c r="B1136" s="557" t="s">
        <v>10</v>
      </c>
      <c r="C1136" s="558" t="s">
        <v>4581</v>
      </c>
      <c r="D1136" s="543" t="s">
        <v>115</v>
      </c>
      <c r="E1136" s="544">
        <v>264.58</v>
      </c>
      <c r="F1136" s="544">
        <v>2.35</v>
      </c>
      <c r="G1136" s="544">
        <f t="shared" si="100"/>
        <v>621.76</v>
      </c>
      <c r="H1136" s="570">
        <v>0</v>
      </c>
      <c r="I1136" s="570">
        <v>2.35</v>
      </c>
      <c r="J1136" s="570">
        <v>0</v>
      </c>
      <c r="K1136" s="544">
        <v>264.58</v>
      </c>
      <c r="L1136" s="544">
        <v>2.84</v>
      </c>
      <c r="M1136" s="544">
        <v>751.41</v>
      </c>
      <c r="N1136" s="544">
        <v>0</v>
      </c>
      <c r="O1136" s="544">
        <v>2.84</v>
      </c>
      <c r="P1136" s="544">
        <f t="shared" si="98"/>
        <v>0</v>
      </c>
      <c r="Q1136" s="556"/>
      <c r="R1136" s="556">
        <v>2.84</v>
      </c>
      <c r="S1136" s="544">
        <v>0</v>
      </c>
      <c r="T1136" s="547">
        <f t="shared" si="99"/>
        <v>264.58</v>
      </c>
      <c r="U1136" s="547">
        <f t="shared" si="101"/>
        <v>751.4</v>
      </c>
    </row>
    <row r="1137" spans="1:21" x14ac:dyDescent="0.3">
      <c r="A1137" s="541" t="s">
        <v>5840</v>
      </c>
      <c r="B1137" s="557" t="s">
        <v>10</v>
      </c>
      <c r="C1137" s="558" t="s">
        <v>4583</v>
      </c>
      <c r="D1137" s="543" t="s">
        <v>115</v>
      </c>
      <c r="E1137" s="544">
        <v>264.58</v>
      </c>
      <c r="F1137" s="544">
        <v>15.51</v>
      </c>
      <c r="G1137" s="544">
        <f t="shared" si="100"/>
        <v>4103.6400000000003</v>
      </c>
      <c r="H1137" s="570">
        <v>0</v>
      </c>
      <c r="I1137" s="570">
        <v>15.51</v>
      </c>
      <c r="J1137" s="570">
        <v>0</v>
      </c>
      <c r="K1137" s="544">
        <v>264.58</v>
      </c>
      <c r="L1137" s="544">
        <v>18.75</v>
      </c>
      <c r="M1137" s="544">
        <v>4960.88</v>
      </c>
      <c r="N1137" s="544">
        <v>0</v>
      </c>
      <c r="O1137" s="544">
        <v>18.75</v>
      </c>
      <c r="P1137" s="544">
        <f t="shared" si="98"/>
        <v>0</v>
      </c>
      <c r="Q1137" s="556"/>
      <c r="R1137" s="556">
        <v>18.75</v>
      </c>
      <c r="S1137" s="544">
        <v>0</v>
      </c>
      <c r="T1137" s="547">
        <f t="shared" si="99"/>
        <v>264.58</v>
      </c>
      <c r="U1137" s="547">
        <f t="shared" si="101"/>
        <v>4960.87</v>
      </c>
    </row>
    <row r="1138" spans="1:21" ht="27.6" x14ac:dyDescent="0.3">
      <c r="A1138" s="541" t="s">
        <v>5841</v>
      </c>
      <c r="B1138" s="557" t="s">
        <v>10</v>
      </c>
      <c r="C1138" s="558" t="s">
        <v>4701</v>
      </c>
      <c r="D1138" s="543" t="s">
        <v>115</v>
      </c>
      <c r="E1138" s="544">
        <v>37.840000000000003</v>
      </c>
      <c r="F1138" s="544">
        <v>18.66</v>
      </c>
      <c r="G1138" s="544">
        <f t="shared" si="100"/>
        <v>706.09</v>
      </c>
      <c r="H1138" s="570">
        <v>0</v>
      </c>
      <c r="I1138" s="570">
        <v>18.66</v>
      </c>
      <c r="J1138" s="570">
        <v>0</v>
      </c>
      <c r="K1138" s="544">
        <v>37.840000000000003</v>
      </c>
      <c r="L1138" s="544">
        <v>22.56</v>
      </c>
      <c r="M1138" s="544">
        <v>853.67</v>
      </c>
      <c r="N1138" s="544">
        <v>0</v>
      </c>
      <c r="O1138" s="544">
        <v>22.56</v>
      </c>
      <c r="P1138" s="544">
        <f t="shared" si="98"/>
        <v>0</v>
      </c>
      <c r="Q1138" s="556"/>
      <c r="R1138" s="556">
        <v>22.56</v>
      </c>
      <c r="S1138" s="544">
        <v>0</v>
      </c>
      <c r="T1138" s="547">
        <f t="shared" si="99"/>
        <v>37.840000000000003</v>
      </c>
      <c r="U1138" s="547">
        <f t="shared" si="101"/>
        <v>853.67</v>
      </c>
    </row>
    <row r="1139" spans="1:21" ht="27.6" x14ac:dyDescent="0.3">
      <c r="A1139" s="541" t="s">
        <v>5842</v>
      </c>
      <c r="B1139" s="557" t="s">
        <v>10</v>
      </c>
      <c r="C1139" s="558" t="s">
        <v>5843</v>
      </c>
      <c r="D1139" s="543" t="s">
        <v>179</v>
      </c>
      <c r="E1139" s="544">
        <v>2.31</v>
      </c>
      <c r="F1139" s="544">
        <v>249.98</v>
      </c>
      <c r="G1139" s="544">
        <f t="shared" si="100"/>
        <v>577.45000000000005</v>
      </c>
      <c r="H1139" s="570">
        <v>0</v>
      </c>
      <c r="I1139" s="570">
        <v>249.98</v>
      </c>
      <c r="J1139" s="570">
        <v>0</v>
      </c>
      <c r="K1139" s="544">
        <v>2.31</v>
      </c>
      <c r="L1139" s="544">
        <v>302.24</v>
      </c>
      <c r="M1139" s="544">
        <v>698.17</v>
      </c>
      <c r="N1139" s="544">
        <v>0</v>
      </c>
      <c r="O1139" s="544">
        <v>302.24</v>
      </c>
      <c r="P1139" s="544">
        <f t="shared" si="98"/>
        <v>0</v>
      </c>
      <c r="Q1139" s="556"/>
      <c r="R1139" s="556">
        <v>302.24</v>
      </c>
      <c r="S1139" s="544">
        <v>0</v>
      </c>
      <c r="T1139" s="547">
        <f t="shared" si="99"/>
        <v>2.31</v>
      </c>
      <c r="U1139" s="547">
        <f t="shared" si="101"/>
        <v>698.17</v>
      </c>
    </row>
    <row r="1140" spans="1:21" ht="27.6" x14ac:dyDescent="0.3">
      <c r="A1140" s="541" t="s">
        <v>5844</v>
      </c>
      <c r="B1140" s="557" t="s">
        <v>10</v>
      </c>
      <c r="C1140" s="558" t="s">
        <v>5845</v>
      </c>
      <c r="D1140" s="543" t="s">
        <v>1124</v>
      </c>
      <c r="E1140" s="544">
        <v>9.9</v>
      </c>
      <c r="F1140" s="544">
        <v>441.92</v>
      </c>
      <c r="G1140" s="544">
        <f t="shared" si="100"/>
        <v>4375.01</v>
      </c>
      <c r="H1140" s="570">
        <v>0</v>
      </c>
      <c r="I1140" s="570">
        <v>441.92</v>
      </c>
      <c r="J1140" s="570">
        <v>0</v>
      </c>
      <c r="K1140" s="544">
        <v>9.9</v>
      </c>
      <c r="L1140" s="544">
        <v>534.30999999999995</v>
      </c>
      <c r="M1140" s="544">
        <v>5289.67</v>
      </c>
      <c r="N1140" s="544">
        <v>0</v>
      </c>
      <c r="O1140" s="544">
        <v>534.30999999999995</v>
      </c>
      <c r="P1140" s="544">
        <f t="shared" si="98"/>
        <v>0</v>
      </c>
      <c r="Q1140" s="556"/>
      <c r="R1140" s="556">
        <v>534.30999999999995</v>
      </c>
      <c r="S1140" s="544">
        <v>0</v>
      </c>
      <c r="T1140" s="547">
        <f t="shared" si="99"/>
        <v>9.9</v>
      </c>
      <c r="U1140" s="547">
        <f t="shared" si="101"/>
        <v>5289.66</v>
      </c>
    </row>
    <row r="1141" spans="1:21" ht="27.6" x14ac:dyDescent="0.3">
      <c r="A1141" s="541" t="s">
        <v>5846</v>
      </c>
      <c r="B1141" s="557" t="s">
        <v>10</v>
      </c>
      <c r="C1141" s="558" t="s">
        <v>5434</v>
      </c>
      <c r="D1141" s="543" t="s">
        <v>217</v>
      </c>
      <c r="E1141" s="544">
        <v>4</v>
      </c>
      <c r="F1141" s="544">
        <v>45.41</v>
      </c>
      <c r="G1141" s="544">
        <f t="shared" si="100"/>
        <v>181.64</v>
      </c>
      <c r="H1141" s="570">
        <v>0</v>
      </c>
      <c r="I1141" s="570">
        <v>45.41</v>
      </c>
      <c r="J1141" s="570">
        <v>0</v>
      </c>
      <c r="K1141" s="544">
        <v>4</v>
      </c>
      <c r="L1141" s="544">
        <v>54.9</v>
      </c>
      <c r="M1141" s="544">
        <v>219.6</v>
      </c>
      <c r="N1141" s="544">
        <v>0</v>
      </c>
      <c r="O1141" s="544">
        <v>54.9</v>
      </c>
      <c r="P1141" s="544">
        <f t="shared" si="98"/>
        <v>0</v>
      </c>
      <c r="Q1141" s="556"/>
      <c r="R1141" s="556">
        <v>54.9</v>
      </c>
      <c r="S1141" s="544">
        <v>0</v>
      </c>
      <c r="T1141" s="547">
        <f t="shared" si="99"/>
        <v>4</v>
      </c>
      <c r="U1141" s="547">
        <f t="shared" si="101"/>
        <v>219.6</v>
      </c>
    </row>
    <row r="1142" spans="1:21" x14ac:dyDescent="0.3">
      <c r="A1142" s="541" t="s">
        <v>5847</v>
      </c>
      <c r="B1142" s="557" t="s">
        <v>10</v>
      </c>
      <c r="C1142" s="558" t="s">
        <v>5436</v>
      </c>
      <c r="D1142" s="543" t="s">
        <v>1124</v>
      </c>
      <c r="E1142" s="544">
        <v>214.15</v>
      </c>
      <c r="F1142" s="544">
        <v>2.13</v>
      </c>
      <c r="G1142" s="544">
        <f t="shared" si="100"/>
        <v>456.14</v>
      </c>
      <c r="H1142" s="570">
        <v>0</v>
      </c>
      <c r="I1142" s="570">
        <v>2.13</v>
      </c>
      <c r="J1142" s="570">
        <v>0</v>
      </c>
      <c r="K1142" s="544">
        <v>214.15</v>
      </c>
      <c r="L1142" s="544">
        <v>2.58</v>
      </c>
      <c r="M1142" s="544">
        <v>552.51</v>
      </c>
      <c r="N1142" s="544">
        <v>0</v>
      </c>
      <c r="O1142" s="544">
        <v>2.58</v>
      </c>
      <c r="P1142" s="544">
        <f t="shared" si="98"/>
        <v>0</v>
      </c>
      <c r="Q1142" s="556"/>
      <c r="R1142" s="556">
        <v>2.58</v>
      </c>
      <c r="S1142" s="544">
        <v>0</v>
      </c>
      <c r="T1142" s="547">
        <f t="shared" si="99"/>
        <v>214.15</v>
      </c>
      <c r="U1142" s="547">
        <f t="shared" si="101"/>
        <v>552.5</v>
      </c>
    </row>
    <row r="1143" spans="1:21" x14ac:dyDescent="0.3">
      <c r="A1143" s="572" t="s">
        <v>3732</v>
      </c>
      <c r="B1143" s="573" t="s">
        <v>5848</v>
      </c>
      <c r="C1143" s="574"/>
      <c r="D1143" s="537">
        <v>0</v>
      </c>
      <c r="E1143" s="538">
        <v>0</v>
      </c>
      <c r="F1143" s="538">
        <v>0</v>
      </c>
      <c r="G1143" s="538">
        <f>SUM(G1145:G1667)</f>
        <v>4245610.42</v>
      </c>
      <c r="H1143" s="538">
        <v>0</v>
      </c>
      <c r="I1143" s="538">
        <v>0</v>
      </c>
      <c r="J1143" s="538">
        <f>SUM(J1145:J1667)</f>
        <v>1243357.0036979993</v>
      </c>
      <c r="K1143" s="538"/>
      <c r="L1143" s="538">
        <v>0</v>
      </c>
      <c r="M1143" s="538">
        <f>SUM(M1145:M1667)</f>
        <v>3629901.6599999988</v>
      </c>
      <c r="N1143" s="539"/>
      <c r="O1143" s="539">
        <v>0</v>
      </c>
      <c r="P1143" s="538">
        <f>SUM(P1145:P1667)</f>
        <v>3283149.5999999992</v>
      </c>
      <c r="Q1143" s="549"/>
      <c r="R1143" s="549"/>
      <c r="S1143" s="538">
        <f>SUM(S1145:S1667)</f>
        <v>1064299.4800000004</v>
      </c>
      <c r="T1143" s="540">
        <f t="shared" si="99"/>
        <v>0</v>
      </c>
      <c r="U1143" s="538">
        <f>SUM(U1145:U1667)</f>
        <v>4873258.0899999933</v>
      </c>
    </row>
    <row r="1144" spans="1:21" x14ac:dyDescent="0.3">
      <c r="A1144" s="559" t="s">
        <v>331</v>
      </c>
      <c r="B1144" s="560" t="s">
        <v>72</v>
      </c>
      <c r="C1144" s="561"/>
      <c r="D1144" s="562">
        <v>0</v>
      </c>
      <c r="E1144" s="563">
        <v>0</v>
      </c>
      <c r="F1144" s="563">
        <v>0</v>
      </c>
      <c r="G1144" s="563">
        <f t="shared" si="100"/>
        <v>0</v>
      </c>
      <c r="H1144" s="563">
        <v>0</v>
      </c>
      <c r="I1144" s="563">
        <v>0</v>
      </c>
      <c r="J1144" s="563">
        <v>0</v>
      </c>
      <c r="K1144" s="563"/>
      <c r="L1144" s="563">
        <v>0</v>
      </c>
      <c r="M1144" s="563">
        <v>0</v>
      </c>
      <c r="N1144" s="563"/>
      <c r="O1144" s="563">
        <v>0</v>
      </c>
      <c r="P1144" s="563">
        <v>0</v>
      </c>
      <c r="Q1144" s="564"/>
      <c r="R1144" s="564"/>
      <c r="S1144" s="565">
        <v>0</v>
      </c>
      <c r="T1144" s="566">
        <f t="shared" si="99"/>
        <v>0</v>
      </c>
      <c r="U1144" s="566">
        <f>(H1144*I1144)+(K1144*L1144)+(Q1144*R1144)</f>
        <v>0</v>
      </c>
    </row>
    <row r="1145" spans="1:21" ht="27.6" x14ac:dyDescent="0.3">
      <c r="A1145" s="541" t="s">
        <v>3735</v>
      </c>
      <c r="B1145" s="557" t="s">
        <v>10</v>
      </c>
      <c r="C1145" s="558" t="s">
        <v>4854</v>
      </c>
      <c r="D1145" s="543" t="s">
        <v>179</v>
      </c>
      <c r="E1145" s="544">
        <v>204</v>
      </c>
      <c r="F1145" s="544">
        <v>42.01</v>
      </c>
      <c r="G1145" s="544">
        <f t="shared" si="100"/>
        <v>8570.0400000000009</v>
      </c>
      <c r="H1145" s="570">
        <v>204</v>
      </c>
      <c r="I1145" s="570">
        <v>42.01</v>
      </c>
      <c r="J1145" s="570">
        <v>8570.0399999999991</v>
      </c>
      <c r="K1145" s="544">
        <v>0</v>
      </c>
      <c r="L1145" s="544">
        <v>50.79</v>
      </c>
      <c r="M1145" s="544">
        <v>0</v>
      </c>
      <c r="N1145" s="544">
        <v>0</v>
      </c>
      <c r="O1145" s="544">
        <v>50.79</v>
      </c>
      <c r="P1145" s="544">
        <f>ROUND(N1145*O1145,2)</f>
        <v>0</v>
      </c>
      <c r="Q1145" s="556"/>
      <c r="R1145" s="556">
        <v>50.79</v>
      </c>
      <c r="S1145" s="544">
        <v>0</v>
      </c>
      <c r="T1145" s="547">
        <f t="shared" si="99"/>
        <v>204</v>
      </c>
      <c r="U1145" s="547">
        <f t="shared" ref="U1145:U1208" si="102">ROUNDDOWN((H1145*I1145)+(K1145*L1145)+(Q1145*R1145),2)</f>
        <v>8570.0400000000009</v>
      </c>
    </row>
    <row r="1146" spans="1:21" x14ac:dyDescent="0.3">
      <c r="A1146" s="559" t="s">
        <v>333</v>
      </c>
      <c r="B1146" s="560" t="s">
        <v>4542</v>
      </c>
      <c r="C1146" s="561"/>
      <c r="D1146" s="562">
        <v>0</v>
      </c>
      <c r="E1146" s="563">
        <v>0</v>
      </c>
      <c r="F1146" s="563">
        <v>0</v>
      </c>
      <c r="G1146" s="563">
        <f t="shared" si="100"/>
        <v>0</v>
      </c>
      <c r="H1146" s="563">
        <v>0</v>
      </c>
      <c r="I1146" s="563">
        <v>0</v>
      </c>
      <c r="J1146" s="563">
        <v>0</v>
      </c>
      <c r="K1146" s="563"/>
      <c r="L1146" s="563">
        <v>0</v>
      </c>
      <c r="M1146" s="563">
        <v>0</v>
      </c>
      <c r="N1146" s="563"/>
      <c r="O1146" s="563">
        <v>0</v>
      </c>
      <c r="P1146" s="563">
        <v>0</v>
      </c>
      <c r="Q1146" s="564"/>
      <c r="R1146" s="564"/>
      <c r="S1146" s="565">
        <v>0</v>
      </c>
      <c r="T1146" s="566">
        <f t="shared" si="99"/>
        <v>0</v>
      </c>
      <c r="U1146" s="566">
        <f t="shared" si="102"/>
        <v>0</v>
      </c>
    </row>
    <row r="1147" spans="1:21" x14ac:dyDescent="0.3">
      <c r="A1147" s="541" t="s">
        <v>3800</v>
      </c>
      <c r="B1147" s="557" t="s">
        <v>10</v>
      </c>
      <c r="C1147" s="558" t="s">
        <v>5849</v>
      </c>
      <c r="D1147" s="543" t="s">
        <v>91</v>
      </c>
      <c r="E1147" s="544">
        <v>508.0068</v>
      </c>
      <c r="F1147" s="544">
        <v>73.290000000000006</v>
      </c>
      <c r="G1147" s="544">
        <f t="shared" si="100"/>
        <v>37231.82</v>
      </c>
      <c r="H1147" s="570">
        <v>508.0068</v>
      </c>
      <c r="I1147" s="570">
        <v>73.290000000000006</v>
      </c>
      <c r="J1147" s="570">
        <v>37231.818372000002</v>
      </c>
      <c r="K1147" s="544">
        <v>0</v>
      </c>
      <c r="L1147" s="544">
        <v>88.61</v>
      </c>
      <c r="M1147" s="544">
        <v>0</v>
      </c>
      <c r="N1147" s="544">
        <v>0</v>
      </c>
      <c r="O1147" s="544">
        <v>88.61</v>
      </c>
      <c r="P1147" s="544">
        <f t="shared" ref="P1147:P1160" si="103">ROUND(N1147*O1147,2)</f>
        <v>0</v>
      </c>
      <c r="Q1147" s="556"/>
      <c r="R1147" s="556">
        <v>88.61</v>
      </c>
      <c r="S1147" s="544">
        <v>0</v>
      </c>
      <c r="T1147" s="547">
        <f t="shared" si="99"/>
        <v>508.0068</v>
      </c>
      <c r="U1147" s="547">
        <f t="shared" si="102"/>
        <v>37231.81</v>
      </c>
    </row>
    <row r="1148" spans="1:21" x14ac:dyDescent="0.3">
      <c r="A1148" s="541" t="s">
        <v>3801</v>
      </c>
      <c r="B1148" s="557" t="s">
        <v>10</v>
      </c>
      <c r="C1148" s="558" t="s">
        <v>4470</v>
      </c>
      <c r="D1148" s="543" t="s">
        <v>91</v>
      </c>
      <c r="E1148" s="544">
        <v>3800.01</v>
      </c>
      <c r="F1148" s="544">
        <v>38.35</v>
      </c>
      <c r="G1148" s="544">
        <f t="shared" si="100"/>
        <v>145730.38</v>
      </c>
      <c r="H1148" s="570">
        <v>3800.01</v>
      </c>
      <c r="I1148" s="570">
        <v>38.35</v>
      </c>
      <c r="J1148" s="570">
        <v>145730.38350000003</v>
      </c>
      <c r="K1148" s="544">
        <v>0</v>
      </c>
      <c r="L1148" s="544">
        <v>46.37</v>
      </c>
      <c r="M1148" s="544">
        <v>0</v>
      </c>
      <c r="N1148" s="544">
        <v>0</v>
      </c>
      <c r="O1148" s="544">
        <v>46.37</v>
      </c>
      <c r="P1148" s="544">
        <f t="shared" si="103"/>
        <v>0</v>
      </c>
      <c r="Q1148" s="556"/>
      <c r="R1148" s="556">
        <v>46.37</v>
      </c>
      <c r="S1148" s="544">
        <v>0</v>
      </c>
      <c r="T1148" s="547">
        <f t="shared" si="99"/>
        <v>3800.01</v>
      </c>
      <c r="U1148" s="547">
        <f t="shared" si="102"/>
        <v>145730.38</v>
      </c>
    </row>
    <row r="1149" spans="1:21" x14ac:dyDescent="0.3">
      <c r="A1149" s="541" t="s">
        <v>3802</v>
      </c>
      <c r="B1149" s="557" t="s">
        <v>10</v>
      </c>
      <c r="C1149" s="558" t="s">
        <v>5850</v>
      </c>
      <c r="D1149" s="543" t="s">
        <v>106</v>
      </c>
      <c r="E1149" s="544">
        <v>1032.5</v>
      </c>
      <c r="F1149" s="544">
        <v>14.17</v>
      </c>
      <c r="G1149" s="544">
        <f t="shared" si="100"/>
        <v>14630.53</v>
      </c>
      <c r="H1149" s="570">
        <v>1032.5</v>
      </c>
      <c r="I1149" s="570">
        <v>14.17</v>
      </c>
      <c r="J1149" s="570">
        <v>14630.525</v>
      </c>
      <c r="K1149" s="544">
        <v>0</v>
      </c>
      <c r="L1149" s="544">
        <v>17.13</v>
      </c>
      <c r="M1149" s="544">
        <v>0</v>
      </c>
      <c r="N1149" s="544">
        <v>0</v>
      </c>
      <c r="O1149" s="544">
        <v>17.13</v>
      </c>
      <c r="P1149" s="544">
        <f t="shared" si="103"/>
        <v>0</v>
      </c>
      <c r="Q1149" s="556"/>
      <c r="R1149" s="556">
        <v>17.13</v>
      </c>
      <c r="S1149" s="544">
        <v>0</v>
      </c>
      <c r="T1149" s="547">
        <f t="shared" si="99"/>
        <v>1032.5</v>
      </c>
      <c r="U1149" s="547">
        <f t="shared" si="102"/>
        <v>14630.52</v>
      </c>
    </row>
    <row r="1150" spans="1:21" x14ac:dyDescent="0.3">
      <c r="A1150" s="541" t="s">
        <v>3803</v>
      </c>
      <c r="B1150" s="557" t="s">
        <v>10</v>
      </c>
      <c r="C1150" s="558" t="s">
        <v>5851</v>
      </c>
      <c r="D1150" s="543" t="s">
        <v>106</v>
      </c>
      <c r="E1150" s="544">
        <v>0.2394</v>
      </c>
      <c r="F1150" s="544">
        <v>12.92</v>
      </c>
      <c r="G1150" s="544">
        <f t="shared" si="100"/>
        <v>3.09</v>
      </c>
      <c r="H1150" s="570">
        <v>0.2394</v>
      </c>
      <c r="I1150" s="570">
        <v>12.92</v>
      </c>
      <c r="J1150" s="570">
        <v>3.093048</v>
      </c>
      <c r="K1150" s="544">
        <v>0</v>
      </c>
      <c r="L1150" s="544">
        <v>15.62</v>
      </c>
      <c r="M1150" s="544">
        <v>0</v>
      </c>
      <c r="N1150" s="544">
        <v>0</v>
      </c>
      <c r="O1150" s="544">
        <v>15.62</v>
      </c>
      <c r="P1150" s="544">
        <f t="shared" si="103"/>
        <v>0</v>
      </c>
      <c r="Q1150" s="556"/>
      <c r="R1150" s="556">
        <v>15.62</v>
      </c>
      <c r="S1150" s="544">
        <v>0</v>
      </c>
      <c r="T1150" s="547">
        <f t="shared" si="99"/>
        <v>0.2394</v>
      </c>
      <c r="U1150" s="547">
        <f t="shared" si="102"/>
        <v>3.09</v>
      </c>
    </row>
    <row r="1151" spans="1:21" x14ac:dyDescent="0.3">
      <c r="A1151" s="541" t="s">
        <v>3804</v>
      </c>
      <c r="B1151" s="557" t="s">
        <v>10</v>
      </c>
      <c r="C1151" s="558" t="s">
        <v>5852</v>
      </c>
      <c r="D1151" s="543" t="s">
        <v>106</v>
      </c>
      <c r="E1151" s="544">
        <v>2474.2788</v>
      </c>
      <c r="F1151" s="544">
        <v>11.84</v>
      </c>
      <c r="G1151" s="544">
        <f t="shared" si="100"/>
        <v>29295.46</v>
      </c>
      <c r="H1151" s="570">
        <v>2474.2788</v>
      </c>
      <c r="I1151" s="570">
        <v>11.84</v>
      </c>
      <c r="J1151" s="570">
        <v>29295.460992</v>
      </c>
      <c r="K1151" s="544">
        <v>0</v>
      </c>
      <c r="L1151" s="544">
        <v>14.32</v>
      </c>
      <c r="M1151" s="544">
        <v>0</v>
      </c>
      <c r="N1151" s="544">
        <v>0</v>
      </c>
      <c r="O1151" s="544">
        <v>14.32</v>
      </c>
      <c r="P1151" s="544">
        <f t="shared" si="103"/>
        <v>0</v>
      </c>
      <c r="Q1151" s="556"/>
      <c r="R1151" s="556">
        <v>14.32</v>
      </c>
      <c r="S1151" s="544">
        <v>0</v>
      </c>
      <c r="T1151" s="547">
        <f t="shared" si="99"/>
        <v>2474.2788</v>
      </c>
      <c r="U1151" s="547">
        <f t="shared" si="102"/>
        <v>29295.46</v>
      </c>
    </row>
    <row r="1152" spans="1:21" x14ac:dyDescent="0.3">
      <c r="A1152" s="541" t="s">
        <v>3805</v>
      </c>
      <c r="B1152" s="557" t="s">
        <v>10</v>
      </c>
      <c r="C1152" s="558" t="s">
        <v>5853</v>
      </c>
      <c r="D1152" s="543" t="s">
        <v>106</v>
      </c>
      <c r="E1152" s="544">
        <v>421.37059999999997</v>
      </c>
      <c r="F1152" s="544">
        <v>10.42</v>
      </c>
      <c r="G1152" s="544">
        <f t="shared" si="100"/>
        <v>4390.68</v>
      </c>
      <c r="H1152" s="570">
        <v>421.37059999999997</v>
      </c>
      <c r="I1152" s="570">
        <v>10.42</v>
      </c>
      <c r="J1152" s="570">
        <v>4390.6816519999993</v>
      </c>
      <c r="K1152" s="544">
        <v>0</v>
      </c>
      <c r="L1152" s="544">
        <v>12.6</v>
      </c>
      <c r="M1152" s="544">
        <v>0</v>
      </c>
      <c r="N1152" s="544">
        <v>0</v>
      </c>
      <c r="O1152" s="544">
        <v>12.6</v>
      </c>
      <c r="P1152" s="544">
        <f t="shared" si="103"/>
        <v>0</v>
      </c>
      <c r="Q1152" s="556"/>
      <c r="R1152" s="556">
        <v>12.6</v>
      </c>
      <c r="S1152" s="544">
        <v>0</v>
      </c>
      <c r="T1152" s="547">
        <f t="shared" si="99"/>
        <v>421.37059999999997</v>
      </c>
      <c r="U1152" s="547">
        <f t="shared" si="102"/>
        <v>4390.68</v>
      </c>
    </row>
    <row r="1153" spans="1:21" x14ac:dyDescent="0.3">
      <c r="A1153" s="541" t="s">
        <v>3807</v>
      </c>
      <c r="B1153" s="557" t="s">
        <v>10</v>
      </c>
      <c r="C1153" s="558" t="s">
        <v>5854</v>
      </c>
      <c r="D1153" s="543" t="s">
        <v>106</v>
      </c>
      <c r="E1153" s="544">
        <v>1086.9691</v>
      </c>
      <c r="F1153" s="544">
        <v>8.77</v>
      </c>
      <c r="G1153" s="544">
        <f t="shared" si="100"/>
        <v>9532.7199999999993</v>
      </c>
      <c r="H1153" s="570">
        <v>1086.9691</v>
      </c>
      <c r="I1153" s="570">
        <v>8.77</v>
      </c>
      <c r="J1153" s="570">
        <v>9532.7190069999997</v>
      </c>
      <c r="K1153" s="544">
        <v>0</v>
      </c>
      <c r="L1153" s="544">
        <v>10.6</v>
      </c>
      <c r="M1153" s="544">
        <v>0</v>
      </c>
      <c r="N1153" s="544">
        <v>0</v>
      </c>
      <c r="O1153" s="544">
        <v>10.6</v>
      </c>
      <c r="P1153" s="544">
        <f t="shared" si="103"/>
        <v>0</v>
      </c>
      <c r="Q1153" s="556"/>
      <c r="R1153" s="556">
        <v>10.6</v>
      </c>
      <c r="S1153" s="544">
        <v>0</v>
      </c>
      <c r="T1153" s="547">
        <f t="shared" si="99"/>
        <v>1086.9691</v>
      </c>
      <c r="U1153" s="547">
        <f t="shared" si="102"/>
        <v>9532.7099999999991</v>
      </c>
    </row>
    <row r="1154" spans="1:21" x14ac:dyDescent="0.3">
      <c r="A1154" s="541" t="s">
        <v>3809</v>
      </c>
      <c r="B1154" s="557" t="s">
        <v>10</v>
      </c>
      <c r="C1154" s="558" t="s">
        <v>5855</v>
      </c>
      <c r="D1154" s="543" t="s">
        <v>106</v>
      </c>
      <c r="E1154" s="544">
        <v>354.13909999999998</v>
      </c>
      <c r="F1154" s="544">
        <v>8.2100000000000009</v>
      </c>
      <c r="G1154" s="544">
        <f t="shared" si="100"/>
        <v>2907.48</v>
      </c>
      <c r="H1154" s="570">
        <v>354.13909999999998</v>
      </c>
      <c r="I1154" s="570">
        <v>8.2100000000000009</v>
      </c>
      <c r="J1154" s="570">
        <v>2907.4820110000001</v>
      </c>
      <c r="K1154" s="544">
        <v>0</v>
      </c>
      <c r="L1154" s="544">
        <v>9.93</v>
      </c>
      <c r="M1154" s="544">
        <v>0</v>
      </c>
      <c r="N1154" s="544">
        <v>0</v>
      </c>
      <c r="O1154" s="544">
        <v>9.93</v>
      </c>
      <c r="P1154" s="544">
        <f t="shared" si="103"/>
        <v>0</v>
      </c>
      <c r="Q1154" s="556"/>
      <c r="R1154" s="556">
        <v>9.93</v>
      </c>
      <c r="S1154" s="544">
        <v>0</v>
      </c>
      <c r="T1154" s="547">
        <f t="shared" si="99"/>
        <v>354.13909999999998</v>
      </c>
      <c r="U1154" s="547">
        <f t="shared" si="102"/>
        <v>2907.48</v>
      </c>
    </row>
    <row r="1155" spans="1:21" ht="27.6" x14ac:dyDescent="0.3">
      <c r="A1155" s="541" t="s">
        <v>5856</v>
      </c>
      <c r="B1155" s="557" t="s">
        <v>10</v>
      </c>
      <c r="C1155" s="558" t="s">
        <v>5857</v>
      </c>
      <c r="D1155" s="543" t="s">
        <v>115</v>
      </c>
      <c r="E1155" s="544">
        <v>283.54269999999997</v>
      </c>
      <c r="F1155" s="544">
        <v>111.66</v>
      </c>
      <c r="G1155" s="544">
        <f t="shared" si="100"/>
        <v>31660.38</v>
      </c>
      <c r="H1155" s="570">
        <v>283.54269999999997</v>
      </c>
      <c r="I1155" s="570">
        <v>111.66</v>
      </c>
      <c r="J1155" s="570">
        <v>31660.377881999997</v>
      </c>
      <c r="K1155" s="544">
        <v>0</v>
      </c>
      <c r="L1155" s="544">
        <v>135</v>
      </c>
      <c r="M1155" s="544">
        <v>0</v>
      </c>
      <c r="N1155" s="544">
        <v>0</v>
      </c>
      <c r="O1155" s="544">
        <v>135</v>
      </c>
      <c r="P1155" s="544">
        <f t="shared" si="103"/>
        <v>0</v>
      </c>
      <c r="Q1155" s="556"/>
      <c r="R1155" s="556">
        <v>135</v>
      </c>
      <c r="S1155" s="544">
        <v>0</v>
      </c>
      <c r="T1155" s="547">
        <f t="shared" si="99"/>
        <v>283.54269999999997</v>
      </c>
      <c r="U1155" s="547">
        <f t="shared" si="102"/>
        <v>31660.37</v>
      </c>
    </row>
    <row r="1156" spans="1:21" ht="27.6" x14ac:dyDescent="0.3">
      <c r="A1156" s="541" t="s">
        <v>5858</v>
      </c>
      <c r="B1156" s="557" t="s">
        <v>10</v>
      </c>
      <c r="C1156" s="558" t="s">
        <v>4555</v>
      </c>
      <c r="D1156" s="543" t="s">
        <v>115</v>
      </c>
      <c r="E1156" s="544">
        <v>811.45960000000002</v>
      </c>
      <c r="F1156" s="544">
        <v>54.98</v>
      </c>
      <c r="G1156" s="544">
        <f t="shared" si="100"/>
        <v>44614.05</v>
      </c>
      <c r="H1156" s="570">
        <v>811.45960000000002</v>
      </c>
      <c r="I1156" s="570">
        <v>54.98</v>
      </c>
      <c r="J1156" s="570">
        <v>44614.048808</v>
      </c>
      <c r="K1156" s="544">
        <v>0</v>
      </c>
      <c r="L1156" s="544">
        <v>66.47</v>
      </c>
      <c r="M1156" s="544">
        <v>0</v>
      </c>
      <c r="N1156" s="544">
        <v>0</v>
      </c>
      <c r="O1156" s="544">
        <v>66.47</v>
      </c>
      <c r="P1156" s="544">
        <f t="shared" si="103"/>
        <v>0</v>
      </c>
      <c r="Q1156" s="556"/>
      <c r="R1156" s="556">
        <v>66.47</v>
      </c>
      <c r="S1156" s="544">
        <v>0</v>
      </c>
      <c r="T1156" s="547">
        <f t="shared" si="99"/>
        <v>811.45960000000002</v>
      </c>
      <c r="U1156" s="547">
        <f t="shared" si="102"/>
        <v>44614.04</v>
      </c>
    </row>
    <row r="1157" spans="1:21" ht="27.6" x14ac:dyDescent="0.3">
      <c r="A1157" s="541" t="s">
        <v>5859</v>
      </c>
      <c r="B1157" s="557" t="s">
        <v>10</v>
      </c>
      <c r="C1157" s="558" t="s">
        <v>5860</v>
      </c>
      <c r="D1157" s="543" t="s">
        <v>4532</v>
      </c>
      <c r="E1157" s="544">
        <v>102.59620000000001</v>
      </c>
      <c r="F1157" s="544">
        <v>238.83</v>
      </c>
      <c r="G1157" s="544">
        <f t="shared" si="100"/>
        <v>24503.05</v>
      </c>
      <c r="H1157" s="570">
        <v>102.59620000000001</v>
      </c>
      <c r="I1157" s="570">
        <v>238.83</v>
      </c>
      <c r="J1157" s="570">
        <v>24503.050446000005</v>
      </c>
      <c r="K1157" s="544">
        <v>0</v>
      </c>
      <c r="L1157" s="544">
        <v>288.76</v>
      </c>
      <c r="M1157" s="544">
        <v>0</v>
      </c>
      <c r="N1157" s="544">
        <v>0</v>
      </c>
      <c r="O1157" s="544">
        <v>288.76</v>
      </c>
      <c r="P1157" s="544">
        <f t="shared" si="103"/>
        <v>0</v>
      </c>
      <c r="Q1157" s="556"/>
      <c r="R1157" s="556">
        <v>288.76</v>
      </c>
      <c r="S1157" s="544">
        <v>0</v>
      </c>
      <c r="T1157" s="547">
        <f t="shared" si="99"/>
        <v>102.59620000000001</v>
      </c>
      <c r="U1157" s="547">
        <f t="shared" si="102"/>
        <v>24503.05</v>
      </c>
    </row>
    <row r="1158" spans="1:21" x14ac:dyDescent="0.3">
      <c r="A1158" s="541" t="s">
        <v>5861</v>
      </c>
      <c r="B1158" s="557" t="s">
        <v>10</v>
      </c>
      <c r="C1158" s="558" t="s">
        <v>5862</v>
      </c>
      <c r="D1158" s="543" t="s">
        <v>115</v>
      </c>
      <c r="E1158" s="544">
        <v>254.29599999999999</v>
      </c>
      <c r="F1158" s="544">
        <v>25.02</v>
      </c>
      <c r="G1158" s="544">
        <f t="shared" si="100"/>
        <v>6362.49</v>
      </c>
      <c r="H1158" s="570">
        <v>254.29599999999999</v>
      </c>
      <c r="I1158" s="570">
        <v>25.02</v>
      </c>
      <c r="J1158" s="570">
        <v>6362.4859200000001</v>
      </c>
      <c r="K1158" s="544">
        <v>0</v>
      </c>
      <c r="L1158" s="544">
        <v>30.25</v>
      </c>
      <c r="M1158" s="544">
        <v>0</v>
      </c>
      <c r="N1158" s="544">
        <v>0</v>
      </c>
      <c r="O1158" s="544">
        <v>30.25</v>
      </c>
      <c r="P1158" s="544">
        <f t="shared" si="103"/>
        <v>0</v>
      </c>
      <c r="Q1158" s="556"/>
      <c r="R1158" s="556">
        <v>30.25</v>
      </c>
      <c r="S1158" s="544">
        <v>0</v>
      </c>
      <c r="T1158" s="547">
        <f t="shared" si="99"/>
        <v>254.29599999999999</v>
      </c>
      <c r="U1158" s="547">
        <f t="shared" si="102"/>
        <v>6362.48</v>
      </c>
    </row>
    <row r="1159" spans="1:21" ht="27.6" x14ac:dyDescent="0.3">
      <c r="A1159" s="541" t="s">
        <v>5863</v>
      </c>
      <c r="B1159" s="557" t="s">
        <v>10</v>
      </c>
      <c r="C1159" s="558" t="s">
        <v>5445</v>
      </c>
      <c r="D1159" s="543" t="s">
        <v>115</v>
      </c>
      <c r="E1159" s="544">
        <v>456.45600000000002</v>
      </c>
      <c r="F1159" s="544">
        <v>34.71</v>
      </c>
      <c r="G1159" s="544">
        <f t="shared" si="100"/>
        <v>15843.59</v>
      </c>
      <c r="H1159" s="570">
        <v>456.45600000000002</v>
      </c>
      <c r="I1159" s="570">
        <v>34.71</v>
      </c>
      <c r="J1159" s="570">
        <v>15843.58776</v>
      </c>
      <c r="K1159" s="544">
        <v>0</v>
      </c>
      <c r="L1159" s="544">
        <v>41.97</v>
      </c>
      <c r="M1159" s="544">
        <v>0</v>
      </c>
      <c r="N1159" s="544">
        <v>0</v>
      </c>
      <c r="O1159" s="544">
        <v>41.97</v>
      </c>
      <c r="P1159" s="544">
        <f t="shared" si="103"/>
        <v>0</v>
      </c>
      <c r="Q1159" s="556"/>
      <c r="R1159" s="556">
        <v>41.97</v>
      </c>
      <c r="S1159" s="544">
        <v>0</v>
      </c>
      <c r="T1159" s="547">
        <f t="shared" si="99"/>
        <v>456.45600000000002</v>
      </c>
      <c r="U1159" s="547">
        <f t="shared" si="102"/>
        <v>15843.58</v>
      </c>
    </row>
    <row r="1160" spans="1:21" ht="41.4" x14ac:dyDescent="0.3">
      <c r="A1160" s="541" t="s">
        <v>5864</v>
      </c>
      <c r="B1160" s="557" t="s">
        <v>4859</v>
      </c>
      <c r="C1160" s="558" t="s">
        <v>4860</v>
      </c>
      <c r="D1160" s="543" t="s">
        <v>91</v>
      </c>
      <c r="E1160" s="544">
        <v>359.72</v>
      </c>
      <c r="F1160" s="544">
        <v>492.53</v>
      </c>
      <c r="G1160" s="544">
        <f t="shared" si="100"/>
        <v>177172.89</v>
      </c>
      <c r="H1160" s="570">
        <v>359.72</v>
      </c>
      <c r="I1160" s="570">
        <v>492.53</v>
      </c>
      <c r="J1160" s="570">
        <v>177172.8916</v>
      </c>
      <c r="K1160" s="544">
        <v>0</v>
      </c>
      <c r="L1160" s="544">
        <v>595.5</v>
      </c>
      <c r="M1160" s="544">
        <v>0</v>
      </c>
      <c r="N1160" s="544">
        <v>0</v>
      </c>
      <c r="O1160" s="544">
        <v>595.5</v>
      </c>
      <c r="P1160" s="544">
        <f t="shared" si="103"/>
        <v>0</v>
      </c>
      <c r="Q1160" s="556"/>
      <c r="R1160" s="556">
        <v>595.5</v>
      </c>
      <c r="S1160" s="544">
        <v>0</v>
      </c>
      <c r="T1160" s="547">
        <f t="shared" si="99"/>
        <v>359.72</v>
      </c>
      <c r="U1160" s="547">
        <f t="shared" si="102"/>
        <v>177172.89</v>
      </c>
    </row>
    <row r="1161" spans="1:21" x14ac:dyDescent="0.3">
      <c r="A1161" s="559" t="s">
        <v>334</v>
      </c>
      <c r="B1161" s="560" t="s">
        <v>4560</v>
      </c>
      <c r="C1161" s="561"/>
      <c r="D1161" s="562">
        <v>0</v>
      </c>
      <c r="E1161" s="563">
        <v>0</v>
      </c>
      <c r="F1161" s="563">
        <v>0</v>
      </c>
      <c r="G1161" s="563">
        <f t="shared" si="100"/>
        <v>0</v>
      </c>
      <c r="H1161" s="563">
        <v>0</v>
      </c>
      <c r="I1161" s="563">
        <v>0</v>
      </c>
      <c r="J1161" s="563">
        <v>0</v>
      </c>
      <c r="K1161" s="563"/>
      <c r="L1161" s="563">
        <v>0</v>
      </c>
      <c r="M1161" s="563"/>
      <c r="N1161" s="563"/>
      <c r="O1161" s="563">
        <v>0</v>
      </c>
      <c r="P1161" s="563"/>
      <c r="Q1161" s="564"/>
      <c r="R1161" s="564"/>
      <c r="S1161" s="565">
        <v>0</v>
      </c>
      <c r="T1161" s="566">
        <f t="shared" si="99"/>
        <v>0</v>
      </c>
      <c r="U1161" s="566">
        <f t="shared" si="102"/>
        <v>0</v>
      </c>
    </row>
    <row r="1162" spans="1:21" x14ac:dyDescent="0.3">
      <c r="A1162" s="541" t="s">
        <v>3811</v>
      </c>
      <c r="B1162" s="557" t="s">
        <v>10</v>
      </c>
      <c r="C1162" s="558" t="s">
        <v>5865</v>
      </c>
      <c r="D1162" s="543" t="s">
        <v>106</v>
      </c>
      <c r="E1162" s="544">
        <v>1710.4490000000001</v>
      </c>
      <c r="F1162" s="544">
        <v>14.26</v>
      </c>
      <c r="G1162" s="544">
        <f t="shared" si="100"/>
        <v>24391</v>
      </c>
      <c r="H1162" s="570">
        <v>1310.45</v>
      </c>
      <c r="I1162" s="570">
        <v>14.26</v>
      </c>
      <c r="J1162" s="570">
        <v>18687.017</v>
      </c>
      <c r="K1162" s="544">
        <v>399.99900000000002</v>
      </c>
      <c r="L1162" s="544">
        <v>17.239999999999998</v>
      </c>
      <c r="M1162" s="544">
        <v>6895.98</v>
      </c>
      <c r="N1162" s="544">
        <v>53.999000000000024</v>
      </c>
      <c r="O1162" s="544">
        <v>17.239999999999998</v>
      </c>
      <c r="P1162" s="544">
        <f t="shared" ref="P1162:P1171" si="104">ROUND(N1162*O1162,2)</f>
        <v>930.94</v>
      </c>
      <c r="Q1162" s="556"/>
      <c r="R1162" s="556">
        <v>17.239999999999998</v>
      </c>
      <c r="S1162" s="544">
        <v>0</v>
      </c>
      <c r="T1162" s="547">
        <f t="shared" si="99"/>
        <v>1710.4490000000001</v>
      </c>
      <c r="U1162" s="547">
        <f t="shared" si="102"/>
        <v>25582.99</v>
      </c>
    </row>
    <row r="1163" spans="1:21" x14ac:dyDescent="0.3">
      <c r="A1163" s="541" t="s">
        <v>3813</v>
      </c>
      <c r="B1163" s="557" t="s">
        <v>10</v>
      </c>
      <c r="C1163" s="558" t="s">
        <v>5866</v>
      </c>
      <c r="D1163" s="543" t="s">
        <v>106</v>
      </c>
      <c r="E1163" s="544">
        <v>314.24899999999997</v>
      </c>
      <c r="F1163" s="544">
        <v>12.98</v>
      </c>
      <c r="G1163" s="544">
        <f t="shared" si="100"/>
        <v>4078.95</v>
      </c>
      <c r="H1163" s="570">
        <v>224</v>
      </c>
      <c r="I1163" s="570">
        <v>12.98</v>
      </c>
      <c r="J1163" s="570">
        <v>2907.52</v>
      </c>
      <c r="K1163" s="544">
        <v>90.248999999999967</v>
      </c>
      <c r="L1163" s="544">
        <v>15.69</v>
      </c>
      <c r="M1163" s="544">
        <v>1416.01</v>
      </c>
      <c r="N1163" s="544">
        <v>42.248999999999967</v>
      </c>
      <c r="O1163" s="544">
        <v>15.69</v>
      </c>
      <c r="P1163" s="544">
        <f t="shared" si="104"/>
        <v>662.89</v>
      </c>
      <c r="Q1163" s="556"/>
      <c r="R1163" s="556">
        <v>15.69</v>
      </c>
      <c r="S1163" s="544">
        <v>0</v>
      </c>
      <c r="T1163" s="547">
        <f t="shared" si="99"/>
        <v>314.24899999999997</v>
      </c>
      <c r="U1163" s="547">
        <f t="shared" si="102"/>
        <v>4323.5200000000004</v>
      </c>
    </row>
    <row r="1164" spans="1:21" x14ac:dyDescent="0.3">
      <c r="A1164" s="541" t="s">
        <v>3815</v>
      </c>
      <c r="B1164" s="557" t="s">
        <v>10</v>
      </c>
      <c r="C1164" s="558" t="s">
        <v>5867</v>
      </c>
      <c r="D1164" s="543" t="s">
        <v>106</v>
      </c>
      <c r="E1164" s="544">
        <v>1692.6</v>
      </c>
      <c r="F1164" s="544">
        <v>11.84</v>
      </c>
      <c r="G1164" s="544">
        <f t="shared" si="100"/>
        <v>20040.38</v>
      </c>
      <c r="H1164" s="570">
        <v>1337</v>
      </c>
      <c r="I1164" s="570">
        <v>11.84</v>
      </c>
      <c r="J1164" s="570">
        <v>15830.08</v>
      </c>
      <c r="K1164" s="544">
        <v>355.59999999999991</v>
      </c>
      <c r="L1164" s="544">
        <v>14.32</v>
      </c>
      <c r="M1164" s="544">
        <v>5092.1899999999996</v>
      </c>
      <c r="N1164" s="544">
        <v>355.59999999999991</v>
      </c>
      <c r="O1164" s="544">
        <v>14.32</v>
      </c>
      <c r="P1164" s="544">
        <f t="shared" si="104"/>
        <v>5092.1899999999996</v>
      </c>
      <c r="Q1164" s="556"/>
      <c r="R1164" s="556">
        <v>14.32</v>
      </c>
      <c r="S1164" s="544">
        <v>0</v>
      </c>
      <c r="T1164" s="547">
        <f t="shared" si="99"/>
        <v>1692.6</v>
      </c>
      <c r="U1164" s="547">
        <f t="shared" si="102"/>
        <v>20922.27</v>
      </c>
    </row>
    <row r="1165" spans="1:21" x14ac:dyDescent="0.3">
      <c r="A1165" s="541" t="s">
        <v>5868</v>
      </c>
      <c r="B1165" s="557" t="s">
        <v>10</v>
      </c>
      <c r="C1165" s="558" t="s">
        <v>5869</v>
      </c>
      <c r="D1165" s="543" t="s">
        <v>106</v>
      </c>
      <c r="E1165" s="544">
        <v>1468.883</v>
      </c>
      <c r="F1165" s="544">
        <v>10.37</v>
      </c>
      <c r="G1165" s="544">
        <f t="shared" si="100"/>
        <v>15232.32</v>
      </c>
      <c r="H1165" s="570">
        <v>1115.8800000000001</v>
      </c>
      <c r="I1165" s="570">
        <v>10.37</v>
      </c>
      <c r="J1165" s="570">
        <v>11571.6756</v>
      </c>
      <c r="K1165" s="544">
        <v>353.00299999999993</v>
      </c>
      <c r="L1165" s="544">
        <v>12.54</v>
      </c>
      <c r="M1165" s="544">
        <v>4426.66</v>
      </c>
      <c r="N1165" s="544">
        <v>133.00299999999993</v>
      </c>
      <c r="O1165" s="544">
        <v>12.54</v>
      </c>
      <c r="P1165" s="544">
        <f t="shared" si="104"/>
        <v>1667.86</v>
      </c>
      <c r="Q1165" s="556"/>
      <c r="R1165" s="556">
        <v>12.54</v>
      </c>
      <c r="S1165" s="544">
        <v>0</v>
      </c>
      <c r="T1165" s="547">
        <f t="shared" si="99"/>
        <v>1468.883</v>
      </c>
      <c r="U1165" s="547">
        <f t="shared" si="102"/>
        <v>15998.33</v>
      </c>
    </row>
    <row r="1166" spans="1:21" x14ac:dyDescent="0.3">
      <c r="A1166" s="541" t="s">
        <v>5870</v>
      </c>
      <c r="B1166" s="557" t="s">
        <v>10</v>
      </c>
      <c r="C1166" s="558" t="s">
        <v>5871</v>
      </c>
      <c r="D1166" s="543" t="s">
        <v>106</v>
      </c>
      <c r="E1166" s="544">
        <v>3650.049</v>
      </c>
      <c r="F1166" s="544">
        <v>8.67</v>
      </c>
      <c r="G1166" s="544">
        <f t="shared" si="100"/>
        <v>31645.919999999998</v>
      </c>
      <c r="H1166" s="570">
        <v>2053</v>
      </c>
      <c r="I1166" s="570">
        <v>8.67</v>
      </c>
      <c r="J1166" s="570">
        <v>17799.509999999998</v>
      </c>
      <c r="K1166" s="544">
        <v>1597.049</v>
      </c>
      <c r="L1166" s="544">
        <v>10.48</v>
      </c>
      <c r="M1166" s="544">
        <v>16737.07</v>
      </c>
      <c r="N1166" s="544">
        <v>312.04899999999998</v>
      </c>
      <c r="O1166" s="544">
        <v>10.48</v>
      </c>
      <c r="P1166" s="544">
        <f t="shared" si="104"/>
        <v>3270.27</v>
      </c>
      <c r="Q1166" s="556"/>
      <c r="R1166" s="556">
        <v>10.48</v>
      </c>
      <c r="S1166" s="544">
        <v>0</v>
      </c>
      <c r="T1166" s="547">
        <f t="shared" si="99"/>
        <v>3650.049</v>
      </c>
      <c r="U1166" s="547">
        <f t="shared" si="102"/>
        <v>34536.58</v>
      </c>
    </row>
    <row r="1167" spans="1:21" x14ac:dyDescent="0.3">
      <c r="A1167" s="541" t="s">
        <v>5872</v>
      </c>
      <c r="B1167" s="557" t="s">
        <v>10</v>
      </c>
      <c r="C1167" s="558" t="s">
        <v>5873</v>
      </c>
      <c r="D1167" s="543" t="s">
        <v>106</v>
      </c>
      <c r="E1167" s="544">
        <v>883.05099999999993</v>
      </c>
      <c r="F1167" s="544">
        <v>8.0299999999999994</v>
      </c>
      <c r="G1167" s="544">
        <f t="shared" si="100"/>
        <v>7090.9</v>
      </c>
      <c r="H1167" s="570">
        <v>604</v>
      </c>
      <c r="I1167" s="570">
        <v>8.0299999999999994</v>
      </c>
      <c r="J1167" s="570">
        <v>4850.12</v>
      </c>
      <c r="K1167" s="544">
        <v>279.05099999999993</v>
      </c>
      <c r="L1167" s="544">
        <v>9.7100000000000009</v>
      </c>
      <c r="M1167" s="544">
        <v>2709.59</v>
      </c>
      <c r="N1167" s="544">
        <v>279.05099999999993</v>
      </c>
      <c r="O1167" s="544">
        <v>9.7100000000000009</v>
      </c>
      <c r="P1167" s="544">
        <f t="shared" si="104"/>
        <v>2709.59</v>
      </c>
      <c r="Q1167" s="556"/>
      <c r="R1167" s="556">
        <v>9.7100000000000009</v>
      </c>
      <c r="S1167" s="544">
        <v>0</v>
      </c>
      <c r="T1167" s="547">
        <f t="shared" si="99"/>
        <v>883.05099999999993</v>
      </c>
      <c r="U1167" s="547">
        <f t="shared" si="102"/>
        <v>7559.7</v>
      </c>
    </row>
    <row r="1168" spans="1:21" ht="27.6" x14ac:dyDescent="0.3">
      <c r="A1168" s="541" t="s">
        <v>5874</v>
      </c>
      <c r="B1168" s="557" t="s">
        <v>10</v>
      </c>
      <c r="C1168" s="558" t="s">
        <v>5875</v>
      </c>
      <c r="D1168" s="543" t="s">
        <v>115</v>
      </c>
      <c r="E1168" s="544">
        <v>604.37</v>
      </c>
      <c r="F1168" s="544">
        <v>64.5</v>
      </c>
      <c r="G1168" s="544">
        <f t="shared" si="100"/>
        <v>38981.870000000003</v>
      </c>
      <c r="H1168" s="570">
        <v>362</v>
      </c>
      <c r="I1168" s="570">
        <v>64.5</v>
      </c>
      <c r="J1168" s="570">
        <v>23349</v>
      </c>
      <c r="K1168" s="544">
        <v>242.37</v>
      </c>
      <c r="L1168" s="544">
        <v>77.98</v>
      </c>
      <c r="M1168" s="544">
        <v>18900.009999999998</v>
      </c>
      <c r="N1168" s="544">
        <v>62.670000000000016</v>
      </c>
      <c r="O1168" s="544">
        <v>77.98</v>
      </c>
      <c r="P1168" s="544">
        <f t="shared" si="104"/>
        <v>4887.01</v>
      </c>
      <c r="Q1168" s="556"/>
      <c r="R1168" s="556">
        <v>77.98</v>
      </c>
      <c r="S1168" s="544">
        <v>0</v>
      </c>
      <c r="T1168" s="547">
        <f t="shared" si="99"/>
        <v>604.37</v>
      </c>
      <c r="U1168" s="547">
        <f t="shared" si="102"/>
        <v>42249.01</v>
      </c>
    </row>
    <row r="1169" spans="1:21" ht="27.6" x14ac:dyDescent="0.3">
      <c r="A1169" s="541" t="s">
        <v>5876</v>
      </c>
      <c r="B1169" s="557" t="s">
        <v>10</v>
      </c>
      <c r="C1169" s="558" t="s">
        <v>5877</v>
      </c>
      <c r="D1169" s="543" t="s">
        <v>115</v>
      </c>
      <c r="E1169" s="544">
        <v>1168.8799999999999</v>
      </c>
      <c r="F1169" s="544">
        <v>97.38</v>
      </c>
      <c r="G1169" s="544">
        <f t="shared" si="100"/>
        <v>113825.53</v>
      </c>
      <c r="H1169" s="570">
        <v>458</v>
      </c>
      <c r="I1169" s="570">
        <v>97.38</v>
      </c>
      <c r="J1169" s="570">
        <v>44600.04</v>
      </c>
      <c r="K1169" s="544">
        <v>710.87999999999988</v>
      </c>
      <c r="L1169" s="544">
        <v>117.74</v>
      </c>
      <c r="M1169" s="544">
        <v>83699.009999999995</v>
      </c>
      <c r="N1169" s="544">
        <v>710.87999999999988</v>
      </c>
      <c r="O1169" s="544">
        <v>117.74</v>
      </c>
      <c r="P1169" s="544">
        <f t="shared" si="104"/>
        <v>83699.009999999995</v>
      </c>
      <c r="Q1169" s="556"/>
      <c r="R1169" s="556">
        <v>117.74</v>
      </c>
      <c r="S1169" s="544">
        <v>0</v>
      </c>
      <c r="T1169" s="547">
        <f t="shared" si="99"/>
        <v>1168.8799999999999</v>
      </c>
      <c r="U1169" s="547">
        <f t="shared" si="102"/>
        <v>128299.05</v>
      </c>
    </row>
    <row r="1170" spans="1:21" ht="27.6" x14ac:dyDescent="0.3">
      <c r="A1170" s="541" t="s">
        <v>5878</v>
      </c>
      <c r="B1170" s="557" t="s">
        <v>10</v>
      </c>
      <c r="C1170" s="558" t="s">
        <v>4894</v>
      </c>
      <c r="D1170" s="543" t="s">
        <v>115</v>
      </c>
      <c r="E1170" s="544">
        <v>1378.74</v>
      </c>
      <c r="F1170" s="544">
        <v>118.65</v>
      </c>
      <c r="G1170" s="544">
        <f t="shared" si="100"/>
        <v>163587.5</v>
      </c>
      <c r="H1170" s="570">
        <v>87</v>
      </c>
      <c r="I1170" s="570">
        <v>118.65</v>
      </c>
      <c r="J1170" s="570">
        <v>10322.550000000001</v>
      </c>
      <c r="K1170" s="544">
        <v>1291.74</v>
      </c>
      <c r="L1170" s="544">
        <v>143.44999999999999</v>
      </c>
      <c r="M1170" s="544">
        <v>185300.1</v>
      </c>
      <c r="N1170" s="544">
        <v>1061.74</v>
      </c>
      <c r="O1170" s="544">
        <v>143.44999999999999</v>
      </c>
      <c r="P1170" s="544">
        <f t="shared" si="104"/>
        <v>152306.6</v>
      </c>
      <c r="Q1170" s="556"/>
      <c r="R1170" s="556">
        <v>143.44999999999999</v>
      </c>
      <c r="S1170" s="544">
        <v>0</v>
      </c>
      <c r="T1170" s="547">
        <f t="shared" ref="T1170:T1233" si="105">Q1170+E1170</f>
        <v>1378.74</v>
      </c>
      <c r="U1170" s="547">
        <f t="shared" si="102"/>
        <v>195622.65</v>
      </c>
    </row>
    <row r="1171" spans="1:21" ht="27.6" x14ac:dyDescent="0.3">
      <c r="A1171" s="541" t="s">
        <v>5879</v>
      </c>
      <c r="B1171" s="557" t="s">
        <v>10</v>
      </c>
      <c r="C1171" s="558" t="s">
        <v>5880</v>
      </c>
      <c r="D1171" s="543" t="s">
        <v>4532</v>
      </c>
      <c r="E1171" s="544">
        <v>151.32</v>
      </c>
      <c r="F1171" s="544">
        <v>255.08</v>
      </c>
      <c r="G1171" s="544">
        <f t="shared" si="100"/>
        <v>38598.71</v>
      </c>
      <c r="H1171" s="570">
        <v>34</v>
      </c>
      <c r="I1171" s="570">
        <v>255.08</v>
      </c>
      <c r="J1171" s="570">
        <v>8672.7200000000012</v>
      </c>
      <c r="K1171" s="544">
        <v>117.32</v>
      </c>
      <c r="L1171" s="544">
        <v>308.41000000000003</v>
      </c>
      <c r="M1171" s="544">
        <v>36182.660000000003</v>
      </c>
      <c r="N1171" s="544">
        <v>61.319999999999993</v>
      </c>
      <c r="O1171" s="544">
        <v>308.41000000000003</v>
      </c>
      <c r="P1171" s="544">
        <f t="shared" si="104"/>
        <v>18911.7</v>
      </c>
      <c r="Q1171" s="556"/>
      <c r="R1171" s="556">
        <v>308.41000000000003</v>
      </c>
      <c r="S1171" s="544">
        <v>0</v>
      </c>
      <c r="T1171" s="547">
        <f t="shared" si="105"/>
        <v>151.32</v>
      </c>
      <c r="U1171" s="547">
        <f t="shared" si="102"/>
        <v>44855.38</v>
      </c>
    </row>
    <row r="1172" spans="1:21" x14ac:dyDescent="0.3">
      <c r="A1172" s="559" t="s">
        <v>336</v>
      </c>
      <c r="B1172" s="560" t="s">
        <v>5881</v>
      </c>
      <c r="C1172" s="561"/>
      <c r="D1172" s="562">
        <v>0</v>
      </c>
      <c r="E1172" s="563">
        <v>0</v>
      </c>
      <c r="F1172" s="563">
        <v>0</v>
      </c>
      <c r="G1172" s="563">
        <f t="shared" si="100"/>
        <v>0</v>
      </c>
      <c r="H1172" s="563">
        <v>0</v>
      </c>
      <c r="I1172" s="563">
        <v>0</v>
      </c>
      <c r="J1172" s="563">
        <v>0</v>
      </c>
      <c r="K1172" s="563"/>
      <c r="L1172" s="563">
        <v>0</v>
      </c>
      <c r="M1172" s="563"/>
      <c r="N1172" s="563"/>
      <c r="O1172" s="563">
        <v>0</v>
      </c>
      <c r="P1172" s="563"/>
      <c r="Q1172" s="564"/>
      <c r="R1172" s="564"/>
      <c r="S1172" s="565">
        <v>0</v>
      </c>
      <c r="T1172" s="566">
        <f t="shared" si="105"/>
        <v>0</v>
      </c>
      <c r="U1172" s="566">
        <f t="shared" si="102"/>
        <v>0</v>
      </c>
    </row>
    <row r="1173" spans="1:21" ht="55.2" x14ac:dyDescent="0.3">
      <c r="A1173" s="541" t="s">
        <v>3818</v>
      </c>
      <c r="B1173" s="557" t="s">
        <v>10</v>
      </c>
      <c r="C1173" s="558" t="s">
        <v>5882</v>
      </c>
      <c r="D1173" s="543" t="s">
        <v>91</v>
      </c>
      <c r="E1173" s="544">
        <v>51.07</v>
      </c>
      <c r="F1173" s="544">
        <v>6.58</v>
      </c>
      <c r="G1173" s="544">
        <f t="shared" si="100"/>
        <v>336.04</v>
      </c>
      <c r="H1173" s="570">
        <v>0</v>
      </c>
      <c r="I1173" s="570">
        <v>6.58</v>
      </c>
      <c r="J1173" s="570">
        <v>0</v>
      </c>
      <c r="K1173" s="544">
        <v>51.07</v>
      </c>
      <c r="L1173" s="544">
        <v>7.96</v>
      </c>
      <c r="M1173" s="544">
        <v>406.52</v>
      </c>
      <c r="N1173" s="544">
        <v>51.07</v>
      </c>
      <c r="O1173" s="544">
        <v>7.96</v>
      </c>
      <c r="P1173" s="544">
        <f t="shared" ref="P1173:P1181" si="106">ROUND(N1173*O1173,2)</f>
        <v>406.52</v>
      </c>
      <c r="Q1173" s="556"/>
      <c r="R1173" s="556">
        <v>7.96</v>
      </c>
      <c r="S1173" s="544">
        <v>0</v>
      </c>
      <c r="T1173" s="547">
        <f t="shared" si="105"/>
        <v>51.07</v>
      </c>
      <c r="U1173" s="547">
        <f t="shared" si="102"/>
        <v>406.51</v>
      </c>
    </row>
    <row r="1174" spans="1:21" x14ac:dyDescent="0.3">
      <c r="A1174" s="541" t="s">
        <v>3820</v>
      </c>
      <c r="B1174" s="557" t="s">
        <v>10</v>
      </c>
      <c r="C1174" s="558" t="s">
        <v>4470</v>
      </c>
      <c r="D1174" s="543" t="s">
        <v>91</v>
      </c>
      <c r="E1174" s="544">
        <v>17.46</v>
      </c>
      <c r="F1174" s="544">
        <v>38.35</v>
      </c>
      <c r="G1174" s="544">
        <f t="shared" si="100"/>
        <v>669.59</v>
      </c>
      <c r="H1174" s="570">
        <v>0</v>
      </c>
      <c r="I1174" s="570">
        <v>38.35</v>
      </c>
      <c r="J1174" s="570">
        <v>0</v>
      </c>
      <c r="K1174" s="544">
        <v>17.46</v>
      </c>
      <c r="L1174" s="544">
        <v>46.37</v>
      </c>
      <c r="M1174" s="544">
        <v>809.62</v>
      </c>
      <c r="N1174" s="544">
        <v>17.46</v>
      </c>
      <c r="O1174" s="544">
        <v>46.37</v>
      </c>
      <c r="P1174" s="544">
        <f t="shared" si="106"/>
        <v>809.62</v>
      </c>
      <c r="Q1174" s="556"/>
      <c r="R1174" s="556">
        <v>46.37</v>
      </c>
      <c r="S1174" s="544">
        <v>0</v>
      </c>
      <c r="T1174" s="547">
        <f t="shared" si="105"/>
        <v>17.46</v>
      </c>
      <c r="U1174" s="547">
        <f t="shared" si="102"/>
        <v>809.62</v>
      </c>
    </row>
    <row r="1175" spans="1:21" ht="27.6" x14ac:dyDescent="0.3">
      <c r="A1175" s="541" t="s">
        <v>3822</v>
      </c>
      <c r="B1175" s="557" t="s">
        <v>10</v>
      </c>
      <c r="C1175" s="558" t="s">
        <v>5883</v>
      </c>
      <c r="D1175" s="543" t="s">
        <v>106</v>
      </c>
      <c r="E1175" s="544">
        <v>51.27</v>
      </c>
      <c r="F1175" s="544">
        <v>13.1</v>
      </c>
      <c r="G1175" s="544">
        <f t="shared" si="100"/>
        <v>671.64</v>
      </c>
      <c r="H1175" s="570">
        <v>0</v>
      </c>
      <c r="I1175" s="570">
        <v>13.1</v>
      </c>
      <c r="J1175" s="570">
        <v>0</v>
      </c>
      <c r="K1175" s="544">
        <v>51.27</v>
      </c>
      <c r="L1175" s="544">
        <v>15.84</v>
      </c>
      <c r="M1175" s="544">
        <v>812.12</v>
      </c>
      <c r="N1175" s="544">
        <v>51.27</v>
      </c>
      <c r="O1175" s="544">
        <v>15.84</v>
      </c>
      <c r="P1175" s="544">
        <f t="shared" si="106"/>
        <v>812.12</v>
      </c>
      <c r="Q1175" s="556"/>
      <c r="R1175" s="556">
        <v>15.84</v>
      </c>
      <c r="S1175" s="544">
        <v>0</v>
      </c>
      <c r="T1175" s="547">
        <f t="shared" si="105"/>
        <v>51.27</v>
      </c>
      <c r="U1175" s="547">
        <f t="shared" si="102"/>
        <v>812.11</v>
      </c>
    </row>
    <row r="1176" spans="1:21" ht="27.6" x14ac:dyDescent="0.3">
      <c r="A1176" s="541" t="s">
        <v>3824</v>
      </c>
      <c r="B1176" s="557" t="s">
        <v>10</v>
      </c>
      <c r="C1176" s="558" t="s">
        <v>5884</v>
      </c>
      <c r="D1176" s="543" t="s">
        <v>106</v>
      </c>
      <c r="E1176" s="544">
        <v>547.45000000000005</v>
      </c>
      <c r="F1176" s="544">
        <v>12.1</v>
      </c>
      <c r="G1176" s="544">
        <f t="shared" si="100"/>
        <v>6624.15</v>
      </c>
      <c r="H1176" s="570">
        <v>0</v>
      </c>
      <c r="I1176" s="570">
        <v>12.1</v>
      </c>
      <c r="J1176" s="570">
        <v>0</v>
      </c>
      <c r="K1176" s="544">
        <v>547.45000000000005</v>
      </c>
      <c r="L1176" s="544">
        <v>14.63</v>
      </c>
      <c r="M1176" s="544">
        <v>8009.19</v>
      </c>
      <c r="N1176" s="544">
        <v>547.45000000000005</v>
      </c>
      <c r="O1176" s="544">
        <v>14.63</v>
      </c>
      <c r="P1176" s="544">
        <f t="shared" si="106"/>
        <v>8009.19</v>
      </c>
      <c r="Q1176" s="556"/>
      <c r="R1176" s="556">
        <v>14.63</v>
      </c>
      <c r="S1176" s="544">
        <v>0</v>
      </c>
      <c r="T1176" s="547">
        <f t="shared" si="105"/>
        <v>547.45000000000005</v>
      </c>
      <c r="U1176" s="547">
        <f t="shared" si="102"/>
        <v>8009.19</v>
      </c>
    </row>
    <row r="1177" spans="1:21" ht="27.6" x14ac:dyDescent="0.3">
      <c r="A1177" s="541" t="s">
        <v>5885</v>
      </c>
      <c r="B1177" s="557" t="s">
        <v>10</v>
      </c>
      <c r="C1177" s="558" t="s">
        <v>5886</v>
      </c>
      <c r="D1177" s="543" t="s">
        <v>106</v>
      </c>
      <c r="E1177" s="544">
        <v>51.27</v>
      </c>
      <c r="F1177" s="544">
        <v>11.19</v>
      </c>
      <c r="G1177" s="544">
        <f t="shared" si="100"/>
        <v>573.71</v>
      </c>
      <c r="H1177" s="570">
        <v>0</v>
      </c>
      <c r="I1177" s="570">
        <v>11.19</v>
      </c>
      <c r="J1177" s="570">
        <v>0</v>
      </c>
      <c r="K1177" s="544">
        <v>51.27</v>
      </c>
      <c r="L1177" s="544">
        <v>13.53</v>
      </c>
      <c r="M1177" s="544">
        <v>693.68</v>
      </c>
      <c r="N1177" s="544">
        <v>51.27</v>
      </c>
      <c r="O1177" s="544">
        <v>13.53</v>
      </c>
      <c r="P1177" s="544">
        <f t="shared" si="106"/>
        <v>693.68</v>
      </c>
      <c r="Q1177" s="556"/>
      <c r="R1177" s="556">
        <v>13.53</v>
      </c>
      <c r="S1177" s="544">
        <v>0</v>
      </c>
      <c r="T1177" s="547">
        <f t="shared" si="105"/>
        <v>51.27</v>
      </c>
      <c r="U1177" s="547">
        <f t="shared" si="102"/>
        <v>693.68</v>
      </c>
    </row>
    <row r="1178" spans="1:21" ht="27.6" x14ac:dyDescent="0.3">
      <c r="A1178" s="541" t="s">
        <v>5887</v>
      </c>
      <c r="B1178" s="557" t="s">
        <v>10</v>
      </c>
      <c r="C1178" s="558" t="s">
        <v>5888</v>
      </c>
      <c r="D1178" s="543" t="s">
        <v>1124</v>
      </c>
      <c r="E1178" s="544">
        <v>71.92</v>
      </c>
      <c r="F1178" s="544">
        <v>68.23</v>
      </c>
      <c r="G1178" s="544">
        <f t="shared" si="100"/>
        <v>4907.1000000000004</v>
      </c>
      <c r="H1178" s="570">
        <v>0</v>
      </c>
      <c r="I1178" s="570">
        <v>68.23</v>
      </c>
      <c r="J1178" s="570">
        <v>0</v>
      </c>
      <c r="K1178" s="544">
        <v>71.92</v>
      </c>
      <c r="L1178" s="544">
        <v>82.49</v>
      </c>
      <c r="M1178" s="544">
        <v>5932.68</v>
      </c>
      <c r="N1178" s="544">
        <v>71.92</v>
      </c>
      <c r="O1178" s="544">
        <v>82.49</v>
      </c>
      <c r="P1178" s="544">
        <f t="shared" si="106"/>
        <v>5932.68</v>
      </c>
      <c r="Q1178" s="556"/>
      <c r="R1178" s="556">
        <v>82.49</v>
      </c>
      <c r="S1178" s="544">
        <v>0</v>
      </c>
      <c r="T1178" s="547">
        <f t="shared" si="105"/>
        <v>71.92</v>
      </c>
      <c r="U1178" s="547">
        <f t="shared" si="102"/>
        <v>5932.68</v>
      </c>
    </row>
    <row r="1179" spans="1:21" ht="27.6" x14ac:dyDescent="0.3">
      <c r="A1179" s="541" t="s">
        <v>5889</v>
      </c>
      <c r="B1179" s="557" t="s">
        <v>10</v>
      </c>
      <c r="C1179" s="558" t="s">
        <v>5860</v>
      </c>
      <c r="D1179" s="543" t="s">
        <v>4532</v>
      </c>
      <c r="E1179" s="544">
        <v>8.33</v>
      </c>
      <c r="F1179" s="544">
        <v>238.83</v>
      </c>
      <c r="G1179" s="544">
        <f t="shared" ref="G1179:G1242" si="107">ROUND(E1179*F1179,2)</f>
        <v>1989.45</v>
      </c>
      <c r="H1179" s="570">
        <v>0</v>
      </c>
      <c r="I1179" s="570">
        <v>238.83</v>
      </c>
      <c r="J1179" s="570">
        <v>0</v>
      </c>
      <c r="K1179" s="544">
        <v>8.33</v>
      </c>
      <c r="L1179" s="544">
        <v>288.76</v>
      </c>
      <c r="M1179" s="544">
        <v>2405.37</v>
      </c>
      <c r="N1179" s="544">
        <v>8.33</v>
      </c>
      <c r="O1179" s="544">
        <v>288.76</v>
      </c>
      <c r="P1179" s="544">
        <f t="shared" si="106"/>
        <v>2405.37</v>
      </c>
      <c r="Q1179" s="556"/>
      <c r="R1179" s="556">
        <v>288.76</v>
      </c>
      <c r="S1179" s="544">
        <v>0</v>
      </c>
      <c r="T1179" s="547">
        <f t="shared" si="105"/>
        <v>8.33</v>
      </c>
      <c r="U1179" s="547">
        <f t="shared" si="102"/>
        <v>2405.37</v>
      </c>
    </row>
    <row r="1180" spans="1:21" x14ac:dyDescent="0.3">
      <c r="A1180" s="541" t="s">
        <v>5890</v>
      </c>
      <c r="B1180" s="557" t="s">
        <v>10</v>
      </c>
      <c r="C1180" s="558" t="s">
        <v>5862</v>
      </c>
      <c r="D1180" s="543" t="s">
        <v>115</v>
      </c>
      <c r="E1180" s="544">
        <v>16.149999999999999</v>
      </c>
      <c r="F1180" s="544">
        <v>25.02</v>
      </c>
      <c r="G1180" s="544">
        <f t="shared" si="107"/>
        <v>404.07</v>
      </c>
      <c r="H1180" s="570">
        <v>0</v>
      </c>
      <c r="I1180" s="570">
        <v>25.02</v>
      </c>
      <c r="J1180" s="570">
        <v>0</v>
      </c>
      <c r="K1180" s="544">
        <v>16.149999999999999</v>
      </c>
      <c r="L1180" s="544">
        <v>30.25</v>
      </c>
      <c r="M1180" s="544">
        <v>488.54</v>
      </c>
      <c r="N1180" s="544">
        <v>16.149999999999999</v>
      </c>
      <c r="O1180" s="544">
        <v>30.25</v>
      </c>
      <c r="P1180" s="544">
        <f t="shared" si="106"/>
        <v>488.54</v>
      </c>
      <c r="Q1180" s="556"/>
      <c r="R1180" s="556">
        <v>30.25</v>
      </c>
      <c r="S1180" s="544">
        <v>0</v>
      </c>
      <c r="T1180" s="547">
        <f t="shared" si="105"/>
        <v>16.149999999999999</v>
      </c>
      <c r="U1180" s="547">
        <f t="shared" si="102"/>
        <v>488.53</v>
      </c>
    </row>
    <row r="1181" spans="1:21" ht="27.6" x14ac:dyDescent="0.3">
      <c r="A1181" s="541" t="s">
        <v>5891</v>
      </c>
      <c r="B1181" s="557" t="s">
        <v>10</v>
      </c>
      <c r="C1181" s="558" t="s">
        <v>5892</v>
      </c>
      <c r="D1181" s="543" t="s">
        <v>1124</v>
      </c>
      <c r="E1181" s="544">
        <v>56.28</v>
      </c>
      <c r="F1181" s="544">
        <v>42.84</v>
      </c>
      <c r="G1181" s="544">
        <f t="shared" si="107"/>
        <v>2411.04</v>
      </c>
      <c r="H1181" s="570">
        <v>0</v>
      </c>
      <c r="I1181" s="570">
        <v>42.84</v>
      </c>
      <c r="J1181" s="570">
        <v>0</v>
      </c>
      <c r="K1181" s="544">
        <v>56.28</v>
      </c>
      <c r="L1181" s="544">
        <v>51.8</v>
      </c>
      <c r="M1181" s="544">
        <v>2915.3</v>
      </c>
      <c r="N1181" s="544">
        <v>56.28</v>
      </c>
      <c r="O1181" s="544">
        <v>51.8</v>
      </c>
      <c r="P1181" s="544">
        <f t="shared" si="106"/>
        <v>2915.3</v>
      </c>
      <c r="Q1181" s="556"/>
      <c r="R1181" s="556">
        <v>51.8</v>
      </c>
      <c r="S1181" s="544">
        <v>0</v>
      </c>
      <c r="T1181" s="547">
        <f t="shared" si="105"/>
        <v>56.28</v>
      </c>
      <c r="U1181" s="547">
        <f t="shared" si="102"/>
        <v>2915.3</v>
      </c>
    </row>
    <row r="1182" spans="1:21" x14ac:dyDescent="0.3">
      <c r="A1182" s="559" t="s">
        <v>338</v>
      </c>
      <c r="B1182" s="560" t="s">
        <v>1756</v>
      </c>
      <c r="C1182" s="561"/>
      <c r="D1182" s="562">
        <v>0</v>
      </c>
      <c r="E1182" s="563">
        <v>0</v>
      </c>
      <c r="F1182" s="563">
        <v>0</v>
      </c>
      <c r="G1182" s="563">
        <f t="shared" si="107"/>
        <v>0</v>
      </c>
      <c r="H1182" s="563">
        <v>0</v>
      </c>
      <c r="I1182" s="563">
        <v>0</v>
      </c>
      <c r="J1182" s="563">
        <v>0</v>
      </c>
      <c r="K1182" s="563"/>
      <c r="L1182" s="563">
        <v>0</v>
      </c>
      <c r="M1182" s="563"/>
      <c r="N1182" s="563"/>
      <c r="O1182" s="563">
        <v>0</v>
      </c>
      <c r="P1182" s="563"/>
      <c r="Q1182" s="564"/>
      <c r="R1182" s="564"/>
      <c r="S1182" s="565">
        <v>0</v>
      </c>
      <c r="T1182" s="566">
        <f t="shared" si="105"/>
        <v>0</v>
      </c>
      <c r="U1182" s="566">
        <f t="shared" si="102"/>
        <v>0</v>
      </c>
    </row>
    <row r="1183" spans="1:21" ht="41.4" x14ac:dyDescent="0.3">
      <c r="A1183" s="541" t="s">
        <v>3827</v>
      </c>
      <c r="B1183" s="557" t="s">
        <v>10</v>
      </c>
      <c r="C1183" s="558" t="s">
        <v>5893</v>
      </c>
      <c r="D1183" s="543" t="s">
        <v>115</v>
      </c>
      <c r="E1183" s="544">
        <v>3074.45</v>
      </c>
      <c r="F1183" s="544">
        <v>63.77</v>
      </c>
      <c r="G1183" s="544">
        <f t="shared" si="107"/>
        <v>196057.68</v>
      </c>
      <c r="H1183" s="570">
        <v>3074.45</v>
      </c>
      <c r="I1183" s="570">
        <v>63.77</v>
      </c>
      <c r="J1183" s="570">
        <v>196057.6765</v>
      </c>
      <c r="K1183" s="544">
        <v>0</v>
      </c>
      <c r="L1183" s="544">
        <v>77.099999999999994</v>
      </c>
      <c r="M1183" s="544">
        <v>0</v>
      </c>
      <c r="N1183" s="544">
        <v>0</v>
      </c>
      <c r="O1183" s="544">
        <v>77.099999999999994</v>
      </c>
      <c r="P1183" s="544">
        <f t="shared" ref="P1183:P1191" si="108">ROUND(N1183*O1183,2)</f>
        <v>0</v>
      </c>
      <c r="Q1183" s="556"/>
      <c r="R1183" s="556">
        <v>77.099999999999994</v>
      </c>
      <c r="S1183" s="544">
        <v>0</v>
      </c>
      <c r="T1183" s="547">
        <f t="shared" si="105"/>
        <v>3074.45</v>
      </c>
      <c r="U1183" s="547">
        <f t="shared" si="102"/>
        <v>196057.67</v>
      </c>
    </row>
    <row r="1184" spans="1:21" x14ac:dyDescent="0.3">
      <c r="A1184" s="541" t="s">
        <v>5894</v>
      </c>
      <c r="B1184" s="557" t="s">
        <v>10</v>
      </c>
      <c r="C1184" s="558" t="s">
        <v>5895</v>
      </c>
      <c r="D1184" s="543" t="s">
        <v>179</v>
      </c>
      <c r="E1184" s="544">
        <v>72</v>
      </c>
      <c r="F1184" s="544">
        <v>25.26</v>
      </c>
      <c r="G1184" s="544">
        <f t="shared" si="107"/>
        <v>1818.72</v>
      </c>
      <c r="H1184" s="570">
        <v>72</v>
      </c>
      <c r="I1184" s="570">
        <v>25.26</v>
      </c>
      <c r="J1184" s="570">
        <v>1818.72</v>
      </c>
      <c r="K1184" s="544">
        <v>0</v>
      </c>
      <c r="L1184" s="544">
        <v>30.54</v>
      </c>
      <c r="M1184" s="544">
        <v>0</v>
      </c>
      <c r="N1184" s="544">
        <v>0</v>
      </c>
      <c r="O1184" s="544">
        <v>30.54</v>
      </c>
      <c r="P1184" s="544">
        <f t="shared" si="108"/>
        <v>0</v>
      </c>
      <c r="Q1184" s="556"/>
      <c r="R1184" s="556">
        <v>30.54</v>
      </c>
      <c r="S1184" s="544">
        <v>0</v>
      </c>
      <c r="T1184" s="547">
        <f t="shared" si="105"/>
        <v>72</v>
      </c>
      <c r="U1184" s="547">
        <f t="shared" si="102"/>
        <v>1818.72</v>
      </c>
    </row>
    <row r="1185" spans="1:21" x14ac:dyDescent="0.3">
      <c r="A1185" s="541" t="s">
        <v>5896</v>
      </c>
      <c r="B1185" s="557" t="s">
        <v>10</v>
      </c>
      <c r="C1185" s="558" t="s">
        <v>5897</v>
      </c>
      <c r="D1185" s="543" t="s">
        <v>179</v>
      </c>
      <c r="E1185" s="544">
        <v>34.799999999999997</v>
      </c>
      <c r="F1185" s="544">
        <v>42.38</v>
      </c>
      <c r="G1185" s="544">
        <f t="shared" si="107"/>
        <v>1474.82</v>
      </c>
      <c r="H1185" s="570">
        <v>34.799999999999997</v>
      </c>
      <c r="I1185" s="570">
        <v>42.38</v>
      </c>
      <c r="J1185" s="570">
        <v>1474.8240000000001</v>
      </c>
      <c r="K1185" s="544">
        <v>0</v>
      </c>
      <c r="L1185" s="544">
        <v>51.24</v>
      </c>
      <c r="M1185" s="544">
        <v>0</v>
      </c>
      <c r="N1185" s="544">
        <v>0</v>
      </c>
      <c r="O1185" s="544">
        <v>51.24</v>
      </c>
      <c r="P1185" s="544">
        <f t="shared" si="108"/>
        <v>0</v>
      </c>
      <c r="Q1185" s="556"/>
      <c r="R1185" s="556">
        <v>51.24</v>
      </c>
      <c r="S1185" s="544">
        <v>0</v>
      </c>
      <c r="T1185" s="547">
        <f t="shared" si="105"/>
        <v>34.799999999999997</v>
      </c>
      <c r="U1185" s="547">
        <f t="shared" si="102"/>
        <v>1474.82</v>
      </c>
    </row>
    <row r="1186" spans="1:21" x14ac:dyDescent="0.3">
      <c r="A1186" s="541" t="s">
        <v>5898</v>
      </c>
      <c r="B1186" s="557" t="s">
        <v>10</v>
      </c>
      <c r="C1186" s="558" t="s">
        <v>5899</v>
      </c>
      <c r="D1186" s="543" t="s">
        <v>179</v>
      </c>
      <c r="E1186" s="544">
        <v>21.2</v>
      </c>
      <c r="F1186" s="544">
        <v>33.83</v>
      </c>
      <c r="G1186" s="544">
        <f t="shared" si="107"/>
        <v>717.2</v>
      </c>
      <c r="H1186" s="570">
        <v>21.2</v>
      </c>
      <c r="I1186" s="570">
        <v>33.83</v>
      </c>
      <c r="J1186" s="570">
        <v>717.19599999999991</v>
      </c>
      <c r="K1186" s="544">
        <v>0</v>
      </c>
      <c r="L1186" s="544">
        <v>40.9</v>
      </c>
      <c r="M1186" s="544">
        <v>0</v>
      </c>
      <c r="N1186" s="544">
        <v>0</v>
      </c>
      <c r="O1186" s="544">
        <v>40.9</v>
      </c>
      <c r="P1186" s="544">
        <f t="shared" si="108"/>
        <v>0</v>
      </c>
      <c r="Q1186" s="556"/>
      <c r="R1186" s="556">
        <v>40.9</v>
      </c>
      <c r="S1186" s="544">
        <v>0</v>
      </c>
      <c r="T1186" s="547">
        <f t="shared" si="105"/>
        <v>21.2</v>
      </c>
      <c r="U1186" s="547">
        <f t="shared" si="102"/>
        <v>717.19</v>
      </c>
    </row>
    <row r="1187" spans="1:21" x14ac:dyDescent="0.3">
      <c r="A1187" s="541" t="s">
        <v>5900</v>
      </c>
      <c r="B1187" s="557" t="s">
        <v>10</v>
      </c>
      <c r="C1187" s="558" t="s">
        <v>5901</v>
      </c>
      <c r="D1187" s="543" t="s">
        <v>179</v>
      </c>
      <c r="E1187" s="544">
        <v>166.9</v>
      </c>
      <c r="F1187" s="544">
        <v>43.02</v>
      </c>
      <c r="G1187" s="544">
        <f t="shared" si="107"/>
        <v>7180.04</v>
      </c>
      <c r="H1187" s="570">
        <v>166.9</v>
      </c>
      <c r="I1187" s="570">
        <v>43.02</v>
      </c>
      <c r="J1187" s="570">
        <v>7180.0380000000005</v>
      </c>
      <c r="K1187" s="544">
        <v>0</v>
      </c>
      <c r="L1187" s="544">
        <v>52.01</v>
      </c>
      <c r="M1187" s="544">
        <v>0</v>
      </c>
      <c r="N1187" s="544">
        <v>0</v>
      </c>
      <c r="O1187" s="544">
        <v>52.01</v>
      </c>
      <c r="P1187" s="544">
        <f t="shared" si="108"/>
        <v>0</v>
      </c>
      <c r="Q1187" s="556"/>
      <c r="R1187" s="556">
        <v>52.01</v>
      </c>
      <c r="S1187" s="544">
        <v>0</v>
      </c>
      <c r="T1187" s="547">
        <f t="shared" si="105"/>
        <v>166.9</v>
      </c>
      <c r="U1187" s="547">
        <f t="shared" si="102"/>
        <v>7180.03</v>
      </c>
    </row>
    <row r="1188" spans="1:21" x14ac:dyDescent="0.3">
      <c r="A1188" s="541" t="s">
        <v>5902</v>
      </c>
      <c r="B1188" s="557" t="s">
        <v>10</v>
      </c>
      <c r="C1188" s="558" t="s">
        <v>5903</v>
      </c>
      <c r="D1188" s="543" t="s">
        <v>179</v>
      </c>
      <c r="E1188" s="544">
        <v>21.2</v>
      </c>
      <c r="F1188" s="544">
        <v>33.200000000000003</v>
      </c>
      <c r="G1188" s="544">
        <f t="shared" si="107"/>
        <v>703.84</v>
      </c>
      <c r="H1188" s="570">
        <v>21.2</v>
      </c>
      <c r="I1188" s="570">
        <v>33.200000000000003</v>
      </c>
      <c r="J1188" s="570">
        <v>703.84</v>
      </c>
      <c r="K1188" s="544">
        <v>0</v>
      </c>
      <c r="L1188" s="544">
        <v>40.14</v>
      </c>
      <c r="M1188" s="544">
        <v>0</v>
      </c>
      <c r="N1188" s="544">
        <v>0</v>
      </c>
      <c r="O1188" s="544">
        <v>40.14</v>
      </c>
      <c r="P1188" s="544">
        <f t="shared" si="108"/>
        <v>0</v>
      </c>
      <c r="Q1188" s="556"/>
      <c r="R1188" s="556">
        <v>40.14</v>
      </c>
      <c r="S1188" s="544">
        <v>0</v>
      </c>
      <c r="T1188" s="547">
        <f t="shared" si="105"/>
        <v>21.2</v>
      </c>
      <c r="U1188" s="547">
        <f t="shared" si="102"/>
        <v>703.84</v>
      </c>
    </row>
    <row r="1189" spans="1:21" x14ac:dyDescent="0.3">
      <c r="A1189" s="541" t="s">
        <v>5904</v>
      </c>
      <c r="B1189" s="557" t="s">
        <v>10</v>
      </c>
      <c r="C1189" s="558" t="s">
        <v>5905</v>
      </c>
      <c r="D1189" s="543" t="s">
        <v>179</v>
      </c>
      <c r="E1189" s="544">
        <v>166.9</v>
      </c>
      <c r="F1189" s="544">
        <v>40.14</v>
      </c>
      <c r="G1189" s="544">
        <f t="shared" si="107"/>
        <v>6699.37</v>
      </c>
      <c r="H1189" s="570">
        <v>151.44999999999999</v>
      </c>
      <c r="I1189" s="570">
        <v>40.14</v>
      </c>
      <c r="J1189" s="570">
        <v>6079.2029999999995</v>
      </c>
      <c r="K1189" s="544">
        <v>15.450000000000017</v>
      </c>
      <c r="L1189" s="544">
        <v>48.53</v>
      </c>
      <c r="M1189" s="544">
        <v>749.79</v>
      </c>
      <c r="N1189" s="544">
        <v>15.450000000000017</v>
      </c>
      <c r="O1189" s="544">
        <v>48.53</v>
      </c>
      <c r="P1189" s="544">
        <f t="shared" si="108"/>
        <v>749.79</v>
      </c>
      <c r="Q1189" s="556"/>
      <c r="R1189" s="556">
        <v>48.53</v>
      </c>
      <c r="S1189" s="544">
        <v>0</v>
      </c>
      <c r="T1189" s="547">
        <f t="shared" si="105"/>
        <v>166.9</v>
      </c>
      <c r="U1189" s="547">
        <f t="shared" si="102"/>
        <v>6828.99</v>
      </c>
    </row>
    <row r="1190" spans="1:21" x14ac:dyDescent="0.3">
      <c r="A1190" s="541" t="s">
        <v>5906</v>
      </c>
      <c r="B1190" s="557" t="s">
        <v>10</v>
      </c>
      <c r="C1190" s="558" t="s">
        <v>5907</v>
      </c>
      <c r="D1190" s="543" t="s">
        <v>115</v>
      </c>
      <c r="E1190" s="544">
        <v>146.13</v>
      </c>
      <c r="F1190" s="544">
        <v>52.77</v>
      </c>
      <c r="G1190" s="544">
        <f t="shared" si="107"/>
        <v>7711.28</v>
      </c>
      <c r="H1190" s="570">
        <v>0</v>
      </c>
      <c r="I1190" s="570">
        <v>52.77</v>
      </c>
      <c r="J1190" s="570">
        <v>0</v>
      </c>
      <c r="K1190" s="544">
        <v>146.13</v>
      </c>
      <c r="L1190" s="544">
        <v>63.8</v>
      </c>
      <c r="M1190" s="544">
        <v>9323.09</v>
      </c>
      <c r="N1190" s="544">
        <v>146.13</v>
      </c>
      <c r="O1190" s="544">
        <v>63.8</v>
      </c>
      <c r="P1190" s="544">
        <f t="shared" si="108"/>
        <v>9323.09</v>
      </c>
      <c r="Q1190" s="556"/>
      <c r="R1190" s="556">
        <v>63.8</v>
      </c>
      <c r="S1190" s="544">
        <v>9323.09</v>
      </c>
      <c r="T1190" s="547">
        <f t="shared" si="105"/>
        <v>146.13</v>
      </c>
      <c r="U1190" s="547">
        <f t="shared" si="102"/>
        <v>9323.09</v>
      </c>
    </row>
    <row r="1191" spans="1:21" x14ac:dyDescent="0.3">
      <c r="A1191" s="541" t="s">
        <v>5908</v>
      </c>
      <c r="B1191" s="557" t="s">
        <v>10</v>
      </c>
      <c r="C1191" s="558" t="s">
        <v>5909</v>
      </c>
      <c r="D1191" s="543" t="s">
        <v>1064</v>
      </c>
      <c r="E1191" s="544">
        <v>28.86</v>
      </c>
      <c r="F1191" s="544">
        <v>160.72999999999999</v>
      </c>
      <c r="G1191" s="544">
        <f t="shared" si="107"/>
        <v>4638.67</v>
      </c>
      <c r="H1191" s="570">
        <v>0</v>
      </c>
      <c r="I1191" s="570">
        <v>160.72999999999999</v>
      </c>
      <c r="J1191" s="570">
        <v>0</v>
      </c>
      <c r="K1191" s="544">
        <v>28.86</v>
      </c>
      <c r="L1191" s="544">
        <v>194.33</v>
      </c>
      <c r="M1191" s="544">
        <v>5608.36</v>
      </c>
      <c r="N1191" s="544">
        <v>28.86</v>
      </c>
      <c r="O1191" s="544">
        <v>194.33</v>
      </c>
      <c r="P1191" s="544">
        <f t="shared" si="108"/>
        <v>5608.36</v>
      </c>
      <c r="Q1191" s="556"/>
      <c r="R1191" s="556">
        <v>194.33</v>
      </c>
      <c r="S1191" s="544">
        <v>5608.36</v>
      </c>
      <c r="T1191" s="547">
        <f t="shared" si="105"/>
        <v>28.86</v>
      </c>
      <c r="U1191" s="547">
        <f t="shared" si="102"/>
        <v>5608.36</v>
      </c>
    </row>
    <row r="1192" spans="1:21" x14ac:dyDescent="0.3">
      <c r="A1192" s="559" t="s">
        <v>340</v>
      </c>
      <c r="B1192" s="560" t="s">
        <v>1775</v>
      </c>
      <c r="C1192" s="561"/>
      <c r="D1192" s="562">
        <v>0</v>
      </c>
      <c r="E1192" s="563">
        <v>0</v>
      </c>
      <c r="F1192" s="563">
        <v>0</v>
      </c>
      <c r="G1192" s="563">
        <f t="shared" si="107"/>
        <v>0</v>
      </c>
      <c r="H1192" s="563">
        <v>0</v>
      </c>
      <c r="I1192" s="563">
        <v>0</v>
      </c>
      <c r="J1192" s="563">
        <v>0</v>
      </c>
      <c r="K1192" s="563"/>
      <c r="L1192" s="563">
        <v>0</v>
      </c>
      <c r="M1192" s="563"/>
      <c r="N1192" s="563"/>
      <c r="O1192" s="563">
        <v>0</v>
      </c>
      <c r="P1192" s="563"/>
      <c r="Q1192" s="564"/>
      <c r="R1192" s="564"/>
      <c r="S1192" s="565">
        <v>0</v>
      </c>
      <c r="T1192" s="566">
        <f t="shared" si="105"/>
        <v>0</v>
      </c>
      <c r="U1192" s="566">
        <f t="shared" si="102"/>
        <v>0</v>
      </c>
    </row>
    <row r="1193" spans="1:21" ht="27.6" x14ac:dyDescent="0.3">
      <c r="A1193" s="541" t="s">
        <v>5910</v>
      </c>
      <c r="B1193" s="557" t="s">
        <v>10</v>
      </c>
      <c r="C1193" s="558" t="s">
        <v>5911</v>
      </c>
      <c r="D1193" s="543" t="s">
        <v>106</v>
      </c>
      <c r="E1193" s="544">
        <v>29169.55</v>
      </c>
      <c r="F1193" s="544">
        <v>9.31</v>
      </c>
      <c r="G1193" s="544">
        <f t="shared" si="107"/>
        <v>271568.51</v>
      </c>
      <c r="H1193" s="570">
        <v>0</v>
      </c>
      <c r="I1193" s="570">
        <v>9.31</v>
      </c>
      <c r="J1193" s="570">
        <v>0</v>
      </c>
      <c r="K1193" s="544">
        <v>29169.55</v>
      </c>
      <c r="L1193" s="544">
        <v>11.26</v>
      </c>
      <c r="M1193" s="544">
        <v>328449.13</v>
      </c>
      <c r="N1193" s="544">
        <v>8369.5499999999993</v>
      </c>
      <c r="O1193" s="544">
        <v>11.26</v>
      </c>
      <c r="P1193" s="544">
        <f t="shared" ref="P1193:P1198" si="109">ROUND(N1193*O1193,2)</f>
        <v>94241.13</v>
      </c>
      <c r="Q1193" s="556"/>
      <c r="R1193" s="556">
        <v>11.26</v>
      </c>
      <c r="S1193" s="544">
        <v>0</v>
      </c>
      <c r="T1193" s="547">
        <f t="shared" si="105"/>
        <v>29169.55</v>
      </c>
      <c r="U1193" s="547">
        <f t="shared" si="102"/>
        <v>328449.13</v>
      </c>
    </row>
    <row r="1194" spans="1:21" x14ac:dyDescent="0.3">
      <c r="A1194" s="541" t="s">
        <v>5912</v>
      </c>
      <c r="B1194" s="557" t="s">
        <v>10</v>
      </c>
      <c r="C1194" s="558" t="s">
        <v>5913</v>
      </c>
      <c r="D1194" s="543" t="s">
        <v>1124</v>
      </c>
      <c r="E1194" s="544">
        <v>1247.04</v>
      </c>
      <c r="F1194" s="544">
        <v>68.53</v>
      </c>
      <c r="G1194" s="544">
        <f t="shared" si="107"/>
        <v>85459.65</v>
      </c>
      <c r="H1194" s="570">
        <v>0</v>
      </c>
      <c r="I1194" s="570">
        <v>68.53</v>
      </c>
      <c r="J1194" s="570">
        <v>0</v>
      </c>
      <c r="K1194" s="544">
        <v>1247.04</v>
      </c>
      <c r="L1194" s="544">
        <v>82.86</v>
      </c>
      <c r="M1194" s="544">
        <v>103329.73</v>
      </c>
      <c r="N1194" s="544">
        <v>1247.04</v>
      </c>
      <c r="O1194" s="544">
        <v>82.86</v>
      </c>
      <c r="P1194" s="544">
        <f t="shared" si="109"/>
        <v>103329.73</v>
      </c>
      <c r="Q1194" s="556"/>
      <c r="R1194" s="556">
        <v>82.86</v>
      </c>
      <c r="S1194" s="544">
        <v>0</v>
      </c>
      <c r="T1194" s="547">
        <f t="shared" si="105"/>
        <v>1247.04</v>
      </c>
      <c r="U1194" s="547">
        <f t="shared" si="102"/>
        <v>103329.73</v>
      </c>
    </row>
    <row r="1195" spans="1:21" ht="27.6" x14ac:dyDescent="0.3">
      <c r="A1195" s="541" t="s">
        <v>5914</v>
      </c>
      <c r="B1195" s="557" t="s">
        <v>10</v>
      </c>
      <c r="C1195" s="558" t="s">
        <v>5915</v>
      </c>
      <c r="D1195" s="543" t="s">
        <v>1124</v>
      </c>
      <c r="E1195" s="544">
        <v>512.75</v>
      </c>
      <c r="F1195" s="544">
        <v>160.99</v>
      </c>
      <c r="G1195" s="544">
        <f t="shared" si="107"/>
        <v>82547.62</v>
      </c>
      <c r="H1195" s="570">
        <v>0</v>
      </c>
      <c r="I1195" s="570">
        <v>160.99</v>
      </c>
      <c r="J1195" s="570">
        <v>0</v>
      </c>
      <c r="K1195" s="544">
        <v>512.75</v>
      </c>
      <c r="L1195" s="544">
        <v>194.65</v>
      </c>
      <c r="M1195" s="544">
        <v>99806.79</v>
      </c>
      <c r="N1195" s="544">
        <v>512.75</v>
      </c>
      <c r="O1195" s="544">
        <v>194.65</v>
      </c>
      <c r="P1195" s="544">
        <f t="shared" si="109"/>
        <v>99806.79</v>
      </c>
      <c r="Q1195" s="556"/>
      <c r="R1195" s="556">
        <v>194.65</v>
      </c>
      <c r="S1195" s="544">
        <v>0</v>
      </c>
      <c r="T1195" s="547">
        <f t="shared" si="105"/>
        <v>512.75</v>
      </c>
      <c r="U1195" s="547">
        <f t="shared" si="102"/>
        <v>99806.78</v>
      </c>
    </row>
    <row r="1196" spans="1:21" x14ac:dyDescent="0.3">
      <c r="A1196" s="541" t="s">
        <v>5916</v>
      </c>
      <c r="B1196" s="557" t="s">
        <v>10</v>
      </c>
      <c r="C1196" s="558" t="s">
        <v>5917</v>
      </c>
      <c r="D1196" s="543" t="s">
        <v>1168</v>
      </c>
      <c r="E1196" s="544">
        <v>435.36</v>
      </c>
      <c r="F1196" s="544">
        <v>59.86</v>
      </c>
      <c r="G1196" s="544">
        <f t="shared" si="107"/>
        <v>26060.65</v>
      </c>
      <c r="H1196" s="570">
        <v>0</v>
      </c>
      <c r="I1196" s="570">
        <v>59.86</v>
      </c>
      <c r="J1196" s="570">
        <v>0</v>
      </c>
      <c r="K1196" s="544">
        <v>435.36</v>
      </c>
      <c r="L1196" s="544">
        <v>72.37</v>
      </c>
      <c r="M1196" s="544">
        <v>31507</v>
      </c>
      <c r="N1196" s="544">
        <v>435.36</v>
      </c>
      <c r="O1196" s="544">
        <v>72.37</v>
      </c>
      <c r="P1196" s="544">
        <f t="shared" si="109"/>
        <v>31507</v>
      </c>
      <c r="Q1196" s="556"/>
      <c r="R1196" s="556">
        <v>72.37</v>
      </c>
      <c r="S1196" s="544">
        <v>0</v>
      </c>
      <c r="T1196" s="547">
        <f t="shared" si="105"/>
        <v>435.36</v>
      </c>
      <c r="U1196" s="547">
        <f t="shared" si="102"/>
        <v>31507</v>
      </c>
    </row>
    <row r="1197" spans="1:21" ht="27.6" x14ac:dyDescent="0.3">
      <c r="A1197" s="541" t="s">
        <v>5918</v>
      </c>
      <c r="B1197" s="557" t="s">
        <v>10</v>
      </c>
      <c r="C1197" s="558" t="s">
        <v>4914</v>
      </c>
      <c r="D1197" s="543" t="s">
        <v>179</v>
      </c>
      <c r="E1197" s="544">
        <v>139.44999999999999</v>
      </c>
      <c r="F1197" s="544">
        <v>62.17</v>
      </c>
      <c r="G1197" s="544">
        <f t="shared" si="107"/>
        <v>8669.61</v>
      </c>
      <c r="H1197" s="570">
        <v>0</v>
      </c>
      <c r="I1197" s="570">
        <v>62.17</v>
      </c>
      <c r="J1197" s="570">
        <v>0</v>
      </c>
      <c r="K1197" s="544">
        <v>139.44999999999999</v>
      </c>
      <c r="L1197" s="544">
        <v>75.17</v>
      </c>
      <c r="M1197" s="544">
        <v>10482.459999999999</v>
      </c>
      <c r="N1197" s="544">
        <v>139.44999999999999</v>
      </c>
      <c r="O1197" s="544">
        <v>75.17</v>
      </c>
      <c r="P1197" s="544">
        <f t="shared" si="109"/>
        <v>10482.459999999999</v>
      </c>
      <c r="Q1197" s="556"/>
      <c r="R1197" s="556">
        <v>75.17</v>
      </c>
      <c r="S1197" s="544">
        <v>0</v>
      </c>
      <c r="T1197" s="547">
        <f t="shared" si="105"/>
        <v>139.44999999999999</v>
      </c>
      <c r="U1197" s="547">
        <f t="shared" si="102"/>
        <v>10482.450000000001</v>
      </c>
    </row>
    <row r="1198" spans="1:21" ht="27.6" x14ac:dyDescent="0.3">
      <c r="A1198" s="541" t="s">
        <v>5919</v>
      </c>
      <c r="B1198" s="557" t="s">
        <v>10</v>
      </c>
      <c r="C1198" s="558" t="s">
        <v>5920</v>
      </c>
      <c r="D1198" s="543" t="s">
        <v>1124</v>
      </c>
      <c r="E1198" s="544">
        <v>118.14</v>
      </c>
      <c r="F1198" s="544">
        <v>235.82</v>
      </c>
      <c r="G1198" s="544">
        <f t="shared" si="107"/>
        <v>27859.77</v>
      </c>
      <c r="H1198" s="570">
        <v>0</v>
      </c>
      <c r="I1198" s="570">
        <v>235.82</v>
      </c>
      <c r="J1198" s="570">
        <v>0</v>
      </c>
      <c r="K1198" s="544">
        <v>118.14</v>
      </c>
      <c r="L1198" s="544">
        <v>285.12</v>
      </c>
      <c r="M1198" s="544">
        <v>33684.080000000002</v>
      </c>
      <c r="N1198" s="544">
        <v>118.14</v>
      </c>
      <c r="O1198" s="544">
        <v>285.12</v>
      </c>
      <c r="P1198" s="544">
        <f t="shared" si="109"/>
        <v>33684.080000000002</v>
      </c>
      <c r="Q1198" s="556"/>
      <c r="R1198" s="556">
        <v>285.12</v>
      </c>
      <c r="S1198" s="544">
        <v>0</v>
      </c>
      <c r="T1198" s="547">
        <f t="shared" si="105"/>
        <v>118.14</v>
      </c>
      <c r="U1198" s="547">
        <f t="shared" si="102"/>
        <v>33684.07</v>
      </c>
    </row>
    <row r="1199" spans="1:21" x14ac:dyDescent="0.3">
      <c r="A1199" s="559" t="s">
        <v>341</v>
      </c>
      <c r="B1199" s="560" t="s">
        <v>1787</v>
      </c>
      <c r="C1199" s="561"/>
      <c r="D1199" s="562">
        <v>0</v>
      </c>
      <c r="E1199" s="563">
        <v>0</v>
      </c>
      <c r="F1199" s="563">
        <v>0</v>
      </c>
      <c r="G1199" s="563">
        <f t="shared" si="107"/>
        <v>0</v>
      </c>
      <c r="H1199" s="563">
        <v>0</v>
      </c>
      <c r="I1199" s="563">
        <v>0</v>
      </c>
      <c r="J1199" s="563">
        <v>0</v>
      </c>
      <c r="K1199" s="563"/>
      <c r="L1199" s="563">
        <v>0</v>
      </c>
      <c r="M1199" s="563"/>
      <c r="N1199" s="563"/>
      <c r="O1199" s="563">
        <v>0</v>
      </c>
      <c r="P1199" s="563"/>
      <c r="Q1199" s="564"/>
      <c r="R1199" s="564"/>
      <c r="S1199" s="565">
        <v>0</v>
      </c>
      <c r="T1199" s="566">
        <f t="shared" si="105"/>
        <v>0</v>
      </c>
      <c r="U1199" s="566">
        <f t="shared" si="102"/>
        <v>0</v>
      </c>
    </row>
    <row r="1200" spans="1:21" x14ac:dyDescent="0.3">
      <c r="A1200" s="541" t="s">
        <v>5921</v>
      </c>
      <c r="B1200" s="557" t="s">
        <v>10</v>
      </c>
      <c r="C1200" s="558" t="s">
        <v>5922</v>
      </c>
      <c r="D1200" s="543" t="s">
        <v>115</v>
      </c>
      <c r="E1200" s="544">
        <v>6148.9</v>
      </c>
      <c r="F1200" s="544">
        <v>3.37</v>
      </c>
      <c r="G1200" s="544">
        <f t="shared" si="107"/>
        <v>20721.79</v>
      </c>
      <c r="H1200" s="570">
        <v>6148.9</v>
      </c>
      <c r="I1200" s="570">
        <v>3.37</v>
      </c>
      <c r="J1200" s="570">
        <v>20721.792999999998</v>
      </c>
      <c r="K1200" s="544">
        <v>0</v>
      </c>
      <c r="L1200" s="544">
        <v>4.07</v>
      </c>
      <c r="M1200" s="544">
        <v>0</v>
      </c>
      <c r="N1200" s="544">
        <v>0</v>
      </c>
      <c r="O1200" s="544">
        <v>4.07</v>
      </c>
      <c r="P1200" s="544">
        <f>ROUND(N1200*O1200,2)</f>
        <v>0</v>
      </c>
      <c r="Q1200" s="556"/>
      <c r="R1200" s="556">
        <v>4.07</v>
      </c>
      <c r="S1200" s="544">
        <v>0</v>
      </c>
      <c r="T1200" s="547">
        <f t="shared" si="105"/>
        <v>6148.9</v>
      </c>
      <c r="U1200" s="547">
        <f t="shared" si="102"/>
        <v>20721.79</v>
      </c>
    </row>
    <row r="1201" spans="1:21" ht="27.6" x14ac:dyDescent="0.3">
      <c r="A1201" s="541" t="s">
        <v>5923</v>
      </c>
      <c r="B1201" s="557" t="s">
        <v>10</v>
      </c>
      <c r="C1201" s="558" t="s">
        <v>5924</v>
      </c>
      <c r="D1201" s="543" t="s">
        <v>115</v>
      </c>
      <c r="E1201" s="544">
        <v>6148.9</v>
      </c>
      <c r="F1201" s="544">
        <v>29.07</v>
      </c>
      <c r="G1201" s="544">
        <f t="shared" si="107"/>
        <v>178748.52</v>
      </c>
      <c r="H1201" s="570">
        <v>6148.9</v>
      </c>
      <c r="I1201" s="570">
        <v>29.07</v>
      </c>
      <c r="J1201" s="570">
        <v>178748.52299999999</v>
      </c>
      <c r="K1201" s="544">
        <v>0</v>
      </c>
      <c r="L1201" s="544">
        <v>35.15</v>
      </c>
      <c r="M1201" s="544">
        <v>0</v>
      </c>
      <c r="N1201" s="544">
        <v>0</v>
      </c>
      <c r="O1201" s="544">
        <v>35.15</v>
      </c>
      <c r="P1201" s="544">
        <f>ROUND(N1201*O1201,2)</f>
        <v>0</v>
      </c>
      <c r="Q1201" s="556"/>
      <c r="R1201" s="556">
        <v>35.15</v>
      </c>
      <c r="S1201" s="544">
        <v>0</v>
      </c>
      <c r="T1201" s="547">
        <f t="shared" si="105"/>
        <v>6148.9</v>
      </c>
      <c r="U1201" s="547">
        <f t="shared" si="102"/>
        <v>178748.52</v>
      </c>
    </row>
    <row r="1202" spans="1:21" ht="41.4" x14ac:dyDescent="0.3">
      <c r="A1202" s="541" t="s">
        <v>5925</v>
      </c>
      <c r="B1202" s="557" t="s">
        <v>10</v>
      </c>
      <c r="C1202" s="558" t="s">
        <v>5926</v>
      </c>
      <c r="D1202" s="543" t="s">
        <v>115</v>
      </c>
      <c r="E1202" s="544">
        <v>193.65</v>
      </c>
      <c r="F1202" s="544">
        <v>57.54</v>
      </c>
      <c r="G1202" s="544">
        <f t="shared" si="107"/>
        <v>11142.62</v>
      </c>
      <c r="H1202" s="570">
        <v>0</v>
      </c>
      <c r="I1202" s="570">
        <v>57.54</v>
      </c>
      <c r="J1202" s="570">
        <v>0</v>
      </c>
      <c r="K1202" s="544">
        <v>193.65</v>
      </c>
      <c r="L1202" s="544">
        <v>69.569999999999993</v>
      </c>
      <c r="M1202" s="544">
        <v>13472.23</v>
      </c>
      <c r="N1202" s="544">
        <v>193.65</v>
      </c>
      <c r="O1202" s="544">
        <v>69.569999999999993</v>
      </c>
      <c r="P1202" s="544">
        <f>ROUND(N1202*O1202,2)</f>
        <v>13472.23</v>
      </c>
      <c r="Q1202" s="556"/>
      <c r="R1202" s="556">
        <v>69.569999999999993</v>
      </c>
      <c r="S1202" s="544">
        <v>0</v>
      </c>
      <c r="T1202" s="547">
        <f t="shared" si="105"/>
        <v>193.65</v>
      </c>
      <c r="U1202" s="547">
        <f t="shared" si="102"/>
        <v>13472.23</v>
      </c>
    </row>
    <row r="1203" spans="1:21" ht="27.6" x14ac:dyDescent="0.3">
      <c r="A1203" s="541" t="s">
        <v>5927</v>
      </c>
      <c r="B1203" s="557" t="s">
        <v>10</v>
      </c>
      <c r="C1203" s="558" t="s">
        <v>5928</v>
      </c>
      <c r="D1203" s="543" t="s">
        <v>1124</v>
      </c>
      <c r="E1203" s="544">
        <v>2582.31</v>
      </c>
      <c r="F1203" s="544">
        <v>172.57</v>
      </c>
      <c r="G1203" s="544">
        <f t="shared" si="107"/>
        <v>445629.24</v>
      </c>
      <c r="H1203" s="570">
        <v>0</v>
      </c>
      <c r="I1203" s="570">
        <v>172.57</v>
      </c>
      <c r="J1203" s="570">
        <v>0</v>
      </c>
      <c r="K1203" s="544">
        <v>2582.31</v>
      </c>
      <c r="L1203" s="544">
        <v>208.65</v>
      </c>
      <c r="M1203" s="544">
        <v>538798.98</v>
      </c>
      <c r="N1203" s="544">
        <v>2582.31</v>
      </c>
      <c r="O1203" s="544">
        <v>208.65</v>
      </c>
      <c r="P1203" s="544">
        <f>ROUND(N1203*O1203,2)</f>
        <v>538798.98</v>
      </c>
      <c r="Q1203" s="556"/>
      <c r="R1203" s="556">
        <v>208.65</v>
      </c>
      <c r="S1203" s="544">
        <v>0</v>
      </c>
      <c r="T1203" s="547">
        <f t="shared" si="105"/>
        <v>2582.31</v>
      </c>
      <c r="U1203" s="547">
        <f t="shared" si="102"/>
        <v>538798.98</v>
      </c>
    </row>
    <row r="1204" spans="1:21" x14ac:dyDescent="0.3">
      <c r="A1204" s="541" t="s">
        <v>5929</v>
      </c>
      <c r="B1204" s="557" t="s">
        <v>10</v>
      </c>
      <c r="C1204" s="558" t="s">
        <v>5930</v>
      </c>
      <c r="D1204" s="543" t="s">
        <v>1168</v>
      </c>
      <c r="E1204" s="544">
        <v>499.02</v>
      </c>
      <c r="F1204" s="544">
        <v>28.48</v>
      </c>
      <c r="G1204" s="544">
        <f t="shared" si="107"/>
        <v>14212.09</v>
      </c>
      <c r="H1204" s="570">
        <v>0</v>
      </c>
      <c r="I1204" s="570">
        <v>28.48</v>
      </c>
      <c r="J1204" s="570">
        <v>0</v>
      </c>
      <c r="K1204" s="544">
        <v>499.02</v>
      </c>
      <c r="L1204" s="544">
        <v>34.43</v>
      </c>
      <c r="M1204" s="544">
        <v>17181.259999999998</v>
      </c>
      <c r="N1204" s="544">
        <v>499.02</v>
      </c>
      <c r="O1204" s="544">
        <v>34.43</v>
      </c>
      <c r="P1204" s="544">
        <f>ROUND(N1204*O1204,2)</f>
        <v>17181.259999999998</v>
      </c>
      <c r="Q1204" s="556"/>
      <c r="R1204" s="556">
        <v>34.43</v>
      </c>
      <c r="S1204" s="544">
        <v>0</v>
      </c>
      <c r="T1204" s="547">
        <f t="shared" si="105"/>
        <v>499.02</v>
      </c>
      <c r="U1204" s="547">
        <f t="shared" si="102"/>
        <v>17181.25</v>
      </c>
    </row>
    <row r="1205" spans="1:21" x14ac:dyDescent="0.3">
      <c r="A1205" s="559" t="s">
        <v>343</v>
      </c>
      <c r="B1205" s="560" t="s">
        <v>692</v>
      </c>
      <c r="C1205" s="561"/>
      <c r="D1205" s="562">
        <v>0</v>
      </c>
      <c r="E1205" s="563">
        <v>0</v>
      </c>
      <c r="F1205" s="563">
        <v>0</v>
      </c>
      <c r="G1205" s="563">
        <f t="shared" si="107"/>
        <v>0</v>
      </c>
      <c r="H1205" s="563">
        <v>0</v>
      </c>
      <c r="I1205" s="563">
        <v>0</v>
      </c>
      <c r="J1205" s="563">
        <v>0</v>
      </c>
      <c r="K1205" s="563"/>
      <c r="L1205" s="563">
        <v>0</v>
      </c>
      <c r="M1205" s="563"/>
      <c r="N1205" s="563"/>
      <c r="O1205" s="563">
        <v>0</v>
      </c>
      <c r="P1205" s="563"/>
      <c r="Q1205" s="564"/>
      <c r="R1205" s="564"/>
      <c r="S1205" s="565">
        <v>0</v>
      </c>
      <c r="T1205" s="566">
        <f t="shared" si="105"/>
        <v>0</v>
      </c>
      <c r="U1205" s="566">
        <f t="shared" si="102"/>
        <v>0</v>
      </c>
    </row>
    <row r="1206" spans="1:21" ht="41.4" x14ac:dyDescent="0.3">
      <c r="A1206" s="541" t="s">
        <v>5931</v>
      </c>
      <c r="B1206" s="557" t="s">
        <v>10</v>
      </c>
      <c r="C1206" s="558" t="s">
        <v>5932</v>
      </c>
      <c r="D1206" s="543" t="s">
        <v>1200</v>
      </c>
      <c r="E1206" s="544">
        <v>4</v>
      </c>
      <c r="F1206" s="544">
        <v>985.38</v>
      </c>
      <c r="G1206" s="544">
        <f t="shared" si="107"/>
        <v>3941.52</v>
      </c>
      <c r="H1206" s="570">
        <v>0</v>
      </c>
      <c r="I1206" s="570">
        <v>985.38</v>
      </c>
      <c r="J1206" s="570">
        <v>0</v>
      </c>
      <c r="K1206" s="544">
        <v>4</v>
      </c>
      <c r="L1206" s="544">
        <v>1191.3800000000001</v>
      </c>
      <c r="M1206" s="544">
        <v>4765.5200000000004</v>
      </c>
      <c r="N1206" s="544">
        <v>4</v>
      </c>
      <c r="O1206" s="544">
        <v>1191.3800000000001</v>
      </c>
      <c r="P1206" s="544">
        <f t="shared" ref="P1206:P1229" si="110">ROUND(N1206*O1206,2)</f>
        <v>4765.5200000000004</v>
      </c>
      <c r="Q1206" s="556"/>
      <c r="R1206" s="556">
        <v>1191.3800000000001</v>
      </c>
      <c r="S1206" s="544">
        <v>0</v>
      </c>
      <c r="T1206" s="547">
        <f t="shared" si="105"/>
        <v>4</v>
      </c>
      <c r="U1206" s="547">
        <f t="shared" si="102"/>
        <v>4765.5200000000004</v>
      </c>
    </row>
    <row r="1207" spans="1:21" ht="41.4" x14ac:dyDescent="0.3">
      <c r="A1207" s="541" t="s">
        <v>5933</v>
      </c>
      <c r="B1207" s="557" t="s">
        <v>10</v>
      </c>
      <c r="C1207" s="558" t="s">
        <v>5934</v>
      </c>
      <c r="D1207" s="543" t="s">
        <v>1200</v>
      </c>
      <c r="E1207" s="544">
        <v>4</v>
      </c>
      <c r="F1207" s="544">
        <v>1180.98</v>
      </c>
      <c r="G1207" s="544">
        <f t="shared" si="107"/>
        <v>4723.92</v>
      </c>
      <c r="H1207" s="570">
        <v>0</v>
      </c>
      <c r="I1207" s="570">
        <v>1180.98</v>
      </c>
      <c r="J1207" s="570">
        <v>0</v>
      </c>
      <c r="K1207" s="544">
        <v>4</v>
      </c>
      <c r="L1207" s="544">
        <v>1427.87</v>
      </c>
      <c r="M1207" s="544">
        <v>5711.48</v>
      </c>
      <c r="N1207" s="544">
        <v>4</v>
      </c>
      <c r="O1207" s="544">
        <v>1427.87</v>
      </c>
      <c r="P1207" s="544">
        <f t="shared" si="110"/>
        <v>5711.48</v>
      </c>
      <c r="Q1207" s="556"/>
      <c r="R1207" s="556">
        <v>1427.87</v>
      </c>
      <c r="S1207" s="544">
        <v>0</v>
      </c>
      <c r="T1207" s="547">
        <f t="shared" si="105"/>
        <v>4</v>
      </c>
      <c r="U1207" s="547">
        <f t="shared" si="102"/>
        <v>5711.48</v>
      </c>
    </row>
    <row r="1208" spans="1:21" ht="41.4" x14ac:dyDescent="0.3">
      <c r="A1208" s="541" t="s">
        <v>5935</v>
      </c>
      <c r="B1208" s="557" t="s">
        <v>10</v>
      </c>
      <c r="C1208" s="558" t="s">
        <v>5936</v>
      </c>
      <c r="D1208" s="543" t="s">
        <v>217</v>
      </c>
      <c r="E1208" s="544">
        <v>32</v>
      </c>
      <c r="F1208" s="544">
        <v>754.47</v>
      </c>
      <c r="G1208" s="544">
        <f t="shared" si="107"/>
        <v>24143.040000000001</v>
      </c>
      <c r="H1208" s="570">
        <v>0</v>
      </c>
      <c r="I1208" s="570">
        <v>754.47</v>
      </c>
      <c r="J1208" s="570">
        <v>0</v>
      </c>
      <c r="K1208" s="544">
        <v>32</v>
      </c>
      <c r="L1208" s="544">
        <v>912.19</v>
      </c>
      <c r="M1208" s="544">
        <v>29190.080000000002</v>
      </c>
      <c r="N1208" s="544">
        <v>32</v>
      </c>
      <c r="O1208" s="544">
        <v>912.19</v>
      </c>
      <c r="P1208" s="544">
        <f t="shared" si="110"/>
        <v>29190.080000000002</v>
      </c>
      <c r="Q1208" s="556"/>
      <c r="R1208" s="556">
        <v>912.19</v>
      </c>
      <c r="S1208" s="544">
        <v>0</v>
      </c>
      <c r="T1208" s="547">
        <f t="shared" si="105"/>
        <v>32</v>
      </c>
      <c r="U1208" s="547">
        <f t="shared" si="102"/>
        <v>29190.080000000002</v>
      </c>
    </row>
    <row r="1209" spans="1:21" ht="27.6" x14ac:dyDescent="0.3">
      <c r="A1209" s="541" t="s">
        <v>5937</v>
      </c>
      <c r="B1209" s="557" t="s">
        <v>10</v>
      </c>
      <c r="C1209" s="558" t="s">
        <v>5938</v>
      </c>
      <c r="D1209" s="543" t="s">
        <v>1200</v>
      </c>
      <c r="E1209" s="544">
        <v>11</v>
      </c>
      <c r="F1209" s="544">
        <v>782.92</v>
      </c>
      <c r="G1209" s="544">
        <f t="shared" si="107"/>
        <v>8612.1200000000008</v>
      </c>
      <c r="H1209" s="570">
        <v>0</v>
      </c>
      <c r="I1209" s="570">
        <v>782.92</v>
      </c>
      <c r="J1209" s="570">
        <v>0</v>
      </c>
      <c r="K1209" s="544">
        <v>11</v>
      </c>
      <c r="L1209" s="544">
        <v>946.59</v>
      </c>
      <c r="M1209" s="544">
        <v>10412.49</v>
      </c>
      <c r="N1209" s="544">
        <v>11</v>
      </c>
      <c r="O1209" s="544">
        <v>946.59</v>
      </c>
      <c r="P1209" s="544">
        <f t="shared" si="110"/>
        <v>10412.49</v>
      </c>
      <c r="Q1209" s="556"/>
      <c r="R1209" s="556">
        <v>946.59</v>
      </c>
      <c r="S1209" s="544">
        <v>0</v>
      </c>
      <c r="T1209" s="547">
        <f t="shared" si="105"/>
        <v>11</v>
      </c>
      <c r="U1209" s="547">
        <f t="shared" ref="U1209:U1272" si="111">ROUNDDOWN((H1209*I1209)+(K1209*L1209)+(Q1209*R1209),2)</f>
        <v>10412.49</v>
      </c>
    </row>
    <row r="1210" spans="1:21" ht="27.6" x14ac:dyDescent="0.3">
      <c r="A1210" s="541" t="s">
        <v>5939</v>
      </c>
      <c r="B1210" s="557" t="s">
        <v>10</v>
      </c>
      <c r="C1210" s="558" t="s">
        <v>5940</v>
      </c>
      <c r="D1210" s="543" t="s">
        <v>76</v>
      </c>
      <c r="E1210" s="544">
        <v>9</v>
      </c>
      <c r="F1210" s="544">
        <v>845.93</v>
      </c>
      <c r="G1210" s="544">
        <f t="shared" si="107"/>
        <v>7613.37</v>
      </c>
      <c r="H1210" s="570">
        <v>0</v>
      </c>
      <c r="I1210" s="570">
        <v>845.93</v>
      </c>
      <c r="J1210" s="570">
        <v>0</v>
      </c>
      <c r="K1210" s="544">
        <v>9</v>
      </c>
      <c r="L1210" s="544">
        <v>1022.77</v>
      </c>
      <c r="M1210" s="544">
        <v>9204.93</v>
      </c>
      <c r="N1210" s="544">
        <v>9</v>
      </c>
      <c r="O1210" s="544">
        <v>1022.77</v>
      </c>
      <c r="P1210" s="544">
        <f t="shared" si="110"/>
        <v>9204.93</v>
      </c>
      <c r="Q1210" s="556"/>
      <c r="R1210" s="556">
        <v>1022.77</v>
      </c>
      <c r="S1210" s="544">
        <v>0</v>
      </c>
      <c r="T1210" s="547">
        <f t="shared" si="105"/>
        <v>9</v>
      </c>
      <c r="U1210" s="547">
        <f t="shared" si="111"/>
        <v>9204.93</v>
      </c>
    </row>
    <row r="1211" spans="1:21" ht="27.6" x14ac:dyDescent="0.3">
      <c r="A1211" s="541" t="s">
        <v>5941</v>
      </c>
      <c r="B1211" s="557" t="s">
        <v>10</v>
      </c>
      <c r="C1211" s="558" t="s">
        <v>5942</v>
      </c>
      <c r="D1211" s="543" t="s">
        <v>1200</v>
      </c>
      <c r="E1211" s="544">
        <v>1</v>
      </c>
      <c r="F1211" s="544">
        <v>900.36</v>
      </c>
      <c r="G1211" s="544">
        <f t="shared" si="107"/>
        <v>900.36</v>
      </c>
      <c r="H1211" s="570">
        <v>0</v>
      </c>
      <c r="I1211" s="570">
        <v>900.36</v>
      </c>
      <c r="J1211" s="570">
        <v>0</v>
      </c>
      <c r="K1211" s="544">
        <v>1</v>
      </c>
      <c r="L1211" s="544">
        <v>1088.58</v>
      </c>
      <c r="M1211" s="544">
        <v>1088.58</v>
      </c>
      <c r="N1211" s="544">
        <v>1</v>
      </c>
      <c r="O1211" s="544">
        <v>1088.58</v>
      </c>
      <c r="P1211" s="544">
        <f t="shared" si="110"/>
        <v>1088.58</v>
      </c>
      <c r="Q1211" s="556"/>
      <c r="R1211" s="556">
        <v>1088.58</v>
      </c>
      <c r="S1211" s="544">
        <v>0</v>
      </c>
      <c r="T1211" s="547">
        <f t="shared" si="105"/>
        <v>1</v>
      </c>
      <c r="U1211" s="547">
        <f t="shared" si="111"/>
        <v>1088.58</v>
      </c>
    </row>
    <row r="1212" spans="1:21" ht="27.6" x14ac:dyDescent="0.3">
      <c r="A1212" s="541" t="s">
        <v>5943</v>
      </c>
      <c r="B1212" s="557" t="s">
        <v>10</v>
      </c>
      <c r="C1212" s="558" t="s">
        <v>5944</v>
      </c>
      <c r="D1212" s="543" t="s">
        <v>1200</v>
      </c>
      <c r="E1212" s="544">
        <v>3</v>
      </c>
      <c r="F1212" s="544">
        <v>1171.75</v>
      </c>
      <c r="G1212" s="544">
        <f t="shared" si="107"/>
        <v>3515.25</v>
      </c>
      <c r="H1212" s="570">
        <v>0</v>
      </c>
      <c r="I1212" s="570">
        <v>1171.75</v>
      </c>
      <c r="J1212" s="570">
        <v>0</v>
      </c>
      <c r="K1212" s="544">
        <v>3</v>
      </c>
      <c r="L1212" s="544">
        <v>1416.71</v>
      </c>
      <c r="M1212" s="544">
        <v>4250.13</v>
      </c>
      <c r="N1212" s="544">
        <v>3</v>
      </c>
      <c r="O1212" s="544">
        <v>1416.71</v>
      </c>
      <c r="P1212" s="544">
        <f t="shared" si="110"/>
        <v>4250.13</v>
      </c>
      <c r="Q1212" s="556"/>
      <c r="R1212" s="556">
        <v>1416.71</v>
      </c>
      <c r="S1212" s="544">
        <v>0</v>
      </c>
      <c r="T1212" s="547">
        <f t="shared" si="105"/>
        <v>3</v>
      </c>
      <c r="U1212" s="547">
        <f t="shared" si="111"/>
        <v>4250.13</v>
      </c>
    </row>
    <row r="1213" spans="1:21" ht="27.6" x14ac:dyDescent="0.3">
      <c r="A1213" s="541" t="s">
        <v>5945</v>
      </c>
      <c r="B1213" s="557" t="s">
        <v>10</v>
      </c>
      <c r="C1213" s="558" t="s">
        <v>5946</v>
      </c>
      <c r="D1213" s="543" t="s">
        <v>1200</v>
      </c>
      <c r="E1213" s="544">
        <v>4</v>
      </c>
      <c r="F1213" s="544">
        <v>1549.18</v>
      </c>
      <c r="G1213" s="544">
        <f t="shared" si="107"/>
        <v>6196.72</v>
      </c>
      <c r="H1213" s="570">
        <v>0</v>
      </c>
      <c r="I1213" s="570">
        <v>1549.18</v>
      </c>
      <c r="J1213" s="570">
        <v>0</v>
      </c>
      <c r="K1213" s="544">
        <v>4</v>
      </c>
      <c r="L1213" s="544">
        <v>1873.04</v>
      </c>
      <c r="M1213" s="544">
        <v>7492.16</v>
      </c>
      <c r="N1213" s="544">
        <v>4</v>
      </c>
      <c r="O1213" s="544">
        <v>1873.04</v>
      </c>
      <c r="P1213" s="544">
        <f t="shared" si="110"/>
        <v>7492.16</v>
      </c>
      <c r="Q1213" s="556"/>
      <c r="R1213" s="556">
        <v>1873.04</v>
      </c>
      <c r="S1213" s="544">
        <v>0</v>
      </c>
      <c r="T1213" s="547">
        <f t="shared" si="105"/>
        <v>4</v>
      </c>
      <c r="U1213" s="547">
        <f t="shared" si="111"/>
        <v>7492.16</v>
      </c>
    </row>
    <row r="1214" spans="1:21" x14ac:dyDescent="0.3">
      <c r="A1214" s="541" t="s">
        <v>5947</v>
      </c>
      <c r="B1214" s="557" t="s">
        <v>10</v>
      </c>
      <c r="C1214" s="558" t="s">
        <v>5948</v>
      </c>
      <c r="D1214" s="543" t="s">
        <v>76</v>
      </c>
      <c r="E1214" s="544">
        <v>1</v>
      </c>
      <c r="F1214" s="544">
        <v>1234.72</v>
      </c>
      <c r="G1214" s="544">
        <f t="shared" si="107"/>
        <v>1234.72</v>
      </c>
      <c r="H1214" s="570">
        <v>0</v>
      </c>
      <c r="I1214" s="570">
        <v>1234.72</v>
      </c>
      <c r="J1214" s="570">
        <v>0</v>
      </c>
      <c r="K1214" s="544">
        <v>1</v>
      </c>
      <c r="L1214" s="544">
        <v>1492.84</v>
      </c>
      <c r="M1214" s="544">
        <v>1492.84</v>
      </c>
      <c r="N1214" s="544">
        <v>1</v>
      </c>
      <c r="O1214" s="544">
        <v>1492.84</v>
      </c>
      <c r="P1214" s="544">
        <f t="shared" si="110"/>
        <v>1492.84</v>
      </c>
      <c r="Q1214" s="556"/>
      <c r="R1214" s="556">
        <v>1492.84</v>
      </c>
      <c r="S1214" s="544">
        <v>1492.84</v>
      </c>
      <c r="T1214" s="547">
        <f t="shared" si="105"/>
        <v>1</v>
      </c>
      <c r="U1214" s="547">
        <f t="shared" si="111"/>
        <v>1492.84</v>
      </c>
    </row>
    <row r="1215" spans="1:21" x14ac:dyDescent="0.3">
      <c r="A1215" s="541" t="s">
        <v>5949</v>
      </c>
      <c r="B1215" s="557" t="s">
        <v>10</v>
      </c>
      <c r="C1215" s="558" t="s">
        <v>5950</v>
      </c>
      <c r="D1215" s="543" t="s">
        <v>1124</v>
      </c>
      <c r="E1215" s="544">
        <v>3.36</v>
      </c>
      <c r="F1215" s="544">
        <v>379.86</v>
      </c>
      <c r="G1215" s="544">
        <f t="shared" si="107"/>
        <v>1276.33</v>
      </c>
      <c r="H1215" s="570">
        <v>0</v>
      </c>
      <c r="I1215" s="570">
        <v>379.86</v>
      </c>
      <c r="J1215" s="570">
        <v>0</v>
      </c>
      <c r="K1215" s="544">
        <v>3.36</v>
      </c>
      <c r="L1215" s="544">
        <v>459.27</v>
      </c>
      <c r="M1215" s="544">
        <v>1543.15</v>
      </c>
      <c r="N1215" s="544">
        <v>3.36</v>
      </c>
      <c r="O1215" s="544">
        <v>459.27</v>
      </c>
      <c r="P1215" s="544">
        <f t="shared" si="110"/>
        <v>1543.15</v>
      </c>
      <c r="Q1215" s="556"/>
      <c r="R1215" s="556">
        <v>459.27</v>
      </c>
      <c r="S1215" s="544">
        <v>1543.15</v>
      </c>
      <c r="T1215" s="547">
        <f t="shared" si="105"/>
        <v>3.36</v>
      </c>
      <c r="U1215" s="547">
        <f t="shared" si="111"/>
        <v>1543.14</v>
      </c>
    </row>
    <row r="1216" spans="1:21" x14ac:dyDescent="0.3">
      <c r="A1216" s="541" t="s">
        <v>5951</v>
      </c>
      <c r="B1216" s="557" t="s">
        <v>10</v>
      </c>
      <c r="C1216" s="558" t="s">
        <v>5952</v>
      </c>
      <c r="D1216" s="543" t="s">
        <v>1124</v>
      </c>
      <c r="E1216" s="544">
        <v>37.909999999999997</v>
      </c>
      <c r="F1216" s="544">
        <v>393.02</v>
      </c>
      <c r="G1216" s="544">
        <f t="shared" si="107"/>
        <v>14899.39</v>
      </c>
      <c r="H1216" s="570">
        <v>0</v>
      </c>
      <c r="I1216" s="570">
        <v>393.02</v>
      </c>
      <c r="J1216" s="570">
        <v>0</v>
      </c>
      <c r="K1216" s="544">
        <v>37.909999999999997</v>
      </c>
      <c r="L1216" s="544">
        <v>475.18</v>
      </c>
      <c r="M1216" s="544">
        <v>18014.07</v>
      </c>
      <c r="N1216" s="544">
        <v>37.909999999999997</v>
      </c>
      <c r="O1216" s="544">
        <v>475.18</v>
      </c>
      <c r="P1216" s="544">
        <f t="shared" si="110"/>
        <v>18014.07</v>
      </c>
      <c r="Q1216" s="556"/>
      <c r="R1216" s="556">
        <v>475.18</v>
      </c>
      <c r="S1216" s="544">
        <v>18014.07</v>
      </c>
      <c r="T1216" s="547">
        <f t="shared" si="105"/>
        <v>37.909999999999997</v>
      </c>
      <c r="U1216" s="547">
        <f t="shared" si="111"/>
        <v>18014.07</v>
      </c>
    </row>
    <row r="1217" spans="1:21" ht="27.6" x14ac:dyDescent="0.3">
      <c r="A1217" s="541" t="s">
        <v>5953</v>
      </c>
      <c r="B1217" s="557" t="s">
        <v>10</v>
      </c>
      <c r="C1217" s="558" t="s">
        <v>5954</v>
      </c>
      <c r="D1217" s="543" t="s">
        <v>1124</v>
      </c>
      <c r="E1217" s="544">
        <v>41.16</v>
      </c>
      <c r="F1217" s="544">
        <v>323.52</v>
      </c>
      <c r="G1217" s="544">
        <f t="shared" si="107"/>
        <v>13316.08</v>
      </c>
      <c r="H1217" s="570">
        <v>0</v>
      </c>
      <c r="I1217" s="570">
        <v>323.52</v>
      </c>
      <c r="J1217" s="570">
        <v>0</v>
      </c>
      <c r="K1217" s="544">
        <v>41.16</v>
      </c>
      <c r="L1217" s="544">
        <v>391.15</v>
      </c>
      <c r="M1217" s="544">
        <v>16099.73</v>
      </c>
      <c r="N1217" s="544">
        <v>41.16</v>
      </c>
      <c r="O1217" s="544">
        <v>391.15</v>
      </c>
      <c r="P1217" s="544">
        <f t="shared" si="110"/>
        <v>16099.73</v>
      </c>
      <c r="Q1217" s="556"/>
      <c r="R1217" s="556">
        <v>391.15</v>
      </c>
      <c r="S1217" s="544">
        <v>16099.73</v>
      </c>
      <c r="T1217" s="547">
        <f t="shared" si="105"/>
        <v>41.16</v>
      </c>
      <c r="U1217" s="547">
        <f t="shared" si="111"/>
        <v>16099.73</v>
      </c>
    </row>
    <row r="1218" spans="1:21" ht="27.6" x14ac:dyDescent="0.3">
      <c r="A1218" s="541" t="s">
        <v>5955</v>
      </c>
      <c r="B1218" s="557" t="s">
        <v>10</v>
      </c>
      <c r="C1218" s="558" t="s">
        <v>5956</v>
      </c>
      <c r="D1218" s="543" t="s">
        <v>1124</v>
      </c>
      <c r="E1218" s="544">
        <v>92.17</v>
      </c>
      <c r="F1218" s="544">
        <v>471.67</v>
      </c>
      <c r="G1218" s="544">
        <f t="shared" si="107"/>
        <v>43473.82</v>
      </c>
      <c r="H1218" s="570">
        <v>0</v>
      </c>
      <c r="I1218" s="570">
        <v>471.67</v>
      </c>
      <c r="J1218" s="570">
        <v>0</v>
      </c>
      <c r="K1218" s="544">
        <v>92.17</v>
      </c>
      <c r="L1218" s="544">
        <v>570.27</v>
      </c>
      <c r="M1218" s="544">
        <v>52561.79</v>
      </c>
      <c r="N1218" s="544">
        <v>92.17</v>
      </c>
      <c r="O1218" s="544">
        <v>570.27</v>
      </c>
      <c r="P1218" s="544">
        <f t="shared" si="110"/>
        <v>52561.79</v>
      </c>
      <c r="Q1218" s="556"/>
      <c r="R1218" s="556">
        <v>570.27</v>
      </c>
      <c r="S1218" s="544">
        <v>0</v>
      </c>
      <c r="T1218" s="547">
        <f t="shared" si="105"/>
        <v>92.17</v>
      </c>
      <c r="U1218" s="547">
        <f t="shared" si="111"/>
        <v>52561.78</v>
      </c>
    </row>
    <row r="1219" spans="1:21" x14ac:dyDescent="0.3">
      <c r="A1219" s="541" t="s">
        <v>5957</v>
      </c>
      <c r="B1219" s="557" t="s">
        <v>10</v>
      </c>
      <c r="C1219" s="558" t="s">
        <v>5958</v>
      </c>
      <c r="D1219" s="543" t="s">
        <v>1124</v>
      </c>
      <c r="E1219" s="544">
        <v>82.67</v>
      </c>
      <c r="F1219" s="544">
        <v>321.38</v>
      </c>
      <c r="G1219" s="544">
        <f t="shared" si="107"/>
        <v>26568.48</v>
      </c>
      <c r="H1219" s="570">
        <v>0</v>
      </c>
      <c r="I1219" s="570">
        <v>321.38</v>
      </c>
      <c r="J1219" s="570">
        <v>0</v>
      </c>
      <c r="K1219" s="544">
        <v>82.67</v>
      </c>
      <c r="L1219" s="544">
        <v>388.57</v>
      </c>
      <c r="M1219" s="544">
        <v>32123.08</v>
      </c>
      <c r="N1219" s="544">
        <v>82.67</v>
      </c>
      <c r="O1219" s="544">
        <v>388.57</v>
      </c>
      <c r="P1219" s="544">
        <f t="shared" si="110"/>
        <v>32123.08</v>
      </c>
      <c r="Q1219" s="556"/>
      <c r="R1219" s="556">
        <v>388.57</v>
      </c>
      <c r="S1219" s="544">
        <v>0</v>
      </c>
      <c r="T1219" s="547">
        <f t="shared" si="105"/>
        <v>82.67</v>
      </c>
      <c r="U1219" s="547">
        <f t="shared" si="111"/>
        <v>32123.08</v>
      </c>
    </row>
    <row r="1220" spans="1:21" ht="27.6" x14ac:dyDescent="0.3">
      <c r="A1220" s="541" t="s">
        <v>5959</v>
      </c>
      <c r="B1220" s="557" t="s">
        <v>10</v>
      </c>
      <c r="C1220" s="558" t="s">
        <v>5960</v>
      </c>
      <c r="D1220" s="543" t="s">
        <v>115</v>
      </c>
      <c r="E1220" s="544">
        <v>2</v>
      </c>
      <c r="F1220" s="544">
        <v>227.05</v>
      </c>
      <c r="G1220" s="544">
        <f t="shared" si="107"/>
        <v>454.1</v>
      </c>
      <c r="H1220" s="570">
        <v>0</v>
      </c>
      <c r="I1220" s="570">
        <v>227.05</v>
      </c>
      <c r="J1220" s="570">
        <v>0</v>
      </c>
      <c r="K1220" s="544">
        <v>2</v>
      </c>
      <c r="L1220" s="544">
        <v>274.52</v>
      </c>
      <c r="M1220" s="544">
        <v>549.04</v>
      </c>
      <c r="N1220" s="544">
        <v>2</v>
      </c>
      <c r="O1220" s="544">
        <v>274.52</v>
      </c>
      <c r="P1220" s="544">
        <f t="shared" si="110"/>
        <v>549.04</v>
      </c>
      <c r="Q1220" s="556"/>
      <c r="R1220" s="556">
        <v>274.52</v>
      </c>
      <c r="S1220" s="544">
        <v>549.04</v>
      </c>
      <c r="T1220" s="547">
        <f t="shared" si="105"/>
        <v>2</v>
      </c>
      <c r="U1220" s="547">
        <f t="shared" si="111"/>
        <v>549.04</v>
      </c>
    </row>
    <row r="1221" spans="1:21" ht="27.6" x14ac:dyDescent="0.3">
      <c r="A1221" s="541" t="s">
        <v>5961</v>
      </c>
      <c r="B1221" s="557" t="s">
        <v>10</v>
      </c>
      <c r="C1221" s="558" t="s">
        <v>5962</v>
      </c>
      <c r="D1221" s="543" t="s">
        <v>1124</v>
      </c>
      <c r="E1221" s="544">
        <v>109.91</v>
      </c>
      <c r="F1221" s="544">
        <v>230.43</v>
      </c>
      <c r="G1221" s="544">
        <f t="shared" si="107"/>
        <v>25326.560000000001</v>
      </c>
      <c r="H1221" s="570">
        <v>0</v>
      </c>
      <c r="I1221" s="570">
        <v>230.43</v>
      </c>
      <c r="J1221" s="570">
        <v>0</v>
      </c>
      <c r="K1221" s="544">
        <v>109.91</v>
      </c>
      <c r="L1221" s="544">
        <v>278.60000000000002</v>
      </c>
      <c r="M1221" s="544">
        <v>30620.93</v>
      </c>
      <c r="N1221" s="544">
        <v>109.91</v>
      </c>
      <c r="O1221" s="544">
        <v>278.60000000000002</v>
      </c>
      <c r="P1221" s="544">
        <f t="shared" si="110"/>
        <v>30620.93</v>
      </c>
      <c r="Q1221" s="556"/>
      <c r="R1221" s="556">
        <v>278.60000000000002</v>
      </c>
      <c r="S1221" s="544">
        <v>30620.93</v>
      </c>
      <c r="T1221" s="547">
        <f t="shared" si="105"/>
        <v>109.91</v>
      </c>
      <c r="U1221" s="547">
        <f t="shared" si="111"/>
        <v>30620.92</v>
      </c>
    </row>
    <row r="1222" spans="1:21" ht="27.6" x14ac:dyDescent="0.3">
      <c r="A1222" s="541" t="s">
        <v>5963</v>
      </c>
      <c r="B1222" s="557" t="s">
        <v>10</v>
      </c>
      <c r="C1222" s="558" t="s">
        <v>5964</v>
      </c>
      <c r="D1222" s="543" t="s">
        <v>1124</v>
      </c>
      <c r="E1222" s="544">
        <v>327.91</v>
      </c>
      <c r="F1222" s="544">
        <v>594.44000000000005</v>
      </c>
      <c r="G1222" s="544">
        <f t="shared" si="107"/>
        <v>194922.82</v>
      </c>
      <c r="H1222" s="570">
        <v>0</v>
      </c>
      <c r="I1222" s="570">
        <v>594.44000000000005</v>
      </c>
      <c r="J1222" s="570">
        <v>0</v>
      </c>
      <c r="K1222" s="544">
        <v>327.91</v>
      </c>
      <c r="L1222" s="544">
        <v>718.71</v>
      </c>
      <c r="M1222" s="544">
        <v>235672.2</v>
      </c>
      <c r="N1222" s="544">
        <v>327.91</v>
      </c>
      <c r="O1222" s="544">
        <v>718.71</v>
      </c>
      <c r="P1222" s="544">
        <f t="shared" si="110"/>
        <v>235672.2</v>
      </c>
      <c r="Q1222" s="556"/>
      <c r="R1222" s="556">
        <v>718.71</v>
      </c>
      <c r="S1222" s="544">
        <v>106304.4</v>
      </c>
      <c r="T1222" s="547">
        <f t="shared" si="105"/>
        <v>327.91</v>
      </c>
      <c r="U1222" s="547">
        <f t="shared" si="111"/>
        <v>235672.19</v>
      </c>
    </row>
    <row r="1223" spans="1:21" x14ac:dyDescent="0.3">
      <c r="A1223" s="541" t="s">
        <v>5965</v>
      </c>
      <c r="B1223" s="557" t="s">
        <v>10</v>
      </c>
      <c r="C1223" s="558" t="s">
        <v>5966</v>
      </c>
      <c r="D1223" s="543" t="s">
        <v>1168</v>
      </c>
      <c r="E1223" s="544">
        <v>168</v>
      </c>
      <c r="F1223" s="544">
        <v>81.77</v>
      </c>
      <c r="G1223" s="544">
        <f t="shared" si="107"/>
        <v>13737.36</v>
      </c>
      <c r="H1223" s="570">
        <v>0</v>
      </c>
      <c r="I1223" s="570">
        <v>81.77</v>
      </c>
      <c r="J1223" s="570">
        <v>0</v>
      </c>
      <c r="K1223" s="544">
        <v>168</v>
      </c>
      <c r="L1223" s="544">
        <v>98.86</v>
      </c>
      <c r="M1223" s="544">
        <v>16608.48</v>
      </c>
      <c r="N1223" s="544">
        <v>168</v>
      </c>
      <c r="O1223" s="544">
        <v>98.86</v>
      </c>
      <c r="P1223" s="544">
        <f t="shared" si="110"/>
        <v>16608.48</v>
      </c>
      <c r="Q1223" s="556"/>
      <c r="R1223" s="556">
        <v>98.86</v>
      </c>
      <c r="S1223" s="544">
        <v>16608.48</v>
      </c>
      <c r="T1223" s="547">
        <f t="shared" si="105"/>
        <v>168</v>
      </c>
      <c r="U1223" s="547">
        <f t="shared" si="111"/>
        <v>16608.48</v>
      </c>
    </row>
    <row r="1224" spans="1:21" x14ac:dyDescent="0.3">
      <c r="A1224" s="541" t="s">
        <v>5967</v>
      </c>
      <c r="B1224" s="557" t="s">
        <v>10</v>
      </c>
      <c r="C1224" s="558" t="s">
        <v>5968</v>
      </c>
      <c r="D1224" s="543" t="s">
        <v>1168</v>
      </c>
      <c r="E1224" s="544">
        <v>19.5</v>
      </c>
      <c r="F1224" s="544">
        <v>363.16</v>
      </c>
      <c r="G1224" s="544">
        <f t="shared" si="107"/>
        <v>7081.62</v>
      </c>
      <c r="H1224" s="570">
        <v>0</v>
      </c>
      <c r="I1224" s="570">
        <v>363.16</v>
      </c>
      <c r="J1224" s="570">
        <v>0</v>
      </c>
      <c r="K1224" s="544">
        <v>19.5</v>
      </c>
      <c r="L1224" s="544">
        <v>439.08</v>
      </c>
      <c r="M1224" s="544">
        <v>8562.06</v>
      </c>
      <c r="N1224" s="544">
        <v>19.5</v>
      </c>
      <c r="O1224" s="544">
        <v>439.08</v>
      </c>
      <c r="P1224" s="544">
        <f t="shared" si="110"/>
        <v>8562.06</v>
      </c>
      <c r="Q1224" s="556"/>
      <c r="R1224" s="556">
        <v>439.08</v>
      </c>
      <c r="S1224" s="544">
        <v>8562.06</v>
      </c>
      <c r="T1224" s="547">
        <f t="shared" si="105"/>
        <v>19.5</v>
      </c>
      <c r="U1224" s="547">
        <f t="shared" si="111"/>
        <v>8562.06</v>
      </c>
    </row>
    <row r="1225" spans="1:21" x14ac:dyDescent="0.3">
      <c r="A1225" s="541" t="s">
        <v>5969</v>
      </c>
      <c r="B1225" s="557" t="s">
        <v>10</v>
      </c>
      <c r="C1225" s="558" t="s">
        <v>5970</v>
      </c>
      <c r="D1225" s="543" t="s">
        <v>1474</v>
      </c>
      <c r="E1225" s="544">
        <v>15</v>
      </c>
      <c r="F1225" s="544">
        <v>184.17</v>
      </c>
      <c r="G1225" s="544">
        <f t="shared" si="107"/>
        <v>2762.55</v>
      </c>
      <c r="H1225" s="570">
        <v>0</v>
      </c>
      <c r="I1225" s="570">
        <v>184.17</v>
      </c>
      <c r="J1225" s="570">
        <v>0</v>
      </c>
      <c r="K1225" s="544">
        <v>15</v>
      </c>
      <c r="L1225" s="544">
        <v>222.67</v>
      </c>
      <c r="M1225" s="544">
        <v>3340.05</v>
      </c>
      <c r="N1225" s="544">
        <v>15</v>
      </c>
      <c r="O1225" s="544">
        <v>222.67</v>
      </c>
      <c r="P1225" s="544">
        <f t="shared" si="110"/>
        <v>3340.05</v>
      </c>
      <c r="Q1225" s="556"/>
      <c r="R1225" s="556">
        <v>222.67</v>
      </c>
      <c r="S1225" s="544">
        <v>3340.05</v>
      </c>
      <c r="T1225" s="547">
        <f t="shared" si="105"/>
        <v>15</v>
      </c>
      <c r="U1225" s="547">
        <f t="shared" si="111"/>
        <v>3340.05</v>
      </c>
    </row>
    <row r="1226" spans="1:21" x14ac:dyDescent="0.3">
      <c r="A1226" s="541" t="s">
        <v>5971</v>
      </c>
      <c r="B1226" s="557" t="s">
        <v>10</v>
      </c>
      <c r="C1226" s="558" t="s">
        <v>5972</v>
      </c>
      <c r="D1226" s="543" t="s">
        <v>1200</v>
      </c>
      <c r="E1226" s="544">
        <v>26</v>
      </c>
      <c r="F1226" s="544">
        <v>177.27</v>
      </c>
      <c r="G1226" s="544">
        <f t="shared" si="107"/>
        <v>4609.0200000000004</v>
      </c>
      <c r="H1226" s="570">
        <v>0</v>
      </c>
      <c r="I1226" s="570">
        <v>177.27</v>
      </c>
      <c r="J1226" s="570">
        <v>0</v>
      </c>
      <c r="K1226" s="544">
        <v>26</v>
      </c>
      <c r="L1226" s="544">
        <v>214.33</v>
      </c>
      <c r="M1226" s="544">
        <v>5572.58</v>
      </c>
      <c r="N1226" s="544">
        <v>26</v>
      </c>
      <c r="O1226" s="544">
        <v>214.33</v>
      </c>
      <c r="P1226" s="544">
        <f t="shared" si="110"/>
        <v>5572.58</v>
      </c>
      <c r="Q1226" s="556"/>
      <c r="R1226" s="556">
        <v>214.33</v>
      </c>
      <c r="S1226" s="544">
        <v>5572.58</v>
      </c>
      <c r="T1226" s="547">
        <f t="shared" si="105"/>
        <v>26</v>
      </c>
      <c r="U1226" s="547">
        <f t="shared" si="111"/>
        <v>5572.58</v>
      </c>
    </row>
    <row r="1227" spans="1:21" x14ac:dyDescent="0.3">
      <c r="A1227" s="541" t="s">
        <v>5973</v>
      </c>
      <c r="B1227" s="557" t="s">
        <v>10</v>
      </c>
      <c r="C1227" s="558" t="s">
        <v>5974</v>
      </c>
      <c r="D1227" s="543" t="s">
        <v>1124</v>
      </c>
      <c r="E1227" s="544">
        <v>41.84</v>
      </c>
      <c r="F1227" s="544">
        <v>283.14999999999998</v>
      </c>
      <c r="G1227" s="544">
        <f t="shared" si="107"/>
        <v>11847</v>
      </c>
      <c r="H1227" s="570">
        <v>0</v>
      </c>
      <c r="I1227" s="570">
        <v>283.14999999999998</v>
      </c>
      <c r="J1227" s="570">
        <v>0</v>
      </c>
      <c r="K1227" s="544">
        <v>41.84</v>
      </c>
      <c r="L1227" s="544">
        <v>342.34</v>
      </c>
      <c r="M1227" s="544">
        <v>14323.51</v>
      </c>
      <c r="N1227" s="544">
        <v>41.84</v>
      </c>
      <c r="O1227" s="544">
        <v>342.34</v>
      </c>
      <c r="P1227" s="544">
        <f t="shared" si="110"/>
        <v>14323.51</v>
      </c>
      <c r="Q1227" s="556"/>
      <c r="R1227" s="556">
        <v>342.34</v>
      </c>
      <c r="S1227" s="544">
        <v>14323.51</v>
      </c>
      <c r="T1227" s="547">
        <f t="shared" si="105"/>
        <v>41.84</v>
      </c>
      <c r="U1227" s="547">
        <f t="shared" si="111"/>
        <v>14323.5</v>
      </c>
    </row>
    <row r="1228" spans="1:21" ht="41.4" x14ac:dyDescent="0.3">
      <c r="A1228" s="541" t="s">
        <v>5975</v>
      </c>
      <c r="B1228" s="557" t="s">
        <v>10</v>
      </c>
      <c r="C1228" s="558" t="s">
        <v>5976</v>
      </c>
      <c r="D1228" s="543" t="s">
        <v>1124</v>
      </c>
      <c r="E1228" s="544">
        <v>24.5</v>
      </c>
      <c r="F1228" s="544">
        <v>390.31</v>
      </c>
      <c r="G1228" s="544">
        <f t="shared" si="107"/>
        <v>9562.6</v>
      </c>
      <c r="H1228" s="570">
        <v>0</v>
      </c>
      <c r="I1228" s="570">
        <v>390.31</v>
      </c>
      <c r="J1228" s="570">
        <v>0</v>
      </c>
      <c r="K1228" s="544">
        <v>24.5</v>
      </c>
      <c r="L1228" s="544">
        <v>471.91</v>
      </c>
      <c r="M1228" s="544">
        <v>11561.8</v>
      </c>
      <c r="N1228" s="544">
        <v>24.5</v>
      </c>
      <c r="O1228" s="544">
        <v>471.91</v>
      </c>
      <c r="P1228" s="544">
        <f t="shared" si="110"/>
        <v>11561.8</v>
      </c>
      <c r="Q1228" s="556"/>
      <c r="R1228" s="556">
        <v>471.91</v>
      </c>
      <c r="S1228" s="544">
        <v>11561.8</v>
      </c>
      <c r="T1228" s="547">
        <f t="shared" si="105"/>
        <v>24.5</v>
      </c>
      <c r="U1228" s="547">
        <f t="shared" si="111"/>
        <v>11561.79</v>
      </c>
    </row>
    <row r="1229" spans="1:21" x14ac:dyDescent="0.3">
      <c r="A1229" s="541" t="s">
        <v>5977</v>
      </c>
      <c r="B1229" s="557" t="s">
        <v>10</v>
      </c>
      <c r="C1229" s="558" t="s">
        <v>5978</v>
      </c>
      <c r="D1229" s="543" t="s">
        <v>1064</v>
      </c>
      <c r="E1229" s="544">
        <v>158.55000000000001</v>
      </c>
      <c r="F1229" s="544">
        <v>261.42</v>
      </c>
      <c r="G1229" s="544">
        <f t="shared" si="107"/>
        <v>41448.14</v>
      </c>
      <c r="H1229" s="570">
        <v>0</v>
      </c>
      <c r="I1229" s="570">
        <v>261.42</v>
      </c>
      <c r="J1229" s="570">
        <v>0</v>
      </c>
      <c r="K1229" s="544">
        <v>158.55000000000001</v>
      </c>
      <c r="L1229" s="544">
        <v>316.07</v>
      </c>
      <c r="M1229" s="544">
        <v>50112.9</v>
      </c>
      <c r="N1229" s="544">
        <v>158.55000000000001</v>
      </c>
      <c r="O1229" s="544">
        <v>316.07</v>
      </c>
      <c r="P1229" s="544">
        <f t="shared" si="110"/>
        <v>50112.9</v>
      </c>
      <c r="Q1229" s="556"/>
      <c r="R1229" s="556">
        <v>316.07</v>
      </c>
      <c r="S1229" s="544">
        <v>20086.25</v>
      </c>
      <c r="T1229" s="547">
        <f t="shared" si="105"/>
        <v>158.55000000000001</v>
      </c>
      <c r="U1229" s="547">
        <f t="shared" si="111"/>
        <v>50112.89</v>
      </c>
    </row>
    <row r="1230" spans="1:21" x14ac:dyDescent="0.3">
      <c r="A1230" s="559" t="s">
        <v>344</v>
      </c>
      <c r="B1230" s="560" t="s">
        <v>2152</v>
      </c>
      <c r="C1230" s="561"/>
      <c r="D1230" s="562">
        <v>0</v>
      </c>
      <c r="E1230" s="563">
        <v>0</v>
      </c>
      <c r="F1230" s="563">
        <v>0</v>
      </c>
      <c r="G1230" s="563">
        <f t="shared" si="107"/>
        <v>0</v>
      </c>
      <c r="H1230" s="563">
        <v>0</v>
      </c>
      <c r="I1230" s="563">
        <v>0</v>
      </c>
      <c r="J1230" s="563">
        <v>0</v>
      </c>
      <c r="K1230" s="563"/>
      <c r="L1230" s="563">
        <v>0</v>
      </c>
      <c r="M1230" s="563"/>
      <c r="N1230" s="563"/>
      <c r="O1230" s="563">
        <v>0</v>
      </c>
      <c r="P1230" s="563"/>
      <c r="Q1230" s="564"/>
      <c r="R1230" s="564"/>
      <c r="S1230" s="565">
        <v>0</v>
      </c>
      <c r="T1230" s="566">
        <f t="shared" si="105"/>
        <v>0</v>
      </c>
      <c r="U1230" s="566">
        <f t="shared" si="111"/>
        <v>0</v>
      </c>
    </row>
    <row r="1231" spans="1:21" x14ac:dyDescent="0.3">
      <c r="A1231" s="541" t="s">
        <v>5979</v>
      </c>
      <c r="B1231" s="557" t="s">
        <v>10</v>
      </c>
      <c r="C1231" s="558" t="s">
        <v>5980</v>
      </c>
      <c r="D1231" s="543" t="s">
        <v>115</v>
      </c>
      <c r="E1231" s="544">
        <v>2824.73</v>
      </c>
      <c r="F1231" s="544">
        <v>19.71</v>
      </c>
      <c r="G1231" s="544">
        <f t="shared" si="107"/>
        <v>55675.43</v>
      </c>
      <c r="H1231" s="570">
        <v>0</v>
      </c>
      <c r="I1231" s="570">
        <v>19.71</v>
      </c>
      <c r="J1231" s="570">
        <v>0</v>
      </c>
      <c r="K1231" s="544">
        <v>2824.73</v>
      </c>
      <c r="L1231" s="544">
        <v>23.83</v>
      </c>
      <c r="M1231" s="544">
        <v>67313.320000000007</v>
      </c>
      <c r="N1231" s="544">
        <v>2824.73</v>
      </c>
      <c r="O1231" s="544">
        <v>23.83</v>
      </c>
      <c r="P1231" s="544">
        <f t="shared" ref="P1231:P1237" si="112">ROUND(N1231*O1231,2)</f>
        <v>67313.320000000007</v>
      </c>
      <c r="Q1231" s="556"/>
      <c r="R1231" s="556">
        <v>23.83</v>
      </c>
      <c r="S1231" s="544">
        <v>38717.32</v>
      </c>
      <c r="T1231" s="547">
        <f t="shared" si="105"/>
        <v>2824.73</v>
      </c>
      <c r="U1231" s="547">
        <f t="shared" si="111"/>
        <v>67313.31</v>
      </c>
    </row>
    <row r="1232" spans="1:21" x14ac:dyDescent="0.3">
      <c r="A1232" s="541" t="s">
        <v>5981</v>
      </c>
      <c r="B1232" s="557" t="s">
        <v>10</v>
      </c>
      <c r="C1232" s="558" t="s">
        <v>5982</v>
      </c>
      <c r="D1232" s="543" t="s">
        <v>115</v>
      </c>
      <c r="E1232" s="544">
        <v>2824.73</v>
      </c>
      <c r="F1232" s="544">
        <v>12.66</v>
      </c>
      <c r="G1232" s="544">
        <f t="shared" si="107"/>
        <v>35761.08</v>
      </c>
      <c r="H1232" s="570">
        <v>0</v>
      </c>
      <c r="I1232" s="570">
        <v>12.66</v>
      </c>
      <c r="J1232" s="570">
        <v>0</v>
      </c>
      <c r="K1232" s="544">
        <v>2824.73</v>
      </c>
      <c r="L1232" s="544">
        <v>15.31</v>
      </c>
      <c r="M1232" s="544">
        <v>43246.62</v>
      </c>
      <c r="N1232" s="544">
        <v>2824.73</v>
      </c>
      <c r="O1232" s="544">
        <v>15.31</v>
      </c>
      <c r="P1232" s="544">
        <f t="shared" si="112"/>
        <v>43246.62</v>
      </c>
      <c r="Q1232" s="556"/>
      <c r="R1232" s="556">
        <v>15.31</v>
      </c>
      <c r="S1232" s="544">
        <v>43246.62</v>
      </c>
      <c r="T1232" s="547">
        <f t="shared" si="105"/>
        <v>2824.73</v>
      </c>
      <c r="U1232" s="547">
        <f t="shared" si="111"/>
        <v>43246.61</v>
      </c>
    </row>
    <row r="1233" spans="1:21" x14ac:dyDescent="0.3">
      <c r="A1233" s="541" t="s">
        <v>5983</v>
      </c>
      <c r="B1233" s="557" t="s">
        <v>10</v>
      </c>
      <c r="C1233" s="558" t="s">
        <v>5136</v>
      </c>
      <c r="D1233" s="543" t="s">
        <v>115</v>
      </c>
      <c r="E1233" s="544">
        <v>1225.6600000000001</v>
      </c>
      <c r="F1233" s="544">
        <v>20.420000000000002</v>
      </c>
      <c r="G1233" s="544">
        <f t="shared" si="107"/>
        <v>25027.98</v>
      </c>
      <c r="H1233" s="570">
        <v>0</v>
      </c>
      <c r="I1233" s="570">
        <v>20.420000000000002</v>
      </c>
      <c r="J1233" s="570">
        <v>0</v>
      </c>
      <c r="K1233" s="544">
        <v>1225.6600000000001</v>
      </c>
      <c r="L1233" s="544">
        <v>24.69</v>
      </c>
      <c r="M1233" s="544">
        <v>30261.55</v>
      </c>
      <c r="N1233" s="544">
        <v>1225.6600000000001</v>
      </c>
      <c r="O1233" s="544">
        <v>24.69</v>
      </c>
      <c r="P1233" s="544">
        <f t="shared" si="112"/>
        <v>30261.55</v>
      </c>
      <c r="Q1233" s="556"/>
      <c r="R1233" s="556">
        <v>24.69</v>
      </c>
      <c r="S1233" s="544">
        <v>21866.95</v>
      </c>
      <c r="T1233" s="547">
        <f t="shared" si="105"/>
        <v>1225.6600000000001</v>
      </c>
      <c r="U1233" s="547">
        <f t="shared" si="111"/>
        <v>30261.54</v>
      </c>
    </row>
    <row r="1234" spans="1:21" x14ac:dyDescent="0.3">
      <c r="A1234" s="541" t="s">
        <v>5984</v>
      </c>
      <c r="B1234" s="557" t="s">
        <v>10</v>
      </c>
      <c r="C1234" s="558" t="s">
        <v>5985</v>
      </c>
      <c r="D1234" s="543" t="s">
        <v>115</v>
      </c>
      <c r="E1234" s="544">
        <v>1225.06</v>
      </c>
      <c r="F1234" s="544">
        <v>14.21</v>
      </c>
      <c r="G1234" s="544">
        <f t="shared" si="107"/>
        <v>17408.099999999999</v>
      </c>
      <c r="H1234" s="570">
        <v>0</v>
      </c>
      <c r="I1234" s="570">
        <v>14.21</v>
      </c>
      <c r="J1234" s="570">
        <v>0</v>
      </c>
      <c r="K1234" s="544">
        <v>1225.06</v>
      </c>
      <c r="L1234" s="544">
        <v>17.18</v>
      </c>
      <c r="M1234" s="544">
        <v>21046.53</v>
      </c>
      <c r="N1234" s="544">
        <v>1225.06</v>
      </c>
      <c r="O1234" s="544">
        <v>17.18</v>
      </c>
      <c r="P1234" s="544">
        <f t="shared" si="112"/>
        <v>21046.53</v>
      </c>
      <c r="Q1234" s="556"/>
      <c r="R1234" s="556">
        <v>17.18</v>
      </c>
      <c r="S1234" s="544">
        <v>21046.53</v>
      </c>
      <c r="T1234" s="547">
        <f t="shared" ref="T1234:T1297" si="113">Q1234+E1234</f>
        <v>1225.06</v>
      </c>
      <c r="U1234" s="547">
        <f t="shared" si="111"/>
        <v>21046.53</v>
      </c>
    </row>
    <row r="1235" spans="1:21" x14ac:dyDescent="0.3">
      <c r="A1235" s="541" t="s">
        <v>5986</v>
      </c>
      <c r="B1235" s="557" t="s">
        <v>10</v>
      </c>
      <c r="C1235" s="558" t="s">
        <v>5987</v>
      </c>
      <c r="D1235" s="543" t="s">
        <v>115</v>
      </c>
      <c r="E1235" s="544">
        <v>164.38</v>
      </c>
      <c r="F1235" s="544">
        <v>16.920000000000002</v>
      </c>
      <c r="G1235" s="544">
        <f t="shared" si="107"/>
        <v>2781.31</v>
      </c>
      <c r="H1235" s="570">
        <v>0</v>
      </c>
      <c r="I1235" s="570">
        <v>16.920000000000002</v>
      </c>
      <c r="J1235" s="570">
        <v>0</v>
      </c>
      <c r="K1235" s="544">
        <v>164.38</v>
      </c>
      <c r="L1235" s="544">
        <v>20.46</v>
      </c>
      <c r="M1235" s="544">
        <v>3363.21</v>
      </c>
      <c r="N1235" s="544">
        <v>164.38</v>
      </c>
      <c r="O1235" s="544">
        <v>20.46</v>
      </c>
      <c r="P1235" s="544">
        <f t="shared" si="112"/>
        <v>3363.21</v>
      </c>
      <c r="Q1235" s="556"/>
      <c r="R1235" s="556">
        <v>20.46</v>
      </c>
      <c r="S1235" s="544">
        <v>3363.21</v>
      </c>
      <c r="T1235" s="547">
        <f t="shared" si="113"/>
        <v>164.38</v>
      </c>
      <c r="U1235" s="547">
        <f t="shared" si="111"/>
        <v>3363.21</v>
      </c>
    </row>
    <row r="1236" spans="1:21" ht="27.6" x14ac:dyDescent="0.3">
      <c r="A1236" s="541" t="s">
        <v>5988</v>
      </c>
      <c r="B1236" s="557" t="s">
        <v>10</v>
      </c>
      <c r="C1236" s="558" t="s">
        <v>5989</v>
      </c>
      <c r="D1236" s="543" t="s">
        <v>115</v>
      </c>
      <c r="E1236" s="544">
        <v>1100.1199999999999</v>
      </c>
      <c r="F1236" s="544">
        <v>21.51</v>
      </c>
      <c r="G1236" s="544">
        <f t="shared" si="107"/>
        <v>23663.58</v>
      </c>
      <c r="H1236" s="570">
        <v>0</v>
      </c>
      <c r="I1236" s="570">
        <v>21.51</v>
      </c>
      <c r="J1236" s="570">
        <v>0</v>
      </c>
      <c r="K1236" s="544">
        <v>1100.1199999999999</v>
      </c>
      <c r="L1236" s="544">
        <v>26.01</v>
      </c>
      <c r="M1236" s="544">
        <v>28614.12</v>
      </c>
      <c r="N1236" s="544">
        <v>540.11999999999989</v>
      </c>
      <c r="O1236" s="544">
        <v>26.01</v>
      </c>
      <c r="P1236" s="544">
        <f t="shared" si="112"/>
        <v>14048.52</v>
      </c>
      <c r="Q1236" s="556"/>
      <c r="R1236" s="556">
        <v>26.01</v>
      </c>
      <c r="S1236" s="544">
        <v>0</v>
      </c>
      <c r="T1236" s="547">
        <f t="shared" si="113"/>
        <v>1100.1199999999999</v>
      </c>
      <c r="U1236" s="547">
        <f t="shared" si="111"/>
        <v>28614.12</v>
      </c>
    </row>
    <row r="1237" spans="1:21" ht="27.6" x14ac:dyDescent="0.3">
      <c r="A1237" s="541" t="s">
        <v>5990</v>
      </c>
      <c r="B1237" s="557" t="s">
        <v>10</v>
      </c>
      <c r="C1237" s="558" t="s">
        <v>4381</v>
      </c>
      <c r="D1237" s="543" t="s">
        <v>115</v>
      </c>
      <c r="E1237" s="544">
        <v>40.299999999999997</v>
      </c>
      <c r="F1237" s="544">
        <v>14.46</v>
      </c>
      <c r="G1237" s="544">
        <f t="shared" si="107"/>
        <v>582.74</v>
      </c>
      <c r="H1237" s="570">
        <v>0</v>
      </c>
      <c r="I1237" s="570">
        <v>14.46</v>
      </c>
      <c r="J1237" s="570">
        <v>0</v>
      </c>
      <c r="K1237" s="544">
        <v>40.299999999999997</v>
      </c>
      <c r="L1237" s="544">
        <v>17.48</v>
      </c>
      <c r="M1237" s="544">
        <v>704.44</v>
      </c>
      <c r="N1237" s="544">
        <v>40.299999999999997</v>
      </c>
      <c r="O1237" s="544">
        <v>17.48</v>
      </c>
      <c r="P1237" s="544">
        <f t="shared" si="112"/>
        <v>704.44</v>
      </c>
      <c r="Q1237" s="556"/>
      <c r="R1237" s="556">
        <v>17.48</v>
      </c>
      <c r="S1237" s="544">
        <v>704.44</v>
      </c>
      <c r="T1237" s="547">
        <f t="shared" si="113"/>
        <v>40.299999999999997</v>
      </c>
      <c r="U1237" s="547">
        <f t="shared" si="111"/>
        <v>704.44</v>
      </c>
    </row>
    <row r="1238" spans="1:21" x14ac:dyDescent="0.3">
      <c r="A1238" s="559" t="s">
        <v>346</v>
      </c>
      <c r="B1238" s="560" t="s">
        <v>670</v>
      </c>
      <c r="C1238" s="561"/>
      <c r="D1238" s="562">
        <v>0</v>
      </c>
      <c r="E1238" s="563">
        <v>0</v>
      </c>
      <c r="F1238" s="563">
        <v>0</v>
      </c>
      <c r="G1238" s="563">
        <f t="shared" si="107"/>
        <v>0</v>
      </c>
      <c r="H1238" s="563">
        <v>0</v>
      </c>
      <c r="I1238" s="563">
        <v>0</v>
      </c>
      <c r="J1238" s="563">
        <v>0</v>
      </c>
      <c r="K1238" s="563"/>
      <c r="L1238" s="563">
        <v>0</v>
      </c>
      <c r="M1238" s="563"/>
      <c r="N1238" s="563"/>
      <c r="O1238" s="563">
        <v>0</v>
      </c>
      <c r="P1238" s="563"/>
      <c r="Q1238" s="564"/>
      <c r="R1238" s="564"/>
      <c r="S1238" s="565">
        <v>0</v>
      </c>
      <c r="T1238" s="566">
        <f t="shared" si="113"/>
        <v>0</v>
      </c>
      <c r="U1238" s="566">
        <f t="shared" si="111"/>
        <v>0</v>
      </c>
    </row>
    <row r="1239" spans="1:21" x14ac:dyDescent="0.3">
      <c r="A1239" s="541" t="s">
        <v>5991</v>
      </c>
      <c r="B1239" s="557" t="s">
        <v>10</v>
      </c>
      <c r="C1239" s="558" t="s">
        <v>5992</v>
      </c>
      <c r="D1239" s="543" t="s">
        <v>91</v>
      </c>
      <c r="E1239" s="544">
        <v>91.01</v>
      </c>
      <c r="F1239" s="544">
        <v>118.16</v>
      </c>
      <c r="G1239" s="544">
        <f t="shared" si="107"/>
        <v>10753.74</v>
      </c>
      <c r="H1239" s="570">
        <v>91.01</v>
      </c>
      <c r="I1239" s="570">
        <v>118.16</v>
      </c>
      <c r="J1239" s="570">
        <v>10753.741600000001</v>
      </c>
      <c r="K1239" s="544">
        <v>0</v>
      </c>
      <c r="L1239" s="544">
        <v>142.86000000000001</v>
      </c>
      <c r="M1239" s="544">
        <v>0</v>
      </c>
      <c r="N1239" s="544">
        <v>0</v>
      </c>
      <c r="O1239" s="544">
        <v>142.86000000000001</v>
      </c>
      <c r="P1239" s="544">
        <f t="shared" ref="P1239:P1261" si="114">ROUND(N1239*O1239,2)</f>
        <v>0</v>
      </c>
      <c r="Q1239" s="556"/>
      <c r="R1239" s="556">
        <v>142.86000000000001</v>
      </c>
      <c r="S1239" s="544">
        <v>0</v>
      </c>
      <c r="T1239" s="547">
        <f t="shared" si="113"/>
        <v>91.01</v>
      </c>
      <c r="U1239" s="547">
        <f t="shared" si="111"/>
        <v>10753.74</v>
      </c>
    </row>
    <row r="1240" spans="1:21" ht="27.6" x14ac:dyDescent="0.3">
      <c r="A1240" s="541" t="s">
        <v>5993</v>
      </c>
      <c r="B1240" s="557" t="s">
        <v>10</v>
      </c>
      <c r="C1240" s="558" t="s">
        <v>5994</v>
      </c>
      <c r="D1240" s="543" t="s">
        <v>115</v>
      </c>
      <c r="E1240" s="544">
        <v>1381.87</v>
      </c>
      <c r="F1240" s="544">
        <v>29.46</v>
      </c>
      <c r="G1240" s="544">
        <f t="shared" si="107"/>
        <v>40709.89</v>
      </c>
      <c r="H1240" s="570">
        <v>470</v>
      </c>
      <c r="I1240" s="570">
        <v>29.46</v>
      </c>
      <c r="J1240" s="570">
        <v>13846.2</v>
      </c>
      <c r="K1240" s="544">
        <v>911.86999999999989</v>
      </c>
      <c r="L1240" s="544">
        <v>35.619999999999997</v>
      </c>
      <c r="M1240" s="544">
        <v>32480.81</v>
      </c>
      <c r="N1240" s="544">
        <v>609.86999999999989</v>
      </c>
      <c r="O1240" s="544">
        <v>35.619999999999997</v>
      </c>
      <c r="P1240" s="544">
        <f t="shared" si="114"/>
        <v>21723.57</v>
      </c>
      <c r="Q1240" s="556"/>
      <c r="R1240" s="556">
        <v>35.619999999999997</v>
      </c>
      <c r="S1240" s="544">
        <v>0</v>
      </c>
      <c r="T1240" s="547">
        <f t="shared" si="113"/>
        <v>1381.87</v>
      </c>
      <c r="U1240" s="547">
        <f t="shared" si="111"/>
        <v>46327</v>
      </c>
    </row>
    <row r="1241" spans="1:21" ht="27.6" x14ac:dyDescent="0.3">
      <c r="A1241" s="541" t="s">
        <v>5995</v>
      </c>
      <c r="B1241" s="557" t="s">
        <v>10</v>
      </c>
      <c r="C1241" s="558" t="s">
        <v>5996</v>
      </c>
      <c r="D1241" s="543" t="s">
        <v>115</v>
      </c>
      <c r="E1241" s="544">
        <v>81.8</v>
      </c>
      <c r="F1241" s="544">
        <v>45.95</v>
      </c>
      <c r="G1241" s="544">
        <f t="shared" si="107"/>
        <v>3758.71</v>
      </c>
      <c r="H1241" s="570">
        <v>0</v>
      </c>
      <c r="I1241" s="570">
        <v>45.95</v>
      </c>
      <c r="J1241" s="570">
        <v>0</v>
      </c>
      <c r="K1241" s="544">
        <v>81.8</v>
      </c>
      <c r="L1241" s="544">
        <v>55.56</v>
      </c>
      <c r="M1241" s="544">
        <v>4544.8100000000004</v>
      </c>
      <c r="N1241" s="544">
        <v>81.8</v>
      </c>
      <c r="O1241" s="544">
        <v>55.56</v>
      </c>
      <c r="P1241" s="544">
        <f t="shared" si="114"/>
        <v>4544.8100000000004</v>
      </c>
      <c r="Q1241" s="556"/>
      <c r="R1241" s="556">
        <v>55.56</v>
      </c>
      <c r="S1241" s="544">
        <v>0</v>
      </c>
      <c r="T1241" s="547">
        <f t="shared" si="113"/>
        <v>81.8</v>
      </c>
      <c r="U1241" s="547">
        <f t="shared" si="111"/>
        <v>4544.8</v>
      </c>
    </row>
    <row r="1242" spans="1:21" ht="27.6" x14ac:dyDescent="0.3">
      <c r="A1242" s="541" t="s">
        <v>5997</v>
      </c>
      <c r="B1242" s="557" t="s">
        <v>10</v>
      </c>
      <c r="C1242" s="558" t="s">
        <v>5998</v>
      </c>
      <c r="D1242" s="543" t="s">
        <v>115</v>
      </c>
      <c r="E1242" s="544">
        <v>1110.75</v>
      </c>
      <c r="F1242" s="544">
        <v>114.05</v>
      </c>
      <c r="G1242" s="544">
        <f t="shared" si="107"/>
        <v>126681.04</v>
      </c>
      <c r="H1242" s="570">
        <v>0</v>
      </c>
      <c r="I1242" s="570">
        <v>114.05</v>
      </c>
      <c r="J1242" s="570">
        <v>0</v>
      </c>
      <c r="K1242" s="544">
        <v>1110.75</v>
      </c>
      <c r="L1242" s="544">
        <v>137.88999999999999</v>
      </c>
      <c r="M1242" s="544">
        <v>153161.32</v>
      </c>
      <c r="N1242" s="544">
        <v>1110.75</v>
      </c>
      <c r="O1242" s="544">
        <v>137.88999999999999</v>
      </c>
      <c r="P1242" s="544">
        <f t="shared" si="114"/>
        <v>153161.32</v>
      </c>
      <c r="Q1242" s="556"/>
      <c r="R1242" s="556">
        <v>137.88999999999999</v>
      </c>
      <c r="S1242" s="544">
        <v>0</v>
      </c>
      <c r="T1242" s="547">
        <f t="shared" si="113"/>
        <v>1110.75</v>
      </c>
      <c r="U1242" s="547">
        <f t="shared" si="111"/>
        <v>153161.31</v>
      </c>
    </row>
    <row r="1243" spans="1:21" ht="27.6" x14ac:dyDescent="0.3">
      <c r="A1243" s="541" t="s">
        <v>5999</v>
      </c>
      <c r="B1243" s="557" t="s">
        <v>10</v>
      </c>
      <c r="C1243" s="558" t="s">
        <v>6000</v>
      </c>
      <c r="D1243" s="543" t="s">
        <v>1168</v>
      </c>
      <c r="E1243" s="544">
        <v>564.91999999999996</v>
      </c>
      <c r="F1243" s="544">
        <v>10.42</v>
      </c>
      <c r="G1243" s="544">
        <f t="shared" ref="G1243:G1306" si="115">ROUND(E1243*F1243,2)</f>
        <v>5886.47</v>
      </c>
      <c r="H1243" s="570">
        <v>0</v>
      </c>
      <c r="I1243" s="570">
        <v>10.42</v>
      </c>
      <c r="J1243" s="570">
        <v>0</v>
      </c>
      <c r="K1243" s="544">
        <v>564.91999999999996</v>
      </c>
      <c r="L1243" s="544">
        <v>12.6</v>
      </c>
      <c r="M1243" s="544">
        <v>7117.99</v>
      </c>
      <c r="N1243" s="544">
        <v>564.91999999999996</v>
      </c>
      <c r="O1243" s="544">
        <v>12.6</v>
      </c>
      <c r="P1243" s="544">
        <f t="shared" si="114"/>
        <v>7117.99</v>
      </c>
      <c r="Q1243" s="556"/>
      <c r="R1243" s="556">
        <v>12.6</v>
      </c>
      <c r="S1243" s="544">
        <v>0</v>
      </c>
      <c r="T1243" s="547">
        <f t="shared" si="113"/>
        <v>564.91999999999996</v>
      </c>
      <c r="U1243" s="547">
        <f t="shared" si="111"/>
        <v>7117.99</v>
      </c>
    </row>
    <row r="1244" spans="1:21" x14ac:dyDescent="0.3">
      <c r="A1244" s="541" t="s">
        <v>6001</v>
      </c>
      <c r="B1244" s="557" t="s">
        <v>10</v>
      </c>
      <c r="C1244" s="558" t="s">
        <v>6002</v>
      </c>
      <c r="D1244" s="543" t="s">
        <v>115</v>
      </c>
      <c r="E1244" s="544">
        <v>189.32</v>
      </c>
      <c r="F1244" s="544">
        <v>134.88999999999999</v>
      </c>
      <c r="G1244" s="544">
        <f t="shared" si="115"/>
        <v>25537.37</v>
      </c>
      <c r="H1244" s="570">
        <v>0</v>
      </c>
      <c r="I1244" s="570">
        <v>134.88999999999999</v>
      </c>
      <c r="J1244" s="570">
        <v>0</v>
      </c>
      <c r="K1244" s="544">
        <v>189.32</v>
      </c>
      <c r="L1244" s="544">
        <v>163.09</v>
      </c>
      <c r="M1244" s="544">
        <v>30876.2</v>
      </c>
      <c r="N1244" s="544">
        <v>189.32</v>
      </c>
      <c r="O1244" s="544">
        <v>163.09</v>
      </c>
      <c r="P1244" s="544">
        <f t="shared" si="114"/>
        <v>30876.2</v>
      </c>
      <c r="Q1244" s="556"/>
      <c r="R1244" s="556">
        <v>163.09</v>
      </c>
      <c r="S1244" s="544">
        <v>30876.2</v>
      </c>
      <c r="T1244" s="547">
        <f t="shared" si="113"/>
        <v>189.32</v>
      </c>
      <c r="U1244" s="547">
        <f t="shared" si="111"/>
        <v>30876.19</v>
      </c>
    </row>
    <row r="1245" spans="1:21" x14ac:dyDescent="0.3">
      <c r="A1245" s="541" t="s">
        <v>6003</v>
      </c>
      <c r="B1245" s="557" t="s">
        <v>10</v>
      </c>
      <c r="C1245" s="558" t="s">
        <v>6004</v>
      </c>
      <c r="D1245" s="543" t="s">
        <v>1168</v>
      </c>
      <c r="E1245" s="544">
        <v>91.5</v>
      </c>
      <c r="F1245" s="544">
        <v>26.84</v>
      </c>
      <c r="G1245" s="544">
        <f t="shared" si="115"/>
        <v>2455.86</v>
      </c>
      <c r="H1245" s="570">
        <v>0</v>
      </c>
      <c r="I1245" s="570">
        <v>26.84</v>
      </c>
      <c r="J1245" s="570">
        <v>0</v>
      </c>
      <c r="K1245" s="544">
        <v>91.5</v>
      </c>
      <c r="L1245" s="544">
        <v>32.450000000000003</v>
      </c>
      <c r="M1245" s="544">
        <v>2969.18</v>
      </c>
      <c r="N1245" s="544">
        <v>91.5</v>
      </c>
      <c r="O1245" s="544">
        <v>32.450000000000003</v>
      </c>
      <c r="P1245" s="544">
        <f t="shared" si="114"/>
        <v>2969.18</v>
      </c>
      <c r="Q1245" s="556"/>
      <c r="R1245" s="556">
        <v>32.450000000000003</v>
      </c>
      <c r="S1245" s="544">
        <v>2969.18</v>
      </c>
      <c r="T1245" s="547">
        <f t="shared" si="113"/>
        <v>91.5</v>
      </c>
      <c r="U1245" s="547">
        <f t="shared" si="111"/>
        <v>2969.17</v>
      </c>
    </row>
    <row r="1246" spans="1:21" ht="27.6" x14ac:dyDescent="0.3">
      <c r="A1246" s="541" t="s">
        <v>6005</v>
      </c>
      <c r="B1246" s="557" t="s">
        <v>10</v>
      </c>
      <c r="C1246" s="558" t="s">
        <v>6006</v>
      </c>
      <c r="D1246" s="543" t="s">
        <v>179</v>
      </c>
      <c r="E1246" s="544">
        <v>81.13</v>
      </c>
      <c r="F1246" s="544">
        <v>116.68</v>
      </c>
      <c r="G1246" s="544">
        <f t="shared" si="115"/>
        <v>9466.25</v>
      </c>
      <c r="H1246" s="570">
        <v>0</v>
      </c>
      <c r="I1246" s="570">
        <v>116.68</v>
      </c>
      <c r="J1246" s="570">
        <v>0</v>
      </c>
      <c r="K1246" s="544">
        <v>81.13</v>
      </c>
      <c r="L1246" s="544">
        <v>141.07</v>
      </c>
      <c r="M1246" s="544">
        <v>11445.01</v>
      </c>
      <c r="N1246" s="544">
        <v>81.13</v>
      </c>
      <c r="O1246" s="544">
        <v>141.07</v>
      </c>
      <c r="P1246" s="544">
        <f t="shared" si="114"/>
        <v>11445.01</v>
      </c>
      <c r="Q1246" s="556"/>
      <c r="R1246" s="556">
        <v>141.07</v>
      </c>
      <c r="S1246" s="544">
        <v>11445.01</v>
      </c>
      <c r="T1246" s="547">
        <f t="shared" si="113"/>
        <v>81.13</v>
      </c>
      <c r="U1246" s="547">
        <f t="shared" si="111"/>
        <v>11445</v>
      </c>
    </row>
    <row r="1247" spans="1:21" ht="27.6" x14ac:dyDescent="0.3">
      <c r="A1247" s="541" t="s">
        <v>6007</v>
      </c>
      <c r="B1247" s="557" t="s">
        <v>10</v>
      </c>
      <c r="C1247" s="558" t="s">
        <v>6008</v>
      </c>
      <c r="D1247" s="543" t="s">
        <v>91</v>
      </c>
      <c r="E1247" s="544">
        <v>2.61</v>
      </c>
      <c r="F1247" s="544">
        <v>113.5</v>
      </c>
      <c r="G1247" s="544">
        <f t="shared" si="115"/>
        <v>296.24</v>
      </c>
      <c r="H1247" s="570">
        <v>0</v>
      </c>
      <c r="I1247" s="570">
        <v>113.5</v>
      </c>
      <c r="J1247" s="570">
        <v>0</v>
      </c>
      <c r="K1247" s="544">
        <v>2.61</v>
      </c>
      <c r="L1247" s="544">
        <v>137.22999999999999</v>
      </c>
      <c r="M1247" s="544">
        <v>358.17</v>
      </c>
      <c r="N1247" s="544">
        <v>2.61</v>
      </c>
      <c r="O1247" s="544">
        <v>137.22999999999999</v>
      </c>
      <c r="P1247" s="544">
        <f t="shared" si="114"/>
        <v>358.17</v>
      </c>
      <c r="Q1247" s="556"/>
      <c r="R1247" s="556">
        <v>137.22999999999999</v>
      </c>
      <c r="S1247" s="544">
        <v>358.17</v>
      </c>
      <c r="T1247" s="547">
        <f t="shared" si="113"/>
        <v>2.61</v>
      </c>
      <c r="U1247" s="547">
        <f t="shared" si="111"/>
        <v>358.17</v>
      </c>
    </row>
    <row r="1248" spans="1:21" x14ac:dyDescent="0.3">
      <c r="A1248" s="541" t="s">
        <v>6009</v>
      </c>
      <c r="B1248" s="557" t="s">
        <v>10</v>
      </c>
      <c r="C1248" s="558" t="s">
        <v>6010</v>
      </c>
      <c r="D1248" s="543" t="s">
        <v>1124</v>
      </c>
      <c r="E1248" s="544">
        <v>26.05</v>
      </c>
      <c r="F1248" s="544">
        <v>196.24</v>
      </c>
      <c r="G1248" s="544">
        <f t="shared" si="115"/>
        <v>5112.05</v>
      </c>
      <c r="H1248" s="570">
        <v>0</v>
      </c>
      <c r="I1248" s="570">
        <v>196.24</v>
      </c>
      <c r="J1248" s="570">
        <v>0</v>
      </c>
      <c r="K1248" s="544">
        <v>26.05</v>
      </c>
      <c r="L1248" s="544">
        <v>237.26</v>
      </c>
      <c r="M1248" s="544">
        <v>6180.62</v>
      </c>
      <c r="N1248" s="544">
        <v>26.05</v>
      </c>
      <c r="O1248" s="544">
        <v>237.26</v>
      </c>
      <c r="P1248" s="544">
        <f t="shared" si="114"/>
        <v>6180.62</v>
      </c>
      <c r="Q1248" s="556"/>
      <c r="R1248" s="556">
        <v>237.26</v>
      </c>
      <c r="S1248" s="544">
        <v>6180.62</v>
      </c>
      <c r="T1248" s="547">
        <f t="shared" si="113"/>
        <v>26.05</v>
      </c>
      <c r="U1248" s="547">
        <f t="shared" si="111"/>
        <v>6180.62</v>
      </c>
    </row>
    <row r="1249" spans="1:21" ht="27.6" x14ac:dyDescent="0.3">
      <c r="A1249" s="541" t="s">
        <v>6011</v>
      </c>
      <c r="B1249" s="557" t="s">
        <v>10</v>
      </c>
      <c r="C1249" s="558" t="s">
        <v>6012</v>
      </c>
      <c r="D1249" s="543" t="s">
        <v>179</v>
      </c>
      <c r="E1249" s="544">
        <v>48.6</v>
      </c>
      <c r="F1249" s="544">
        <v>60.43</v>
      </c>
      <c r="G1249" s="544">
        <f t="shared" si="115"/>
        <v>2936.9</v>
      </c>
      <c r="H1249" s="570">
        <v>0</v>
      </c>
      <c r="I1249" s="570">
        <v>60.43</v>
      </c>
      <c r="J1249" s="570">
        <v>0</v>
      </c>
      <c r="K1249" s="544">
        <v>48.6</v>
      </c>
      <c r="L1249" s="544">
        <v>73.06</v>
      </c>
      <c r="M1249" s="544">
        <v>3550.72</v>
      </c>
      <c r="N1249" s="544">
        <v>48.6</v>
      </c>
      <c r="O1249" s="544">
        <v>73.06</v>
      </c>
      <c r="P1249" s="544">
        <f t="shared" si="114"/>
        <v>3550.72</v>
      </c>
      <c r="Q1249" s="556"/>
      <c r="R1249" s="556">
        <v>73.06</v>
      </c>
      <c r="S1249" s="544">
        <v>3550.72</v>
      </c>
      <c r="T1249" s="547">
        <f t="shared" si="113"/>
        <v>48.6</v>
      </c>
      <c r="U1249" s="547">
        <f t="shared" si="111"/>
        <v>3550.71</v>
      </c>
    </row>
    <row r="1250" spans="1:21" x14ac:dyDescent="0.3">
      <c r="A1250" s="541" t="s">
        <v>6013</v>
      </c>
      <c r="B1250" s="557" t="s">
        <v>10</v>
      </c>
      <c r="C1250" s="558" t="s">
        <v>6014</v>
      </c>
      <c r="D1250" s="543" t="s">
        <v>1168</v>
      </c>
      <c r="E1250" s="544">
        <v>12.84</v>
      </c>
      <c r="F1250" s="544">
        <v>42.37</v>
      </c>
      <c r="G1250" s="544">
        <f t="shared" si="115"/>
        <v>544.03</v>
      </c>
      <c r="H1250" s="570">
        <v>0</v>
      </c>
      <c r="I1250" s="570">
        <v>42.37</v>
      </c>
      <c r="J1250" s="570">
        <v>0</v>
      </c>
      <c r="K1250" s="544">
        <v>12.84</v>
      </c>
      <c r="L1250" s="544">
        <v>51.23</v>
      </c>
      <c r="M1250" s="544">
        <v>657.79</v>
      </c>
      <c r="N1250" s="544">
        <v>12.84</v>
      </c>
      <c r="O1250" s="544">
        <v>51.23</v>
      </c>
      <c r="P1250" s="544">
        <f t="shared" si="114"/>
        <v>657.79</v>
      </c>
      <c r="Q1250" s="556"/>
      <c r="R1250" s="556">
        <v>51.23</v>
      </c>
      <c r="S1250" s="544">
        <v>657.79</v>
      </c>
      <c r="T1250" s="547">
        <f t="shared" si="113"/>
        <v>12.84</v>
      </c>
      <c r="U1250" s="547">
        <f t="shared" si="111"/>
        <v>657.79</v>
      </c>
    </row>
    <row r="1251" spans="1:21" x14ac:dyDescent="0.3">
      <c r="A1251" s="541" t="s">
        <v>6015</v>
      </c>
      <c r="B1251" s="557" t="s">
        <v>10</v>
      </c>
      <c r="C1251" s="558" t="s">
        <v>4346</v>
      </c>
      <c r="D1251" s="543" t="s">
        <v>115</v>
      </c>
      <c r="E1251" s="544">
        <v>98.96</v>
      </c>
      <c r="F1251" s="544">
        <v>1.56</v>
      </c>
      <c r="G1251" s="544">
        <f t="shared" si="115"/>
        <v>154.38</v>
      </c>
      <c r="H1251" s="570">
        <v>0</v>
      </c>
      <c r="I1251" s="570">
        <v>1.56</v>
      </c>
      <c r="J1251" s="570">
        <v>0</v>
      </c>
      <c r="K1251" s="544">
        <v>98.96</v>
      </c>
      <c r="L1251" s="544">
        <v>1.89</v>
      </c>
      <c r="M1251" s="544">
        <v>187.03</v>
      </c>
      <c r="N1251" s="544">
        <v>98.96</v>
      </c>
      <c r="O1251" s="544">
        <v>1.89</v>
      </c>
      <c r="P1251" s="544">
        <f t="shared" si="114"/>
        <v>187.03</v>
      </c>
      <c r="Q1251" s="556"/>
      <c r="R1251" s="556">
        <v>1.89</v>
      </c>
      <c r="S1251" s="544">
        <v>187.03</v>
      </c>
      <c r="T1251" s="547">
        <f t="shared" si="113"/>
        <v>98.96</v>
      </c>
      <c r="U1251" s="547">
        <f t="shared" si="111"/>
        <v>187.03</v>
      </c>
    </row>
    <row r="1252" spans="1:21" ht="27.6" x14ac:dyDescent="0.3">
      <c r="A1252" s="541" t="s">
        <v>6016</v>
      </c>
      <c r="B1252" s="557" t="s">
        <v>10</v>
      </c>
      <c r="C1252" s="558" t="s">
        <v>6017</v>
      </c>
      <c r="D1252" s="543" t="s">
        <v>115</v>
      </c>
      <c r="E1252" s="544">
        <v>98.96</v>
      </c>
      <c r="F1252" s="544">
        <v>50.63</v>
      </c>
      <c r="G1252" s="544">
        <f t="shared" si="115"/>
        <v>5010.34</v>
      </c>
      <c r="H1252" s="570">
        <v>0</v>
      </c>
      <c r="I1252" s="570">
        <v>50.63</v>
      </c>
      <c r="J1252" s="570">
        <v>0</v>
      </c>
      <c r="K1252" s="544">
        <v>98.96</v>
      </c>
      <c r="L1252" s="544">
        <v>61.21</v>
      </c>
      <c r="M1252" s="544">
        <v>6057.34</v>
      </c>
      <c r="N1252" s="544">
        <v>98.96</v>
      </c>
      <c r="O1252" s="544">
        <v>61.21</v>
      </c>
      <c r="P1252" s="544">
        <f t="shared" si="114"/>
        <v>6057.34</v>
      </c>
      <c r="Q1252" s="556"/>
      <c r="R1252" s="556">
        <v>61.21</v>
      </c>
      <c r="S1252" s="544">
        <v>6057.34</v>
      </c>
      <c r="T1252" s="547">
        <f t="shared" si="113"/>
        <v>98.96</v>
      </c>
      <c r="U1252" s="547">
        <f t="shared" si="111"/>
        <v>6057.34</v>
      </c>
    </row>
    <row r="1253" spans="1:21" ht="27.6" x14ac:dyDescent="0.3">
      <c r="A1253" s="541" t="s">
        <v>6018</v>
      </c>
      <c r="B1253" s="557" t="s">
        <v>10</v>
      </c>
      <c r="C1253" s="558" t="s">
        <v>6019</v>
      </c>
      <c r="D1253" s="543" t="s">
        <v>115</v>
      </c>
      <c r="E1253" s="544">
        <v>438.34</v>
      </c>
      <c r="F1253" s="544">
        <v>77.72</v>
      </c>
      <c r="G1253" s="544">
        <f t="shared" si="115"/>
        <v>34067.78</v>
      </c>
      <c r="H1253" s="570">
        <v>0</v>
      </c>
      <c r="I1253" s="570">
        <v>77.72</v>
      </c>
      <c r="J1253" s="570">
        <v>0</v>
      </c>
      <c r="K1253" s="544">
        <v>438.34</v>
      </c>
      <c r="L1253" s="544">
        <v>93.97</v>
      </c>
      <c r="M1253" s="544">
        <v>41190.81</v>
      </c>
      <c r="N1253" s="544">
        <v>438.34</v>
      </c>
      <c r="O1253" s="544">
        <v>93.97</v>
      </c>
      <c r="P1253" s="544">
        <f t="shared" si="114"/>
        <v>41190.81</v>
      </c>
      <c r="Q1253" s="556"/>
      <c r="R1253" s="556">
        <v>93.97</v>
      </c>
      <c r="S1253" s="544">
        <v>12999.81</v>
      </c>
      <c r="T1253" s="547">
        <f t="shared" si="113"/>
        <v>438.34</v>
      </c>
      <c r="U1253" s="547">
        <f t="shared" si="111"/>
        <v>41190.800000000003</v>
      </c>
    </row>
    <row r="1254" spans="1:21" ht="27.6" x14ac:dyDescent="0.3">
      <c r="A1254" s="541" t="s">
        <v>6020</v>
      </c>
      <c r="B1254" s="557" t="s">
        <v>10</v>
      </c>
      <c r="C1254" s="558" t="s">
        <v>6021</v>
      </c>
      <c r="D1254" s="543" t="s">
        <v>179</v>
      </c>
      <c r="E1254" s="544">
        <v>638.65</v>
      </c>
      <c r="F1254" s="544">
        <v>30.77</v>
      </c>
      <c r="G1254" s="544">
        <f t="shared" si="115"/>
        <v>19651.259999999998</v>
      </c>
      <c r="H1254" s="570">
        <v>0</v>
      </c>
      <c r="I1254" s="570">
        <v>30.77</v>
      </c>
      <c r="J1254" s="570">
        <v>0</v>
      </c>
      <c r="K1254" s="544">
        <v>638.65</v>
      </c>
      <c r="L1254" s="544">
        <v>37.200000000000003</v>
      </c>
      <c r="M1254" s="544">
        <v>23757.78</v>
      </c>
      <c r="N1254" s="544">
        <v>638.65</v>
      </c>
      <c r="O1254" s="544">
        <v>37.200000000000003</v>
      </c>
      <c r="P1254" s="544">
        <f t="shared" si="114"/>
        <v>23757.78</v>
      </c>
      <c r="Q1254" s="556"/>
      <c r="R1254" s="556">
        <v>37.200000000000003</v>
      </c>
      <c r="S1254" s="544">
        <v>0</v>
      </c>
      <c r="T1254" s="547">
        <f t="shared" si="113"/>
        <v>638.65</v>
      </c>
      <c r="U1254" s="547">
        <f t="shared" si="111"/>
        <v>23757.78</v>
      </c>
    </row>
    <row r="1255" spans="1:21" x14ac:dyDescent="0.3">
      <c r="A1255" s="550" t="s">
        <v>6022</v>
      </c>
      <c r="B1255" s="551" t="s">
        <v>6023</v>
      </c>
      <c r="C1255" s="552"/>
      <c r="D1255" s="553">
        <v>0</v>
      </c>
      <c r="E1255" s="554">
        <v>0</v>
      </c>
      <c r="F1255" s="554">
        <v>0</v>
      </c>
      <c r="G1255" s="554">
        <f t="shared" si="115"/>
        <v>0</v>
      </c>
      <c r="H1255" s="555">
        <v>0</v>
      </c>
      <c r="I1255" s="555">
        <v>0</v>
      </c>
      <c r="J1255" s="555">
        <v>0</v>
      </c>
      <c r="K1255" s="554"/>
      <c r="L1255" s="554">
        <v>0</v>
      </c>
      <c r="M1255" s="554">
        <v>0</v>
      </c>
      <c r="N1255" s="554"/>
      <c r="O1255" s="554">
        <v>0</v>
      </c>
      <c r="P1255" s="544">
        <f t="shared" si="114"/>
        <v>0</v>
      </c>
      <c r="Q1255" s="556"/>
      <c r="R1255" s="556">
        <v>0</v>
      </c>
      <c r="S1255" s="544">
        <v>0</v>
      </c>
      <c r="T1255" s="547">
        <f t="shared" si="113"/>
        <v>0</v>
      </c>
      <c r="U1255" s="547">
        <f t="shared" si="111"/>
        <v>0</v>
      </c>
    </row>
    <row r="1256" spans="1:21" x14ac:dyDescent="0.3">
      <c r="A1256" s="541" t="s">
        <v>6024</v>
      </c>
      <c r="B1256" s="557" t="s">
        <v>10</v>
      </c>
      <c r="C1256" s="558" t="s">
        <v>6025</v>
      </c>
      <c r="D1256" s="543" t="s">
        <v>129</v>
      </c>
      <c r="E1256" s="544">
        <v>27081.29</v>
      </c>
      <c r="F1256" s="544">
        <v>0.71</v>
      </c>
      <c r="G1256" s="544">
        <f t="shared" si="115"/>
        <v>19227.72</v>
      </c>
      <c r="H1256" s="570">
        <v>22500</v>
      </c>
      <c r="I1256" s="570">
        <v>0.71</v>
      </c>
      <c r="J1256" s="570">
        <v>15975</v>
      </c>
      <c r="K1256" s="544">
        <v>4581.2900000000009</v>
      </c>
      <c r="L1256" s="544">
        <v>0.86</v>
      </c>
      <c r="M1256" s="544">
        <v>3939.91</v>
      </c>
      <c r="N1256" s="544">
        <v>4581.2900000000009</v>
      </c>
      <c r="O1256" s="544">
        <v>0.86</v>
      </c>
      <c r="P1256" s="544">
        <f t="shared" si="114"/>
        <v>3939.91</v>
      </c>
      <c r="Q1256" s="556"/>
      <c r="R1256" s="556">
        <v>0.86</v>
      </c>
      <c r="S1256" s="544">
        <v>0</v>
      </c>
      <c r="T1256" s="547">
        <f t="shared" si="113"/>
        <v>27081.29</v>
      </c>
      <c r="U1256" s="547">
        <f t="shared" si="111"/>
        <v>19914.900000000001</v>
      </c>
    </row>
    <row r="1257" spans="1:21" ht="41.4" x14ac:dyDescent="0.3">
      <c r="A1257" s="541" t="s">
        <v>6026</v>
      </c>
      <c r="B1257" s="557" t="s">
        <v>10</v>
      </c>
      <c r="C1257" s="558" t="s">
        <v>6027</v>
      </c>
      <c r="D1257" s="543" t="s">
        <v>91</v>
      </c>
      <c r="E1257" s="544">
        <v>312.48</v>
      </c>
      <c r="F1257" s="544">
        <v>4.58</v>
      </c>
      <c r="G1257" s="544">
        <f t="shared" si="115"/>
        <v>1431.16</v>
      </c>
      <c r="H1257" s="570">
        <v>0</v>
      </c>
      <c r="I1257" s="570">
        <v>4.58</v>
      </c>
      <c r="J1257" s="570">
        <v>0</v>
      </c>
      <c r="K1257" s="544">
        <v>312.48</v>
      </c>
      <c r="L1257" s="544">
        <v>5.54</v>
      </c>
      <c r="M1257" s="544">
        <v>1731.14</v>
      </c>
      <c r="N1257" s="544">
        <v>312.48</v>
      </c>
      <c r="O1257" s="544">
        <v>5.54</v>
      </c>
      <c r="P1257" s="544">
        <f t="shared" si="114"/>
        <v>1731.14</v>
      </c>
      <c r="Q1257" s="556"/>
      <c r="R1257" s="556">
        <v>5.54</v>
      </c>
      <c r="S1257" s="544">
        <v>0</v>
      </c>
      <c r="T1257" s="547">
        <f t="shared" si="113"/>
        <v>312.48</v>
      </c>
      <c r="U1257" s="547">
        <f t="shared" si="111"/>
        <v>1731.13</v>
      </c>
    </row>
    <row r="1258" spans="1:21" x14ac:dyDescent="0.3">
      <c r="A1258" s="541" t="s">
        <v>6028</v>
      </c>
      <c r="B1258" s="557" t="s">
        <v>10</v>
      </c>
      <c r="C1258" s="558" t="s">
        <v>6029</v>
      </c>
      <c r="D1258" s="543" t="s">
        <v>91</v>
      </c>
      <c r="E1258" s="544">
        <v>312.48</v>
      </c>
      <c r="F1258" s="544">
        <v>134.26</v>
      </c>
      <c r="G1258" s="544">
        <f t="shared" si="115"/>
        <v>41953.56</v>
      </c>
      <c r="H1258" s="570">
        <v>0</v>
      </c>
      <c r="I1258" s="570">
        <v>134.26</v>
      </c>
      <c r="J1258" s="570">
        <v>0</v>
      </c>
      <c r="K1258" s="544">
        <v>312.48</v>
      </c>
      <c r="L1258" s="544">
        <v>162.33000000000001</v>
      </c>
      <c r="M1258" s="544">
        <v>50724.88</v>
      </c>
      <c r="N1258" s="544">
        <v>312.48</v>
      </c>
      <c r="O1258" s="544">
        <v>162.33000000000001</v>
      </c>
      <c r="P1258" s="544">
        <f t="shared" si="114"/>
        <v>50724.88</v>
      </c>
      <c r="Q1258" s="556"/>
      <c r="R1258" s="556">
        <v>162.33000000000001</v>
      </c>
      <c r="S1258" s="544">
        <v>0</v>
      </c>
      <c r="T1258" s="547">
        <f t="shared" si="113"/>
        <v>312.48</v>
      </c>
      <c r="U1258" s="547">
        <f t="shared" si="111"/>
        <v>50724.87</v>
      </c>
    </row>
    <row r="1259" spans="1:21" x14ac:dyDescent="0.3">
      <c r="A1259" s="541" t="s">
        <v>6030</v>
      </c>
      <c r="B1259" s="557" t="s">
        <v>10</v>
      </c>
      <c r="C1259" s="558" t="s">
        <v>4371</v>
      </c>
      <c r="D1259" s="543" t="s">
        <v>115</v>
      </c>
      <c r="E1259" s="544">
        <v>2603.9699999999998</v>
      </c>
      <c r="F1259" s="544">
        <v>7.04</v>
      </c>
      <c r="G1259" s="544">
        <f t="shared" si="115"/>
        <v>18331.95</v>
      </c>
      <c r="H1259" s="570">
        <v>0</v>
      </c>
      <c r="I1259" s="570">
        <v>7.04</v>
      </c>
      <c r="J1259" s="570">
        <v>0</v>
      </c>
      <c r="K1259" s="544">
        <v>2603.9699999999998</v>
      </c>
      <c r="L1259" s="544">
        <v>8.51</v>
      </c>
      <c r="M1259" s="544">
        <v>22159.78</v>
      </c>
      <c r="N1259" s="544">
        <v>2603.9699999999998</v>
      </c>
      <c r="O1259" s="544">
        <v>8.51</v>
      </c>
      <c r="P1259" s="544">
        <f t="shared" si="114"/>
        <v>22159.78</v>
      </c>
      <c r="Q1259" s="556"/>
      <c r="R1259" s="556">
        <v>8.51</v>
      </c>
      <c r="S1259" s="544">
        <v>22159.78</v>
      </c>
      <c r="T1259" s="547">
        <f t="shared" si="113"/>
        <v>2603.9699999999998</v>
      </c>
      <c r="U1259" s="547">
        <f t="shared" si="111"/>
        <v>22159.78</v>
      </c>
    </row>
    <row r="1260" spans="1:21" x14ac:dyDescent="0.3">
      <c r="A1260" s="541" t="s">
        <v>6031</v>
      </c>
      <c r="B1260" s="557" t="s">
        <v>10</v>
      </c>
      <c r="C1260" s="558" t="s">
        <v>6032</v>
      </c>
      <c r="D1260" s="543" t="s">
        <v>91</v>
      </c>
      <c r="E1260" s="544">
        <v>130.19999999999999</v>
      </c>
      <c r="F1260" s="544">
        <v>4.46</v>
      </c>
      <c r="G1260" s="544">
        <f t="shared" si="115"/>
        <v>580.69000000000005</v>
      </c>
      <c r="H1260" s="570">
        <v>0</v>
      </c>
      <c r="I1260" s="570">
        <v>4.46</v>
      </c>
      <c r="J1260" s="570">
        <v>0</v>
      </c>
      <c r="K1260" s="544">
        <v>130.19999999999999</v>
      </c>
      <c r="L1260" s="544">
        <v>5.39</v>
      </c>
      <c r="M1260" s="544">
        <v>701.78</v>
      </c>
      <c r="N1260" s="544">
        <v>130.19999999999999</v>
      </c>
      <c r="O1260" s="544">
        <v>5.39</v>
      </c>
      <c r="P1260" s="544">
        <f t="shared" si="114"/>
        <v>701.78</v>
      </c>
      <c r="Q1260" s="556"/>
      <c r="R1260" s="556">
        <v>5.39</v>
      </c>
      <c r="S1260" s="544">
        <v>701.78</v>
      </c>
      <c r="T1260" s="547">
        <f t="shared" si="113"/>
        <v>130.19999999999999</v>
      </c>
      <c r="U1260" s="547">
        <f t="shared" si="111"/>
        <v>701.77</v>
      </c>
    </row>
    <row r="1261" spans="1:21" ht="41.4" x14ac:dyDescent="0.3">
      <c r="A1261" s="541" t="s">
        <v>6033</v>
      </c>
      <c r="B1261" s="557" t="s">
        <v>10</v>
      </c>
      <c r="C1261" s="558" t="s">
        <v>6034</v>
      </c>
      <c r="D1261" s="543" t="s">
        <v>91</v>
      </c>
      <c r="E1261" s="544">
        <v>130.19999999999999</v>
      </c>
      <c r="F1261" s="544">
        <v>975.29</v>
      </c>
      <c r="G1261" s="544">
        <f t="shared" si="115"/>
        <v>126982.76</v>
      </c>
      <c r="H1261" s="570">
        <v>0</v>
      </c>
      <c r="I1261" s="570">
        <v>975.29</v>
      </c>
      <c r="J1261" s="570">
        <v>0</v>
      </c>
      <c r="K1261" s="544">
        <v>130.19999999999999</v>
      </c>
      <c r="L1261" s="544">
        <v>1179.18</v>
      </c>
      <c r="M1261" s="544">
        <v>153529.24</v>
      </c>
      <c r="N1261" s="544">
        <v>130.19999999999999</v>
      </c>
      <c r="O1261" s="544">
        <v>1179.18</v>
      </c>
      <c r="P1261" s="544">
        <f t="shared" si="114"/>
        <v>153529.24</v>
      </c>
      <c r="Q1261" s="556"/>
      <c r="R1261" s="556">
        <v>1179.18</v>
      </c>
      <c r="S1261" s="544">
        <v>153529.24</v>
      </c>
      <c r="T1261" s="547">
        <f t="shared" si="113"/>
        <v>130.19999999999999</v>
      </c>
      <c r="U1261" s="547">
        <f t="shared" si="111"/>
        <v>153529.23000000001</v>
      </c>
    </row>
    <row r="1262" spans="1:21" x14ac:dyDescent="0.3">
      <c r="A1262" s="559" t="s">
        <v>348</v>
      </c>
      <c r="B1262" s="560" t="s">
        <v>1832</v>
      </c>
      <c r="C1262" s="561"/>
      <c r="D1262" s="562">
        <v>0</v>
      </c>
      <c r="E1262" s="563">
        <v>0</v>
      </c>
      <c r="F1262" s="563">
        <v>0</v>
      </c>
      <c r="G1262" s="563">
        <f t="shared" si="115"/>
        <v>0</v>
      </c>
      <c r="H1262" s="563">
        <v>0</v>
      </c>
      <c r="I1262" s="563">
        <v>0</v>
      </c>
      <c r="J1262" s="563">
        <v>0</v>
      </c>
      <c r="K1262" s="563"/>
      <c r="L1262" s="563">
        <v>0</v>
      </c>
      <c r="M1262" s="563"/>
      <c r="N1262" s="563"/>
      <c r="O1262" s="563">
        <v>0</v>
      </c>
      <c r="P1262" s="563"/>
      <c r="Q1262" s="564"/>
      <c r="R1262" s="564"/>
      <c r="S1262" s="565">
        <v>0</v>
      </c>
      <c r="T1262" s="566">
        <f t="shared" si="113"/>
        <v>0</v>
      </c>
      <c r="U1262" s="566">
        <f t="shared" si="111"/>
        <v>0</v>
      </c>
    </row>
    <row r="1263" spans="1:21" x14ac:dyDescent="0.3">
      <c r="A1263" s="541" t="s">
        <v>6035</v>
      </c>
      <c r="B1263" s="557" t="s">
        <v>6036</v>
      </c>
      <c r="C1263" s="558"/>
      <c r="D1263" s="543">
        <v>0</v>
      </c>
      <c r="E1263" s="544">
        <v>0</v>
      </c>
      <c r="F1263" s="544">
        <v>0</v>
      </c>
      <c r="G1263" s="544">
        <f t="shared" si="115"/>
        <v>0</v>
      </c>
      <c r="H1263" s="570">
        <v>0</v>
      </c>
      <c r="I1263" s="570">
        <v>0</v>
      </c>
      <c r="J1263" s="570">
        <v>0</v>
      </c>
      <c r="K1263" s="544"/>
      <c r="L1263" s="544">
        <v>0</v>
      </c>
      <c r="M1263" s="544">
        <v>0</v>
      </c>
      <c r="N1263" s="544"/>
      <c r="O1263" s="544">
        <v>0</v>
      </c>
      <c r="P1263" s="544">
        <f t="shared" ref="P1263:P1326" si="116">ROUND(N1263*O1263,2)</f>
        <v>0</v>
      </c>
      <c r="Q1263" s="556"/>
      <c r="R1263" s="556">
        <v>0</v>
      </c>
      <c r="S1263" s="544">
        <v>0</v>
      </c>
      <c r="T1263" s="547">
        <f t="shared" si="113"/>
        <v>0</v>
      </c>
      <c r="U1263" s="547">
        <f t="shared" si="111"/>
        <v>0</v>
      </c>
    </row>
    <row r="1264" spans="1:21" x14ac:dyDescent="0.3">
      <c r="A1264" s="541" t="s">
        <v>6037</v>
      </c>
      <c r="B1264" s="557" t="s">
        <v>10</v>
      </c>
      <c r="C1264" s="558" t="s">
        <v>6038</v>
      </c>
      <c r="D1264" s="543" t="s">
        <v>179</v>
      </c>
      <c r="E1264" s="544">
        <v>5</v>
      </c>
      <c r="F1264" s="544">
        <v>10.06</v>
      </c>
      <c r="G1264" s="544">
        <f t="shared" si="115"/>
        <v>50.3</v>
      </c>
      <c r="H1264" s="570">
        <v>0</v>
      </c>
      <c r="I1264" s="570">
        <v>10.06</v>
      </c>
      <c r="J1264" s="570">
        <v>0</v>
      </c>
      <c r="K1264" s="544">
        <v>5</v>
      </c>
      <c r="L1264" s="544">
        <v>12.16</v>
      </c>
      <c r="M1264" s="544">
        <v>60.8</v>
      </c>
      <c r="N1264" s="544">
        <v>5</v>
      </c>
      <c r="O1264" s="544">
        <v>12.16</v>
      </c>
      <c r="P1264" s="544">
        <f t="shared" si="116"/>
        <v>60.8</v>
      </c>
      <c r="Q1264" s="556"/>
      <c r="R1264" s="556">
        <v>12.16</v>
      </c>
      <c r="S1264" s="544">
        <v>0</v>
      </c>
      <c r="T1264" s="547">
        <f t="shared" si="113"/>
        <v>5</v>
      </c>
      <c r="U1264" s="547">
        <f t="shared" si="111"/>
        <v>60.8</v>
      </c>
    </row>
    <row r="1265" spans="1:21" x14ac:dyDescent="0.3">
      <c r="A1265" s="541" t="s">
        <v>6039</v>
      </c>
      <c r="B1265" s="557" t="s">
        <v>10</v>
      </c>
      <c r="C1265" s="558" t="s">
        <v>6040</v>
      </c>
      <c r="D1265" s="543" t="s">
        <v>179</v>
      </c>
      <c r="E1265" s="544">
        <v>25</v>
      </c>
      <c r="F1265" s="544">
        <v>8</v>
      </c>
      <c r="G1265" s="544">
        <f t="shared" si="115"/>
        <v>200</v>
      </c>
      <c r="H1265" s="570">
        <v>0</v>
      </c>
      <c r="I1265" s="570">
        <v>8</v>
      </c>
      <c r="J1265" s="570">
        <v>0</v>
      </c>
      <c r="K1265" s="544">
        <v>25</v>
      </c>
      <c r="L1265" s="544">
        <v>9.67</v>
      </c>
      <c r="M1265" s="544">
        <v>241.75</v>
      </c>
      <c r="N1265" s="544">
        <v>25</v>
      </c>
      <c r="O1265" s="544">
        <v>9.67</v>
      </c>
      <c r="P1265" s="544">
        <f t="shared" si="116"/>
        <v>241.75</v>
      </c>
      <c r="Q1265" s="556"/>
      <c r="R1265" s="556">
        <v>9.67</v>
      </c>
      <c r="S1265" s="544">
        <v>0</v>
      </c>
      <c r="T1265" s="547">
        <f t="shared" si="113"/>
        <v>25</v>
      </c>
      <c r="U1265" s="547">
        <f t="shared" si="111"/>
        <v>241.75</v>
      </c>
    </row>
    <row r="1266" spans="1:21" x14ac:dyDescent="0.3">
      <c r="A1266" s="541" t="s">
        <v>6041</v>
      </c>
      <c r="B1266" s="557" t="s">
        <v>10</v>
      </c>
      <c r="C1266" s="558" t="s">
        <v>6042</v>
      </c>
      <c r="D1266" s="543" t="s">
        <v>179</v>
      </c>
      <c r="E1266" s="544">
        <v>120</v>
      </c>
      <c r="F1266" s="544">
        <v>24.88</v>
      </c>
      <c r="G1266" s="544">
        <f t="shared" si="115"/>
        <v>2985.6</v>
      </c>
      <c r="H1266" s="570">
        <v>0</v>
      </c>
      <c r="I1266" s="570">
        <v>24.88</v>
      </c>
      <c r="J1266" s="570">
        <v>0</v>
      </c>
      <c r="K1266" s="544">
        <v>120</v>
      </c>
      <c r="L1266" s="544">
        <v>30.08</v>
      </c>
      <c r="M1266" s="544">
        <v>3609.6</v>
      </c>
      <c r="N1266" s="544">
        <v>120</v>
      </c>
      <c r="O1266" s="544">
        <v>30.08</v>
      </c>
      <c r="P1266" s="544">
        <f t="shared" si="116"/>
        <v>3609.6</v>
      </c>
      <c r="Q1266" s="556"/>
      <c r="R1266" s="556">
        <v>30.08</v>
      </c>
      <c r="S1266" s="544">
        <v>0</v>
      </c>
      <c r="T1266" s="547">
        <f t="shared" si="113"/>
        <v>120</v>
      </c>
      <c r="U1266" s="547">
        <f t="shared" si="111"/>
        <v>3609.6</v>
      </c>
    </row>
    <row r="1267" spans="1:21" x14ac:dyDescent="0.3">
      <c r="A1267" s="541" t="s">
        <v>6043</v>
      </c>
      <c r="B1267" s="557" t="s">
        <v>10</v>
      </c>
      <c r="C1267" s="558" t="s">
        <v>4466</v>
      </c>
      <c r="D1267" s="543" t="s">
        <v>91</v>
      </c>
      <c r="E1267" s="544">
        <v>47.55</v>
      </c>
      <c r="F1267" s="544">
        <v>63.26</v>
      </c>
      <c r="G1267" s="544">
        <f t="shared" si="115"/>
        <v>3008.01</v>
      </c>
      <c r="H1267" s="570">
        <v>0</v>
      </c>
      <c r="I1267" s="570">
        <v>63.26</v>
      </c>
      <c r="J1267" s="570">
        <v>0</v>
      </c>
      <c r="K1267" s="544">
        <v>47.55</v>
      </c>
      <c r="L1267" s="544">
        <v>76.48</v>
      </c>
      <c r="M1267" s="544">
        <v>3636.62</v>
      </c>
      <c r="N1267" s="544">
        <v>47.55</v>
      </c>
      <c r="O1267" s="544">
        <v>76.48</v>
      </c>
      <c r="P1267" s="544">
        <f t="shared" si="116"/>
        <v>3636.62</v>
      </c>
      <c r="Q1267" s="556"/>
      <c r="R1267" s="556">
        <v>76.48</v>
      </c>
      <c r="S1267" s="544">
        <v>0</v>
      </c>
      <c r="T1267" s="547">
        <f t="shared" si="113"/>
        <v>47.55</v>
      </c>
      <c r="U1267" s="547">
        <f t="shared" si="111"/>
        <v>3636.62</v>
      </c>
    </row>
    <row r="1268" spans="1:21" x14ac:dyDescent="0.3">
      <c r="A1268" s="541" t="s">
        <v>6044</v>
      </c>
      <c r="B1268" s="557" t="s">
        <v>10</v>
      </c>
      <c r="C1268" s="558" t="s">
        <v>4470</v>
      </c>
      <c r="D1268" s="543" t="s">
        <v>91</v>
      </c>
      <c r="E1268" s="544">
        <v>47.55</v>
      </c>
      <c r="F1268" s="544">
        <v>38.35</v>
      </c>
      <c r="G1268" s="544">
        <f t="shared" si="115"/>
        <v>1823.54</v>
      </c>
      <c r="H1268" s="570">
        <v>0</v>
      </c>
      <c r="I1268" s="570">
        <v>38.35</v>
      </c>
      <c r="J1268" s="570">
        <v>0</v>
      </c>
      <c r="K1268" s="544">
        <v>47.55</v>
      </c>
      <c r="L1268" s="544">
        <v>46.36</v>
      </c>
      <c r="M1268" s="544">
        <v>2204.42</v>
      </c>
      <c r="N1268" s="544">
        <v>47.55</v>
      </c>
      <c r="O1268" s="544">
        <v>46.36</v>
      </c>
      <c r="P1268" s="544">
        <f t="shared" si="116"/>
        <v>2204.42</v>
      </c>
      <c r="Q1268" s="556"/>
      <c r="R1268" s="556">
        <v>46.36</v>
      </c>
      <c r="S1268" s="544">
        <v>0</v>
      </c>
      <c r="T1268" s="547">
        <f t="shared" si="113"/>
        <v>47.55</v>
      </c>
      <c r="U1268" s="547">
        <f t="shared" si="111"/>
        <v>2204.41</v>
      </c>
    </row>
    <row r="1269" spans="1:21" x14ac:dyDescent="0.3">
      <c r="A1269" s="541" t="s">
        <v>6045</v>
      </c>
      <c r="B1269" s="557" t="s">
        <v>10</v>
      </c>
      <c r="C1269" s="558" t="s">
        <v>6046</v>
      </c>
      <c r="D1269" s="543" t="s">
        <v>217</v>
      </c>
      <c r="E1269" s="544">
        <v>7</v>
      </c>
      <c r="F1269" s="544">
        <v>45.95</v>
      </c>
      <c r="G1269" s="544">
        <f t="shared" si="115"/>
        <v>321.64999999999998</v>
      </c>
      <c r="H1269" s="570">
        <v>0</v>
      </c>
      <c r="I1269" s="570">
        <v>45.95</v>
      </c>
      <c r="J1269" s="570">
        <v>0</v>
      </c>
      <c r="K1269" s="544">
        <v>7</v>
      </c>
      <c r="L1269" s="544">
        <v>55.55</v>
      </c>
      <c r="M1269" s="544">
        <v>388.85</v>
      </c>
      <c r="N1269" s="544">
        <v>7</v>
      </c>
      <c r="O1269" s="544">
        <v>55.55</v>
      </c>
      <c r="P1269" s="544">
        <f t="shared" si="116"/>
        <v>388.85</v>
      </c>
      <c r="Q1269" s="556"/>
      <c r="R1269" s="556">
        <v>55.55</v>
      </c>
      <c r="S1269" s="544">
        <v>0</v>
      </c>
      <c r="T1269" s="547">
        <f t="shared" si="113"/>
        <v>7</v>
      </c>
      <c r="U1269" s="547">
        <f t="shared" si="111"/>
        <v>388.85</v>
      </c>
    </row>
    <row r="1270" spans="1:21" x14ac:dyDescent="0.3">
      <c r="A1270" s="541" t="s">
        <v>6047</v>
      </c>
      <c r="B1270" s="557" t="s">
        <v>10</v>
      </c>
      <c r="C1270" s="558" t="s">
        <v>6048</v>
      </c>
      <c r="D1270" s="543" t="s">
        <v>1200</v>
      </c>
      <c r="E1270" s="544">
        <v>8</v>
      </c>
      <c r="F1270" s="544">
        <v>7.72</v>
      </c>
      <c r="G1270" s="544">
        <f t="shared" si="115"/>
        <v>61.76</v>
      </c>
      <c r="H1270" s="570">
        <v>0</v>
      </c>
      <c r="I1270" s="570">
        <v>7.72</v>
      </c>
      <c r="J1270" s="570">
        <v>0</v>
      </c>
      <c r="K1270" s="544">
        <v>8</v>
      </c>
      <c r="L1270" s="544">
        <v>9.33</v>
      </c>
      <c r="M1270" s="544">
        <v>74.64</v>
      </c>
      <c r="N1270" s="544">
        <v>8</v>
      </c>
      <c r="O1270" s="544">
        <v>9.33</v>
      </c>
      <c r="P1270" s="544">
        <f t="shared" si="116"/>
        <v>74.64</v>
      </c>
      <c r="Q1270" s="556"/>
      <c r="R1270" s="556">
        <v>9.33</v>
      </c>
      <c r="S1270" s="544">
        <v>0</v>
      </c>
      <c r="T1270" s="547">
        <f t="shared" si="113"/>
        <v>8</v>
      </c>
      <c r="U1270" s="547">
        <f t="shared" si="111"/>
        <v>74.64</v>
      </c>
    </row>
    <row r="1271" spans="1:21" x14ac:dyDescent="0.3">
      <c r="A1271" s="541" t="s">
        <v>6049</v>
      </c>
      <c r="B1271" s="557" t="s">
        <v>10</v>
      </c>
      <c r="C1271" s="558" t="s">
        <v>6050</v>
      </c>
      <c r="D1271" s="543" t="s">
        <v>1494</v>
      </c>
      <c r="E1271" s="544">
        <v>13.3</v>
      </c>
      <c r="F1271" s="544">
        <v>69.69</v>
      </c>
      <c r="G1271" s="544">
        <f t="shared" si="115"/>
        <v>926.88</v>
      </c>
      <c r="H1271" s="570">
        <v>0</v>
      </c>
      <c r="I1271" s="570">
        <v>69.69</v>
      </c>
      <c r="J1271" s="570">
        <v>0</v>
      </c>
      <c r="K1271" s="544">
        <v>13.3</v>
      </c>
      <c r="L1271" s="544">
        <v>84.25</v>
      </c>
      <c r="M1271" s="544">
        <v>1120.53</v>
      </c>
      <c r="N1271" s="544">
        <v>13.3</v>
      </c>
      <c r="O1271" s="544">
        <v>84.25</v>
      </c>
      <c r="P1271" s="544">
        <f t="shared" si="116"/>
        <v>1120.53</v>
      </c>
      <c r="Q1271" s="556"/>
      <c r="R1271" s="556">
        <v>84.25</v>
      </c>
      <c r="S1271" s="544">
        <v>0</v>
      </c>
      <c r="T1271" s="547">
        <f t="shared" si="113"/>
        <v>13.3</v>
      </c>
      <c r="U1271" s="547">
        <f t="shared" si="111"/>
        <v>1120.52</v>
      </c>
    </row>
    <row r="1272" spans="1:21" x14ac:dyDescent="0.3">
      <c r="A1272" s="541" t="s">
        <v>6051</v>
      </c>
      <c r="B1272" s="557" t="s">
        <v>10</v>
      </c>
      <c r="C1272" s="558" t="s">
        <v>6052</v>
      </c>
      <c r="D1272" s="543" t="s">
        <v>179</v>
      </c>
      <c r="E1272" s="544">
        <v>650</v>
      </c>
      <c r="F1272" s="544">
        <v>8.36</v>
      </c>
      <c r="G1272" s="544">
        <f t="shared" si="115"/>
        <v>5434</v>
      </c>
      <c r="H1272" s="570">
        <v>0</v>
      </c>
      <c r="I1272" s="570">
        <v>8.36</v>
      </c>
      <c r="J1272" s="570">
        <v>0</v>
      </c>
      <c r="K1272" s="544">
        <v>650</v>
      </c>
      <c r="L1272" s="544">
        <v>10.1</v>
      </c>
      <c r="M1272" s="544">
        <v>6565</v>
      </c>
      <c r="N1272" s="544">
        <v>650</v>
      </c>
      <c r="O1272" s="544">
        <v>10.1</v>
      </c>
      <c r="P1272" s="544">
        <f t="shared" si="116"/>
        <v>6565</v>
      </c>
      <c r="Q1272" s="556"/>
      <c r="R1272" s="556">
        <v>10.1</v>
      </c>
      <c r="S1272" s="544">
        <v>0</v>
      </c>
      <c r="T1272" s="547">
        <f t="shared" si="113"/>
        <v>650</v>
      </c>
      <c r="U1272" s="547">
        <f t="shared" si="111"/>
        <v>6565</v>
      </c>
    </row>
    <row r="1273" spans="1:21" x14ac:dyDescent="0.3">
      <c r="A1273" s="541" t="s">
        <v>6053</v>
      </c>
      <c r="B1273" s="557" t="s">
        <v>10</v>
      </c>
      <c r="C1273" s="558" t="s">
        <v>6054</v>
      </c>
      <c r="D1273" s="543" t="s">
        <v>179</v>
      </c>
      <c r="E1273" s="544">
        <v>400</v>
      </c>
      <c r="F1273" s="544">
        <v>13.1</v>
      </c>
      <c r="G1273" s="544">
        <f t="shared" si="115"/>
        <v>5240</v>
      </c>
      <c r="H1273" s="570">
        <v>0</v>
      </c>
      <c r="I1273" s="570">
        <v>13.1</v>
      </c>
      <c r="J1273" s="570">
        <v>0</v>
      </c>
      <c r="K1273" s="544">
        <v>400</v>
      </c>
      <c r="L1273" s="544">
        <v>15.83</v>
      </c>
      <c r="M1273" s="544">
        <v>6332</v>
      </c>
      <c r="N1273" s="544">
        <v>400</v>
      </c>
      <c r="O1273" s="544">
        <v>15.83</v>
      </c>
      <c r="P1273" s="544">
        <f t="shared" si="116"/>
        <v>6332</v>
      </c>
      <c r="Q1273" s="556"/>
      <c r="R1273" s="556">
        <v>15.83</v>
      </c>
      <c r="S1273" s="544">
        <v>0</v>
      </c>
      <c r="T1273" s="547">
        <f t="shared" si="113"/>
        <v>400</v>
      </c>
      <c r="U1273" s="547">
        <f t="shared" ref="U1273:U1336" si="117">ROUNDDOWN((H1273*I1273)+(K1273*L1273)+(Q1273*R1273),2)</f>
        <v>6332</v>
      </c>
    </row>
    <row r="1274" spans="1:21" x14ac:dyDescent="0.3">
      <c r="A1274" s="541" t="s">
        <v>6055</v>
      </c>
      <c r="B1274" s="557" t="s">
        <v>10</v>
      </c>
      <c r="C1274" s="558" t="s">
        <v>6056</v>
      </c>
      <c r="D1274" s="543" t="s">
        <v>179</v>
      </c>
      <c r="E1274" s="544">
        <v>320</v>
      </c>
      <c r="F1274" s="544">
        <v>19.97</v>
      </c>
      <c r="G1274" s="544">
        <f t="shared" si="115"/>
        <v>6390.4</v>
      </c>
      <c r="H1274" s="570">
        <v>0</v>
      </c>
      <c r="I1274" s="570">
        <v>19.97</v>
      </c>
      <c r="J1274" s="570">
        <v>0</v>
      </c>
      <c r="K1274" s="544">
        <v>320</v>
      </c>
      <c r="L1274" s="544">
        <v>24.14</v>
      </c>
      <c r="M1274" s="544">
        <v>7724.8</v>
      </c>
      <c r="N1274" s="544">
        <v>320</v>
      </c>
      <c r="O1274" s="544">
        <v>24.14</v>
      </c>
      <c r="P1274" s="544">
        <f t="shared" si="116"/>
        <v>7724.8</v>
      </c>
      <c r="Q1274" s="556"/>
      <c r="R1274" s="556">
        <v>24.14</v>
      </c>
      <c r="S1274" s="544">
        <v>0</v>
      </c>
      <c r="T1274" s="547">
        <f t="shared" si="113"/>
        <v>320</v>
      </c>
      <c r="U1274" s="547">
        <f t="shared" si="117"/>
        <v>7724.8</v>
      </c>
    </row>
    <row r="1275" spans="1:21" x14ac:dyDescent="0.3">
      <c r="A1275" s="541" t="s">
        <v>6057</v>
      </c>
      <c r="B1275" s="557" t="s">
        <v>10</v>
      </c>
      <c r="C1275" s="558" t="s">
        <v>6058</v>
      </c>
      <c r="D1275" s="543" t="s">
        <v>179</v>
      </c>
      <c r="E1275" s="544">
        <v>80</v>
      </c>
      <c r="F1275" s="544">
        <v>41.78</v>
      </c>
      <c r="G1275" s="544">
        <f t="shared" si="115"/>
        <v>3342.4</v>
      </c>
      <c r="H1275" s="570">
        <v>0</v>
      </c>
      <c r="I1275" s="570">
        <v>41.78</v>
      </c>
      <c r="J1275" s="570">
        <v>0</v>
      </c>
      <c r="K1275" s="544">
        <v>80</v>
      </c>
      <c r="L1275" s="544">
        <v>50.51</v>
      </c>
      <c r="M1275" s="544">
        <v>4040.8</v>
      </c>
      <c r="N1275" s="544">
        <v>80</v>
      </c>
      <c r="O1275" s="544">
        <v>50.51</v>
      </c>
      <c r="P1275" s="544">
        <f t="shared" si="116"/>
        <v>4040.8</v>
      </c>
      <c r="Q1275" s="556"/>
      <c r="R1275" s="556">
        <v>50.51</v>
      </c>
      <c r="S1275" s="544">
        <v>0</v>
      </c>
      <c r="T1275" s="547">
        <f t="shared" si="113"/>
        <v>80</v>
      </c>
      <c r="U1275" s="547">
        <f t="shared" si="117"/>
        <v>4040.8</v>
      </c>
    </row>
    <row r="1276" spans="1:21" x14ac:dyDescent="0.3">
      <c r="A1276" s="541" t="s">
        <v>6059</v>
      </c>
      <c r="B1276" s="557" t="s">
        <v>10</v>
      </c>
      <c r="C1276" s="558" t="s">
        <v>6060</v>
      </c>
      <c r="D1276" s="543" t="s">
        <v>179</v>
      </c>
      <c r="E1276" s="544">
        <v>250</v>
      </c>
      <c r="F1276" s="544">
        <v>57.19</v>
      </c>
      <c r="G1276" s="544">
        <f t="shared" si="115"/>
        <v>14297.5</v>
      </c>
      <c r="H1276" s="570">
        <v>0</v>
      </c>
      <c r="I1276" s="570">
        <v>57.19</v>
      </c>
      <c r="J1276" s="570">
        <v>0</v>
      </c>
      <c r="K1276" s="544">
        <v>250</v>
      </c>
      <c r="L1276" s="544">
        <v>69.14</v>
      </c>
      <c r="M1276" s="544">
        <v>17285</v>
      </c>
      <c r="N1276" s="544">
        <v>250</v>
      </c>
      <c r="O1276" s="544">
        <v>69.14</v>
      </c>
      <c r="P1276" s="544">
        <f t="shared" si="116"/>
        <v>17285</v>
      </c>
      <c r="Q1276" s="556"/>
      <c r="R1276" s="556">
        <v>69.14</v>
      </c>
      <c r="S1276" s="544">
        <v>0</v>
      </c>
      <c r="T1276" s="547">
        <f t="shared" si="113"/>
        <v>250</v>
      </c>
      <c r="U1276" s="547">
        <f t="shared" si="117"/>
        <v>17285</v>
      </c>
    </row>
    <row r="1277" spans="1:21" ht="27.6" x14ac:dyDescent="0.3">
      <c r="A1277" s="541" t="s">
        <v>6061</v>
      </c>
      <c r="B1277" s="557" t="s">
        <v>10</v>
      </c>
      <c r="C1277" s="558" t="s">
        <v>6062</v>
      </c>
      <c r="D1277" s="543" t="s">
        <v>1200</v>
      </c>
      <c r="E1277" s="544">
        <v>4</v>
      </c>
      <c r="F1277" s="544">
        <v>124.67</v>
      </c>
      <c r="G1277" s="544">
        <f t="shared" si="115"/>
        <v>498.68</v>
      </c>
      <c r="H1277" s="570">
        <v>0</v>
      </c>
      <c r="I1277" s="570">
        <v>124.67</v>
      </c>
      <c r="J1277" s="570">
        <v>0</v>
      </c>
      <c r="K1277" s="544">
        <v>4</v>
      </c>
      <c r="L1277" s="544">
        <v>150.72999999999999</v>
      </c>
      <c r="M1277" s="544">
        <v>602.91999999999996</v>
      </c>
      <c r="N1277" s="544">
        <v>4</v>
      </c>
      <c r="O1277" s="544">
        <v>150.72999999999999</v>
      </c>
      <c r="P1277" s="544">
        <f t="shared" si="116"/>
        <v>602.91999999999996</v>
      </c>
      <c r="Q1277" s="556"/>
      <c r="R1277" s="556">
        <v>150.72999999999999</v>
      </c>
      <c r="S1277" s="544">
        <v>602.91999999999996</v>
      </c>
      <c r="T1277" s="547">
        <f t="shared" si="113"/>
        <v>4</v>
      </c>
      <c r="U1277" s="547">
        <f t="shared" si="117"/>
        <v>602.91999999999996</v>
      </c>
    </row>
    <row r="1278" spans="1:21" ht="27.6" x14ac:dyDescent="0.3">
      <c r="A1278" s="541" t="s">
        <v>6063</v>
      </c>
      <c r="B1278" s="557" t="s">
        <v>10</v>
      </c>
      <c r="C1278" s="558" t="s">
        <v>6064</v>
      </c>
      <c r="D1278" s="543" t="s">
        <v>1200</v>
      </c>
      <c r="E1278" s="544">
        <v>1</v>
      </c>
      <c r="F1278" s="544">
        <v>3002.33</v>
      </c>
      <c r="G1278" s="544">
        <f t="shared" si="115"/>
        <v>3002.33</v>
      </c>
      <c r="H1278" s="570">
        <v>0</v>
      </c>
      <c r="I1278" s="570">
        <v>3002.33</v>
      </c>
      <c r="J1278" s="570">
        <v>0</v>
      </c>
      <c r="K1278" s="544">
        <v>1</v>
      </c>
      <c r="L1278" s="544">
        <v>3629.97</v>
      </c>
      <c r="M1278" s="544">
        <v>3629.97</v>
      </c>
      <c r="N1278" s="544">
        <v>1</v>
      </c>
      <c r="O1278" s="544">
        <v>3629.97</v>
      </c>
      <c r="P1278" s="544">
        <f t="shared" si="116"/>
        <v>3629.97</v>
      </c>
      <c r="Q1278" s="556"/>
      <c r="R1278" s="556">
        <v>3629.97</v>
      </c>
      <c r="S1278" s="544">
        <v>3629.97</v>
      </c>
      <c r="T1278" s="547">
        <f t="shared" si="113"/>
        <v>1</v>
      </c>
      <c r="U1278" s="547">
        <f t="shared" si="117"/>
        <v>3629.97</v>
      </c>
    </row>
    <row r="1279" spans="1:21" ht="27.6" x14ac:dyDescent="0.3">
      <c r="A1279" s="541" t="s">
        <v>6065</v>
      </c>
      <c r="B1279" s="557" t="s">
        <v>10</v>
      </c>
      <c r="C1279" s="558" t="s">
        <v>6066</v>
      </c>
      <c r="D1279" s="543" t="s">
        <v>1200</v>
      </c>
      <c r="E1279" s="544">
        <v>2</v>
      </c>
      <c r="F1279" s="544">
        <v>2077.65</v>
      </c>
      <c r="G1279" s="544">
        <f t="shared" si="115"/>
        <v>4155.3</v>
      </c>
      <c r="H1279" s="570">
        <v>0</v>
      </c>
      <c r="I1279" s="570">
        <v>2077.65</v>
      </c>
      <c r="J1279" s="570">
        <v>0</v>
      </c>
      <c r="K1279" s="544">
        <v>2</v>
      </c>
      <c r="L1279" s="544">
        <v>2511.9899999999998</v>
      </c>
      <c r="M1279" s="544">
        <v>5023.9799999999996</v>
      </c>
      <c r="N1279" s="544">
        <v>2</v>
      </c>
      <c r="O1279" s="544">
        <v>2511.9899999999998</v>
      </c>
      <c r="P1279" s="544">
        <f t="shared" si="116"/>
        <v>5023.9799999999996</v>
      </c>
      <c r="Q1279" s="556"/>
      <c r="R1279" s="556">
        <v>2511.9899999999998</v>
      </c>
      <c r="S1279" s="544">
        <v>5023.9799999999996</v>
      </c>
      <c r="T1279" s="547">
        <f t="shared" si="113"/>
        <v>2</v>
      </c>
      <c r="U1279" s="547">
        <f t="shared" si="117"/>
        <v>5023.9799999999996</v>
      </c>
    </row>
    <row r="1280" spans="1:21" ht="27.6" x14ac:dyDescent="0.3">
      <c r="A1280" s="541" t="s">
        <v>6067</v>
      </c>
      <c r="B1280" s="557" t="s">
        <v>10</v>
      </c>
      <c r="C1280" s="558" t="s">
        <v>6068</v>
      </c>
      <c r="D1280" s="543" t="s">
        <v>1200</v>
      </c>
      <c r="E1280" s="544">
        <v>1</v>
      </c>
      <c r="F1280" s="544">
        <v>2659.55</v>
      </c>
      <c r="G1280" s="544">
        <f t="shared" si="115"/>
        <v>2659.55</v>
      </c>
      <c r="H1280" s="570">
        <v>0</v>
      </c>
      <c r="I1280" s="570">
        <v>2659.55</v>
      </c>
      <c r="J1280" s="570">
        <v>0</v>
      </c>
      <c r="K1280" s="544">
        <v>1</v>
      </c>
      <c r="L1280" s="544">
        <v>3215.53</v>
      </c>
      <c r="M1280" s="544">
        <v>3215.53</v>
      </c>
      <c r="N1280" s="544">
        <v>1</v>
      </c>
      <c r="O1280" s="544">
        <v>3215.53</v>
      </c>
      <c r="P1280" s="544">
        <f t="shared" si="116"/>
        <v>3215.53</v>
      </c>
      <c r="Q1280" s="556"/>
      <c r="R1280" s="556">
        <v>3215.53</v>
      </c>
      <c r="S1280" s="544">
        <v>3215.53</v>
      </c>
      <c r="T1280" s="547">
        <f t="shared" si="113"/>
        <v>1</v>
      </c>
      <c r="U1280" s="547">
        <f t="shared" si="117"/>
        <v>3215.53</v>
      </c>
    </row>
    <row r="1281" spans="1:21" x14ac:dyDescent="0.3">
      <c r="A1281" s="541" t="s">
        <v>6069</v>
      </c>
      <c r="B1281" s="557" t="s">
        <v>10</v>
      </c>
      <c r="C1281" s="558" t="s">
        <v>6070</v>
      </c>
      <c r="D1281" s="543" t="s">
        <v>1200</v>
      </c>
      <c r="E1281" s="544">
        <v>26</v>
      </c>
      <c r="F1281" s="544">
        <v>6.77</v>
      </c>
      <c r="G1281" s="544">
        <f t="shared" si="115"/>
        <v>176.02</v>
      </c>
      <c r="H1281" s="570">
        <v>0</v>
      </c>
      <c r="I1281" s="570">
        <v>6.77</v>
      </c>
      <c r="J1281" s="570">
        <v>0</v>
      </c>
      <c r="K1281" s="544">
        <v>26</v>
      </c>
      <c r="L1281" s="544">
        <v>8.18</v>
      </c>
      <c r="M1281" s="544">
        <v>212.68</v>
      </c>
      <c r="N1281" s="544">
        <v>26</v>
      </c>
      <c r="O1281" s="544">
        <v>8.18</v>
      </c>
      <c r="P1281" s="544">
        <f t="shared" si="116"/>
        <v>212.68</v>
      </c>
      <c r="Q1281" s="556"/>
      <c r="R1281" s="556">
        <v>8.18</v>
      </c>
      <c r="S1281" s="544">
        <v>212.68</v>
      </c>
      <c r="T1281" s="547">
        <f t="shared" si="113"/>
        <v>26</v>
      </c>
      <c r="U1281" s="547">
        <f t="shared" si="117"/>
        <v>212.68</v>
      </c>
    </row>
    <row r="1282" spans="1:21" x14ac:dyDescent="0.3">
      <c r="A1282" s="541" t="s">
        <v>6071</v>
      </c>
      <c r="B1282" s="557" t="s">
        <v>10</v>
      </c>
      <c r="C1282" s="558" t="s">
        <v>6072</v>
      </c>
      <c r="D1282" s="543" t="s">
        <v>1200</v>
      </c>
      <c r="E1282" s="544">
        <v>8</v>
      </c>
      <c r="F1282" s="544">
        <v>5.47</v>
      </c>
      <c r="G1282" s="544">
        <f t="shared" si="115"/>
        <v>43.76</v>
      </c>
      <c r="H1282" s="570">
        <v>0</v>
      </c>
      <c r="I1282" s="570">
        <v>5.47</v>
      </c>
      <c r="J1282" s="570">
        <v>0</v>
      </c>
      <c r="K1282" s="544">
        <v>8</v>
      </c>
      <c r="L1282" s="544">
        <v>6.61</v>
      </c>
      <c r="M1282" s="544">
        <v>52.88</v>
      </c>
      <c r="N1282" s="544">
        <v>8</v>
      </c>
      <c r="O1282" s="544">
        <v>6.61</v>
      </c>
      <c r="P1282" s="544">
        <f t="shared" si="116"/>
        <v>52.88</v>
      </c>
      <c r="Q1282" s="556"/>
      <c r="R1282" s="556">
        <v>6.61</v>
      </c>
      <c r="S1282" s="544">
        <v>52.88</v>
      </c>
      <c r="T1282" s="547">
        <f t="shared" si="113"/>
        <v>8</v>
      </c>
      <c r="U1282" s="547">
        <f t="shared" si="117"/>
        <v>52.88</v>
      </c>
    </row>
    <row r="1283" spans="1:21" x14ac:dyDescent="0.3">
      <c r="A1283" s="541" t="s">
        <v>6073</v>
      </c>
      <c r="B1283" s="557" t="s">
        <v>10</v>
      </c>
      <c r="C1283" s="558" t="s">
        <v>6074</v>
      </c>
      <c r="D1283" s="543" t="s">
        <v>1200</v>
      </c>
      <c r="E1283" s="544">
        <v>4</v>
      </c>
      <c r="F1283" s="544">
        <v>3.45</v>
      </c>
      <c r="G1283" s="544">
        <f t="shared" si="115"/>
        <v>13.8</v>
      </c>
      <c r="H1283" s="570">
        <v>0</v>
      </c>
      <c r="I1283" s="570">
        <v>3.45</v>
      </c>
      <c r="J1283" s="570">
        <v>0</v>
      </c>
      <c r="K1283" s="544">
        <v>4</v>
      </c>
      <c r="L1283" s="544">
        <v>4.17</v>
      </c>
      <c r="M1283" s="544">
        <v>16.68</v>
      </c>
      <c r="N1283" s="544">
        <v>4</v>
      </c>
      <c r="O1283" s="544">
        <v>4.17</v>
      </c>
      <c r="P1283" s="544">
        <f t="shared" si="116"/>
        <v>16.68</v>
      </c>
      <c r="Q1283" s="556"/>
      <c r="R1283" s="556">
        <v>4.17</v>
      </c>
      <c r="S1283" s="544">
        <v>16.68</v>
      </c>
      <c r="T1283" s="547">
        <f t="shared" si="113"/>
        <v>4</v>
      </c>
      <c r="U1283" s="547">
        <f t="shared" si="117"/>
        <v>16.68</v>
      </c>
    </row>
    <row r="1284" spans="1:21" x14ac:dyDescent="0.3">
      <c r="A1284" s="541" t="s">
        <v>6075</v>
      </c>
      <c r="B1284" s="557" t="s">
        <v>10</v>
      </c>
      <c r="C1284" s="558" t="s">
        <v>6076</v>
      </c>
      <c r="D1284" s="543" t="s">
        <v>1200</v>
      </c>
      <c r="E1284" s="544">
        <v>30</v>
      </c>
      <c r="F1284" s="544">
        <v>2.61</v>
      </c>
      <c r="G1284" s="544">
        <f t="shared" si="115"/>
        <v>78.3</v>
      </c>
      <c r="H1284" s="570">
        <v>0</v>
      </c>
      <c r="I1284" s="570">
        <v>2.61</v>
      </c>
      <c r="J1284" s="570">
        <v>0</v>
      </c>
      <c r="K1284" s="544">
        <v>30</v>
      </c>
      <c r="L1284" s="544">
        <v>3.15</v>
      </c>
      <c r="M1284" s="544">
        <v>94.5</v>
      </c>
      <c r="N1284" s="544">
        <v>30</v>
      </c>
      <c r="O1284" s="544">
        <v>3.15</v>
      </c>
      <c r="P1284" s="544">
        <f t="shared" si="116"/>
        <v>94.5</v>
      </c>
      <c r="Q1284" s="556"/>
      <c r="R1284" s="556">
        <v>3.15</v>
      </c>
      <c r="S1284" s="544">
        <v>94.5</v>
      </c>
      <c r="T1284" s="547">
        <f t="shared" si="113"/>
        <v>30</v>
      </c>
      <c r="U1284" s="547">
        <f t="shared" si="117"/>
        <v>94.5</v>
      </c>
    </row>
    <row r="1285" spans="1:21" x14ac:dyDescent="0.3">
      <c r="A1285" s="541" t="s">
        <v>6077</v>
      </c>
      <c r="B1285" s="557" t="s">
        <v>10</v>
      </c>
      <c r="C1285" s="558" t="s">
        <v>6078</v>
      </c>
      <c r="D1285" s="543" t="s">
        <v>1200</v>
      </c>
      <c r="E1285" s="544">
        <v>30</v>
      </c>
      <c r="F1285" s="544">
        <v>2.34</v>
      </c>
      <c r="G1285" s="544">
        <f t="shared" si="115"/>
        <v>70.2</v>
      </c>
      <c r="H1285" s="570">
        <v>0</v>
      </c>
      <c r="I1285" s="570">
        <v>2.34</v>
      </c>
      <c r="J1285" s="570">
        <v>0</v>
      </c>
      <c r="K1285" s="544">
        <v>30</v>
      </c>
      <c r="L1285" s="544">
        <v>2.82</v>
      </c>
      <c r="M1285" s="544">
        <v>84.6</v>
      </c>
      <c r="N1285" s="544">
        <v>30</v>
      </c>
      <c r="O1285" s="544">
        <v>2.82</v>
      </c>
      <c r="P1285" s="544">
        <f t="shared" si="116"/>
        <v>84.6</v>
      </c>
      <c r="Q1285" s="556"/>
      <c r="R1285" s="556">
        <v>2.82</v>
      </c>
      <c r="S1285" s="544">
        <v>84.6</v>
      </c>
      <c r="T1285" s="547">
        <f t="shared" si="113"/>
        <v>30</v>
      </c>
      <c r="U1285" s="547">
        <f t="shared" si="117"/>
        <v>84.6</v>
      </c>
    </row>
    <row r="1286" spans="1:21" x14ac:dyDescent="0.3">
      <c r="A1286" s="541" t="s">
        <v>6079</v>
      </c>
      <c r="B1286" s="557" t="s">
        <v>10</v>
      </c>
      <c r="C1286" s="558" t="s">
        <v>6080</v>
      </c>
      <c r="D1286" s="543" t="s">
        <v>1200</v>
      </c>
      <c r="E1286" s="544">
        <v>8</v>
      </c>
      <c r="F1286" s="544">
        <v>2.2599999999999998</v>
      </c>
      <c r="G1286" s="544">
        <f t="shared" si="115"/>
        <v>18.079999999999998</v>
      </c>
      <c r="H1286" s="570">
        <v>0</v>
      </c>
      <c r="I1286" s="570">
        <v>2.2599999999999998</v>
      </c>
      <c r="J1286" s="570">
        <v>0</v>
      </c>
      <c r="K1286" s="544">
        <v>8</v>
      </c>
      <c r="L1286" s="544">
        <v>2.73</v>
      </c>
      <c r="M1286" s="544">
        <v>21.84</v>
      </c>
      <c r="N1286" s="544">
        <v>8</v>
      </c>
      <c r="O1286" s="544">
        <v>2.73</v>
      </c>
      <c r="P1286" s="544">
        <f t="shared" si="116"/>
        <v>21.84</v>
      </c>
      <c r="Q1286" s="556"/>
      <c r="R1286" s="556">
        <v>2.73</v>
      </c>
      <c r="S1286" s="544">
        <v>21.84</v>
      </c>
      <c r="T1286" s="547">
        <f t="shared" si="113"/>
        <v>8</v>
      </c>
      <c r="U1286" s="547">
        <f t="shared" si="117"/>
        <v>21.84</v>
      </c>
    </row>
    <row r="1287" spans="1:21" ht="27.6" x14ac:dyDescent="0.3">
      <c r="A1287" s="541" t="s">
        <v>6081</v>
      </c>
      <c r="B1287" s="557" t="s">
        <v>10</v>
      </c>
      <c r="C1287" s="558" t="s">
        <v>6082</v>
      </c>
      <c r="D1287" s="543" t="s">
        <v>217</v>
      </c>
      <c r="E1287" s="544">
        <v>1</v>
      </c>
      <c r="F1287" s="544">
        <v>145.53</v>
      </c>
      <c r="G1287" s="544">
        <f t="shared" si="115"/>
        <v>145.53</v>
      </c>
      <c r="H1287" s="570">
        <v>0</v>
      </c>
      <c r="I1287" s="570">
        <v>145.53</v>
      </c>
      <c r="J1287" s="570">
        <v>0</v>
      </c>
      <c r="K1287" s="544">
        <v>1</v>
      </c>
      <c r="L1287" s="544">
        <v>175.95</v>
      </c>
      <c r="M1287" s="544">
        <v>175.95</v>
      </c>
      <c r="N1287" s="544">
        <v>1</v>
      </c>
      <c r="O1287" s="544">
        <v>175.95</v>
      </c>
      <c r="P1287" s="544">
        <f t="shared" si="116"/>
        <v>175.95</v>
      </c>
      <c r="Q1287" s="556"/>
      <c r="R1287" s="556">
        <v>175.95</v>
      </c>
      <c r="S1287" s="544">
        <v>175.95</v>
      </c>
      <c r="T1287" s="547">
        <f t="shared" si="113"/>
        <v>1</v>
      </c>
      <c r="U1287" s="547">
        <f t="shared" si="117"/>
        <v>175.95</v>
      </c>
    </row>
    <row r="1288" spans="1:21" ht="27.6" x14ac:dyDescent="0.3">
      <c r="A1288" s="541" t="s">
        <v>6083</v>
      </c>
      <c r="B1288" s="557" t="s">
        <v>10</v>
      </c>
      <c r="C1288" s="558" t="s">
        <v>6084</v>
      </c>
      <c r="D1288" s="543" t="s">
        <v>217</v>
      </c>
      <c r="E1288" s="544">
        <v>1</v>
      </c>
      <c r="F1288" s="544">
        <v>230.32</v>
      </c>
      <c r="G1288" s="544">
        <f t="shared" si="115"/>
        <v>230.32</v>
      </c>
      <c r="H1288" s="570">
        <v>0</v>
      </c>
      <c r="I1288" s="570">
        <v>230.32</v>
      </c>
      <c r="J1288" s="570">
        <v>0</v>
      </c>
      <c r="K1288" s="544">
        <v>1</v>
      </c>
      <c r="L1288" s="544">
        <v>278.45999999999998</v>
      </c>
      <c r="M1288" s="544">
        <v>278.45999999999998</v>
      </c>
      <c r="N1288" s="544">
        <v>1</v>
      </c>
      <c r="O1288" s="544">
        <v>278.45999999999998</v>
      </c>
      <c r="P1288" s="544">
        <f t="shared" si="116"/>
        <v>278.45999999999998</v>
      </c>
      <c r="Q1288" s="556"/>
      <c r="R1288" s="556">
        <v>278.45999999999998</v>
      </c>
      <c r="S1288" s="544">
        <v>278.45999999999998</v>
      </c>
      <c r="T1288" s="547">
        <f t="shared" si="113"/>
        <v>1</v>
      </c>
      <c r="U1288" s="547">
        <f t="shared" si="117"/>
        <v>278.45999999999998</v>
      </c>
    </row>
    <row r="1289" spans="1:21" ht="27.6" x14ac:dyDescent="0.3">
      <c r="A1289" s="541" t="s">
        <v>6085</v>
      </c>
      <c r="B1289" s="557" t="s">
        <v>10</v>
      </c>
      <c r="C1289" s="558" t="s">
        <v>6086</v>
      </c>
      <c r="D1289" s="543" t="s">
        <v>1200</v>
      </c>
      <c r="E1289" s="544">
        <v>10</v>
      </c>
      <c r="F1289" s="544">
        <v>249.95</v>
      </c>
      <c r="G1289" s="544">
        <f t="shared" si="115"/>
        <v>2499.5</v>
      </c>
      <c r="H1289" s="570">
        <v>0</v>
      </c>
      <c r="I1289" s="570">
        <v>249.95</v>
      </c>
      <c r="J1289" s="570">
        <v>0</v>
      </c>
      <c r="K1289" s="544">
        <v>10</v>
      </c>
      <c r="L1289" s="544">
        <v>302.2</v>
      </c>
      <c r="M1289" s="544">
        <v>3022</v>
      </c>
      <c r="N1289" s="544">
        <v>10</v>
      </c>
      <c r="O1289" s="544">
        <v>302.2</v>
      </c>
      <c r="P1289" s="544">
        <f t="shared" si="116"/>
        <v>3022</v>
      </c>
      <c r="Q1289" s="556"/>
      <c r="R1289" s="556">
        <v>302.2</v>
      </c>
      <c r="S1289" s="544">
        <v>3022</v>
      </c>
      <c r="T1289" s="547">
        <f t="shared" si="113"/>
        <v>10</v>
      </c>
      <c r="U1289" s="547">
        <f t="shared" si="117"/>
        <v>3022</v>
      </c>
    </row>
    <row r="1290" spans="1:21" x14ac:dyDescent="0.3">
      <c r="A1290" s="541" t="s">
        <v>6087</v>
      </c>
      <c r="B1290" s="557" t="s">
        <v>10</v>
      </c>
      <c r="C1290" s="558" t="s">
        <v>6088</v>
      </c>
      <c r="D1290" s="543" t="s">
        <v>1200</v>
      </c>
      <c r="E1290" s="544">
        <v>4</v>
      </c>
      <c r="F1290" s="544">
        <v>1035.81</v>
      </c>
      <c r="G1290" s="544">
        <f t="shared" si="115"/>
        <v>4143.24</v>
      </c>
      <c r="H1290" s="570">
        <v>0</v>
      </c>
      <c r="I1290" s="570">
        <v>1035.81</v>
      </c>
      <c r="J1290" s="570">
        <v>0</v>
      </c>
      <c r="K1290" s="544">
        <v>4</v>
      </c>
      <c r="L1290" s="544">
        <v>1252.3399999999999</v>
      </c>
      <c r="M1290" s="544">
        <v>5009.3599999999997</v>
      </c>
      <c r="N1290" s="544">
        <v>4</v>
      </c>
      <c r="O1290" s="544">
        <v>1252.3399999999999</v>
      </c>
      <c r="P1290" s="544">
        <f t="shared" si="116"/>
        <v>5009.3599999999997</v>
      </c>
      <c r="Q1290" s="556"/>
      <c r="R1290" s="556">
        <v>1252.3399999999999</v>
      </c>
      <c r="S1290" s="544">
        <v>5009.3599999999997</v>
      </c>
      <c r="T1290" s="547">
        <f t="shared" si="113"/>
        <v>4</v>
      </c>
      <c r="U1290" s="547">
        <f t="shared" si="117"/>
        <v>5009.3599999999997</v>
      </c>
    </row>
    <row r="1291" spans="1:21" x14ac:dyDescent="0.3">
      <c r="A1291" s="541" t="s">
        <v>6089</v>
      </c>
      <c r="B1291" s="557" t="s">
        <v>10</v>
      </c>
      <c r="C1291" s="558" t="s">
        <v>6090</v>
      </c>
      <c r="D1291" s="543" t="s">
        <v>1200</v>
      </c>
      <c r="E1291" s="544">
        <v>3</v>
      </c>
      <c r="F1291" s="544">
        <v>357.42</v>
      </c>
      <c r="G1291" s="544">
        <f t="shared" si="115"/>
        <v>1072.26</v>
      </c>
      <c r="H1291" s="570">
        <v>0</v>
      </c>
      <c r="I1291" s="570">
        <v>357.42</v>
      </c>
      <c r="J1291" s="570">
        <v>0</v>
      </c>
      <c r="K1291" s="544">
        <v>3</v>
      </c>
      <c r="L1291" s="544">
        <v>432.13</v>
      </c>
      <c r="M1291" s="544">
        <v>1296.3900000000001</v>
      </c>
      <c r="N1291" s="544">
        <v>3</v>
      </c>
      <c r="O1291" s="544">
        <v>432.13</v>
      </c>
      <c r="P1291" s="544">
        <f t="shared" si="116"/>
        <v>1296.3900000000001</v>
      </c>
      <c r="Q1291" s="556"/>
      <c r="R1291" s="556">
        <v>432.13</v>
      </c>
      <c r="S1291" s="544">
        <v>1296.3900000000001</v>
      </c>
      <c r="T1291" s="547">
        <f t="shared" si="113"/>
        <v>3</v>
      </c>
      <c r="U1291" s="547">
        <f t="shared" si="117"/>
        <v>1296.3900000000001</v>
      </c>
    </row>
    <row r="1292" spans="1:21" x14ac:dyDescent="0.3">
      <c r="A1292" s="541" t="s">
        <v>6091</v>
      </c>
      <c r="B1292" s="557" t="s">
        <v>10</v>
      </c>
      <c r="C1292" s="558" t="s">
        <v>6092</v>
      </c>
      <c r="D1292" s="543" t="s">
        <v>1200</v>
      </c>
      <c r="E1292" s="544">
        <v>1</v>
      </c>
      <c r="F1292" s="544">
        <v>67.930000000000007</v>
      </c>
      <c r="G1292" s="544">
        <f t="shared" si="115"/>
        <v>67.930000000000007</v>
      </c>
      <c r="H1292" s="570">
        <v>0</v>
      </c>
      <c r="I1292" s="570">
        <v>67.930000000000007</v>
      </c>
      <c r="J1292" s="570">
        <v>0</v>
      </c>
      <c r="K1292" s="544">
        <v>1</v>
      </c>
      <c r="L1292" s="544">
        <v>82.13</v>
      </c>
      <c r="M1292" s="544">
        <v>82.13</v>
      </c>
      <c r="N1292" s="544">
        <v>1</v>
      </c>
      <c r="O1292" s="544">
        <v>82.13</v>
      </c>
      <c r="P1292" s="544">
        <f t="shared" si="116"/>
        <v>82.13</v>
      </c>
      <c r="Q1292" s="556"/>
      <c r="R1292" s="556">
        <v>82.13</v>
      </c>
      <c r="S1292" s="544">
        <v>82.13</v>
      </c>
      <c r="T1292" s="547">
        <f t="shared" si="113"/>
        <v>1</v>
      </c>
      <c r="U1292" s="547">
        <f t="shared" si="117"/>
        <v>82.13</v>
      </c>
    </row>
    <row r="1293" spans="1:21" x14ac:dyDescent="0.3">
      <c r="A1293" s="541" t="s">
        <v>6093</v>
      </c>
      <c r="B1293" s="557" t="s">
        <v>10</v>
      </c>
      <c r="C1293" s="558" t="s">
        <v>6094</v>
      </c>
      <c r="D1293" s="543" t="s">
        <v>1200</v>
      </c>
      <c r="E1293" s="544">
        <v>2</v>
      </c>
      <c r="F1293" s="544">
        <v>204.52</v>
      </c>
      <c r="G1293" s="544">
        <f t="shared" si="115"/>
        <v>409.04</v>
      </c>
      <c r="H1293" s="570">
        <v>0</v>
      </c>
      <c r="I1293" s="570">
        <v>204.52</v>
      </c>
      <c r="J1293" s="570">
        <v>0</v>
      </c>
      <c r="K1293" s="544">
        <v>2</v>
      </c>
      <c r="L1293" s="544">
        <v>247.27</v>
      </c>
      <c r="M1293" s="544">
        <v>494.54</v>
      </c>
      <c r="N1293" s="544">
        <v>2</v>
      </c>
      <c r="O1293" s="544">
        <v>247.27</v>
      </c>
      <c r="P1293" s="544">
        <f t="shared" si="116"/>
        <v>494.54</v>
      </c>
      <c r="Q1293" s="556"/>
      <c r="R1293" s="556">
        <v>247.27</v>
      </c>
      <c r="S1293" s="544">
        <v>494.54</v>
      </c>
      <c r="T1293" s="547">
        <f t="shared" si="113"/>
        <v>2</v>
      </c>
      <c r="U1293" s="547">
        <f t="shared" si="117"/>
        <v>494.54</v>
      </c>
    </row>
    <row r="1294" spans="1:21" x14ac:dyDescent="0.3">
      <c r="A1294" s="541" t="s">
        <v>6095</v>
      </c>
      <c r="B1294" s="557" t="s">
        <v>10</v>
      </c>
      <c r="C1294" s="558" t="s">
        <v>6096</v>
      </c>
      <c r="D1294" s="543" t="s">
        <v>217</v>
      </c>
      <c r="E1294" s="544">
        <v>2</v>
      </c>
      <c r="F1294" s="544">
        <v>104.68</v>
      </c>
      <c r="G1294" s="544">
        <f t="shared" si="115"/>
        <v>209.36</v>
      </c>
      <c r="H1294" s="570">
        <v>0</v>
      </c>
      <c r="I1294" s="570">
        <v>104.68</v>
      </c>
      <c r="J1294" s="570">
        <v>0</v>
      </c>
      <c r="K1294" s="544">
        <v>2</v>
      </c>
      <c r="L1294" s="544">
        <v>126.56</v>
      </c>
      <c r="M1294" s="544">
        <v>253.12</v>
      </c>
      <c r="N1294" s="544">
        <v>2</v>
      </c>
      <c r="O1294" s="544">
        <v>126.56</v>
      </c>
      <c r="P1294" s="544">
        <f t="shared" si="116"/>
        <v>253.12</v>
      </c>
      <c r="Q1294" s="556"/>
      <c r="R1294" s="556">
        <v>126.56</v>
      </c>
      <c r="S1294" s="544">
        <v>253.12</v>
      </c>
      <c r="T1294" s="547">
        <f t="shared" si="113"/>
        <v>2</v>
      </c>
      <c r="U1294" s="547">
        <f t="shared" si="117"/>
        <v>253.12</v>
      </c>
    </row>
    <row r="1295" spans="1:21" ht="27.6" x14ac:dyDescent="0.3">
      <c r="A1295" s="541" t="s">
        <v>6097</v>
      </c>
      <c r="B1295" s="557" t="s">
        <v>10</v>
      </c>
      <c r="C1295" s="558" t="s">
        <v>6098</v>
      </c>
      <c r="D1295" s="543" t="s">
        <v>1200</v>
      </c>
      <c r="E1295" s="544">
        <v>1</v>
      </c>
      <c r="F1295" s="544">
        <v>2421.33</v>
      </c>
      <c r="G1295" s="544">
        <f t="shared" si="115"/>
        <v>2421.33</v>
      </c>
      <c r="H1295" s="570">
        <v>0</v>
      </c>
      <c r="I1295" s="570">
        <v>2421.33</v>
      </c>
      <c r="J1295" s="570">
        <v>0</v>
      </c>
      <c r="K1295" s="544">
        <v>1</v>
      </c>
      <c r="L1295" s="544">
        <v>2927.51</v>
      </c>
      <c r="M1295" s="544">
        <v>2927.51</v>
      </c>
      <c r="N1295" s="544">
        <v>1</v>
      </c>
      <c r="O1295" s="544">
        <v>2927.51</v>
      </c>
      <c r="P1295" s="544">
        <f t="shared" si="116"/>
        <v>2927.51</v>
      </c>
      <c r="Q1295" s="556"/>
      <c r="R1295" s="556">
        <v>2927.51</v>
      </c>
      <c r="S1295" s="544">
        <v>2927.51</v>
      </c>
      <c r="T1295" s="547">
        <f t="shared" si="113"/>
        <v>1</v>
      </c>
      <c r="U1295" s="547">
        <f t="shared" si="117"/>
        <v>2927.51</v>
      </c>
    </row>
    <row r="1296" spans="1:21" x14ac:dyDescent="0.3">
      <c r="A1296" s="550" t="s">
        <v>6099</v>
      </c>
      <c r="B1296" s="551" t="s">
        <v>6100</v>
      </c>
      <c r="C1296" s="552"/>
      <c r="D1296" s="553">
        <v>0</v>
      </c>
      <c r="E1296" s="554">
        <v>0</v>
      </c>
      <c r="F1296" s="554">
        <v>0</v>
      </c>
      <c r="G1296" s="554">
        <f t="shared" si="115"/>
        <v>0</v>
      </c>
      <c r="H1296" s="555">
        <v>0</v>
      </c>
      <c r="I1296" s="555">
        <v>0</v>
      </c>
      <c r="J1296" s="555">
        <v>0</v>
      </c>
      <c r="K1296" s="554"/>
      <c r="L1296" s="554">
        <v>0</v>
      </c>
      <c r="M1296" s="554">
        <v>0</v>
      </c>
      <c r="N1296" s="554"/>
      <c r="O1296" s="554">
        <v>0</v>
      </c>
      <c r="P1296" s="544">
        <f t="shared" si="116"/>
        <v>0</v>
      </c>
      <c r="Q1296" s="556"/>
      <c r="R1296" s="556">
        <v>0</v>
      </c>
      <c r="S1296" s="544">
        <v>0</v>
      </c>
      <c r="T1296" s="547">
        <f t="shared" si="113"/>
        <v>0</v>
      </c>
      <c r="U1296" s="547">
        <f t="shared" si="117"/>
        <v>0</v>
      </c>
    </row>
    <row r="1297" spans="1:21" x14ac:dyDescent="0.3">
      <c r="A1297" s="541" t="s">
        <v>6101</v>
      </c>
      <c r="B1297" s="557" t="s">
        <v>10</v>
      </c>
      <c r="C1297" s="558" t="s">
        <v>6102</v>
      </c>
      <c r="D1297" s="543" t="s">
        <v>217</v>
      </c>
      <c r="E1297" s="544">
        <v>81</v>
      </c>
      <c r="F1297" s="544">
        <v>13.23</v>
      </c>
      <c r="G1297" s="544">
        <f t="shared" si="115"/>
        <v>1071.6300000000001</v>
      </c>
      <c r="H1297" s="570">
        <v>0</v>
      </c>
      <c r="I1297" s="570">
        <v>13.23</v>
      </c>
      <c r="J1297" s="570">
        <v>0</v>
      </c>
      <c r="K1297" s="544">
        <v>81</v>
      </c>
      <c r="L1297" s="544">
        <v>15.99</v>
      </c>
      <c r="M1297" s="544">
        <v>1295.19</v>
      </c>
      <c r="N1297" s="544">
        <v>81</v>
      </c>
      <c r="O1297" s="544">
        <v>15.99</v>
      </c>
      <c r="P1297" s="544">
        <f t="shared" si="116"/>
        <v>1295.19</v>
      </c>
      <c r="Q1297" s="556"/>
      <c r="R1297" s="556">
        <v>15.99</v>
      </c>
      <c r="S1297" s="544">
        <v>0</v>
      </c>
      <c r="T1297" s="547">
        <f t="shared" si="113"/>
        <v>81</v>
      </c>
      <c r="U1297" s="547">
        <f t="shared" si="117"/>
        <v>1295.19</v>
      </c>
    </row>
    <row r="1298" spans="1:21" x14ac:dyDescent="0.3">
      <c r="A1298" s="541" t="s">
        <v>6103</v>
      </c>
      <c r="B1298" s="557" t="s">
        <v>10</v>
      </c>
      <c r="C1298" s="558" t="s">
        <v>6104</v>
      </c>
      <c r="D1298" s="543" t="s">
        <v>217</v>
      </c>
      <c r="E1298" s="544">
        <v>40</v>
      </c>
      <c r="F1298" s="544">
        <v>11.12</v>
      </c>
      <c r="G1298" s="544">
        <f t="shared" si="115"/>
        <v>444.8</v>
      </c>
      <c r="H1298" s="570">
        <v>0</v>
      </c>
      <c r="I1298" s="570">
        <v>11.12</v>
      </c>
      <c r="J1298" s="570">
        <v>0</v>
      </c>
      <c r="K1298" s="544">
        <v>40</v>
      </c>
      <c r="L1298" s="544">
        <v>13.44</v>
      </c>
      <c r="M1298" s="544">
        <v>537.6</v>
      </c>
      <c r="N1298" s="544">
        <v>40</v>
      </c>
      <c r="O1298" s="544">
        <v>13.44</v>
      </c>
      <c r="P1298" s="544">
        <f t="shared" si="116"/>
        <v>537.6</v>
      </c>
      <c r="Q1298" s="556"/>
      <c r="R1298" s="556">
        <v>13.44</v>
      </c>
      <c r="S1298" s="544">
        <v>0</v>
      </c>
      <c r="T1298" s="547">
        <f t="shared" ref="T1298:T1361" si="118">Q1298+E1298</f>
        <v>40</v>
      </c>
      <c r="U1298" s="547">
        <f t="shared" si="117"/>
        <v>537.6</v>
      </c>
    </row>
    <row r="1299" spans="1:21" x14ac:dyDescent="0.3">
      <c r="A1299" s="541" t="s">
        <v>6105</v>
      </c>
      <c r="B1299" s="557" t="s">
        <v>10</v>
      </c>
      <c r="C1299" s="558" t="s">
        <v>6106</v>
      </c>
      <c r="D1299" s="543" t="s">
        <v>1168</v>
      </c>
      <c r="E1299" s="544">
        <v>231</v>
      </c>
      <c r="F1299" s="544">
        <v>25.16</v>
      </c>
      <c r="G1299" s="544">
        <f t="shared" si="115"/>
        <v>5811.96</v>
      </c>
      <c r="H1299" s="570">
        <v>0</v>
      </c>
      <c r="I1299" s="570">
        <v>25.16</v>
      </c>
      <c r="J1299" s="570">
        <v>0</v>
      </c>
      <c r="K1299" s="544">
        <v>231</v>
      </c>
      <c r="L1299" s="544">
        <v>30.41</v>
      </c>
      <c r="M1299" s="544">
        <v>7024.71</v>
      </c>
      <c r="N1299" s="544">
        <v>231</v>
      </c>
      <c r="O1299" s="544">
        <v>30.41</v>
      </c>
      <c r="P1299" s="544">
        <f t="shared" si="116"/>
        <v>7024.71</v>
      </c>
      <c r="Q1299" s="556"/>
      <c r="R1299" s="556">
        <v>30.41</v>
      </c>
      <c r="S1299" s="544">
        <v>0</v>
      </c>
      <c r="T1299" s="547">
        <f t="shared" si="118"/>
        <v>231</v>
      </c>
      <c r="U1299" s="547">
        <f t="shared" si="117"/>
        <v>7024.71</v>
      </c>
    </row>
    <row r="1300" spans="1:21" x14ac:dyDescent="0.3">
      <c r="A1300" s="541" t="s">
        <v>6107</v>
      </c>
      <c r="B1300" s="557" t="s">
        <v>10</v>
      </c>
      <c r="C1300" s="558" t="s">
        <v>6108</v>
      </c>
      <c r="D1300" s="543" t="s">
        <v>179</v>
      </c>
      <c r="E1300" s="544">
        <v>1430</v>
      </c>
      <c r="F1300" s="544">
        <v>2.39</v>
      </c>
      <c r="G1300" s="544">
        <f t="shared" si="115"/>
        <v>3417.7</v>
      </c>
      <c r="H1300" s="570">
        <v>0</v>
      </c>
      <c r="I1300" s="570">
        <v>2.39</v>
      </c>
      <c r="J1300" s="570">
        <v>0</v>
      </c>
      <c r="K1300" s="544">
        <v>1430</v>
      </c>
      <c r="L1300" s="544">
        <v>2.88</v>
      </c>
      <c r="M1300" s="544">
        <v>4118.3999999999996</v>
      </c>
      <c r="N1300" s="544">
        <v>1430</v>
      </c>
      <c r="O1300" s="544">
        <v>2.88</v>
      </c>
      <c r="P1300" s="544">
        <f t="shared" si="116"/>
        <v>4118.3999999999996</v>
      </c>
      <c r="Q1300" s="556"/>
      <c r="R1300" s="556">
        <v>2.88</v>
      </c>
      <c r="S1300" s="544">
        <v>0</v>
      </c>
      <c r="T1300" s="547">
        <f t="shared" si="118"/>
        <v>1430</v>
      </c>
      <c r="U1300" s="547">
        <f t="shared" si="117"/>
        <v>4118.3999999999996</v>
      </c>
    </row>
    <row r="1301" spans="1:21" x14ac:dyDescent="0.3">
      <c r="A1301" s="541" t="s">
        <v>6109</v>
      </c>
      <c r="B1301" s="557" t="s">
        <v>10</v>
      </c>
      <c r="C1301" s="558" t="s">
        <v>6110</v>
      </c>
      <c r="D1301" s="543" t="s">
        <v>179</v>
      </c>
      <c r="E1301" s="544">
        <v>1050</v>
      </c>
      <c r="F1301" s="544">
        <v>3.41</v>
      </c>
      <c r="G1301" s="544">
        <f t="shared" si="115"/>
        <v>3580.5</v>
      </c>
      <c r="H1301" s="570">
        <v>0</v>
      </c>
      <c r="I1301" s="570">
        <v>3.41</v>
      </c>
      <c r="J1301" s="570">
        <v>0</v>
      </c>
      <c r="K1301" s="544">
        <v>1050</v>
      </c>
      <c r="L1301" s="544">
        <v>4.12</v>
      </c>
      <c r="M1301" s="544">
        <v>4326</v>
      </c>
      <c r="N1301" s="544">
        <v>1050</v>
      </c>
      <c r="O1301" s="544">
        <v>4.12</v>
      </c>
      <c r="P1301" s="544">
        <f t="shared" si="116"/>
        <v>4326</v>
      </c>
      <c r="Q1301" s="556"/>
      <c r="R1301" s="556">
        <v>4.12</v>
      </c>
      <c r="S1301" s="544">
        <v>0</v>
      </c>
      <c r="T1301" s="547">
        <f t="shared" si="118"/>
        <v>1050</v>
      </c>
      <c r="U1301" s="547">
        <f t="shared" si="117"/>
        <v>4326</v>
      </c>
    </row>
    <row r="1302" spans="1:21" x14ac:dyDescent="0.3">
      <c r="A1302" s="541" t="s">
        <v>6111</v>
      </c>
      <c r="B1302" s="557" t="s">
        <v>10</v>
      </c>
      <c r="C1302" s="558" t="s">
        <v>6112</v>
      </c>
      <c r="D1302" s="543" t="s">
        <v>179</v>
      </c>
      <c r="E1302" s="544">
        <v>250</v>
      </c>
      <c r="F1302" s="544">
        <v>5.5</v>
      </c>
      <c r="G1302" s="544">
        <f t="shared" si="115"/>
        <v>1375</v>
      </c>
      <c r="H1302" s="570">
        <v>0</v>
      </c>
      <c r="I1302" s="570">
        <v>5.5</v>
      </c>
      <c r="J1302" s="570">
        <v>0</v>
      </c>
      <c r="K1302" s="544">
        <v>250</v>
      </c>
      <c r="L1302" s="544">
        <v>6.64</v>
      </c>
      <c r="M1302" s="544">
        <v>1660</v>
      </c>
      <c r="N1302" s="544">
        <v>250</v>
      </c>
      <c r="O1302" s="544">
        <v>6.64</v>
      </c>
      <c r="P1302" s="544">
        <f t="shared" si="116"/>
        <v>1660</v>
      </c>
      <c r="Q1302" s="556"/>
      <c r="R1302" s="556">
        <v>6.64</v>
      </c>
      <c r="S1302" s="544">
        <v>0</v>
      </c>
      <c r="T1302" s="547">
        <f t="shared" si="118"/>
        <v>250</v>
      </c>
      <c r="U1302" s="547">
        <f t="shared" si="117"/>
        <v>1660</v>
      </c>
    </row>
    <row r="1303" spans="1:21" x14ac:dyDescent="0.3">
      <c r="A1303" s="541" t="s">
        <v>6113</v>
      </c>
      <c r="B1303" s="557" t="s">
        <v>10</v>
      </c>
      <c r="C1303" s="558" t="s">
        <v>6114</v>
      </c>
      <c r="D1303" s="543" t="s">
        <v>1168</v>
      </c>
      <c r="E1303" s="544">
        <v>40</v>
      </c>
      <c r="F1303" s="544">
        <v>10.28</v>
      </c>
      <c r="G1303" s="544">
        <f t="shared" si="115"/>
        <v>411.2</v>
      </c>
      <c r="H1303" s="570">
        <v>0</v>
      </c>
      <c r="I1303" s="570">
        <v>10.28</v>
      </c>
      <c r="J1303" s="570">
        <v>0</v>
      </c>
      <c r="K1303" s="544">
        <v>40</v>
      </c>
      <c r="L1303" s="544">
        <v>12.42</v>
      </c>
      <c r="M1303" s="544">
        <v>496.8</v>
      </c>
      <c r="N1303" s="544">
        <v>40</v>
      </c>
      <c r="O1303" s="544">
        <v>12.42</v>
      </c>
      <c r="P1303" s="544">
        <f t="shared" si="116"/>
        <v>496.8</v>
      </c>
      <c r="Q1303" s="556"/>
      <c r="R1303" s="556">
        <v>12.42</v>
      </c>
      <c r="S1303" s="544">
        <v>0</v>
      </c>
      <c r="T1303" s="547">
        <f t="shared" si="118"/>
        <v>40</v>
      </c>
      <c r="U1303" s="547">
        <f t="shared" si="117"/>
        <v>496.8</v>
      </c>
    </row>
    <row r="1304" spans="1:21" x14ac:dyDescent="0.3">
      <c r="A1304" s="541" t="s">
        <v>6115</v>
      </c>
      <c r="B1304" s="557" t="s">
        <v>10</v>
      </c>
      <c r="C1304" s="558" t="s">
        <v>6116</v>
      </c>
      <c r="D1304" s="543" t="s">
        <v>179</v>
      </c>
      <c r="E1304" s="544">
        <v>40</v>
      </c>
      <c r="F1304" s="544">
        <v>11.97</v>
      </c>
      <c r="G1304" s="544">
        <f t="shared" si="115"/>
        <v>478.8</v>
      </c>
      <c r="H1304" s="570">
        <v>0</v>
      </c>
      <c r="I1304" s="570">
        <v>11.97</v>
      </c>
      <c r="J1304" s="570">
        <v>0</v>
      </c>
      <c r="K1304" s="544">
        <v>40</v>
      </c>
      <c r="L1304" s="544">
        <v>14.47</v>
      </c>
      <c r="M1304" s="544">
        <v>578.79999999999995</v>
      </c>
      <c r="N1304" s="544">
        <v>40</v>
      </c>
      <c r="O1304" s="544">
        <v>14.47</v>
      </c>
      <c r="P1304" s="544">
        <f t="shared" si="116"/>
        <v>578.79999999999995</v>
      </c>
      <c r="Q1304" s="556"/>
      <c r="R1304" s="556">
        <v>14.47</v>
      </c>
      <c r="S1304" s="544">
        <v>0</v>
      </c>
      <c r="T1304" s="547">
        <f t="shared" si="118"/>
        <v>40</v>
      </c>
      <c r="U1304" s="547">
        <f t="shared" si="117"/>
        <v>578.79999999999995</v>
      </c>
    </row>
    <row r="1305" spans="1:21" x14ac:dyDescent="0.3">
      <c r="A1305" s="541" t="s">
        <v>6117</v>
      </c>
      <c r="B1305" s="557" t="s">
        <v>10</v>
      </c>
      <c r="C1305" s="558" t="s">
        <v>6118</v>
      </c>
      <c r="D1305" s="543" t="s">
        <v>217</v>
      </c>
      <c r="E1305" s="544">
        <v>9</v>
      </c>
      <c r="F1305" s="544">
        <v>24.84</v>
      </c>
      <c r="G1305" s="544">
        <f t="shared" si="115"/>
        <v>223.56</v>
      </c>
      <c r="H1305" s="570">
        <v>0</v>
      </c>
      <c r="I1305" s="570">
        <v>24.84</v>
      </c>
      <c r="J1305" s="570">
        <v>0</v>
      </c>
      <c r="K1305" s="544">
        <v>9</v>
      </c>
      <c r="L1305" s="544">
        <v>30.03</v>
      </c>
      <c r="M1305" s="544">
        <v>270.27</v>
      </c>
      <c r="N1305" s="544">
        <v>9</v>
      </c>
      <c r="O1305" s="544">
        <v>30.03</v>
      </c>
      <c r="P1305" s="544">
        <f t="shared" si="116"/>
        <v>270.27</v>
      </c>
      <c r="Q1305" s="556"/>
      <c r="R1305" s="556">
        <v>30.03</v>
      </c>
      <c r="S1305" s="544">
        <v>0</v>
      </c>
      <c r="T1305" s="547">
        <f t="shared" si="118"/>
        <v>9</v>
      </c>
      <c r="U1305" s="547">
        <f t="shared" si="117"/>
        <v>270.27</v>
      </c>
    </row>
    <row r="1306" spans="1:21" x14ac:dyDescent="0.3">
      <c r="A1306" s="541" t="s">
        <v>6119</v>
      </c>
      <c r="B1306" s="557" t="s">
        <v>10</v>
      </c>
      <c r="C1306" s="558" t="s">
        <v>6120</v>
      </c>
      <c r="D1306" s="543" t="s">
        <v>217</v>
      </c>
      <c r="E1306" s="544">
        <v>2</v>
      </c>
      <c r="F1306" s="544">
        <v>39.299999999999997</v>
      </c>
      <c r="G1306" s="544">
        <f t="shared" si="115"/>
        <v>78.599999999999994</v>
      </c>
      <c r="H1306" s="570">
        <v>0</v>
      </c>
      <c r="I1306" s="570">
        <v>39.299999999999997</v>
      </c>
      <c r="J1306" s="570">
        <v>0</v>
      </c>
      <c r="K1306" s="544">
        <v>2</v>
      </c>
      <c r="L1306" s="544">
        <v>47.51</v>
      </c>
      <c r="M1306" s="544">
        <v>95.02</v>
      </c>
      <c r="N1306" s="544">
        <v>2</v>
      </c>
      <c r="O1306" s="544">
        <v>47.51</v>
      </c>
      <c r="P1306" s="544">
        <f t="shared" si="116"/>
        <v>95.02</v>
      </c>
      <c r="Q1306" s="556"/>
      <c r="R1306" s="556">
        <v>47.51</v>
      </c>
      <c r="S1306" s="544">
        <v>0</v>
      </c>
      <c r="T1306" s="547">
        <f t="shared" si="118"/>
        <v>2</v>
      </c>
      <c r="U1306" s="547">
        <f t="shared" si="117"/>
        <v>95.02</v>
      </c>
    </row>
    <row r="1307" spans="1:21" x14ac:dyDescent="0.3">
      <c r="A1307" s="541" t="s">
        <v>6121</v>
      </c>
      <c r="B1307" s="557" t="s">
        <v>10</v>
      </c>
      <c r="C1307" s="558" t="s">
        <v>6122</v>
      </c>
      <c r="D1307" s="543" t="s">
        <v>217</v>
      </c>
      <c r="E1307" s="544">
        <v>4</v>
      </c>
      <c r="F1307" s="544">
        <v>53.75</v>
      </c>
      <c r="G1307" s="544">
        <f t="shared" ref="G1307:G1370" si="119">ROUND(E1307*F1307,2)</f>
        <v>215</v>
      </c>
      <c r="H1307" s="570">
        <v>0</v>
      </c>
      <c r="I1307" s="570">
        <v>53.75</v>
      </c>
      <c r="J1307" s="570">
        <v>0</v>
      </c>
      <c r="K1307" s="544">
        <v>4</v>
      </c>
      <c r="L1307" s="544">
        <v>64.98</v>
      </c>
      <c r="M1307" s="544">
        <v>259.92</v>
      </c>
      <c r="N1307" s="544">
        <v>4</v>
      </c>
      <c r="O1307" s="544">
        <v>64.98</v>
      </c>
      <c r="P1307" s="544">
        <f t="shared" si="116"/>
        <v>259.92</v>
      </c>
      <c r="Q1307" s="556"/>
      <c r="R1307" s="556">
        <v>64.98</v>
      </c>
      <c r="S1307" s="544">
        <v>0</v>
      </c>
      <c r="T1307" s="547">
        <f t="shared" si="118"/>
        <v>4</v>
      </c>
      <c r="U1307" s="547">
        <f t="shared" si="117"/>
        <v>259.92</v>
      </c>
    </row>
    <row r="1308" spans="1:21" x14ac:dyDescent="0.3">
      <c r="A1308" s="541" t="s">
        <v>6123</v>
      </c>
      <c r="B1308" s="557" t="s">
        <v>10</v>
      </c>
      <c r="C1308" s="558" t="s">
        <v>6124</v>
      </c>
      <c r="D1308" s="543" t="s">
        <v>217</v>
      </c>
      <c r="E1308" s="544">
        <v>2</v>
      </c>
      <c r="F1308" s="544">
        <v>30.67</v>
      </c>
      <c r="G1308" s="544">
        <f t="shared" si="119"/>
        <v>61.34</v>
      </c>
      <c r="H1308" s="570">
        <v>0</v>
      </c>
      <c r="I1308" s="570">
        <v>30.67</v>
      </c>
      <c r="J1308" s="570">
        <v>0</v>
      </c>
      <c r="K1308" s="544">
        <v>2</v>
      </c>
      <c r="L1308" s="544">
        <v>37.08</v>
      </c>
      <c r="M1308" s="544">
        <v>74.16</v>
      </c>
      <c r="N1308" s="544">
        <v>2</v>
      </c>
      <c r="O1308" s="544">
        <v>37.08</v>
      </c>
      <c r="P1308" s="544">
        <f t="shared" si="116"/>
        <v>74.16</v>
      </c>
      <c r="Q1308" s="556"/>
      <c r="R1308" s="556">
        <v>37.08</v>
      </c>
      <c r="S1308" s="544">
        <v>0</v>
      </c>
      <c r="T1308" s="547">
        <f t="shared" si="118"/>
        <v>2</v>
      </c>
      <c r="U1308" s="547">
        <f t="shared" si="117"/>
        <v>74.16</v>
      </c>
    </row>
    <row r="1309" spans="1:21" x14ac:dyDescent="0.3">
      <c r="A1309" s="541" t="s">
        <v>6125</v>
      </c>
      <c r="B1309" s="557" t="s">
        <v>10</v>
      </c>
      <c r="C1309" s="558" t="s">
        <v>6126</v>
      </c>
      <c r="D1309" s="543" t="s">
        <v>217</v>
      </c>
      <c r="E1309" s="544">
        <v>2</v>
      </c>
      <c r="F1309" s="544">
        <v>50.91</v>
      </c>
      <c r="G1309" s="544">
        <f t="shared" si="119"/>
        <v>101.82</v>
      </c>
      <c r="H1309" s="570">
        <v>0</v>
      </c>
      <c r="I1309" s="570">
        <v>50.91</v>
      </c>
      <c r="J1309" s="570">
        <v>0</v>
      </c>
      <c r="K1309" s="544">
        <v>2</v>
      </c>
      <c r="L1309" s="544">
        <v>61.55</v>
      </c>
      <c r="M1309" s="544">
        <v>123.1</v>
      </c>
      <c r="N1309" s="544">
        <v>2</v>
      </c>
      <c r="O1309" s="544">
        <v>61.55</v>
      </c>
      <c r="P1309" s="544">
        <f t="shared" si="116"/>
        <v>123.1</v>
      </c>
      <c r="Q1309" s="556"/>
      <c r="R1309" s="556">
        <v>61.55</v>
      </c>
      <c r="S1309" s="544">
        <v>0</v>
      </c>
      <c r="T1309" s="547">
        <f t="shared" si="118"/>
        <v>2</v>
      </c>
      <c r="U1309" s="547">
        <f t="shared" si="117"/>
        <v>123.1</v>
      </c>
    </row>
    <row r="1310" spans="1:21" x14ac:dyDescent="0.3">
      <c r="A1310" s="541" t="s">
        <v>6127</v>
      </c>
      <c r="B1310" s="557" t="s">
        <v>10</v>
      </c>
      <c r="C1310" s="558" t="s">
        <v>6128</v>
      </c>
      <c r="D1310" s="543" t="s">
        <v>217</v>
      </c>
      <c r="E1310" s="544">
        <v>2</v>
      </c>
      <c r="F1310" s="544">
        <v>71.16</v>
      </c>
      <c r="G1310" s="544">
        <f t="shared" si="119"/>
        <v>142.32</v>
      </c>
      <c r="H1310" s="570">
        <v>0</v>
      </c>
      <c r="I1310" s="570">
        <v>71.16</v>
      </c>
      <c r="J1310" s="570">
        <v>0</v>
      </c>
      <c r="K1310" s="544">
        <v>2</v>
      </c>
      <c r="L1310" s="544">
        <v>86.03</v>
      </c>
      <c r="M1310" s="544">
        <v>172.06</v>
      </c>
      <c r="N1310" s="544">
        <v>2</v>
      </c>
      <c r="O1310" s="544">
        <v>86.03</v>
      </c>
      <c r="P1310" s="544">
        <f t="shared" si="116"/>
        <v>172.06</v>
      </c>
      <c r="Q1310" s="556"/>
      <c r="R1310" s="556">
        <v>86.03</v>
      </c>
      <c r="S1310" s="544">
        <v>0</v>
      </c>
      <c r="T1310" s="547">
        <f t="shared" si="118"/>
        <v>2</v>
      </c>
      <c r="U1310" s="547">
        <f t="shared" si="117"/>
        <v>172.06</v>
      </c>
    </row>
    <row r="1311" spans="1:21" x14ac:dyDescent="0.3">
      <c r="A1311" s="541" t="s">
        <v>6129</v>
      </c>
      <c r="B1311" s="557" t="s">
        <v>10</v>
      </c>
      <c r="C1311" s="558" t="s">
        <v>6130</v>
      </c>
      <c r="D1311" s="543" t="s">
        <v>217</v>
      </c>
      <c r="E1311" s="544">
        <v>49</v>
      </c>
      <c r="F1311" s="544">
        <v>29.49</v>
      </c>
      <c r="G1311" s="544">
        <f t="shared" si="119"/>
        <v>1445.01</v>
      </c>
      <c r="H1311" s="570">
        <v>0</v>
      </c>
      <c r="I1311" s="570">
        <v>29.49</v>
      </c>
      <c r="J1311" s="570">
        <v>0</v>
      </c>
      <c r="K1311" s="544">
        <v>49</v>
      </c>
      <c r="L1311" s="544">
        <v>35.65</v>
      </c>
      <c r="M1311" s="544">
        <v>1746.85</v>
      </c>
      <c r="N1311" s="544">
        <v>49</v>
      </c>
      <c r="O1311" s="544">
        <v>35.65</v>
      </c>
      <c r="P1311" s="544">
        <f t="shared" si="116"/>
        <v>1746.85</v>
      </c>
      <c r="Q1311" s="556"/>
      <c r="R1311" s="556">
        <v>35.65</v>
      </c>
      <c r="S1311" s="544">
        <v>0</v>
      </c>
      <c r="T1311" s="547">
        <f t="shared" si="118"/>
        <v>49</v>
      </c>
      <c r="U1311" s="547">
        <f t="shared" si="117"/>
        <v>1746.85</v>
      </c>
    </row>
    <row r="1312" spans="1:21" x14ac:dyDescent="0.3">
      <c r="A1312" s="541" t="s">
        <v>6131</v>
      </c>
      <c r="B1312" s="557" t="s">
        <v>10</v>
      </c>
      <c r="C1312" s="558" t="s">
        <v>6132</v>
      </c>
      <c r="D1312" s="543" t="s">
        <v>217</v>
      </c>
      <c r="E1312" s="544">
        <v>10</v>
      </c>
      <c r="F1312" s="544">
        <v>13.01</v>
      </c>
      <c r="G1312" s="544">
        <f t="shared" si="119"/>
        <v>130.1</v>
      </c>
      <c r="H1312" s="570">
        <v>0</v>
      </c>
      <c r="I1312" s="570">
        <v>13.01</v>
      </c>
      <c r="J1312" s="570">
        <v>0</v>
      </c>
      <c r="K1312" s="544">
        <v>10</v>
      </c>
      <c r="L1312" s="544">
        <v>15.72</v>
      </c>
      <c r="M1312" s="544">
        <v>157.19999999999999</v>
      </c>
      <c r="N1312" s="544">
        <v>10</v>
      </c>
      <c r="O1312" s="544">
        <v>15.72</v>
      </c>
      <c r="P1312" s="544">
        <f t="shared" si="116"/>
        <v>157.19999999999999</v>
      </c>
      <c r="Q1312" s="556"/>
      <c r="R1312" s="556">
        <v>15.72</v>
      </c>
      <c r="S1312" s="544">
        <v>0</v>
      </c>
      <c r="T1312" s="547">
        <f t="shared" si="118"/>
        <v>10</v>
      </c>
      <c r="U1312" s="547">
        <f t="shared" si="117"/>
        <v>157.19999999999999</v>
      </c>
    </row>
    <row r="1313" spans="1:21" x14ac:dyDescent="0.3">
      <c r="A1313" s="541" t="s">
        <v>6133</v>
      </c>
      <c r="B1313" s="557" t="s">
        <v>10</v>
      </c>
      <c r="C1313" s="558" t="s">
        <v>6134</v>
      </c>
      <c r="D1313" s="543" t="s">
        <v>217</v>
      </c>
      <c r="E1313" s="544">
        <v>4</v>
      </c>
      <c r="F1313" s="544">
        <v>13.56</v>
      </c>
      <c r="G1313" s="544">
        <f t="shared" si="119"/>
        <v>54.24</v>
      </c>
      <c r="H1313" s="570">
        <v>0</v>
      </c>
      <c r="I1313" s="570">
        <v>13.56</v>
      </c>
      <c r="J1313" s="570">
        <v>0</v>
      </c>
      <c r="K1313" s="544">
        <v>4</v>
      </c>
      <c r="L1313" s="544">
        <v>16.39</v>
      </c>
      <c r="M1313" s="544">
        <v>65.56</v>
      </c>
      <c r="N1313" s="544">
        <v>4</v>
      </c>
      <c r="O1313" s="544">
        <v>16.39</v>
      </c>
      <c r="P1313" s="544">
        <f t="shared" si="116"/>
        <v>65.56</v>
      </c>
      <c r="Q1313" s="556"/>
      <c r="R1313" s="556">
        <v>16.39</v>
      </c>
      <c r="S1313" s="544">
        <v>0</v>
      </c>
      <c r="T1313" s="547">
        <f t="shared" si="118"/>
        <v>4</v>
      </c>
      <c r="U1313" s="547">
        <f t="shared" si="117"/>
        <v>65.56</v>
      </c>
    </row>
    <row r="1314" spans="1:21" x14ac:dyDescent="0.3">
      <c r="A1314" s="541" t="s">
        <v>6135</v>
      </c>
      <c r="B1314" s="557" t="s">
        <v>10</v>
      </c>
      <c r="C1314" s="558" t="s">
        <v>6136</v>
      </c>
      <c r="D1314" s="543" t="s">
        <v>217</v>
      </c>
      <c r="E1314" s="544">
        <v>4</v>
      </c>
      <c r="F1314" s="544">
        <v>14.63</v>
      </c>
      <c r="G1314" s="544">
        <f t="shared" si="119"/>
        <v>58.52</v>
      </c>
      <c r="H1314" s="570">
        <v>0</v>
      </c>
      <c r="I1314" s="570">
        <v>14.63</v>
      </c>
      <c r="J1314" s="570">
        <v>0</v>
      </c>
      <c r="K1314" s="544">
        <v>4</v>
      </c>
      <c r="L1314" s="544">
        <v>17.68</v>
      </c>
      <c r="M1314" s="544">
        <v>70.72</v>
      </c>
      <c r="N1314" s="544">
        <v>4</v>
      </c>
      <c r="O1314" s="544">
        <v>17.68</v>
      </c>
      <c r="P1314" s="544">
        <f t="shared" si="116"/>
        <v>70.72</v>
      </c>
      <c r="Q1314" s="556"/>
      <c r="R1314" s="556">
        <v>17.68</v>
      </c>
      <c r="S1314" s="544">
        <v>0</v>
      </c>
      <c r="T1314" s="547">
        <f t="shared" si="118"/>
        <v>4</v>
      </c>
      <c r="U1314" s="547">
        <f t="shared" si="117"/>
        <v>70.72</v>
      </c>
    </row>
    <row r="1315" spans="1:21" x14ac:dyDescent="0.3">
      <c r="A1315" s="541" t="s">
        <v>6137</v>
      </c>
      <c r="B1315" s="557" t="s">
        <v>10</v>
      </c>
      <c r="C1315" s="558" t="s">
        <v>6138</v>
      </c>
      <c r="D1315" s="543" t="s">
        <v>217</v>
      </c>
      <c r="E1315" s="544">
        <v>4</v>
      </c>
      <c r="F1315" s="544">
        <v>69.150000000000006</v>
      </c>
      <c r="G1315" s="544">
        <f t="shared" si="119"/>
        <v>276.60000000000002</v>
      </c>
      <c r="H1315" s="570">
        <v>0</v>
      </c>
      <c r="I1315" s="570">
        <v>69.150000000000006</v>
      </c>
      <c r="J1315" s="570">
        <v>0</v>
      </c>
      <c r="K1315" s="544">
        <v>4</v>
      </c>
      <c r="L1315" s="544">
        <v>83.6</v>
      </c>
      <c r="M1315" s="544">
        <v>334.4</v>
      </c>
      <c r="N1315" s="544">
        <v>4</v>
      </c>
      <c r="O1315" s="544">
        <v>83.6</v>
      </c>
      <c r="P1315" s="544">
        <f t="shared" si="116"/>
        <v>334.4</v>
      </c>
      <c r="Q1315" s="556"/>
      <c r="R1315" s="556">
        <v>83.6</v>
      </c>
      <c r="S1315" s="544">
        <v>0</v>
      </c>
      <c r="T1315" s="547">
        <f t="shared" si="118"/>
        <v>4</v>
      </c>
      <c r="U1315" s="547">
        <f t="shared" si="117"/>
        <v>334.4</v>
      </c>
    </row>
    <row r="1316" spans="1:21" ht="27.6" x14ac:dyDescent="0.3">
      <c r="A1316" s="541" t="s">
        <v>6139</v>
      </c>
      <c r="B1316" s="557" t="s">
        <v>10</v>
      </c>
      <c r="C1316" s="558" t="s">
        <v>6140</v>
      </c>
      <c r="D1316" s="543" t="s">
        <v>1200</v>
      </c>
      <c r="E1316" s="544">
        <v>4</v>
      </c>
      <c r="F1316" s="544">
        <v>68.91</v>
      </c>
      <c r="G1316" s="544">
        <f t="shared" si="119"/>
        <v>275.64</v>
      </c>
      <c r="H1316" s="570">
        <v>0</v>
      </c>
      <c r="I1316" s="570">
        <v>68.91</v>
      </c>
      <c r="J1316" s="570">
        <v>0</v>
      </c>
      <c r="K1316" s="544">
        <v>4</v>
      </c>
      <c r="L1316" s="544">
        <v>83.31</v>
      </c>
      <c r="M1316" s="544">
        <v>333.24</v>
      </c>
      <c r="N1316" s="544">
        <v>4</v>
      </c>
      <c r="O1316" s="544">
        <v>83.31</v>
      </c>
      <c r="P1316" s="544">
        <f t="shared" si="116"/>
        <v>333.24</v>
      </c>
      <c r="Q1316" s="556"/>
      <c r="R1316" s="556">
        <v>83.31</v>
      </c>
      <c r="S1316" s="544">
        <v>0</v>
      </c>
      <c r="T1316" s="547">
        <f t="shared" si="118"/>
        <v>4</v>
      </c>
      <c r="U1316" s="547">
        <f t="shared" si="117"/>
        <v>333.24</v>
      </c>
    </row>
    <row r="1317" spans="1:21" x14ac:dyDescent="0.3">
      <c r="A1317" s="541" t="s">
        <v>6141</v>
      </c>
      <c r="B1317" s="557" t="s">
        <v>10</v>
      </c>
      <c r="C1317" s="558" t="s">
        <v>6142</v>
      </c>
      <c r="D1317" s="543" t="s">
        <v>1200</v>
      </c>
      <c r="E1317" s="544">
        <v>10</v>
      </c>
      <c r="F1317" s="544">
        <v>42.2</v>
      </c>
      <c r="G1317" s="544">
        <f t="shared" si="119"/>
        <v>422</v>
      </c>
      <c r="H1317" s="570">
        <v>0</v>
      </c>
      <c r="I1317" s="570">
        <v>42.2</v>
      </c>
      <c r="J1317" s="570">
        <v>0</v>
      </c>
      <c r="K1317" s="544">
        <v>10</v>
      </c>
      <c r="L1317" s="544">
        <v>51.02</v>
      </c>
      <c r="M1317" s="544">
        <v>510.2</v>
      </c>
      <c r="N1317" s="544">
        <v>10</v>
      </c>
      <c r="O1317" s="544">
        <v>51.02</v>
      </c>
      <c r="P1317" s="544">
        <f t="shared" si="116"/>
        <v>510.2</v>
      </c>
      <c r="Q1317" s="556"/>
      <c r="R1317" s="556">
        <v>51.02</v>
      </c>
      <c r="S1317" s="544">
        <v>0</v>
      </c>
      <c r="T1317" s="547">
        <f t="shared" si="118"/>
        <v>10</v>
      </c>
      <c r="U1317" s="547">
        <f t="shared" si="117"/>
        <v>510.2</v>
      </c>
    </row>
    <row r="1318" spans="1:21" x14ac:dyDescent="0.3">
      <c r="A1318" s="541" t="s">
        <v>6143</v>
      </c>
      <c r="B1318" s="557" t="s">
        <v>10</v>
      </c>
      <c r="C1318" s="558" t="s">
        <v>6144</v>
      </c>
      <c r="D1318" s="543" t="s">
        <v>1200</v>
      </c>
      <c r="E1318" s="544">
        <v>31</v>
      </c>
      <c r="F1318" s="544">
        <v>10.71</v>
      </c>
      <c r="G1318" s="544">
        <f t="shared" si="119"/>
        <v>332.01</v>
      </c>
      <c r="H1318" s="570">
        <v>0</v>
      </c>
      <c r="I1318" s="570">
        <v>10.71</v>
      </c>
      <c r="J1318" s="570">
        <v>0</v>
      </c>
      <c r="K1318" s="544">
        <v>31</v>
      </c>
      <c r="L1318" s="544">
        <v>12.94</v>
      </c>
      <c r="M1318" s="544">
        <v>401.14</v>
      </c>
      <c r="N1318" s="544">
        <v>31</v>
      </c>
      <c r="O1318" s="544">
        <v>12.94</v>
      </c>
      <c r="P1318" s="544">
        <f t="shared" si="116"/>
        <v>401.14</v>
      </c>
      <c r="Q1318" s="556"/>
      <c r="R1318" s="556">
        <v>12.94</v>
      </c>
      <c r="S1318" s="544">
        <v>0</v>
      </c>
      <c r="T1318" s="547">
        <f t="shared" si="118"/>
        <v>31</v>
      </c>
      <c r="U1318" s="547">
        <f t="shared" si="117"/>
        <v>401.14</v>
      </c>
    </row>
    <row r="1319" spans="1:21" x14ac:dyDescent="0.3">
      <c r="A1319" s="541" t="s">
        <v>6145</v>
      </c>
      <c r="B1319" s="557" t="s">
        <v>10</v>
      </c>
      <c r="C1319" s="558" t="s">
        <v>6146</v>
      </c>
      <c r="D1319" s="543" t="s">
        <v>1168</v>
      </c>
      <c r="E1319" s="544">
        <v>155</v>
      </c>
      <c r="F1319" s="544">
        <v>20.85</v>
      </c>
      <c r="G1319" s="544">
        <f t="shared" si="119"/>
        <v>3231.75</v>
      </c>
      <c r="H1319" s="570">
        <v>0</v>
      </c>
      <c r="I1319" s="570">
        <v>20.85</v>
      </c>
      <c r="J1319" s="570">
        <v>0</v>
      </c>
      <c r="K1319" s="544">
        <v>155</v>
      </c>
      <c r="L1319" s="544">
        <v>25.2</v>
      </c>
      <c r="M1319" s="544">
        <v>3906</v>
      </c>
      <c r="N1319" s="544">
        <v>155</v>
      </c>
      <c r="O1319" s="544">
        <v>25.2</v>
      </c>
      <c r="P1319" s="544">
        <f t="shared" si="116"/>
        <v>3906</v>
      </c>
      <c r="Q1319" s="556"/>
      <c r="R1319" s="556">
        <v>25.2</v>
      </c>
      <c r="S1319" s="544">
        <v>0</v>
      </c>
      <c r="T1319" s="547">
        <f t="shared" si="118"/>
        <v>155</v>
      </c>
      <c r="U1319" s="547">
        <f t="shared" si="117"/>
        <v>3906</v>
      </c>
    </row>
    <row r="1320" spans="1:21" x14ac:dyDescent="0.3">
      <c r="A1320" s="541" t="s">
        <v>6147</v>
      </c>
      <c r="B1320" s="557" t="s">
        <v>10</v>
      </c>
      <c r="C1320" s="558" t="s">
        <v>6148</v>
      </c>
      <c r="D1320" s="543" t="s">
        <v>1200</v>
      </c>
      <c r="E1320" s="544">
        <v>200</v>
      </c>
      <c r="F1320" s="544">
        <v>6.04</v>
      </c>
      <c r="G1320" s="544">
        <f t="shared" si="119"/>
        <v>1208</v>
      </c>
      <c r="H1320" s="570">
        <v>0</v>
      </c>
      <c r="I1320" s="570">
        <v>6.04</v>
      </c>
      <c r="J1320" s="570">
        <v>0</v>
      </c>
      <c r="K1320" s="544">
        <v>200</v>
      </c>
      <c r="L1320" s="544">
        <v>7.3</v>
      </c>
      <c r="M1320" s="544">
        <v>1460</v>
      </c>
      <c r="N1320" s="544">
        <v>200</v>
      </c>
      <c r="O1320" s="544">
        <v>7.3</v>
      </c>
      <c r="P1320" s="544">
        <f t="shared" si="116"/>
        <v>1460</v>
      </c>
      <c r="Q1320" s="556"/>
      <c r="R1320" s="556">
        <v>7.3</v>
      </c>
      <c r="S1320" s="544">
        <v>0</v>
      </c>
      <c r="T1320" s="547">
        <f t="shared" si="118"/>
        <v>200</v>
      </c>
      <c r="U1320" s="547">
        <f t="shared" si="117"/>
        <v>1460</v>
      </c>
    </row>
    <row r="1321" spans="1:21" x14ac:dyDescent="0.3">
      <c r="A1321" s="541" t="s">
        <v>6149</v>
      </c>
      <c r="B1321" s="557" t="s">
        <v>10</v>
      </c>
      <c r="C1321" s="558" t="s">
        <v>6150</v>
      </c>
      <c r="D1321" s="543" t="s">
        <v>179</v>
      </c>
      <c r="E1321" s="544">
        <v>280</v>
      </c>
      <c r="F1321" s="544">
        <v>7.19</v>
      </c>
      <c r="G1321" s="544">
        <f t="shared" si="119"/>
        <v>2013.2</v>
      </c>
      <c r="H1321" s="570">
        <v>0</v>
      </c>
      <c r="I1321" s="570">
        <v>7.19</v>
      </c>
      <c r="J1321" s="570">
        <v>0</v>
      </c>
      <c r="K1321" s="544">
        <v>280</v>
      </c>
      <c r="L1321" s="544">
        <v>8.69</v>
      </c>
      <c r="M1321" s="544">
        <v>2433.1999999999998</v>
      </c>
      <c r="N1321" s="544">
        <v>280</v>
      </c>
      <c r="O1321" s="544">
        <v>8.69</v>
      </c>
      <c r="P1321" s="544">
        <f t="shared" si="116"/>
        <v>2433.1999999999998</v>
      </c>
      <c r="Q1321" s="556"/>
      <c r="R1321" s="556">
        <v>8.69</v>
      </c>
      <c r="S1321" s="544">
        <v>0</v>
      </c>
      <c r="T1321" s="547">
        <f t="shared" si="118"/>
        <v>280</v>
      </c>
      <c r="U1321" s="547">
        <f t="shared" si="117"/>
        <v>2433.1999999999998</v>
      </c>
    </row>
    <row r="1322" spans="1:21" x14ac:dyDescent="0.3">
      <c r="A1322" s="541" t="s">
        <v>6151</v>
      </c>
      <c r="B1322" s="557" t="s">
        <v>10</v>
      </c>
      <c r="C1322" s="558" t="s">
        <v>6152</v>
      </c>
      <c r="D1322" s="543" t="s">
        <v>179</v>
      </c>
      <c r="E1322" s="544">
        <v>20</v>
      </c>
      <c r="F1322" s="544">
        <v>8</v>
      </c>
      <c r="G1322" s="544">
        <f t="shared" si="119"/>
        <v>160</v>
      </c>
      <c r="H1322" s="570">
        <v>0</v>
      </c>
      <c r="I1322" s="570">
        <v>8</v>
      </c>
      <c r="J1322" s="570">
        <v>0</v>
      </c>
      <c r="K1322" s="544">
        <v>20</v>
      </c>
      <c r="L1322" s="544">
        <v>9.67</v>
      </c>
      <c r="M1322" s="544">
        <v>193.4</v>
      </c>
      <c r="N1322" s="544">
        <v>20</v>
      </c>
      <c r="O1322" s="544">
        <v>9.67</v>
      </c>
      <c r="P1322" s="544">
        <f t="shared" si="116"/>
        <v>193.4</v>
      </c>
      <c r="Q1322" s="556"/>
      <c r="R1322" s="556">
        <v>9.67</v>
      </c>
      <c r="S1322" s="544">
        <v>0</v>
      </c>
      <c r="T1322" s="547">
        <f t="shared" si="118"/>
        <v>20</v>
      </c>
      <c r="U1322" s="547">
        <f t="shared" si="117"/>
        <v>193.4</v>
      </c>
    </row>
    <row r="1323" spans="1:21" x14ac:dyDescent="0.3">
      <c r="A1323" s="541" t="s">
        <v>6153</v>
      </c>
      <c r="B1323" s="557" t="s">
        <v>10</v>
      </c>
      <c r="C1323" s="558" t="s">
        <v>4676</v>
      </c>
      <c r="D1323" s="543" t="s">
        <v>217</v>
      </c>
      <c r="E1323" s="544">
        <v>13</v>
      </c>
      <c r="F1323" s="544">
        <v>61.86</v>
      </c>
      <c r="G1323" s="544">
        <f t="shared" si="119"/>
        <v>804.18</v>
      </c>
      <c r="H1323" s="570">
        <v>0</v>
      </c>
      <c r="I1323" s="570">
        <v>61.86</v>
      </c>
      <c r="J1323" s="570">
        <v>0</v>
      </c>
      <c r="K1323" s="544">
        <v>13</v>
      </c>
      <c r="L1323" s="544">
        <v>74.790000000000006</v>
      </c>
      <c r="M1323" s="544">
        <v>972.27</v>
      </c>
      <c r="N1323" s="544">
        <v>13</v>
      </c>
      <c r="O1323" s="544">
        <v>74.790000000000006</v>
      </c>
      <c r="P1323" s="544">
        <f t="shared" si="116"/>
        <v>972.27</v>
      </c>
      <c r="Q1323" s="556"/>
      <c r="R1323" s="556">
        <v>74.790000000000006</v>
      </c>
      <c r="S1323" s="544">
        <v>0</v>
      </c>
      <c r="T1323" s="547">
        <f t="shared" si="118"/>
        <v>13</v>
      </c>
      <c r="U1323" s="547">
        <f t="shared" si="117"/>
        <v>972.27</v>
      </c>
    </row>
    <row r="1324" spans="1:21" x14ac:dyDescent="0.3">
      <c r="A1324" s="541" t="s">
        <v>6154</v>
      </c>
      <c r="B1324" s="557" t="s">
        <v>10</v>
      </c>
      <c r="C1324" s="558" t="s">
        <v>4954</v>
      </c>
      <c r="D1324" s="543" t="s">
        <v>217</v>
      </c>
      <c r="E1324" s="544">
        <v>40</v>
      </c>
      <c r="F1324" s="544">
        <v>139.22</v>
      </c>
      <c r="G1324" s="544">
        <f t="shared" si="119"/>
        <v>5568.8</v>
      </c>
      <c r="H1324" s="570">
        <v>0</v>
      </c>
      <c r="I1324" s="570">
        <v>139.22</v>
      </c>
      <c r="J1324" s="570">
        <v>0</v>
      </c>
      <c r="K1324" s="544">
        <v>40</v>
      </c>
      <c r="L1324" s="544">
        <v>168.32</v>
      </c>
      <c r="M1324" s="544">
        <v>6732.8</v>
      </c>
      <c r="N1324" s="544">
        <v>40</v>
      </c>
      <c r="O1324" s="544">
        <v>168.32</v>
      </c>
      <c r="P1324" s="544">
        <f t="shared" si="116"/>
        <v>6732.8</v>
      </c>
      <c r="Q1324" s="556"/>
      <c r="R1324" s="556">
        <v>168.32</v>
      </c>
      <c r="S1324" s="544">
        <v>0</v>
      </c>
      <c r="T1324" s="547">
        <f t="shared" si="118"/>
        <v>40</v>
      </c>
      <c r="U1324" s="547">
        <f t="shared" si="117"/>
        <v>6732.8</v>
      </c>
    </row>
    <row r="1325" spans="1:21" ht="27.6" x14ac:dyDescent="0.3">
      <c r="A1325" s="541" t="s">
        <v>6155</v>
      </c>
      <c r="B1325" s="557" t="s">
        <v>10</v>
      </c>
      <c r="C1325" s="558" t="s">
        <v>6156</v>
      </c>
      <c r="D1325" s="543" t="s">
        <v>217</v>
      </c>
      <c r="E1325" s="544">
        <v>2</v>
      </c>
      <c r="F1325" s="544">
        <v>78.069999999999993</v>
      </c>
      <c r="G1325" s="544">
        <f t="shared" si="119"/>
        <v>156.13999999999999</v>
      </c>
      <c r="H1325" s="570">
        <v>0</v>
      </c>
      <c r="I1325" s="570">
        <v>78.069999999999993</v>
      </c>
      <c r="J1325" s="570">
        <v>0</v>
      </c>
      <c r="K1325" s="544">
        <v>2</v>
      </c>
      <c r="L1325" s="544">
        <v>94.39</v>
      </c>
      <c r="M1325" s="544">
        <v>188.78</v>
      </c>
      <c r="N1325" s="544">
        <v>2</v>
      </c>
      <c r="O1325" s="544">
        <v>94.39</v>
      </c>
      <c r="P1325" s="544">
        <f t="shared" si="116"/>
        <v>188.78</v>
      </c>
      <c r="Q1325" s="556"/>
      <c r="R1325" s="556">
        <v>94.39</v>
      </c>
      <c r="S1325" s="544">
        <v>0</v>
      </c>
      <c r="T1325" s="547">
        <f t="shared" si="118"/>
        <v>2</v>
      </c>
      <c r="U1325" s="547">
        <f t="shared" si="117"/>
        <v>188.78</v>
      </c>
    </row>
    <row r="1326" spans="1:21" x14ac:dyDescent="0.3">
      <c r="A1326" s="541" t="s">
        <v>6157</v>
      </c>
      <c r="B1326" s="557" t="s">
        <v>10</v>
      </c>
      <c r="C1326" s="558" t="s">
        <v>6158</v>
      </c>
      <c r="D1326" s="543" t="s">
        <v>1200</v>
      </c>
      <c r="E1326" s="544">
        <v>4</v>
      </c>
      <c r="F1326" s="544">
        <v>122.41</v>
      </c>
      <c r="G1326" s="544">
        <f t="shared" si="119"/>
        <v>489.64</v>
      </c>
      <c r="H1326" s="570">
        <v>0</v>
      </c>
      <c r="I1326" s="570">
        <v>122.41</v>
      </c>
      <c r="J1326" s="570">
        <v>0</v>
      </c>
      <c r="K1326" s="544">
        <v>4</v>
      </c>
      <c r="L1326" s="544">
        <v>148</v>
      </c>
      <c r="M1326" s="544">
        <v>592</v>
      </c>
      <c r="N1326" s="544">
        <v>4</v>
      </c>
      <c r="O1326" s="544">
        <v>148</v>
      </c>
      <c r="P1326" s="544">
        <f t="shared" si="116"/>
        <v>592</v>
      </c>
      <c r="Q1326" s="556"/>
      <c r="R1326" s="556">
        <v>148</v>
      </c>
      <c r="S1326" s="544">
        <v>0</v>
      </c>
      <c r="T1326" s="547">
        <f t="shared" si="118"/>
        <v>4</v>
      </c>
      <c r="U1326" s="547">
        <f t="shared" si="117"/>
        <v>592</v>
      </c>
    </row>
    <row r="1327" spans="1:21" ht="27.6" x14ac:dyDescent="0.3">
      <c r="A1327" s="541" t="s">
        <v>6159</v>
      </c>
      <c r="B1327" s="557" t="s">
        <v>10</v>
      </c>
      <c r="C1327" s="558" t="s">
        <v>4998</v>
      </c>
      <c r="D1327" s="543" t="s">
        <v>1200</v>
      </c>
      <c r="E1327" s="544">
        <v>3</v>
      </c>
      <c r="F1327" s="544">
        <v>926.41</v>
      </c>
      <c r="G1327" s="544">
        <f t="shared" si="119"/>
        <v>2779.23</v>
      </c>
      <c r="H1327" s="570">
        <v>0</v>
      </c>
      <c r="I1327" s="570">
        <v>926.41</v>
      </c>
      <c r="J1327" s="570">
        <v>0</v>
      </c>
      <c r="K1327" s="544">
        <v>3</v>
      </c>
      <c r="L1327" s="544">
        <v>1120.07</v>
      </c>
      <c r="M1327" s="544">
        <v>3360.21</v>
      </c>
      <c r="N1327" s="544">
        <v>3</v>
      </c>
      <c r="O1327" s="544">
        <v>1120.07</v>
      </c>
      <c r="P1327" s="544">
        <f t="shared" ref="P1327:P1390" si="120">ROUND(N1327*O1327,2)</f>
        <v>3360.21</v>
      </c>
      <c r="Q1327" s="556"/>
      <c r="R1327" s="556">
        <v>1120.07</v>
      </c>
      <c r="S1327" s="544">
        <v>0</v>
      </c>
      <c r="T1327" s="547">
        <f t="shared" si="118"/>
        <v>3</v>
      </c>
      <c r="U1327" s="547">
        <f t="shared" si="117"/>
        <v>3360.21</v>
      </c>
    </row>
    <row r="1328" spans="1:21" ht="27.6" x14ac:dyDescent="0.3">
      <c r="A1328" s="541" t="s">
        <v>6160</v>
      </c>
      <c r="B1328" s="557" t="s">
        <v>10</v>
      </c>
      <c r="C1328" s="558" t="s">
        <v>6161</v>
      </c>
      <c r="D1328" s="543" t="s">
        <v>1200</v>
      </c>
      <c r="E1328" s="544">
        <v>4</v>
      </c>
      <c r="F1328" s="544">
        <v>254.93</v>
      </c>
      <c r="G1328" s="544">
        <f t="shared" si="119"/>
        <v>1019.72</v>
      </c>
      <c r="H1328" s="570">
        <v>0</v>
      </c>
      <c r="I1328" s="570">
        <v>254.93</v>
      </c>
      <c r="J1328" s="570">
        <v>0</v>
      </c>
      <c r="K1328" s="544">
        <v>4</v>
      </c>
      <c r="L1328" s="544">
        <v>308.22000000000003</v>
      </c>
      <c r="M1328" s="544">
        <v>1232.8800000000001</v>
      </c>
      <c r="N1328" s="544">
        <v>4</v>
      </c>
      <c r="O1328" s="544">
        <v>308.22000000000003</v>
      </c>
      <c r="P1328" s="544">
        <f t="shared" si="120"/>
        <v>1232.8800000000001</v>
      </c>
      <c r="Q1328" s="556"/>
      <c r="R1328" s="556">
        <v>308.22000000000003</v>
      </c>
      <c r="S1328" s="544">
        <v>0</v>
      </c>
      <c r="T1328" s="547">
        <f t="shared" si="118"/>
        <v>4</v>
      </c>
      <c r="U1328" s="547">
        <f t="shared" si="117"/>
        <v>1232.8800000000001</v>
      </c>
    </row>
    <row r="1329" spans="1:21" x14ac:dyDescent="0.3">
      <c r="A1329" s="541" t="s">
        <v>6162</v>
      </c>
      <c r="B1329" s="557" t="s">
        <v>10</v>
      </c>
      <c r="C1329" s="558" t="s">
        <v>6163</v>
      </c>
      <c r="D1329" s="543" t="s">
        <v>1200</v>
      </c>
      <c r="E1329" s="544">
        <v>4</v>
      </c>
      <c r="F1329" s="544">
        <v>254.39</v>
      </c>
      <c r="G1329" s="544">
        <f t="shared" si="119"/>
        <v>1017.56</v>
      </c>
      <c r="H1329" s="570">
        <v>0</v>
      </c>
      <c r="I1329" s="570">
        <v>254.39</v>
      </c>
      <c r="J1329" s="570">
        <v>0</v>
      </c>
      <c r="K1329" s="544">
        <v>4</v>
      </c>
      <c r="L1329" s="544">
        <v>307.57</v>
      </c>
      <c r="M1329" s="544">
        <v>1230.28</v>
      </c>
      <c r="N1329" s="544">
        <v>4</v>
      </c>
      <c r="O1329" s="544">
        <v>307.57</v>
      </c>
      <c r="P1329" s="544">
        <f t="shared" si="120"/>
        <v>1230.28</v>
      </c>
      <c r="Q1329" s="556"/>
      <c r="R1329" s="556">
        <v>307.57</v>
      </c>
      <c r="S1329" s="544">
        <v>0</v>
      </c>
      <c r="T1329" s="547">
        <f t="shared" si="118"/>
        <v>4</v>
      </c>
      <c r="U1329" s="547">
        <f t="shared" si="117"/>
        <v>1230.28</v>
      </c>
    </row>
    <row r="1330" spans="1:21" ht="27.6" x14ac:dyDescent="0.3">
      <c r="A1330" s="541" t="s">
        <v>6164</v>
      </c>
      <c r="B1330" s="557" t="s">
        <v>10</v>
      </c>
      <c r="C1330" s="558" t="s">
        <v>6165</v>
      </c>
      <c r="D1330" s="543" t="s">
        <v>217</v>
      </c>
      <c r="E1330" s="544">
        <v>14</v>
      </c>
      <c r="F1330" s="544">
        <v>99.44</v>
      </c>
      <c r="G1330" s="544">
        <f t="shared" si="119"/>
        <v>1392.16</v>
      </c>
      <c r="H1330" s="570">
        <v>0</v>
      </c>
      <c r="I1330" s="570">
        <v>99.44</v>
      </c>
      <c r="J1330" s="570">
        <v>0</v>
      </c>
      <c r="K1330" s="544">
        <v>14</v>
      </c>
      <c r="L1330" s="544">
        <v>120.22</v>
      </c>
      <c r="M1330" s="544">
        <v>1683.08</v>
      </c>
      <c r="N1330" s="544">
        <v>14</v>
      </c>
      <c r="O1330" s="544">
        <v>120.22</v>
      </c>
      <c r="P1330" s="544">
        <f t="shared" si="120"/>
        <v>1683.08</v>
      </c>
      <c r="Q1330" s="556"/>
      <c r="R1330" s="556">
        <v>120.22</v>
      </c>
      <c r="S1330" s="544">
        <v>0</v>
      </c>
      <c r="T1330" s="547">
        <f t="shared" si="118"/>
        <v>14</v>
      </c>
      <c r="U1330" s="547">
        <f t="shared" si="117"/>
        <v>1683.08</v>
      </c>
    </row>
    <row r="1331" spans="1:21" x14ac:dyDescent="0.3">
      <c r="A1331" s="541" t="s">
        <v>6166</v>
      </c>
      <c r="B1331" s="557" t="s">
        <v>10</v>
      </c>
      <c r="C1331" s="558" t="s">
        <v>6167</v>
      </c>
      <c r="D1331" s="543" t="s">
        <v>217</v>
      </c>
      <c r="E1331" s="544">
        <v>14</v>
      </c>
      <c r="F1331" s="544">
        <v>321.11</v>
      </c>
      <c r="G1331" s="544">
        <f t="shared" si="119"/>
        <v>4495.54</v>
      </c>
      <c r="H1331" s="570">
        <v>0</v>
      </c>
      <c r="I1331" s="570">
        <v>321.11</v>
      </c>
      <c r="J1331" s="570">
        <v>0</v>
      </c>
      <c r="K1331" s="544">
        <v>14</v>
      </c>
      <c r="L1331" s="544">
        <v>388.23</v>
      </c>
      <c r="M1331" s="544">
        <v>5435.22</v>
      </c>
      <c r="N1331" s="544">
        <v>14</v>
      </c>
      <c r="O1331" s="544">
        <v>388.23</v>
      </c>
      <c r="P1331" s="544">
        <f t="shared" si="120"/>
        <v>5435.22</v>
      </c>
      <c r="Q1331" s="556"/>
      <c r="R1331" s="556">
        <v>388.23</v>
      </c>
      <c r="S1331" s="544">
        <v>0</v>
      </c>
      <c r="T1331" s="547">
        <f t="shared" si="118"/>
        <v>14</v>
      </c>
      <c r="U1331" s="547">
        <f t="shared" si="117"/>
        <v>5435.22</v>
      </c>
    </row>
    <row r="1332" spans="1:21" ht="27.6" x14ac:dyDescent="0.3">
      <c r="A1332" s="541" t="s">
        <v>6168</v>
      </c>
      <c r="B1332" s="557" t="s">
        <v>10</v>
      </c>
      <c r="C1332" s="558" t="s">
        <v>6169</v>
      </c>
      <c r="D1332" s="543" t="s">
        <v>1200</v>
      </c>
      <c r="E1332" s="544">
        <v>1</v>
      </c>
      <c r="F1332" s="544">
        <v>547.91</v>
      </c>
      <c r="G1332" s="544">
        <f t="shared" si="119"/>
        <v>547.91</v>
      </c>
      <c r="H1332" s="570">
        <v>0</v>
      </c>
      <c r="I1332" s="570">
        <v>547.91</v>
      </c>
      <c r="J1332" s="570">
        <v>0</v>
      </c>
      <c r="K1332" s="544">
        <v>1</v>
      </c>
      <c r="L1332" s="544">
        <v>662.45</v>
      </c>
      <c r="M1332" s="544">
        <v>662.45</v>
      </c>
      <c r="N1332" s="544">
        <v>1</v>
      </c>
      <c r="O1332" s="544">
        <v>662.45</v>
      </c>
      <c r="P1332" s="544">
        <f t="shared" si="120"/>
        <v>662.45</v>
      </c>
      <c r="Q1332" s="556"/>
      <c r="R1332" s="556">
        <v>662.45</v>
      </c>
      <c r="S1332" s="544">
        <v>0</v>
      </c>
      <c r="T1332" s="547">
        <f t="shared" si="118"/>
        <v>1</v>
      </c>
      <c r="U1332" s="547">
        <f t="shared" si="117"/>
        <v>662.45</v>
      </c>
    </row>
    <row r="1333" spans="1:21" x14ac:dyDescent="0.3">
      <c r="A1333" s="550" t="s">
        <v>6170</v>
      </c>
      <c r="B1333" s="551" t="s">
        <v>6171</v>
      </c>
      <c r="C1333" s="552"/>
      <c r="D1333" s="553">
        <v>0</v>
      </c>
      <c r="E1333" s="554">
        <v>0</v>
      </c>
      <c r="F1333" s="554">
        <v>0</v>
      </c>
      <c r="G1333" s="554">
        <f t="shared" si="119"/>
        <v>0</v>
      </c>
      <c r="H1333" s="555">
        <v>0</v>
      </c>
      <c r="I1333" s="555">
        <v>0</v>
      </c>
      <c r="J1333" s="555">
        <v>0</v>
      </c>
      <c r="K1333" s="554"/>
      <c r="L1333" s="554">
        <v>0</v>
      </c>
      <c r="M1333" s="554">
        <v>0</v>
      </c>
      <c r="N1333" s="554"/>
      <c r="O1333" s="554">
        <v>0</v>
      </c>
      <c r="P1333" s="544">
        <f t="shared" si="120"/>
        <v>0</v>
      </c>
      <c r="Q1333" s="556"/>
      <c r="R1333" s="556">
        <v>0</v>
      </c>
      <c r="S1333" s="544">
        <v>0</v>
      </c>
      <c r="T1333" s="547">
        <f t="shared" si="118"/>
        <v>0</v>
      </c>
      <c r="U1333" s="547">
        <f t="shared" si="117"/>
        <v>0</v>
      </c>
    </row>
    <row r="1334" spans="1:21" x14ac:dyDescent="0.3">
      <c r="A1334" s="541" t="s">
        <v>6172</v>
      </c>
      <c r="B1334" s="557" t="s">
        <v>10</v>
      </c>
      <c r="C1334" s="558" t="s">
        <v>6102</v>
      </c>
      <c r="D1334" s="543" t="s">
        <v>217</v>
      </c>
      <c r="E1334" s="544">
        <v>112</v>
      </c>
      <c r="F1334" s="544">
        <v>13.23</v>
      </c>
      <c r="G1334" s="544">
        <f t="shared" si="119"/>
        <v>1481.76</v>
      </c>
      <c r="H1334" s="570">
        <v>0</v>
      </c>
      <c r="I1334" s="570">
        <v>13.23</v>
      </c>
      <c r="J1334" s="570">
        <v>0</v>
      </c>
      <c r="K1334" s="544">
        <v>112</v>
      </c>
      <c r="L1334" s="544">
        <v>15.99</v>
      </c>
      <c r="M1334" s="544">
        <v>1790.88</v>
      </c>
      <c r="N1334" s="544">
        <v>112</v>
      </c>
      <c r="O1334" s="544">
        <v>15.99</v>
      </c>
      <c r="P1334" s="544">
        <f t="shared" si="120"/>
        <v>1790.88</v>
      </c>
      <c r="Q1334" s="556"/>
      <c r="R1334" s="556">
        <v>15.99</v>
      </c>
      <c r="S1334" s="544">
        <v>1790.88</v>
      </c>
      <c r="T1334" s="547">
        <f t="shared" si="118"/>
        <v>112</v>
      </c>
      <c r="U1334" s="547">
        <f t="shared" si="117"/>
        <v>1790.88</v>
      </c>
    </row>
    <row r="1335" spans="1:21" x14ac:dyDescent="0.3">
      <c r="A1335" s="541" t="s">
        <v>6173</v>
      </c>
      <c r="B1335" s="557" t="s">
        <v>10</v>
      </c>
      <c r="C1335" s="558" t="s">
        <v>6104</v>
      </c>
      <c r="D1335" s="543" t="s">
        <v>217</v>
      </c>
      <c r="E1335" s="544">
        <v>47</v>
      </c>
      <c r="F1335" s="544">
        <v>11.12</v>
      </c>
      <c r="G1335" s="544">
        <f t="shared" si="119"/>
        <v>522.64</v>
      </c>
      <c r="H1335" s="570">
        <v>0</v>
      </c>
      <c r="I1335" s="570">
        <v>11.12</v>
      </c>
      <c r="J1335" s="570">
        <v>0</v>
      </c>
      <c r="K1335" s="544">
        <v>47</v>
      </c>
      <c r="L1335" s="544">
        <v>13.44</v>
      </c>
      <c r="M1335" s="544">
        <v>631.67999999999995</v>
      </c>
      <c r="N1335" s="544">
        <v>47</v>
      </c>
      <c r="O1335" s="544">
        <v>13.44</v>
      </c>
      <c r="P1335" s="544">
        <f t="shared" si="120"/>
        <v>631.67999999999995</v>
      </c>
      <c r="Q1335" s="556"/>
      <c r="R1335" s="556">
        <v>13.44</v>
      </c>
      <c r="S1335" s="544">
        <v>631.67999999999995</v>
      </c>
      <c r="T1335" s="547">
        <f t="shared" si="118"/>
        <v>47</v>
      </c>
      <c r="U1335" s="547">
        <f t="shared" si="117"/>
        <v>631.67999999999995</v>
      </c>
    </row>
    <row r="1336" spans="1:21" x14ac:dyDescent="0.3">
      <c r="A1336" s="541" t="s">
        <v>6174</v>
      </c>
      <c r="B1336" s="557" t="s">
        <v>10</v>
      </c>
      <c r="C1336" s="558" t="s">
        <v>6175</v>
      </c>
      <c r="D1336" s="543" t="s">
        <v>1168</v>
      </c>
      <c r="E1336" s="544">
        <v>210</v>
      </c>
      <c r="F1336" s="544">
        <v>25.16</v>
      </c>
      <c r="G1336" s="544">
        <f t="shared" si="119"/>
        <v>5283.6</v>
      </c>
      <c r="H1336" s="570">
        <v>0</v>
      </c>
      <c r="I1336" s="570">
        <v>25.16</v>
      </c>
      <c r="J1336" s="570">
        <v>0</v>
      </c>
      <c r="K1336" s="544">
        <v>210</v>
      </c>
      <c r="L1336" s="544">
        <v>30.41</v>
      </c>
      <c r="M1336" s="544">
        <v>6386.1</v>
      </c>
      <c r="N1336" s="544">
        <v>210</v>
      </c>
      <c r="O1336" s="544">
        <v>30.41</v>
      </c>
      <c r="P1336" s="544">
        <f t="shared" si="120"/>
        <v>6386.1</v>
      </c>
      <c r="Q1336" s="556"/>
      <c r="R1336" s="556">
        <v>30.41</v>
      </c>
      <c r="S1336" s="544">
        <v>6386.1</v>
      </c>
      <c r="T1336" s="547">
        <f t="shared" si="118"/>
        <v>210</v>
      </c>
      <c r="U1336" s="547">
        <f t="shared" si="117"/>
        <v>6386.1</v>
      </c>
    </row>
    <row r="1337" spans="1:21" x14ac:dyDescent="0.3">
      <c r="A1337" s="541" t="s">
        <v>6176</v>
      </c>
      <c r="B1337" s="557" t="s">
        <v>10</v>
      </c>
      <c r="C1337" s="558" t="s">
        <v>6108</v>
      </c>
      <c r="D1337" s="543" t="s">
        <v>179</v>
      </c>
      <c r="E1337" s="544">
        <v>950</v>
      </c>
      <c r="F1337" s="544">
        <v>2.39</v>
      </c>
      <c r="G1337" s="544">
        <f t="shared" si="119"/>
        <v>2270.5</v>
      </c>
      <c r="H1337" s="570">
        <v>0</v>
      </c>
      <c r="I1337" s="570">
        <v>2.39</v>
      </c>
      <c r="J1337" s="570">
        <v>0</v>
      </c>
      <c r="K1337" s="544">
        <v>950</v>
      </c>
      <c r="L1337" s="544">
        <v>2.88</v>
      </c>
      <c r="M1337" s="544">
        <v>2736</v>
      </c>
      <c r="N1337" s="544">
        <v>950</v>
      </c>
      <c r="O1337" s="544">
        <v>2.88</v>
      </c>
      <c r="P1337" s="544">
        <f t="shared" si="120"/>
        <v>2736</v>
      </c>
      <c r="Q1337" s="556"/>
      <c r="R1337" s="556">
        <v>2.88</v>
      </c>
      <c r="S1337" s="544">
        <v>2736</v>
      </c>
      <c r="T1337" s="547">
        <f t="shared" si="118"/>
        <v>950</v>
      </c>
      <c r="U1337" s="547">
        <f t="shared" ref="U1337:U1400" si="121">ROUNDDOWN((H1337*I1337)+(K1337*L1337)+(Q1337*R1337),2)</f>
        <v>2736</v>
      </c>
    </row>
    <row r="1338" spans="1:21" x14ac:dyDescent="0.3">
      <c r="A1338" s="541" t="s">
        <v>6177</v>
      </c>
      <c r="B1338" s="557" t="s">
        <v>10</v>
      </c>
      <c r="C1338" s="558" t="s">
        <v>6110</v>
      </c>
      <c r="D1338" s="543" t="s">
        <v>179</v>
      </c>
      <c r="E1338" s="544">
        <v>1750</v>
      </c>
      <c r="F1338" s="544">
        <v>3.41</v>
      </c>
      <c r="G1338" s="544">
        <f t="shared" si="119"/>
        <v>5967.5</v>
      </c>
      <c r="H1338" s="570">
        <v>0</v>
      </c>
      <c r="I1338" s="570">
        <v>3.41</v>
      </c>
      <c r="J1338" s="570">
        <v>0</v>
      </c>
      <c r="K1338" s="544">
        <v>1750</v>
      </c>
      <c r="L1338" s="544">
        <v>4.12</v>
      </c>
      <c r="M1338" s="544">
        <v>7210</v>
      </c>
      <c r="N1338" s="544">
        <v>1750</v>
      </c>
      <c r="O1338" s="544">
        <v>4.12</v>
      </c>
      <c r="P1338" s="544">
        <f t="shared" si="120"/>
        <v>7210</v>
      </c>
      <c r="Q1338" s="556"/>
      <c r="R1338" s="556">
        <v>4.12</v>
      </c>
      <c r="S1338" s="544">
        <v>7210</v>
      </c>
      <c r="T1338" s="547">
        <f t="shared" si="118"/>
        <v>1750</v>
      </c>
      <c r="U1338" s="547">
        <f t="shared" si="121"/>
        <v>7210</v>
      </c>
    </row>
    <row r="1339" spans="1:21" x14ac:dyDescent="0.3">
      <c r="A1339" s="541" t="s">
        <v>6178</v>
      </c>
      <c r="B1339" s="557" t="s">
        <v>10</v>
      </c>
      <c r="C1339" s="558" t="s">
        <v>6118</v>
      </c>
      <c r="D1339" s="543" t="s">
        <v>217</v>
      </c>
      <c r="E1339" s="544">
        <v>1</v>
      </c>
      <c r="F1339" s="544">
        <v>24.84</v>
      </c>
      <c r="G1339" s="544">
        <f t="shared" si="119"/>
        <v>24.84</v>
      </c>
      <c r="H1339" s="570">
        <v>0</v>
      </c>
      <c r="I1339" s="570">
        <v>24.84</v>
      </c>
      <c r="J1339" s="570">
        <v>0</v>
      </c>
      <c r="K1339" s="544">
        <v>1</v>
      </c>
      <c r="L1339" s="544">
        <v>30.03</v>
      </c>
      <c r="M1339" s="544">
        <v>30.03</v>
      </c>
      <c r="N1339" s="544">
        <v>1</v>
      </c>
      <c r="O1339" s="544">
        <v>30.03</v>
      </c>
      <c r="P1339" s="544">
        <f t="shared" si="120"/>
        <v>30.03</v>
      </c>
      <c r="Q1339" s="556"/>
      <c r="R1339" s="556">
        <v>30.03</v>
      </c>
      <c r="S1339" s="544">
        <v>30.03</v>
      </c>
      <c r="T1339" s="547">
        <f t="shared" si="118"/>
        <v>1</v>
      </c>
      <c r="U1339" s="547">
        <f t="shared" si="121"/>
        <v>30.03</v>
      </c>
    </row>
    <row r="1340" spans="1:21" x14ac:dyDescent="0.3">
      <c r="A1340" s="541" t="s">
        <v>6179</v>
      </c>
      <c r="B1340" s="557" t="s">
        <v>10</v>
      </c>
      <c r="C1340" s="558" t="s">
        <v>6120</v>
      </c>
      <c r="D1340" s="543" t="s">
        <v>217</v>
      </c>
      <c r="E1340" s="544">
        <v>13</v>
      </c>
      <c r="F1340" s="544">
        <v>39.299999999999997</v>
      </c>
      <c r="G1340" s="544">
        <f t="shared" si="119"/>
        <v>510.9</v>
      </c>
      <c r="H1340" s="570">
        <v>0</v>
      </c>
      <c r="I1340" s="570">
        <v>39.299999999999997</v>
      </c>
      <c r="J1340" s="570">
        <v>0</v>
      </c>
      <c r="K1340" s="544">
        <v>13</v>
      </c>
      <c r="L1340" s="544">
        <v>47.51</v>
      </c>
      <c r="M1340" s="544">
        <v>617.63</v>
      </c>
      <c r="N1340" s="544">
        <v>13</v>
      </c>
      <c r="O1340" s="544">
        <v>47.51</v>
      </c>
      <c r="P1340" s="544">
        <f t="shared" si="120"/>
        <v>617.63</v>
      </c>
      <c r="Q1340" s="556"/>
      <c r="R1340" s="556">
        <v>47.51</v>
      </c>
      <c r="S1340" s="544">
        <v>617.63</v>
      </c>
      <c r="T1340" s="547">
        <f t="shared" si="118"/>
        <v>13</v>
      </c>
      <c r="U1340" s="547">
        <f t="shared" si="121"/>
        <v>617.63</v>
      </c>
    </row>
    <row r="1341" spans="1:21" x14ac:dyDescent="0.3">
      <c r="A1341" s="541" t="s">
        <v>6180</v>
      </c>
      <c r="B1341" s="557" t="s">
        <v>10</v>
      </c>
      <c r="C1341" s="558" t="s">
        <v>6122</v>
      </c>
      <c r="D1341" s="543" t="s">
        <v>217</v>
      </c>
      <c r="E1341" s="544">
        <v>3</v>
      </c>
      <c r="F1341" s="544">
        <v>53.75</v>
      </c>
      <c r="G1341" s="544">
        <f t="shared" si="119"/>
        <v>161.25</v>
      </c>
      <c r="H1341" s="570">
        <v>0</v>
      </c>
      <c r="I1341" s="570">
        <v>53.75</v>
      </c>
      <c r="J1341" s="570">
        <v>0</v>
      </c>
      <c r="K1341" s="544">
        <v>3</v>
      </c>
      <c r="L1341" s="544">
        <v>64.98</v>
      </c>
      <c r="M1341" s="544">
        <v>194.94</v>
      </c>
      <c r="N1341" s="544">
        <v>3</v>
      </c>
      <c r="O1341" s="544">
        <v>64.98</v>
      </c>
      <c r="P1341" s="544">
        <f t="shared" si="120"/>
        <v>194.94</v>
      </c>
      <c r="Q1341" s="556"/>
      <c r="R1341" s="556">
        <v>64.98</v>
      </c>
      <c r="S1341" s="544">
        <v>194.94</v>
      </c>
      <c r="T1341" s="547">
        <f t="shared" si="118"/>
        <v>3</v>
      </c>
      <c r="U1341" s="547">
        <f t="shared" si="121"/>
        <v>194.94</v>
      </c>
    </row>
    <row r="1342" spans="1:21" x14ac:dyDescent="0.3">
      <c r="A1342" s="541" t="s">
        <v>6181</v>
      </c>
      <c r="B1342" s="557" t="s">
        <v>10</v>
      </c>
      <c r="C1342" s="558" t="s">
        <v>6124</v>
      </c>
      <c r="D1342" s="543" t="s">
        <v>217</v>
      </c>
      <c r="E1342" s="544">
        <v>2</v>
      </c>
      <c r="F1342" s="544">
        <v>30.67</v>
      </c>
      <c r="G1342" s="544">
        <f t="shared" si="119"/>
        <v>61.34</v>
      </c>
      <c r="H1342" s="570">
        <v>0</v>
      </c>
      <c r="I1342" s="570">
        <v>30.67</v>
      </c>
      <c r="J1342" s="570">
        <v>0</v>
      </c>
      <c r="K1342" s="544">
        <v>2</v>
      </c>
      <c r="L1342" s="544">
        <v>37.08</v>
      </c>
      <c r="M1342" s="544">
        <v>74.16</v>
      </c>
      <c r="N1342" s="544">
        <v>2</v>
      </c>
      <c r="O1342" s="544">
        <v>37.08</v>
      </c>
      <c r="P1342" s="544">
        <f t="shared" si="120"/>
        <v>74.16</v>
      </c>
      <c r="Q1342" s="556"/>
      <c r="R1342" s="556">
        <v>37.08</v>
      </c>
      <c r="S1342" s="544">
        <v>74.16</v>
      </c>
      <c r="T1342" s="547">
        <f t="shared" si="118"/>
        <v>2</v>
      </c>
      <c r="U1342" s="547">
        <f t="shared" si="121"/>
        <v>74.16</v>
      </c>
    </row>
    <row r="1343" spans="1:21" x14ac:dyDescent="0.3">
      <c r="A1343" s="541" t="s">
        <v>6182</v>
      </c>
      <c r="B1343" s="557" t="s">
        <v>10</v>
      </c>
      <c r="C1343" s="558" t="s">
        <v>6126</v>
      </c>
      <c r="D1343" s="543" t="s">
        <v>217</v>
      </c>
      <c r="E1343" s="544">
        <v>1</v>
      </c>
      <c r="F1343" s="544">
        <v>50.91</v>
      </c>
      <c r="G1343" s="544">
        <f t="shared" si="119"/>
        <v>50.91</v>
      </c>
      <c r="H1343" s="570">
        <v>0</v>
      </c>
      <c r="I1343" s="570">
        <v>50.91</v>
      </c>
      <c r="J1343" s="570">
        <v>0</v>
      </c>
      <c r="K1343" s="544">
        <v>1</v>
      </c>
      <c r="L1343" s="544">
        <v>61.55</v>
      </c>
      <c r="M1343" s="544">
        <v>61.55</v>
      </c>
      <c r="N1343" s="544">
        <v>1</v>
      </c>
      <c r="O1343" s="544">
        <v>61.55</v>
      </c>
      <c r="P1343" s="544">
        <f t="shared" si="120"/>
        <v>61.55</v>
      </c>
      <c r="Q1343" s="556"/>
      <c r="R1343" s="556">
        <v>61.55</v>
      </c>
      <c r="S1343" s="544">
        <v>61.55</v>
      </c>
      <c r="T1343" s="547">
        <f t="shared" si="118"/>
        <v>1</v>
      </c>
      <c r="U1343" s="547">
        <f t="shared" si="121"/>
        <v>61.55</v>
      </c>
    </row>
    <row r="1344" spans="1:21" x14ac:dyDescent="0.3">
      <c r="A1344" s="541" t="s">
        <v>6183</v>
      </c>
      <c r="B1344" s="557" t="s">
        <v>10</v>
      </c>
      <c r="C1344" s="558" t="s">
        <v>6130</v>
      </c>
      <c r="D1344" s="543" t="s">
        <v>217</v>
      </c>
      <c r="E1344" s="544">
        <v>81</v>
      </c>
      <c r="F1344" s="544">
        <v>29.49</v>
      </c>
      <c r="G1344" s="544">
        <f t="shared" si="119"/>
        <v>2388.69</v>
      </c>
      <c r="H1344" s="570">
        <v>0</v>
      </c>
      <c r="I1344" s="570">
        <v>29.49</v>
      </c>
      <c r="J1344" s="570">
        <v>0</v>
      </c>
      <c r="K1344" s="544">
        <v>81</v>
      </c>
      <c r="L1344" s="544">
        <v>35.65</v>
      </c>
      <c r="M1344" s="544">
        <v>2887.65</v>
      </c>
      <c r="N1344" s="544">
        <v>81</v>
      </c>
      <c r="O1344" s="544">
        <v>35.65</v>
      </c>
      <c r="P1344" s="544">
        <f t="shared" si="120"/>
        <v>2887.65</v>
      </c>
      <c r="Q1344" s="556"/>
      <c r="R1344" s="556">
        <v>35.65</v>
      </c>
      <c r="S1344" s="544">
        <v>2887.65</v>
      </c>
      <c r="T1344" s="547">
        <f t="shared" si="118"/>
        <v>81</v>
      </c>
      <c r="U1344" s="547">
        <f t="shared" si="121"/>
        <v>2887.65</v>
      </c>
    </row>
    <row r="1345" spans="1:21" x14ac:dyDescent="0.3">
      <c r="A1345" s="541" t="s">
        <v>6184</v>
      </c>
      <c r="B1345" s="557" t="s">
        <v>10</v>
      </c>
      <c r="C1345" s="558" t="s">
        <v>6132</v>
      </c>
      <c r="D1345" s="543" t="s">
        <v>217</v>
      </c>
      <c r="E1345" s="544">
        <v>19</v>
      </c>
      <c r="F1345" s="544">
        <v>13.01</v>
      </c>
      <c r="G1345" s="544">
        <f t="shared" si="119"/>
        <v>247.19</v>
      </c>
      <c r="H1345" s="570">
        <v>0</v>
      </c>
      <c r="I1345" s="570">
        <v>13.01</v>
      </c>
      <c r="J1345" s="570">
        <v>0</v>
      </c>
      <c r="K1345" s="544">
        <v>19</v>
      </c>
      <c r="L1345" s="544">
        <v>15.72</v>
      </c>
      <c r="M1345" s="544">
        <v>298.68</v>
      </c>
      <c r="N1345" s="544">
        <v>19</v>
      </c>
      <c r="O1345" s="544">
        <v>15.72</v>
      </c>
      <c r="P1345" s="544">
        <f t="shared" si="120"/>
        <v>298.68</v>
      </c>
      <c r="Q1345" s="556"/>
      <c r="R1345" s="556">
        <v>15.72</v>
      </c>
      <c r="S1345" s="544">
        <v>298.68</v>
      </c>
      <c r="T1345" s="547">
        <f t="shared" si="118"/>
        <v>19</v>
      </c>
      <c r="U1345" s="547">
        <f t="shared" si="121"/>
        <v>298.68</v>
      </c>
    </row>
    <row r="1346" spans="1:21" ht="27.6" x14ac:dyDescent="0.3">
      <c r="A1346" s="541" t="s">
        <v>6185</v>
      </c>
      <c r="B1346" s="557" t="s">
        <v>10</v>
      </c>
      <c r="C1346" s="558" t="s">
        <v>6140</v>
      </c>
      <c r="D1346" s="543" t="s">
        <v>1200</v>
      </c>
      <c r="E1346" s="544">
        <v>4</v>
      </c>
      <c r="F1346" s="544">
        <v>68.91</v>
      </c>
      <c r="G1346" s="544">
        <f t="shared" si="119"/>
        <v>275.64</v>
      </c>
      <c r="H1346" s="570">
        <v>0</v>
      </c>
      <c r="I1346" s="570">
        <v>68.91</v>
      </c>
      <c r="J1346" s="570">
        <v>0</v>
      </c>
      <c r="K1346" s="544">
        <v>4</v>
      </c>
      <c r="L1346" s="544">
        <v>83.31</v>
      </c>
      <c r="M1346" s="544">
        <v>333.24</v>
      </c>
      <c r="N1346" s="544">
        <v>4</v>
      </c>
      <c r="O1346" s="544">
        <v>83.31</v>
      </c>
      <c r="P1346" s="544">
        <f t="shared" si="120"/>
        <v>333.24</v>
      </c>
      <c r="Q1346" s="556"/>
      <c r="R1346" s="556">
        <v>83.31</v>
      </c>
      <c r="S1346" s="544">
        <v>333.24</v>
      </c>
      <c r="T1346" s="547">
        <f t="shared" si="118"/>
        <v>4</v>
      </c>
      <c r="U1346" s="547">
        <f t="shared" si="121"/>
        <v>333.24</v>
      </c>
    </row>
    <row r="1347" spans="1:21" x14ac:dyDescent="0.3">
      <c r="A1347" s="541" t="s">
        <v>6186</v>
      </c>
      <c r="B1347" s="557" t="s">
        <v>10</v>
      </c>
      <c r="C1347" s="558" t="s">
        <v>6142</v>
      </c>
      <c r="D1347" s="543" t="s">
        <v>1200</v>
      </c>
      <c r="E1347" s="544">
        <v>17</v>
      </c>
      <c r="F1347" s="544">
        <v>42.2</v>
      </c>
      <c r="G1347" s="544">
        <f t="shared" si="119"/>
        <v>717.4</v>
      </c>
      <c r="H1347" s="570">
        <v>0</v>
      </c>
      <c r="I1347" s="570">
        <v>42.2</v>
      </c>
      <c r="J1347" s="570">
        <v>0</v>
      </c>
      <c r="K1347" s="544">
        <v>17</v>
      </c>
      <c r="L1347" s="544">
        <v>51.02</v>
      </c>
      <c r="M1347" s="544">
        <v>867.34</v>
      </c>
      <c r="N1347" s="544">
        <v>17</v>
      </c>
      <c r="O1347" s="544">
        <v>51.02</v>
      </c>
      <c r="P1347" s="544">
        <f t="shared" si="120"/>
        <v>867.34</v>
      </c>
      <c r="Q1347" s="556"/>
      <c r="R1347" s="556">
        <v>51.02</v>
      </c>
      <c r="S1347" s="544">
        <v>867.34</v>
      </c>
      <c r="T1347" s="547">
        <f t="shared" si="118"/>
        <v>17</v>
      </c>
      <c r="U1347" s="547">
        <f t="shared" si="121"/>
        <v>867.34</v>
      </c>
    </row>
    <row r="1348" spans="1:21" x14ac:dyDescent="0.3">
      <c r="A1348" s="541" t="s">
        <v>6187</v>
      </c>
      <c r="B1348" s="557" t="s">
        <v>10</v>
      </c>
      <c r="C1348" s="558" t="s">
        <v>6144</v>
      </c>
      <c r="D1348" s="543" t="s">
        <v>1200</v>
      </c>
      <c r="E1348" s="544">
        <v>42</v>
      </c>
      <c r="F1348" s="544">
        <v>10.71</v>
      </c>
      <c r="G1348" s="544">
        <f t="shared" si="119"/>
        <v>449.82</v>
      </c>
      <c r="H1348" s="570">
        <v>0</v>
      </c>
      <c r="I1348" s="570">
        <v>10.71</v>
      </c>
      <c r="J1348" s="570">
        <v>0</v>
      </c>
      <c r="K1348" s="544">
        <v>42</v>
      </c>
      <c r="L1348" s="544">
        <v>12.94</v>
      </c>
      <c r="M1348" s="544">
        <v>543.48</v>
      </c>
      <c r="N1348" s="544">
        <v>42</v>
      </c>
      <c r="O1348" s="544">
        <v>12.94</v>
      </c>
      <c r="P1348" s="544">
        <f t="shared" si="120"/>
        <v>543.48</v>
      </c>
      <c r="Q1348" s="556"/>
      <c r="R1348" s="556">
        <v>12.94</v>
      </c>
      <c r="S1348" s="544">
        <v>543.48</v>
      </c>
      <c r="T1348" s="547">
        <f t="shared" si="118"/>
        <v>42</v>
      </c>
      <c r="U1348" s="547">
        <f t="shared" si="121"/>
        <v>543.48</v>
      </c>
    </row>
    <row r="1349" spans="1:21" x14ac:dyDescent="0.3">
      <c r="A1349" s="541" t="s">
        <v>6188</v>
      </c>
      <c r="B1349" s="557" t="s">
        <v>10</v>
      </c>
      <c r="C1349" s="558" t="s">
        <v>6189</v>
      </c>
      <c r="D1349" s="543" t="s">
        <v>1200</v>
      </c>
      <c r="E1349" s="544">
        <v>8</v>
      </c>
      <c r="F1349" s="544">
        <v>5.2</v>
      </c>
      <c r="G1349" s="544">
        <f t="shared" si="119"/>
        <v>41.6</v>
      </c>
      <c r="H1349" s="570">
        <v>0</v>
      </c>
      <c r="I1349" s="570">
        <v>5.2</v>
      </c>
      <c r="J1349" s="570">
        <v>0</v>
      </c>
      <c r="K1349" s="544">
        <v>8</v>
      </c>
      <c r="L1349" s="544">
        <v>6.28</v>
      </c>
      <c r="M1349" s="544">
        <v>50.24</v>
      </c>
      <c r="N1349" s="544">
        <v>8</v>
      </c>
      <c r="O1349" s="544">
        <v>6.28</v>
      </c>
      <c r="P1349" s="544">
        <f t="shared" si="120"/>
        <v>50.24</v>
      </c>
      <c r="Q1349" s="556"/>
      <c r="R1349" s="556">
        <v>6.28</v>
      </c>
      <c r="S1349" s="544">
        <v>50.24</v>
      </c>
      <c r="T1349" s="547">
        <f t="shared" si="118"/>
        <v>8</v>
      </c>
      <c r="U1349" s="547">
        <f t="shared" si="121"/>
        <v>50.24</v>
      </c>
    </row>
    <row r="1350" spans="1:21" x14ac:dyDescent="0.3">
      <c r="A1350" s="541" t="s">
        <v>6190</v>
      </c>
      <c r="B1350" s="557" t="s">
        <v>10</v>
      </c>
      <c r="C1350" s="558" t="s">
        <v>6146</v>
      </c>
      <c r="D1350" s="543" t="s">
        <v>1168</v>
      </c>
      <c r="E1350" s="544">
        <v>142</v>
      </c>
      <c r="F1350" s="544">
        <v>20.85</v>
      </c>
      <c r="G1350" s="544">
        <f t="shared" si="119"/>
        <v>2960.7</v>
      </c>
      <c r="H1350" s="570">
        <v>0</v>
      </c>
      <c r="I1350" s="570">
        <v>20.85</v>
      </c>
      <c r="J1350" s="570">
        <v>0</v>
      </c>
      <c r="K1350" s="544">
        <v>142</v>
      </c>
      <c r="L1350" s="544">
        <v>25.2</v>
      </c>
      <c r="M1350" s="544">
        <v>3578.4</v>
      </c>
      <c r="N1350" s="544">
        <v>142</v>
      </c>
      <c r="O1350" s="544">
        <v>25.2</v>
      </c>
      <c r="P1350" s="544">
        <f t="shared" si="120"/>
        <v>3578.4</v>
      </c>
      <c r="Q1350" s="556"/>
      <c r="R1350" s="556">
        <v>25.2</v>
      </c>
      <c r="S1350" s="544">
        <v>3578.4</v>
      </c>
      <c r="T1350" s="547">
        <f t="shared" si="118"/>
        <v>142</v>
      </c>
      <c r="U1350" s="547">
        <f t="shared" si="121"/>
        <v>3578.4</v>
      </c>
    </row>
    <row r="1351" spans="1:21" x14ac:dyDescent="0.3">
      <c r="A1351" s="541" t="s">
        <v>6191</v>
      </c>
      <c r="B1351" s="557" t="s">
        <v>10</v>
      </c>
      <c r="C1351" s="558" t="s">
        <v>6148</v>
      </c>
      <c r="D1351" s="543" t="s">
        <v>1200</v>
      </c>
      <c r="E1351" s="544">
        <v>191</v>
      </c>
      <c r="F1351" s="544">
        <v>6.04</v>
      </c>
      <c r="G1351" s="544">
        <f t="shared" si="119"/>
        <v>1153.6400000000001</v>
      </c>
      <c r="H1351" s="570">
        <v>0</v>
      </c>
      <c r="I1351" s="570">
        <v>6.04</v>
      </c>
      <c r="J1351" s="570">
        <v>0</v>
      </c>
      <c r="K1351" s="544">
        <v>191</v>
      </c>
      <c r="L1351" s="544">
        <v>7.3</v>
      </c>
      <c r="M1351" s="544">
        <v>1394.3</v>
      </c>
      <c r="N1351" s="544">
        <v>191</v>
      </c>
      <c r="O1351" s="544">
        <v>7.3</v>
      </c>
      <c r="P1351" s="544">
        <f t="shared" si="120"/>
        <v>1394.3</v>
      </c>
      <c r="Q1351" s="556"/>
      <c r="R1351" s="556">
        <v>7.3</v>
      </c>
      <c r="S1351" s="544">
        <v>1394.3</v>
      </c>
      <c r="T1351" s="547">
        <f t="shared" si="118"/>
        <v>191</v>
      </c>
      <c r="U1351" s="547">
        <f t="shared" si="121"/>
        <v>1394.3</v>
      </c>
    </row>
    <row r="1352" spans="1:21" x14ac:dyDescent="0.3">
      <c r="A1352" s="541" t="s">
        <v>6192</v>
      </c>
      <c r="B1352" s="557" t="s">
        <v>10</v>
      </c>
      <c r="C1352" s="558" t="s">
        <v>6150</v>
      </c>
      <c r="D1352" s="543" t="s">
        <v>179</v>
      </c>
      <c r="E1352" s="544">
        <v>314</v>
      </c>
      <c r="F1352" s="544">
        <v>7.19</v>
      </c>
      <c r="G1352" s="544">
        <f t="shared" si="119"/>
        <v>2257.66</v>
      </c>
      <c r="H1352" s="570">
        <v>0</v>
      </c>
      <c r="I1352" s="570">
        <v>7.19</v>
      </c>
      <c r="J1352" s="570">
        <v>0</v>
      </c>
      <c r="K1352" s="544">
        <v>314</v>
      </c>
      <c r="L1352" s="544">
        <v>8.69</v>
      </c>
      <c r="M1352" s="544">
        <v>2728.66</v>
      </c>
      <c r="N1352" s="544">
        <v>314</v>
      </c>
      <c r="O1352" s="544">
        <v>8.69</v>
      </c>
      <c r="P1352" s="544">
        <f t="shared" si="120"/>
        <v>2728.66</v>
      </c>
      <c r="Q1352" s="556"/>
      <c r="R1352" s="556">
        <v>8.69</v>
      </c>
      <c r="S1352" s="544">
        <v>2728.66</v>
      </c>
      <c r="T1352" s="547">
        <f t="shared" si="118"/>
        <v>314</v>
      </c>
      <c r="U1352" s="547">
        <f t="shared" si="121"/>
        <v>2728.66</v>
      </c>
    </row>
    <row r="1353" spans="1:21" x14ac:dyDescent="0.3">
      <c r="A1353" s="541" t="s">
        <v>6193</v>
      </c>
      <c r="B1353" s="557" t="s">
        <v>10</v>
      </c>
      <c r="C1353" s="558" t="s">
        <v>6152</v>
      </c>
      <c r="D1353" s="543" t="s">
        <v>179</v>
      </c>
      <c r="E1353" s="544">
        <v>5</v>
      </c>
      <c r="F1353" s="544">
        <v>8</v>
      </c>
      <c r="G1353" s="544">
        <f t="shared" si="119"/>
        <v>40</v>
      </c>
      <c r="H1353" s="570">
        <v>0</v>
      </c>
      <c r="I1353" s="570">
        <v>8</v>
      </c>
      <c r="J1353" s="570">
        <v>0</v>
      </c>
      <c r="K1353" s="544">
        <v>5</v>
      </c>
      <c r="L1353" s="544">
        <v>9.67</v>
      </c>
      <c r="M1353" s="544">
        <v>48.35</v>
      </c>
      <c r="N1353" s="544">
        <v>5</v>
      </c>
      <c r="O1353" s="544">
        <v>9.67</v>
      </c>
      <c r="P1353" s="544">
        <f t="shared" si="120"/>
        <v>48.35</v>
      </c>
      <c r="Q1353" s="556"/>
      <c r="R1353" s="556">
        <v>9.67</v>
      </c>
      <c r="S1353" s="544">
        <v>48.35</v>
      </c>
      <c r="T1353" s="547">
        <f t="shared" si="118"/>
        <v>5</v>
      </c>
      <c r="U1353" s="547">
        <f t="shared" si="121"/>
        <v>48.35</v>
      </c>
    </row>
    <row r="1354" spans="1:21" x14ac:dyDescent="0.3">
      <c r="A1354" s="541" t="s">
        <v>6194</v>
      </c>
      <c r="B1354" s="557" t="s">
        <v>10</v>
      </c>
      <c r="C1354" s="558" t="s">
        <v>4954</v>
      </c>
      <c r="D1354" s="543" t="s">
        <v>217</v>
      </c>
      <c r="E1354" s="544">
        <v>47</v>
      </c>
      <c r="F1354" s="544">
        <v>139.22</v>
      </c>
      <c r="G1354" s="544">
        <f t="shared" si="119"/>
        <v>6543.34</v>
      </c>
      <c r="H1354" s="570">
        <v>0</v>
      </c>
      <c r="I1354" s="570">
        <v>139.22</v>
      </c>
      <c r="J1354" s="570">
        <v>0</v>
      </c>
      <c r="K1354" s="544">
        <v>47</v>
      </c>
      <c r="L1354" s="544">
        <v>168.32</v>
      </c>
      <c r="M1354" s="544">
        <v>7911.04</v>
      </c>
      <c r="N1354" s="544">
        <v>47</v>
      </c>
      <c r="O1354" s="544">
        <v>168.32</v>
      </c>
      <c r="P1354" s="544">
        <f t="shared" si="120"/>
        <v>7911.04</v>
      </c>
      <c r="Q1354" s="556"/>
      <c r="R1354" s="556">
        <v>168.32</v>
      </c>
      <c r="S1354" s="544">
        <v>7911.04</v>
      </c>
      <c r="T1354" s="547">
        <f t="shared" si="118"/>
        <v>47</v>
      </c>
      <c r="U1354" s="547">
        <f t="shared" si="121"/>
        <v>7911.04</v>
      </c>
    </row>
    <row r="1355" spans="1:21" ht="27.6" x14ac:dyDescent="0.3">
      <c r="A1355" s="541" t="s">
        <v>6195</v>
      </c>
      <c r="B1355" s="557" t="s">
        <v>10</v>
      </c>
      <c r="C1355" s="558" t="s">
        <v>6156</v>
      </c>
      <c r="D1355" s="543" t="s">
        <v>217</v>
      </c>
      <c r="E1355" s="544">
        <v>2</v>
      </c>
      <c r="F1355" s="544">
        <v>78.069999999999993</v>
      </c>
      <c r="G1355" s="544">
        <f t="shared" si="119"/>
        <v>156.13999999999999</v>
      </c>
      <c r="H1355" s="570">
        <v>0</v>
      </c>
      <c r="I1355" s="570">
        <v>78.069999999999993</v>
      </c>
      <c r="J1355" s="570">
        <v>0</v>
      </c>
      <c r="K1355" s="544">
        <v>2</v>
      </c>
      <c r="L1355" s="544">
        <v>94.39</v>
      </c>
      <c r="M1355" s="544">
        <v>188.78</v>
      </c>
      <c r="N1355" s="544">
        <v>2</v>
      </c>
      <c r="O1355" s="544">
        <v>94.39</v>
      </c>
      <c r="P1355" s="544">
        <f t="shared" si="120"/>
        <v>188.78</v>
      </c>
      <c r="Q1355" s="556"/>
      <c r="R1355" s="556">
        <v>94.39</v>
      </c>
      <c r="S1355" s="544">
        <v>188.78</v>
      </c>
      <c r="T1355" s="547">
        <f t="shared" si="118"/>
        <v>2</v>
      </c>
      <c r="U1355" s="547">
        <f t="shared" si="121"/>
        <v>188.78</v>
      </c>
    </row>
    <row r="1356" spans="1:21" x14ac:dyDescent="0.3">
      <c r="A1356" s="541" t="s">
        <v>6196</v>
      </c>
      <c r="B1356" s="557" t="s">
        <v>10</v>
      </c>
      <c r="C1356" s="558" t="s">
        <v>6197</v>
      </c>
      <c r="D1356" s="543" t="s">
        <v>1200</v>
      </c>
      <c r="E1356" s="544">
        <v>9</v>
      </c>
      <c r="F1356" s="544">
        <v>122.41</v>
      </c>
      <c r="G1356" s="544">
        <f t="shared" si="119"/>
        <v>1101.69</v>
      </c>
      <c r="H1356" s="570">
        <v>0</v>
      </c>
      <c r="I1356" s="570">
        <v>122.41</v>
      </c>
      <c r="J1356" s="570">
        <v>0</v>
      </c>
      <c r="K1356" s="544">
        <v>9</v>
      </c>
      <c r="L1356" s="544">
        <v>148</v>
      </c>
      <c r="M1356" s="544">
        <v>1332</v>
      </c>
      <c r="N1356" s="544">
        <v>9</v>
      </c>
      <c r="O1356" s="544">
        <v>148</v>
      </c>
      <c r="P1356" s="544">
        <f t="shared" si="120"/>
        <v>1332</v>
      </c>
      <c r="Q1356" s="556"/>
      <c r="R1356" s="556">
        <v>148</v>
      </c>
      <c r="S1356" s="544">
        <v>1332</v>
      </c>
      <c r="T1356" s="547">
        <f t="shared" si="118"/>
        <v>9</v>
      </c>
      <c r="U1356" s="547">
        <f t="shared" si="121"/>
        <v>1332</v>
      </c>
    </row>
    <row r="1357" spans="1:21" ht="27.6" x14ac:dyDescent="0.3">
      <c r="A1357" s="541" t="s">
        <v>6198</v>
      </c>
      <c r="B1357" s="557" t="s">
        <v>10</v>
      </c>
      <c r="C1357" s="558" t="s">
        <v>6169</v>
      </c>
      <c r="D1357" s="543" t="s">
        <v>1200</v>
      </c>
      <c r="E1357" s="544">
        <v>1</v>
      </c>
      <c r="F1357" s="544">
        <v>547.91</v>
      </c>
      <c r="G1357" s="544">
        <f t="shared" si="119"/>
        <v>547.91</v>
      </c>
      <c r="H1357" s="570">
        <v>0</v>
      </c>
      <c r="I1357" s="570">
        <v>547.91</v>
      </c>
      <c r="J1357" s="570">
        <v>0</v>
      </c>
      <c r="K1357" s="544">
        <v>1</v>
      </c>
      <c r="L1357" s="544">
        <v>662.45</v>
      </c>
      <c r="M1357" s="544">
        <v>662.45</v>
      </c>
      <c r="N1357" s="544">
        <v>1</v>
      </c>
      <c r="O1357" s="544">
        <v>662.45</v>
      </c>
      <c r="P1357" s="544">
        <f t="shared" si="120"/>
        <v>662.45</v>
      </c>
      <c r="Q1357" s="556"/>
      <c r="R1357" s="556">
        <v>662.45</v>
      </c>
      <c r="S1357" s="544">
        <v>662.45</v>
      </c>
      <c r="T1357" s="547">
        <f t="shared" si="118"/>
        <v>1</v>
      </c>
      <c r="U1357" s="547">
        <f t="shared" si="121"/>
        <v>662.45</v>
      </c>
    </row>
    <row r="1358" spans="1:21" x14ac:dyDescent="0.3">
      <c r="A1358" s="550" t="s">
        <v>6199</v>
      </c>
      <c r="B1358" s="551" t="s">
        <v>6200</v>
      </c>
      <c r="C1358" s="552"/>
      <c r="D1358" s="553">
        <v>0</v>
      </c>
      <c r="E1358" s="554">
        <v>0</v>
      </c>
      <c r="F1358" s="554">
        <v>0</v>
      </c>
      <c r="G1358" s="554">
        <f t="shared" si="119"/>
        <v>0</v>
      </c>
      <c r="H1358" s="555">
        <v>0</v>
      </c>
      <c r="I1358" s="555">
        <v>0</v>
      </c>
      <c r="J1358" s="555">
        <v>0</v>
      </c>
      <c r="K1358" s="554"/>
      <c r="L1358" s="554">
        <v>0</v>
      </c>
      <c r="M1358" s="554">
        <v>0</v>
      </c>
      <c r="N1358" s="554"/>
      <c r="O1358" s="554">
        <v>0</v>
      </c>
      <c r="P1358" s="544">
        <f t="shared" si="120"/>
        <v>0</v>
      </c>
      <c r="Q1358" s="556"/>
      <c r="R1358" s="556">
        <v>0</v>
      </c>
      <c r="S1358" s="544">
        <v>0</v>
      </c>
      <c r="T1358" s="547">
        <f t="shared" si="118"/>
        <v>0</v>
      </c>
      <c r="U1358" s="547">
        <f t="shared" si="121"/>
        <v>0</v>
      </c>
    </row>
    <row r="1359" spans="1:21" x14ac:dyDescent="0.3">
      <c r="A1359" s="541" t="s">
        <v>6201</v>
      </c>
      <c r="B1359" s="557" t="s">
        <v>10</v>
      </c>
      <c r="C1359" s="558" t="s">
        <v>6102</v>
      </c>
      <c r="D1359" s="543" t="s">
        <v>217</v>
      </c>
      <c r="E1359" s="544">
        <v>77</v>
      </c>
      <c r="F1359" s="544">
        <v>13.23</v>
      </c>
      <c r="G1359" s="544">
        <f t="shared" si="119"/>
        <v>1018.71</v>
      </c>
      <c r="H1359" s="570">
        <v>0</v>
      </c>
      <c r="I1359" s="570">
        <v>13.23</v>
      </c>
      <c r="J1359" s="570">
        <v>0</v>
      </c>
      <c r="K1359" s="544">
        <v>77</v>
      </c>
      <c r="L1359" s="544">
        <v>15.99</v>
      </c>
      <c r="M1359" s="544">
        <v>1231.23</v>
      </c>
      <c r="N1359" s="544">
        <v>77</v>
      </c>
      <c r="O1359" s="544">
        <v>15.99</v>
      </c>
      <c r="P1359" s="544">
        <f t="shared" si="120"/>
        <v>1231.23</v>
      </c>
      <c r="Q1359" s="556"/>
      <c r="R1359" s="556">
        <v>15.99</v>
      </c>
      <c r="S1359" s="544">
        <v>1231.23</v>
      </c>
      <c r="T1359" s="547">
        <f t="shared" si="118"/>
        <v>77</v>
      </c>
      <c r="U1359" s="547">
        <f t="shared" si="121"/>
        <v>1231.23</v>
      </c>
    </row>
    <row r="1360" spans="1:21" x14ac:dyDescent="0.3">
      <c r="A1360" s="541" t="s">
        <v>6202</v>
      </c>
      <c r="B1360" s="557" t="s">
        <v>10</v>
      </c>
      <c r="C1360" s="558" t="s">
        <v>6104</v>
      </c>
      <c r="D1360" s="543" t="s">
        <v>217</v>
      </c>
      <c r="E1360" s="544">
        <v>36</v>
      </c>
      <c r="F1360" s="544">
        <v>11.12</v>
      </c>
      <c r="G1360" s="544">
        <f t="shared" si="119"/>
        <v>400.32</v>
      </c>
      <c r="H1360" s="570">
        <v>0</v>
      </c>
      <c r="I1360" s="570">
        <v>11.12</v>
      </c>
      <c r="J1360" s="570">
        <v>0</v>
      </c>
      <c r="K1360" s="544">
        <v>36</v>
      </c>
      <c r="L1360" s="544">
        <v>13.44</v>
      </c>
      <c r="M1360" s="544">
        <v>483.84</v>
      </c>
      <c r="N1360" s="544">
        <v>36</v>
      </c>
      <c r="O1360" s="544">
        <v>13.44</v>
      </c>
      <c r="P1360" s="544">
        <f t="shared" si="120"/>
        <v>483.84</v>
      </c>
      <c r="Q1360" s="556"/>
      <c r="R1360" s="556">
        <v>13.44</v>
      </c>
      <c r="S1360" s="544">
        <v>483.84</v>
      </c>
      <c r="T1360" s="547">
        <f t="shared" si="118"/>
        <v>36</v>
      </c>
      <c r="U1360" s="547">
        <f t="shared" si="121"/>
        <v>483.84</v>
      </c>
    </row>
    <row r="1361" spans="1:21" x14ac:dyDescent="0.3">
      <c r="A1361" s="541" t="s">
        <v>6203</v>
      </c>
      <c r="B1361" s="557" t="s">
        <v>10</v>
      </c>
      <c r="C1361" s="558" t="s">
        <v>6106</v>
      </c>
      <c r="D1361" s="543" t="s">
        <v>1168</v>
      </c>
      <c r="E1361" s="544">
        <v>210</v>
      </c>
      <c r="F1361" s="544">
        <v>25.16</v>
      </c>
      <c r="G1361" s="544">
        <f t="shared" si="119"/>
        <v>5283.6</v>
      </c>
      <c r="H1361" s="570">
        <v>0</v>
      </c>
      <c r="I1361" s="570">
        <v>25.16</v>
      </c>
      <c r="J1361" s="570">
        <v>0</v>
      </c>
      <c r="K1361" s="544">
        <v>210</v>
      </c>
      <c r="L1361" s="544">
        <v>30.41</v>
      </c>
      <c r="M1361" s="544">
        <v>6386.1</v>
      </c>
      <c r="N1361" s="544">
        <v>210</v>
      </c>
      <c r="O1361" s="544">
        <v>30.41</v>
      </c>
      <c r="P1361" s="544">
        <f t="shared" si="120"/>
        <v>6386.1</v>
      </c>
      <c r="Q1361" s="556"/>
      <c r="R1361" s="556">
        <v>30.41</v>
      </c>
      <c r="S1361" s="544">
        <v>6386.1</v>
      </c>
      <c r="T1361" s="547">
        <f t="shared" si="118"/>
        <v>210</v>
      </c>
      <c r="U1361" s="547">
        <f t="shared" si="121"/>
        <v>6386.1</v>
      </c>
    </row>
    <row r="1362" spans="1:21" x14ac:dyDescent="0.3">
      <c r="A1362" s="541" t="s">
        <v>6204</v>
      </c>
      <c r="B1362" s="557" t="s">
        <v>10</v>
      </c>
      <c r="C1362" s="558" t="s">
        <v>6108</v>
      </c>
      <c r="D1362" s="543" t="s">
        <v>179</v>
      </c>
      <c r="E1362" s="544">
        <v>920</v>
      </c>
      <c r="F1362" s="544">
        <v>2.39</v>
      </c>
      <c r="G1362" s="544">
        <f t="shared" si="119"/>
        <v>2198.8000000000002</v>
      </c>
      <c r="H1362" s="570">
        <v>0</v>
      </c>
      <c r="I1362" s="570">
        <v>2.39</v>
      </c>
      <c r="J1362" s="570">
        <v>0</v>
      </c>
      <c r="K1362" s="544">
        <v>920</v>
      </c>
      <c r="L1362" s="544">
        <v>2.88</v>
      </c>
      <c r="M1362" s="544">
        <v>2649.6</v>
      </c>
      <c r="N1362" s="544">
        <v>920</v>
      </c>
      <c r="O1362" s="544">
        <v>2.88</v>
      </c>
      <c r="P1362" s="544">
        <f t="shared" si="120"/>
        <v>2649.6</v>
      </c>
      <c r="Q1362" s="556"/>
      <c r="R1362" s="556">
        <v>2.88</v>
      </c>
      <c r="S1362" s="544">
        <v>2649.6</v>
      </c>
      <c r="T1362" s="547">
        <f t="shared" ref="T1362:T1425" si="122">Q1362+E1362</f>
        <v>920</v>
      </c>
      <c r="U1362" s="547">
        <f t="shared" si="121"/>
        <v>2649.6</v>
      </c>
    </row>
    <row r="1363" spans="1:21" x14ac:dyDescent="0.3">
      <c r="A1363" s="541" t="s">
        <v>6205</v>
      </c>
      <c r="B1363" s="557" t="s">
        <v>10</v>
      </c>
      <c r="C1363" s="558" t="s">
        <v>6110</v>
      </c>
      <c r="D1363" s="543" t="s">
        <v>179</v>
      </c>
      <c r="E1363" s="544">
        <v>1300</v>
      </c>
      <c r="F1363" s="544">
        <v>3.41</v>
      </c>
      <c r="G1363" s="544">
        <f t="shared" si="119"/>
        <v>4433</v>
      </c>
      <c r="H1363" s="570">
        <v>0</v>
      </c>
      <c r="I1363" s="570">
        <v>3.41</v>
      </c>
      <c r="J1363" s="570">
        <v>0</v>
      </c>
      <c r="K1363" s="544">
        <v>1300</v>
      </c>
      <c r="L1363" s="544">
        <v>4.12</v>
      </c>
      <c r="M1363" s="544">
        <v>5356</v>
      </c>
      <c r="N1363" s="544">
        <v>1300</v>
      </c>
      <c r="O1363" s="544">
        <v>4.12</v>
      </c>
      <c r="P1363" s="544">
        <f t="shared" si="120"/>
        <v>5356</v>
      </c>
      <c r="Q1363" s="556"/>
      <c r="R1363" s="556">
        <v>4.12</v>
      </c>
      <c r="S1363" s="544">
        <v>5356</v>
      </c>
      <c r="T1363" s="547">
        <f t="shared" si="122"/>
        <v>1300</v>
      </c>
      <c r="U1363" s="547">
        <f t="shared" si="121"/>
        <v>5356</v>
      </c>
    </row>
    <row r="1364" spans="1:21" x14ac:dyDescent="0.3">
      <c r="A1364" s="541" t="s">
        <v>6206</v>
      </c>
      <c r="B1364" s="557" t="s">
        <v>10</v>
      </c>
      <c r="C1364" s="558" t="s">
        <v>6112</v>
      </c>
      <c r="D1364" s="543" t="s">
        <v>179</v>
      </c>
      <c r="E1364" s="544">
        <v>90</v>
      </c>
      <c r="F1364" s="544">
        <v>5.5</v>
      </c>
      <c r="G1364" s="544">
        <f t="shared" si="119"/>
        <v>495</v>
      </c>
      <c r="H1364" s="570">
        <v>0</v>
      </c>
      <c r="I1364" s="570">
        <v>5.5</v>
      </c>
      <c r="J1364" s="570">
        <v>0</v>
      </c>
      <c r="K1364" s="544">
        <v>90</v>
      </c>
      <c r="L1364" s="544">
        <v>6.64</v>
      </c>
      <c r="M1364" s="544">
        <v>597.6</v>
      </c>
      <c r="N1364" s="544">
        <v>90</v>
      </c>
      <c r="O1364" s="544">
        <v>6.64</v>
      </c>
      <c r="P1364" s="544">
        <f t="shared" si="120"/>
        <v>597.6</v>
      </c>
      <c r="Q1364" s="556"/>
      <c r="R1364" s="556">
        <v>6.64</v>
      </c>
      <c r="S1364" s="544">
        <v>597.6</v>
      </c>
      <c r="T1364" s="547">
        <f t="shared" si="122"/>
        <v>90</v>
      </c>
      <c r="U1364" s="547">
        <f t="shared" si="121"/>
        <v>597.6</v>
      </c>
    </row>
    <row r="1365" spans="1:21" x14ac:dyDescent="0.3">
      <c r="A1365" s="541" t="s">
        <v>6207</v>
      </c>
      <c r="B1365" s="557" t="s">
        <v>10</v>
      </c>
      <c r="C1365" s="558" t="s">
        <v>6118</v>
      </c>
      <c r="D1365" s="543" t="s">
        <v>217</v>
      </c>
      <c r="E1365" s="544">
        <v>10</v>
      </c>
      <c r="F1365" s="544">
        <v>24.84</v>
      </c>
      <c r="G1365" s="544">
        <f t="shared" si="119"/>
        <v>248.4</v>
      </c>
      <c r="H1365" s="570">
        <v>0</v>
      </c>
      <c r="I1365" s="570">
        <v>24.84</v>
      </c>
      <c r="J1365" s="570">
        <v>0</v>
      </c>
      <c r="K1365" s="544">
        <v>10</v>
      </c>
      <c r="L1365" s="544">
        <v>30.03</v>
      </c>
      <c r="M1365" s="544">
        <v>300.3</v>
      </c>
      <c r="N1365" s="544">
        <v>10</v>
      </c>
      <c r="O1365" s="544">
        <v>30.03</v>
      </c>
      <c r="P1365" s="544">
        <f t="shared" si="120"/>
        <v>300.3</v>
      </c>
      <c r="Q1365" s="556"/>
      <c r="R1365" s="556">
        <v>30.03</v>
      </c>
      <c r="S1365" s="544">
        <v>300.3</v>
      </c>
      <c r="T1365" s="547">
        <f t="shared" si="122"/>
        <v>10</v>
      </c>
      <c r="U1365" s="547">
        <f t="shared" si="121"/>
        <v>300.3</v>
      </c>
    </row>
    <row r="1366" spans="1:21" x14ac:dyDescent="0.3">
      <c r="A1366" s="541" t="s">
        <v>6208</v>
      </c>
      <c r="B1366" s="557" t="s">
        <v>10</v>
      </c>
      <c r="C1366" s="558" t="s">
        <v>6120</v>
      </c>
      <c r="D1366" s="543" t="s">
        <v>217</v>
      </c>
      <c r="E1366" s="544">
        <v>12</v>
      </c>
      <c r="F1366" s="544">
        <v>39.299999999999997</v>
      </c>
      <c r="G1366" s="544">
        <f t="shared" si="119"/>
        <v>471.6</v>
      </c>
      <c r="H1366" s="570">
        <v>0</v>
      </c>
      <c r="I1366" s="570">
        <v>39.299999999999997</v>
      </c>
      <c r="J1366" s="570">
        <v>0</v>
      </c>
      <c r="K1366" s="544">
        <v>12</v>
      </c>
      <c r="L1366" s="544">
        <v>47.51</v>
      </c>
      <c r="M1366" s="544">
        <v>570.12</v>
      </c>
      <c r="N1366" s="544">
        <v>12</v>
      </c>
      <c r="O1366" s="544">
        <v>47.51</v>
      </c>
      <c r="P1366" s="544">
        <f t="shared" si="120"/>
        <v>570.12</v>
      </c>
      <c r="Q1366" s="556"/>
      <c r="R1366" s="556">
        <v>47.51</v>
      </c>
      <c r="S1366" s="544">
        <v>570.12</v>
      </c>
      <c r="T1366" s="547">
        <f t="shared" si="122"/>
        <v>12</v>
      </c>
      <c r="U1366" s="547">
        <f t="shared" si="121"/>
        <v>570.12</v>
      </c>
    </row>
    <row r="1367" spans="1:21" x14ac:dyDescent="0.3">
      <c r="A1367" s="541" t="s">
        <v>6209</v>
      </c>
      <c r="B1367" s="557" t="s">
        <v>10</v>
      </c>
      <c r="C1367" s="558" t="s">
        <v>6126</v>
      </c>
      <c r="D1367" s="543" t="s">
        <v>217</v>
      </c>
      <c r="E1367" s="544">
        <v>2</v>
      </c>
      <c r="F1367" s="544">
        <v>50.91</v>
      </c>
      <c r="G1367" s="544">
        <f t="shared" si="119"/>
        <v>101.82</v>
      </c>
      <c r="H1367" s="570">
        <v>0</v>
      </c>
      <c r="I1367" s="570">
        <v>50.91</v>
      </c>
      <c r="J1367" s="570">
        <v>0</v>
      </c>
      <c r="K1367" s="544">
        <v>2</v>
      </c>
      <c r="L1367" s="544">
        <v>61.55</v>
      </c>
      <c r="M1367" s="544">
        <v>123.1</v>
      </c>
      <c r="N1367" s="544">
        <v>2</v>
      </c>
      <c r="O1367" s="544">
        <v>61.55</v>
      </c>
      <c r="P1367" s="544">
        <f t="shared" si="120"/>
        <v>123.1</v>
      </c>
      <c r="Q1367" s="556"/>
      <c r="R1367" s="556">
        <v>61.55</v>
      </c>
      <c r="S1367" s="544">
        <v>123.1</v>
      </c>
      <c r="T1367" s="547">
        <f t="shared" si="122"/>
        <v>2</v>
      </c>
      <c r="U1367" s="547">
        <f t="shared" si="121"/>
        <v>123.1</v>
      </c>
    </row>
    <row r="1368" spans="1:21" x14ac:dyDescent="0.3">
      <c r="A1368" s="541" t="s">
        <v>6210</v>
      </c>
      <c r="B1368" s="557" t="s">
        <v>10</v>
      </c>
      <c r="C1368" s="558" t="s">
        <v>6130</v>
      </c>
      <c r="D1368" s="543" t="s">
        <v>217</v>
      </c>
      <c r="E1368" s="544">
        <v>42</v>
      </c>
      <c r="F1368" s="544">
        <v>29.49</v>
      </c>
      <c r="G1368" s="544">
        <f t="shared" si="119"/>
        <v>1238.58</v>
      </c>
      <c r="H1368" s="570">
        <v>0</v>
      </c>
      <c r="I1368" s="570">
        <v>29.49</v>
      </c>
      <c r="J1368" s="570">
        <v>0</v>
      </c>
      <c r="K1368" s="544">
        <v>42</v>
      </c>
      <c r="L1368" s="544">
        <v>35.65</v>
      </c>
      <c r="M1368" s="544">
        <v>1497.3</v>
      </c>
      <c r="N1368" s="544">
        <v>42</v>
      </c>
      <c r="O1368" s="544">
        <v>35.65</v>
      </c>
      <c r="P1368" s="544">
        <f t="shared" si="120"/>
        <v>1497.3</v>
      </c>
      <c r="Q1368" s="556"/>
      <c r="R1368" s="556">
        <v>35.65</v>
      </c>
      <c r="S1368" s="544">
        <v>1497.3</v>
      </c>
      <c r="T1368" s="547">
        <f t="shared" si="122"/>
        <v>42</v>
      </c>
      <c r="U1368" s="547">
        <f t="shared" si="121"/>
        <v>1497.3</v>
      </c>
    </row>
    <row r="1369" spans="1:21" x14ac:dyDescent="0.3">
      <c r="A1369" s="541" t="s">
        <v>6211</v>
      </c>
      <c r="B1369" s="557" t="s">
        <v>10</v>
      </c>
      <c r="C1369" s="558" t="s">
        <v>6132</v>
      </c>
      <c r="D1369" s="543" t="s">
        <v>217</v>
      </c>
      <c r="E1369" s="544">
        <v>16</v>
      </c>
      <c r="F1369" s="544">
        <v>13.01</v>
      </c>
      <c r="G1369" s="544">
        <f t="shared" si="119"/>
        <v>208.16</v>
      </c>
      <c r="H1369" s="570">
        <v>0</v>
      </c>
      <c r="I1369" s="570">
        <v>13.01</v>
      </c>
      <c r="J1369" s="570">
        <v>0</v>
      </c>
      <c r="K1369" s="544">
        <v>16</v>
      </c>
      <c r="L1369" s="544">
        <v>15.72</v>
      </c>
      <c r="M1369" s="544">
        <v>251.52</v>
      </c>
      <c r="N1369" s="544">
        <v>16</v>
      </c>
      <c r="O1369" s="544">
        <v>15.72</v>
      </c>
      <c r="P1369" s="544">
        <f t="shared" si="120"/>
        <v>251.52</v>
      </c>
      <c r="Q1369" s="556"/>
      <c r="R1369" s="556">
        <v>15.72</v>
      </c>
      <c r="S1369" s="544">
        <v>251.52</v>
      </c>
      <c r="T1369" s="547">
        <f t="shared" si="122"/>
        <v>16</v>
      </c>
      <c r="U1369" s="547">
        <f t="shared" si="121"/>
        <v>251.52</v>
      </c>
    </row>
    <row r="1370" spans="1:21" x14ac:dyDescent="0.3">
      <c r="A1370" s="541" t="s">
        <v>6212</v>
      </c>
      <c r="B1370" s="557" t="s">
        <v>10</v>
      </c>
      <c r="C1370" s="558" t="s">
        <v>6136</v>
      </c>
      <c r="D1370" s="543" t="s">
        <v>217</v>
      </c>
      <c r="E1370" s="544">
        <v>1</v>
      </c>
      <c r="F1370" s="544">
        <v>14.63</v>
      </c>
      <c r="G1370" s="544">
        <f t="shared" si="119"/>
        <v>14.63</v>
      </c>
      <c r="H1370" s="570">
        <v>0</v>
      </c>
      <c r="I1370" s="570">
        <v>14.63</v>
      </c>
      <c r="J1370" s="570">
        <v>0</v>
      </c>
      <c r="K1370" s="544">
        <v>1</v>
      </c>
      <c r="L1370" s="544">
        <v>17.68</v>
      </c>
      <c r="M1370" s="544">
        <v>17.68</v>
      </c>
      <c r="N1370" s="544">
        <v>1</v>
      </c>
      <c r="O1370" s="544">
        <v>17.68</v>
      </c>
      <c r="P1370" s="544">
        <f t="shared" si="120"/>
        <v>17.68</v>
      </c>
      <c r="Q1370" s="556"/>
      <c r="R1370" s="556">
        <v>17.68</v>
      </c>
      <c r="S1370" s="544">
        <v>17.68</v>
      </c>
      <c r="T1370" s="547">
        <f t="shared" si="122"/>
        <v>1</v>
      </c>
      <c r="U1370" s="547">
        <f t="shared" si="121"/>
        <v>17.68</v>
      </c>
    </row>
    <row r="1371" spans="1:21" ht="27.6" x14ac:dyDescent="0.3">
      <c r="A1371" s="541" t="s">
        <v>6213</v>
      </c>
      <c r="B1371" s="557" t="s">
        <v>10</v>
      </c>
      <c r="C1371" s="558" t="s">
        <v>6140</v>
      </c>
      <c r="D1371" s="543" t="s">
        <v>1200</v>
      </c>
      <c r="E1371" s="544">
        <v>4</v>
      </c>
      <c r="F1371" s="544">
        <v>68.91</v>
      </c>
      <c r="G1371" s="544">
        <f t="shared" ref="G1371:G1434" si="123">ROUND(E1371*F1371,2)</f>
        <v>275.64</v>
      </c>
      <c r="H1371" s="570">
        <v>0</v>
      </c>
      <c r="I1371" s="570">
        <v>68.91</v>
      </c>
      <c r="J1371" s="570">
        <v>0</v>
      </c>
      <c r="K1371" s="544">
        <v>4</v>
      </c>
      <c r="L1371" s="544">
        <v>83.31</v>
      </c>
      <c r="M1371" s="544">
        <v>333.24</v>
      </c>
      <c r="N1371" s="544">
        <v>4</v>
      </c>
      <c r="O1371" s="544">
        <v>83.31</v>
      </c>
      <c r="P1371" s="544">
        <f t="shared" si="120"/>
        <v>333.24</v>
      </c>
      <c r="Q1371" s="556"/>
      <c r="R1371" s="556">
        <v>83.31</v>
      </c>
      <c r="S1371" s="544">
        <v>333.24</v>
      </c>
      <c r="T1371" s="547">
        <f t="shared" si="122"/>
        <v>4</v>
      </c>
      <c r="U1371" s="547">
        <f t="shared" si="121"/>
        <v>333.24</v>
      </c>
    </row>
    <row r="1372" spans="1:21" x14ac:dyDescent="0.3">
      <c r="A1372" s="541" t="s">
        <v>6214</v>
      </c>
      <c r="B1372" s="557" t="s">
        <v>10</v>
      </c>
      <c r="C1372" s="558" t="s">
        <v>6215</v>
      </c>
      <c r="D1372" s="543" t="s">
        <v>1200</v>
      </c>
      <c r="E1372" s="544">
        <v>1</v>
      </c>
      <c r="F1372" s="544">
        <v>151.85</v>
      </c>
      <c r="G1372" s="544">
        <f t="shared" si="123"/>
        <v>151.85</v>
      </c>
      <c r="H1372" s="570">
        <v>0</v>
      </c>
      <c r="I1372" s="570">
        <v>151.85</v>
      </c>
      <c r="J1372" s="570">
        <v>0</v>
      </c>
      <c r="K1372" s="544">
        <v>1</v>
      </c>
      <c r="L1372" s="544">
        <v>183.59</v>
      </c>
      <c r="M1372" s="544">
        <v>183.59</v>
      </c>
      <c r="N1372" s="544">
        <v>1</v>
      </c>
      <c r="O1372" s="544">
        <v>183.59</v>
      </c>
      <c r="P1372" s="544">
        <f t="shared" si="120"/>
        <v>183.59</v>
      </c>
      <c r="Q1372" s="556"/>
      <c r="R1372" s="556">
        <v>183.59</v>
      </c>
      <c r="S1372" s="544">
        <v>183.59</v>
      </c>
      <c r="T1372" s="547">
        <f t="shared" si="122"/>
        <v>1</v>
      </c>
      <c r="U1372" s="547">
        <f t="shared" si="121"/>
        <v>183.59</v>
      </c>
    </row>
    <row r="1373" spans="1:21" x14ac:dyDescent="0.3">
      <c r="A1373" s="541" t="s">
        <v>6216</v>
      </c>
      <c r="B1373" s="557" t="s">
        <v>10</v>
      </c>
      <c r="C1373" s="558" t="s">
        <v>6142</v>
      </c>
      <c r="D1373" s="543" t="s">
        <v>1200</v>
      </c>
      <c r="E1373" s="544">
        <v>13</v>
      </c>
      <c r="F1373" s="544">
        <v>42.2</v>
      </c>
      <c r="G1373" s="544">
        <f t="shared" si="123"/>
        <v>548.6</v>
      </c>
      <c r="H1373" s="570">
        <v>0</v>
      </c>
      <c r="I1373" s="570">
        <v>42.2</v>
      </c>
      <c r="J1373" s="570">
        <v>0</v>
      </c>
      <c r="K1373" s="544">
        <v>13</v>
      </c>
      <c r="L1373" s="544">
        <v>51.02</v>
      </c>
      <c r="M1373" s="544">
        <v>663.26</v>
      </c>
      <c r="N1373" s="544">
        <v>13</v>
      </c>
      <c r="O1373" s="544">
        <v>51.02</v>
      </c>
      <c r="P1373" s="544">
        <f t="shared" si="120"/>
        <v>663.26</v>
      </c>
      <c r="Q1373" s="556"/>
      <c r="R1373" s="556">
        <v>51.02</v>
      </c>
      <c r="S1373" s="544">
        <v>663.26</v>
      </c>
      <c r="T1373" s="547">
        <f t="shared" si="122"/>
        <v>13</v>
      </c>
      <c r="U1373" s="547">
        <f t="shared" si="121"/>
        <v>663.26</v>
      </c>
    </row>
    <row r="1374" spans="1:21" x14ac:dyDescent="0.3">
      <c r="A1374" s="541" t="s">
        <v>6217</v>
      </c>
      <c r="B1374" s="557" t="s">
        <v>10</v>
      </c>
      <c r="C1374" s="558" t="s">
        <v>6144</v>
      </c>
      <c r="D1374" s="543" t="s">
        <v>1200</v>
      </c>
      <c r="E1374" s="544">
        <v>37</v>
      </c>
      <c r="F1374" s="544">
        <v>10.71</v>
      </c>
      <c r="G1374" s="544">
        <f t="shared" si="123"/>
        <v>396.27</v>
      </c>
      <c r="H1374" s="570">
        <v>0</v>
      </c>
      <c r="I1374" s="570">
        <v>10.71</v>
      </c>
      <c r="J1374" s="570">
        <v>0</v>
      </c>
      <c r="K1374" s="544">
        <v>37</v>
      </c>
      <c r="L1374" s="544">
        <v>12.94</v>
      </c>
      <c r="M1374" s="544">
        <v>478.78</v>
      </c>
      <c r="N1374" s="544">
        <v>37</v>
      </c>
      <c r="O1374" s="544">
        <v>12.94</v>
      </c>
      <c r="P1374" s="544">
        <f t="shared" si="120"/>
        <v>478.78</v>
      </c>
      <c r="Q1374" s="556"/>
      <c r="R1374" s="556">
        <v>12.94</v>
      </c>
      <c r="S1374" s="544">
        <v>478.78</v>
      </c>
      <c r="T1374" s="547">
        <f t="shared" si="122"/>
        <v>37</v>
      </c>
      <c r="U1374" s="547">
        <f t="shared" si="121"/>
        <v>478.78</v>
      </c>
    </row>
    <row r="1375" spans="1:21" x14ac:dyDescent="0.3">
      <c r="A1375" s="541" t="s">
        <v>6218</v>
      </c>
      <c r="B1375" s="557" t="s">
        <v>10</v>
      </c>
      <c r="C1375" s="558" t="s">
        <v>6146</v>
      </c>
      <c r="D1375" s="543" t="s">
        <v>1168</v>
      </c>
      <c r="E1375" s="544">
        <v>131</v>
      </c>
      <c r="F1375" s="544">
        <v>20.85</v>
      </c>
      <c r="G1375" s="544">
        <f t="shared" si="123"/>
        <v>2731.35</v>
      </c>
      <c r="H1375" s="570">
        <v>0</v>
      </c>
      <c r="I1375" s="570">
        <v>20.85</v>
      </c>
      <c r="J1375" s="570">
        <v>0</v>
      </c>
      <c r="K1375" s="544">
        <v>131</v>
      </c>
      <c r="L1375" s="544">
        <v>25.2</v>
      </c>
      <c r="M1375" s="544">
        <v>3301.2</v>
      </c>
      <c r="N1375" s="544">
        <v>131</v>
      </c>
      <c r="O1375" s="544">
        <v>25.2</v>
      </c>
      <c r="P1375" s="544">
        <f t="shared" si="120"/>
        <v>3301.2</v>
      </c>
      <c r="Q1375" s="556"/>
      <c r="R1375" s="556">
        <v>25.2</v>
      </c>
      <c r="S1375" s="544">
        <v>3301.2</v>
      </c>
      <c r="T1375" s="547">
        <f t="shared" si="122"/>
        <v>131</v>
      </c>
      <c r="U1375" s="547">
        <f t="shared" si="121"/>
        <v>3301.2</v>
      </c>
    </row>
    <row r="1376" spans="1:21" x14ac:dyDescent="0.3">
      <c r="A1376" s="541" t="s">
        <v>6219</v>
      </c>
      <c r="B1376" s="557" t="s">
        <v>10</v>
      </c>
      <c r="C1376" s="558" t="s">
        <v>6148</v>
      </c>
      <c r="D1376" s="543" t="s">
        <v>1200</v>
      </c>
      <c r="E1376" s="544">
        <v>178</v>
      </c>
      <c r="F1376" s="544">
        <v>6.04</v>
      </c>
      <c r="G1376" s="544">
        <f t="shared" si="123"/>
        <v>1075.1199999999999</v>
      </c>
      <c r="H1376" s="570">
        <v>0</v>
      </c>
      <c r="I1376" s="570">
        <v>6.04</v>
      </c>
      <c r="J1376" s="570">
        <v>0</v>
      </c>
      <c r="K1376" s="544">
        <v>178</v>
      </c>
      <c r="L1376" s="544">
        <v>7.3</v>
      </c>
      <c r="M1376" s="544">
        <v>1299.4000000000001</v>
      </c>
      <c r="N1376" s="544">
        <v>178</v>
      </c>
      <c r="O1376" s="544">
        <v>7.3</v>
      </c>
      <c r="P1376" s="544">
        <f t="shared" si="120"/>
        <v>1299.4000000000001</v>
      </c>
      <c r="Q1376" s="556"/>
      <c r="R1376" s="556">
        <v>7.3</v>
      </c>
      <c r="S1376" s="544">
        <v>1299.4000000000001</v>
      </c>
      <c r="T1376" s="547">
        <f t="shared" si="122"/>
        <v>178</v>
      </c>
      <c r="U1376" s="547">
        <f t="shared" si="121"/>
        <v>1299.4000000000001</v>
      </c>
    </row>
    <row r="1377" spans="1:21" x14ac:dyDescent="0.3">
      <c r="A1377" s="541" t="s">
        <v>6220</v>
      </c>
      <c r="B1377" s="557" t="s">
        <v>10</v>
      </c>
      <c r="C1377" s="558" t="s">
        <v>6150</v>
      </c>
      <c r="D1377" s="543" t="s">
        <v>179</v>
      </c>
      <c r="E1377" s="544">
        <v>200</v>
      </c>
      <c r="F1377" s="544">
        <v>7.19</v>
      </c>
      <c r="G1377" s="544">
        <f t="shared" si="123"/>
        <v>1438</v>
      </c>
      <c r="H1377" s="570">
        <v>0</v>
      </c>
      <c r="I1377" s="570">
        <v>7.19</v>
      </c>
      <c r="J1377" s="570">
        <v>0</v>
      </c>
      <c r="K1377" s="544">
        <v>200</v>
      </c>
      <c r="L1377" s="544">
        <v>8.69</v>
      </c>
      <c r="M1377" s="544">
        <v>1738</v>
      </c>
      <c r="N1377" s="544">
        <v>200</v>
      </c>
      <c r="O1377" s="544">
        <v>8.69</v>
      </c>
      <c r="P1377" s="544">
        <f t="shared" si="120"/>
        <v>1738</v>
      </c>
      <c r="Q1377" s="556"/>
      <c r="R1377" s="556">
        <v>8.69</v>
      </c>
      <c r="S1377" s="544">
        <v>1738</v>
      </c>
      <c r="T1377" s="547">
        <f t="shared" si="122"/>
        <v>200</v>
      </c>
      <c r="U1377" s="547">
        <f t="shared" si="121"/>
        <v>1738</v>
      </c>
    </row>
    <row r="1378" spans="1:21" x14ac:dyDescent="0.3">
      <c r="A1378" s="541" t="s">
        <v>6221</v>
      </c>
      <c r="B1378" s="557" t="s">
        <v>10</v>
      </c>
      <c r="C1378" s="558" t="s">
        <v>6152</v>
      </c>
      <c r="D1378" s="543" t="s">
        <v>179</v>
      </c>
      <c r="E1378" s="544">
        <v>10</v>
      </c>
      <c r="F1378" s="544">
        <v>8</v>
      </c>
      <c r="G1378" s="544">
        <f t="shared" si="123"/>
        <v>80</v>
      </c>
      <c r="H1378" s="570">
        <v>0</v>
      </c>
      <c r="I1378" s="570">
        <v>8</v>
      </c>
      <c r="J1378" s="570">
        <v>0</v>
      </c>
      <c r="K1378" s="544">
        <v>10</v>
      </c>
      <c r="L1378" s="544">
        <v>9.67</v>
      </c>
      <c r="M1378" s="544">
        <v>96.7</v>
      </c>
      <c r="N1378" s="544">
        <v>10</v>
      </c>
      <c r="O1378" s="544">
        <v>9.67</v>
      </c>
      <c r="P1378" s="544">
        <f t="shared" si="120"/>
        <v>96.7</v>
      </c>
      <c r="Q1378" s="556"/>
      <c r="R1378" s="556">
        <v>9.67</v>
      </c>
      <c r="S1378" s="544">
        <v>96.7</v>
      </c>
      <c r="T1378" s="547">
        <f t="shared" si="122"/>
        <v>10</v>
      </c>
      <c r="U1378" s="547">
        <f t="shared" si="121"/>
        <v>96.7</v>
      </c>
    </row>
    <row r="1379" spans="1:21" x14ac:dyDescent="0.3">
      <c r="A1379" s="541" t="s">
        <v>6222</v>
      </c>
      <c r="B1379" s="557" t="s">
        <v>10</v>
      </c>
      <c r="C1379" s="558" t="s">
        <v>4676</v>
      </c>
      <c r="D1379" s="543" t="s">
        <v>217</v>
      </c>
      <c r="E1379" s="544">
        <v>20</v>
      </c>
      <c r="F1379" s="544">
        <v>61.86</v>
      </c>
      <c r="G1379" s="544">
        <f t="shared" si="123"/>
        <v>1237.2</v>
      </c>
      <c r="H1379" s="570">
        <v>0</v>
      </c>
      <c r="I1379" s="570">
        <v>61.86</v>
      </c>
      <c r="J1379" s="570">
        <v>0</v>
      </c>
      <c r="K1379" s="544">
        <v>20</v>
      </c>
      <c r="L1379" s="544">
        <v>74.790000000000006</v>
      </c>
      <c r="M1379" s="544">
        <v>1495.8</v>
      </c>
      <c r="N1379" s="544">
        <v>20</v>
      </c>
      <c r="O1379" s="544">
        <v>74.790000000000006</v>
      </c>
      <c r="P1379" s="544">
        <f t="shared" si="120"/>
        <v>1495.8</v>
      </c>
      <c r="Q1379" s="556"/>
      <c r="R1379" s="556">
        <v>74.790000000000006</v>
      </c>
      <c r="S1379" s="544">
        <v>1495.8</v>
      </c>
      <c r="T1379" s="547">
        <f t="shared" si="122"/>
        <v>20</v>
      </c>
      <c r="U1379" s="547">
        <f t="shared" si="121"/>
        <v>1495.8</v>
      </c>
    </row>
    <row r="1380" spans="1:21" x14ac:dyDescent="0.3">
      <c r="A1380" s="541" t="s">
        <v>6223</v>
      </c>
      <c r="B1380" s="557" t="s">
        <v>10</v>
      </c>
      <c r="C1380" s="558" t="s">
        <v>4954</v>
      </c>
      <c r="D1380" s="543" t="s">
        <v>217</v>
      </c>
      <c r="E1380" s="544">
        <v>36</v>
      </c>
      <c r="F1380" s="544">
        <v>139.22</v>
      </c>
      <c r="G1380" s="544">
        <f t="shared" si="123"/>
        <v>5011.92</v>
      </c>
      <c r="H1380" s="570">
        <v>0</v>
      </c>
      <c r="I1380" s="570">
        <v>139.22</v>
      </c>
      <c r="J1380" s="570">
        <v>0</v>
      </c>
      <c r="K1380" s="544">
        <v>36</v>
      </c>
      <c r="L1380" s="544">
        <v>168.32</v>
      </c>
      <c r="M1380" s="544">
        <v>6059.52</v>
      </c>
      <c r="N1380" s="544">
        <v>36</v>
      </c>
      <c r="O1380" s="544">
        <v>168.32</v>
      </c>
      <c r="P1380" s="544">
        <f t="shared" si="120"/>
        <v>6059.52</v>
      </c>
      <c r="Q1380" s="556"/>
      <c r="R1380" s="556">
        <v>168.32</v>
      </c>
      <c r="S1380" s="544">
        <v>6059.52</v>
      </c>
      <c r="T1380" s="547">
        <f t="shared" si="122"/>
        <v>36</v>
      </c>
      <c r="U1380" s="547">
        <f t="shared" si="121"/>
        <v>6059.52</v>
      </c>
    </row>
    <row r="1381" spans="1:21" ht="27.6" x14ac:dyDescent="0.3">
      <c r="A1381" s="541" t="s">
        <v>6224</v>
      </c>
      <c r="B1381" s="557" t="s">
        <v>10</v>
      </c>
      <c r="C1381" s="558" t="s">
        <v>6156</v>
      </c>
      <c r="D1381" s="543" t="s">
        <v>217</v>
      </c>
      <c r="E1381" s="544">
        <v>2</v>
      </c>
      <c r="F1381" s="544">
        <v>78.069999999999993</v>
      </c>
      <c r="G1381" s="544">
        <f t="shared" si="123"/>
        <v>156.13999999999999</v>
      </c>
      <c r="H1381" s="570">
        <v>0</v>
      </c>
      <c r="I1381" s="570">
        <v>78.069999999999993</v>
      </c>
      <c r="J1381" s="570">
        <v>0</v>
      </c>
      <c r="K1381" s="544">
        <v>2</v>
      </c>
      <c r="L1381" s="544">
        <v>94.39</v>
      </c>
      <c r="M1381" s="544">
        <v>188.78</v>
      </c>
      <c r="N1381" s="544">
        <v>2</v>
      </c>
      <c r="O1381" s="544">
        <v>94.39</v>
      </c>
      <c r="P1381" s="544">
        <f t="shared" si="120"/>
        <v>188.78</v>
      </c>
      <c r="Q1381" s="556"/>
      <c r="R1381" s="556">
        <v>94.39</v>
      </c>
      <c r="S1381" s="544">
        <v>188.78</v>
      </c>
      <c r="T1381" s="547">
        <f t="shared" si="122"/>
        <v>2</v>
      </c>
      <c r="U1381" s="547">
        <f t="shared" si="121"/>
        <v>188.78</v>
      </c>
    </row>
    <row r="1382" spans="1:21" x14ac:dyDescent="0.3">
      <c r="A1382" s="541" t="s">
        <v>6225</v>
      </c>
      <c r="B1382" s="557" t="s">
        <v>10</v>
      </c>
      <c r="C1382" s="558" t="s">
        <v>6197</v>
      </c>
      <c r="D1382" s="543" t="s">
        <v>1200</v>
      </c>
      <c r="E1382" s="544">
        <v>1</v>
      </c>
      <c r="F1382" s="544">
        <v>122.41</v>
      </c>
      <c r="G1382" s="544">
        <f t="shared" si="123"/>
        <v>122.41</v>
      </c>
      <c r="H1382" s="570">
        <v>0</v>
      </c>
      <c r="I1382" s="570">
        <v>122.41</v>
      </c>
      <c r="J1382" s="570">
        <v>0</v>
      </c>
      <c r="K1382" s="544">
        <v>1</v>
      </c>
      <c r="L1382" s="544">
        <v>148</v>
      </c>
      <c r="M1382" s="544">
        <v>148</v>
      </c>
      <c r="N1382" s="544">
        <v>1</v>
      </c>
      <c r="O1382" s="544">
        <v>148</v>
      </c>
      <c r="P1382" s="544">
        <f t="shared" si="120"/>
        <v>148</v>
      </c>
      <c r="Q1382" s="556"/>
      <c r="R1382" s="556">
        <v>148</v>
      </c>
      <c r="S1382" s="544">
        <v>148</v>
      </c>
      <c r="T1382" s="547">
        <f t="shared" si="122"/>
        <v>1</v>
      </c>
      <c r="U1382" s="547">
        <f t="shared" si="121"/>
        <v>148</v>
      </c>
    </row>
    <row r="1383" spans="1:21" ht="27.6" x14ac:dyDescent="0.3">
      <c r="A1383" s="541" t="s">
        <v>6226</v>
      </c>
      <c r="B1383" s="557" t="s">
        <v>10</v>
      </c>
      <c r="C1383" s="558" t="s">
        <v>6169</v>
      </c>
      <c r="D1383" s="543" t="s">
        <v>1200</v>
      </c>
      <c r="E1383" s="544">
        <v>1</v>
      </c>
      <c r="F1383" s="544">
        <v>547.91</v>
      </c>
      <c r="G1383" s="544">
        <f t="shared" si="123"/>
        <v>547.91</v>
      </c>
      <c r="H1383" s="570">
        <v>0</v>
      </c>
      <c r="I1383" s="570">
        <v>547.91</v>
      </c>
      <c r="J1383" s="570">
        <v>0</v>
      </c>
      <c r="K1383" s="544">
        <v>1</v>
      </c>
      <c r="L1383" s="544">
        <v>662.45</v>
      </c>
      <c r="M1383" s="544">
        <v>662.45</v>
      </c>
      <c r="N1383" s="544">
        <v>1</v>
      </c>
      <c r="O1383" s="544">
        <v>662.45</v>
      </c>
      <c r="P1383" s="544">
        <f t="shared" si="120"/>
        <v>662.45</v>
      </c>
      <c r="Q1383" s="556"/>
      <c r="R1383" s="556">
        <v>662.45</v>
      </c>
      <c r="S1383" s="544">
        <v>662.45</v>
      </c>
      <c r="T1383" s="547">
        <f t="shared" si="122"/>
        <v>1</v>
      </c>
      <c r="U1383" s="547">
        <f t="shared" si="121"/>
        <v>662.45</v>
      </c>
    </row>
    <row r="1384" spans="1:21" x14ac:dyDescent="0.3">
      <c r="A1384" s="550" t="s">
        <v>6227</v>
      </c>
      <c r="B1384" s="551" t="s">
        <v>6228</v>
      </c>
      <c r="C1384" s="552"/>
      <c r="D1384" s="553">
        <v>0</v>
      </c>
      <c r="E1384" s="554">
        <v>0</v>
      </c>
      <c r="F1384" s="554">
        <v>0</v>
      </c>
      <c r="G1384" s="554">
        <f t="shared" si="123"/>
        <v>0</v>
      </c>
      <c r="H1384" s="555">
        <v>0</v>
      </c>
      <c r="I1384" s="555">
        <v>0</v>
      </c>
      <c r="J1384" s="555">
        <v>0</v>
      </c>
      <c r="K1384" s="554"/>
      <c r="L1384" s="554">
        <v>0</v>
      </c>
      <c r="M1384" s="554">
        <v>0</v>
      </c>
      <c r="N1384" s="554"/>
      <c r="O1384" s="554">
        <v>0</v>
      </c>
      <c r="P1384" s="544">
        <f t="shared" si="120"/>
        <v>0</v>
      </c>
      <c r="Q1384" s="556"/>
      <c r="R1384" s="556">
        <v>0</v>
      </c>
      <c r="S1384" s="544">
        <v>0</v>
      </c>
      <c r="T1384" s="547">
        <f t="shared" si="122"/>
        <v>0</v>
      </c>
      <c r="U1384" s="547">
        <f t="shared" si="121"/>
        <v>0</v>
      </c>
    </row>
    <row r="1385" spans="1:21" x14ac:dyDescent="0.3">
      <c r="A1385" s="541" t="s">
        <v>6229</v>
      </c>
      <c r="B1385" s="557" t="s">
        <v>10</v>
      </c>
      <c r="C1385" s="558" t="s">
        <v>6102</v>
      </c>
      <c r="D1385" s="543" t="s">
        <v>217</v>
      </c>
      <c r="E1385" s="544">
        <v>101</v>
      </c>
      <c r="F1385" s="544">
        <v>13.23</v>
      </c>
      <c r="G1385" s="544">
        <f t="shared" si="123"/>
        <v>1336.23</v>
      </c>
      <c r="H1385" s="570">
        <v>0</v>
      </c>
      <c r="I1385" s="570">
        <v>13.23</v>
      </c>
      <c r="J1385" s="570">
        <v>0</v>
      </c>
      <c r="K1385" s="544">
        <v>101</v>
      </c>
      <c r="L1385" s="544">
        <v>15.99</v>
      </c>
      <c r="M1385" s="544">
        <v>1614.99</v>
      </c>
      <c r="N1385" s="544">
        <v>101</v>
      </c>
      <c r="O1385" s="544">
        <v>15.99</v>
      </c>
      <c r="P1385" s="544">
        <f t="shared" si="120"/>
        <v>1614.99</v>
      </c>
      <c r="Q1385" s="556"/>
      <c r="R1385" s="556">
        <v>15.99</v>
      </c>
      <c r="S1385" s="544">
        <v>1614.99</v>
      </c>
      <c r="T1385" s="547">
        <f t="shared" si="122"/>
        <v>101</v>
      </c>
      <c r="U1385" s="547">
        <f t="shared" si="121"/>
        <v>1614.99</v>
      </c>
    </row>
    <row r="1386" spans="1:21" x14ac:dyDescent="0.3">
      <c r="A1386" s="541" t="s">
        <v>6230</v>
      </c>
      <c r="B1386" s="557" t="s">
        <v>10</v>
      </c>
      <c r="C1386" s="558" t="s">
        <v>6104</v>
      </c>
      <c r="D1386" s="543" t="s">
        <v>217</v>
      </c>
      <c r="E1386" s="544">
        <v>50</v>
      </c>
      <c r="F1386" s="544">
        <v>11.12</v>
      </c>
      <c r="G1386" s="544">
        <f t="shared" si="123"/>
        <v>556</v>
      </c>
      <c r="H1386" s="570">
        <v>0</v>
      </c>
      <c r="I1386" s="570">
        <v>11.12</v>
      </c>
      <c r="J1386" s="570">
        <v>0</v>
      </c>
      <c r="K1386" s="544">
        <v>50</v>
      </c>
      <c r="L1386" s="544">
        <v>13.44</v>
      </c>
      <c r="M1386" s="544">
        <v>672</v>
      </c>
      <c r="N1386" s="544">
        <v>50</v>
      </c>
      <c r="O1386" s="544">
        <v>13.44</v>
      </c>
      <c r="P1386" s="544">
        <f t="shared" si="120"/>
        <v>672</v>
      </c>
      <c r="Q1386" s="556"/>
      <c r="R1386" s="556">
        <v>13.44</v>
      </c>
      <c r="S1386" s="544">
        <v>672</v>
      </c>
      <c r="T1386" s="547">
        <f t="shared" si="122"/>
        <v>50</v>
      </c>
      <c r="U1386" s="547">
        <f t="shared" si="121"/>
        <v>672</v>
      </c>
    </row>
    <row r="1387" spans="1:21" x14ac:dyDescent="0.3">
      <c r="A1387" s="541" t="s">
        <v>6231</v>
      </c>
      <c r="B1387" s="557" t="s">
        <v>10</v>
      </c>
      <c r="C1387" s="558" t="s">
        <v>6106</v>
      </c>
      <c r="D1387" s="543" t="s">
        <v>1168</v>
      </c>
      <c r="E1387" s="544">
        <v>240</v>
      </c>
      <c r="F1387" s="544">
        <v>25.16</v>
      </c>
      <c r="G1387" s="544">
        <f t="shared" si="123"/>
        <v>6038.4</v>
      </c>
      <c r="H1387" s="570">
        <v>0</v>
      </c>
      <c r="I1387" s="570">
        <v>25.16</v>
      </c>
      <c r="J1387" s="570">
        <v>0</v>
      </c>
      <c r="K1387" s="544">
        <v>240</v>
      </c>
      <c r="L1387" s="544">
        <v>30.41</v>
      </c>
      <c r="M1387" s="544">
        <v>7298.4</v>
      </c>
      <c r="N1387" s="544">
        <v>240</v>
      </c>
      <c r="O1387" s="544">
        <v>30.41</v>
      </c>
      <c r="P1387" s="544">
        <f t="shared" si="120"/>
        <v>7298.4</v>
      </c>
      <c r="Q1387" s="556"/>
      <c r="R1387" s="556">
        <v>30.41</v>
      </c>
      <c r="S1387" s="544">
        <v>7298.4</v>
      </c>
      <c r="T1387" s="547">
        <f t="shared" si="122"/>
        <v>240</v>
      </c>
      <c r="U1387" s="547">
        <f t="shared" si="121"/>
        <v>7298.4</v>
      </c>
    </row>
    <row r="1388" spans="1:21" x14ac:dyDescent="0.3">
      <c r="A1388" s="541" t="s">
        <v>6232</v>
      </c>
      <c r="B1388" s="557" t="s">
        <v>10</v>
      </c>
      <c r="C1388" s="558" t="s">
        <v>6108</v>
      </c>
      <c r="D1388" s="543" t="s">
        <v>179</v>
      </c>
      <c r="E1388" s="544">
        <v>800</v>
      </c>
      <c r="F1388" s="544">
        <v>2.39</v>
      </c>
      <c r="G1388" s="544">
        <f t="shared" si="123"/>
        <v>1912</v>
      </c>
      <c r="H1388" s="570">
        <v>0</v>
      </c>
      <c r="I1388" s="570">
        <v>2.39</v>
      </c>
      <c r="J1388" s="570">
        <v>0</v>
      </c>
      <c r="K1388" s="544">
        <v>800</v>
      </c>
      <c r="L1388" s="544">
        <v>2.88</v>
      </c>
      <c r="M1388" s="544">
        <v>2304</v>
      </c>
      <c r="N1388" s="544">
        <v>800</v>
      </c>
      <c r="O1388" s="544">
        <v>2.88</v>
      </c>
      <c r="P1388" s="544">
        <f t="shared" si="120"/>
        <v>2304</v>
      </c>
      <c r="Q1388" s="556"/>
      <c r="R1388" s="556">
        <v>2.88</v>
      </c>
      <c r="S1388" s="544">
        <v>2304</v>
      </c>
      <c r="T1388" s="547">
        <f t="shared" si="122"/>
        <v>800</v>
      </c>
      <c r="U1388" s="547">
        <f t="shared" si="121"/>
        <v>2304</v>
      </c>
    </row>
    <row r="1389" spans="1:21" x14ac:dyDescent="0.3">
      <c r="A1389" s="541" t="s">
        <v>6233</v>
      </c>
      <c r="B1389" s="557" t="s">
        <v>10</v>
      </c>
      <c r="C1389" s="558" t="s">
        <v>6110</v>
      </c>
      <c r="D1389" s="543" t="s">
        <v>179</v>
      </c>
      <c r="E1389" s="544">
        <v>2080</v>
      </c>
      <c r="F1389" s="544">
        <v>3.41</v>
      </c>
      <c r="G1389" s="544">
        <f t="shared" si="123"/>
        <v>7092.8</v>
      </c>
      <c r="H1389" s="570">
        <v>0</v>
      </c>
      <c r="I1389" s="570">
        <v>3.41</v>
      </c>
      <c r="J1389" s="570">
        <v>0</v>
      </c>
      <c r="K1389" s="544">
        <v>2080</v>
      </c>
      <c r="L1389" s="544">
        <v>4.12</v>
      </c>
      <c r="M1389" s="544">
        <v>8569.6</v>
      </c>
      <c r="N1389" s="544">
        <v>2080</v>
      </c>
      <c r="O1389" s="544">
        <v>4.12</v>
      </c>
      <c r="P1389" s="544">
        <f t="shared" si="120"/>
        <v>8569.6</v>
      </c>
      <c r="Q1389" s="556"/>
      <c r="R1389" s="556">
        <v>4.12</v>
      </c>
      <c r="S1389" s="544">
        <v>8569.6</v>
      </c>
      <c r="T1389" s="547">
        <f t="shared" si="122"/>
        <v>2080</v>
      </c>
      <c r="U1389" s="547">
        <f t="shared" si="121"/>
        <v>8569.6</v>
      </c>
    </row>
    <row r="1390" spans="1:21" x14ac:dyDescent="0.3">
      <c r="A1390" s="541" t="s">
        <v>6234</v>
      </c>
      <c r="B1390" s="557" t="s">
        <v>10</v>
      </c>
      <c r="C1390" s="558" t="s">
        <v>6112</v>
      </c>
      <c r="D1390" s="543" t="s">
        <v>179</v>
      </c>
      <c r="E1390" s="544">
        <v>200</v>
      </c>
      <c r="F1390" s="544">
        <v>5.5</v>
      </c>
      <c r="G1390" s="544">
        <f t="shared" si="123"/>
        <v>1100</v>
      </c>
      <c r="H1390" s="570">
        <v>0</v>
      </c>
      <c r="I1390" s="570">
        <v>5.5</v>
      </c>
      <c r="J1390" s="570">
        <v>0</v>
      </c>
      <c r="K1390" s="544">
        <v>200</v>
      </c>
      <c r="L1390" s="544">
        <v>6.64</v>
      </c>
      <c r="M1390" s="544">
        <v>1328</v>
      </c>
      <c r="N1390" s="544">
        <v>200</v>
      </c>
      <c r="O1390" s="544">
        <v>6.64</v>
      </c>
      <c r="P1390" s="544">
        <f t="shared" si="120"/>
        <v>1328</v>
      </c>
      <c r="Q1390" s="556"/>
      <c r="R1390" s="556">
        <v>6.64</v>
      </c>
      <c r="S1390" s="544">
        <v>1328</v>
      </c>
      <c r="T1390" s="547">
        <f t="shared" si="122"/>
        <v>200</v>
      </c>
      <c r="U1390" s="547">
        <f t="shared" si="121"/>
        <v>1328</v>
      </c>
    </row>
    <row r="1391" spans="1:21" x14ac:dyDescent="0.3">
      <c r="A1391" s="541" t="s">
        <v>6235</v>
      </c>
      <c r="B1391" s="557" t="s">
        <v>10</v>
      </c>
      <c r="C1391" s="558" t="s">
        <v>6118</v>
      </c>
      <c r="D1391" s="543" t="s">
        <v>217</v>
      </c>
      <c r="E1391" s="544">
        <v>9</v>
      </c>
      <c r="F1391" s="544">
        <v>24.84</v>
      </c>
      <c r="G1391" s="544">
        <f t="shared" si="123"/>
        <v>223.56</v>
      </c>
      <c r="H1391" s="570">
        <v>0</v>
      </c>
      <c r="I1391" s="570">
        <v>24.84</v>
      </c>
      <c r="J1391" s="570">
        <v>0</v>
      </c>
      <c r="K1391" s="544">
        <v>9</v>
      </c>
      <c r="L1391" s="544">
        <v>30.03</v>
      </c>
      <c r="M1391" s="544">
        <v>270.27</v>
      </c>
      <c r="N1391" s="544">
        <v>9</v>
      </c>
      <c r="O1391" s="544">
        <v>30.03</v>
      </c>
      <c r="P1391" s="544">
        <f t="shared" ref="P1391:P1451" si="124">ROUND(N1391*O1391,2)</f>
        <v>270.27</v>
      </c>
      <c r="Q1391" s="556"/>
      <c r="R1391" s="556">
        <v>30.03</v>
      </c>
      <c r="S1391" s="544">
        <v>270.27</v>
      </c>
      <c r="T1391" s="547">
        <f t="shared" si="122"/>
        <v>9</v>
      </c>
      <c r="U1391" s="547">
        <f t="shared" si="121"/>
        <v>270.27</v>
      </c>
    </row>
    <row r="1392" spans="1:21" x14ac:dyDescent="0.3">
      <c r="A1392" s="541" t="s">
        <v>6236</v>
      </c>
      <c r="B1392" s="557" t="s">
        <v>10</v>
      </c>
      <c r="C1392" s="558" t="s">
        <v>6120</v>
      </c>
      <c r="D1392" s="543" t="s">
        <v>217</v>
      </c>
      <c r="E1392" s="544">
        <v>10</v>
      </c>
      <c r="F1392" s="544">
        <v>39.299999999999997</v>
      </c>
      <c r="G1392" s="544">
        <f t="shared" si="123"/>
        <v>393</v>
      </c>
      <c r="H1392" s="570">
        <v>0</v>
      </c>
      <c r="I1392" s="570">
        <v>39.299999999999997</v>
      </c>
      <c r="J1392" s="570">
        <v>0</v>
      </c>
      <c r="K1392" s="544">
        <v>10</v>
      </c>
      <c r="L1392" s="544">
        <v>47.51</v>
      </c>
      <c r="M1392" s="544">
        <v>475.1</v>
      </c>
      <c r="N1392" s="544">
        <v>10</v>
      </c>
      <c r="O1392" s="544">
        <v>47.51</v>
      </c>
      <c r="P1392" s="544">
        <f t="shared" si="124"/>
        <v>475.1</v>
      </c>
      <c r="Q1392" s="556"/>
      <c r="R1392" s="556">
        <v>47.51</v>
      </c>
      <c r="S1392" s="544">
        <v>475.1</v>
      </c>
      <c r="T1392" s="547">
        <f t="shared" si="122"/>
        <v>10</v>
      </c>
      <c r="U1392" s="547">
        <f t="shared" si="121"/>
        <v>475.1</v>
      </c>
    </row>
    <row r="1393" spans="1:21" x14ac:dyDescent="0.3">
      <c r="A1393" s="541" t="s">
        <v>6237</v>
      </c>
      <c r="B1393" s="557" t="s">
        <v>10</v>
      </c>
      <c r="C1393" s="558" t="s">
        <v>6122</v>
      </c>
      <c r="D1393" s="543" t="s">
        <v>217</v>
      </c>
      <c r="E1393" s="544">
        <v>1</v>
      </c>
      <c r="F1393" s="544">
        <v>53.75</v>
      </c>
      <c r="G1393" s="544">
        <f t="shared" si="123"/>
        <v>53.75</v>
      </c>
      <c r="H1393" s="570">
        <v>0</v>
      </c>
      <c r="I1393" s="570">
        <v>53.75</v>
      </c>
      <c r="J1393" s="570">
        <v>0</v>
      </c>
      <c r="K1393" s="544">
        <v>1</v>
      </c>
      <c r="L1393" s="544">
        <v>64.98</v>
      </c>
      <c r="M1393" s="544">
        <v>64.98</v>
      </c>
      <c r="N1393" s="544">
        <v>1</v>
      </c>
      <c r="O1393" s="544">
        <v>64.98</v>
      </c>
      <c r="P1393" s="544">
        <f t="shared" si="124"/>
        <v>64.98</v>
      </c>
      <c r="Q1393" s="556"/>
      <c r="R1393" s="556">
        <v>64.98</v>
      </c>
      <c r="S1393" s="544">
        <v>64.98</v>
      </c>
      <c r="T1393" s="547">
        <f t="shared" si="122"/>
        <v>1</v>
      </c>
      <c r="U1393" s="547">
        <f t="shared" si="121"/>
        <v>64.98</v>
      </c>
    </row>
    <row r="1394" spans="1:21" x14ac:dyDescent="0.3">
      <c r="A1394" s="541" t="s">
        <v>6238</v>
      </c>
      <c r="B1394" s="557" t="s">
        <v>10</v>
      </c>
      <c r="C1394" s="558" t="s">
        <v>6130</v>
      </c>
      <c r="D1394" s="543" t="s">
        <v>217</v>
      </c>
      <c r="E1394" s="544">
        <v>63</v>
      </c>
      <c r="F1394" s="544">
        <v>29.49</v>
      </c>
      <c r="G1394" s="544">
        <f t="shared" si="123"/>
        <v>1857.87</v>
      </c>
      <c r="H1394" s="570">
        <v>0</v>
      </c>
      <c r="I1394" s="570">
        <v>29.49</v>
      </c>
      <c r="J1394" s="570">
        <v>0</v>
      </c>
      <c r="K1394" s="544">
        <v>63</v>
      </c>
      <c r="L1394" s="544">
        <v>35.65</v>
      </c>
      <c r="M1394" s="544">
        <v>2245.9499999999998</v>
      </c>
      <c r="N1394" s="544">
        <v>63</v>
      </c>
      <c r="O1394" s="544">
        <v>35.65</v>
      </c>
      <c r="P1394" s="544">
        <f t="shared" si="124"/>
        <v>2245.9499999999998</v>
      </c>
      <c r="Q1394" s="556"/>
      <c r="R1394" s="556">
        <v>35.65</v>
      </c>
      <c r="S1394" s="544">
        <v>2245.9499999999998</v>
      </c>
      <c r="T1394" s="547">
        <f t="shared" si="122"/>
        <v>63</v>
      </c>
      <c r="U1394" s="547">
        <f t="shared" si="121"/>
        <v>2245.9499999999998</v>
      </c>
    </row>
    <row r="1395" spans="1:21" x14ac:dyDescent="0.3">
      <c r="A1395" s="541" t="s">
        <v>6239</v>
      </c>
      <c r="B1395" s="557" t="s">
        <v>10</v>
      </c>
      <c r="C1395" s="558" t="s">
        <v>6132</v>
      </c>
      <c r="D1395" s="543" t="s">
        <v>217</v>
      </c>
      <c r="E1395" s="544">
        <v>20</v>
      </c>
      <c r="F1395" s="544">
        <v>13.01</v>
      </c>
      <c r="G1395" s="544">
        <f t="shared" si="123"/>
        <v>260.2</v>
      </c>
      <c r="H1395" s="570">
        <v>0</v>
      </c>
      <c r="I1395" s="570">
        <v>13.01</v>
      </c>
      <c r="J1395" s="570">
        <v>0</v>
      </c>
      <c r="K1395" s="544">
        <v>20</v>
      </c>
      <c r="L1395" s="544">
        <v>15.72</v>
      </c>
      <c r="M1395" s="544">
        <v>314.39999999999998</v>
      </c>
      <c r="N1395" s="544">
        <v>20</v>
      </c>
      <c r="O1395" s="544">
        <v>15.72</v>
      </c>
      <c r="P1395" s="544">
        <f t="shared" si="124"/>
        <v>314.39999999999998</v>
      </c>
      <c r="Q1395" s="556"/>
      <c r="R1395" s="556">
        <v>15.72</v>
      </c>
      <c r="S1395" s="544">
        <v>314.39999999999998</v>
      </c>
      <c r="T1395" s="547">
        <f t="shared" si="122"/>
        <v>20</v>
      </c>
      <c r="U1395" s="547">
        <f t="shared" si="121"/>
        <v>314.39999999999998</v>
      </c>
    </row>
    <row r="1396" spans="1:21" x14ac:dyDescent="0.3">
      <c r="A1396" s="541" t="s">
        <v>6240</v>
      </c>
      <c r="B1396" s="557" t="s">
        <v>10</v>
      </c>
      <c r="C1396" s="558" t="s">
        <v>6134</v>
      </c>
      <c r="D1396" s="543" t="s">
        <v>217</v>
      </c>
      <c r="E1396" s="544">
        <v>4</v>
      </c>
      <c r="F1396" s="544">
        <v>13.56</v>
      </c>
      <c r="G1396" s="544">
        <f t="shared" si="123"/>
        <v>54.24</v>
      </c>
      <c r="H1396" s="570">
        <v>0</v>
      </c>
      <c r="I1396" s="570">
        <v>13.56</v>
      </c>
      <c r="J1396" s="570">
        <v>0</v>
      </c>
      <c r="K1396" s="544">
        <v>4</v>
      </c>
      <c r="L1396" s="544">
        <v>16.39</v>
      </c>
      <c r="M1396" s="544">
        <v>65.56</v>
      </c>
      <c r="N1396" s="544">
        <v>4</v>
      </c>
      <c r="O1396" s="544">
        <v>16.39</v>
      </c>
      <c r="P1396" s="544">
        <f t="shared" si="124"/>
        <v>65.56</v>
      </c>
      <c r="Q1396" s="556"/>
      <c r="R1396" s="556">
        <v>16.39</v>
      </c>
      <c r="S1396" s="544">
        <v>65.56</v>
      </c>
      <c r="T1396" s="547">
        <f t="shared" si="122"/>
        <v>4</v>
      </c>
      <c r="U1396" s="547">
        <f t="shared" si="121"/>
        <v>65.56</v>
      </c>
    </row>
    <row r="1397" spans="1:21" x14ac:dyDescent="0.3">
      <c r="A1397" s="541" t="s">
        <v>6241</v>
      </c>
      <c r="B1397" s="557" t="s">
        <v>10</v>
      </c>
      <c r="C1397" s="558" t="s">
        <v>6136</v>
      </c>
      <c r="D1397" s="543" t="s">
        <v>217</v>
      </c>
      <c r="E1397" s="544">
        <v>2</v>
      </c>
      <c r="F1397" s="544">
        <v>14.63</v>
      </c>
      <c r="G1397" s="544">
        <f t="shared" si="123"/>
        <v>29.26</v>
      </c>
      <c r="H1397" s="570">
        <v>0</v>
      </c>
      <c r="I1397" s="570">
        <v>14.63</v>
      </c>
      <c r="J1397" s="570">
        <v>0</v>
      </c>
      <c r="K1397" s="544">
        <v>2</v>
      </c>
      <c r="L1397" s="544">
        <v>17.68</v>
      </c>
      <c r="M1397" s="544">
        <v>35.36</v>
      </c>
      <c r="N1397" s="544">
        <v>2</v>
      </c>
      <c r="O1397" s="544">
        <v>17.68</v>
      </c>
      <c r="P1397" s="544">
        <f t="shared" si="124"/>
        <v>35.36</v>
      </c>
      <c r="Q1397" s="556"/>
      <c r="R1397" s="556">
        <v>17.68</v>
      </c>
      <c r="S1397" s="544">
        <v>35.36</v>
      </c>
      <c r="T1397" s="547">
        <f t="shared" si="122"/>
        <v>2</v>
      </c>
      <c r="U1397" s="547">
        <f t="shared" si="121"/>
        <v>35.36</v>
      </c>
    </row>
    <row r="1398" spans="1:21" ht="27.6" x14ac:dyDescent="0.3">
      <c r="A1398" s="541" t="s">
        <v>6242</v>
      </c>
      <c r="B1398" s="557" t="s">
        <v>10</v>
      </c>
      <c r="C1398" s="558" t="s">
        <v>6140</v>
      </c>
      <c r="D1398" s="543" t="s">
        <v>1200</v>
      </c>
      <c r="E1398" s="544">
        <v>4</v>
      </c>
      <c r="F1398" s="544">
        <v>68.91</v>
      </c>
      <c r="G1398" s="544">
        <f t="shared" si="123"/>
        <v>275.64</v>
      </c>
      <c r="H1398" s="570">
        <v>0</v>
      </c>
      <c r="I1398" s="570">
        <v>68.91</v>
      </c>
      <c r="J1398" s="570">
        <v>0</v>
      </c>
      <c r="K1398" s="544">
        <v>4</v>
      </c>
      <c r="L1398" s="544">
        <v>83.31</v>
      </c>
      <c r="M1398" s="544">
        <v>333.24</v>
      </c>
      <c r="N1398" s="544">
        <v>4</v>
      </c>
      <c r="O1398" s="544">
        <v>83.31</v>
      </c>
      <c r="P1398" s="544">
        <f t="shared" si="124"/>
        <v>333.24</v>
      </c>
      <c r="Q1398" s="556"/>
      <c r="R1398" s="556">
        <v>83.31</v>
      </c>
      <c r="S1398" s="544">
        <v>333.24</v>
      </c>
      <c r="T1398" s="547">
        <f t="shared" si="122"/>
        <v>4</v>
      </c>
      <c r="U1398" s="547">
        <f t="shared" si="121"/>
        <v>333.24</v>
      </c>
    </row>
    <row r="1399" spans="1:21" x14ac:dyDescent="0.3">
      <c r="A1399" s="541" t="s">
        <v>6243</v>
      </c>
      <c r="B1399" s="557" t="s">
        <v>10</v>
      </c>
      <c r="C1399" s="558" t="s">
        <v>6215</v>
      </c>
      <c r="D1399" s="543" t="s">
        <v>1200</v>
      </c>
      <c r="E1399" s="544">
        <v>2</v>
      </c>
      <c r="F1399" s="544">
        <v>151.85</v>
      </c>
      <c r="G1399" s="544">
        <f t="shared" si="123"/>
        <v>303.7</v>
      </c>
      <c r="H1399" s="570">
        <v>0</v>
      </c>
      <c r="I1399" s="570">
        <v>151.85</v>
      </c>
      <c r="J1399" s="570">
        <v>0</v>
      </c>
      <c r="K1399" s="544">
        <v>2</v>
      </c>
      <c r="L1399" s="544">
        <v>183.59</v>
      </c>
      <c r="M1399" s="544">
        <v>367.18</v>
      </c>
      <c r="N1399" s="544">
        <v>2</v>
      </c>
      <c r="O1399" s="544">
        <v>183.59</v>
      </c>
      <c r="P1399" s="544">
        <f t="shared" si="124"/>
        <v>367.18</v>
      </c>
      <c r="Q1399" s="556"/>
      <c r="R1399" s="556">
        <v>183.59</v>
      </c>
      <c r="S1399" s="544">
        <v>367.18</v>
      </c>
      <c r="T1399" s="547">
        <f t="shared" si="122"/>
        <v>2</v>
      </c>
      <c r="U1399" s="547">
        <f t="shared" si="121"/>
        <v>367.18</v>
      </c>
    </row>
    <row r="1400" spans="1:21" x14ac:dyDescent="0.3">
      <c r="A1400" s="541" t="s">
        <v>6244</v>
      </c>
      <c r="B1400" s="557" t="s">
        <v>10</v>
      </c>
      <c r="C1400" s="558" t="s">
        <v>6245</v>
      </c>
      <c r="D1400" s="543" t="s">
        <v>1200</v>
      </c>
      <c r="E1400" s="544">
        <v>6</v>
      </c>
      <c r="F1400" s="544">
        <v>90.34</v>
      </c>
      <c r="G1400" s="544">
        <f t="shared" si="123"/>
        <v>542.04</v>
      </c>
      <c r="H1400" s="570">
        <v>0</v>
      </c>
      <c r="I1400" s="570">
        <v>90.34</v>
      </c>
      <c r="J1400" s="570">
        <v>0</v>
      </c>
      <c r="K1400" s="544">
        <v>6</v>
      </c>
      <c r="L1400" s="544">
        <v>109.22</v>
      </c>
      <c r="M1400" s="544">
        <v>655.32000000000005</v>
      </c>
      <c r="N1400" s="544">
        <v>6</v>
      </c>
      <c r="O1400" s="544">
        <v>109.22</v>
      </c>
      <c r="P1400" s="544">
        <f t="shared" si="124"/>
        <v>655.32000000000005</v>
      </c>
      <c r="Q1400" s="556"/>
      <c r="R1400" s="556">
        <v>109.22</v>
      </c>
      <c r="S1400" s="544">
        <v>655.32000000000005</v>
      </c>
      <c r="T1400" s="547">
        <f t="shared" si="122"/>
        <v>6</v>
      </c>
      <c r="U1400" s="547">
        <f t="shared" si="121"/>
        <v>655.32000000000005</v>
      </c>
    </row>
    <row r="1401" spans="1:21" x14ac:dyDescent="0.3">
      <c r="A1401" s="541" t="s">
        <v>6246</v>
      </c>
      <c r="B1401" s="557" t="s">
        <v>10</v>
      </c>
      <c r="C1401" s="558" t="s">
        <v>6247</v>
      </c>
      <c r="D1401" s="543" t="s">
        <v>1168</v>
      </c>
      <c r="E1401" s="544">
        <v>3</v>
      </c>
      <c r="F1401" s="544">
        <v>31.54</v>
      </c>
      <c r="G1401" s="544">
        <f t="shared" si="123"/>
        <v>94.62</v>
      </c>
      <c r="H1401" s="570">
        <v>0</v>
      </c>
      <c r="I1401" s="570">
        <v>31.54</v>
      </c>
      <c r="J1401" s="570">
        <v>0</v>
      </c>
      <c r="K1401" s="544">
        <v>3</v>
      </c>
      <c r="L1401" s="544">
        <v>38.130000000000003</v>
      </c>
      <c r="M1401" s="544">
        <v>114.39</v>
      </c>
      <c r="N1401" s="544">
        <v>3</v>
      </c>
      <c r="O1401" s="544">
        <v>38.130000000000003</v>
      </c>
      <c r="P1401" s="544">
        <f t="shared" si="124"/>
        <v>114.39</v>
      </c>
      <c r="Q1401" s="556"/>
      <c r="R1401" s="556">
        <v>38.130000000000003</v>
      </c>
      <c r="S1401" s="544">
        <v>114.39</v>
      </c>
      <c r="T1401" s="547">
        <f t="shared" si="122"/>
        <v>3</v>
      </c>
      <c r="U1401" s="547">
        <f t="shared" ref="U1401:U1464" si="125">ROUNDDOWN((H1401*I1401)+(K1401*L1401)+(Q1401*R1401),2)</f>
        <v>114.39</v>
      </c>
    </row>
    <row r="1402" spans="1:21" x14ac:dyDescent="0.3">
      <c r="A1402" s="541" t="s">
        <v>6248</v>
      </c>
      <c r="B1402" s="557" t="s">
        <v>10</v>
      </c>
      <c r="C1402" s="558" t="s">
        <v>6142</v>
      </c>
      <c r="D1402" s="543" t="s">
        <v>1200</v>
      </c>
      <c r="E1402" s="544">
        <v>19</v>
      </c>
      <c r="F1402" s="544">
        <v>42.2</v>
      </c>
      <c r="G1402" s="544">
        <f t="shared" si="123"/>
        <v>801.8</v>
      </c>
      <c r="H1402" s="570">
        <v>0</v>
      </c>
      <c r="I1402" s="570">
        <v>42.2</v>
      </c>
      <c r="J1402" s="570">
        <v>0</v>
      </c>
      <c r="K1402" s="544">
        <v>19</v>
      </c>
      <c r="L1402" s="544">
        <v>51.02</v>
      </c>
      <c r="M1402" s="544">
        <v>969.38</v>
      </c>
      <c r="N1402" s="544">
        <v>19</v>
      </c>
      <c r="O1402" s="544">
        <v>51.02</v>
      </c>
      <c r="P1402" s="544">
        <f t="shared" si="124"/>
        <v>969.38</v>
      </c>
      <c r="Q1402" s="556"/>
      <c r="R1402" s="556">
        <v>51.02</v>
      </c>
      <c r="S1402" s="544">
        <v>969.38</v>
      </c>
      <c r="T1402" s="547">
        <f t="shared" si="122"/>
        <v>19</v>
      </c>
      <c r="U1402" s="547">
        <f t="shared" si="125"/>
        <v>969.38</v>
      </c>
    </row>
    <row r="1403" spans="1:21" x14ac:dyDescent="0.3">
      <c r="A1403" s="541" t="s">
        <v>6249</v>
      </c>
      <c r="B1403" s="557" t="s">
        <v>10</v>
      </c>
      <c r="C1403" s="558" t="s">
        <v>6144</v>
      </c>
      <c r="D1403" s="543" t="s">
        <v>1200</v>
      </c>
      <c r="E1403" s="544">
        <v>72</v>
      </c>
      <c r="F1403" s="544">
        <v>10.71</v>
      </c>
      <c r="G1403" s="544">
        <f t="shared" si="123"/>
        <v>771.12</v>
      </c>
      <c r="H1403" s="570">
        <v>0</v>
      </c>
      <c r="I1403" s="570">
        <v>10.71</v>
      </c>
      <c r="J1403" s="570">
        <v>0</v>
      </c>
      <c r="K1403" s="544">
        <v>72</v>
      </c>
      <c r="L1403" s="544">
        <v>12.94</v>
      </c>
      <c r="M1403" s="544">
        <v>931.68</v>
      </c>
      <c r="N1403" s="544">
        <v>72</v>
      </c>
      <c r="O1403" s="544">
        <v>12.94</v>
      </c>
      <c r="P1403" s="544">
        <f t="shared" si="124"/>
        <v>931.68</v>
      </c>
      <c r="Q1403" s="556"/>
      <c r="R1403" s="556">
        <v>12.94</v>
      </c>
      <c r="S1403" s="544">
        <v>931.68</v>
      </c>
      <c r="T1403" s="547">
        <f t="shared" si="122"/>
        <v>72</v>
      </c>
      <c r="U1403" s="547">
        <f t="shared" si="125"/>
        <v>931.68</v>
      </c>
    </row>
    <row r="1404" spans="1:21" x14ac:dyDescent="0.3">
      <c r="A1404" s="541" t="s">
        <v>6250</v>
      </c>
      <c r="B1404" s="557" t="s">
        <v>10</v>
      </c>
      <c r="C1404" s="558" t="s">
        <v>6189</v>
      </c>
      <c r="D1404" s="543" t="s">
        <v>1200</v>
      </c>
      <c r="E1404" s="544">
        <v>2</v>
      </c>
      <c r="F1404" s="544">
        <v>5.2</v>
      </c>
      <c r="G1404" s="544">
        <f t="shared" si="123"/>
        <v>10.4</v>
      </c>
      <c r="H1404" s="570">
        <v>0</v>
      </c>
      <c r="I1404" s="570">
        <v>5.2</v>
      </c>
      <c r="J1404" s="570">
        <v>0</v>
      </c>
      <c r="K1404" s="544">
        <v>2</v>
      </c>
      <c r="L1404" s="544">
        <v>6.28</v>
      </c>
      <c r="M1404" s="544">
        <v>12.56</v>
      </c>
      <c r="N1404" s="544">
        <v>2</v>
      </c>
      <c r="O1404" s="544">
        <v>6.28</v>
      </c>
      <c r="P1404" s="544">
        <f t="shared" si="124"/>
        <v>12.56</v>
      </c>
      <c r="Q1404" s="556"/>
      <c r="R1404" s="556">
        <v>6.28</v>
      </c>
      <c r="S1404" s="544">
        <v>12.56</v>
      </c>
      <c r="T1404" s="547">
        <f t="shared" si="122"/>
        <v>2</v>
      </c>
      <c r="U1404" s="547">
        <f t="shared" si="125"/>
        <v>12.56</v>
      </c>
    </row>
    <row r="1405" spans="1:21" x14ac:dyDescent="0.3">
      <c r="A1405" s="541" t="s">
        <v>6251</v>
      </c>
      <c r="B1405" s="557" t="s">
        <v>10</v>
      </c>
      <c r="C1405" s="558" t="s">
        <v>6252</v>
      </c>
      <c r="D1405" s="543" t="s">
        <v>1168</v>
      </c>
      <c r="E1405" s="544">
        <v>125</v>
      </c>
      <c r="F1405" s="544">
        <v>20.85</v>
      </c>
      <c r="G1405" s="544">
        <f t="shared" si="123"/>
        <v>2606.25</v>
      </c>
      <c r="H1405" s="570">
        <v>0</v>
      </c>
      <c r="I1405" s="570">
        <v>20.85</v>
      </c>
      <c r="J1405" s="570">
        <v>0</v>
      </c>
      <c r="K1405" s="544">
        <v>125</v>
      </c>
      <c r="L1405" s="544">
        <v>25.2</v>
      </c>
      <c r="M1405" s="544">
        <v>3150</v>
      </c>
      <c r="N1405" s="544">
        <v>125</v>
      </c>
      <c r="O1405" s="544">
        <v>25.2</v>
      </c>
      <c r="P1405" s="544">
        <f t="shared" si="124"/>
        <v>3150</v>
      </c>
      <c r="Q1405" s="556"/>
      <c r="R1405" s="556">
        <v>25.2</v>
      </c>
      <c r="S1405" s="544">
        <v>3150</v>
      </c>
      <c r="T1405" s="547">
        <f t="shared" si="122"/>
        <v>125</v>
      </c>
      <c r="U1405" s="547">
        <f t="shared" si="125"/>
        <v>3150</v>
      </c>
    </row>
    <row r="1406" spans="1:21" x14ac:dyDescent="0.3">
      <c r="A1406" s="541" t="s">
        <v>6253</v>
      </c>
      <c r="B1406" s="557" t="s">
        <v>10</v>
      </c>
      <c r="C1406" s="558" t="s">
        <v>6148</v>
      </c>
      <c r="D1406" s="543" t="s">
        <v>1200</v>
      </c>
      <c r="E1406" s="544">
        <v>165</v>
      </c>
      <c r="F1406" s="544">
        <v>6.04</v>
      </c>
      <c r="G1406" s="544">
        <f t="shared" si="123"/>
        <v>996.6</v>
      </c>
      <c r="H1406" s="570">
        <v>0</v>
      </c>
      <c r="I1406" s="570">
        <v>6.04</v>
      </c>
      <c r="J1406" s="570">
        <v>0</v>
      </c>
      <c r="K1406" s="544">
        <v>165</v>
      </c>
      <c r="L1406" s="544">
        <v>7.3</v>
      </c>
      <c r="M1406" s="544">
        <v>1204.5</v>
      </c>
      <c r="N1406" s="544">
        <v>165</v>
      </c>
      <c r="O1406" s="544">
        <v>7.3</v>
      </c>
      <c r="P1406" s="544">
        <f t="shared" si="124"/>
        <v>1204.5</v>
      </c>
      <c r="Q1406" s="556"/>
      <c r="R1406" s="556">
        <v>7.3</v>
      </c>
      <c r="S1406" s="544">
        <v>1204.5</v>
      </c>
      <c r="T1406" s="547">
        <f t="shared" si="122"/>
        <v>165</v>
      </c>
      <c r="U1406" s="547">
        <f t="shared" si="125"/>
        <v>1204.5</v>
      </c>
    </row>
    <row r="1407" spans="1:21" x14ac:dyDescent="0.3">
      <c r="A1407" s="541" t="s">
        <v>6254</v>
      </c>
      <c r="B1407" s="557" t="s">
        <v>10</v>
      </c>
      <c r="C1407" s="558" t="s">
        <v>6150</v>
      </c>
      <c r="D1407" s="543" t="s">
        <v>179</v>
      </c>
      <c r="E1407" s="544">
        <v>270</v>
      </c>
      <c r="F1407" s="544">
        <v>7.19</v>
      </c>
      <c r="G1407" s="544">
        <f t="shared" si="123"/>
        <v>1941.3</v>
      </c>
      <c r="H1407" s="570">
        <v>0</v>
      </c>
      <c r="I1407" s="570">
        <v>7.19</v>
      </c>
      <c r="J1407" s="570">
        <v>0</v>
      </c>
      <c r="K1407" s="544">
        <v>270</v>
      </c>
      <c r="L1407" s="544">
        <v>8.69</v>
      </c>
      <c r="M1407" s="544">
        <v>2346.3000000000002</v>
      </c>
      <c r="N1407" s="544">
        <v>270</v>
      </c>
      <c r="O1407" s="544">
        <v>8.69</v>
      </c>
      <c r="P1407" s="544">
        <f t="shared" si="124"/>
        <v>2346.3000000000002</v>
      </c>
      <c r="Q1407" s="556"/>
      <c r="R1407" s="556">
        <v>8.69</v>
      </c>
      <c r="S1407" s="544">
        <v>2346.3000000000002</v>
      </c>
      <c r="T1407" s="547">
        <f t="shared" si="122"/>
        <v>270</v>
      </c>
      <c r="U1407" s="547">
        <f t="shared" si="125"/>
        <v>2346.3000000000002</v>
      </c>
    </row>
    <row r="1408" spans="1:21" x14ac:dyDescent="0.3">
      <c r="A1408" s="541" t="s">
        <v>6255</v>
      </c>
      <c r="B1408" s="557" t="s">
        <v>10</v>
      </c>
      <c r="C1408" s="558" t="s">
        <v>4676</v>
      </c>
      <c r="D1408" s="543" t="s">
        <v>217</v>
      </c>
      <c r="E1408" s="544">
        <v>2</v>
      </c>
      <c r="F1408" s="544">
        <v>61.86</v>
      </c>
      <c r="G1408" s="544">
        <f t="shared" si="123"/>
        <v>123.72</v>
      </c>
      <c r="H1408" s="570">
        <v>0</v>
      </c>
      <c r="I1408" s="570">
        <v>61.86</v>
      </c>
      <c r="J1408" s="570">
        <v>0</v>
      </c>
      <c r="K1408" s="544">
        <v>2</v>
      </c>
      <c r="L1408" s="544">
        <v>74.790000000000006</v>
      </c>
      <c r="M1408" s="544">
        <v>149.58000000000001</v>
      </c>
      <c r="N1408" s="544">
        <v>2</v>
      </c>
      <c r="O1408" s="544">
        <v>74.790000000000006</v>
      </c>
      <c r="P1408" s="544">
        <f t="shared" si="124"/>
        <v>149.58000000000001</v>
      </c>
      <c r="Q1408" s="556"/>
      <c r="R1408" s="556">
        <v>74.790000000000006</v>
      </c>
      <c r="S1408" s="544">
        <v>149.58000000000001</v>
      </c>
      <c r="T1408" s="547">
        <f t="shared" si="122"/>
        <v>2</v>
      </c>
      <c r="U1408" s="547">
        <f t="shared" si="125"/>
        <v>149.58000000000001</v>
      </c>
    </row>
    <row r="1409" spans="1:21" x14ac:dyDescent="0.3">
      <c r="A1409" s="541" t="s">
        <v>6256</v>
      </c>
      <c r="B1409" s="557" t="s">
        <v>10</v>
      </c>
      <c r="C1409" s="558" t="s">
        <v>4954</v>
      </c>
      <c r="D1409" s="543" t="s">
        <v>217</v>
      </c>
      <c r="E1409" s="544">
        <v>50</v>
      </c>
      <c r="F1409" s="544">
        <v>139.22</v>
      </c>
      <c r="G1409" s="544">
        <f t="shared" si="123"/>
        <v>6961</v>
      </c>
      <c r="H1409" s="570">
        <v>0</v>
      </c>
      <c r="I1409" s="570">
        <v>139.22</v>
      </c>
      <c r="J1409" s="570">
        <v>0</v>
      </c>
      <c r="K1409" s="544">
        <v>50</v>
      </c>
      <c r="L1409" s="544">
        <v>168.32</v>
      </c>
      <c r="M1409" s="544">
        <v>8416</v>
      </c>
      <c r="N1409" s="544">
        <v>50</v>
      </c>
      <c r="O1409" s="544">
        <v>168.32</v>
      </c>
      <c r="P1409" s="544">
        <f t="shared" si="124"/>
        <v>8416</v>
      </c>
      <c r="Q1409" s="556"/>
      <c r="R1409" s="556">
        <v>168.32</v>
      </c>
      <c r="S1409" s="544">
        <v>8416</v>
      </c>
      <c r="T1409" s="547">
        <f t="shared" si="122"/>
        <v>50</v>
      </c>
      <c r="U1409" s="547">
        <f t="shared" si="125"/>
        <v>8416</v>
      </c>
    </row>
    <row r="1410" spans="1:21" ht="27.6" x14ac:dyDescent="0.3">
      <c r="A1410" s="541" t="s">
        <v>6257</v>
      </c>
      <c r="B1410" s="557" t="s">
        <v>10</v>
      </c>
      <c r="C1410" s="558" t="s">
        <v>6156</v>
      </c>
      <c r="D1410" s="543" t="s">
        <v>217</v>
      </c>
      <c r="E1410" s="544">
        <v>10</v>
      </c>
      <c r="F1410" s="544">
        <v>78.069999999999993</v>
      </c>
      <c r="G1410" s="544">
        <f t="shared" si="123"/>
        <v>780.7</v>
      </c>
      <c r="H1410" s="570">
        <v>0</v>
      </c>
      <c r="I1410" s="570">
        <v>78.069999999999993</v>
      </c>
      <c r="J1410" s="570">
        <v>0</v>
      </c>
      <c r="K1410" s="544">
        <v>10</v>
      </c>
      <c r="L1410" s="544">
        <v>94.39</v>
      </c>
      <c r="M1410" s="544">
        <v>943.9</v>
      </c>
      <c r="N1410" s="544">
        <v>10</v>
      </c>
      <c r="O1410" s="544">
        <v>94.39</v>
      </c>
      <c r="P1410" s="544">
        <f t="shared" si="124"/>
        <v>943.9</v>
      </c>
      <c r="Q1410" s="556"/>
      <c r="R1410" s="556">
        <v>94.39</v>
      </c>
      <c r="S1410" s="544">
        <v>943.9</v>
      </c>
      <c r="T1410" s="547">
        <f t="shared" si="122"/>
        <v>10</v>
      </c>
      <c r="U1410" s="547">
        <f t="shared" si="125"/>
        <v>943.9</v>
      </c>
    </row>
    <row r="1411" spans="1:21" ht="27.6" x14ac:dyDescent="0.3">
      <c r="A1411" s="541" t="s">
        <v>6258</v>
      </c>
      <c r="B1411" s="557" t="s">
        <v>10</v>
      </c>
      <c r="C1411" s="558" t="s">
        <v>6259</v>
      </c>
      <c r="D1411" s="543" t="s">
        <v>217</v>
      </c>
      <c r="E1411" s="544">
        <v>1</v>
      </c>
      <c r="F1411" s="544">
        <v>674.57</v>
      </c>
      <c r="G1411" s="544">
        <f t="shared" si="123"/>
        <v>674.57</v>
      </c>
      <c r="H1411" s="570">
        <v>0</v>
      </c>
      <c r="I1411" s="570">
        <v>674.57</v>
      </c>
      <c r="J1411" s="570">
        <v>0</v>
      </c>
      <c r="K1411" s="544">
        <v>1</v>
      </c>
      <c r="L1411" s="544">
        <v>815.59</v>
      </c>
      <c r="M1411" s="544">
        <v>815.59</v>
      </c>
      <c r="N1411" s="544">
        <v>1</v>
      </c>
      <c r="O1411" s="544">
        <v>815.59</v>
      </c>
      <c r="P1411" s="544">
        <f t="shared" si="124"/>
        <v>815.59</v>
      </c>
      <c r="Q1411" s="556"/>
      <c r="R1411" s="556">
        <v>815.59</v>
      </c>
      <c r="S1411" s="544">
        <v>815.59</v>
      </c>
      <c r="T1411" s="547">
        <f t="shared" si="122"/>
        <v>1</v>
      </c>
      <c r="U1411" s="547">
        <f t="shared" si="125"/>
        <v>815.59</v>
      </c>
    </row>
    <row r="1412" spans="1:21" x14ac:dyDescent="0.3">
      <c r="A1412" s="550" t="s">
        <v>6260</v>
      </c>
      <c r="B1412" s="551" t="s">
        <v>6261</v>
      </c>
      <c r="C1412" s="552"/>
      <c r="D1412" s="553">
        <v>0</v>
      </c>
      <c r="E1412" s="554">
        <v>0</v>
      </c>
      <c r="F1412" s="554">
        <v>0</v>
      </c>
      <c r="G1412" s="554">
        <f t="shared" si="123"/>
        <v>0</v>
      </c>
      <c r="H1412" s="555">
        <v>0</v>
      </c>
      <c r="I1412" s="555">
        <v>0</v>
      </c>
      <c r="J1412" s="555">
        <v>0</v>
      </c>
      <c r="K1412" s="554"/>
      <c r="L1412" s="554">
        <v>0</v>
      </c>
      <c r="M1412" s="554">
        <v>0</v>
      </c>
      <c r="N1412" s="554"/>
      <c r="O1412" s="554">
        <v>0</v>
      </c>
      <c r="P1412" s="544">
        <f t="shared" si="124"/>
        <v>0</v>
      </c>
      <c r="Q1412" s="556"/>
      <c r="R1412" s="556">
        <v>0</v>
      </c>
      <c r="S1412" s="544">
        <v>0</v>
      </c>
      <c r="T1412" s="547">
        <f t="shared" si="122"/>
        <v>0</v>
      </c>
      <c r="U1412" s="547">
        <f t="shared" si="125"/>
        <v>0</v>
      </c>
    </row>
    <row r="1413" spans="1:21" x14ac:dyDescent="0.3">
      <c r="A1413" s="541" t="s">
        <v>6262</v>
      </c>
      <c r="B1413" s="557" t="s">
        <v>10</v>
      </c>
      <c r="C1413" s="558" t="s">
        <v>6263</v>
      </c>
      <c r="D1413" s="543" t="s">
        <v>1200</v>
      </c>
      <c r="E1413" s="544">
        <v>2</v>
      </c>
      <c r="F1413" s="544">
        <v>12.71</v>
      </c>
      <c r="G1413" s="544">
        <f t="shared" si="123"/>
        <v>25.42</v>
      </c>
      <c r="H1413" s="570">
        <v>0</v>
      </c>
      <c r="I1413" s="570">
        <v>12.71</v>
      </c>
      <c r="J1413" s="570">
        <v>0</v>
      </c>
      <c r="K1413" s="544">
        <v>2</v>
      </c>
      <c r="L1413" s="544">
        <v>15.36</v>
      </c>
      <c r="M1413" s="544">
        <v>30.72</v>
      </c>
      <c r="N1413" s="544">
        <v>2</v>
      </c>
      <c r="O1413" s="544">
        <v>15.36</v>
      </c>
      <c r="P1413" s="544">
        <f t="shared" si="124"/>
        <v>30.72</v>
      </c>
      <c r="Q1413" s="556"/>
      <c r="R1413" s="556">
        <v>15.36</v>
      </c>
      <c r="S1413" s="544">
        <v>30.72</v>
      </c>
      <c r="T1413" s="547">
        <f t="shared" si="122"/>
        <v>2</v>
      </c>
      <c r="U1413" s="547">
        <f t="shared" si="125"/>
        <v>30.72</v>
      </c>
    </row>
    <row r="1414" spans="1:21" x14ac:dyDescent="0.3">
      <c r="A1414" s="541" t="s">
        <v>6264</v>
      </c>
      <c r="B1414" s="557" t="s">
        <v>10</v>
      </c>
      <c r="C1414" s="558" t="s">
        <v>6265</v>
      </c>
      <c r="D1414" s="543" t="s">
        <v>1200</v>
      </c>
      <c r="E1414" s="544">
        <v>3</v>
      </c>
      <c r="F1414" s="544">
        <v>13.97</v>
      </c>
      <c r="G1414" s="544">
        <f t="shared" si="123"/>
        <v>41.91</v>
      </c>
      <c r="H1414" s="570">
        <v>0</v>
      </c>
      <c r="I1414" s="570">
        <v>13.97</v>
      </c>
      <c r="J1414" s="570">
        <v>0</v>
      </c>
      <c r="K1414" s="544">
        <v>3</v>
      </c>
      <c r="L1414" s="544">
        <v>16.89</v>
      </c>
      <c r="M1414" s="544">
        <v>50.67</v>
      </c>
      <c r="N1414" s="544">
        <v>3</v>
      </c>
      <c r="O1414" s="544">
        <v>16.89</v>
      </c>
      <c r="P1414" s="544">
        <f t="shared" si="124"/>
        <v>50.67</v>
      </c>
      <c r="Q1414" s="556"/>
      <c r="R1414" s="556">
        <v>16.89</v>
      </c>
      <c r="S1414" s="544">
        <v>50.67</v>
      </c>
      <c r="T1414" s="547">
        <f t="shared" si="122"/>
        <v>3</v>
      </c>
      <c r="U1414" s="547">
        <f t="shared" si="125"/>
        <v>50.67</v>
      </c>
    </row>
    <row r="1415" spans="1:21" x14ac:dyDescent="0.3">
      <c r="A1415" s="541" t="s">
        <v>6266</v>
      </c>
      <c r="B1415" s="557" t="s">
        <v>10</v>
      </c>
      <c r="C1415" s="558" t="s">
        <v>6267</v>
      </c>
      <c r="D1415" s="543" t="s">
        <v>1168</v>
      </c>
      <c r="E1415" s="544">
        <v>1</v>
      </c>
      <c r="F1415" s="544">
        <v>46.78</v>
      </c>
      <c r="G1415" s="544">
        <f t="shared" si="123"/>
        <v>46.78</v>
      </c>
      <c r="H1415" s="570">
        <v>0</v>
      </c>
      <c r="I1415" s="570">
        <v>46.78</v>
      </c>
      <c r="J1415" s="570">
        <v>0</v>
      </c>
      <c r="K1415" s="544">
        <v>1</v>
      </c>
      <c r="L1415" s="544">
        <v>56.55</v>
      </c>
      <c r="M1415" s="544">
        <v>56.55</v>
      </c>
      <c r="N1415" s="544">
        <v>1</v>
      </c>
      <c r="O1415" s="544">
        <v>56.55</v>
      </c>
      <c r="P1415" s="544">
        <f t="shared" si="124"/>
        <v>56.55</v>
      </c>
      <c r="Q1415" s="556"/>
      <c r="R1415" s="556">
        <v>56.55</v>
      </c>
      <c r="S1415" s="544">
        <v>56.55</v>
      </c>
      <c r="T1415" s="547">
        <f t="shared" si="122"/>
        <v>1</v>
      </c>
      <c r="U1415" s="547">
        <f t="shared" si="125"/>
        <v>56.55</v>
      </c>
    </row>
    <row r="1416" spans="1:21" x14ac:dyDescent="0.3">
      <c r="A1416" s="541" t="s">
        <v>6268</v>
      </c>
      <c r="B1416" s="557" t="s">
        <v>10</v>
      </c>
      <c r="C1416" s="558" t="s">
        <v>6269</v>
      </c>
      <c r="D1416" s="543" t="s">
        <v>1200</v>
      </c>
      <c r="E1416" s="544">
        <v>1</v>
      </c>
      <c r="F1416" s="544">
        <v>10.15</v>
      </c>
      <c r="G1416" s="544">
        <f t="shared" si="123"/>
        <v>10.15</v>
      </c>
      <c r="H1416" s="570">
        <v>0</v>
      </c>
      <c r="I1416" s="570">
        <v>10.15</v>
      </c>
      <c r="J1416" s="570">
        <v>0</v>
      </c>
      <c r="K1416" s="544">
        <v>1</v>
      </c>
      <c r="L1416" s="544">
        <v>12.27</v>
      </c>
      <c r="M1416" s="544">
        <v>12.27</v>
      </c>
      <c r="N1416" s="544">
        <v>1</v>
      </c>
      <c r="O1416" s="544">
        <v>12.27</v>
      </c>
      <c r="P1416" s="544">
        <f t="shared" si="124"/>
        <v>12.27</v>
      </c>
      <c r="Q1416" s="556"/>
      <c r="R1416" s="556">
        <v>12.27</v>
      </c>
      <c r="S1416" s="544">
        <v>12.27</v>
      </c>
      <c r="T1416" s="547">
        <f t="shared" si="122"/>
        <v>1</v>
      </c>
      <c r="U1416" s="547">
        <f t="shared" si="125"/>
        <v>12.27</v>
      </c>
    </row>
    <row r="1417" spans="1:21" x14ac:dyDescent="0.3">
      <c r="A1417" s="541" t="s">
        <v>6270</v>
      </c>
      <c r="B1417" s="557" t="s">
        <v>10</v>
      </c>
      <c r="C1417" s="558" t="s">
        <v>6271</v>
      </c>
      <c r="D1417" s="543" t="s">
        <v>1200</v>
      </c>
      <c r="E1417" s="544">
        <v>5</v>
      </c>
      <c r="F1417" s="544">
        <v>31.65</v>
      </c>
      <c r="G1417" s="544">
        <f t="shared" si="123"/>
        <v>158.25</v>
      </c>
      <c r="H1417" s="570">
        <v>0</v>
      </c>
      <c r="I1417" s="570">
        <v>31.65</v>
      </c>
      <c r="J1417" s="570">
        <v>0</v>
      </c>
      <c r="K1417" s="544">
        <v>5</v>
      </c>
      <c r="L1417" s="544">
        <v>38.26</v>
      </c>
      <c r="M1417" s="544">
        <v>191.3</v>
      </c>
      <c r="N1417" s="544">
        <v>5</v>
      </c>
      <c r="O1417" s="544">
        <v>38.26</v>
      </c>
      <c r="P1417" s="544">
        <f t="shared" si="124"/>
        <v>191.3</v>
      </c>
      <c r="Q1417" s="556"/>
      <c r="R1417" s="556">
        <v>38.26</v>
      </c>
      <c r="S1417" s="544">
        <v>191.3</v>
      </c>
      <c r="T1417" s="547">
        <f t="shared" si="122"/>
        <v>5</v>
      </c>
      <c r="U1417" s="547">
        <f t="shared" si="125"/>
        <v>191.3</v>
      </c>
    </row>
    <row r="1418" spans="1:21" x14ac:dyDescent="0.3">
      <c r="A1418" s="541" t="s">
        <v>6272</v>
      </c>
      <c r="B1418" s="557" t="s">
        <v>10</v>
      </c>
      <c r="C1418" s="558" t="s">
        <v>6273</v>
      </c>
      <c r="D1418" s="543" t="s">
        <v>1168</v>
      </c>
      <c r="E1418" s="544">
        <v>30</v>
      </c>
      <c r="F1418" s="544">
        <v>71.64</v>
      </c>
      <c r="G1418" s="544">
        <f t="shared" si="123"/>
        <v>2149.1999999999998</v>
      </c>
      <c r="H1418" s="570">
        <v>0</v>
      </c>
      <c r="I1418" s="570">
        <v>71.64</v>
      </c>
      <c r="J1418" s="570">
        <v>0</v>
      </c>
      <c r="K1418" s="544">
        <v>30</v>
      </c>
      <c r="L1418" s="544">
        <v>86.61</v>
      </c>
      <c r="M1418" s="544">
        <v>2598.3000000000002</v>
      </c>
      <c r="N1418" s="544">
        <v>30</v>
      </c>
      <c r="O1418" s="544">
        <v>86.61</v>
      </c>
      <c r="P1418" s="544">
        <f t="shared" si="124"/>
        <v>2598.3000000000002</v>
      </c>
      <c r="Q1418" s="556"/>
      <c r="R1418" s="556">
        <v>86.61</v>
      </c>
      <c r="S1418" s="544">
        <v>2598.3000000000002</v>
      </c>
      <c r="T1418" s="547">
        <f t="shared" si="122"/>
        <v>30</v>
      </c>
      <c r="U1418" s="547">
        <f t="shared" si="125"/>
        <v>2598.3000000000002</v>
      </c>
    </row>
    <row r="1419" spans="1:21" x14ac:dyDescent="0.3">
      <c r="A1419" s="541" t="s">
        <v>6274</v>
      </c>
      <c r="B1419" s="557" t="s">
        <v>10</v>
      </c>
      <c r="C1419" s="558" t="s">
        <v>6275</v>
      </c>
      <c r="D1419" s="543" t="s">
        <v>1168</v>
      </c>
      <c r="E1419" s="544">
        <v>10</v>
      </c>
      <c r="F1419" s="544">
        <v>87.31</v>
      </c>
      <c r="G1419" s="544">
        <f t="shared" si="123"/>
        <v>873.1</v>
      </c>
      <c r="H1419" s="570">
        <v>0</v>
      </c>
      <c r="I1419" s="570">
        <v>87.31</v>
      </c>
      <c r="J1419" s="570">
        <v>0</v>
      </c>
      <c r="K1419" s="544">
        <v>10</v>
      </c>
      <c r="L1419" s="544">
        <v>105.56</v>
      </c>
      <c r="M1419" s="544">
        <v>1055.5999999999999</v>
      </c>
      <c r="N1419" s="544">
        <v>10</v>
      </c>
      <c r="O1419" s="544">
        <v>105.56</v>
      </c>
      <c r="P1419" s="544">
        <f t="shared" si="124"/>
        <v>1055.5999999999999</v>
      </c>
      <c r="Q1419" s="556"/>
      <c r="R1419" s="556">
        <v>105.56</v>
      </c>
      <c r="S1419" s="544">
        <v>1055.5999999999999</v>
      </c>
      <c r="T1419" s="547">
        <f t="shared" si="122"/>
        <v>10</v>
      </c>
      <c r="U1419" s="547">
        <f t="shared" si="125"/>
        <v>1055.5999999999999</v>
      </c>
    </row>
    <row r="1420" spans="1:21" x14ac:dyDescent="0.3">
      <c r="A1420" s="541" t="s">
        <v>6276</v>
      </c>
      <c r="B1420" s="557" t="s">
        <v>10</v>
      </c>
      <c r="C1420" s="558" t="s">
        <v>6277</v>
      </c>
      <c r="D1420" s="543" t="s">
        <v>179</v>
      </c>
      <c r="E1420" s="544">
        <v>2</v>
      </c>
      <c r="F1420" s="544">
        <v>18.8</v>
      </c>
      <c r="G1420" s="544">
        <f t="shared" si="123"/>
        <v>37.6</v>
      </c>
      <c r="H1420" s="570">
        <v>0</v>
      </c>
      <c r="I1420" s="570">
        <v>18.8</v>
      </c>
      <c r="J1420" s="570">
        <v>0</v>
      </c>
      <c r="K1420" s="544">
        <v>2</v>
      </c>
      <c r="L1420" s="544">
        <v>22.73</v>
      </c>
      <c r="M1420" s="544">
        <v>45.46</v>
      </c>
      <c r="N1420" s="544">
        <v>2</v>
      </c>
      <c r="O1420" s="544">
        <v>22.73</v>
      </c>
      <c r="P1420" s="544">
        <f t="shared" si="124"/>
        <v>45.46</v>
      </c>
      <c r="Q1420" s="556"/>
      <c r="R1420" s="556">
        <v>22.73</v>
      </c>
      <c r="S1420" s="544">
        <v>45.46</v>
      </c>
      <c r="T1420" s="547">
        <f t="shared" si="122"/>
        <v>2</v>
      </c>
      <c r="U1420" s="547">
        <f t="shared" si="125"/>
        <v>45.46</v>
      </c>
    </row>
    <row r="1421" spans="1:21" x14ac:dyDescent="0.3">
      <c r="A1421" s="541" t="s">
        <v>6278</v>
      </c>
      <c r="B1421" s="557" t="s">
        <v>10</v>
      </c>
      <c r="C1421" s="558" t="s">
        <v>6279</v>
      </c>
      <c r="D1421" s="543" t="s">
        <v>179</v>
      </c>
      <c r="E1421" s="544">
        <v>700</v>
      </c>
      <c r="F1421" s="544">
        <v>130.74</v>
      </c>
      <c r="G1421" s="544">
        <f t="shared" si="123"/>
        <v>91518</v>
      </c>
      <c r="H1421" s="570">
        <v>436</v>
      </c>
      <c r="I1421" s="570">
        <v>130.74</v>
      </c>
      <c r="J1421" s="570">
        <v>57002.640000000007</v>
      </c>
      <c r="K1421" s="544">
        <v>264</v>
      </c>
      <c r="L1421" s="544">
        <v>158.07</v>
      </c>
      <c r="M1421" s="544">
        <v>41730.480000000003</v>
      </c>
      <c r="N1421" s="544">
        <v>264</v>
      </c>
      <c r="O1421" s="544">
        <v>158.07</v>
      </c>
      <c r="P1421" s="544">
        <f t="shared" si="124"/>
        <v>41730.480000000003</v>
      </c>
      <c r="Q1421" s="556"/>
      <c r="R1421" s="556">
        <v>158.07</v>
      </c>
      <c r="S1421" s="544">
        <v>0</v>
      </c>
      <c r="T1421" s="547">
        <f t="shared" si="122"/>
        <v>700</v>
      </c>
      <c r="U1421" s="547">
        <f t="shared" si="125"/>
        <v>98733.119999999995</v>
      </c>
    </row>
    <row r="1422" spans="1:21" x14ac:dyDescent="0.3">
      <c r="A1422" s="541" t="s">
        <v>6280</v>
      </c>
      <c r="B1422" s="557" t="s">
        <v>10</v>
      </c>
      <c r="C1422" s="558" t="s">
        <v>6281</v>
      </c>
      <c r="D1422" s="543" t="s">
        <v>1494</v>
      </c>
      <c r="E1422" s="544">
        <v>4.75</v>
      </c>
      <c r="F1422" s="544">
        <v>60.34</v>
      </c>
      <c r="G1422" s="544">
        <f t="shared" si="123"/>
        <v>286.62</v>
      </c>
      <c r="H1422" s="570">
        <v>0</v>
      </c>
      <c r="I1422" s="570">
        <v>60.34</v>
      </c>
      <c r="J1422" s="570">
        <v>0</v>
      </c>
      <c r="K1422" s="544">
        <v>4.75</v>
      </c>
      <c r="L1422" s="544">
        <v>72.95</v>
      </c>
      <c r="M1422" s="544">
        <v>346.51</v>
      </c>
      <c r="N1422" s="544">
        <v>4.75</v>
      </c>
      <c r="O1422" s="544">
        <v>72.95</v>
      </c>
      <c r="P1422" s="544">
        <f t="shared" si="124"/>
        <v>346.51</v>
      </c>
      <c r="Q1422" s="556"/>
      <c r="R1422" s="556">
        <v>72.95</v>
      </c>
      <c r="S1422" s="544">
        <v>346.51</v>
      </c>
      <c r="T1422" s="547">
        <f t="shared" si="122"/>
        <v>4.75</v>
      </c>
      <c r="U1422" s="547">
        <f t="shared" si="125"/>
        <v>346.51</v>
      </c>
    </row>
    <row r="1423" spans="1:21" x14ac:dyDescent="0.3">
      <c r="A1423" s="541" t="s">
        <v>6282</v>
      </c>
      <c r="B1423" s="557" t="s">
        <v>10</v>
      </c>
      <c r="C1423" s="558" t="s">
        <v>6283</v>
      </c>
      <c r="D1423" s="543" t="s">
        <v>1200</v>
      </c>
      <c r="E1423" s="544">
        <v>1</v>
      </c>
      <c r="F1423" s="544">
        <v>15.58</v>
      </c>
      <c r="G1423" s="544">
        <f t="shared" si="123"/>
        <v>15.58</v>
      </c>
      <c r="H1423" s="570">
        <v>0</v>
      </c>
      <c r="I1423" s="570">
        <v>15.58</v>
      </c>
      <c r="J1423" s="570">
        <v>0</v>
      </c>
      <c r="K1423" s="544">
        <v>1</v>
      </c>
      <c r="L1423" s="544">
        <v>18.829999999999998</v>
      </c>
      <c r="M1423" s="544">
        <v>18.829999999999998</v>
      </c>
      <c r="N1423" s="544">
        <v>1</v>
      </c>
      <c r="O1423" s="544">
        <v>18.829999999999998</v>
      </c>
      <c r="P1423" s="544">
        <f t="shared" si="124"/>
        <v>18.829999999999998</v>
      </c>
      <c r="Q1423" s="556"/>
      <c r="R1423" s="556">
        <v>18.829999999999998</v>
      </c>
      <c r="S1423" s="544">
        <v>18.829999999999998</v>
      </c>
      <c r="T1423" s="547">
        <f t="shared" si="122"/>
        <v>1</v>
      </c>
      <c r="U1423" s="547">
        <f t="shared" si="125"/>
        <v>18.829999999999998</v>
      </c>
    </row>
    <row r="1424" spans="1:21" x14ac:dyDescent="0.3">
      <c r="A1424" s="541" t="s">
        <v>6284</v>
      </c>
      <c r="B1424" s="557" t="s">
        <v>10</v>
      </c>
      <c r="C1424" s="558" t="s">
        <v>6285</v>
      </c>
      <c r="D1424" s="543" t="s">
        <v>1200</v>
      </c>
      <c r="E1424" s="544">
        <v>3</v>
      </c>
      <c r="F1424" s="544">
        <v>14.1</v>
      </c>
      <c r="G1424" s="544">
        <f t="shared" si="123"/>
        <v>42.3</v>
      </c>
      <c r="H1424" s="570">
        <v>0</v>
      </c>
      <c r="I1424" s="570">
        <v>14.1</v>
      </c>
      <c r="J1424" s="570">
        <v>0</v>
      </c>
      <c r="K1424" s="544">
        <v>3</v>
      </c>
      <c r="L1424" s="544">
        <v>17.04</v>
      </c>
      <c r="M1424" s="544">
        <v>51.12</v>
      </c>
      <c r="N1424" s="544">
        <v>3</v>
      </c>
      <c r="O1424" s="544">
        <v>17.04</v>
      </c>
      <c r="P1424" s="544">
        <f t="shared" si="124"/>
        <v>51.12</v>
      </c>
      <c r="Q1424" s="556"/>
      <c r="R1424" s="556">
        <v>17.04</v>
      </c>
      <c r="S1424" s="544">
        <v>51.12</v>
      </c>
      <c r="T1424" s="547">
        <f t="shared" si="122"/>
        <v>3</v>
      </c>
      <c r="U1424" s="547">
        <f t="shared" si="125"/>
        <v>51.12</v>
      </c>
    </row>
    <row r="1425" spans="1:21" x14ac:dyDescent="0.3">
      <c r="A1425" s="541" t="s">
        <v>6286</v>
      </c>
      <c r="B1425" s="557" t="s">
        <v>10</v>
      </c>
      <c r="C1425" s="558" t="s">
        <v>6287</v>
      </c>
      <c r="D1425" s="543" t="s">
        <v>1200</v>
      </c>
      <c r="E1425" s="544">
        <v>2</v>
      </c>
      <c r="F1425" s="544">
        <v>136.96</v>
      </c>
      <c r="G1425" s="544">
        <f t="shared" si="123"/>
        <v>273.92</v>
      </c>
      <c r="H1425" s="570">
        <v>0</v>
      </c>
      <c r="I1425" s="570">
        <v>136.96</v>
      </c>
      <c r="J1425" s="570">
        <v>0</v>
      </c>
      <c r="K1425" s="544">
        <v>2</v>
      </c>
      <c r="L1425" s="544">
        <v>165.59</v>
      </c>
      <c r="M1425" s="544">
        <v>331.18</v>
      </c>
      <c r="N1425" s="544">
        <v>2</v>
      </c>
      <c r="O1425" s="544">
        <v>165.59</v>
      </c>
      <c r="P1425" s="544">
        <f t="shared" si="124"/>
        <v>331.18</v>
      </c>
      <c r="Q1425" s="556"/>
      <c r="R1425" s="556">
        <v>165.59</v>
      </c>
      <c r="S1425" s="544">
        <v>331.18</v>
      </c>
      <c r="T1425" s="547">
        <f t="shared" si="122"/>
        <v>2</v>
      </c>
      <c r="U1425" s="547">
        <f t="shared" si="125"/>
        <v>331.18</v>
      </c>
    </row>
    <row r="1426" spans="1:21" x14ac:dyDescent="0.3">
      <c r="A1426" s="541" t="s">
        <v>6288</v>
      </c>
      <c r="B1426" s="557" t="s">
        <v>10</v>
      </c>
      <c r="C1426" s="558" t="s">
        <v>6289</v>
      </c>
      <c r="D1426" s="543" t="s">
        <v>1200</v>
      </c>
      <c r="E1426" s="544">
        <v>1</v>
      </c>
      <c r="F1426" s="544">
        <v>929.8</v>
      </c>
      <c r="G1426" s="544">
        <f t="shared" si="123"/>
        <v>929.8</v>
      </c>
      <c r="H1426" s="570">
        <v>0</v>
      </c>
      <c r="I1426" s="570">
        <v>929.8</v>
      </c>
      <c r="J1426" s="570">
        <v>0</v>
      </c>
      <c r="K1426" s="544">
        <v>1</v>
      </c>
      <c r="L1426" s="544">
        <v>1124.17</v>
      </c>
      <c r="M1426" s="544">
        <v>1124.17</v>
      </c>
      <c r="N1426" s="544">
        <v>1</v>
      </c>
      <c r="O1426" s="544">
        <v>1124.17</v>
      </c>
      <c r="P1426" s="544">
        <f t="shared" si="124"/>
        <v>1124.17</v>
      </c>
      <c r="Q1426" s="556"/>
      <c r="R1426" s="556">
        <v>1124.17</v>
      </c>
      <c r="S1426" s="544">
        <v>1124.17</v>
      </c>
      <c r="T1426" s="547">
        <f t="shared" ref="T1426:T1489" si="126">Q1426+E1426</f>
        <v>1</v>
      </c>
      <c r="U1426" s="547">
        <f t="shared" si="125"/>
        <v>1124.17</v>
      </c>
    </row>
    <row r="1427" spans="1:21" ht="27.6" x14ac:dyDescent="0.3">
      <c r="A1427" s="541" t="s">
        <v>6290</v>
      </c>
      <c r="B1427" s="557" t="s">
        <v>10</v>
      </c>
      <c r="C1427" s="558" t="s">
        <v>6291</v>
      </c>
      <c r="D1427" s="543" t="s">
        <v>217</v>
      </c>
      <c r="E1427" s="544">
        <v>1</v>
      </c>
      <c r="F1427" s="544">
        <v>839.31</v>
      </c>
      <c r="G1427" s="544">
        <f t="shared" si="123"/>
        <v>839.31</v>
      </c>
      <c r="H1427" s="570">
        <v>0</v>
      </c>
      <c r="I1427" s="570">
        <v>839.31</v>
      </c>
      <c r="J1427" s="570">
        <v>0</v>
      </c>
      <c r="K1427" s="544">
        <v>1</v>
      </c>
      <c r="L1427" s="544">
        <v>1014.77</v>
      </c>
      <c r="M1427" s="544">
        <v>1014.77</v>
      </c>
      <c r="N1427" s="544">
        <v>1</v>
      </c>
      <c r="O1427" s="544">
        <v>1014.77</v>
      </c>
      <c r="P1427" s="544">
        <f t="shared" si="124"/>
        <v>1014.77</v>
      </c>
      <c r="Q1427" s="556"/>
      <c r="R1427" s="556">
        <v>1014.77</v>
      </c>
      <c r="S1427" s="544">
        <v>1014.77</v>
      </c>
      <c r="T1427" s="547">
        <f t="shared" si="126"/>
        <v>1</v>
      </c>
      <c r="U1427" s="547">
        <f t="shared" si="125"/>
        <v>1014.77</v>
      </c>
    </row>
    <row r="1428" spans="1:21" x14ac:dyDescent="0.3">
      <c r="A1428" s="541" t="s">
        <v>6292</v>
      </c>
      <c r="B1428" s="557" t="s">
        <v>10</v>
      </c>
      <c r="C1428" s="558" t="s">
        <v>6293</v>
      </c>
      <c r="D1428" s="543" t="s">
        <v>1200</v>
      </c>
      <c r="E1428" s="544">
        <v>6</v>
      </c>
      <c r="F1428" s="544">
        <v>12.74</v>
      </c>
      <c r="G1428" s="544">
        <f t="shared" si="123"/>
        <v>76.44</v>
      </c>
      <c r="H1428" s="570">
        <v>0</v>
      </c>
      <c r="I1428" s="570">
        <v>12.74</v>
      </c>
      <c r="J1428" s="570">
        <v>0</v>
      </c>
      <c r="K1428" s="544">
        <v>6</v>
      </c>
      <c r="L1428" s="544">
        <v>15.4</v>
      </c>
      <c r="M1428" s="544">
        <v>92.4</v>
      </c>
      <c r="N1428" s="544">
        <v>6</v>
      </c>
      <c r="O1428" s="544">
        <v>15.4</v>
      </c>
      <c r="P1428" s="544">
        <f t="shared" si="124"/>
        <v>92.4</v>
      </c>
      <c r="Q1428" s="556"/>
      <c r="R1428" s="556">
        <v>15.4</v>
      </c>
      <c r="S1428" s="544">
        <v>92.4</v>
      </c>
      <c r="T1428" s="547">
        <f t="shared" si="126"/>
        <v>6</v>
      </c>
      <c r="U1428" s="547">
        <f t="shared" si="125"/>
        <v>92.4</v>
      </c>
    </row>
    <row r="1429" spans="1:21" ht="27.6" x14ac:dyDescent="0.3">
      <c r="A1429" s="541" t="s">
        <v>6294</v>
      </c>
      <c r="B1429" s="557" t="s">
        <v>10</v>
      </c>
      <c r="C1429" s="558" t="s">
        <v>6295</v>
      </c>
      <c r="D1429" s="543" t="s">
        <v>1200</v>
      </c>
      <c r="E1429" s="544">
        <v>6</v>
      </c>
      <c r="F1429" s="544">
        <v>23.68</v>
      </c>
      <c r="G1429" s="544">
        <f t="shared" si="123"/>
        <v>142.08000000000001</v>
      </c>
      <c r="H1429" s="570">
        <v>0</v>
      </c>
      <c r="I1429" s="570">
        <v>23.68</v>
      </c>
      <c r="J1429" s="570">
        <v>0</v>
      </c>
      <c r="K1429" s="544">
        <v>6</v>
      </c>
      <c r="L1429" s="544">
        <v>28.63</v>
      </c>
      <c r="M1429" s="544">
        <v>171.78</v>
      </c>
      <c r="N1429" s="544">
        <v>6</v>
      </c>
      <c r="O1429" s="544">
        <v>28.63</v>
      </c>
      <c r="P1429" s="544">
        <f t="shared" si="124"/>
        <v>171.78</v>
      </c>
      <c r="Q1429" s="556"/>
      <c r="R1429" s="556">
        <v>28.63</v>
      </c>
      <c r="S1429" s="544">
        <v>171.78</v>
      </c>
      <c r="T1429" s="547">
        <f t="shared" si="126"/>
        <v>6</v>
      </c>
      <c r="U1429" s="547">
        <f t="shared" si="125"/>
        <v>171.78</v>
      </c>
    </row>
    <row r="1430" spans="1:21" x14ac:dyDescent="0.3">
      <c r="A1430" s="541" t="s">
        <v>6296</v>
      </c>
      <c r="B1430" s="557" t="s">
        <v>10</v>
      </c>
      <c r="C1430" s="558" t="s">
        <v>6297</v>
      </c>
      <c r="D1430" s="543" t="s">
        <v>1200</v>
      </c>
      <c r="E1430" s="544">
        <v>6</v>
      </c>
      <c r="F1430" s="544">
        <v>3.22</v>
      </c>
      <c r="G1430" s="544">
        <f t="shared" si="123"/>
        <v>19.32</v>
      </c>
      <c r="H1430" s="570">
        <v>0</v>
      </c>
      <c r="I1430" s="570">
        <v>3.22</v>
      </c>
      <c r="J1430" s="570">
        <v>0</v>
      </c>
      <c r="K1430" s="544">
        <v>6</v>
      </c>
      <c r="L1430" s="544">
        <v>3.89</v>
      </c>
      <c r="M1430" s="544">
        <v>23.34</v>
      </c>
      <c r="N1430" s="544">
        <v>6</v>
      </c>
      <c r="O1430" s="544">
        <v>3.89</v>
      </c>
      <c r="P1430" s="544">
        <f t="shared" si="124"/>
        <v>23.34</v>
      </c>
      <c r="Q1430" s="556"/>
      <c r="R1430" s="556">
        <v>3.89</v>
      </c>
      <c r="S1430" s="544">
        <v>23.34</v>
      </c>
      <c r="T1430" s="547">
        <f t="shared" si="126"/>
        <v>6</v>
      </c>
      <c r="U1430" s="547">
        <f t="shared" si="125"/>
        <v>23.34</v>
      </c>
    </row>
    <row r="1431" spans="1:21" x14ac:dyDescent="0.3">
      <c r="A1431" s="541" t="s">
        <v>6298</v>
      </c>
      <c r="B1431" s="557" t="s">
        <v>10</v>
      </c>
      <c r="C1431" s="558" t="s">
        <v>6299</v>
      </c>
      <c r="D1431" s="543" t="s">
        <v>217</v>
      </c>
      <c r="E1431" s="544">
        <v>12</v>
      </c>
      <c r="F1431" s="544">
        <v>45.95</v>
      </c>
      <c r="G1431" s="544">
        <f t="shared" si="123"/>
        <v>551.4</v>
      </c>
      <c r="H1431" s="570">
        <v>0</v>
      </c>
      <c r="I1431" s="570">
        <v>45.95</v>
      </c>
      <c r="J1431" s="570">
        <v>0</v>
      </c>
      <c r="K1431" s="544">
        <v>12</v>
      </c>
      <c r="L1431" s="544">
        <v>55.55</v>
      </c>
      <c r="M1431" s="544">
        <v>666.6</v>
      </c>
      <c r="N1431" s="544">
        <v>12</v>
      </c>
      <c r="O1431" s="544">
        <v>55.55</v>
      </c>
      <c r="P1431" s="544">
        <f t="shared" si="124"/>
        <v>666.6</v>
      </c>
      <c r="Q1431" s="556"/>
      <c r="R1431" s="556">
        <v>55.55</v>
      </c>
      <c r="S1431" s="544">
        <v>666.6</v>
      </c>
      <c r="T1431" s="547">
        <f t="shared" si="126"/>
        <v>12</v>
      </c>
      <c r="U1431" s="547">
        <f t="shared" si="125"/>
        <v>666.6</v>
      </c>
    </row>
    <row r="1432" spans="1:21" x14ac:dyDescent="0.3">
      <c r="A1432" s="541" t="s">
        <v>6300</v>
      </c>
      <c r="B1432" s="557" t="s">
        <v>10</v>
      </c>
      <c r="C1432" s="558" t="s">
        <v>6301</v>
      </c>
      <c r="D1432" s="543" t="s">
        <v>1200</v>
      </c>
      <c r="E1432" s="544">
        <v>3</v>
      </c>
      <c r="F1432" s="544">
        <v>39.479999999999997</v>
      </c>
      <c r="G1432" s="544">
        <f t="shared" si="123"/>
        <v>118.44</v>
      </c>
      <c r="H1432" s="570">
        <v>0</v>
      </c>
      <c r="I1432" s="570">
        <v>39.479999999999997</v>
      </c>
      <c r="J1432" s="570">
        <v>0</v>
      </c>
      <c r="K1432" s="544">
        <v>3</v>
      </c>
      <c r="L1432" s="544">
        <v>47.73</v>
      </c>
      <c r="M1432" s="544">
        <v>143.19</v>
      </c>
      <c r="N1432" s="544">
        <v>3</v>
      </c>
      <c r="O1432" s="544">
        <v>47.73</v>
      </c>
      <c r="P1432" s="544">
        <f t="shared" si="124"/>
        <v>143.19</v>
      </c>
      <c r="Q1432" s="556"/>
      <c r="R1432" s="556">
        <v>47.73</v>
      </c>
      <c r="S1432" s="544">
        <v>143.19</v>
      </c>
      <c r="T1432" s="547">
        <f t="shared" si="126"/>
        <v>3</v>
      </c>
      <c r="U1432" s="547">
        <f t="shared" si="125"/>
        <v>143.19</v>
      </c>
    </row>
    <row r="1433" spans="1:21" x14ac:dyDescent="0.3">
      <c r="A1433" s="541" t="s">
        <v>6302</v>
      </c>
      <c r="B1433" s="557" t="s">
        <v>10</v>
      </c>
      <c r="C1433" s="558" t="s">
        <v>6303</v>
      </c>
      <c r="D1433" s="543" t="s">
        <v>1200</v>
      </c>
      <c r="E1433" s="544">
        <v>6</v>
      </c>
      <c r="F1433" s="544">
        <v>84.52</v>
      </c>
      <c r="G1433" s="544">
        <f t="shared" si="123"/>
        <v>507.12</v>
      </c>
      <c r="H1433" s="570">
        <v>0</v>
      </c>
      <c r="I1433" s="570">
        <v>84.52</v>
      </c>
      <c r="J1433" s="570">
        <v>0</v>
      </c>
      <c r="K1433" s="544">
        <v>6</v>
      </c>
      <c r="L1433" s="544">
        <v>102.18</v>
      </c>
      <c r="M1433" s="544">
        <v>613.08000000000004</v>
      </c>
      <c r="N1433" s="544">
        <v>6</v>
      </c>
      <c r="O1433" s="544">
        <v>102.18</v>
      </c>
      <c r="P1433" s="544">
        <f t="shared" si="124"/>
        <v>613.08000000000004</v>
      </c>
      <c r="Q1433" s="556"/>
      <c r="R1433" s="556">
        <v>102.18</v>
      </c>
      <c r="S1433" s="544">
        <v>613.08000000000004</v>
      </c>
      <c r="T1433" s="547">
        <f t="shared" si="126"/>
        <v>6</v>
      </c>
      <c r="U1433" s="547">
        <f t="shared" si="125"/>
        <v>613.08000000000004</v>
      </c>
    </row>
    <row r="1434" spans="1:21" x14ac:dyDescent="0.3">
      <c r="A1434" s="541" t="s">
        <v>6304</v>
      </c>
      <c r="B1434" s="557" t="s">
        <v>10</v>
      </c>
      <c r="C1434" s="558" t="s">
        <v>6305</v>
      </c>
      <c r="D1434" s="543" t="s">
        <v>1200</v>
      </c>
      <c r="E1434" s="544">
        <v>6</v>
      </c>
      <c r="F1434" s="544">
        <v>17.440000000000001</v>
      </c>
      <c r="G1434" s="544">
        <f t="shared" si="123"/>
        <v>104.64</v>
      </c>
      <c r="H1434" s="570">
        <v>0</v>
      </c>
      <c r="I1434" s="570">
        <v>17.440000000000001</v>
      </c>
      <c r="J1434" s="570">
        <v>0</v>
      </c>
      <c r="K1434" s="544">
        <v>6</v>
      </c>
      <c r="L1434" s="544">
        <v>21.08</v>
      </c>
      <c r="M1434" s="544">
        <v>126.48</v>
      </c>
      <c r="N1434" s="544">
        <v>6</v>
      </c>
      <c r="O1434" s="544">
        <v>21.08</v>
      </c>
      <c r="P1434" s="544">
        <f t="shared" si="124"/>
        <v>126.48</v>
      </c>
      <c r="Q1434" s="556"/>
      <c r="R1434" s="556">
        <v>21.08</v>
      </c>
      <c r="S1434" s="544">
        <v>126.48</v>
      </c>
      <c r="T1434" s="547">
        <f t="shared" si="126"/>
        <v>6</v>
      </c>
      <c r="U1434" s="547">
        <f t="shared" si="125"/>
        <v>126.48</v>
      </c>
    </row>
    <row r="1435" spans="1:21" x14ac:dyDescent="0.3">
      <c r="A1435" s="541" t="s">
        <v>6306</v>
      </c>
      <c r="B1435" s="557" t="s">
        <v>10</v>
      </c>
      <c r="C1435" s="558" t="s">
        <v>6307</v>
      </c>
      <c r="D1435" s="543" t="s">
        <v>1200</v>
      </c>
      <c r="E1435" s="544">
        <v>1</v>
      </c>
      <c r="F1435" s="544">
        <v>19.940000000000001</v>
      </c>
      <c r="G1435" s="544">
        <f t="shared" ref="G1435:G1498" si="127">ROUND(E1435*F1435,2)</f>
        <v>19.940000000000001</v>
      </c>
      <c r="H1435" s="570">
        <v>0</v>
      </c>
      <c r="I1435" s="570">
        <v>19.940000000000001</v>
      </c>
      <c r="J1435" s="570">
        <v>0</v>
      </c>
      <c r="K1435" s="544">
        <v>1</v>
      </c>
      <c r="L1435" s="544">
        <v>24.1</v>
      </c>
      <c r="M1435" s="544">
        <v>24.1</v>
      </c>
      <c r="N1435" s="544">
        <v>1</v>
      </c>
      <c r="O1435" s="544">
        <v>24.1</v>
      </c>
      <c r="P1435" s="544">
        <f t="shared" si="124"/>
        <v>24.1</v>
      </c>
      <c r="Q1435" s="556"/>
      <c r="R1435" s="556">
        <v>24.1</v>
      </c>
      <c r="S1435" s="544">
        <v>24.1</v>
      </c>
      <c r="T1435" s="547">
        <f t="shared" si="126"/>
        <v>1</v>
      </c>
      <c r="U1435" s="547">
        <f t="shared" si="125"/>
        <v>24.1</v>
      </c>
    </row>
    <row r="1436" spans="1:21" x14ac:dyDescent="0.3">
      <c r="A1436" s="541" t="s">
        <v>6308</v>
      </c>
      <c r="B1436" s="557" t="s">
        <v>10</v>
      </c>
      <c r="C1436" s="558" t="s">
        <v>6309</v>
      </c>
      <c r="D1436" s="543" t="s">
        <v>1200</v>
      </c>
      <c r="E1436" s="544">
        <v>2</v>
      </c>
      <c r="F1436" s="544">
        <v>13.58</v>
      </c>
      <c r="G1436" s="544">
        <f t="shared" si="127"/>
        <v>27.16</v>
      </c>
      <c r="H1436" s="570">
        <v>0</v>
      </c>
      <c r="I1436" s="570">
        <v>13.58</v>
      </c>
      <c r="J1436" s="570">
        <v>0</v>
      </c>
      <c r="K1436" s="544">
        <v>2</v>
      </c>
      <c r="L1436" s="544">
        <v>16.41</v>
      </c>
      <c r="M1436" s="544">
        <v>32.82</v>
      </c>
      <c r="N1436" s="544">
        <v>2</v>
      </c>
      <c r="O1436" s="544">
        <v>16.41</v>
      </c>
      <c r="P1436" s="544">
        <f t="shared" si="124"/>
        <v>32.82</v>
      </c>
      <c r="Q1436" s="556"/>
      <c r="R1436" s="556">
        <v>16.41</v>
      </c>
      <c r="S1436" s="544">
        <v>32.82</v>
      </c>
      <c r="T1436" s="547">
        <f t="shared" si="126"/>
        <v>2</v>
      </c>
      <c r="U1436" s="547">
        <f t="shared" si="125"/>
        <v>32.82</v>
      </c>
    </row>
    <row r="1437" spans="1:21" x14ac:dyDescent="0.3">
      <c r="A1437" s="541" t="s">
        <v>6310</v>
      </c>
      <c r="B1437" s="557" t="s">
        <v>10</v>
      </c>
      <c r="C1437" s="558" t="s">
        <v>6311</v>
      </c>
      <c r="D1437" s="543" t="s">
        <v>179</v>
      </c>
      <c r="E1437" s="544">
        <v>230</v>
      </c>
      <c r="F1437" s="544">
        <v>10.11</v>
      </c>
      <c r="G1437" s="544">
        <f t="shared" si="127"/>
        <v>2325.3000000000002</v>
      </c>
      <c r="H1437" s="570">
        <v>0</v>
      </c>
      <c r="I1437" s="570">
        <v>10.11</v>
      </c>
      <c r="J1437" s="570">
        <v>0</v>
      </c>
      <c r="K1437" s="544">
        <v>230</v>
      </c>
      <c r="L1437" s="544">
        <v>12.22</v>
      </c>
      <c r="M1437" s="544">
        <v>2810.6</v>
      </c>
      <c r="N1437" s="544">
        <v>230</v>
      </c>
      <c r="O1437" s="544">
        <v>12.22</v>
      </c>
      <c r="P1437" s="544">
        <f t="shared" si="124"/>
        <v>2810.6</v>
      </c>
      <c r="Q1437" s="556"/>
      <c r="R1437" s="556">
        <v>12.22</v>
      </c>
      <c r="S1437" s="544">
        <v>2810.6</v>
      </c>
      <c r="T1437" s="547">
        <f t="shared" si="126"/>
        <v>230</v>
      </c>
      <c r="U1437" s="547">
        <f t="shared" si="125"/>
        <v>2810.6</v>
      </c>
    </row>
    <row r="1438" spans="1:21" x14ac:dyDescent="0.3">
      <c r="A1438" s="541" t="s">
        <v>6312</v>
      </c>
      <c r="B1438" s="557" t="s">
        <v>10</v>
      </c>
      <c r="C1438" s="558" t="s">
        <v>6313</v>
      </c>
      <c r="D1438" s="543" t="s">
        <v>179</v>
      </c>
      <c r="E1438" s="544">
        <v>3</v>
      </c>
      <c r="F1438" s="544">
        <v>46.16</v>
      </c>
      <c r="G1438" s="544">
        <f t="shared" si="127"/>
        <v>138.47999999999999</v>
      </c>
      <c r="H1438" s="570">
        <v>0</v>
      </c>
      <c r="I1438" s="570">
        <v>46.16</v>
      </c>
      <c r="J1438" s="570">
        <v>0</v>
      </c>
      <c r="K1438" s="544">
        <v>3</v>
      </c>
      <c r="L1438" s="544">
        <v>55.8</v>
      </c>
      <c r="M1438" s="544">
        <v>167.4</v>
      </c>
      <c r="N1438" s="544">
        <v>3</v>
      </c>
      <c r="O1438" s="544">
        <v>55.8</v>
      </c>
      <c r="P1438" s="544">
        <f t="shared" si="124"/>
        <v>167.4</v>
      </c>
      <c r="Q1438" s="556"/>
      <c r="R1438" s="556">
        <v>55.8</v>
      </c>
      <c r="S1438" s="544">
        <v>167.4</v>
      </c>
      <c r="T1438" s="547">
        <f t="shared" si="126"/>
        <v>3</v>
      </c>
      <c r="U1438" s="547">
        <f t="shared" si="125"/>
        <v>167.4</v>
      </c>
    </row>
    <row r="1439" spans="1:21" x14ac:dyDescent="0.3">
      <c r="A1439" s="541" t="s">
        <v>6314</v>
      </c>
      <c r="B1439" s="557" t="s">
        <v>10</v>
      </c>
      <c r="C1439" s="558" t="s">
        <v>6315</v>
      </c>
      <c r="D1439" s="543" t="s">
        <v>1200</v>
      </c>
      <c r="E1439" s="544">
        <v>4</v>
      </c>
      <c r="F1439" s="544">
        <v>5.37</v>
      </c>
      <c r="G1439" s="544">
        <f t="shared" si="127"/>
        <v>21.48</v>
      </c>
      <c r="H1439" s="570">
        <v>0</v>
      </c>
      <c r="I1439" s="570">
        <v>5.37</v>
      </c>
      <c r="J1439" s="570">
        <v>0</v>
      </c>
      <c r="K1439" s="544">
        <v>4</v>
      </c>
      <c r="L1439" s="544">
        <v>6.49</v>
      </c>
      <c r="M1439" s="544">
        <v>25.96</v>
      </c>
      <c r="N1439" s="544">
        <v>4</v>
      </c>
      <c r="O1439" s="544">
        <v>6.49</v>
      </c>
      <c r="P1439" s="544">
        <f t="shared" si="124"/>
        <v>25.96</v>
      </c>
      <c r="Q1439" s="556"/>
      <c r="R1439" s="556">
        <v>6.49</v>
      </c>
      <c r="S1439" s="544">
        <v>25.96</v>
      </c>
      <c r="T1439" s="547">
        <f t="shared" si="126"/>
        <v>4</v>
      </c>
      <c r="U1439" s="547">
        <f t="shared" si="125"/>
        <v>25.96</v>
      </c>
    </row>
    <row r="1440" spans="1:21" x14ac:dyDescent="0.3">
      <c r="A1440" s="541" t="s">
        <v>6316</v>
      </c>
      <c r="B1440" s="557" t="s">
        <v>10</v>
      </c>
      <c r="C1440" s="558" t="s">
        <v>6317</v>
      </c>
      <c r="D1440" s="543" t="s">
        <v>217</v>
      </c>
      <c r="E1440" s="544">
        <v>3</v>
      </c>
      <c r="F1440" s="544">
        <v>65.540000000000006</v>
      </c>
      <c r="G1440" s="544">
        <f t="shared" si="127"/>
        <v>196.62</v>
      </c>
      <c r="H1440" s="570">
        <v>0</v>
      </c>
      <c r="I1440" s="570">
        <v>65.540000000000006</v>
      </c>
      <c r="J1440" s="570">
        <v>0</v>
      </c>
      <c r="K1440" s="544">
        <v>3</v>
      </c>
      <c r="L1440" s="544">
        <v>79.239999999999995</v>
      </c>
      <c r="M1440" s="544">
        <v>237.72</v>
      </c>
      <c r="N1440" s="544">
        <v>3</v>
      </c>
      <c r="O1440" s="544">
        <v>79.239999999999995</v>
      </c>
      <c r="P1440" s="544">
        <f t="shared" si="124"/>
        <v>237.72</v>
      </c>
      <c r="Q1440" s="556"/>
      <c r="R1440" s="556">
        <v>79.239999999999995</v>
      </c>
      <c r="S1440" s="544">
        <v>237.72</v>
      </c>
      <c r="T1440" s="547">
        <f t="shared" si="126"/>
        <v>3</v>
      </c>
      <c r="U1440" s="547">
        <f t="shared" si="125"/>
        <v>237.72</v>
      </c>
    </row>
    <row r="1441" spans="1:21" x14ac:dyDescent="0.3">
      <c r="A1441" s="541" t="s">
        <v>6318</v>
      </c>
      <c r="B1441" s="557" t="s">
        <v>10</v>
      </c>
      <c r="C1441" s="558" t="s">
        <v>6319</v>
      </c>
      <c r="D1441" s="543" t="s">
        <v>217</v>
      </c>
      <c r="E1441" s="544">
        <v>7</v>
      </c>
      <c r="F1441" s="544">
        <v>40.020000000000003</v>
      </c>
      <c r="G1441" s="544">
        <f t="shared" si="127"/>
        <v>280.14</v>
      </c>
      <c r="H1441" s="570">
        <v>0</v>
      </c>
      <c r="I1441" s="570">
        <v>40.020000000000003</v>
      </c>
      <c r="J1441" s="570">
        <v>0</v>
      </c>
      <c r="K1441" s="544">
        <v>7</v>
      </c>
      <c r="L1441" s="544">
        <v>48.38</v>
      </c>
      <c r="M1441" s="544">
        <v>338.66</v>
      </c>
      <c r="N1441" s="544">
        <v>7</v>
      </c>
      <c r="O1441" s="544">
        <v>48.38</v>
      </c>
      <c r="P1441" s="544">
        <f t="shared" si="124"/>
        <v>338.66</v>
      </c>
      <c r="Q1441" s="556"/>
      <c r="R1441" s="556">
        <v>48.38</v>
      </c>
      <c r="S1441" s="544">
        <v>338.66</v>
      </c>
      <c r="T1441" s="547">
        <f t="shared" si="126"/>
        <v>7</v>
      </c>
      <c r="U1441" s="547">
        <f t="shared" si="125"/>
        <v>338.66</v>
      </c>
    </row>
    <row r="1442" spans="1:21" x14ac:dyDescent="0.3">
      <c r="A1442" s="541" t="s">
        <v>6320</v>
      </c>
      <c r="B1442" s="557" t="s">
        <v>10</v>
      </c>
      <c r="C1442" s="558" t="s">
        <v>6321</v>
      </c>
      <c r="D1442" s="543" t="s">
        <v>1200</v>
      </c>
      <c r="E1442" s="544">
        <v>1</v>
      </c>
      <c r="F1442" s="544">
        <v>1035.81</v>
      </c>
      <c r="G1442" s="544">
        <f t="shared" si="127"/>
        <v>1035.81</v>
      </c>
      <c r="H1442" s="570">
        <v>0</v>
      </c>
      <c r="I1442" s="570">
        <v>1035.81</v>
      </c>
      <c r="J1442" s="570">
        <v>0</v>
      </c>
      <c r="K1442" s="544">
        <v>1</v>
      </c>
      <c r="L1442" s="544">
        <v>1252.3399999999999</v>
      </c>
      <c r="M1442" s="544">
        <v>1252.3399999999999</v>
      </c>
      <c r="N1442" s="544">
        <v>1</v>
      </c>
      <c r="O1442" s="544">
        <v>1252.3399999999999</v>
      </c>
      <c r="P1442" s="544">
        <f t="shared" si="124"/>
        <v>1252.3399999999999</v>
      </c>
      <c r="Q1442" s="556"/>
      <c r="R1442" s="556">
        <v>1252.3399999999999</v>
      </c>
      <c r="S1442" s="544">
        <v>1252.3399999999999</v>
      </c>
      <c r="T1442" s="547">
        <f t="shared" si="126"/>
        <v>1</v>
      </c>
      <c r="U1442" s="547">
        <f t="shared" si="125"/>
        <v>1252.3399999999999</v>
      </c>
    </row>
    <row r="1443" spans="1:21" ht="41.4" x14ac:dyDescent="0.3">
      <c r="A1443" s="541" t="s">
        <v>6322</v>
      </c>
      <c r="B1443" s="557" t="s">
        <v>10</v>
      </c>
      <c r="C1443" s="558" t="s">
        <v>6323</v>
      </c>
      <c r="D1443" s="543" t="s">
        <v>1200</v>
      </c>
      <c r="E1443" s="544">
        <v>3</v>
      </c>
      <c r="F1443" s="544">
        <v>244.11</v>
      </c>
      <c r="G1443" s="544">
        <f t="shared" si="127"/>
        <v>732.33</v>
      </c>
      <c r="H1443" s="570">
        <v>0</v>
      </c>
      <c r="I1443" s="570">
        <v>244.11</v>
      </c>
      <c r="J1443" s="570">
        <v>0</v>
      </c>
      <c r="K1443" s="544">
        <v>3</v>
      </c>
      <c r="L1443" s="544">
        <v>295.14</v>
      </c>
      <c r="M1443" s="544">
        <v>885.42</v>
      </c>
      <c r="N1443" s="544">
        <v>3</v>
      </c>
      <c r="O1443" s="544">
        <v>295.14</v>
      </c>
      <c r="P1443" s="544">
        <f t="shared" si="124"/>
        <v>885.42</v>
      </c>
      <c r="Q1443" s="556"/>
      <c r="R1443" s="556">
        <v>295.14</v>
      </c>
      <c r="S1443" s="544">
        <v>885.42</v>
      </c>
      <c r="T1443" s="547">
        <f t="shared" si="126"/>
        <v>3</v>
      </c>
      <c r="U1443" s="547">
        <f t="shared" si="125"/>
        <v>885.42</v>
      </c>
    </row>
    <row r="1444" spans="1:21" x14ac:dyDescent="0.3">
      <c r="A1444" s="541" t="s">
        <v>6324</v>
      </c>
      <c r="B1444" s="557" t="s">
        <v>10</v>
      </c>
      <c r="C1444" s="558" t="s">
        <v>6325</v>
      </c>
      <c r="D1444" s="543" t="s">
        <v>1200</v>
      </c>
      <c r="E1444" s="544">
        <v>2</v>
      </c>
      <c r="F1444" s="544">
        <v>117.43</v>
      </c>
      <c r="G1444" s="544">
        <f t="shared" si="127"/>
        <v>234.86</v>
      </c>
      <c r="H1444" s="570">
        <v>0</v>
      </c>
      <c r="I1444" s="570">
        <v>117.43</v>
      </c>
      <c r="J1444" s="570">
        <v>0</v>
      </c>
      <c r="K1444" s="544">
        <v>2</v>
      </c>
      <c r="L1444" s="544">
        <v>141.97</v>
      </c>
      <c r="M1444" s="544">
        <v>283.94</v>
      </c>
      <c r="N1444" s="544">
        <v>2</v>
      </c>
      <c r="O1444" s="544">
        <v>141.97</v>
      </c>
      <c r="P1444" s="544">
        <f t="shared" si="124"/>
        <v>283.94</v>
      </c>
      <c r="Q1444" s="556"/>
      <c r="R1444" s="556">
        <v>141.97</v>
      </c>
      <c r="S1444" s="544">
        <v>283.94</v>
      </c>
      <c r="T1444" s="547">
        <f t="shared" si="126"/>
        <v>2</v>
      </c>
      <c r="U1444" s="547">
        <f t="shared" si="125"/>
        <v>283.94</v>
      </c>
    </row>
    <row r="1445" spans="1:21" ht="27.6" x14ac:dyDescent="0.3">
      <c r="A1445" s="541" t="s">
        <v>6326</v>
      </c>
      <c r="B1445" s="557" t="s">
        <v>10</v>
      </c>
      <c r="C1445" s="558" t="s">
        <v>6327</v>
      </c>
      <c r="D1445" s="543" t="s">
        <v>217</v>
      </c>
      <c r="E1445" s="544">
        <v>1</v>
      </c>
      <c r="F1445" s="544">
        <v>10573.99</v>
      </c>
      <c r="G1445" s="544">
        <f t="shared" si="127"/>
        <v>10573.99</v>
      </c>
      <c r="H1445" s="570">
        <v>1</v>
      </c>
      <c r="I1445" s="570">
        <v>10573.99</v>
      </c>
      <c r="J1445" s="570">
        <v>10573.99</v>
      </c>
      <c r="K1445" s="544">
        <v>0</v>
      </c>
      <c r="L1445" s="544">
        <v>12784.52</v>
      </c>
      <c r="M1445" s="544">
        <v>0</v>
      </c>
      <c r="N1445" s="544">
        <v>0</v>
      </c>
      <c r="O1445" s="544">
        <v>12784.52</v>
      </c>
      <c r="P1445" s="544">
        <f t="shared" si="124"/>
        <v>0</v>
      </c>
      <c r="Q1445" s="556"/>
      <c r="R1445" s="556">
        <v>12784.52</v>
      </c>
      <c r="S1445" s="544">
        <v>0</v>
      </c>
      <c r="T1445" s="547">
        <f t="shared" si="126"/>
        <v>1</v>
      </c>
      <c r="U1445" s="547">
        <f t="shared" si="125"/>
        <v>10573.99</v>
      </c>
    </row>
    <row r="1446" spans="1:21" ht="27.6" x14ac:dyDescent="0.3">
      <c r="A1446" s="541" t="s">
        <v>6328</v>
      </c>
      <c r="B1446" s="557" t="s">
        <v>10</v>
      </c>
      <c r="C1446" s="558" t="s">
        <v>6329</v>
      </c>
      <c r="D1446" s="543" t="s">
        <v>1200</v>
      </c>
      <c r="E1446" s="544">
        <v>3</v>
      </c>
      <c r="F1446" s="544">
        <v>548.20000000000005</v>
      </c>
      <c r="G1446" s="544">
        <f t="shared" si="127"/>
        <v>1644.6</v>
      </c>
      <c r="H1446" s="570">
        <v>0</v>
      </c>
      <c r="I1446" s="570">
        <v>548.20000000000005</v>
      </c>
      <c r="J1446" s="570">
        <v>0</v>
      </c>
      <c r="K1446" s="544">
        <v>3</v>
      </c>
      <c r="L1446" s="544">
        <v>662.8</v>
      </c>
      <c r="M1446" s="544">
        <v>1988.4</v>
      </c>
      <c r="N1446" s="544">
        <v>3</v>
      </c>
      <c r="O1446" s="544">
        <v>662.8</v>
      </c>
      <c r="P1446" s="544">
        <f t="shared" si="124"/>
        <v>1988.4</v>
      </c>
      <c r="Q1446" s="556"/>
      <c r="R1446" s="556">
        <v>662.8</v>
      </c>
      <c r="S1446" s="544">
        <v>1988.4</v>
      </c>
      <c r="T1446" s="547">
        <f t="shared" si="126"/>
        <v>3</v>
      </c>
      <c r="U1446" s="547">
        <f t="shared" si="125"/>
        <v>1988.4</v>
      </c>
    </row>
    <row r="1447" spans="1:21" x14ac:dyDescent="0.3">
      <c r="A1447" s="541" t="s">
        <v>6330</v>
      </c>
      <c r="B1447" s="557" t="s">
        <v>10</v>
      </c>
      <c r="C1447" s="558" t="s">
        <v>6331</v>
      </c>
      <c r="D1447" s="543" t="s">
        <v>1200</v>
      </c>
      <c r="E1447" s="544">
        <v>3</v>
      </c>
      <c r="F1447" s="544">
        <v>15.32</v>
      </c>
      <c r="G1447" s="544">
        <f t="shared" si="127"/>
        <v>45.96</v>
      </c>
      <c r="H1447" s="570">
        <v>0</v>
      </c>
      <c r="I1447" s="570">
        <v>15.32</v>
      </c>
      <c r="J1447" s="570">
        <v>0</v>
      </c>
      <c r="K1447" s="544">
        <v>3</v>
      </c>
      <c r="L1447" s="544">
        <v>18.52</v>
      </c>
      <c r="M1447" s="544">
        <v>55.56</v>
      </c>
      <c r="N1447" s="544">
        <v>3</v>
      </c>
      <c r="O1447" s="544">
        <v>18.52</v>
      </c>
      <c r="P1447" s="544">
        <f t="shared" si="124"/>
        <v>55.56</v>
      </c>
      <c r="Q1447" s="556"/>
      <c r="R1447" s="556">
        <v>18.52</v>
      </c>
      <c r="S1447" s="544">
        <v>55.56</v>
      </c>
      <c r="T1447" s="547">
        <f t="shared" si="126"/>
        <v>3</v>
      </c>
      <c r="U1447" s="547">
        <f t="shared" si="125"/>
        <v>55.56</v>
      </c>
    </row>
    <row r="1448" spans="1:21" x14ac:dyDescent="0.3">
      <c r="A1448" s="541" t="s">
        <v>6332</v>
      </c>
      <c r="B1448" s="557" t="s">
        <v>10</v>
      </c>
      <c r="C1448" s="558" t="s">
        <v>6333</v>
      </c>
      <c r="D1448" s="543" t="s">
        <v>1200</v>
      </c>
      <c r="E1448" s="544">
        <v>3</v>
      </c>
      <c r="F1448" s="544">
        <v>91.92</v>
      </c>
      <c r="G1448" s="544">
        <f t="shared" si="127"/>
        <v>275.76</v>
      </c>
      <c r="H1448" s="570">
        <v>0</v>
      </c>
      <c r="I1448" s="570">
        <v>91.92</v>
      </c>
      <c r="J1448" s="570">
        <v>0</v>
      </c>
      <c r="K1448" s="544">
        <v>3</v>
      </c>
      <c r="L1448" s="544">
        <v>111.13</v>
      </c>
      <c r="M1448" s="544">
        <v>333.39</v>
      </c>
      <c r="N1448" s="544">
        <v>3</v>
      </c>
      <c r="O1448" s="544">
        <v>111.13</v>
      </c>
      <c r="P1448" s="544">
        <f t="shared" si="124"/>
        <v>333.39</v>
      </c>
      <c r="Q1448" s="556"/>
      <c r="R1448" s="556">
        <v>111.13</v>
      </c>
      <c r="S1448" s="544">
        <v>333.39</v>
      </c>
      <c r="T1448" s="547">
        <f t="shared" si="126"/>
        <v>3</v>
      </c>
      <c r="U1448" s="547">
        <f t="shared" si="125"/>
        <v>333.39</v>
      </c>
    </row>
    <row r="1449" spans="1:21" x14ac:dyDescent="0.3">
      <c r="A1449" s="541" t="s">
        <v>6334</v>
      </c>
      <c r="B1449" s="557" t="s">
        <v>10</v>
      </c>
      <c r="C1449" s="558" t="s">
        <v>6335</v>
      </c>
      <c r="D1449" s="543" t="s">
        <v>1200</v>
      </c>
      <c r="E1449" s="544">
        <v>3</v>
      </c>
      <c r="F1449" s="544">
        <v>91.92</v>
      </c>
      <c r="G1449" s="544">
        <f t="shared" si="127"/>
        <v>275.76</v>
      </c>
      <c r="H1449" s="570">
        <v>0</v>
      </c>
      <c r="I1449" s="570">
        <v>91.92</v>
      </c>
      <c r="J1449" s="570">
        <v>0</v>
      </c>
      <c r="K1449" s="544">
        <v>3</v>
      </c>
      <c r="L1449" s="544">
        <v>111.13</v>
      </c>
      <c r="M1449" s="544">
        <v>333.39</v>
      </c>
      <c r="N1449" s="544">
        <v>3</v>
      </c>
      <c r="O1449" s="544">
        <v>111.13</v>
      </c>
      <c r="P1449" s="544">
        <f t="shared" si="124"/>
        <v>333.39</v>
      </c>
      <c r="Q1449" s="556"/>
      <c r="R1449" s="556">
        <v>111.13</v>
      </c>
      <c r="S1449" s="544">
        <v>333.39</v>
      </c>
      <c r="T1449" s="547">
        <f t="shared" si="126"/>
        <v>3</v>
      </c>
      <c r="U1449" s="547">
        <f t="shared" si="125"/>
        <v>333.39</v>
      </c>
    </row>
    <row r="1450" spans="1:21" x14ac:dyDescent="0.3">
      <c r="A1450" s="541" t="s">
        <v>6336</v>
      </c>
      <c r="B1450" s="557" t="s">
        <v>10</v>
      </c>
      <c r="C1450" s="558" t="s">
        <v>6337</v>
      </c>
      <c r="D1450" s="543" t="s">
        <v>1200</v>
      </c>
      <c r="E1450" s="544">
        <v>3</v>
      </c>
      <c r="F1450" s="544">
        <v>7.81</v>
      </c>
      <c r="G1450" s="544">
        <f t="shared" si="127"/>
        <v>23.43</v>
      </c>
      <c r="H1450" s="570">
        <v>0</v>
      </c>
      <c r="I1450" s="570">
        <v>7.81</v>
      </c>
      <c r="J1450" s="570">
        <v>0</v>
      </c>
      <c r="K1450" s="544">
        <v>3</v>
      </c>
      <c r="L1450" s="544">
        <v>9.44</v>
      </c>
      <c r="M1450" s="544">
        <v>28.32</v>
      </c>
      <c r="N1450" s="544">
        <v>3</v>
      </c>
      <c r="O1450" s="544">
        <v>9.44</v>
      </c>
      <c r="P1450" s="544">
        <f t="shared" si="124"/>
        <v>28.32</v>
      </c>
      <c r="Q1450" s="556"/>
      <c r="R1450" s="556">
        <v>9.44</v>
      </c>
      <c r="S1450" s="544">
        <v>28.32</v>
      </c>
      <c r="T1450" s="547">
        <f t="shared" si="126"/>
        <v>3</v>
      </c>
      <c r="U1450" s="547">
        <f t="shared" si="125"/>
        <v>28.32</v>
      </c>
    </row>
    <row r="1451" spans="1:21" x14ac:dyDescent="0.3">
      <c r="A1451" s="541" t="s">
        <v>6338</v>
      </c>
      <c r="B1451" s="557" t="s">
        <v>10</v>
      </c>
      <c r="C1451" s="558" t="s">
        <v>6339</v>
      </c>
      <c r="D1451" s="543" t="s">
        <v>1200</v>
      </c>
      <c r="E1451" s="544">
        <v>16</v>
      </c>
      <c r="F1451" s="544">
        <v>28.78</v>
      </c>
      <c r="G1451" s="544">
        <f t="shared" si="127"/>
        <v>460.48</v>
      </c>
      <c r="H1451" s="570">
        <v>0</v>
      </c>
      <c r="I1451" s="570">
        <v>28.78</v>
      </c>
      <c r="J1451" s="570">
        <v>0</v>
      </c>
      <c r="K1451" s="544">
        <v>16</v>
      </c>
      <c r="L1451" s="544">
        <v>34.79</v>
      </c>
      <c r="M1451" s="544">
        <v>556.64</v>
      </c>
      <c r="N1451" s="544">
        <v>16</v>
      </c>
      <c r="O1451" s="544">
        <v>34.79</v>
      </c>
      <c r="P1451" s="544">
        <f t="shared" si="124"/>
        <v>556.64</v>
      </c>
      <c r="Q1451" s="556"/>
      <c r="R1451" s="556">
        <v>34.79</v>
      </c>
      <c r="S1451" s="544">
        <v>556.64</v>
      </c>
      <c r="T1451" s="547">
        <f t="shared" si="126"/>
        <v>16</v>
      </c>
      <c r="U1451" s="547">
        <f t="shared" si="125"/>
        <v>556.64</v>
      </c>
    </row>
    <row r="1452" spans="1:21" x14ac:dyDescent="0.3">
      <c r="A1452" s="559" t="s">
        <v>1827</v>
      </c>
      <c r="B1452" s="560" t="s">
        <v>720</v>
      </c>
      <c r="C1452" s="561"/>
      <c r="D1452" s="562">
        <v>0</v>
      </c>
      <c r="E1452" s="563">
        <v>0</v>
      </c>
      <c r="F1452" s="563">
        <v>0</v>
      </c>
      <c r="G1452" s="563">
        <f t="shared" si="127"/>
        <v>0</v>
      </c>
      <c r="H1452" s="563">
        <v>0</v>
      </c>
      <c r="I1452" s="563">
        <v>0</v>
      </c>
      <c r="J1452" s="563">
        <v>0</v>
      </c>
      <c r="K1452" s="563"/>
      <c r="L1452" s="563">
        <v>0</v>
      </c>
      <c r="M1452" s="563"/>
      <c r="N1452" s="563"/>
      <c r="O1452" s="563">
        <v>0</v>
      </c>
      <c r="P1452" s="563"/>
      <c r="Q1452" s="564"/>
      <c r="R1452" s="564"/>
      <c r="S1452" s="565">
        <v>0</v>
      </c>
      <c r="T1452" s="566">
        <f t="shared" si="126"/>
        <v>0</v>
      </c>
      <c r="U1452" s="566">
        <f t="shared" si="125"/>
        <v>0</v>
      </c>
    </row>
    <row r="1453" spans="1:21" x14ac:dyDescent="0.3">
      <c r="A1453" s="541" t="s">
        <v>6340</v>
      </c>
      <c r="B1453" s="557" t="s">
        <v>6341</v>
      </c>
      <c r="C1453" s="558"/>
      <c r="D1453" s="543">
        <v>0</v>
      </c>
      <c r="E1453" s="544">
        <v>0</v>
      </c>
      <c r="F1453" s="544">
        <v>0</v>
      </c>
      <c r="G1453" s="544">
        <f t="shared" si="127"/>
        <v>0</v>
      </c>
      <c r="H1453" s="570">
        <v>0</v>
      </c>
      <c r="I1453" s="570">
        <v>0</v>
      </c>
      <c r="J1453" s="570">
        <v>0</v>
      </c>
      <c r="K1453" s="544"/>
      <c r="L1453" s="544">
        <v>0</v>
      </c>
      <c r="M1453" s="544">
        <v>0</v>
      </c>
      <c r="N1453" s="544"/>
      <c r="O1453" s="544">
        <v>0</v>
      </c>
      <c r="P1453" s="544">
        <v>0</v>
      </c>
      <c r="Q1453" s="556"/>
      <c r="R1453" s="556">
        <v>0</v>
      </c>
      <c r="S1453" s="544">
        <v>0</v>
      </c>
      <c r="T1453" s="547">
        <f t="shared" si="126"/>
        <v>0</v>
      </c>
      <c r="U1453" s="547">
        <f t="shared" si="125"/>
        <v>0</v>
      </c>
    </row>
    <row r="1454" spans="1:21" x14ac:dyDescent="0.3">
      <c r="A1454" s="541" t="s">
        <v>6342</v>
      </c>
      <c r="B1454" s="557" t="s">
        <v>10</v>
      </c>
      <c r="C1454" s="558" t="s">
        <v>6343</v>
      </c>
      <c r="D1454" s="543" t="s">
        <v>1200</v>
      </c>
      <c r="E1454" s="544">
        <v>16</v>
      </c>
      <c r="F1454" s="544">
        <v>503.97</v>
      </c>
      <c r="G1454" s="544">
        <f t="shared" si="127"/>
        <v>8063.52</v>
      </c>
      <c r="H1454" s="570">
        <v>0</v>
      </c>
      <c r="I1454" s="570">
        <v>503.97</v>
      </c>
      <c r="J1454" s="570">
        <v>0</v>
      </c>
      <c r="K1454" s="544">
        <v>16</v>
      </c>
      <c r="L1454" s="544">
        <v>609.32000000000005</v>
      </c>
      <c r="M1454" s="544">
        <v>9749.1200000000008</v>
      </c>
      <c r="N1454" s="544">
        <v>16</v>
      </c>
      <c r="O1454" s="544">
        <v>609.32000000000005</v>
      </c>
      <c r="P1454" s="544">
        <f t="shared" ref="P1454:P1517" si="128">ROUND(N1454*O1454,2)</f>
        <v>9749.1200000000008</v>
      </c>
      <c r="Q1454" s="556"/>
      <c r="R1454" s="556">
        <v>609.32000000000005</v>
      </c>
      <c r="S1454" s="544">
        <v>0</v>
      </c>
      <c r="T1454" s="547">
        <f t="shared" si="126"/>
        <v>16</v>
      </c>
      <c r="U1454" s="547">
        <f t="shared" si="125"/>
        <v>9749.1200000000008</v>
      </c>
    </row>
    <row r="1455" spans="1:21" ht="27.6" x14ac:dyDescent="0.3">
      <c r="A1455" s="541" t="s">
        <v>6344</v>
      </c>
      <c r="B1455" s="557" t="s">
        <v>10</v>
      </c>
      <c r="C1455" s="558" t="s">
        <v>6345</v>
      </c>
      <c r="D1455" s="543" t="s">
        <v>179</v>
      </c>
      <c r="E1455" s="544">
        <v>4.87</v>
      </c>
      <c r="F1455" s="544">
        <v>52.07</v>
      </c>
      <c r="G1455" s="544">
        <f t="shared" si="127"/>
        <v>253.58</v>
      </c>
      <c r="H1455" s="570">
        <v>0</v>
      </c>
      <c r="I1455" s="570">
        <v>52.07</v>
      </c>
      <c r="J1455" s="570">
        <v>0</v>
      </c>
      <c r="K1455" s="544">
        <v>4.87</v>
      </c>
      <c r="L1455" s="544">
        <v>62.95</v>
      </c>
      <c r="M1455" s="544">
        <v>306.57</v>
      </c>
      <c r="N1455" s="544">
        <v>4.87</v>
      </c>
      <c r="O1455" s="544">
        <v>62.95</v>
      </c>
      <c r="P1455" s="544">
        <f t="shared" si="128"/>
        <v>306.57</v>
      </c>
      <c r="Q1455" s="556"/>
      <c r="R1455" s="556">
        <v>62.95</v>
      </c>
      <c r="S1455" s="544">
        <v>0</v>
      </c>
      <c r="T1455" s="547">
        <f t="shared" si="126"/>
        <v>4.87</v>
      </c>
      <c r="U1455" s="547">
        <f t="shared" si="125"/>
        <v>306.56</v>
      </c>
    </row>
    <row r="1456" spans="1:21" x14ac:dyDescent="0.3">
      <c r="A1456" s="541" t="s">
        <v>6346</v>
      </c>
      <c r="B1456" s="557" t="s">
        <v>10</v>
      </c>
      <c r="C1456" s="558" t="s">
        <v>6347</v>
      </c>
      <c r="D1456" s="543" t="s">
        <v>179</v>
      </c>
      <c r="E1456" s="544">
        <v>164.52</v>
      </c>
      <c r="F1456" s="544">
        <v>47.24</v>
      </c>
      <c r="G1456" s="544">
        <f t="shared" si="127"/>
        <v>7771.92</v>
      </c>
      <c r="H1456" s="570">
        <v>58</v>
      </c>
      <c r="I1456" s="570">
        <v>47.24</v>
      </c>
      <c r="J1456" s="570">
        <v>2739.92</v>
      </c>
      <c r="K1456" s="544">
        <v>106.52000000000001</v>
      </c>
      <c r="L1456" s="544">
        <v>57.11</v>
      </c>
      <c r="M1456" s="544">
        <v>6083.36</v>
      </c>
      <c r="N1456" s="544">
        <v>106.52000000000001</v>
      </c>
      <c r="O1456" s="544">
        <v>57.11</v>
      </c>
      <c r="P1456" s="544">
        <f t="shared" si="128"/>
        <v>6083.36</v>
      </c>
      <c r="Q1456" s="556"/>
      <c r="R1456" s="556">
        <v>57.11</v>
      </c>
      <c r="S1456" s="544">
        <v>0</v>
      </c>
      <c r="T1456" s="547">
        <f t="shared" si="126"/>
        <v>164.52</v>
      </c>
      <c r="U1456" s="547">
        <f t="shared" si="125"/>
        <v>8823.27</v>
      </c>
    </row>
    <row r="1457" spans="1:21" x14ac:dyDescent="0.3">
      <c r="A1457" s="541" t="s">
        <v>6348</v>
      </c>
      <c r="B1457" s="557" t="s">
        <v>10</v>
      </c>
      <c r="C1457" s="558" t="s">
        <v>6349</v>
      </c>
      <c r="D1457" s="543" t="s">
        <v>179</v>
      </c>
      <c r="E1457" s="544">
        <v>43.37</v>
      </c>
      <c r="F1457" s="544">
        <v>36.869999999999997</v>
      </c>
      <c r="G1457" s="544">
        <f t="shared" si="127"/>
        <v>1599.05</v>
      </c>
      <c r="H1457" s="570">
        <v>8</v>
      </c>
      <c r="I1457" s="570">
        <v>36.869999999999997</v>
      </c>
      <c r="J1457" s="570">
        <v>294.95999999999998</v>
      </c>
      <c r="K1457" s="544">
        <v>35.369999999999997</v>
      </c>
      <c r="L1457" s="544">
        <v>44.57</v>
      </c>
      <c r="M1457" s="544">
        <v>1576.44</v>
      </c>
      <c r="N1457" s="544">
        <v>35.369999999999997</v>
      </c>
      <c r="O1457" s="544">
        <v>44.57</v>
      </c>
      <c r="P1457" s="544">
        <f t="shared" si="128"/>
        <v>1576.44</v>
      </c>
      <c r="Q1457" s="556"/>
      <c r="R1457" s="556">
        <v>44.57</v>
      </c>
      <c r="S1457" s="544">
        <v>0</v>
      </c>
      <c r="T1457" s="547">
        <f t="shared" si="126"/>
        <v>43.37</v>
      </c>
      <c r="U1457" s="547">
        <f t="shared" si="125"/>
        <v>1871.4</v>
      </c>
    </row>
    <row r="1458" spans="1:21" x14ac:dyDescent="0.3">
      <c r="A1458" s="541" t="s">
        <v>6350</v>
      </c>
      <c r="B1458" s="557" t="s">
        <v>10</v>
      </c>
      <c r="C1458" s="558" t="s">
        <v>6351</v>
      </c>
      <c r="D1458" s="543" t="s">
        <v>179</v>
      </c>
      <c r="E1458" s="544">
        <v>267.33999999999997</v>
      </c>
      <c r="F1458" s="544">
        <v>24.54</v>
      </c>
      <c r="G1458" s="544">
        <f t="shared" si="127"/>
        <v>6560.52</v>
      </c>
      <c r="H1458" s="570">
        <v>62</v>
      </c>
      <c r="I1458" s="570">
        <v>24.54</v>
      </c>
      <c r="J1458" s="570">
        <v>1521.48</v>
      </c>
      <c r="K1458" s="544">
        <v>205.33999999999997</v>
      </c>
      <c r="L1458" s="544">
        <v>29.67</v>
      </c>
      <c r="M1458" s="544">
        <v>6092.44</v>
      </c>
      <c r="N1458" s="544">
        <v>205.33999999999997</v>
      </c>
      <c r="O1458" s="544">
        <v>29.67</v>
      </c>
      <c r="P1458" s="544">
        <f t="shared" si="128"/>
        <v>6092.44</v>
      </c>
      <c r="Q1458" s="556"/>
      <c r="R1458" s="556">
        <v>29.67</v>
      </c>
      <c r="S1458" s="544">
        <v>0</v>
      </c>
      <c r="T1458" s="547">
        <f t="shared" si="126"/>
        <v>267.33999999999997</v>
      </c>
      <c r="U1458" s="547">
        <f t="shared" si="125"/>
        <v>7613.91</v>
      </c>
    </row>
    <row r="1459" spans="1:21" x14ac:dyDescent="0.3">
      <c r="A1459" s="541" t="s">
        <v>6352</v>
      </c>
      <c r="B1459" s="557" t="s">
        <v>10</v>
      </c>
      <c r="C1459" s="558" t="s">
        <v>6353</v>
      </c>
      <c r="D1459" s="543" t="s">
        <v>179</v>
      </c>
      <c r="E1459" s="544">
        <v>210.03</v>
      </c>
      <c r="F1459" s="544">
        <v>17.09</v>
      </c>
      <c r="G1459" s="544">
        <f t="shared" si="127"/>
        <v>3589.41</v>
      </c>
      <c r="H1459" s="570">
        <v>46</v>
      </c>
      <c r="I1459" s="570">
        <v>17.09</v>
      </c>
      <c r="J1459" s="570">
        <v>786.14</v>
      </c>
      <c r="K1459" s="544">
        <v>164.03</v>
      </c>
      <c r="L1459" s="544">
        <v>20.66</v>
      </c>
      <c r="M1459" s="544">
        <v>3388.86</v>
      </c>
      <c r="N1459" s="544">
        <v>164.03</v>
      </c>
      <c r="O1459" s="544">
        <v>20.66</v>
      </c>
      <c r="P1459" s="544">
        <f t="shared" si="128"/>
        <v>3388.86</v>
      </c>
      <c r="Q1459" s="556"/>
      <c r="R1459" s="556">
        <v>20.66</v>
      </c>
      <c r="S1459" s="544">
        <v>0</v>
      </c>
      <c r="T1459" s="547">
        <f t="shared" si="126"/>
        <v>210.03</v>
      </c>
      <c r="U1459" s="547">
        <f t="shared" si="125"/>
        <v>4174.99</v>
      </c>
    </row>
    <row r="1460" spans="1:21" x14ac:dyDescent="0.3">
      <c r="A1460" s="541" t="s">
        <v>6354</v>
      </c>
      <c r="B1460" s="557" t="s">
        <v>10</v>
      </c>
      <c r="C1460" s="558" t="s">
        <v>6355</v>
      </c>
      <c r="D1460" s="543" t="s">
        <v>1200</v>
      </c>
      <c r="E1460" s="544">
        <v>7</v>
      </c>
      <c r="F1460" s="544">
        <v>38.340000000000003</v>
      </c>
      <c r="G1460" s="544">
        <f t="shared" si="127"/>
        <v>268.38</v>
      </c>
      <c r="H1460" s="570">
        <v>3</v>
      </c>
      <c r="I1460" s="570">
        <v>38.340000000000003</v>
      </c>
      <c r="J1460" s="570">
        <v>115.02000000000001</v>
      </c>
      <c r="K1460" s="544">
        <v>4</v>
      </c>
      <c r="L1460" s="544">
        <v>46.35</v>
      </c>
      <c r="M1460" s="544">
        <v>185.4</v>
      </c>
      <c r="N1460" s="544">
        <v>4</v>
      </c>
      <c r="O1460" s="544">
        <v>46.35</v>
      </c>
      <c r="P1460" s="544">
        <f t="shared" si="128"/>
        <v>185.4</v>
      </c>
      <c r="Q1460" s="556"/>
      <c r="R1460" s="556">
        <v>46.35</v>
      </c>
      <c r="S1460" s="544">
        <v>0</v>
      </c>
      <c r="T1460" s="547">
        <f t="shared" si="126"/>
        <v>7</v>
      </c>
      <c r="U1460" s="547">
        <f t="shared" si="125"/>
        <v>300.42</v>
      </c>
    </row>
    <row r="1461" spans="1:21" x14ac:dyDescent="0.3">
      <c r="A1461" s="541" t="s">
        <v>6356</v>
      </c>
      <c r="B1461" s="557" t="s">
        <v>10</v>
      </c>
      <c r="C1461" s="558" t="s">
        <v>6357</v>
      </c>
      <c r="D1461" s="543" t="s">
        <v>1200</v>
      </c>
      <c r="E1461" s="544">
        <v>2</v>
      </c>
      <c r="F1461" s="544">
        <v>37.840000000000003</v>
      </c>
      <c r="G1461" s="544">
        <f t="shared" si="127"/>
        <v>75.680000000000007</v>
      </c>
      <c r="H1461" s="570">
        <v>2</v>
      </c>
      <c r="I1461" s="570">
        <v>37.840000000000003</v>
      </c>
      <c r="J1461" s="570">
        <v>75.680000000000007</v>
      </c>
      <c r="K1461" s="544">
        <v>0</v>
      </c>
      <c r="L1461" s="544">
        <v>45.75</v>
      </c>
      <c r="M1461" s="544">
        <v>0</v>
      </c>
      <c r="N1461" s="544">
        <v>0</v>
      </c>
      <c r="O1461" s="544">
        <v>45.75</v>
      </c>
      <c r="P1461" s="544">
        <f t="shared" si="128"/>
        <v>0</v>
      </c>
      <c r="Q1461" s="556"/>
      <c r="R1461" s="556">
        <v>45.75</v>
      </c>
      <c r="S1461" s="544">
        <v>0</v>
      </c>
      <c r="T1461" s="547">
        <f t="shared" si="126"/>
        <v>2</v>
      </c>
      <c r="U1461" s="547">
        <f t="shared" si="125"/>
        <v>75.680000000000007</v>
      </c>
    </row>
    <row r="1462" spans="1:21" x14ac:dyDescent="0.3">
      <c r="A1462" s="541" t="s">
        <v>6358</v>
      </c>
      <c r="B1462" s="557" t="s">
        <v>10</v>
      </c>
      <c r="C1462" s="558" t="s">
        <v>6359</v>
      </c>
      <c r="D1462" s="543" t="s">
        <v>1200</v>
      </c>
      <c r="E1462" s="544">
        <v>35</v>
      </c>
      <c r="F1462" s="544">
        <v>15.57</v>
      </c>
      <c r="G1462" s="544">
        <f t="shared" si="127"/>
        <v>544.95000000000005</v>
      </c>
      <c r="H1462" s="570">
        <v>8</v>
      </c>
      <c r="I1462" s="570">
        <v>15.57</v>
      </c>
      <c r="J1462" s="570">
        <v>124.56</v>
      </c>
      <c r="K1462" s="544">
        <v>27</v>
      </c>
      <c r="L1462" s="544">
        <v>18.82</v>
      </c>
      <c r="M1462" s="544">
        <v>508.14</v>
      </c>
      <c r="N1462" s="544">
        <v>27</v>
      </c>
      <c r="O1462" s="544">
        <v>18.82</v>
      </c>
      <c r="P1462" s="544">
        <f t="shared" si="128"/>
        <v>508.14</v>
      </c>
      <c r="Q1462" s="556"/>
      <c r="R1462" s="556">
        <v>18.82</v>
      </c>
      <c r="S1462" s="544">
        <v>0</v>
      </c>
      <c r="T1462" s="547">
        <f t="shared" si="126"/>
        <v>35</v>
      </c>
      <c r="U1462" s="547">
        <f t="shared" si="125"/>
        <v>632.70000000000005</v>
      </c>
    </row>
    <row r="1463" spans="1:21" x14ac:dyDescent="0.3">
      <c r="A1463" s="541" t="s">
        <v>6360</v>
      </c>
      <c r="B1463" s="557" t="s">
        <v>10</v>
      </c>
      <c r="C1463" s="558" t="s">
        <v>6361</v>
      </c>
      <c r="D1463" s="543" t="s">
        <v>1200</v>
      </c>
      <c r="E1463" s="544">
        <v>13</v>
      </c>
      <c r="F1463" s="544">
        <v>31.68</v>
      </c>
      <c r="G1463" s="544">
        <f t="shared" si="127"/>
        <v>411.84</v>
      </c>
      <c r="H1463" s="570">
        <v>5</v>
      </c>
      <c r="I1463" s="570">
        <v>31.68</v>
      </c>
      <c r="J1463" s="570">
        <v>158.4</v>
      </c>
      <c r="K1463" s="544">
        <v>8</v>
      </c>
      <c r="L1463" s="544">
        <v>38.299999999999997</v>
      </c>
      <c r="M1463" s="544">
        <v>306.39999999999998</v>
      </c>
      <c r="N1463" s="544">
        <v>8</v>
      </c>
      <c r="O1463" s="544">
        <v>38.299999999999997</v>
      </c>
      <c r="P1463" s="544">
        <f t="shared" si="128"/>
        <v>306.39999999999998</v>
      </c>
      <c r="Q1463" s="556"/>
      <c r="R1463" s="556">
        <v>38.299999999999997</v>
      </c>
      <c r="S1463" s="544">
        <v>0</v>
      </c>
      <c r="T1463" s="547">
        <f t="shared" si="126"/>
        <v>13</v>
      </c>
      <c r="U1463" s="547">
        <f t="shared" si="125"/>
        <v>464.8</v>
      </c>
    </row>
    <row r="1464" spans="1:21" x14ac:dyDescent="0.3">
      <c r="A1464" s="541" t="s">
        <v>6362</v>
      </c>
      <c r="B1464" s="557" t="s">
        <v>10</v>
      </c>
      <c r="C1464" s="558" t="s">
        <v>6363</v>
      </c>
      <c r="D1464" s="543" t="s">
        <v>217</v>
      </c>
      <c r="E1464" s="544">
        <v>30</v>
      </c>
      <c r="F1464" s="544">
        <v>14.46</v>
      </c>
      <c r="G1464" s="544">
        <f t="shared" si="127"/>
        <v>433.8</v>
      </c>
      <c r="H1464" s="570">
        <v>5</v>
      </c>
      <c r="I1464" s="570">
        <v>14.46</v>
      </c>
      <c r="J1464" s="570">
        <v>72.300000000000011</v>
      </c>
      <c r="K1464" s="544">
        <v>25</v>
      </c>
      <c r="L1464" s="544">
        <v>17.48</v>
      </c>
      <c r="M1464" s="544">
        <v>437</v>
      </c>
      <c r="N1464" s="544">
        <v>25</v>
      </c>
      <c r="O1464" s="544">
        <v>17.48</v>
      </c>
      <c r="P1464" s="544">
        <f t="shared" si="128"/>
        <v>437</v>
      </c>
      <c r="Q1464" s="556"/>
      <c r="R1464" s="556">
        <v>17.48</v>
      </c>
      <c r="S1464" s="544">
        <v>0</v>
      </c>
      <c r="T1464" s="547">
        <f t="shared" si="126"/>
        <v>30</v>
      </c>
      <c r="U1464" s="547">
        <f t="shared" si="125"/>
        <v>509.3</v>
      </c>
    </row>
    <row r="1465" spans="1:21" x14ac:dyDescent="0.3">
      <c r="A1465" s="541" t="s">
        <v>6364</v>
      </c>
      <c r="B1465" s="557" t="s">
        <v>10</v>
      </c>
      <c r="C1465" s="558" t="s">
        <v>6365</v>
      </c>
      <c r="D1465" s="543" t="s">
        <v>217</v>
      </c>
      <c r="E1465" s="544">
        <v>103</v>
      </c>
      <c r="F1465" s="544">
        <v>8.51</v>
      </c>
      <c r="G1465" s="544">
        <f t="shared" si="127"/>
        <v>876.53</v>
      </c>
      <c r="H1465" s="570">
        <v>30</v>
      </c>
      <c r="I1465" s="570">
        <v>8.51</v>
      </c>
      <c r="J1465" s="570">
        <v>255.29999999999998</v>
      </c>
      <c r="K1465" s="544">
        <v>73</v>
      </c>
      <c r="L1465" s="544">
        <v>10.28</v>
      </c>
      <c r="M1465" s="544">
        <v>750.44</v>
      </c>
      <c r="N1465" s="544">
        <v>73</v>
      </c>
      <c r="O1465" s="544">
        <v>10.28</v>
      </c>
      <c r="P1465" s="544">
        <f t="shared" si="128"/>
        <v>750.44</v>
      </c>
      <c r="Q1465" s="556"/>
      <c r="R1465" s="556">
        <v>10.28</v>
      </c>
      <c r="S1465" s="544">
        <v>0</v>
      </c>
      <c r="T1465" s="547">
        <f t="shared" si="126"/>
        <v>103</v>
      </c>
      <c r="U1465" s="547">
        <f t="shared" ref="U1465:U1528" si="129">ROUNDDOWN((H1465*I1465)+(K1465*L1465)+(Q1465*R1465),2)</f>
        <v>1005.74</v>
      </c>
    </row>
    <row r="1466" spans="1:21" x14ac:dyDescent="0.3">
      <c r="A1466" s="541" t="s">
        <v>6366</v>
      </c>
      <c r="B1466" s="557" t="s">
        <v>10</v>
      </c>
      <c r="C1466" s="558" t="s">
        <v>6367</v>
      </c>
      <c r="D1466" s="543" t="s">
        <v>217</v>
      </c>
      <c r="E1466" s="544">
        <v>40</v>
      </c>
      <c r="F1466" s="544">
        <v>9.4700000000000006</v>
      </c>
      <c r="G1466" s="544">
        <f t="shared" si="127"/>
        <v>378.8</v>
      </c>
      <c r="H1466" s="570">
        <v>8</v>
      </c>
      <c r="I1466" s="570">
        <v>9.4700000000000006</v>
      </c>
      <c r="J1466" s="570">
        <v>75.760000000000005</v>
      </c>
      <c r="K1466" s="544">
        <v>32</v>
      </c>
      <c r="L1466" s="544">
        <v>11.44</v>
      </c>
      <c r="M1466" s="544">
        <v>366.08</v>
      </c>
      <c r="N1466" s="544">
        <v>32</v>
      </c>
      <c r="O1466" s="544">
        <v>11.44</v>
      </c>
      <c r="P1466" s="544">
        <f t="shared" si="128"/>
        <v>366.08</v>
      </c>
      <c r="Q1466" s="556"/>
      <c r="R1466" s="556">
        <v>11.44</v>
      </c>
      <c r="S1466" s="544">
        <v>0</v>
      </c>
      <c r="T1466" s="547">
        <f t="shared" si="126"/>
        <v>40</v>
      </c>
      <c r="U1466" s="547">
        <f t="shared" si="129"/>
        <v>441.84</v>
      </c>
    </row>
    <row r="1467" spans="1:21" x14ac:dyDescent="0.3">
      <c r="A1467" s="541" t="s">
        <v>6368</v>
      </c>
      <c r="B1467" s="557" t="s">
        <v>10</v>
      </c>
      <c r="C1467" s="558" t="s">
        <v>6369</v>
      </c>
      <c r="D1467" s="543" t="s">
        <v>217</v>
      </c>
      <c r="E1467" s="544">
        <v>26</v>
      </c>
      <c r="F1467" s="544">
        <v>6.07</v>
      </c>
      <c r="G1467" s="544">
        <f t="shared" si="127"/>
        <v>157.82</v>
      </c>
      <c r="H1467" s="570">
        <v>9</v>
      </c>
      <c r="I1467" s="570">
        <v>6.07</v>
      </c>
      <c r="J1467" s="570">
        <v>54.63</v>
      </c>
      <c r="K1467" s="544">
        <v>17</v>
      </c>
      <c r="L1467" s="544">
        <v>7.33</v>
      </c>
      <c r="M1467" s="544">
        <v>124.61</v>
      </c>
      <c r="N1467" s="544">
        <v>17</v>
      </c>
      <c r="O1467" s="544">
        <v>7.33</v>
      </c>
      <c r="P1467" s="544">
        <f t="shared" si="128"/>
        <v>124.61</v>
      </c>
      <c r="Q1467" s="556"/>
      <c r="R1467" s="556">
        <v>7.33</v>
      </c>
      <c r="S1467" s="544">
        <v>0</v>
      </c>
      <c r="T1467" s="547">
        <f t="shared" si="126"/>
        <v>26</v>
      </c>
      <c r="U1467" s="547">
        <f t="shared" si="129"/>
        <v>179.24</v>
      </c>
    </row>
    <row r="1468" spans="1:21" x14ac:dyDescent="0.3">
      <c r="A1468" s="541" t="s">
        <v>6370</v>
      </c>
      <c r="B1468" s="557" t="s">
        <v>10</v>
      </c>
      <c r="C1468" s="558" t="s">
        <v>6371</v>
      </c>
      <c r="D1468" s="543" t="s">
        <v>217</v>
      </c>
      <c r="E1468" s="544">
        <v>8</v>
      </c>
      <c r="F1468" s="544">
        <v>19.850000000000001</v>
      </c>
      <c r="G1468" s="544">
        <f t="shared" si="127"/>
        <v>158.80000000000001</v>
      </c>
      <c r="H1468" s="570">
        <v>4</v>
      </c>
      <c r="I1468" s="570">
        <v>19.850000000000001</v>
      </c>
      <c r="J1468" s="570">
        <v>79.400000000000006</v>
      </c>
      <c r="K1468" s="544">
        <v>4</v>
      </c>
      <c r="L1468" s="544">
        <v>23.99</v>
      </c>
      <c r="M1468" s="544">
        <v>95.96</v>
      </c>
      <c r="N1468" s="544">
        <v>4</v>
      </c>
      <c r="O1468" s="544">
        <v>23.99</v>
      </c>
      <c r="P1468" s="544">
        <f t="shared" si="128"/>
        <v>95.96</v>
      </c>
      <c r="Q1468" s="556"/>
      <c r="R1468" s="556">
        <v>23.99</v>
      </c>
      <c r="S1468" s="544">
        <v>0</v>
      </c>
      <c r="T1468" s="547">
        <f t="shared" si="126"/>
        <v>8</v>
      </c>
      <c r="U1468" s="547">
        <f t="shared" si="129"/>
        <v>175.36</v>
      </c>
    </row>
    <row r="1469" spans="1:21" x14ac:dyDescent="0.3">
      <c r="A1469" s="541" t="s">
        <v>6372</v>
      </c>
      <c r="B1469" s="557" t="s">
        <v>10</v>
      </c>
      <c r="C1469" s="558" t="s">
        <v>6373</v>
      </c>
      <c r="D1469" s="543" t="s">
        <v>1200</v>
      </c>
      <c r="E1469" s="544">
        <v>57</v>
      </c>
      <c r="F1469" s="544">
        <v>9.4</v>
      </c>
      <c r="G1469" s="544">
        <f t="shared" si="127"/>
        <v>535.79999999999995</v>
      </c>
      <c r="H1469" s="570">
        <v>12</v>
      </c>
      <c r="I1469" s="570">
        <v>9.4</v>
      </c>
      <c r="J1469" s="570">
        <v>112.80000000000001</v>
      </c>
      <c r="K1469" s="544">
        <v>45</v>
      </c>
      <c r="L1469" s="544">
        <v>11.36</v>
      </c>
      <c r="M1469" s="544">
        <v>511.2</v>
      </c>
      <c r="N1469" s="544">
        <v>45</v>
      </c>
      <c r="O1469" s="544">
        <v>11.36</v>
      </c>
      <c r="P1469" s="544">
        <f t="shared" si="128"/>
        <v>511.2</v>
      </c>
      <c r="Q1469" s="556"/>
      <c r="R1469" s="556">
        <v>11.36</v>
      </c>
      <c r="S1469" s="544">
        <v>0</v>
      </c>
      <c r="T1469" s="547">
        <f t="shared" si="126"/>
        <v>57</v>
      </c>
      <c r="U1469" s="547">
        <f t="shared" si="129"/>
        <v>624</v>
      </c>
    </row>
    <row r="1470" spans="1:21" x14ac:dyDescent="0.3">
      <c r="A1470" s="541" t="s">
        <v>6374</v>
      </c>
      <c r="B1470" s="557" t="s">
        <v>10</v>
      </c>
      <c r="C1470" s="558" t="s">
        <v>6375</v>
      </c>
      <c r="D1470" s="543" t="s">
        <v>1200</v>
      </c>
      <c r="E1470" s="544">
        <v>51</v>
      </c>
      <c r="F1470" s="544">
        <v>10.39</v>
      </c>
      <c r="G1470" s="544">
        <f t="shared" si="127"/>
        <v>529.89</v>
      </c>
      <c r="H1470" s="570">
        <v>11</v>
      </c>
      <c r="I1470" s="570">
        <v>10.39</v>
      </c>
      <c r="J1470" s="570">
        <v>114.29</v>
      </c>
      <c r="K1470" s="544">
        <v>40</v>
      </c>
      <c r="L1470" s="544">
        <v>12.56</v>
      </c>
      <c r="M1470" s="544">
        <v>502.4</v>
      </c>
      <c r="N1470" s="544">
        <v>40</v>
      </c>
      <c r="O1470" s="544">
        <v>12.56</v>
      </c>
      <c r="P1470" s="544">
        <f t="shared" si="128"/>
        <v>502.4</v>
      </c>
      <c r="Q1470" s="556"/>
      <c r="R1470" s="556">
        <v>12.56</v>
      </c>
      <c r="S1470" s="544">
        <v>0</v>
      </c>
      <c r="T1470" s="547">
        <f t="shared" si="126"/>
        <v>51</v>
      </c>
      <c r="U1470" s="547">
        <f t="shared" si="129"/>
        <v>616.69000000000005</v>
      </c>
    </row>
    <row r="1471" spans="1:21" x14ac:dyDescent="0.3">
      <c r="A1471" s="541" t="s">
        <v>6376</v>
      </c>
      <c r="B1471" s="557" t="s">
        <v>10</v>
      </c>
      <c r="C1471" s="558" t="s">
        <v>6377</v>
      </c>
      <c r="D1471" s="543" t="s">
        <v>217</v>
      </c>
      <c r="E1471" s="544">
        <v>32</v>
      </c>
      <c r="F1471" s="544">
        <v>15.72</v>
      </c>
      <c r="G1471" s="544">
        <f t="shared" si="127"/>
        <v>503.04</v>
      </c>
      <c r="H1471" s="570">
        <v>0</v>
      </c>
      <c r="I1471" s="570">
        <v>15.72</v>
      </c>
      <c r="J1471" s="570">
        <v>0</v>
      </c>
      <c r="K1471" s="544">
        <v>32</v>
      </c>
      <c r="L1471" s="544">
        <v>19</v>
      </c>
      <c r="M1471" s="544">
        <v>608</v>
      </c>
      <c r="N1471" s="544">
        <v>32</v>
      </c>
      <c r="O1471" s="544">
        <v>19</v>
      </c>
      <c r="P1471" s="544">
        <f t="shared" si="128"/>
        <v>608</v>
      </c>
      <c r="Q1471" s="556"/>
      <c r="R1471" s="556">
        <v>19</v>
      </c>
      <c r="S1471" s="544">
        <v>0</v>
      </c>
      <c r="T1471" s="547">
        <f t="shared" si="126"/>
        <v>32</v>
      </c>
      <c r="U1471" s="547">
        <f t="shared" si="129"/>
        <v>608</v>
      </c>
    </row>
    <row r="1472" spans="1:21" x14ac:dyDescent="0.3">
      <c r="A1472" s="541" t="s">
        <v>6378</v>
      </c>
      <c r="B1472" s="557" t="s">
        <v>10</v>
      </c>
      <c r="C1472" s="558" t="s">
        <v>6379</v>
      </c>
      <c r="D1472" s="543" t="s">
        <v>1200</v>
      </c>
      <c r="E1472" s="544">
        <v>5</v>
      </c>
      <c r="F1472" s="544">
        <v>31.6</v>
      </c>
      <c r="G1472" s="544">
        <f t="shared" si="127"/>
        <v>158</v>
      </c>
      <c r="H1472" s="570">
        <v>0</v>
      </c>
      <c r="I1472" s="570">
        <v>31.6</v>
      </c>
      <c r="J1472" s="570">
        <v>0</v>
      </c>
      <c r="K1472" s="544">
        <v>5</v>
      </c>
      <c r="L1472" s="544">
        <v>38.200000000000003</v>
      </c>
      <c r="M1472" s="544">
        <v>191</v>
      </c>
      <c r="N1472" s="544">
        <v>5</v>
      </c>
      <c r="O1472" s="544">
        <v>38.200000000000003</v>
      </c>
      <c r="P1472" s="544">
        <f t="shared" si="128"/>
        <v>191</v>
      </c>
      <c r="Q1472" s="556"/>
      <c r="R1472" s="556">
        <v>38.200000000000003</v>
      </c>
      <c r="S1472" s="544">
        <v>0</v>
      </c>
      <c r="T1472" s="547">
        <f t="shared" si="126"/>
        <v>5</v>
      </c>
      <c r="U1472" s="547">
        <f t="shared" si="129"/>
        <v>191</v>
      </c>
    </row>
    <row r="1473" spans="1:21" x14ac:dyDescent="0.3">
      <c r="A1473" s="541" t="s">
        <v>6380</v>
      </c>
      <c r="B1473" s="557" t="s">
        <v>10</v>
      </c>
      <c r="C1473" s="558" t="s">
        <v>6381</v>
      </c>
      <c r="D1473" s="543" t="s">
        <v>1200</v>
      </c>
      <c r="E1473" s="544">
        <v>5</v>
      </c>
      <c r="F1473" s="544">
        <v>39.69</v>
      </c>
      <c r="G1473" s="544">
        <f t="shared" si="127"/>
        <v>198.45</v>
      </c>
      <c r="H1473" s="570">
        <v>0</v>
      </c>
      <c r="I1473" s="570">
        <v>39.69</v>
      </c>
      <c r="J1473" s="570">
        <v>0</v>
      </c>
      <c r="K1473" s="544">
        <v>5</v>
      </c>
      <c r="L1473" s="544">
        <v>47.98</v>
      </c>
      <c r="M1473" s="544">
        <v>239.9</v>
      </c>
      <c r="N1473" s="544">
        <v>5</v>
      </c>
      <c r="O1473" s="544">
        <v>47.98</v>
      </c>
      <c r="P1473" s="544">
        <f t="shared" si="128"/>
        <v>239.9</v>
      </c>
      <c r="Q1473" s="556"/>
      <c r="R1473" s="556">
        <v>47.98</v>
      </c>
      <c r="S1473" s="544">
        <v>0</v>
      </c>
      <c r="T1473" s="547">
        <f t="shared" si="126"/>
        <v>5</v>
      </c>
      <c r="U1473" s="547">
        <f t="shared" si="129"/>
        <v>239.9</v>
      </c>
    </row>
    <row r="1474" spans="1:21" x14ac:dyDescent="0.3">
      <c r="A1474" s="541" t="s">
        <v>6382</v>
      </c>
      <c r="B1474" s="557" t="s">
        <v>10</v>
      </c>
      <c r="C1474" s="558" t="s">
        <v>6383</v>
      </c>
      <c r="D1474" s="543" t="s">
        <v>1200</v>
      </c>
      <c r="E1474" s="544">
        <v>17</v>
      </c>
      <c r="F1474" s="544">
        <v>37.93</v>
      </c>
      <c r="G1474" s="544">
        <f t="shared" si="127"/>
        <v>644.80999999999995</v>
      </c>
      <c r="H1474" s="570">
        <v>0</v>
      </c>
      <c r="I1474" s="570">
        <v>37.93</v>
      </c>
      <c r="J1474" s="570">
        <v>0</v>
      </c>
      <c r="K1474" s="544">
        <v>17</v>
      </c>
      <c r="L1474" s="544">
        <v>45.85</v>
      </c>
      <c r="M1474" s="544">
        <v>779.45</v>
      </c>
      <c r="N1474" s="544">
        <v>17</v>
      </c>
      <c r="O1474" s="544">
        <v>45.85</v>
      </c>
      <c r="P1474" s="544">
        <f t="shared" si="128"/>
        <v>779.45</v>
      </c>
      <c r="Q1474" s="556"/>
      <c r="R1474" s="556">
        <v>45.85</v>
      </c>
      <c r="S1474" s="544">
        <v>0</v>
      </c>
      <c r="T1474" s="547">
        <f t="shared" si="126"/>
        <v>17</v>
      </c>
      <c r="U1474" s="547">
        <f t="shared" si="129"/>
        <v>779.45</v>
      </c>
    </row>
    <row r="1475" spans="1:21" x14ac:dyDescent="0.3">
      <c r="A1475" s="541" t="s">
        <v>6384</v>
      </c>
      <c r="B1475" s="557" t="s">
        <v>10</v>
      </c>
      <c r="C1475" s="558" t="s">
        <v>6385</v>
      </c>
      <c r="D1475" s="543" t="s">
        <v>1200</v>
      </c>
      <c r="E1475" s="544">
        <v>2</v>
      </c>
      <c r="F1475" s="544">
        <v>44.26</v>
      </c>
      <c r="G1475" s="544">
        <f t="shared" si="127"/>
        <v>88.52</v>
      </c>
      <c r="H1475" s="570">
        <v>0</v>
      </c>
      <c r="I1475" s="570">
        <v>44.26</v>
      </c>
      <c r="J1475" s="570">
        <v>0</v>
      </c>
      <c r="K1475" s="544">
        <v>2</v>
      </c>
      <c r="L1475" s="544">
        <v>53.51</v>
      </c>
      <c r="M1475" s="544">
        <v>107.02</v>
      </c>
      <c r="N1475" s="544">
        <v>2</v>
      </c>
      <c r="O1475" s="544">
        <v>53.51</v>
      </c>
      <c r="P1475" s="544">
        <f t="shared" si="128"/>
        <v>107.02</v>
      </c>
      <c r="Q1475" s="556"/>
      <c r="R1475" s="556">
        <v>53.51</v>
      </c>
      <c r="S1475" s="544">
        <v>0</v>
      </c>
      <c r="T1475" s="547">
        <f t="shared" si="126"/>
        <v>2</v>
      </c>
      <c r="U1475" s="547">
        <f t="shared" si="129"/>
        <v>107.02</v>
      </c>
    </row>
    <row r="1476" spans="1:21" x14ac:dyDescent="0.3">
      <c r="A1476" s="541" t="s">
        <v>6386</v>
      </c>
      <c r="B1476" s="557" t="s">
        <v>10</v>
      </c>
      <c r="C1476" s="558" t="s">
        <v>6387</v>
      </c>
      <c r="D1476" s="543" t="s">
        <v>1200</v>
      </c>
      <c r="E1476" s="544">
        <v>12</v>
      </c>
      <c r="F1476" s="544">
        <v>29.72</v>
      </c>
      <c r="G1476" s="544">
        <f t="shared" si="127"/>
        <v>356.64</v>
      </c>
      <c r="H1476" s="570">
        <v>0</v>
      </c>
      <c r="I1476" s="570">
        <v>29.72</v>
      </c>
      <c r="J1476" s="570">
        <v>0</v>
      </c>
      <c r="K1476" s="544">
        <v>12</v>
      </c>
      <c r="L1476" s="544">
        <v>35.93</v>
      </c>
      <c r="M1476" s="544">
        <v>431.16</v>
      </c>
      <c r="N1476" s="544">
        <v>12</v>
      </c>
      <c r="O1476" s="544">
        <v>35.93</v>
      </c>
      <c r="P1476" s="544">
        <f t="shared" si="128"/>
        <v>431.16</v>
      </c>
      <c r="Q1476" s="556"/>
      <c r="R1476" s="556">
        <v>35.93</v>
      </c>
      <c r="S1476" s="544">
        <v>0</v>
      </c>
      <c r="T1476" s="547">
        <f t="shared" si="126"/>
        <v>12</v>
      </c>
      <c r="U1476" s="547">
        <f t="shared" si="129"/>
        <v>431.16</v>
      </c>
    </row>
    <row r="1477" spans="1:21" x14ac:dyDescent="0.3">
      <c r="A1477" s="541" t="s">
        <v>6388</v>
      </c>
      <c r="B1477" s="557" t="s">
        <v>10</v>
      </c>
      <c r="C1477" s="558" t="s">
        <v>6389</v>
      </c>
      <c r="D1477" s="543" t="s">
        <v>217</v>
      </c>
      <c r="E1477" s="544">
        <v>11</v>
      </c>
      <c r="F1477" s="544">
        <v>36.21</v>
      </c>
      <c r="G1477" s="544">
        <f t="shared" si="127"/>
        <v>398.31</v>
      </c>
      <c r="H1477" s="570">
        <v>0</v>
      </c>
      <c r="I1477" s="570">
        <v>36.21</v>
      </c>
      <c r="J1477" s="570">
        <v>0</v>
      </c>
      <c r="K1477" s="544">
        <v>11</v>
      </c>
      <c r="L1477" s="544">
        <v>43.77</v>
      </c>
      <c r="M1477" s="544">
        <v>481.47</v>
      </c>
      <c r="N1477" s="544">
        <v>11</v>
      </c>
      <c r="O1477" s="544">
        <v>43.77</v>
      </c>
      <c r="P1477" s="544">
        <f t="shared" si="128"/>
        <v>481.47</v>
      </c>
      <c r="Q1477" s="556"/>
      <c r="R1477" s="556">
        <v>43.77</v>
      </c>
      <c r="S1477" s="544">
        <v>0</v>
      </c>
      <c r="T1477" s="547">
        <f t="shared" si="126"/>
        <v>11</v>
      </c>
      <c r="U1477" s="547">
        <f t="shared" si="129"/>
        <v>481.47</v>
      </c>
    </row>
    <row r="1478" spans="1:21" x14ac:dyDescent="0.3">
      <c r="A1478" s="541" t="s">
        <v>6390</v>
      </c>
      <c r="B1478" s="557" t="s">
        <v>10</v>
      </c>
      <c r="C1478" s="558" t="s">
        <v>6391</v>
      </c>
      <c r="D1478" s="543" t="s">
        <v>217</v>
      </c>
      <c r="E1478" s="544">
        <v>16</v>
      </c>
      <c r="F1478" s="544">
        <v>12.35</v>
      </c>
      <c r="G1478" s="544">
        <f t="shared" si="127"/>
        <v>197.6</v>
      </c>
      <c r="H1478" s="570">
        <v>0</v>
      </c>
      <c r="I1478" s="570">
        <v>12.35</v>
      </c>
      <c r="J1478" s="570">
        <v>0</v>
      </c>
      <c r="K1478" s="544">
        <v>16</v>
      </c>
      <c r="L1478" s="544">
        <v>14.93</v>
      </c>
      <c r="M1478" s="544">
        <v>238.88</v>
      </c>
      <c r="N1478" s="544">
        <v>16</v>
      </c>
      <c r="O1478" s="544">
        <v>14.93</v>
      </c>
      <c r="P1478" s="544">
        <f t="shared" si="128"/>
        <v>238.88</v>
      </c>
      <c r="Q1478" s="556"/>
      <c r="R1478" s="556">
        <v>14.93</v>
      </c>
      <c r="S1478" s="544">
        <v>0</v>
      </c>
      <c r="T1478" s="547">
        <f t="shared" si="126"/>
        <v>16</v>
      </c>
      <c r="U1478" s="547">
        <f t="shared" si="129"/>
        <v>238.88</v>
      </c>
    </row>
    <row r="1479" spans="1:21" x14ac:dyDescent="0.3">
      <c r="A1479" s="541" t="s">
        <v>6392</v>
      </c>
      <c r="B1479" s="557" t="s">
        <v>10</v>
      </c>
      <c r="C1479" s="558" t="s">
        <v>6393</v>
      </c>
      <c r="D1479" s="543" t="s">
        <v>217</v>
      </c>
      <c r="E1479" s="544">
        <v>5</v>
      </c>
      <c r="F1479" s="544">
        <v>9.99</v>
      </c>
      <c r="G1479" s="544">
        <f t="shared" si="127"/>
        <v>49.95</v>
      </c>
      <c r="H1479" s="570">
        <v>0</v>
      </c>
      <c r="I1479" s="570">
        <v>9.99</v>
      </c>
      <c r="J1479" s="570">
        <v>0</v>
      </c>
      <c r="K1479" s="544">
        <v>5</v>
      </c>
      <c r="L1479" s="544">
        <v>12.07</v>
      </c>
      <c r="M1479" s="544">
        <v>60.35</v>
      </c>
      <c r="N1479" s="544">
        <v>5</v>
      </c>
      <c r="O1479" s="544">
        <v>12.07</v>
      </c>
      <c r="P1479" s="544">
        <f t="shared" si="128"/>
        <v>60.35</v>
      </c>
      <c r="Q1479" s="556"/>
      <c r="R1479" s="556">
        <v>12.07</v>
      </c>
      <c r="S1479" s="544">
        <v>0</v>
      </c>
      <c r="T1479" s="547">
        <f t="shared" si="126"/>
        <v>5</v>
      </c>
      <c r="U1479" s="547">
        <f t="shared" si="129"/>
        <v>60.35</v>
      </c>
    </row>
    <row r="1480" spans="1:21" x14ac:dyDescent="0.3">
      <c r="A1480" s="541" t="s">
        <v>6394</v>
      </c>
      <c r="B1480" s="557" t="s">
        <v>10</v>
      </c>
      <c r="C1480" s="558" t="s">
        <v>6395</v>
      </c>
      <c r="D1480" s="543" t="s">
        <v>1200</v>
      </c>
      <c r="E1480" s="544">
        <v>1</v>
      </c>
      <c r="F1480" s="544">
        <v>20.51</v>
      </c>
      <c r="G1480" s="544">
        <f t="shared" si="127"/>
        <v>20.51</v>
      </c>
      <c r="H1480" s="570">
        <v>0</v>
      </c>
      <c r="I1480" s="570">
        <v>20.51</v>
      </c>
      <c r="J1480" s="570">
        <v>0</v>
      </c>
      <c r="K1480" s="544">
        <v>1</v>
      </c>
      <c r="L1480" s="544">
        <v>24.79</v>
      </c>
      <c r="M1480" s="544">
        <v>24.79</v>
      </c>
      <c r="N1480" s="544">
        <v>1</v>
      </c>
      <c r="O1480" s="544">
        <v>24.79</v>
      </c>
      <c r="P1480" s="544">
        <f t="shared" si="128"/>
        <v>24.79</v>
      </c>
      <c r="Q1480" s="556"/>
      <c r="R1480" s="556">
        <v>24.79</v>
      </c>
      <c r="S1480" s="544">
        <v>0</v>
      </c>
      <c r="T1480" s="547">
        <f t="shared" si="126"/>
        <v>1</v>
      </c>
      <c r="U1480" s="547">
        <f t="shared" si="129"/>
        <v>24.79</v>
      </c>
    </row>
    <row r="1481" spans="1:21" x14ac:dyDescent="0.3">
      <c r="A1481" s="541" t="s">
        <v>6396</v>
      </c>
      <c r="B1481" s="557" t="s">
        <v>10</v>
      </c>
      <c r="C1481" s="558" t="s">
        <v>6397</v>
      </c>
      <c r="D1481" s="543" t="s">
        <v>1200</v>
      </c>
      <c r="E1481" s="544">
        <v>6</v>
      </c>
      <c r="F1481" s="544">
        <v>16.559999999999999</v>
      </c>
      <c r="G1481" s="544">
        <f t="shared" si="127"/>
        <v>99.36</v>
      </c>
      <c r="H1481" s="570">
        <v>0</v>
      </c>
      <c r="I1481" s="570">
        <v>16.559999999999999</v>
      </c>
      <c r="J1481" s="570">
        <v>0</v>
      </c>
      <c r="K1481" s="544">
        <v>6</v>
      </c>
      <c r="L1481" s="544">
        <v>20.02</v>
      </c>
      <c r="M1481" s="544">
        <v>120.12</v>
      </c>
      <c r="N1481" s="544">
        <v>6</v>
      </c>
      <c r="O1481" s="544">
        <v>20.02</v>
      </c>
      <c r="P1481" s="544">
        <f t="shared" si="128"/>
        <v>120.12</v>
      </c>
      <c r="Q1481" s="556"/>
      <c r="R1481" s="556">
        <v>20.02</v>
      </c>
      <c r="S1481" s="544">
        <v>0</v>
      </c>
      <c r="T1481" s="547">
        <f t="shared" si="126"/>
        <v>6</v>
      </c>
      <c r="U1481" s="547">
        <f t="shared" si="129"/>
        <v>120.12</v>
      </c>
    </row>
    <row r="1482" spans="1:21" x14ac:dyDescent="0.3">
      <c r="A1482" s="541" t="s">
        <v>6398</v>
      </c>
      <c r="B1482" s="557" t="s">
        <v>10</v>
      </c>
      <c r="C1482" s="558" t="s">
        <v>6399</v>
      </c>
      <c r="D1482" s="543" t="s">
        <v>1200</v>
      </c>
      <c r="E1482" s="544">
        <v>35</v>
      </c>
      <c r="F1482" s="544">
        <v>10.039999999999999</v>
      </c>
      <c r="G1482" s="544">
        <f t="shared" si="127"/>
        <v>351.4</v>
      </c>
      <c r="H1482" s="570">
        <v>0</v>
      </c>
      <c r="I1482" s="570">
        <v>10.039999999999999</v>
      </c>
      <c r="J1482" s="570">
        <v>0</v>
      </c>
      <c r="K1482" s="544">
        <v>35</v>
      </c>
      <c r="L1482" s="544">
        <v>12.13</v>
      </c>
      <c r="M1482" s="544">
        <v>424.55</v>
      </c>
      <c r="N1482" s="544">
        <v>35</v>
      </c>
      <c r="O1482" s="544">
        <v>12.13</v>
      </c>
      <c r="P1482" s="544">
        <f t="shared" si="128"/>
        <v>424.55</v>
      </c>
      <c r="Q1482" s="556"/>
      <c r="R1482" s="556">
        <v>12.13</v>
      </c>
      <c r="S1482" s="544">
        <v>0</v>
      </c>
      <c r="T1482" s="547">
        <f t="shared" si="126"/>
        <v>35</v>
      </c>
      <c r="U1482" s="547">
        <f t="shared" si="129"/>
        <v>424.55</v>
      </c>
    </row>
    <row r="1483" spans="1:21" x14ac:dyDescent="0.3">
      <c r="A1483" s="541" t="s">
        <v>6400</v>
      </c>
      <c r="B1483" s="557" t="s">
        <v>10</v>
      </c>
      <c r="C1483" s="558" t="s">
        <v>6401</v>
      </c>
      <c r="D1483" s="543" t="s">
        <v>217</v>
      </c>
      <c r="E1483" s="544">
        <v>8</v>
      </c>
      <c r="F1483" s="544">
        <v>7.77</v>
      </c>
      <c r="G1483" s="544">
        <f t="shared" si="127"/>
        <v>62.16</v>
      </c>
      <c r="H1483" s="570">
        <v>0</v>
      </c>
      <c r="I1483" s="570">
        <v>7.77</v>
      </c>
      <c r="J1483" s="570">
        <v>0</v>
      </c>
      <c r="K1483" s="544">
        <v>8</v>
      </c>
      <c r="L1483" s="544">
        <v>9.39</v>
      </c>
      <c r="M1483" s="544">
        <v>75.12</v>
      </c>
      <c r="N1483" s="544">
        <v>8</v>
      </c>
      <c r="O1483" s="544">
        <v>9.39</v>
      </c>
      <c r="P1483" s="544">
        <f t="shared" si="128"/>
        <v>75.12</v>
      </c>
      <c r="Q1483" s="556"/>
      <c r="R1483" s="556">
        <v>9.39</v>
      </c>
      <c r="S1483" s="544">
        <v>0</v>
      </c>
      <c r="T1483" s="547">
        <f t="shared" si="126"/>
        <v>8</v>
      </c>
      <c r="U1483" s="547">
        <f t="shared" si="129"/>
        <v>75.12</v>
      </c>
    </row>
    <row r="1484" spans="1:21" x14ac:dyDescent="0.3">
      <c r="A1484" s="541" t="s">
        <v>6402</v>
      </c>
      <c r="B1484" s="557" t="s">
        <v>10</v>
      </c>
      <c r="C1484" s="558" t="s">
        <v>6403</v>
      </c>
      <c r="D1484" s="543" t="s">
        <v>1200</v>
      </c>
      <c r="E1484" s="544">
        <v>13</v>
      </c>
      <c r="F1484" s="544">
        <v>46.91</v>
      </c>
      <c r="G1484" s="544">
        <f t="shared" si="127"/>
        <v>609.83000000000004</v>
      </c>
      <c r="H1484" s="570">
        <v>0</v>
      </c>
      <c r="I1484" s="570">
        <v>46.91</v>
      </c>
      <c r="J1484" s="570">
        <v>0</v>
      </c>
      <c r="K1484" s="544">
        <v>13</v>
      </c>
      <c r="L1484" s="544">
        <v>56.71</v>
      </c>
      <c r="M1484" s="544">
        <v>737.23</v>
      </c>
      <c r="N1484" s="544">
        <v>13</v>
      </c>
      <c r="O1484" s="544">
        <v>56.71</v>
      </c>
      <c r="P1484" s="544">
        <f t="shared" si="128"/>
        <v>737.23</v>
      </c>
      <c r="Q1484" s="556"/>
      <c r="R1484" s="556">
        <v>56.71</v>
      </c>
      <c r="S1484" s="544">
        <v>0</v>
      </c>
      <c r="T1484" s="547">
        <f t="shared" si="126"/>
        <v>13</v>
      </c>
      <c r="U1484" s="547">
        <f t="shared" si="129"/>
        <v>737.23</v>
      </c>
    </row>
    <row r="1485" spans="1:21" ht="27.6" x14ac:dyDescent="0.3">
      <c r="A1485" s="541" t="s">
        <v>6404</v>
      </c>
      <c r="B1485" s="557" t="s">
        <v>10</v>
      </c>
      <c r="C1485" s="558" t="s">
        <v>6405</v>
      </c>
      <c r="D1485" s="543" t="s">
        <v>217</v>
      </c>
      <c r="E1485" s="544">
        <v>1</v>
      </c>
      <c r="F1485" s="544">
        <v>5855.1</v>
      </c>
      <c r="G1485" s="544">
        <f t="shared" si="127"/>
        <v>5855.1</v>
      </c>
      <c r="H1485" s="570">
        <v>0</v>
      </c>
      <c r="I1485" s="570">
        <v>5855.1</v>
      </c>
      <c r="J1485" s="570">
        <v>0</v>
      </c>
      <c r="K1485" s="544">
        <v>1</v>
      </c>
      <c r="L1485" s="544">
        <v>7079.13</v>
      </c>
      <c r="M1485" s="544">
        <v>7079.13</v>
      </c>
      <c r="N1485" s="544">
        <v>1</v>
      </c>
      <c r="O1485" s="544">
        <v>7079.13</v>
      </c>
      <c r="P1485" s="544">
        <f t="shared" si="128"/>
        <v>7079.13</v>
      </c>
      <c r="Q1485" s="556"/>
      <c r="R1485" s="556">
        <v>7079.13</v>
      </c>
      <c r="S1485" s="544">
        <v>0</v>
      </c>
      <c r="T1485" s="547">
        <f t="shared" si="126"/>
        <v>1</v>
      </c>
      <c r="U1485" s="547">
        <f t="shared" si="129"/>
        <v>7079.13</v>
      </c>
    </row>
    <row r="1486" spans="1:21" x14ac:dyDescent="0.3">
      <c r="A1486" s="541" t="s">
        <v>6406</v>
      </c>
      <c r="B1486" s="557" t="s">
        <v>10</v>
      </c>
      <c r="C1486" s="558" t="s">
        <v>6407</v>
      </c>
      <c r="D1486" s="543" t="s">
        <v>76</v>
      </c>
      <c r="E1486" s="544">
        <v>1</v>
      </c>
      <c r="F1486" s="544">
        <v>7346.35</v>
      </c>
      <c r="G1486" s="544">
        <f t="shared" si="127"/>
        <v>7346.35</v>
      </c>
      <c r="H1486" s="570">
        <v>0</v>
      </c>
      <c r="I1486" s="570">
        <v>7346.35</v>
      </c>
      <c r="J1486" s="570">
        <v>0</v>
      </c>
      <c r="K1486" s="544">
        <v>1</v>
      </c>
      <c r="L1486" s="544">
        <v>8882.1299999999992</v>
      </c>
      <c r="M1486" s="544">
        <v>8882.1299999999992</v>
      </c>
      <c r="N1486" s="544">
        <v>1</v>
      </c>
      <c r="O1486" s="544">
        <v>8882.1299999999992</v>
      </c>
      <c r="P1486" s="544">
        <f t="shared" si="128"/>
        <v>8882.1299999999992</v>
      </c>
      <c r="Q1486" s="556"/>
      <c r="R1486" s="556">
        <v>8882.1299999999992</v>
      </c>
      <c r="S1486" s="544">
        <v>0</v>
      </c>
      <c r="T1486" s="547">
        <f t="shared" si="126"/>
        <v>1</v>
      </c>
      <c r="U1486" s="547">
        <f t="shared" si="129"/>
        <v>8882.1299999999992</v>
      </c>
    </row>
    <row r="1487" spans="1:21" x14ac:dyDescent="0.3">
      <c r="A1487" s="550" t="s">
        <v>6408</v>
      </c>
      <c r="B1487" s="551" t="s">
        <v>6409</v>
      </c>
      <c r="C1487" s="552"/>
      <c r="D1487" s="553">
        <v>0</v>
      </c>
      <c r="E1487" s="554">
        <v>0</v>
      </c>
      <c r="F1487" s="554">
        <v>0</v>
      </c>
      <c r="G1487" s="554">
        <f t="shared" si="127"/>
        <v>0</v>
      </c>
      <c r="H1487" s="555">
        <v>0</v>
      </c>
      <c r="I1487" s="555">
        <v>0</v>
      </c>
      <c r="J1487" s="555">
        <v>0</v>
      </c>
      <c r="K1487" s="554"/>
      <c r="L1487" s="554">
        <v>0</v>
      </c>
      <c r="M1487" s="554">
        <v>0</v>
      </c>
      <c r="N1487" s="554"/>
      <c r="O1487" s="554">
        <v>0</v>
      </c>
      <c r="P1487" s="544">
        <f t="shared" si="128"/>
        <v>0</v>
      </c>
      <c r="Q1487" s="556"/>
      <c r="R1487" s="556">
        <v>0</v>
      </c>
      <c r="S1487" s="544">
        <v>0</v>
      </c>
      <c r="T1487" s="547">
        <f t="shared" si="126"/>
        <v>0</v>
      </c>
      <c r="U1487" s="547">
        <f t="shared" si="129"/>
        <v>0</v>
      </c>
    </row>
    <row r="1488" spans="1:21" x14ac:dyDescent="0.3">
      <c r="A1488" s="541" t="s">
        <v>6410</v>
      </c>
      <c r="B1488" s="557" t="s">
        <v>10</v>
      </c>
      <c r="C1488" s="558" t="s">
        <v>6411</v>
      </c>
      <c r="D1488" s="543" t="s">
        <v>179</v>
      </c>
      <c r="E1488" s="544">
        <v>59.12</v>
      </c>
      <c r="F1488" s="544">
        <v>21.39</v>
      </c>
      <c r="G1488" s="544">
        <f t="shared" si="127"/>
        <v>1264.58</v>
      </c>
      <c r="H1488" s="570">
        <v>10</v>
      </c>
      <c r="I1488" s="570">
        <v>21.39</v>
      </c>
      <c r="J1488" s="570">
        <v>213.9</v>
      </c>
      <c r="K1488" s="544">
        <v>49.12</v>
      </c>
      <c r="L1488" s="544">
        <v>25.86</v>
      </c>
      <c r="M1488" s="544">
        <v>1270.24</v>
      </c>
      <c r="N1488" s="544">
        <v>49.12</v>
      </c>
      <c r="O1488" s="544">
        <v>25.86</v>
      </c>
      <c r="P1488" s="544">
        <f t="shared" si="128"/>
        <v>1270.24</v>
      </c>
      <c r="Q1488" s="556"/>
      <c r="R1488" s="556">
        <v>25.86</v>
      </c>
      <c r="S1488" s="544">
        <v>0</v>
      </c>
      <c r="T1488" s="547">
        <f t="shared" si="126"/>
        <v>59.12</v>
      </c>
      <c r="U1488" s="547">
        <f t="shared" si="129"/>
        <v>1484.14</v>
      </c>
    </row>
    <row r="1489" spans="1:21" x14ac:dyDescent="0.3">
      <c r="A1489" s="541" t="s">
        <v>6412</v>
      </c>
      <c r="B1489" s="557" t="s">
        <v>10</v>
      </c>
      <c r="C1489" s="558" t="s">
        <v>6413</v>
      </c>
      <c r="D1489" s="543" t="s">
        <v>179</v>
      </c>
      <c r="E1489" s="544">
        <v>6.34</v>
      </c>
      <c r="F1489" s="544">
        <v>11.36</v>
      </c>
      <c r="G1489" s="544">
        <f t="shared" si="127"/>
        <v>72.02</v>
      </c>
      <c r="H1489" s="570">
        <v>0</v>
      </c>
      <c r="I1489" s="570">
        <v>11.36</v>
      </c>
      <c r="J1489" s="570">
        <v>0</v>
      </c>
      <c r="K1489" s="544">
        <v>6.34</v>
      </c>
      <c r="L1489" s="544">
        <v>13.73</v>
      </c>
      <c r="M1489" s="544">
        <v>87.05</v>
      </c>
      <c r="N1489" s="544">
        <v>6.34</v>
      </c>
      <c r="O1489" s="544">
        <v>13.73</v>
      </c>
      <c r="P1489" s="544">
        <f t="shared" si="128"/>
        <v>87.05</v>
      </c>
      <c r="Q1489" s="556"/>
      <c r="R1489" s="556">
        <v>13.73</v>
      </c>
      <c r="S1489" s="544">
        <v>0</v>
      </c>
      <c r="T1489" s="547">
        <f t="shared" si="126"/>
        <v>6.34</v>
      </c>
      <c r="U1489" s="547">
        <f t="shared" si="129"/>
        <v>87.04</v>
      </c>
    </row>
    <row r="1490" spans="1:21" x14ac:dyDescent="0.3">
      <c r="A1490" s="541" t="s">
        <v>6414</v>
      </c>
      <c r="B1490" s="557" t="s">
        <v>10</v>
      </c>
      <c r="C1490" s="558" t="s">
        <v>6415</v>
      </c>
      <c r="D1490" s="543" t="s">
        <v>179</v>
      </c>
      <c r="E1490" s="544">
        <v>308.13</v>
      </c>
      <c r="F1490" s="544">
        <v>26.06</v>
      </c>
      <c r="G1490" s="544">
        <f t="shared" si="127"/>
        <v>8029.87</v>
      </c>
      <c r="H1490" s="570">
        <v>90</v>
      </c>
      <c r="I1490" s="570">
        <v>26.06</v>
      </c>
      <c r="J1490" s="570">
        <v>2345.4</v>
      </c>
      <c r="K1490" s="544">
        <v>218.13</v>
      </c>
      <c r="L1490" s="544">
        <v>31.5</v>
      </c>
      <c r="M1490" s="544">
        <v>6871.1</v>
      </c>
      <c r="N1490" s="544">
        <v>218.13</v>
      </c>
      <c r="O1490" s="544">
        <v>31.5</v>
      </c>
      <c r="P1490" s="544">
        <f t="shared" si="128"/>
        <v>6871.1</v>
      </c>
      <c r="Q1490" s="556"/>
      <c r="R1490" s="556">
        <v>31.5</v>
      </c>
      <c r="S1490" s="544">
        <v>0</v>
      </c>
      <c r="T1490" s="547">
        <f t="shared" ref="T1490:T1553" si="130">Q1490+E1490</f>
        <v>308.13</v>
      </c>
      <c r="U1490" s="547">
        <f t="shared" si="129"/>
        <v>9216.49</v>
      </c>
    </row>
    <row r="1491" spans="1:21" x14ac:dyDescent="0.3">
      <c r="A1491" s="541" t="s">
        <v>6416</v>
      </c>
      <c r="B1491" s="557" t="s">
        <v>10</v>
      </c>
      <c r="C1491" s="558" t="s">
        <v>6417</v>
      </c>
      <c r="D1491" s="543" t="s">
        <v>179</v>
      </c>
      <c r="E1491" s="544">
        <v>341.67</v>
      </c>
      <c r="F1491" s="544">
        <v>19.059999999999999</v>
      </c>
      <c r="G1491" s="544">
        <f t="shared" si="127"/>
        <v>6512.23</v>
      </c>
      <c r="H1491" s="570">
        <v>80</v>
      </c>
      <c r="I1491" s="570">
        <v>19.059999999999999</v>
      </c>
      <c r="J1491" s="570">
        <v>1524.8</v>
      </c>
      <c r="K1491" s="544">
        <v>261.67</v>
      </c>
      <c r="L1491" s="544">
        <v>23.04</v>
      </c>
      <c r="M1491" s="544">
        <v>6028.88</v>
      </c>
      <c r="N1491" s="544">
        <v>261.67</v>
      </c>
      <c r="O1491" s="544">
        <v>23.04</v>
      </c>
      <c r="P1491" s="544">
        <f t="shared" si="128"/>
        <v>6028.88</v>
      </c>
      <c r="Q1491" s="556"/>
      <c r="R1491" s="556">
        <v>23.04</v>
      </c>
      <c r="S1491" s="544">
        <v>0</v>
      </c>
      <c r="T1491" s="547">
        <f t="shared" si="130"/>
        <v>341.67</v>
      </c>
      <c r="U1491" s="547">
        <f t="shared" si="129"/>
        <v>7553.67</v>
      </c>
    </row>
    <row r="1492" spans="1:21" x14ac:dyDescent="0.3">
      <c r="A1492" s="541" t="s">
        <v>6418</v>
      </c>
      <c r="B1492" s="557" t="s">
        <v>10</v>
      </c>
      <c r="C1492" s="558" t="s">
        <v>6419</v>
      </c>
      <c r="D1492" s="543" t="s">
        <v>1200</v>
      </c>
      <c r="E1492" s="544">
        <v>1</v>
      </c>
      <c r="F1492" s="544">
        <v>15.56</v>
      </c>
      <c r="G1492" s="544">
        <f t="shared" si="127"/>
        <v>15.56</v>
      </c>
      <c r="H1492" s="570">
        <v>0</v>
      </c>
      <c r="I1492" s="570">
        <v>15.56</v>
      </c>
      <c r="J1492" s="570">
        <v>0</v>
      </c>
      <c r="K1492" s="544">
        <v>1</v>
      </c>
      <c r="L1492" s="544">
        <v>18.809999999999999</v>
      </c>
      <c r="M1492" s="544">
        <v>18.809999999999999</v>
      </c>
      <c r="N1492" s="544">
        <v>1</v>
      </c>
      <c r="O1492" s="544">
        <v>18.809999999999999</v>
      </c>
      <c r="P1492" s="544">
        <f t="shared" si="128"/>
        <v>18.809999999999999</v>
      </c>
      <c r="Q1492" s="556"/>
      <c r="R1492" s="556">
        <v>18.809999999999999</v>
      </c>
      <c r="S1492" s="544">
        <v>0</v>
      </c>
      <c r="T1492" s="547">
        <f t="shared" si="130"/>
        <v>1</v>
      </c>
      <c r="U1492" s="547">
        <f t="shared" si="129"/>
        <v>18.809999999999999</v>
      </c>
    </row>
    <row r="1493" spans="1:21" x14ac:dyDescent="0.3">
      <c r="A1493" s="541" t="s">
        <v>6420</v>
      </c>
      <c r="B1493" s="557" t="s">
        <v>10</v>
      </c>
      <c r="C1493" s="558" t="s">
        <v>6421</v>
      </c>
      <c r="D1493" s="543" t="s">
        <v>217</v>
      </c>
      <c r="E1493" s="544">
        <v>213</v>
      </c>
      <c r="F1493" s="544">
        <v>5.08</v>
      </c>
      <c r="G1493" s="544">
        <f t="shared" si="127"/>
        <v>1082.04</v>
      </c>
      <c r="H1493" s="570">
        <v>0</v>
      </c>
      <c r="I1493" s="570">
        <v>5.08</v>
      </c>
      <c r="J1493" s="570">
        <v>0</v>
      </c>
      <c r="K1493" s="544">
        <v>213</v>
      </c>
      <c r="L1493" s="544">
        <v>6.14</v>
      </c>
      <c r="M1493" s="544">
        <v>1307.82</v>
      </c>
      <c r="N1493" s="544">
        <v>213</v>
      </c>
      <c r="O1493" s="544">
        <v>6.14</v>
      </c>
      <c r="P1493" s="544">
        <f t="shared" si="128"/>
        <v>1307.82</v>
      </c>
      <c r="Q1493" s="556"/>
      <c r="R1493" s="556">
        <v>6.14</v>
      </c>
      <c r="S1493" s="544">
        <v>0</v>
      </c>
      <c r="T1493" s="547">
        <f t="shared" si="130"/>
        <v>213</v>
      </c>
      <c r="U1493" s="547">
        <f t="shared" si="129"/>
        <v>1307.82</v>
      </c>
    </row>
    <row r="1494" spans="1:21" x14ac:dyDescent="0.3">
      <c r="A1494" s="541" t="s">
        <v>6422</v>
      </c>
      <c r="B1494" s="557" t="s">
        <v>10</v>
      </c>
      <c r="C1494" s="558" t="s">
        <v>6423</v>
      </c>
      <c r="D1494" s="543" t="s">
        <v>217</v>
      </c>
      <c r="E1494" s="544">
        <v>33</v>
      </c>
      <c r="F1494" s="544">
        <v>7.17</v>
      </c>
      <c r="G1494" s="544">
        <f t="shared" si="127"/>
        <v>236.61</v>
      </c>
      <c r="H1494" s="570">
        <v>0</v>
      </c>
      <c r="I1494" s="570">
        <v>7.17</v>
      </c>
      <c r="J1494" s="570">
        <v>0</v>
      </c>
      <c r="K1494" s="544">
        <v>33</v>
      </c>
      <c r="L1494" s="544">
        <v>8.66</v>
      </c>
      <c r="M1494" s="544">
        <v>285.77999999999997</v>
      </c>
      <c r="N1494" s="544">
        <v>33</v>
      </c>
      <c r="O1494" s="544">
        <v>8.66</v>
      </c>
      <c r="P1494" s="544">
        <f t="shared" si="128"/>
        <v>285.77999999999997</v>
      </c>
      <c r="Q1494" s="556"/>
      <c r="R1494" s="556">
        <v>8.66</v>
      </c>
      <c r="S1494" s="544">
        <v>0</v>
      </c>
      <c r="T1494" s="547">
        <f t="shared" si="130"/>
        <v>33</v>
      </c>
      <c r="U1494" s="547">
        <f t="shared" si="129"/>
        <v>285.77999999999997</v>
      </c>
    </row>
    <row r="1495" spans="1:21" x14ac:dyDescent="0.3">
      <c r="A1495" s="541" t="s">
        <v>6424</v>
      </c>
      <c r="B1495" s="557" t="s">
        <v>10</v>
      </c>
      <c r="C1495" s="558" t="s">
        <v>6425</v>
      </c>
      <c r="D1495" s="543" t="s">
        <v>217</v>
      </c>
      <c r="E1495" s="544">
        <v>3</v>
      </c>
      <c r="F1495" s="544">
        <v>9.02</v>
      </c>
      <c r="G1495" s="544">
        <f t="shared" si="127"/>
        <v>27.06</v>
      </c>
      <c r="H1495" s="570">
        <v>0</v>
      </c>
      <c r="I1495" s="570">
        <v>9.02</v>
      </c>
      <c r="J1495" s="570">
        <v>0</v>
      </c>
      <c r="K1495" s="544">
        <v>3</v>
      </c>
      <c r="L1495" s="544">
        <v>10.9</v>
      </c>
      <c r="M1495" s="544">
        <v>32.700000000000003</v>
      </c>
      <c r="N1495" s="544">
        <v>3</v>
      </c>
      <c r="O1495" s="544">
        <v>10.9</v>
      </c>
      <c r="P1495" s="544">
        <f t="shared" si="128"/>
        <v>32.700000000000003</v>
      </c>
      <c r="Q1495" s="556"/>
      <c r="R1495" s="556">
        <v>10.9</v>
      </c>
      <c r="S1495" s="544">
        <v>0</v>
      </c>
      <c r="T1495" s="547">
        <f t="shared" si="130"/>
        <v>3</v>
      </c>
      <c r="U1495" s="547">
        <f t="shared" si="129"/>
        <v>32.700000000000003</v>
      </c>
    </row>
    <row r="1496" spans="1:21" x14ac:dyDescent="0.3">
      <c r="A1496" s="541" t="s">
        <v>6426</v>
      </c>
      <c r="B1496" s="557" t="s">
        <v>10</v>
      </c>
      <c r="C1496" s="558" t="s">
        <v>6427</v>
      </c>
      <c r="D1496" s="543" t="s">
        <v>217</v>
      </c>
      <c r="E1496" s="544">
        <v>9</v>
      </c>
      <c r="F1496" s="544">
        <v>27.19</v>
      </c>
      <c r="G1496" s="544">
        <f t="shared" si="127"/>
        <v>244.71</v>
      </c>
      <c r="H1496" s="570">
        <v>0</v>
      </c>
      <c r="I1496" s="570">
        <v>27.19</v>
      </c>
      <c r="J1496" s="570">
        <v>0</v>
      </c>
      <c r="K1496" s="544">
        <v>9</v>
      </c>
      <c r="L1496" s="544">
        <v>32.869999999999997</v>
      </c>
      <c r="M1496" s="544">
        <v>295.83</v>
      </c>
      <c r="N1496" s="544">
        <v>9</v>
      </c>
      <c r="O1496" s="544">
        <v>32.869999999999997</v>
      </c>
      <c r="P1496" s="544">
        <f t="shared" si="128"/>
        <v>295.83</v>
      </c>
      <c r="Q1496" s="556"/>
      <c r="R1496" s="556">
        <v>32.869999999999997</v>
      </c>
      <c r="S1496" s="544">
        <v>0</v>
      </c>
      <c r="T1496" s="547">
        <f t="shared" si="130"/>
        <v>9</v>
      </c>
      <c r="U1496" s="547">
        <f t="shared" si="129"/>
        <v>295.83</v>
      </c>
    </row>
    <row r="1497" spans="1:21" x14ac:dyDescent="0.3">
      <c r="A1497" s="541" t="s">
        <v>6428</v>
      </c>
      <c r="B1497" s="557" t="s">
        <v>10</v>
      </c>
      <c r="C1497" s="558" t="s">
        <v>6429</v>
      </c>
      <c r="D1497" s="543" t="s">
        <v>1200</v>
      </c>
      <c r="E1497" s="544">
        <v>11</v>
      </c>
      <c r="F1497" s="544">
        <v>11.16</v>
      </c>
      <c r="G1497" s="544">
        <f t="shared" si="127"/>
        <v>122.76</v>
      </c>
      <c r="H1497" s="570">
        <v>0</v>
      </c>
      <c r="I1497" s="570">
        <v>11.16</v>
      </c>
      <c r="J1497" s="570">
        <v>0</v>
      </c>
      <c r="K1497" s="544">
        <v>11</v>
      </c>
      <c r="L1497" s="544">
        <v>13.49</v>
      </c>
      <c r="M1497" s="544">
        <v>148.38999999999999</v>
      </c>
      <c r="N1497" s="544">
        <v>11</v>
      </c>
      <c r="O1497" s="544">
        <v>13.49</v>
      </c>
      <c r="P1497" s="544">
        <f t="shared" si="128"/>
        <v>148.38999999999999</v>
      </c>
      <c r="Q1497" s="556"/>
      <c r="R1497" s="556">
        <v>13.49</v>
      </c>
      <c r="S1497" s="544">
        <v>0</v>
      </c>
      <c r="T1497" s="547">
        <f t="shared" si="130"/>
        <v>11</v>
      </c>
      <c r="U1497" s="547">
        <f t="shared" si="129"/>
        <v>148.38999999999999</v>
      </c>
    </row>
    <row r="1498" spans="1:21" x14ac:dyDescent="0.3">
      <c r="A1498" s="541" t="s">
        <v>6430</v>
      </c>
      <c r="B1498" s="557" t="s">
        <v>10</v>
      </c>
      <c r="C1498" s="558" t="s">
        <v>6431</v>
      </c>
      <c r="D1498" s="543" t="s">
        <v>1200</v>
      </c>
      <c r="E1498" s="544">
        <v>13</v>
      </c>
      <c r="F1498" s="544">
        <v>7.6</v>
      </c>
      <c r="G1498" s="544">
        <f t="shared" si="127"/>
        <v>98.8</v>
      </c>
      <c r="H1498" s="570">
        <v>0</v>
      </c>
      <c r="I1498" s="570">
        <v>7.6</v>
      </c>
      <c r="J1498" s="570">
        <v>0</v>
      </c>
      <c r="K1498" s="544">
        <v>13</v>
      </c>
      <c r="L1498" s="544">
        <v>9.18</v>
      </c>
      <c r="M1498" s="544">
        <v>119.34</v>
      </c>
      <c r="N1498" s="544">
        <v>13</v>
      </c>
      <c r="O1498" s="544">
        <v>9.18</v>
      </c>
      <c r="P1498" s="544">
        <f t="shared" si="128"/>
        <v>119.34</v>
      </c>
      <c r="Q1498" s="556"/>
      <c r="R1498" s="556">
        <v>9.18</v>
      </c>
      <c r="S1498" s="544">
        <v>0</v>
      </c>
      <c r="T1498" s="547">
        <f t="shared" si="130"/>
        <v>13</v>
      </c>
      <c r="U1498" s="547">
        <f t="shared" si="129"/>
        <v>119.34</v>
      </c>
    </row>
    <row r="1499" spans="1:21" x14ac:dyDescent="0.3">
      <c r="A1499" s="541" t="s">
        <v>6432</v>
      </c>
      <c r="B1499" s="557" t="s">
        <v>10</v>
      </c>
      <c r="C1499" s="558" t="s">
        <v>6433</v>
      </c>
      <c r="D1499" s="543" t="s">
        <v>217</v>
      </c>
      <c r="E1499" s="544">
        <v>15</v>
      </c>
      <c r="F1499" s="544">
        <v>12.88</v>
      </c>
      <c r="G1499" s="544">
        <f t="shared" ref="G1499:G1562" si="131">ROUND(E1499*F1499,2)</f>
        <v>193.2</v>
      </c>
      <c r="H1499" s="570">
        <v>0</v>
      </c>
      <c r="I1499" s="570">
        <v>12.88</v>
      </c>
      <c r="J1499" s="570">
        <v>0</v>
      </c>
      <c r="K1499" s="544">
        <v>15</v>
      </c>
      <c r="L1499" s="544">
        <v>15.57</v>
      </c>
      <c r="M1499" s="544">
        <v>233.55</v>
      </c>
      <c r="N1499" s="544">
        <v>15</v>
      </c>
      <c r="O1499" s="544">
        <v>15.57</v>
      </c>
      <c r="P1499" s="544">
        <f t="shared" si="128"/>
        <v>233.55</v>
      </c>
      <c r="Q1499" s="556"/>
      <c r="R1499" s="556">
        <v>15.57</v>
      </c>
      <c r="S1499" s="544">
        <v>0</v>
      </c>
      <c r="T1499" s="547">
        <f t="shared" si="130"/>
        <v>15</v>
      </c>
      <c r="U1499" s="547">
        <f t="shared" si="129"/>
        <v>233.55</v>
      </c>
    </row>
    <row r="1500" spans="1:21" x14ac:dyDescent="0.3">
      <c r="A1500" s="541" t="s">
        <v>6434</v>
      </c>
      <c r="B1500" s="557" t="s">
        <v>10</v>
      </c>
      <c r="C1500" s="558" t="s">
        <v>6435</v>
      </c>
      <c r="D1500" s="543" t="s">
        <v>217</v>
      </c>
      <c r="E1500" s="544">
        <v>68</v>
      </c>
      <c r="F1500" s="544">
        <v>11.96</v>
      </c>
      <c r="G1500" s="544">
        <f t="shared" si="131"/>
        <v>813.28</v>
      </c>
      <c r="H1500" s="570">
        <v>0</v>
      </c>
      <c r="I1500" s="570">
        <v>11.96</v>
      </c>
      <c r="J1500" s="570">
        <v>0</v>
      </c>
      <c r="K1500" s="544">
        <v>68</v>
      </c>
      <c r="L1500" s="544">
        <v>14.46</v>
      </c>
      <c r="M1500" s="544">
        <v>983.28</v>
      </c>
      <c r="N1500" s="544">
        <v>68</v>
      </c>
      <c r="O1500" s="544">
        <v>14.46</v>
      </c>
      <c r="P1500" s="544">
        <f t="shared" si="128"/>
        <v>983.28</v>
      </c>
      <c r="Q1500" s="556"/>
      <c r="R1500" s="556">
        <v>14.46</v>
      </c>
      <c r="S1500" s="544">
        <v>0</v>
      </c>
      <c r="T1500" s="547">
        <f t="shared" si="130"/>
        <v>68</v>
      </c>
      <c r="U1500" s="547">
        <f t="shared" si="129"/>
        <v>983.28</v>
      </c>
    </row>
    <row r="1501" spans="1:21" x14ac:dyDescent="0.3">
      <c r="A1501" s="541" t="s">
        <v>6436</v>
      </c>
      <c r="B1501" s="557" t="s">
        <v>10</v>
      </c>
      <c r="C1501" s="558" t="s">
        <v>6437</v>
      </c>
      <c r="D1501" s="543" t="s">
        <v>217</v>
      </c>
      <c r="E1501" s="544">
        <v>1</v>
      </c>
      <c r="F1501" s="544">
        <v>7.5</v>
      </c>
      <c r="G1501" s="544">
        <f t="shared" si="131"/>
        <v>7.5</v>
      </c>
      <c r="H1501" s="570">
        <v>0</v>
      </c>
      <c r="I1501" s="570">
        <v>7.5</v>
      </c>
      <c r="J1501" s="570">
        <v>0</v>
      </c>
      <c r="K1501" s="544">
        <v>1</v>
      </c>
      <c r="L1501" s="544">
        <v>9.06</v>
      </c>
      <c r="M1501" s="544">
        <v>9.06</v>
      </c>
      <c r="N1501" s="544">
        <v>1</v>
      </c>
      <c r="O1501" s="544">
        <v>9.06</v>
      </c>
      <c r="P1501" s="544">
        <f t="shared" si="128"/>
        <v>9.06</v>
      </c>
      <c r="Q1501" s="556"/>
      <c r="R1501" s="556">
        <v>9.06</v>
      </c>
      <c r="S1501" s="544">
        <v>0</v>
      </c>
      <c r="T1501" s="547">
        <f t="shared" si="130"/>
        <v>1</v>
      </c>
      <c r="U1501" s="547">
        <f t="shared" si="129"/>
        <v>9.06</v>
      </c>
    </row>
    <row r="1502" spans="1:21" x14ac:dyDescent="0.3">
      <c r="A1502" s="541" t="s">
        <v>6438</v>
      </c>
      <c r="B1502" s="557" t="s">
        <v>10</v>
      </c>
      <c r="C1502" s="558" t="s">
        <v>6439</v>
      </c>
      <c r="D1502" s="543" t="s">
        <v>217</v>
      </c>
      <c r="E1502" s="544">
        <v>7</v>
      </c>
      <c r="F1502" s="544">
        <v>6.24</v>
      </c>
      <c r="G1502" s="544">
        <f t="shared" si="131"/>
        <v>43.68</v>
      </c>
      <c r="H1502" s="570">
        <v>0</v>
      </c>
      <c r="I1502" s="570">
        <v>6.24</v>
      </c>
      <c r="J1502" s="570">
        <v>0</v>
      </c>
      <c r="K1502" s="544">
        <v>7</v>
      </c>
      <c r="L1502" s="544">
        <v>7.54</v>
      </c>
      <c r="M1502" s="544">
        <v>52.78</v>
      </c>
      <c r="N1502" s="544">
        <v>7</v>
      </c>
      <c r="O1502" s="544">
        <v>7.54</v>
      </c>
      <c r="P1502" s="544">
        <f t="shared" si="128"/>
        <v>52.78</v>
      </c>
      <c r="Q1502" s="556"/>
      <c r="R1502" s="556">
        <v>7.54</v>
      </c>
      <c r="S1502" s="544">
        <v>0</v>
      </c>
      <c r="T1502" s="547">
        <f t="shared" si="130"/>
        <v>7</v>
      </c>
      <c r="U1502" s="547">
        <f t="shared" si="129"/>
        <v>52.78</v>
      </c>
    </row>
    <row r="1503" spans="1:21" x14ac:dyDescent="0.3">
      <c r="A1503" s="541" t="s">
        <v>6440</v>
      </c>
      <c r="B1503" s="557" t="s">
        <v>10</v>
      </c>
      <c r="C1503" s="558" t="s">
        <v>6441</v>
      </c>
      <c r="D1503" s="543" t="s">
        <v>217</v>
      </c>
      <c r="E1503" s="544">
        <v>48</v>
      </c>
      <c r="F1503" s="544">
        <v>8.27</v>
      </c>
      <c r="G1503" s="544">
        <f t="shared" si="131"/>
        <v>396.96</v>
      </c>
      <c r="H1503" s="570">
        <v>0</v>
      </c>
      <c r="I1503" s="570">
        <v>8.27</v>
      </c>
      <c r="J1503" s="570">
        <v>0</v>
      </c>
      <c r="K1503" s="544">
        <v>48</v>
      </c>
      <c r="L1503" s="544">
        <v>9.99</v>
      </c>
      <c r="M1503" s="544">
        <v>479.52</v>
      </c>
      <c r="N1503" s="544">
        <v>48</v>
      </c>
      <c r="O1503" s="544">
        <v>9.99</v>
      </c>
      <c r="P1503" s="544">
        <f t="shared" si="128"/>
        <v>479.52</v>
      </c>
      <c r="Q1503" s="556"/>
      <c r="R1503" s="556">
        <v>9.99</v>
      </c>
      <c r="S1503" s="544">
        <v>0</v>
      </c>
      <c r="T1503" s="547">
        <f t="shared" si="130"/>
        <v>48</v>
      </c>
      <c r="U1503" s="547">
        <f t="shared" si="129"/>
        <v>479.52</v>
      </c>
    </row>
    <row r="1504" spans="1:21" x14ac:dyDescent="0.3">
      <c r="A1504" s="541" t="s">
        <v>6442</v>
      </c>
      <c r="B1504" s="557" t="s">
        <v>10</v>
      </c>
      <c r="C1504" s="558" t="s">
        <v>6443</v>
      </c>
      <c r="D1504" s="543" t="s">
        <v>217</v>
      </c>
      <c r="E1504" s="544">
        <v>7</v>
      </c>
      <c r="F1504" s="544">
        <v>10.56</v>
      </c>
      <c r="G1504" s="544">
        <f t="shared" si="131"/>
        <v>73.92</v>
      </c>
      <c r="H1504" s="570">
        <v>0</v>
      </c>
      <c r="I1504" s="570">
        <v>10.56</v>
      </c>
      <c r="J1504" s="570">
        <v>0</v>
      </c>
      <c r="K1504" s="544">
        <v>7</v>
      </c>
      <c r="L1504" s="544">
        <v>12.76</v>
      </c>
      <c r="M1504" s="544">
        <v>89.32</v>
      </c>
      <c r="N1504" s="544">
        <v>7</v>
      </c>
      <c r="O1504" s="544">
        <v>12.76</v>
      </c>
      <c r="P1504" s="544">
        <f t="shared" si="128"/>
        <v>89.32</v>
      </c>
      <c r="Q1504" s="556"/>
      <c r="R1504" s="556">
        <v>12.76</v>
      </c>
      <c r="S1504" s="544">
        <v>0</v>
      </c>
      <c r="T1504" s="547">
        <f t="shared" si="130"/>
        <v>7</v>
      </c>
      <c r="U1504" s="547">
        <f t="shared" si="129"/>
        <v>89.32</v>
      </c>
    </row>
    <row r="1505" spans="1:21" x14ac:dyDescent="0.3">
      <c r="A1505" s="541" t="s">
        <v>6444</v>
      </c>
      <c r="B1505" s="557" t="s">
        <v>10</v>
      </c>
      <c r="C1505" s="558" t="s">
        <v>6445</v>
      </c>
      <c r="D1505" s="543" t="s">
        <v>217</v>
      </c>
      <c r="E1505" s="544">
        <v>14</v>
      </c>
      <c r="F1505" s="544">
        <v>14.82</v>
      </c>
      <c r="G1505" s="544">
        <f t="shared" si="131"/>
        <v>207.48</v>
      </c>
      <c r="H1505" s="570">
        <v>0</v>
      </c>
      <c r="I1505" s="570">
        <v>14.82</v>
      </c>
      <c r="J1505" s="570">
        <v>0</v>
      </c>
      <c r="K1505" s="544">
        <v>14</v>
      </c>
      <c r="L1505" s="544">
        <v>17.91</v>
      </c>
      <c r="M1505" s="544">
        <v>250.74</v>
      </c>
      <c r="N1505" s="544">
        <v>14</v>
      </c>
      <c r="O1505" s="544">
        <v>17.91</v>
      </c>
      <c r="P1505" s="544">
        <f t="shared" si="128"/>
        <v>250.74</v>
      </c>
      <c r="Q1505" s="556"/>
      <c r="R1505" s="556">
        <v>17.91</v>
      </c>
      <c r="S1505" s="544">
        <v>0</v>
      </c>
      <c r="T1505" s="547">
        <f t="shared" si="130"/>
        <v>14</v>
      </c>
      <c r="U1505" s="547">
        <f t="shared" si="129"/>
        <v>250.74</v>
      </c>
    </row>
    <row r="1506" spans="1:21" x14ac:dyDescent="0.3">
      <c r="A1506" s="541" t="s">
        <v>6446</v>
      </c>
      <c r="B1506" s="557" t="s">
        <v>10</v>
      </c>
      <c r="C1506" s="558" t="s">
        <v>6447</v>
      </c>
      <c r="D1506" s="543" t="s">
        <v>217</v>
      </c>
      <c r="E1506" s="544">
        <v>37</v>
      </c>
      <c r="F1506" s="544">
        <v>34.65</v>
      </c>
      <c r="G1506" s="544">
        <f t="shared" si="131"/>
        <v>1282.05</v>
      </c>
      <c r="H1506" s="570">
        <v>0</v>
      </c>
      <c r="I1506" s="570">
        <v>34.65</v>
      </c>
      <c r="J1506" s="570">
        <v>0</v>
      </c>
      <c r="K1506" s="544">
        <v>37</v>
      </c>
      <c r="L1506" s="544">
        <v>41.89</v>
      </c>
      <c r="M1506" s="544">
        <v>1549.93</v>
      </c>
      <c r="N1506" s="544">
        <v>37</v>
      </c>
      <c r="O1506" s="544">
        <v>41.89</v>
      </c>
      <c r="P1506" s="544">
        <f t="shared" si="128"/>
        <v>1549.93</v>
      </c>
      <c r="Q1506" s="556"/>
      <c r="R1506" s="556">
        <v>41.89</v>
      </c>
      <c r="S1506" s="544">
        <v>0</v>
      </c>
      <c r="T1506" s="547">
        <f t="shared" si="130"/>
        <v>37</v>
      </c>
      <c r="U1506" s="547">
        <f t="shared" si="129"/>
        <v>1549.93</v>
      </c>
    </row>
    <row r="1507" spans="1:21" x14ac:dyDescent="0.3">
      <c r="A1507" s="541" t="s">
        <v>6448</v>
      </c>
      <c r="B1507" s="557" t="s">
        <v>10</v>
      </c>
      <c r="C1507" s="558" t="s">
        <v>6449</v>
      </c>
      <c r="D1507" s="543" t="s">
        <v>1200</v>
      </c>
      <c r="E1507" s="544">
        <v>7</v>
      </c>
      <c r="F1507" s="544">
        <v>13.77</v>
      </c>
      <c r="G1507" s="544">
        <f t="shared" si="131"/>
        <v>96.39</v>
      </c>
      <c r="H1507" s="570">
        <v>0</v>
      </c>
      <c r="I1507" s="570">
        <v>13.77</v>
      </c>
      <c r="J1507" s="570">
        <v>0</v>
      </c>
      <c r="K1507" s="544">
        <v>7</v>
      </c>
      <c r="L1507" s="544">
        <v>16.64</v>
      </c>
      <c r="M1507" s="544">
        <v>116.48</v>
      </c>
      <c r="N1507" s="544">
        <v>7</v>
      </c>
      <c r="O1507" s="544">
        <v>16.64</v>
      </c>
      <c r="P1507" s="544">
        <f t="shared" si="128"/>
        <v>116.48</v>
      </c>
      <c r="Q1507" s="556"/>
      <c r="R1507" s="556">
        <v>16.64</v>
      </c>
      <c r="S1507" s="544">
        <v>0</v>
      </c>
      <c r="T1507" s="547">
        <f t="shared" si="130"/>
        <v>7</v>
      </c>
      <c r="U1507" s="547">
        <f t="shared" si="129"/>
        <v>116.48</v>
      </c>
    </row>
    <row r="1508" spans="1:21" x14ac:dyDescent="0.3">
      <c r="A1508" s="541" t="s">
        <v>6450</v>
      </c>
      <c r="B1508" s="557" t="s">
        <v>10</v>
      </c>
      <c r="C1508" s="558" t="s">
        <v>6451</v>
      </c>
      <c r="D1508" s="543" t="s">
        <v>1200</v>
      </c>
      <c r="E1508" s="544">
        <v>113</v>
      </c>
      <c r="F1508" s="544">
        <v>19.59</v>
      </c>
      <c r="G1508" s="544">
        <f t="shared" si="131"/>
        <v>2213.67</v>
      </c>
      <c r="H1508" s="570">
        <v>0</v>
      </c>
      <c r="I1508" s="570">
        <v>19.59</v>
      </c>
      <c r="J1508" s="570">
        <v>0</v>
      </c>
      <c r="K1508" s="544">
        <v>113</v>
      </c>
      <c r="L1508" s="544">
        <v>23.68</v>
      </c>
      <c r="M1508" s="544">
        <v>2675.84</v>
      </c>
      <c r="N1508" s="544">
        <v>113</v>
      </c>
      <c r="O1508" s="544">
        <v>23.68</v>
      </c>
      <c r="P1508" s="544">
        <f t="shared" si="128"/>
        <v>2675.84</v>
      </c>
      <c r="Q1508" s="556"/>
      <c r="R1508" s="556">
        <v>23.68</v>
      </c>
      <c r="S1508" s="544">
        <v>0</v>
      </c>
      <c r="T1508" s="547">
        <f t="shared" si="130"/>
        <v>113</v>
      </c>
      <c r="U1508" s="547">
        <f t="shared" si="129"/>
        <v>2675.84</v>
      </c>
    </row>
    <row r="1509" spans="1:21" x14ac:dyDescent="0.3">
      <c r="A1509" s="541" t="s">
        <v>6452</v>
      </c>
      <c r="B1509" s="557" t="s">
        <v>10</v>
      </c>
      <c r="C1509" s="558" t="s">
        <v>6453</v>
      </c>
      <c r="D1509" s="543" t="s">
        <v>217</v>
      </c>
      <c r="E1509" s="544">
        <v>13</v>
      </c>
      <c r="F1509" s="544">
        <v>5.07</v>
      </c>
      <c r="G1509" s="544">
        <f t="shared" si="131"/>
        <v>65.91</v>
      </c>
      <c r="H1509" s="570">
        <v>0</v>
      </c>
      <c r="I1509" s="570">
        <v>5.07</v>
      </c>
      <c r="J1509" s="570">
        <v>0</v>
      </c>
      <c r="K1509" s="544">
        <v>13</v>
      </c>
      <c r="L1509" s="544">
        <v>6.12</v>
      </c>
      <c r="M1509" s="544">
        <v>79.56</v>
      </c>
      <c r="N1509" s="544">
        <v>13</v>
      </c>
      <c r="O1509" s="544">
        <v>6.12</v>
      </c>
      <c r="P1509" s="544">
        <f t="shared" si="128"/>
        <v>79.56</v>
      </c>
      <c r="Q1509" s="556"/>
      <c r="R1509" s="556">
        <v>6.12</v>
      </c>
      <c r="S1509" s="544">
        <v>0</v>
      </c>
      <c r="T1509" s="547">
        <f t="shared" si="130"/>
        <v>13</v>
      </c>
      <c r="U1509" s="547">
        <f t="shared" si="129"/>
        <v>79.56</v>
      </c>
    </row>
    <row r="1510" spans="1:21" x14ac:dyDescent="0.3">
      <c r="A1510" s="541" t="s">
        <v>6454</v>
      </c>
      <c r="B1510" s="557" t="s">
        <v>10</v>
      </c>
      <c r="C1510" s="558" t="s">
        <v>6455</v>
      </c>
      <c r="D1510" s="543" t="s">
        <v>217</v>
      </c>
      <c r="E1510" s="544">
        <v>3</v>
      </c>
      <c r="F1510" s="544">
        <v>5.82</v>
      </c>
      <c r="G1510" s="544">
        <f t="shared" si="131"/>
        <v>17.46</v>
      </c>
      <c r="H1510" s="570">
        <v>0</v>
      </c>
      <c r="I1510" s="570">
        <v>5.82</v>
      </c>
      <c r="J1510" s="570">
        <v>0</v>
      </c>
      <c r="K1510" s="544">
        <v>3</v>
      </c>
      <c r="L1510" s="544">
        <v>7.03</v>
      </c>
      <c r="M1510" s="544">
        <v>21.09</v>
      </c>
      <c r="N1510" s="544">
        <v>3</v>
      </c>
      <c r="O1510" s="544">
        <v>7.03</v>
      </c>
      <c r="P1510" s="544">
        <f t="shared" si="128"/>
        <v>21.09</v>
      </c>
      <c r="Q1510" s="556"/>
      <c r="R1510" s="556">
        <v>7.03</v>
      </c>
      <c r="S1510" s="544">
        <v>0</v>
      </c>
      <c r="T1510" s="547">
        <f t="shared" si="130"/>
        <v>3</v>
      </c>
      <c r="U1510" s="547">
        <f t="shared" si="129"/>
        <v>21.09</v>
      </c>
    </row>
    <row r="1511" spans="1:21" x14ac:dyDescent="0.3">
      <c r="A1511" s="541" t="s">
        <v>6456</v>
      </c>
      <c r="B1511" s="557" t="s">
        <v>10</v>
      </c>
      <c r="C1511" s="558" t="s">
        <v>6457</v>
      </c>
      <c r="D1511" s="543" t="s">
        <v>217</v>
      </c>
      <c r="E1511" s="544">
        <v>18</v>
      </c>
      <c r="F1511" s="544">
        <v>9.31</v>
      </c>
      <c r="G1511" s="544">
        <f t="shared" si="131"/>
        <v>167.58</v>
      </c>
      <c r="H1511" s="570">
        <v>0</v>
      </c>
      <c r="I1511" s="570">
        <v>9.31</v>
      </c>
      <c r="J1511" s="570">
        <v>0</v>
      </c>
      <c r="K1511" s="544">
        <v>18</v>
      </c>
      <c r="L1511" s="544">
        <v>11.25</v>
      </c>
      <c r="M1511" s="544">
        <v>202.5</v>
      </c>
      <c r="N1511" s="544">
        <v>18</v>
      </c>
      <c r="O1511" s="544">
        <v>11.25</v>
      </c>
      <c r="P1511" s="544">
        <f t="shared" si="128"/>
        <v>202.5</v>
      </c>
      <c r="Q1511" s="556"/>
      <c r="R1511" s="556">
        <v>11.25</v>
      </c>
      <c r="S1511" s="544">
        <v>0</v>
      </c>
      <c r="T1511" s="547">
        <f t="shared" si="130"/>
        <v>18</v>
      </c>
      <c r="U1511" s="547">
        <f t="shared" si="129"/>
        <v>202.5</v>
      </c>
    </row>
    <row r="1512" spans="1:21" x14ac:dyDescent="0.3">
      <c r="A1512" s="541" t="s">
        <v>6458</v>
      </c>
      <c r="B1512" s="557" t="s">
        <v>10</v>
      </c>
      <c r="C1512" s="558" t="s">
        <v>6459</v>
      </c>
      <c r="D1512" s="543" t="s">
        <v>217</v>
      </c>
      <c r="E1512" s="544">
        <v>3</v>
      </c>
      <c r="F1512" s="544">
        <v>21.16</v>
      </c>
      <c r="G1512" s="544">
        <f t="shared" si="131"/>
        <v>63.48</v>
      </c>
      <c r="H1512" s="570">
        <v>0</v>
      </c>
      <c r="I1512" s="570">
        <v>21.16</v>
      </c>
      <c r="J1512" s="570">
        <v>0</v>
      </c>
      <c r="K1512" s="544">
        <v>3</v>
      </c>
      <c r="L1512" s="544">
        <v>25.58</v>
      </c>
      <c r="M1512" s="544">
        <v>76.739999999999995</v>
      </c>
      <c r="N1512" s="544">
        <v>3</v>
      </c>
      <c r="O1512" s="544">
        <v>25.58</v>
      </c>
      <c r="P1512" s="544">
        <f t="shared" si="128"/>
        <v>76.739999999999995</v>
      </c>
      <c r="Q1512" s="556"/>
      <c r="R1512" s="556">
        <v>25.58</v>
      </c>
      <c r="S1512" s="544">
        <v>0</v>
      </c>
      <c r="T1512" s="547">
        <f t="shared" si="130"/>
        <v>3</v>
      </c>
      <c r="U1512" s="547">
        <f t="shared" si="129"/>
        <v>76.739999999999995</v>
      </c>
    </row>
    <row r="1513" spans="1:21" x14ac:dyDescent="0.3">
      <c r="A1513" s="541" t="s">
        <v>6460</v>
      </c>
      <c r="B1513" s="557" t="s">
        <v>10</v>
      </c>
      <c r="C1513" s="558" t="s">
        <v>6461</v>
      </c>
      <c r="D1513" s="543" t="s">
        <v>217</v>
      </c>
      <c r="E1513" s="544">
        <v>9</v>
      </c>
      <c r="F1513" s="544">
        <v>74.31</v>
      </c>
      <c r="G1513" s="544">
        <f t="shared" si="131"/>
        <v>668.79</v>
      </c>
      <c r="H1513" s="570">
        <v>0</v>
      </c>
      <c r="I1513" s="570">
        <v>74.31</v>
      </c>
      <c r="J1513" s="570">
        <v>0</v>
      </c>
      <c r="K1513" s="544">
        <v>9</v>
      </c>
      <c r="L1513" s="544">
        <v>89.84</v>
      </c>
      <c r="M1513" s="544">
        <v>808.56</v>
      </c>
      <c r="N1513" s="544">
        <v>9</v>
      </c>
      <c r="O1513" s="544">
        <v>89.84</v>
      </c>
      <c r="P1513" s="544">
        <f t="shared" si="128"/>
        <v>808.56</v>
      </c>
      <c r="Q1513" s="556"/>
      <c r="R1513" s="556">
        <v>89.84</v>
      </c>
      <c r="S1513" s="544">
        <v>0</v>
      </c>
      <c r="T1513" s="547">
        <f t="shared" si="130"/>
        <v>9</v>
      </c>
      <c r="U1513" s="547">
        <f t="shared" si="129"/>
        <v>808.56</v>
      </c>
    </row>
    <row r="1514" spans="1:21" x14ac:dyDescent="0.3">
      <c r="A1514" s="541" t="s">
        <v>6462</v>
      </c>
      <c r="B1514" s="557" t="s">
        <v>10</v>
      </c>
      <c r="C1514" s="558" t="s">
        <v>6463</v>
      </c>
      <c r="D1514" s="543" t="s">
        <v>217</v>
      </c>
      <c r="E1514" s="544">
        <v>53</v>
      </c>
      <c r="F1514" s="544">
        <v>133.99</v>
      </c>
      <c r="G1514" s="544">
        <f t="shared" si="131"/>
        <v>7101.47</v>
      </c>
      <c r="H1514" s="570">
        <v>0</v>
      </c>
      <c r="I1514" s="570">
        <v>133.99</v>
      </c>
      <c r="J1514" s="570">
        <v>0</v>
      </c>
      <c r="K1514" s="544">
        <v>53</v>
      </c>
      <c r="L1514" s="544">
        <v>162</v>
      </c>
      <c r="M1514" s="544">
        <v>8586</v>
      </c>
      <c r="N1514" s="544">
        <v>53</v>
      </c>
      <c r="O1514" s="544">
        <v>162</v>
      </c>
      <c r="P1514" s="544">
        <f t="shared" si="128"/>
        <v>8586</v>
      </c>
      <c r="Q1514" s="556"/>
      <c r="R1514" s="556">
        <v>162</v>
      </c>
      <c r="S1514" s="544">
        <v>0</v>
      </c>
      <c r="T1514" s="547">
        <f t="shared" si="130"/>
        <v>53</v>
      </c>
      <c r="U1514" s="547">
        <f t="shared" si="129"/>
        <v>8586</v>
      </c>
    </row>
    <row r="1515" spans="1:21" x14ac:dyDescent="0.3">
      <c r="A1515" s="541" t="s">
        <v>6464</v>
      </c>
      <c r="B1515" s="557" t="s">
        <v>10</v>
      </c>
      <c r="C1515" s="558" t="s">
        <v>6465</v>
      </c>
      <c r="D1515" s="543" t="s">
        <v>217</v>
      </c>
      <c r="E1515" s="544">
        <v>7</v>
      </c>
      <c r="F1515" s="544">
        <v>75.31</v>
      </c>
      <c r="G1515" s="544">
        <f t="shared" si="131"/>
        <v>527.16999999999996</v>
      </c>
      <c r="H1515" s="570">
        <v>0</v>
      </c>
      <c r="I1515" s="570">
        <v>75.31</v>
      </c>
      <c r="J1515" s="570">
        <v>0</v>
      </c>
      <c r="K1515" s="544">
        <v>7</v>
      </c>
      <c r="L1515" s="544">
        <v>91.05</v>
      </c>
      <c r="M1515" s="544">
        <v>637.35</v>
      </c>
      <c r="N1515" s="544">
        <v>7</v>
      </c>
      <c r="O1515" s="544">
        <v>91.05</v>
      </c>
      <c r="P1515" s="544">
        <f t="shared" si="128"/>
        <v>637.35</v>
      </c>
      <c r="Q1515" s="556"/>
      <c r="R1515" s="556">
        <v>91.05</v>
      </c>
      <c r="S1515" s="544">
        <v>0</v>
      </c>
      <c r="T1515" s="547">
        <f t="shared" si="130"/>
        <v>7</v>
      </c>
      <c r="U1515" s="547">
        <f t="shared" si="129"/>
        <v>637.35</v>
      </c>
    </row>
    <row r="1516" spans="1:21" ht="27.6" x14ac:dyDescent="0.3">
      <c r="A1516" s="541" t="s">
        <v>6466</v>
      </c>
      <c r="B1516" s="557" t="s">
        <v>10</v>
      </c>
      <c r="C1516" s="558" t="s">
        <v>6467</v>
      </c>
      <c r="D1516" s="543" t="s">
        <v>217</v>
      </c>
      <c r="E1516" s="544">
        <v>1</v>
      </c>
      <c r="F1516" s="544">
        <v>71.7</v>
      </c>
      <c r="G1516" s="544">
        <f t="shared" si="131"/>
        <v>71.7</v>
      </c>
      <c r="H1516" s="570">
        <v>0</v>
      </c>
      <c r="I1516" s="570">
        <v>71.7</v>
      </c>
      <c r="J1516" s="570">
        <v>0</v>
      </c>
      <c r="K1516" s="544">
        <v>1</v>
      </c>
      <c r="L1516" s="544">
        <v>86.68</v>
      </c>
      <c r="M1516" s="544">
        <v>86.68</v>
      </c>
      <c r="N1516" s="544">
        <v>1</v>
      </c>
      <c r="O1516" s="544">
        <v>86.68</v>
      </c>
      <c r="P1516" s="544">
        <f t="shared" si="128"/>
        <v>86.68</v>
      </c>
      <c r="Q1516" s="556"/>
      <c r="R1516" s="556">
        <v>86.68</v>
      </c>
      <c r="S1516" s="544">
        <v>86.68</v>
      </c>
      <c r="T1516" s="547">
        <f t="shared" si="130"/>
        <v>1</v>
      </c>
      <c r="U1516" s="547">
        <f t="shared" si="129"/>
        <v>86.68</v>
      </c>
    </row>
    <row r="1517" spans="1:21" x14ac:dyDescent="0.3">
      <c r="A1517" s="541" t="s">
        <v>6468</v>
      </c>
      <c r="B1517" s="557" t="s">
        <v>10</v>
      </c>
      <c r="C1517" s="558" t="s">
        <v>6469</v>
      </c>
      <c r="D1517" s="543" t="s">
        <v>1200</v>
      </c>
      <c r="E1517" s="544">
        <v>3</v>
      </c>
      <c r="F1517" s="544">
        <v>42.59</v>
      </c>
      <c r="G1517" s="544">
        <f t="shared" si="131"/>
        <v>127.77</v>
      </c>
      <c r="H1517" s="570">
        <v>0</v>
      </c>
      <c r="I1517" s="570">
        <v>42.59</v>
      </c>
      <c r="J1517" s="570">
        <v>0</v>
      </c>
      <c r="K1517" s="544">
        <v>3</v>
      </c>
      <c r="L1517" s="544">
        <v>51.49</v>
      </c>
      <c r="M1517" s="544">
        <v>154.47</v>
      </c>
      <c r="N1517" s="544">
        <v>3</v>
      </c>
      <c r="O1517" s="544">
        <v>51.49</v>
      </c>
      <c r="P1517" s="544">
        <f t="shared" si="128"/>
        <v>154.47</v>
      </c>
      <c r="Q1517" s="556"/>
      <c r="R1517" s="556">
        <v>51.49</v>
      </c>
      <c r="S1517" s="544">
        <v>154.47</v>
      </c>
      <c r="T1517" s="547">
        <f t="shared" si="130"/>
        <v>3</v>
      </c>
      <c r="U1517" s="547">
        <f t="shared" si="129"/>
        <v>154.47</v>
      </c>
    </row>
    <row r="1518" spans="1:21" x14ac:dyDescent="0.3">
      <c r="A1518" s="541" t="s">
        <v>6470</v>
      </c>
      <c r="B1518" s="557" t="s">
        <v>10</v>
      </c>
      <c r="C1518" s="558" t="s">
        <v>6471</v>
      </c>
      <c r="D1518" s="543" t="s">
        <v>217</v>
      </c>
      <c r="E1518" s="544">
        <v>3</v>
      </c>
      <c r="F1518" s="544">
        <v>73.36</v>
      </c>
      <c r="G1518" s="544">
        <f t="shared" si="131"/>
        <v>220.08</v>
      </c>
      <c r="H1518" s="570">
        <v>0</v>
      </c>
      <c r="I1518" s="570">
        <v>73.36</v>
      </c>
      <c r="J1518" s="570">
        <v>0</v>
      </c>
      <c r="K1518" s="544">
        <v>3</v>
      </c>
      <c r="L1518" s="544">
        <v>88.69</v>
      </c>
      <c r="M1518" s="544">
        <v>266.07</v>
      </c>
      <c r="N1518" s="544">
        <v>3</v>
      </c>
      <c r="O1518" s="544">
        <v>88.69</v>
      </c>
      <c r="P1518" s="544">
        <f t="shared" ref="P1518:P1532" si="132">ROUND(N1518*O1518,2)</f>
        <v>266.07</v>
      </c>
      <c r="Q1518" s="556"/>
      <c r="R1518" s="556">
        <v>88.69</v>
      </c>
      <c r="S1518" s="544">
        <v>266.07</v>
      </c>
      <c r="T1518" s="547">
        <f t="shared" si="130"/>
        <v>3</v>
      </c>
      <c r="U1518" s="547">
        <f t="shared" si="129"/>
        <v>266.07</v>
      </c>
    </row>
    <row r="1519" spans="1:21" x14ac:dyDescent="0.3">
      <c r="A1519" s="541" t="s">
        <v>6472</v>
      </c>
      <c r="B1519" s="557" t="s">
        <v>10</v>
      </c>
      <c r="C1519" s="558" t="s">
        <v>6473</v>
      </c>
      <c r="D1519" s="543" t="s">
        <v>1200</v>
      </c>
      <c r="E1519" s="544">
        <v>1</v>
      </c>
      <c r="F1519" s="544">
        <v>97.75</v>
      </c>
      <c r="G1519" s="544">
        <f t="shared" si="131"/>
        <v>97.75</v>
      </c>
      <c r="H1519" s="570">
        <v>0</v>
      </c>
      <c r="I1519" s="570">
        <v>97.75</v>
      </c>
      <c r="J1519" s="570">
        <v>0</v>
      </c>
      <c r="K1519" s="544">
        <v>1</v>
      </c>
      <c r="L1519" s="544">
        <v>118.18</v>
      </c>
      <c r="M1519" s="544">
        <v>118.18</v>
      </c>
      <c r="N1519" s="544">
        <v>1</v>
      </c>
      <c r="O1519" s="544">
        <v>118.18</v>
      </c>
      <c r="P1519" s="544">
        <f t="shared" si="132"/>
        <v>118.18</v>
      </c>
      <c r="Q1519" s="556"/>
      <c r="R1519" s="556">
        <v>118.18</v>
      </c>
      <c r="S1519" s="544">
        <v>118.18</v>
      </c>
      <c r="T1519" s="547">
        <f t="shared" si="130"/>
        <v>1</v>
      </c>
      <c r="U1519" s="547">
        <f t="shared" si="129"/>
        <v>118.18</v>
      </c>
    </row>
    <row r="1520" spans="1:21" x14ac:dyDescent="0.3">
      <c r="A1520" s="541" t="s">
        <v>6474</v>
      </c>
      <c r="B1520" s="557" t="s">
        <v>10</v>
      </c>
      <c r="C1520" s="558" t="s">
        <v>6475</v>
      </c>
      <c r="D1520" s="543" t="s">
        <v>1200</v>
      </c>
      <c r="E1520" s="544">
        <v>7</v>
      </c>
      <c r="F1520" s="544">
        <v>45.85</v>
      </c>
      <c r="G1520" s="544">
        <f t="shared" si="131"/>
        <v>320.95</v>
      </c>
      <c r="H1520" s="570">
        <v>0</v>
      </c>
      <c r="I1520" s="570">
        <v>45.85</v>
      </c>
      <c r="J1520" s="570">
        <v>0</v>
      </c>
      <c r="K1520" s="544">
        <v>7</v>
      </c>
      <c r="L1520" s="544">
        <v>55.43</v>
      </c>
      <c r="M1520" s="544">
        <v>388.01</v>
      </c>
      <c r="N1520" s="544">
        <v>7</v>
      </c>
      <c r="O1520" s="544">
        <v>55.43</v>
      </c>
      <c r="P1520" s="544">
        <f t="shared" si="132"/>
        <v>388.01</v>
      </c>
      <c r="Q1520" s="556"/>
      <c r="R1520" s="556">
        <v>55.43</v>
      </c>
      <c r="S1520" s="544">
        <v>388.01</v>
      </c>
      <c r="T1520" s="547">
        <f t="shared" si="130"/>
        <v>7</v>
      </c>
      <c r="U1520" s="547">
        <f t="shared" si="129"/>
        <v>388.01</v>
      </c>
    </row>
    <row r="1521" spans="1:21" x14ac:dyDescent="0.3">
      <c r="A1521" s="541" t="s">
        <v>6476</v>
      </c>
      <c r="B1521" s="557" t="s">
        <v>10</v>
      </c>
      <c r="C1521" s="558" t="s">
        <v>6477</v>
      </c>
      <c r="D1521" s="543" t="s">
        <v>217</v>
      </c>
      <c r="E1521" s="544">
        <v>7</v>
      </c>
      <c r="F1521" s="544">
        <v>7.9</v>
      </c>
      <c r="G1521" s="544">
        <f t="shared" si="131"/>
        <v>55.3</v>
      </c>
      <c r="H1521" s="570">
        <v>0</v>
      </c>
      <c r="I1521" s="570">
        <v>7.9</v>
      </c>
      <c r="J1521" s="570">
        <v>0</v>
      </c>
      <c r="K1521" s="544">
        <v>7</v>
      </c>
      <c r="L1521" s="544">
        <v>9.5500000000000007</v>
      </c>
      <c r="M1521" s="544">
        <v>66.849999999999994</v>
      </c>
      <c r="N1521" s="544">
        <v>7</v>
      </c>
      <c r="O1521" s="544">
        <v>9.5500000000000007</v>
      </c>
      <c r="P1521" s="544">
        <f t="shared" si="132"/>
        <v>66.849999999999994</v>
      </c>
      <c r="Q1521" s="556"/>
      <c r="R1521" s="556">
        <v>9.5500000000000007</v>
      </c>
      <c r="S1521" s="544">
        <v>66.849999999999994</v>
      </c>
      <c r="T1521" s="547">
        <f t="shared" si="130"/>
        <v>7</v>
      </c>
      <c r="U1521" s="547">
        <f t="shared" si="129"/>
        <v>66.849999999999994</v>
      </c>
    </row>
    <row r="1522" spans="1:21" x14ac:dyDescent="0.3">
      <c r="A1522" s="541" t="s">
        <v>6478</v>
      </c>
      <c r="B1522" s="557" t="s">
        <v>10</v>
      </c>
      <c r="C1522" s="558" t="s">
        <v>6479</v>
      </c>
      <c r="D1522" s="543" t="s">
        <v>1200</v>
      </c>
      <c r="E1522" s="544">
        <v>4</v>
      </c>
      <c r="F1522" s="544">
        <v>19.68</v>
      </c>
      <c r="G1522" s="544">
        <f t="shared" si="131"/>
        <v>78.72</v>
      </c>
      <c r="H1522" s="570">
        <v>0</v>
      </c>
      <c r="I1522" s="570">
        <v>19.68</v>
      </c>
      <c r="J1522" s="570">
        <v>0</v>
      </c>
      <c r="K1522" s="544">
        <v>4</v>
      </c>
      <c r="L1522" s="544">
        <v>23.79</v>
      </c>
      <c r="M1522" s="544">
        <v>95.16</v>
      </c>
      <c r="N1522" s="544">
        <v>4</v>
      </c>
      <c r="O1522" s="544">
        <v>23.79</v>
      </c>
      <c r="P1522" s="544">
        <f t="shared" si="132"/>
        <v>95.16</v>
      </c>
      <c r="Q1522" s="556"/>
      <c r="R1522" s="556">
        <v>23.79</v>
      </c>
      <c r="S1522" s="544">
        <v>95.16</v>
      </c>
      <c r="T1522" s="547">
        <f t="shared" si="130"/>
        <v>4</v>
      </c>
      <c r="U1522" s="547">
        <f t="shared" si="129"/>
        <v>95.16</v>
      </c>
    </row>
    <row r="1523" spans="1:21" x14ac:dyDescent="0.3">
      <c r="A1523" s="541" t="s">
        <v>6480</v>
      </c>
      <c r="B1523" s="557" t="s">
        <v>10</v>
      </c>
      <c r="C1523" s="558" t="s">
        <v>6481</v>
      </c>
      <c r="D1523" s="543" t="s">
        <v>1200</v>
      </c>
      <c r="E1523" s="544">
        <v>3</v>
      </c>
      <c r="F1523" s="544">
        <v>22.57</v>
      </c>
      <c r="G1523" s="544">
        <f t="shared" si="131"/>
        <v>67.709999999999994</v>
      </c>
      <c r="H1523" s="570">
        <v>0</v>
      </c>
      <c r="I1523" s="570">
        <v>22.57</v>
      </c>
      <c r="J1523" s="570">
        <v>0</v>
      </c>
      <c r="K1523" s="544">
        <v>3</v>
      </c>
      <c r="L1523" s="544">
        <v>27.28</v>
      </c>
      <c r="M1523" s="544">
        <v>81.84</v>
      </c>
      <c r="N1523" s="544">
        <v>3</v>
      </c>
      <c r="O1523" s="544">
        <v>27.28</v>
      </c>
      <c r="P1523" s="544">
        <f t="shared" si="132"/>
        <v>81.84</v>
      </c>
      <c r="Q1523" s="556"/>
      <c r="R1523" s="556">
        <v>27.28</v>
      </c>
      <c r="S1523" s="544">
        <v>81.84</v>
      </c>
      <c r="T1523" s="547">
        <f t="shared" si="130"/>
        <v>3</v>
      </c>
      <c r="U1523" s="547">
        <f t="shared" si="129"/>
        <v>81.84</v>
      </c>
    </row>
    <row r="1524" spans="1:21" x14ac:dyDescent="0.3">
      <c r="A1524" s="541" t="s">
        <v>6482</v>
      </c>
      <c r="B1524" s="557" t="s">
        <v>10</v>
      </c>
      <c r="C1524" s="558" t="s">
        <v>6483</v>
      </c>
      <c r="D1524" s="543" t="s">
        <v>1200</v>
      </c>
      <c r="E1524" s="544">
        <v>3</v>
      </c>
      <c r="F1524" s="544">
        <v>1090.25</v>
      </c>
      <c r="G1524" s="544">
        <f t="shared" si="131"/>
        <v>3270.75</v>
      </c>
      <c r="H1524" s="570">
        <v>0</v>
      </c>
      <c r="I1524" s="570">
        <v>1090.25</v>
      </c>
      <c r="J1524" s="570">
        <v>0</v>
      </c>
      <c r="K1524" s="544">
        <v>3</v>
      </c>
      <c r="L1524" s="544">
        <v>1318.17</v>
      </c>
      <c r="M1524" s="544">
        <v>3954.51</v>
      </c>
      <c r="N1524" s="544">
        <v>3</v>
      </c>
      <c r="O1524" s="544">
        <v>1318.17</v>
      </c>
      <c r="P1524" s="544">
        <f t="shared" si="132"/>
        <v>3954.51</v>
      </c>
      <c r="Q1524" s="556"/>
      <c r="R1524" s="556">
        <v>1318.17</v>
      </c>
      <c r="S1524" s="544">
        <v>3954.51</v>
      </c>
      <c r="T1524" s="547">
        <f t="shared" si="130"/>
        <v>3</v>
      </c>
      <c r="U1524" s="547">
        <f t="shared" si="129"/>
        <v>3954.51</v>
      </c>
    </row>
    <row r="1525" spans="1:21" x14ac:dyDescent="0.3">
      <c r="A1525" s="550" t="s">
        <v>6484</v>
      </c>
      <c r="B1525" s="551" t="s">
        <v>5254</v>
      </c>
      <c r="C1525" s="552"/>
      <c r="D1525" s="553">
        <v>0</v>
      </c>
      <c r="E1525" s="554">
        <v>0</v>
      </c>
      <c r="F1525" s="554">
        <v>0</v>
      </c>
      <c r="G1525" s="554">
        <f t="shared" si="131"/>
        <v>0</v>
      </c>
      <c r="H1525" s="555">
        <v>0</v>
      </c>
      <c r="I1525" s="555">
        <v>0</v>
      </c>
      <c r="J1525" s="555">
        <v>0</v>
      </c>
      <c r="K1525" s="554"/>
      <c r="L1525" s="554">
        <v>0</v>
      </c>
      <c r="M1525" s="554">
        <v>0</v>
      </c>
      <c r="N1525" s="554"/>
      <c r="O1525" s="554">
        <v>0</v>
      </c>
      <c r="P1525" s="544">
        <f t="shared" si="132"/>
        <v>0</v>
      </c>
      <c r="Q1525" s="556"/>
      <c r="R1525" s="556">
        <v>0</v>
      </c>
      <c r="S1525" s="544">
        <v>0</v>
      </c>
      <c r="T1525" s="547">
        <f t="shared" si="130"/>
        <v>0</v>
      </c>
      <c r="U1525" s="547">
        <f t="shared" si="129"/>
        <v>0</v>
      </c>
    </row>
    <row r="1526" spans="1:21" ht="27.6" x14ac:dyDescent="0.3">
      <c r="A1526" s="541" t="s">
        <v>6485</v>
      </c>
      <c r="B1526" s="557" t="s">
        <v>10</v>
      </c>
      <c r="C1526" s="558" t="s">
        <v>5266</v>
      </c>
      <c r="D1526" s="543" t="s">
        <v>217</v>
      </c>
      <c r="E1526" s="544">
        <v>25</v>
      </c>
      <c r="F1526" s="544">
        <v>491.85</v>
      </c>
      <c r="G1526" s="544">
        <f t="shared" si="131"/>
        <v>12296.25</v>
      </c>
      <c r="H1526" s="570">
        <v>0</v>
      </c>
      <c r="I1526" s="570">
        <v>491.85</v>
      </c>
      <c r="J1526" s="570">
        <v>0</v>
      </c>
      <c r="K1526" s="544">
        <v>25</v>
      </c>
      <c r="L1526" s="544">
        <v>594.66999999999996</v>
      </c>
      <c r="M1526" s="544">
        <v>14866.75</v>
      </c>
      <c r="N1526" s="544">
        <v>25</v>
      </c>
      <c r="O1526" s="544">
        <v>594.66999999999996</v>
      </c>
      <c r="P1526" s="544">
        <f t="shared" si="132"/>
        <v>14866.75</v>
      </c>
      <c r="Q1526" s="556"/>
      <c r="R1526" s="556">
        <v>594.66999999999996</v>
      </c>
      <c r="S1526" s="544">
        <v>14866.75</v>
      </c>
      <c r="T1526" s="547">
        <f t="shared" si="130"/>
        <v>25</v>
      </c>
      <c r="U1526" s="547">
        <f t="shared" si="129"/>
        <v>14866.75</v>
      </c>
    </row>
    <row r="1527" spans="1:21" x14ac:dyDescent="0.3">
      <c r="A1527" s="541" t="s">
        <v>6486</v>
      </c>
      <c r="B1527" s="557" t="s">
        <v>10</v>
      </c>
      <c r="C1527" s="558" t="s">
        <v>6487</v>
      </c>
      <c r="D1527" s="543" t="s">
        <v>1200</v>
      </c>
      <c r="E1527" s="544">
        <v>8</v>
      </c>
      <c r="F1527" s="544">
        <v>38.340000000000003</v>
      </c>
      <c r="G1527" s="544">
        <f t="shared" si="131"/>
        <v>306.72000000000003</v>
      </c>
      <c r="H1527" s="570">
        <v>0</v>
      </c>
      <c r="I1527" s="570">
        <v>38.340000000000003</v>
      </c>
      <c r="J1527" s="570">
        <v>0</v>
      </c>
      <c r="K1527" s="544">
        <v>8</v>
      </c>
      <c r="L1527" s="544">
        <v>46.35</v>
      </c>
      <c r="M1527" s="544">
        <v>370.8</v>
      </c>
      <c r="N1527" s="544">
        <v>8</v>
      </c>
      <c r="O1527" s="544">
        <v>46.35</v>
      </c>
      <c r="P1527" s="544">
        <f t="shared" si="132"/>
        <v>370.8</v>
      </c>
      <c r="Q1527" s="556"/>
      <c r="R1527" s="556">
        <v>46.35</v>
      </c>
      <c r="S1527" s="544">
        <v>370.8</v>
      </c>
      <c r="T1527" s="547">
        <f t="shared" si="130"/>
        <v>8</v>
      </c>
      <c r="U1527" s="547">
        <f t="shared" si="129"/>
        <v>370.8</v>
      </c>
    </row>
    <row r="1528" spans="1:21" x14ac:dyDescent="0.3">
      <c r="A1528" s="541" t="s">
        <v>6488</v>
      </c>
      <c r="B1528" s="557" t="s">
        <v>10</v>
      </c>
      <c r="C1528" s="558" t="s">
        <v>6489</v>
      </c>
      <c r="D1528" s="543" t="s">
        <v>217</v>
      </c>
      <c r="E1528" s="544">
        <v>13</v>
      </c>
      <c r="F1528" s="544">
        <v>50.24</v>
      </c>
      <c r="G1528" s="544">
        <f t="shared" si="131"/>
        <v>653.12</v>
      </c>
      <c r="H1528" s="570">
        <v>0</v>
      </c>
      <c r="I1528" s="570">
        <v>50.24</v>
      </c>
      <c r="J1528" s="570">
        <v>0</v>
      </c>
      <c r="K1528" s="544">
        <v>13</v>
      </c>
      <c r="L1528" s="544">
        <v>60.74</v>
      </c>
      <c r="M1528" s="544">
        <v>789.62</v>
      </c>
      <c r="N1528" s="544">
        <v>13</v>
      </c>
      <c r="O1528" s="544">
        <v>60.74</v>
      </c>
      <c r="P1528" s="544">
        <f t="shared" si="132"/>
        <v>789.62</v>
      </c>
      <c r="Q1528" s="556"/>
      <c r="R1528" s="556">
        <v>60.74</v>
      </c>
      <c r="S1528" s="544">
        <v>789.62</v>
      </c>
      <c r="T1528" s="547">
        <f t="shared" si="130"/>
        <v>13</v>
      </c>
      <c r="U1528" s="547">
        <f t="shared" si="129"/>
        <v>789.62</v>
      </c>
    </row>
    <row r="1529" spans="1:21" x14ac:dyDescent="0.3">
      <c r="A1529" s="541" t="s">
        <v>6490</v>
      </c>
      <c r="B1529" s="557" t="s">
        <v>10</v>
      </c>
      <c r="C1529" s="558" t="s">
        <v>6491</v>
      </c>
      <c r="D1529" s="543" t="s">
        <v>217</v>
      </c>
      <c r="E1529" s="544">
        <v>12</v>
      </c>
      <c r="F1529" s="544">
        <v>32.26</v>
      </c>
      <c r="G1529" s="544">
        <f t="shared" si="131"/>
        <v>387.12</v>
      </c>
      <c r="H1529" s="570">
        <v>0</v>
      </c>
      <c r="I1529" s="570">
        <v>32.26</v>
      </c>
      <c r="J1529" s="570">
        <v>0</v>
      </c>
      <c r="K1529" s="544">
        <v>12</v>
      </c>
      <c r="L1529" s="544">
        <v>39</v>
      </c>
      <c r="M1529" s="544">
        <v>468</v>
      </c>
      <c r="N1529" s="544">
        <v>12</v>
      </c>
      <c r="O1529" s="544">
        <v>39</v>
      </c>
      <c r="P1529" s="544">
        <f t="shared" si="132"/>
        <v>468</v>
      </c>
      <c r="Q1529" s="556"/>
      <c r="R1529" s="556">
        <v>39</v>
      </c>
      <c r="S1529" s="544">
        <v>468</v>
      </c>
      <c r="T1529" s="547">
        <f t="shared" si="130"/>
        <v>12</v>
      </c>
      <c r="U1529" s="547">
        <f t="shared" ref="U1529:U1592" si="133">ROUNDDOWN((H1529*I1529)+(K1529*L1529)+(Q1529*R1529),2)</f>
        <v>468</v>
      </c>
    </row>
    <row r="1530" spans="1:21" x14ac:dyDescent="0.3">
      <c r="A1530" s="541" t="s">
        <v>6492</v>
      </c>
      <c r="B1530" s="557" t="s">
        <v>10</v>
      </c>
      <c r="C1530" s="558" t="s">
        <v>6493</v>
      </c>
      <c r="D1530" s="543" t="s">
        <v>217</v>
      </c>
      <c r="E1530" s="544">
        <v>6</v>
      </c>
      <c r="F1530" s="544">
        <v>57.75</v>
      </c>
      <c r="G1530" s="544">
        <f t="shared" si="131"/>
        <v>346.5</v>
      </c>
      <c r="H1530" s="570">
        <v>0</v>
      </c>
      <c r="I1530" s="570">
        <v>57.75</v>
      </c>
      <c r="J1530" s="570">
        <v>0</v>
      </c>
      <c r="K1530" s="544">
        <v>6</v>
      </c>
      <c r="L1530" s="544">
        <v>69.819999999999993</v>
      </c>
      <c r="M1530" s="544">
        <v>418.92</v>
      </c>
      <c r="N1530" s="544">
        <v>6</v>
      </c>
      <c r="O1530" s="544">
        <v>69.819999999999993</v>
      </c>
      <c r="P1530" s="544">
        <f t="shared" si="132"/>
        <v>418.92</v>
      </c>
      <c r="Q1530" s="556"/>
      <c r="R1530" s="556">
        <v>69.819999999999993</v>
      </c>
      <c r="S1530" s="544">
        <v>418.92</v>
      </c>
      <c r="T1530" s="547">
        <f t="shared" si="130"/>
        <v>6</v>
      </c>
      <c r="U1530" s="547">
        <f t="shared" si="133"/>
        <v>418.92</v>
      </c>
    </row>
    <row r="1531" spans="1:21" x14ac:dyDescent="0.3">
      <c r="A1531" s="541" t="s">
        <v>6494</v>
      </c>
      <c r="B1531" s="557" t="s">
        <v>10</v>
      </c>
      <c r="C1531" s="558" t="s">
        <v>6495</v>
      </c>
      <c r="D1531" s="543" t="s">
        <v>179</v>
      </c>
      <c r="E1531" s="544">
        <v>289.37</v>
      </c>
      <c r="F1531" s="544">
        <v>51.83</v>
      </c>
      <c r="G1531" s="544">
        <f t="shared" si="131"/>
        <v>14998.05</v>
      </c>
      <c r="H1531" s="570">
        <v>0</v>
      </c>
      <c r="I1531" s="570">
        <v>51.83</v>
      </c>
      <c r="J1531" s="570">
        <v>0</v>
      </c>
      <c r="K1531" s="544">
        <v>289.37</v>
      </c>
      <c r="L1531" s="544">
        <v>62.66</v>
      </c>
      <c r="M1531" s="544">
        <v>18131.919999999998</v>
      </c>
      <c r="N1531" s="544">
        <v>289.37</v>
      </c>
      <c r="O1531" s="544">
        <v>62.66</v>
      </c>
      <c r="P1531" s="544">
        <f t="shared" si="132"/>
        <v>18131.919999999998</v>
      </c>
      <c r="Q1531" s="556"/>
      <c r="R1531" s="556">
        <v>62.66</v>
      </c>
      <c r="S1531" s="544">
        <v>18131.919999999998</v>
      </c>
      <c r="T1531" s="547">
        <f t="shared" si="130"/>
        <v>289.37</v>
      </c>
      <c r="U1531" s="547">
        <f t="shared" si="133"/>
        <v>18131.919999999998</v>
      </c>
    </row>
    <row r="1532" spans="1:21" x14ac:dyDescent="0.3">
      <c r="A1532" s="541" t="s">
        <v>6496</v>
      </c>
      <c r="B1532" s="557" t="s">
        <v>10</v>
      </c>
      <c r="C1532" s="558" t="s">
        <v>5264</v>
      </c>
      <c r="D1532" s="543" t="s">
        <v>1200</v>
      </c>
      <c r="E1532" s="544">
        <v>13</v>
      </c>
      <c r="F1532" s="544">
        <v>37.090000000000003</v>
      </c>
      <c r="G1532" s="544">
        <f t="shared" si="131"/>
        <v>482.17</v>
      </c>
      <c r="H1532" s="570">
        <v>0</v>
      </c>
      <c r="I1532" s="570">
        <v>37.090000000000003</v>
      </c>
      <c r="J1532" s="570">
        <v>0</v>
      </c>
      <c r="K1532" s="544">
        <v>13</v>
      </c>
      <c r="L1532" s="544">
        <v>44.84</v>
      </c>
      <c r="M1532" s="544">
        <v>582.91999999999996</v>
      </c>
      <c r="N1532" s="544">
        <v>13</v>
      </c>
      <c r="O1532" s="544">
        <v>44.84</v>
      </c>
      <c r="P1532" s="544">
        <f t="shared" si="132"/>
        <v>582.91999999999996</v>
      </c>
      <c r="Q1532" s="556"/>
      <c r="R1532" s="556">
        <v>44.84</v>
      </c>
      <c r="S1532" s="544">
        <v>582.91999999999996</v>
      </c>
      <c r="T1532" s="547">
        <f t="shared" si="130"/>
        <v>13</v>
      </c>
      <c r="U1532" s="547">
        <f t="shared" si="133"/>
        <v>582.91999999999996</v>
      </c>
    </row>
    <row r="1533" spans="1:21" x14ac:dyDescent="0.3">
      <c r="A1533" s="559" t="s">
        <v>1829</v>
      </c>
      <c r="B1533" s="560" t="s">
        <v>5349</v>
      </c>
      <c r="C1533" s="561"/>
      <c r="D1533" s="562">
        <v>0</v>
      </c>
      <c r="E1533" s="563">
        <v>0</v>
      </c>
      <c r="F1533" s="563">
        <v>0</v>
      </c>
      <c r="G1533" s="563">
        <f t="shared" si="131"/>
        <v>0</v>
      </c>
      <c r="H1533" s="563">
        <v>0</v>
      </c>
      <c r="I1533" s="563">
        <v>0</v>
      </c>
      <c r="J1533" s="563">
        <v>0</v>
      </c>
      <c r="K1533" s="563"/>
      <c r="L1533" s="563">
        <v>0</v>
      </c>
      <c r="M1533" s="563"/>
      <c r="N1533" s="563"/>
      <c r="O1533" s="563">
        <v>0</v>
      </c>
      <c r="P1533" s="563"/>
      <c r="Q1533" s="564"/>
      <c r="R1533" s="564"/>
      <c r="S1533" s="565">
        <v>0</v>
      </c>
      <c r="T1533" s="566">
        <f t="shared" si="130"/>
        <v>0</v>
      </c>
      <c r="U1533" s="566">
        <f t="shared" si="133"/>
        <v>0</v>
      </c>
    </row>
    <row r="1534" spans="1:21" x14ac:dyDescent="0.3">
      <c r="A1534" s="541" t="s">
        <v>6497</v>
      </c>
      <c r="B1534" s="557" t="s">
        <v>10</v>
      </c>
      <c r="C1534" s="558" t="s">
        <v>6498</v>
      </c>
      <c r="D1534" s="543" t="s">
        <v>217</v>
      </c>
      <c r="E1534" s="544">
        <v>16</v>
      </c>
      <c r="F1534" s="544">
        <v>80.97</v>
      </c>
      <c r="G1534" s="544">
        <f t="shared" si="131"/>
        <v>1295.52</v>
      </c>
      <c r="H1534" s="570">
        <v>0</v>
      </c>
      <c r="I1534" s="570">
        <v>80.97</v>
      </c>
      <c r="J1534" s="570">
        <v>0</v>
      </c>
      <c r="K1534" s="544">
        <v>16</v>
      </c>
      <c r="L1534" s="544">
        <v>97.89</v>
      </c>
      <c r="M1534" s="544">
        <v>1566.24</v>
      </c>
      <c r="N1534" s="544">
        <v>16</v>
      </c>
      <c r="O1534" s="544">
        <v>97.89</v>
      </c>
      <c r="P1534" s="544">
        <f t="shared" ref="P1534:P1561" si="134">ROUND(N1534*O1534,2)</f>
        <v>1566.24</v>
      </c>
      <c r="Q1534" s="556"/>
      <c r="R1534" s="556">
        <v>97.89</v>
      </c>
      <c r="S1534" s="544">
        <v>0</v>
      </c>
      <c r="T1534" s="547">
        <f t="shared" si="130"/>
        <v>16</v>
      </c>
      <c r="U1534" s="547">
        <f t="shared" si="133"/>
        <v>1566.24</v>
      </c>
    </row>
    <row r="1535" spans="1:21" x14ac:dyDescent="0.3">
      <c r="A1535" s="541" t="s">
        <v>6499</v>
      </c>
      <c r="B1535" s="557" t="s">
        <v>10</v>
      </c>
      <c r="C1535" s="558" t="s">
        <v>6500</v>
      </c>
      <c r="D1535" s="543" t="s">
        <v>1200</v>
      </c>
      <c r="E1535" s="544">
        <v>1</v>
      </c>
      <c r="F1535" s="544">
        <v>150.80000000000001</v>
      </c>
      <c r="G1535" s="544">
        <f t="shared" si="131"/>
        <v>150.80000000000001</v>
      </c>
      <c r="H1535" s="570">
        <v>0</v>
      </c>
      <c r="I1535" s="570">
        <v>150.80000000000001</v>
      </c>
      <c r="J1535" s="570">
        <v>0</v>
      </c>
      <c r="K1535" s="544">
        <v>1</v>
      </c>
      <c r="L1535" s="544">
        <v>182.32</v>
      </c>
      <c r="M1535" s="544">
        <v>182.32</v>
      </c>
      <c r="N1535" s="544">
        <v>1</v>
      </c>
      <c r="O1535" s="544">
        <v>182.32</v>
      </c>
      <c r="P1535" s="544">
        <f t="shared" si="134"/>
        <v>182.32</v>
      </c>
      <c r="Q1535" s="556"/>
      <c r="R1535" s="556">
        <v>182.32</v>
      </c>
      <c r="S1535" s="544">
        <v>0</v>
      </c>
      <c r="T1535" s="547">
        <f t="shared" si="130"/>
        <v>1</v>
      </c>
      <c r="U1535" s="547">
        <f t="shared" si="133"/>
        <v>182.32</v>
      </c>
    </row>
    <row r="1536" spans="1:21" ht="27.6" x14ac:dyDescent="0.3">
      <c r="A1536" s="541" t="s">
        <v>6501</v>
      </c>
      <c r="B1536" s="557" t="s">
        <v>10</v>
      </c>
      <c r="C1536" s="558" t="s">
        <v>6502</v>
      </c>
      <c r="D1536" s="543" t="s">
        <v>179</v>
      </c>
      <c r="E1536" s="544">
        <v>88.38</v>
      </c>
      <c r="F1536" s="544">
        <v>91.67</v>
      </c>
      <c r="G1536" s="544">
        <f t="shared" si="131"/>
        <v>8101.79</v>
      </c>
      <c r="H1536" s="570">
        <v>0</v>
      </c>
      <c r="I1536" s="570">
        <v>91.67</v>
      </c>
      <c r="J1536" s="570">
        <v>0</v>
      </c>
      <c r="K1536" s="544">
        <v>88.38</v>
      </c>
      <c r="L1536" s="544">
        <v>110.83</v>
      </c>
      <c r="M1536" s="544">
        <v>9795.16</v>
      </c>
      <c r="N1536" s="544">
        <v>88.38</v>
      </c>
      <c r="O1536" s="544">
        <v>110.83</v>
      </c>
      <c r="P1536" s="544">
        <f t="shared" si="134"/>
        <v>9795.16</v>
      </c>
      <c r="Q1536" s="556"/>
      <c r="R1536" s="556">
        <v>110.83</v>
      </c>
      <c r="S1536" s="544">
        <v>0</v>
      </c>
      <c r="T1536" s="547">
        <f t="shared" si="130"/>
        <v>88.38</v>
      </c>
      <c r="U1536" s="547">
        <f t="shared" si="133"/>
        <v>9795.15</v>
      </c>
    </row>
    <row r="1537" spans="1:21" x14ac:dyDescent="0.3">
      <c r="A1537" s="541" t="s">
        <v>6503</v>
      </c>
      <c r="B1537" s="557" t="s">
        <v>10</v>
      </c>
      <c r="C1537" s="558" t="s">
        <v>6504</v>
      </c>
      <c r="D1537" s="543" t="s">
        <v>217</v>
      </c>
      <c r="E1537" s="544">
        <v>6</v>
      </c>
      <c r="F1537" s="544">
        <v>49.75</v>
      </c>
      <c r="G1537" s="544">
        <f t="shared" si="131"/>
        <v>298.5</v>
      </c>
      <c r="H1537" s="570">
        <v>0</v>
      </c>
      <c r="I1537" s="570">
        <v>49.75</v>
      </c>
      <c r="J1537" s="570">
        <v>0</v>
      </c>
      <c r="K1537" s="544">
        <v>6</v>
      </c>
      <c r="L1537" s="544">
        <v>60.15</v>
      </c>
      <c r="M1537" s="544">
        <v>360.9</v>
      </c>
      <c r="N1537" s="544">
        <v>6</v>
      </c>
      <c r="O1537" s="544">
        <v>60.15</v>
      </c>
      <c r="P1537" s="544">
        <f t="shared" si="134"/>
        <v>360.9</v>
      </c>
      <c r="Q1537" s="556"/>
      <c r="R1537" s="556">
        <v>60.15</v>
      </c>
      <c r="S1537" s="544">
        <v>360.9</v>
      </c>
      <c r="T1537" s="547">
        <f t="shared" si="130"/>
        <v>6</v>
      </c>
      <c r="U1537" s="547">
        <f t="shared" si="133"/>
        <v>360.9</v>
      </c>
    </row>
    <row r="1538" spans="1:21" x14ac:dyDescent="0.3">
      <c r="A1538" s="541" t="s">
        <v>6505</v>
      </c>
      <c r="B1538" s="557" t="s">
        <v>10</v>
      </c>
      <c r="C1538" s="558" t="s">
        <v>6506</v>
      </c>
      <c r="D1538" s="543" t="s">
        <v>217</v>
      </c>
      <c r="E1538" s="544">
        <v>5</v>
      </c>
      <c r="F1538" s="544">
        <v>141.54</v>
      </c>
      <c r="G1538" s="544">
        <f t="shared" si="131"/>
        <v>707.7</v>
      </c>
      <c r="H1538" s="570">
        <v>0</v>
      </c>
      <c r="I1538" s="570">
        <v>141.54</v>
      </c>
      <c r="J1538" s="570">
        <v>0</v>
      </c>
      <c r="K1538" s="544">
        <v>5</v>
      </c>
      <c r="L1538" s="544">
        <v>171.12</v>
      </c>
      <c r="M1538" s="544">
        <v>855.6</v>
      </c>
      <c r="N1538" s="544">
        <v>5</v>
      </c>
      <c r="O1538" s="544">
        <v>171.12</v>
      </c>
      <c r="P1538" s="544">
        <f t="shared" si="134"/>
        <v>855.6</v>
      </c>
      <c r="Q1538" s="556"/>
      <c r="R1538" s="556">
        <v>171.12</v>
      </c>
      <c r="S1538" s="544">
        <v>855.6</v>
      </c>
      <c r="T1538" s="547">
        <f t="shared" si="130"/>
        <v>5</v>
      </c>
      <c r="U1538" s="547">
        <f t="shared" si="133"/>
        <v>855.6</v>
      </c>
    </row>
    <row r="1539" spans="1:21" x14ac:dyDescent="0.3">
      <c r="A1539" s="541" t="s">
        <v>6507</v>
      </c>
      <c r="B1539" s="557" t="s">
        <v>10</v>
      </c>
      <c r="C1539" s="558" t="s">
        <v>6508</v>
      </c>
      <c r="D1539" s="543" t="s">
        <v>1200</v>
      </c>
      <c r="E1539" s="544">
        <v>4</v>
      </c>
      <c r="F1539" s="544">
        <v>182.86</v>
      </c>
      <c r="G1539" s="544">
        <f t="shared" si="131"/>
        <v>731.44</v>
      </c>
      <c r="H1539" s="570">
        <v>0</v>
      </c>
      <c r="I1539" s="570">
        <v>182.86</v>
      </c>
      <c r="J1539" s="570">
        <v>0</v>
      </c>
      <c r="K1539" s="544">
        <v>4</v>
      </c>
      <c r="L1539" s="544">
        <v>221.08</v>
      </c>
      <c r="M1539" s="544">
        <v>884.32</v>
      </c>
      <c r="N1539" s="544">
        <v>4</v>
      </c>
      <c r="O1539" s="544">
        <v>221.08</v>
      </c>
      <c r="P1539" s="544">
        <f t="shared" si="134"/>
        <v>884.32</v>
      </c>
      <c r="Q1539" s="556"/>
      <c r="R1539" s="556">
        <v>221.08</v>
      </c>
      <c r="S1539" s="544">
        <v>884.32</v>
      </c>
      <c r="T1539" s="547">
        <f t="shared" si="130"/>
        <v>4</v>
      </c>
      <c r="U1539" s="547">
        <f t="shared" si="133"/>
        <v>884.32</v>
      </c>
    </row>
    <row r="1540" spans="1:21" ht="41.4" x14ac:dyDescent="0.3">
      <c r="A1540" s="541" t="s">
        <v>6509</v>
      </c>
      <c r="B1540" s="557" t="s">
        <v>10</v>
      </c>
      <c r="C1540" s="558" t="s">
        <v>6510</v>
      </c>
      <c r="D1540" s="543" t="s">
        <v>217</v>
      </c>
      <c r="E1540" s="544">
        <v>3</v>
      </c>
      <c r="F1540" s="544">
        <v>1365.39</v>
      </c>
      <c r="G1540" s="544">
        <f t="shared" si="131"/>
        <v>4096.17</v>
      </c>
      <c r="H1540" s="570">
        <v>0</v>
      </c>
      <c r="I1540" s="570">
        <v>1365.39</v>
      </c>
      <c r="J1540" s="570">
        <v>0</v>
      </c>
      <c r="K1540" s="544">
        <v>3</v>
      </c>
      <c r="L1540" s="544">
        <v>1650.82</v>
      </c>
      <c r="M1540" s="544">
        <v>4952.46</v>
      </c>
      <c r="N1540" s="544">
        <v>3</v>
      </c>
      <c r="O1540" s="544">
        <v>1650.82</v>
      </c>
      <c r="P1540" s="544">
        <f t="shared" si="134"/>
        <v>4952.46</v>
      </c>
      <c r="Q1540" s="556"/>
      <c r="R1540" s="556">
        <v>1650.82</v>
      </c>
      <c r="S1540" s="544">
        <v>4952.46</v>
      </c>
      <c r="T1540" s="547">
        <f t="shared" si="130"/>
        <v>3</v>
      </c>
      <c r="U1540" s="547">
        <f t="shared" si="133"/>
        <v>4952.46</v>
      </c>
    </row>
    <row r="1541" spans="1:21" ht="55.2" x14ac:dyDescent="0.3">
      <c r="A1541" s="541" t="s">
        <v>6511</v>
      </c>
      <c r="B1541" s="557" t="s">
        <v>10</v>
      </c>
      <c r="C1541" s="558" t="s">
        <v>6512</v>
      </c>
      <c r="D1541" s="543" t="s">
        <v>1200</v>
      </c>
      <c r="E1541" s="544">
        <v>1</v>
      </c>
      <c r="F1541" s="544">
        <v>585.16</v>
      </c>
      <c r="G1541" s="544">
        <f t="shared" si="131"/>
        <v>585.16</v>
      </c>
      <c r="H1541" s="570">
        <v>0</v>
      </c>
      <c r="I1541" s="570">
        <v>585.16</v>
      </c>
      <c r="J1541" s="570">
        <v>0</v>
      </c>
      <c r="K1541" s="544">
        <v>1</v>
      </c>
      <c r="L1541" s="544">
        <v>707.48</v>
      </c>
      <c r="M1541" s="544">
        <v>707.48</v>
      </c>
      <c r="N1541" s="544">
        <v>1</v>
      </c>
      <c r="O1541" s="544">
        <v>707.48</v>
      </c>
      <c r="P1541" s="544">
        <f t="shared" si="134"/>
        <v>707.48</v>
      </c>
      <c r="Q1541" s="556"/>
      <c r="R1541" s="556">
        <v>707.48</v>
      </c>
      <c r="S1541" s="544">
        <v>707.48</v>
      </c>
      <c r="T1541" s="547">
        <f t="shared" si="130"/>
        <v>1</v>
      </c>
      <c r="U1541" s="547">
        <f t="shared" si="133"/>
        <v>707.48</v>
      </c>
    </row>
    <row r="1542" spans="1:21" x14ac:dyDescent="0.3">
      <c r="A1542" s="541" t="s">
        <v>6513</v>
      </c>
      <c r="B1542" s="557" t="s">
        <v>10</v>
      </c>
      <c r="C1542" s="558" t="s">
        <v>6514</v>
      </c>
      <c r="D1542" s="543" t="s">
        <v>1200</v>
      </c>
      <c r="E1542" s="544">
        <v>3</v>
      </c>
      <c r="F1542" s="544">
        <v>439.49</v>
      </c>
      <c r="G1542" s="544">
        <f t="shared" si="131"/>
        <v>1318.47</v>
      </c>
      <c r="H1542" s="570">
        <v>0</v>
      </c>
      <c r="I1542" s="570">
        <v>439.49</v>
      </c>
      <c r="J1542" s="570">
        <v>0</v>
      </c>
      <c r="K1542" s="544">
        <v>3</v>
      </c>
      <c r="L1542" s="544">
        <v>531.36</v>
      </c>
      <c r="M1542" s="544">
        <v>1594.08</v>
      </c>
      <c r="N1542" s="544">
        <v>3</v>
      </c>
      <c r="O1542" s="544">
        <v>531.36</v>
      </c>
      <c r="P1542" s="544">
        <f t="shared" si="134"/>
        <v>1594.08</v>
      </c>
      <c r="Q1542" s="556"/>
      <c r="R1542" s="556">
        <v>531.36</v>
      </c>
      <c r="S1542" s="544">
        <v>1594.08</v>
      </c>
      <c r="T1542" s="547">
        <f t="shared" si="130"/>
        <v>3</v>
      </c>
      <c r="U1542" s="547">
        <f t="shared" si="133"/>
        <v>1594.08</v>
      </c>
    </row>
    <row r="1543" spans="1:21" x14ac:dyDescent="0.3">
      <c r="A1543" s="541" t="s">
        <v>6515</v>
      </c>
      <c r="B1543" s="557" t="s">
        <v>10</v>
      </c>
      <c r="C1543" s="558" t="s">
        <v>6516</v>
      </c>
      <c r="D1543" s="543" t="s">
        <v>217</v>
      </c>
      <c r="E1543" s="544">
        <v>3</v>
      </c>
      <c r="F1543" s="544">
        <v>71.03</v>
      </c>
      <c r="G1543" s="544">
        <f t="shared" si="131"/>
        <v>213.09</v>
      </c>
      <c r="H1543" s="570">
        <v>0</v>
      </c>
      <c r="I1543" s="570">
        <v>71.03</v>
      </c>
      <c r="J1543" s="570">
        <v>0</v>
      </c>
      <c r="K1543" s="544">
        <v>3</v>
      </c>
      <c r="L1543" s="544">
        <v>85.87</v>
      </c>
      <c r="M1543" s="544">
        <v>257.61</v>
      </c>
      <c r="N1543" s="544">
        <v>3</v>
      </c>
      <c r="O1543" s="544">
        <v>85.87</v>
      </c>
      <c r="P1543" s="544">
        <f t="shared" si="134"/>
        <v>257.61</v>
      </c>
      <c r="Q1543" s="556"/>
      <c r="R1543" s="556">
        <v>85.87</v>
      </c>
      <c r="S1543" s="544">
        <v>257.61</v>
      </c>
      <c r="T1543" s="547">
        <f t="shared" si="130"/>
        <v>3</v>
      </c>
      <c r="U1543" s="547">
        <f t="shared" si="133"/>
        <v>257.61</v>
      </c>
    </row>
    <row r="1544" spans="1:21" x14ac:dyDescent="0.3">
      <c r="A1544" s="541" t="s">
        <v>6517</v>
      </c>
      <c r="B1544" s="557" t="s">
        <v>10</v>
      </c>
      <c r="C1544" s="558" t="s">
        <v>6518</v>
      </c>
      <c r="D1544" s="543" t="s">
        <v>1200</v>
      </c>
      <c r="E1544" s="544">
        <v>1</v>
      </c>
      <c r="F1544" s="544">
        <v>197.38</v>
      </c>
      <c r="G1544" s="544">
        <f t="shared" si="131"/>
        <v>197.38</v>
      </c>
      <c r="H1544" s="570">
        <v>0</v>
      </c>
      <c r="I1544" s="570">
        <v>197.38</v>
      </c>
      <c r="J1544" s="570">
        <v>0</v>
      </c>
      <c r="K1544" s="544">
        <v>1</v>
      </c>
      <c r="L1544" s="544">
        <v>238.64</v>
      </c>
      <c r="M1544" s="544">
        <v>238.64</v>
      </c>
      <c r="N1544" s="544">
        <v>1</v>
      </c>
      <c r="O1544" s="544">
        <v>238.64</v>
      </c>
      <c r="P1544" s="544">
        <f t="shared" si="134"/>
        <v>238.64</v>
      </c>
      <c r="Q1544" s="556"/>
      <c r="R1544" s="556">
        <v>238.64</v>
      </c>
      <c r="S1544" s="544">
        <v>238.64</v>
      </c>
      <c r="T1544" s="547">
        <f t="shared" si="130"/>
        <v>1</v>
      </c>
      <c r="U1544" s="547">
        <f t="shared" si="133"/>
        <v>238.64</v>
      </c>
    </row>
    <row r="1545" spans="1:21" x14ac:dyDescent="0.3">
      <c r="A1545" s="541" t="s">
        <v>6519</v>
      </c>
      <c r="B1545" s="557" t="s">
        <v>10</v>
      </c>
      <c r="C1545" s="558" t="s">
        <v>6520</v>
      </c>
      <c r="D1545" s="543" t="s">
        <v>217</v>
      </c>
      <c r="E1545" s="544">
        <v>1</v>
      </c>
      <c r="F1545" s="544">
        <v>297.07</v>
      </c>
      <c r="G1545" s="544">
        <f t="shared" si="131"/>
        <v>297.07</v>
      </c>
      <c r="H1545" s="570">
        <v>0</v>
      </c>
      <c r="I1545" s="570">
        <v>297.07</v>
      </c>
      <c r="J1545" s="570">
        <v>0</v>
      </c>
      <c r="K1545" s="544">
        <v>1</v>
      </c>
      <c r="L1545" s="544">
        <v>359.17</v>
      </c>
      <c r="M1545" s="544">
        <v>359.17</v>
      </c>
      <c r="N1545" s="544">
        <v>1</v>
      </c>
      <c r="O1545" s="544">
        <v>359.17</v>
      </c>
      <c r="P1545" s="544">
        <f t="shared" si="134"/>
        <v>359.17</v>
      </c>
      <c r="Q1545" s="556"/>
      <c r="R1545" s="556">
        <v>359.17</v>
      </c>
      <c r="S1545" s="544">
        <v>359.17</v>
      </c>
      <c r="T1545" s="547">
        <f t="shared" si="130"/>
        <v>1</v>
      </c>
      <c r="U1545" s="547">
        <f t="shared" si="133"/>
        <v>359.17</v>
      </c>
    </row>
    <row r="1546" spans="1:21" x14ac:dyDescent="0.3">
      <c r="A1546" s="541" t="s">
        <v>6521</v>
      </c>
      <c r="B1546" s="557" t="s">
        <v>10</v>
      </c>
      <c r="C1546" s="558" t="s">
        <v>6522</v>
      </c>
      <c r="D1546" s="543" t="s">
        <v>217</v>
      </c>
      <c r="E1546" s="544">
        <v>1</v>
      </c>
      <c r="F1546" s="544">
        <v>240.01</v>
      </c>
      <c r="G1546" s="544">
        <f t="shared" si="131"/>
        <v>240.01</v>
      </c>
      <c r="H1546" s="570">
        <v>0</v>
      </c>
      <c r="I1546" s="570">
        <v>240.01</v>
      </c>
      <c r="J1546" s="570">
        <v>0</v>
      </c>
      <c r="K1546" s="544">
        <v>1</v>
      </c>
      <c r="L1546" s="544">
        <v>290.18</v>
      </c>
      <c r="M1546" s="544">
        <v>290.18</v>
      </c>
      <c r="N1546" s="544">
        <v>1</v>
      </c>
      <c r="O1546" s="544">
        <v>290.18</v>
      </c>
      <c r="P1546" s="544">
        <f t="shared" si="134"/>
        <v>290.18</v>
      </c>
      <c r="Q1546" s="556"/>
      <c r="R1546" s="556">
        <v>290.18</v>
      </c>
      <c r="S1546" s="544">
        <v>290.18</v>
      </c>
      <c r="T1546" s="547">
        <f t="shared" si="130"/>
        <v>1</v>
      </c>
      <c r="U1546" s="547">
        <f t="shared" si="133"/>
        <v>290.18</v>
      </c>
    </row>
    <row r="1547" spans="1:21" x14ac:dyDescent="0.3">
      <c r="A1547" s="541" t="s">
        <v>6523</v>
      </c>
      <c r="B1547" s="557" t="s">
        <v>10</v>
      </c>
      <c r="C1547" s="558" t="s">
        <v>6524</v>
      </c>
      <c r="D1547" s="543" t="s">
        <v>1200</v>
      </c>
      <c r="E1547" s="544">
        <v>1</v>
      </c>
      <c r="F1547" s="544">
        <v>4985.28</v>
      </c>
      <c r="G1547" s="544">
        <f t="shared" si="131"/>
        <v>4985.28</v>
      </c>
      <c r="H1547" s="570">
        <v>0</v>
      </c>
      <c r="I1547" s="570">
        <v>4985.28</v>
      </c>
      <c r="J1547" s="570">
        <v>0</v>
      </c>
      <c r="K1547" s="544">
        <v>1</v>
      </c>
      <c r="L1547" s="544">
        <v>6027.47</v>
      </c>
      <c r="M1547" s="544">
        <v>6027.47</v>
      </c>
      <c r="N1547" s="544">
        <v>1</v>
      </c>
      <c r="O1547" s="544">
        <v>6027.47</v>
      </c>
      <c r="P1547" s="544">
        <f t="shared" si="134"/>
        <v>6027.47</v>
      </c>
      <c r="Q1547" s="556"/>
      <c r="R1547" s="556">
        <v>6027.47</v>
      </c>
      <c r="S1547" s="544">
        <v>6027.47</v>
      </c>
      <c r="T1547" s="547">
        <f t="shared" si="130"/>
        <v>1</v>
      </c>
      <c r="U1547" s="547">
        <f t="shared" si="133"/>
        <v>6027.47</v>
      </c>
    </row>
    <row r="1548" spans="1:21" x14ac:dyDescent="0.3">
      <c r="A1548" s="541" t="s">
        <v>6525</v>
      </c>
      <c r="B1548" s="557" t="s">
        <v>10</v>
      </c>
      <c r="C1548" s="558" t="s">
        <v>6526</v>
      </c>
      <c r="D1548" s="543" t="s">
        <v>217</v>
      </c>
      <c r="E1548" s="544">
        <v>2</v>
      </c>
      <c r="F1548" s="544">
        <v>228.85</v>
      </c>
      <c r="G1548" s="544">
        <f t="shared" si="131"/>
        <v>457.7</v>
      </c>
      <c r="H1548" s="570">
        <v>0</v>
      </c>
      <c r="I1548" s="570">
        <v>228.85</v>
      </c>
      <c r="J1548" s="570">
        <v>0</v>
      </c>
      <c r="K1548" s="544">
        <v>2</v>
      </c>
      <c r="L1548" s="544">
        <v>276.69</v>
      </c>
      <c r="M1548" s="544">
        <v>553.38</v>
      </c>
      <c r="N1548" s="544">
        <v>2</v>
      </c>
      <c r="O1548" s="544">
        <v>276.69</v>
      </c>
      <c r="P1548" s="544">
        <f t="shared" si="134"/>
        <v>553.38</v>
      </c>
      <c r="Q1548" s="556"/>
      <c r="R1548" s="556">
        <v>276.69</v>
      </c>
      <c r="S1548" s="544">
        <v>553.38</v>
      </c>
      <c r="T1548" s="547">
        <f t="shared" si="130"/>
        <v>2</v>
      </c>
      <c r="U1548" s="547">
        <f t="shared" si="133"/>
        <v>553.38</v>
      </c>
    </row>
    <row r="1549" spans="1:21" x14ac:dyDescent="0.3">
      <c r="A1549" s="541" t="s">
        <v>6527</v>
      </c>
      <c r="B1549" s="557" t="s">
        <v>10</v>
      </c>
      <c r="C1549" s="558" t="s">
        <v>6528</v>
      </c>
      <c r="D1549" s="543" t="s">
        <v>217</v>
      </c>
      <c r="E1549" s="544">
        <v>2</v>
      </c>
      <c r="F1549" s="544">
        <v>202.76</v>
      </c>
      <c r="G1549" s="544">
        <f t="shared" si="131"/>
        <v>405.52</v>
      </c>
      <c r="H1549" s="570">
        <v>0</v>
      </c>
      <c r="I1549" s="570">
        <v>202.76</v>
      </c>
      <c r="J1549" s="570">
        <v>0</v>
      </c>
      <c r="K1549" s="544">
        <v>2</v>
      </c>
      <c r="L1549" s="544">
        <v>245.14</v>
      </c>
      <c r="M1549" s="544">
        <v>490.28</v>
      </c>
      <c r="N1549" s="544">
        <v>2</v>
      </c>
      <c r="O1549" s="544">
        <v>245.14</v>
      </c>
      <c r="P1549" s="544">
        <f t="shared" si="134"/>
        <v>490.28</v>
      </c>
      <c r="Q1549" s="556"/>
      <c r="R1549" s="556">
        <v>245.14</v>
      </c>
      <c r="S1549" s="544">
        <v>490.28</v>
      </c>
      <c r="T1549" s="547">
        <f t="shared" si="130"/>
        <v>2</v>
      </c>
      <c r="U1549" s="547">
        <f t="shared" si="133"/>
        <v>490.28</v>
      </c>
    </row>
    <row r="1550" spans="1:21" x14ac:dyDescent="0.3">
      <c r="A1550" s="541" t="s">
        <v>6529</v>
      </c>
      <c r="B1550" s="557" t="s">
        <v>10</v>
      </c>
      <c r="C1550" s="558" t="s">
        <v>5357</v>
      </c>
      <c r="D1550" s="543" t="s">
        <v>217</v>
      </c>
      <c r="E1550" s="544">
        <v>23</v>
      </c>
      <c r="F1550" s="544">
        <v>32.53</v>
      </c>
      <c r="G1550" s="544">
        <f t="shared" si="131"/>
        <v>748.19</v>
      </c>
      <c r="H1550" s="570">
        <v>0</v>
      </c>
      <c r="I1550" s="570">
        <v>32.53</v>
      </c>
      <c r="J1550" s="570">
        <v>0</v>
      </c>
      <c r="K1550" s="544">
        <v>23</v>
      </c>
      <c r="L1550" s="544">
        <v>39.33</v>
      </c>
      <c r="M1550" s="544">
        <v>904.59</v>
      </c>
      <c r="N1550" s="544">
        <v>23</v>
      </c>
      <c r="O1550" s="544">
        <v>39.33</v>
      </c>
      <c r="P1550" s="544">
        <f t="shared" si="134"/>
        <v>904.59</v>
      </c>
      <c r="Q1550" s="556"/>
      <c r="R1550" s="556">
        <v>39.33</v>
      </c>
      <c r="S1550" s="544">
        <v>904.59</v>
      </c>
      <c r="T1550" s="547">
        <f t="shared" si="130"/>
        <v>23</v>
      </c>
      <c r="U1550" s="547">
        <f t="shared" si="133"/>
        <v>904.59</v>
      </c>
    </row>
    <row r="1551" spans="1:21" x14ac:dyDescent="0.3">
      <c r="A1551" s="541" t="s">
        <v>6530</v>
      </c>
      <c r="B1551" s="557" t="s">
        <v>10</v>
      </c>
      <c r="C1551" s="558" t="s">
        <v>6531</v>
      </c>
      <c r="D1551" s="543" t="s">
        <v>1200</v>
      </c>
      <c r="E1551" s="544">
        <v>3</v>
      </c>
      <c r="F1551" s="544">
        <v>117.35</v>
      </c>
      <c r="G1551" s="544">
        <f t="shared" si="131"/>
        <v>352.05</v>
      </c>
      <c r="H1551" s="570">
        <v>0</v>
      </c>
      <c r="I1551" s="570">
        <v>117.35</v>
      </c>
      <c r="J1551" s="570">
        <v>0</v>
      </c>
      <c r="K1551" s="544">
        <v>3</v>
      </c>
      <c r="L1551" s="544">
        <v>141.88</v>
      </c>
      <c r="M1551" s="544">
        <v>425.64</v>
      </c>
      <c r="N1551" s="544">
        <v>3</v>
      </c>
      <c r="O1551" s="544">
        <v>141.88</v>
      </c>
      <c r="P1551" s="544">
        <f t="shared" si="134"/>
        <v>425.64</v>
      </c>
      <c r="Q1551" s="556"/>
      <c r="R1551" s="556">
        <v>141.88</v>
      </c>
      <c r="S1551" s="544">
        <v>425.64</v>
      </c>
      <c r="T1551" s="547">
        <f t="shared" si="130"/>
        <v>3</v>
      </c>
      <c r="U1551" s="547">
        <f t="shared" si="133"/>
        <v>425.64</v>
      </c>
    </row>
    <row r="1552" spans="1:21" x14ac:dyDescent="0.3">
      <c r="A1552" s="541" t="s">
        <v>6532</v>
      </c>
      <c r="B1552" s="557" t="s">
        <v>10</v>
      </c>
      <c r="C1552" s="558" t="s">
        <v>6533</v>
      </c>
      <c r="D1552" s="543" t="s">
        <v>1200</v>
      </c>
      <c r="E1552" s="544">
        <v>3</v>
      </c>
      <c r="F1552" s="544">
        <v>238.48</v>
      </c>
      <c r="G1552" s="544">
        <f t="shared" si="131"/>
        <v>715.44</v>
      </c>
      <c r="H1552" s="570">
        <v>0</v>
      </c>
      <c r="I1552" s="570">
        <v>238.48</v>
      </c>
      <c r="J1552" s="570">
        <v>0</v>
      </c>
      <c r="K1552" s="544">
        <v>3</v>
      </c>
      <c r="L1552" s="544">
        <v>288.33</v>
      </c>
      <c r="M1552" s="544">
        <v>864.99</v>
      </c>
      <c r="N1552" s="544">
        <v>3</v>
      </c>
      <c r="O1552" s="544">
        <v>288.33</v>
      </c>
      <c r="P1552" s="544">
        <f t="shared" si="134"/>
        <v>864.99</v>
      </c>
      <c r="Q1552" s="556"/>
      <c r="R1552" s="556">
        <v>288.33</v>
      </c>
      <c r="S1552" s="544">
        <v>864.99</v>
      </c>
      <c r="T1552" s="547">
        <f t="shared" si="130"/>
        <v>3</v>
      </c>
      <c r="U1552" s="547">
        <f t="shared" si="133"/>
        <v>864.99</v>
      </c>
    </row>
    <row r="1553" spans="1:21" x14ac:dyDescent="0.3">
      <c r="A1553" s="541" t="s">
        <v>6534</v>
      </c>
      <c r="B1553" s="557" t="s">
        <v>10</v>
      </c>
      <c r="C1553" s="558" t="s">
        <v>6535</v>
      </c>
      <c r="D1553" s="543" t="s">
        <v>1200</v>
      </c>
      <c r="E1553" s="544">
        <v>1</v>
      </c>
      <c r="F1553" s="544">
        <v>356.49</v>
      </c>
      <c r="G1553" s="544">
        <f t="shared" si="131"/>
        <v>356.49</v>
      </c>
      <c r="H1553" s="570">
        <v>0</v>
      </c>
      <c r="I1553" s="570">
        <v>356.49</v>
      </c>
      <c r="J1553" s="570">
        <v>0</v>
      </c>
      <c r="K1553" s="544">
        <v>1</v>
      </c>
      <c r="L1553" s="544">
        <v>431.01</v>
      </c>
      <c r="M1553" s="544">
        <v>431.01</v>
      </c>
      <c r="N1553" s="544">
        <v>1</v>
      </c>
      <c r="O1553" s="544">
        <v>431.01</v>
      </c>
      <c r="P1553" s="544">
        <f t="shared" si="134"/>
        <v>431.01</v>
      </c>
      <c r="Q1553" s="556"/>
      <c r="R1553" s="556">
        <v>431.01</v>
      </c>
      <c r="S1553" s="544">
        <v>431.01</v>
      </c>
      <c r="T1553" s="547">
        <f t="shared" si="130"/>
        <v>1</v>
      </c>
      <c r="U1553" s="547">
        <f t="shared" si="133"/>
        <v>431.01</v>
      </c>
    </row>
    <row r="1554" spans="1:21" ht="27.6" x14ac:dyDescent="0.3">
      <c r="A1554" s="541" t="s">
        <v>6536</v>
      </c>
      <c r="B1554" s="557" t="s">
        <v>10</v>
      </c>
      <c r="C1554" s="558" t="s">
        <v>6537</v>
      </c>
      <c r="D1554" s="543" t="s">
        <v>1474</v>
      </c>
      <c r="E1554" s="544">
        <v>3</v>
      </c>
      <c r="F1554" s="544">
        <v>29.38</v>
      </c>
      <c r="G1554" s="544">
        <f t="shared" si="131"/>
        <v>88.14</v>
      </c>
      <c r="H1554" s="570">
        <v>0</v>
      </c>
      <c r="I1554" s="570">
        <v>29.38</v>
      </c>
      <c r="J1554" s="570">
        <v>0</v>
      </c>
      <c r="K1554" s="544">
        <v>3</v>
      </c>
      <c r="L1554" s="544">
        <v>35.520000000000003</v>
      </c>
      <c r="M1554" s="544">
        <v>106.56</v>
      </c>
      <c r="N1554" s="544">
        <v>3</v>
      </c>
      <c r="O1554" s="544">
        <v>35.520000000000003</v>
      </c>
      <c r="P1554" s="544">
        <f t="shared" si="134"/>
        <v>106.56</v>
      </c>
      <c r="Q1554" s="556"/>
      <c r="R1554" s="556">
        <v>35.520000000000003</v>
      </c>
      <c r="S1554" s="544">
        <v>106.56</v>
      </c>
      <c r="T1554" s="547">
        <f t="shared" ref="T1554:T1617" si="135">Q1554+E1554</f>
        <v>3</v>
      </c>
      <c r="U1554" s="547">
        <f t="shared" si="133"/>
        <v>106.56</v>
      </c>
    </row>
    <row r="1555" spans="1:21" ht="27.6" x14ac:dyDescent="0.3">
      <c r="A1555" s="541" t="s">
        <v>6538</v>
      </c>
      <c r="B1555" s="557" t="s">
        <v>10</v>
      </c>
      <c r="C1555" s="558" t="s">
        <v>6539</v>
      </c>
      <c r="D1555" s="543" t="s">
        <v>1474</v>
      </c>
      <c r="E1555" s="544">
        <v>25</v>
      </c>
      <c r="F1555" s="544">
        <v>29.38</v>
      </c>
      <c r="G1555" s="544">
        <f t="shared" si="131"/>
        <v>734.5</v>
      </c>
      <c r="H1555" s="570">
        <v>0</v>
      </c>
      <c r="I1555" s="570">
        <v>29.38</v>
      </c>
      <c r="J1555" s="570">
        <v>0</v>
      </c>
      <c r="K1555" s="544">
        <v>25</v>
      </c>
      <c r="L1555" s="544">
        <v>35.520000000000003</v>
      </c>
      <c r="M1555" s="544">
        <v>888</v>
      </c>
      <c r="N1555" s="544">
        <v>25</v>
      </c>
      <c r="O1555" s="544">
        <v>35.520000000000003</v>
      </c>
      <c r="P1555" s="544">
        <f t="shared" si="134"/>
        <v>888</v>
      </c>
      <c r="Q1555" s="556"/>
      <c r="R1555" s="556">
        <v>35.520000000000003</v>
      </c>
      <c r="S1555" s="544">
        <v>888</v>
      </c>
      <c r="T1555" s="547">
        <f t="shared" si="135"/>
        <v>25</v>
      </c>
      <c r="U1555" s="547">
        <f t="shared" si="133"/>
        <v>888</v>
      </c>
    </row>
    <row r="1556" spans="1:21" ht="27.6" x14ac:dyDescent="0.3">
      <c r="A1556" s="541" t="s">
        <v>6540</v>
      </c>
      <c r="B1556" s="557" t="s">
        <v>10</v>
      </c>
      <c r="C1556" s="558" t="s">
        <v>5355</v>
      </c>
      <c r="D1556" s="543" t="s">
        <v>1474</v>
      </c>
      <c r="E1556" s="544">
        <v>4</v>
      </c>
      <c r="F1556" s="544">
        <v>19.72</v>
      </c>
      <c r="G1556" s="544">
        <f t="shared" si="131"/>
        <v>78.88</v>
      </c>
      <c r="H1556" s="570">
        <v>0</v>
      </c>
      <c r="I1556" s="570">
        <v>19.72</v>
      </c>
      <c r="J1556" s="570">
        <v>0</v>
      </c>
      <c r="K1556" s="544">
        <v>4</v>
      </c>
      <c r="L1556" s="544">
        <v>23.84</v>
      </c>
      <c r="M1556" s="544">
        <v>95.36</v>
      </c>
      <c r="N1556" s="544">
        <v>4</v>
      </c>
      <c r="O1556" s="544">
        <v>23.84</v>
      </c>
      <c r="P1556" s="544">
        <f t="shared" si="134"/>
        <v>95.36</v>
      </c>
      <c r="Q1556" s="556"/>
      <c r="R1556" s="556">
        <v>23.84</v>
      </c>
      <c r="S1556" s="544">
        <v>95.36</v>
      </c>
      <c r="T1556" s="547">
        <f t="shared" si="135"/>
        <v>4</v>
      </c>
      <c r="U1556" s="547">
        <f t="shared" si="133"/>
        <v>95.36</v>
      </c>
    </row>
    <row r="1557" spans="1:21" x14ac:dyDescent="0.3">
      <c r="A1557" s="541" t="s">
        <v>6541</v>
      </c>
      <c r="B1557" s="557" t="s">
        <v>10</v>
      </c>
      <c r="C1557" s="558" t="s">
        <v>6542</v>
      </c>
      <c r="D1557" s="543" t="s">
        <v>1200</v>
      </c>
      <c r="E1557" s="544">
        <v>4</v>
      </c>
      <c r="F1557" s="544">
        <v>47.15</v>
      </c>
      <c r="G1557" s="544">
        <f t="shared" si="131"/>
        <v>188.6</v>
      </c>
      <c r="H1557" s="570">
        <v>0</v>
      </c>
      <c r="I1557" s="570">
        <v>47.15</v>
      </c>
      <c r="J1557" s="570">
        <v>0</v>
      </c>
      <c r="K1557" s="544">
        <v>4</v>
      </c>
      <c r="L1557" s="544">
        <v>57</v>
      </c>
      <c r="M1557" s="544">
        <v>228</v>
      </c>
      <c r="N1557" s="544">
        <v>4</v>
      </c>
      <c r="O1557" s="544">
        <v>57</v>
      </c>
      <c r="P1557" s="544">
        <f t="shared" si="134"/>
        <v>228</v>
      </c>
      <c r="Q1557" s="556"/>
      <c r="R1557" s="556">
        <v>57</v>
      </c>
      <c r="S1557" s="544">
        <v>228</v>
      </c>
      <c r="T1557" s="547">
        <f t="shared" si="135"/>
        <v>4</v>
      </c>
      <c r="U1557" s="547">
        <f t="shared" si="133"/>
        <v>228</v>
      </c>
    </row>
    <row r="1558" spans="1:21" ht="27.6" x14ac:dyDescent="0.3">
      <c r="A1558" s="541" t="s">
        <v>6543</v>
      </c>
      <c r="B1558" s="557" t="s">
        <v>10</v>
      </c>
      <c r="C1558" s="558" t="s">
        <v>6544</v>
      </c>
      <c r="D1558" s="543" t="s">
        <v>1200</v>
      </c>
      <c r="E1558" s="544">
        <v>3</v>
      </c>
      <c r="F1558" s="544">
        <v>23.89</v>
      </c>
      <c r="G1558" s="544">
        <f t="shared" si="131"/>
        <v>71.67</v>
      </c>
      <c r="H1558" s="570">
        <v>0</v>
      </c>
      <c r="I1558" s="570">
        <v>23.89</v>
      </c>
      <c r="J1558" s="570">
        <v>0</v>
      </c>
      <c r="K1558" s="544">
        <v>3</v>
      </c>
      <c r="L1558" s="544">
        <v>28.88</v>
      </c>
      <c r="M1558" s="544">
        <v>86.64</v>
      </c>
      <c r="N1558" s="544">
        <v>3</v>
      </c>
      <c r="O1558" s="544">
        <v>28.88</v>
      </c>
      <c r="P1558" s="544">
        <f t="shared" si="134"/>
        <v>86.64</v>
      </c>
      <c r="Q1558" s="556"/>
      <c r="R1558" s="556">
        <v>28.88</v>
      </c>
      <c r="S1558" s="544">
        <v>86.64</v>
      </c>
      <c r="T1558" s="547">
        <f t="shared" si="135"/>
        <v>3</v>
      </c>
      <c r="U1558" s="547">
        <f t="shared" si="133"/>
        <v>86.64</v>
      </c>
    </row>
    <row r="1559" spans="1:21" ht="27.6" x14ac:dyDescent="0.3">
      <c r="A1559" s="541" t="s">
        <v>6545</v>
      </c>
      <c r="B1559" s="557" t="s">
        <v>10</v>
      </c>
      <c r="C1559" s="558" t="s">
        <v>6546</v>
      </c>
      <c r="D1559" s="543" t="s">
        <v>1200</v>
      </c>
      <c r="E1559" s="544">
        <v>3</v>
      </c>
      <c r="F1559" s="544">
        <v>21.4</v>
      </c>
      <c r="G1559" s="544">
        <f t="shared" si="131"/>
        <v>64.2</v>
      </c>
      <c r="H1559" s="570">
        <v>0</v>
      </c>
      <c r="I1559" s="570">
        <v>21.4</v>
      </c>
      <c r="J1559" s="570">
        <v>0</v>
      </c>
      <c r="K1559" s="544">
        <v>3</v>
      </c>
      <c r="L1559" s="544">
        <v>25.87</v>
      </c>
      <c r="M1559" s="544">
        <v>77.61</v>
      </c>
      <c r="N1559" s="544">
        <v>3</v>
      </c>
      <c r="O1559" s="544">
        <v>25.87</v>
      </c>
      <c r="P1559" s="544">
        <f t="shared" si="134"/>
        <v>77.61</v>
      </c>
      <c r="Q1559" s="556"/>
      <c r="R1559" s="556">
        <v>25.87</v>
      </c>
      <c r="S1559" s="544">
        <v>77.61</v>
      </c>
      <c r="T1559" s="547">
        <f t="shared" si="135"/>
        <v>3</v>
      </c>
      <c r="U1559" s="547">
        <f t="shared" si="133"/>
        <v>77.61</v>
      </c>
    </row>
    <row r="1560" spans="1:21" ht="27.6" x14ac:dyDescent="0.3">
      <c r="A1560" s="541" t="s">
        <v>6547</v>
      </c>
      <c r="B1560" s="557" t="s">
        <v>10</v>
      </c>
      <c r="C1560" s="558" t="s">
        <v>6548</v>
      </c>
      <c r="D1560" s="543" t="s">
        <v>1200</v>
      </c>
      <c r="E1560" s="544">
        <v>3</v>
      </c>
      <c r="F1560" s="544">
        <v>21.4</v>
      </c>
      <c r="G1560" s="544">
        <f t="shared" si="131"/>
        <v>64.2</v>
      </c>
      <c r="H1560" s="570">
        <v>0</v>
      </c>
      <c r="I1560" s="570">
        <v>21.4</v>
      </c>
      <c r="J1560" s="570">
        <v>0</v>
      </c>
      <c r="K1560" s="544">
        <v>3</v>
      </c>
      <c r="L1560" s="544">
        <v>25.87</v>
      </c>
      <c r="M1560" s="544">
        <v>77.61</v>
      </c>
      <c r="N1560" s="544">
        <v>3</v>
      </c>
      <c r="O1560" s="544">
        <v>25.87</v>
      </c>
      <c r="P1560" s="544">
        <f t="shared" si="134"/>
        <v>77.61</v>
      </c>
      <c r="Q1560" s="556"/>
      <c r="R1560" s="556">
        <v>25.87</v>
      </c>
      <c r="S1560" s="544">
        <v>77.61</v>
      </c>
      <c r="T1560" s="547">
        <f t="shared" si="135"/>
        <v>3</v>
      </c>
      <c r="U1560" s="547">
        <f t="shared" si="133"/>
        <v>77.61</v>
      </c>
    </row>
    <row r="1561" spans="1:21" x14ac:dyDescent="0.3">
      <c r="A1561" s="541" t="s">
        <v>6549</v>
      </c>
      <c r="B1561" s="557" t="s">
        <v>10</v>
      </c>
      <c r="C1561" s="558" t="s">
        <v>5252</v>
      </c>
      <c r="D1561" s="543" t="s">
        <v>76</v>
      </c>
      <c r="E1561" s="544">
        <v>1</v>
      </c>
      <c r="F1561" s="544">
        <v>10765.78</v>
      </c>
      <c r="G1561" s="544">
        <f t="shared" si="131"/>
        <v>10765.78</v>
      </c>
      <c r="H1561" s="570">
        <v>0</v>
      </c>
      <c r="I1561" s="570">
        <v>10765.78</v>
      </c>
      <c r="J1561" s="570">
        <v>0</v>
      </c>
      <c r="K1561" s="544">
        <v>1</v>
      </c>
      <c r="L1561" s="544">
        <v>13016.4</v>
      </c>
      <c r="M1561" s="544">
        <v>13016.4</v>
      </c>
      <c r="N1561" s="544">
        <v>1</v>
      </c>
      <c r="O1561" s="544">
        <v>13016.4</v>
      </c>
      <c r="P1561" s="544">
        <f t="shared" si="134"/>
        <v>13016.4</v>
      </c>
      <c r="Q1561" s="556"/>
      <c r="R1561" s="556">
        <v>13016.4</v>
      </c>
      <c r="S1561" s="544">
        <v>0</v>
      </c>
      <c r="T1561" s="547">
        <f t="shared" si="135"/>
        <v>1</v>
      </c>
      <c r="U1561" s="547">
        <f t="shared" si="133"/>
        <v>13016.4</v>
      </c>
    </row>
    <row r="1562" spans="1:21" x14ac:dyDescent="0.3">
      <c r="A1562" s="559" t="s">
        <v>2934</v>
      </c>
      <c r="B1562" s="560" t="s">
        <v>5061</v>
      </c>
      <c r="C1562" s="561"/>
      <c r="D1562" s="562">
        <v>0</v>
      </c>
      <c r="E1562" s="563">
        <v>0</v>
      </c>
      <c r="F1562" s="563">
        <v>0</v>
      </c>
      <c r="G1562" s="563">
        <f t="shared" si="131"/>
        <v>0</v>
      </c>
      <c r="H1562" s="563">
        <v>0</v>
      </c>
      <c r="I1562" s="563">
        <v>0</v>
      </c>
      <c r="J1562" s="563">
        <v>0</v>
      </c>
      <c r="K1562" s="563"/>
      <c r="L1562" s="563">
        <v>0</v>
      </c>
      <c r="M1562" s="563"/>
      <c r="N1562" s="563"/>
      <c r="O1562" s="563">
        <v>0</v>
      </c>
      <c r="P1562" s="563"/>
      <c r="Q1562" s="564"/>
      <c r="R1562" s="564"/>
      <c r="S1562" s="565">
        <v>0</v>
      </c>
      <c r="T1562" s="566">
        <f t="shared" si="135"/>
        <v>0</v>
      </c>
      <c r="U1562" s="566">
        <f t="shared" si="133"/>
        <v>0</v>
      </c>
    </row>
    <row r="1563" spans="1:21" x14ac:dyDescent="0.3">
      <c r="A1563" s="541" t="s">
        <v>6550</v>
      </c>
      <c r="B1563" s="557" t="s">
        <v>10</v>
      </c>
      <c r="C1563" s="558" t="s">
        <v>4466</v>
      </c>
      <c r="D1563" s="543" t="s">
        <v>91</v>
      </c>
      <c r="E1563" s="544">
        <v>34.5</v>
      </c>
      <c r="F1563" s="544">
        <v>63.26</v>
      </c>
      <c r="G1563" s="544">
        <f t="shared" ref="G1563:G1626" si="136">ROUND(E1563*F1563,2)</f>
        <v>2182.4699999999998</v>
      </c>
      <c r="H1563" s="570">
        <v>0</v>
      </c>
      <c r="I1563" s="570">
        <v>63.26</v>
      </c>
      <c r="J1563" s="570">
        <v>0</v>
      </c>
      <c r="K1563" s="544">
        <v>34.5</v>
      </c>
      <c r="L1563" s="544">
        <v>76.48</v>
      </c>
      <c r="M1563" s="544">
        <v>2638.56</v>
      </c>
      <c r="N1563" s="544">
        <v>34.5</v>
      </c>
      <c r="O1563" s="544">
        <v>76.48</v>
      </c>
      <c r="P1563" s="544">
        <f>ROUND(N1563*O1563,2)</f>
        <v>2638.56</v>
      </c>
      <c r="Q1563" s="556"/>
      <c r="R1563" s="556">
        <v>76.48</v>
      </c>
      <c r="S1563" s="544">
        <v>0</v>
      </c>
      <c r="T1563" s="547">
        <f t="shared" si="135"/>
        <v>34.5</v>
      </c>
      <c r="U1563" s="547">
        <f t="shared" si="133"/>
        <v>2638.56</v>
      </c>
    </row>
    <row r="1564" spans="1:21" x14ac:dyDescent="0.3">
      <c r="A1564" s="541" t="s">
        <v>6551</v>
      </c>
      <c r="B1564" s="557" t="s">
        <v>10</v>
      </c>
      <c r="C1564" s="558" t="s">
        <v>4470</v>
      </c>
      <c r="D1564" s="543" t="s">
        <v>91</v>
      </c>
      <c r="E1564" s="544">
        <v>34.5</v>
      </c>
      <c r="F1564" s="544">
        <v>38.35</v>
      </c>
      <c r="G1564" s="544">
        <f t="shared" si="136"/>
        <v>1323.08</v>
      </c>
      <c r="H1564" s="570">
        <v>0</v>
      </c>
      <c r="I1564" s="570">
        <v>38.35</v>
      </c>
      <c r="J1564" s="570">
        <v>0</v>
      </c>
      <c r="K1564" s="544">
        <v>34.5</v>
      </c>
      <c r="L1564" s="544">
        <v>46.36</v>
      </c>
      <c r="M1564" s="544">
        <v>1599.42</v>
      </c>
      <c r="N1564" s="544">
        <v>34.5</v>
      </c>
      <c r="O1564" s="544">
        <v>46.36</v>
      </c>
      <c r="P1564" s="544">
        <f>ROUND(N1564*O1564,2)</f>
        <v>1599.42</v>
      </c>
      <c r="Q1564" s="556"/>
      <c r="R1564" s="556">
        <v>46.36</v>
      </c>
      <c r="S1564" s="544">
        <v>0</v>
      </c>
      <c r="T1564" s="547">
        <f t="shared" si="135"/>
        <v>34.5</v>
      </c>
      <c r="U1564" s="547">
        <f t="shared" si="133"/>
        <v>1599.42</v>
      </c>
    </row>
    <row r="1565" spans="1:21" x14ac:dyDescent="0.3">
      <c r="A1565" s="541" t="s">
        <v>6552</v>
      </c>
      <c r="B1565" s="557" t="s">
        <v>10</v>
      </c>
      <c r="C1565" s="558" t="s">
        <v>6553</v>
      </c>
      <c r="D1565" s="543" t="s">
        <v>179</v>
      </c>
      <c r="E1565" s="544">
        <v>230</v>
      </c>
      <c r="F1565" s="544">
        <v>42.81</v>
      </c>
      <c r="G1565" s="544">
        <f t="shared" si="136"/>
        <v>9846.2999999999993</v>
      </c>
      <c r="H1565" s="570">
        <v>0</v>
      </c>
      <c r="I1565" s="570">
        <v>42.81</v>
      </c>
      <c r="J1565" s="570">
        <v>0</v>
      </c>
      <c r="K1565" s="544">
        <v>230</v>
      </c>
      <c r="L1565" s="544">
        <v>51.75</v>
      </c>
      <c r="M1565" s="544">
        <v>11902.5</v>
      </c>
      <c r="N1565" s="544">
        <v>230</v>
      </c>
      <c r="O1565" s="544">
        <v>51.75</v>
      </c>
      <c r="P1565" s="544">
        <f>ROUND(N1565*O1565,2)</f>
        <v>11902.5</v>
      </c>
      <c r="Q1565" s="556"/>
      <c r="R1565" s="556">
        <v>51.75</v>
      </c>
      <c r="S1565" s="544">
        <v>0</v>
      </c>
      <c r="T1565" s="547">
        <f t="shared" si="135"/>
        <v>230</v>
      </c>
      <c r="U1565" s="547">
        <f t="shared" si="133"/>
        <v>11902.5</v>
      </c>
    </row>
    <row r="1566" spans="1:21" x14ac:dyDescent="0.3">
      <c r="A1566" s="541" t="s">
        <v>6554</v>
      </c>
      <c r="B1566" s="557" t="s">
        <v>10</v>
      </c>
      <c r="C1566" s="558" t="s">
        <v>5065</v>
      </c>
      <c r="D1566" s="543" t="s">
        <v>217</v>
      </c>
      <c r="E1566" s="544">
        <v>10</v>
      </c>
      <c r="F1566" s="544">
        <v>194.31</v>
      </c>
      <c r="G1566" s="544">
        <f t="shared" si="136"/>
        <v>1943.1</v>
      </c>
      <c r="H1566" s="570">
        <v>0</v>
      </c>
      <c r="I1566" s="570">
        <v>194.31</v>
      </c>
      <c r="J1566" s="570">
        <v>0</v>
      </c>
      <c r="K1566" s="544">
        <v>10</v>
      </c>
      <c r="L1566" s="544">
        <v>234.93</v>
      </c>
      <c r="M1566" s="544">
        <v>2349.3000000000002</v>
      </c>
      <c r="N1566" s="544">
        <v>10</v>
      </c>
      <c r="O1566" s="544">
        <v>234.93</v>
      </c>
      <c r="P1566" s="544">
        <f>ROUND(N1566*O1566,2)</f>
        <v>2349.3000000000002</v>
      </c>
      <c r="Q1566" s="556"/>
      <c r="R1566" s="556">
        <v>234.93</v>
      </c>
      <c r="S1566" s="544">
        <v>0</v>
      </c>
      <c r="T1566" s="547">
        <f t="shared" si="135"/>
        <v>10</v>
      </c>
      <c r="U1566" s="547">
        <f t="shared" si="133"/>
        <v>2349.3000000000002</v>
      </c>
    </row>
    <row r="1567" spans="1:21" x14ac:dyDescent="0.3">
      <c r="A1567" s="541" t="s">
        <v>6555</v>
      </c>
      <c r="B1567" s="557" t="s">
        <v>10</v>
      </c>
      <c r="C1567" s="558" t="s">
        <v>4514</v>
      </c>
      <c r="D1567" s="543" t="s">
        <v>217</v>
      </c>
      <c r="E1567" s="544">
        <v>10</v>
      </c>
      <c r="F1567" s="544">
        <v>45.95</v>
      </c>
      <c r="G1567" s="544">
        <f t="shared" si="136"/>
        <v>459.5</v>
      </c>
      <c r="H1567" s="570">
        <v>0</v>
      </c>
      <c r="I1567" s="570">
        <v>45.95</v>
      </c>
      <c r="J1567" s="570">
        <v>0</v>
      </c>
      <c r="K1567" s="544">
        <v>10</v>
      </c>
      <c r="L1567" s="544">
        <v>55.55</v>
      </c>
      <c r="M1567" s="544">
        <v>555.5</v>
      </c>
      <c r="N1567" s="544">
        <v>10</v>
      </c>
      <c r="O1567" s="544">
        <v>55.55</v>
      </c>
      <c r="P1567" s="544">
        <f>ROUND(N1567*O1567,2)</f>
        <v>555.5</v>
      </c>
      <c r="Q1567" s="556"/>
      <c r="R1567" s="556">
        <v>55.55</v>
      </c>
      <c r="S1567" s="544">
        <v>0</v>
      </c>
      <c r="T1567" s="547">
        <f t="shared" si="135"/>
        <v>10</v>
      </c>
      <c r="U1567" s="547">
        <f t="shared" si="133"/>
        <v>555.5</v>
      </c>
    </row>
    <row r="1568" spans="1:21" x14ac:dyDescent="0.3">
      <c r="A1568" s="541" t="s">
        <v>6556</v>
      </c>
      <c r="B1568" s="557" t="s">
        <v>10</v>
      </c>
      <c r="C1568" s="558" t="s">
        <v>4516</v>
      </c>
      <c r="D1568" s="543" t="s">
        <v>1200</v>
      </c>
      <c r="E1568" s="544">
        <v>11</v>
      </c>
      <c r="F1568" s="544">
        <v>5.47</v>
      </c>
      <c r="G1568" s="544">
        <f t="shared" si="136"/>
        <v>60.17</v>
      </c>
      <c r="H1568" s="570">
        <v>0</v>
      </c>
      <c r="I1568" s="570">
        <v>5.47</v>
      </c>
      <c r="J1568" s="570">
        <v>0</v>
      </c>
      <c r="K1568" s="544">
        <v>11</v>
      </c>
      <c r="L1568" s="544">
        <v>6.61</v>
      </c>
      <c r="M1568" s="544">
        <v>72.709999999999994</v>
      </c>
      <c r="N1568" s="544">
        <v>11</v>
      </c>
      <c r="O1568" s="544">
        <v>6.61</v>
      </c>
      <c r="P1568" s="544">
        <f t="shared" ref="P1568:P1585" si="137">ROUND(N1568*O1568,2)</f>
        <v>72.709999999999994</v>
      </c>
      <c r="Q1568" s="556"/>
      <c r="R1568" s="556">
        <v>6.61</v>
      </c>
      <c r="S1568" s="544">
        <v>0</v>
      </c>
      <c r="T1568" s="547">
        <f t="shared" si="135"/>
        <v>11</v>
      </c>
      <c r="U1568" s="547">
        <f t="shared" si="133"/>
        <v>72.709999999999994</v>
      </c>
    </row>
    <row r="1569" spans="1:21" x14ac:dyDescent="0.3">
      <c r="A1569" s="541" t="s">
        <v>6557</v>
      </c>
      <c r="B1569" s="557" t="s">
        <v>10</v>
      </c>
      <c r="C1569" s="558" t="s">
        <v>6558</v>
      </c>
      <c r="D1569" s="543" t="s">
        <v>1200</v>
      </c>
      <c r="E1569" s="544">
        <v>9</v>
      </c>
      <c r="F1569" s="544">
        <v>78.39</v>
      </c>
      <c r="G1569" s="544">
        <f t="shared" si="136"/>
        <v>705.51</v>
      </c>
      <c r="H1569" s="570">
        <v>0</v>
      </c>
      <c r="I1569" s="570">
        <v>78.39</v>
      </c>
      <c r="J1569" s="570">
        <v>0</v>
      </c>
      <c r="K1569" s="544">
        <v>9</v>
      </c>
      <c r="L1569" s="544">
        <v>94.77</v>
      </c>
      <c r="M1569" s="544">
        <v>852.93</v>
      </c>
      <c r="N1569" s="544">
        <v>9</v>
      </c>
      <c r="O1569" s="544">
        <v>94.77</v>
      </c>
      <c r="P1569" s="544">
        <f t="shared" si="137"/>
        <v>852.93</v>
      </c>
      <c r="Q1569" s="556"/>
      <c r="R1569" s="556">
        <v>94.77</v>
      </c>
      <c r="S1569" s="544">
        <v>0</v>
      </c>
      <c r="T1569" s="547">
        <f t="shared" si="135"/>
        <v>9</v>
      </c>
      <c r="U1569" s="547">
        <f t="shared" si="133"/>
        <v>852.93</v>
      </c>
    </row>
    <row r="1570" spans="1:21" ht="27.6" x14ac:dyDescent="0.3">
      <c r="A1570" s="541" t="s">
        <v>6559</v>
      </c>
      <c r="B1570" s="557" t="s">
        <v>10</v>
      </c>
      <c r="C1570" s="558" t="s">
        <v>6560</v>
      </c>
      <c r="D1570" s="543" t="s">
        <v>1200</v>
      </c>
      <c r="E1570" s="544">
        <v>1</v>
      </c>
      <c r="F1570" s="544">
        <v>238.17</v>
      </c>
      <c r="G1570" s="544">
        <f t="shared" si="136"/>
        <v>238.17</v>
      </c>
      <c r="H1570" s="570">
        <v>0</v>
      </c>
      <c r="I1570" s="570">
        <v>238.17</v>
      </c>
      <c r="J1570" s="570">
        <v>0</v>
      </c>
      <c r="K1570" s="544">
        <v>1</v>
      </c>
      <c r="L1570" s="544">
        <v>287.95999999999998</v>
      </c>
      <c r="M1570" s="544">
        <v>287.95999999999998</v>
      </c>
      <c r="N1570" s="544">
        <v>1</v>
      </c>
      <c r="O1570" s="544">
        <v>287.95999999999998</v>
      </c>
      <c r="P1570" s="544">
        <f t="shared" si="137"/>
        <v>287.95999999999998</v>
      </c>
      <c r="Q1570" s="556"/>
      <c r="R1570" s="556">
        <v>287.95999999999998</v>
      </c>
      <c r="S1570" s="544">
        <v>0</v>
      </c>
      <c r="T1570" s="547">
        <f t="shared" si="135"/>
        <v>1</v>
      </c>
      <c r="U1570" s="547">
        <f t="shared" si="133"/>
        <v>287.95999999999998</v>
      </c>
    </row>
    <row r="1571" spans="1:21" x14ac:dyDescent="0.3">
      <c r="A1571" s="541" t="s">
        <v>6561</v>
      </c>
      <c r="B1571" s="557" t="s">
        <v>10</v>
      </c>
      <c r="C1571" s="558" t="s">
        <v>6048</v>
      </c>
      <c r="D1571" s="543" t="s">
        <v>1200</v>
      </c>
      <c r="E1571" s="544">
        <v>20</v>
      </c>
      <c r="F1571" s="544">
        <v>7.72</v>
      </c>
      <c r="G1571" s="544">
        <f t="shared" si="136"/>
        <v>154.4</v>
      </c>
      <c r="H1571" s="570">
        <v>0</v>
      </c>
      <c r="I1571" s="570">
        <v>7.72</v>
      </c>
      <c r="J1571" s="570">
        <v>0</v>
      </c>
      <c r="K1571" s="544">
        <v>20</v>
      </c>
      <c r="L1571" s="544">
        <v>9.33</v>
      </c>
      <c r="M1571" s="544">
        <v>186.6</v>
      </c>
      <c r="N1571" s="544">
        <v>20</v>
      </c>
      <c r="O1571" s="544">
        <v>9.33</v>
      </c>
      <c r="P1571" s="544">
        <f t="shared" si="137"/>
        <v>186.6</v>
      </c>
      <c r="Q1571" s="556"/>
      <c r="R1571" s="556">
        <v>9.33</v>
      </c>
      <c r="S1571" s="544">
        <v>0</v>
      </c>
      <c r="T1571" s="547">
        <f t="shared" si="135"/>
        <v>20</v>
      </c>
      <c r="U1571" s="547">
        <f t="shared" si="133"/>
        <v>186.6</v>
      </c>
    </row>
    <row r="1572" spans="1:21" x14ac:dyDescent="0.3">
      <c r="A1572" s="541" t="s">
        <v>6562</v>
      </c>
      <c r="B1572" s="557" t="s">
        <v>10</v>
      </c>
      <c r="C1572" s="558" t="s">
        <v>6563</v>
      </c>
      <c r="D1572" s="543" t="s">
        <v>179</v>
      </c>
      <c r="E1572" s="544">
        <v>10</v>
      </c>
      <c r="F1572" s="544">
        <v>13.47</v>
      </c>
      <c r="G1572" s="544">
        <f t="shared" si="136"/>
        <v>134.69999999999999</v>
      </c>
      <c r="H1572" s="570">
        <v>0</v>
      </c>
      <c r="I1572" s="570">
        <v>13.47</v>
      </c>
      <c r="J1572" s="570">
        <v>0</v>
      </c>
      <c r="K1572" s="544">
        <v>10</v>
      </c>
      <c r="L1572" s="544">
        <v>16.28</v>
      </c>
      <c r="M1572" s="544">
        <v>162.80000000000001</v>
      </c>
      <c r="N1572" s="544">
        <v>10</v>
      </c>
      <c r="O1572" s="544">
        <v>16.28</v>
      </c>
      <c r="P1572" s="544">
        <f t="shared" si="137"/>
        <v>162.80000000000001</v>
      </c>
      <c r="Q1572" s="556"/>
      <c r="R1572" s="556">
        <v>16.28</v>
      </c>
      <c r="S1572" s="544">
        <v>162.80000000000001</v>
      </c>
      <c r="T1572" s="547">
        <f t="shared" si="135"/>
        <v>10</v>
      </c>
      <c r="U1572" s="547">
        <f t="shared" si="133"/>
        <v>162.80000000000001</v>
      </c>
    </row>
    <row r="1573" spans="1:21" x14ac:dyDescent="0.3">
      <c r="A1573" s="541" t="s">
        <v>6564</v>
      </c>
      <c r="B1573" s="557" t="s">
        <v>10</v>
      </c>
      <c r="C1573" s="558" t="s">
        <v>6565</v>
      </c>
      <c r="D1573" s="543" t="s">
        <v>217</v>
      </c>
      <c r="E1573" s="544">
        <v>10</v>
      </c>
      <c r="F1573" s="544">
        <v>15.28</v>
      </c>
      <c r="G1573" s="544">
        <f t="shared" si="136"/>
        <v>152.80000000000001</v>
      </c>
      <c r="H1573" s="570">
        <v>0</v>
      </c>
      <c r="I1573" s="570">
        <v>15.28</v>
      </c>
      <c r="J1573" s="570">
        <v>0</v>
      </c>
      <c r="K1573" s="544">
        <v>10</v>
      </c>
      <c r="L1573" s="544">
        <v>18.47</v>
      </c>
      <c r="M1573" s="544">
        <v>184.7</v>
      </c>
      <c r="N1573" s="544">
        <v>10</v>
      </c>
      <c r="O1573" s="544">
        <v>18.47</v>
      </c>
      <c r="P1573" s="544">
        <f t="shared" si="137"/>
        <v>184.7</v>
      </c>
      <c r="Q1573" s="556"/>
      <c r="R1573" s="556">
        <v>18.47</v>
      </c>
      <c r="S1573" s="544">
        <v>184.7</v>
      </c>
      <c r="T1573" s="547">
        <f t="shared" si="135"/>
        <v>10</v>
      </c>
      <c r="U1573" s="547">
        <f t="shared" si="133"/>
        <v>184.7</v>
      </c>
    </row>
    <row r="1574" spans="1:21" x14ac:dyDescent="0.3">
      <c r="A1574" s="541" t="s">
        <v>6566</v>
      </c>
      <c r="B1574" s="557" t="s">
        <v>10</v>
      </c>
      <c r="C1574" s="558" t="s">
        <v>5079</v>
      </c>
      <c r="D1574" s="543" t="s">
        <v>217</v>
      </c>
      <c r="E1574" s="544">
        <v>92</v>
      </c>
      <c r="F1574" s="544">
        <v>20.94</v>
      </c>
      <c r="G1574" s="544">
        <f t="shared" si="136"/>
        <v>1926.48</v>
      </c>
      <c r="H1574" s="570">
        <v>0</v>
      </c>
      <c r="I1574" s="570">
        <v>20.94</v>
      </c>
      <c r="J1574" s="570">
        <v>0</v>
      </c>
      <c r="K1574" s="544">
        <v>92</v>
      </c>
      <c r="L1574" s="544">
        <v>25.31</v>
      </c>
      <c r="M1574" s="544">
        <v>2328.52</v>
      </c>
      <c r="N1574" s="544">
        <v>92</v>
      </c>
      <c r="O1574" s="544">
        <v>25.31</v>
      </c>
      <c r="P1574" s="544">
        <f t="shared" si="137"/>
        <v>2328.52</v>
      </c>
      <c r="Q1574" s="556"/>
      <c r="R1574" s="556">
        <v>25.31</v>
      </c>
      <c r="S1574" s="544">
        <v>0</v>
      </c>
      <c r="T1574" s="547">
        <f t="shared" si="135"/>
        <v>92</v>
      </c>
      <c r="U1574" s="547">
        <f t="shared" si="133"/>
        <v>2328.52</v>
      </c>
    </row>
    <row r="1575" spans="1:21" x14ac:dyDescent="0.3">
      <c r="A1575" s="541" t="s">
        <v>6567</v>
      </c>
      <c r="B1575" s="557" t="s">
        <v>10</v>
      </c>
      <c r="C1575" s="558" t="s">
        <v>5081</v>
      </c>
      <c r="D1575" s="543" t="s">
        <v>1168</v>
      </c>
      <c r="E1575" s="544">
        <v>450</v>
      </c>
      <c r="F1575" s="544">
        <v>15.22</v>
      </c>
      <c r="G1575" s="544">
        <f t="shared" si="136"/>
        <v>6849</v>
      </c>
      <c r="H1575" s="570">
        <v>0</v>
      </c>
      <c r="I1575" s="570">
        <v>15.22</v>
      </c>
      <c r="J1575" s="570">
        <v>0</v>
      </c>
      <c r="K1575" s="544">
        <v>450</v>
      </c>
      <c r="L1575" s="544">
        <v>18.399999999999999</v>
      </c>
      <c r="M1575" s="544">
        <v>8280</v>
      </c>
      <c r="N1575" s="544">
        <v>450</v>
      </c>
      <c r="O1575" s="544">
        <v>18.399999999999999</v>
      </c>
      <c r="P1575" s="544">
        <f t="shared" si="137"/>
        <v>8280</v>
      </c>
      <c r="Q1575" s="556"/>
      <c r="R1575" s="556">
        <v>18.399999999999999</v>
      </c>
      <c r="S1575" s="544">
        <v>0</v>
      </c>
      <c r="T1575" s="547">
        <f t="shared" si="135"/>
        <v>450</v>
      </c>
      <c r="U1575" s="547">
        <f t="shared" si="133"/>
        <v>8280</v>
      </c>
    </row>
    <row r="1576" spans="1:21" x14ac:dyDescent="0.3">
      <c r="A1576" s="541" t="s">
        <v>6568</v>
      </c>
      <c r="B1576" s="557" t="s">
        <v>10</v>
      </c>
      <c r="C1576" s="558" t="s">
        <v>6569</v>
      </c>
      <c r="D1576" s="543" t="s">
        <v>1200</v>
      </c>
      <c r="E1576" s="544">
        <v>257</v>
      </c>
      <c r="F1576" s="544">
        <v>13.73</v>
      </c>
      <c r="G1576" s="544">
        <f t="shared" si="136"/>
        <v>3528.61</v>
      </c>
      <c r="H1576" s="570">
        <v>0</v>
      </c>
      <c r="I1576" s="570">
        <v>13.73</v>
      </c>
      <c r="J1576" s="570">
        <v>0</v>
      </c>
      <c r="K1576" s="544">
        <v>257</v>
      </c>
      <c r="L1576" s="544">
        <v>16.600000000000001</v>
      </c>
      <c r="M1576" s="544">
        <v>4266.2</v>
      </c>
      <c r="N1576" s="544">
        <v>257</v>
      </c>
      <c r="O1576" s="544">
        <v>16.600000000000001</v>
      </c>
      <c r="P1576" s="544">
        <f t="shared" si="137"/>
        <v>4266.2</v>
      </c>
      <c r="Q1576" s="556"/>
      <c r="R1576" s="556">
        <v>16.600000000000001</v>
      </c>
      <c r="S1576" s="544">
        <v>0</v>
      </c>
      <c r="T1576" s="547">
        <f t="shared" si="135"/>
        <v>257</v>
      </c>
      <c r="U1576" s="547">
        <f t="shared" si="133"/>
        <v>4266.2</v>
      </c>
    </row>
    <row r="1577" spans="1:21" x14ac:dyDescent="0.3">
      <c r="A1577" s="541" t="s">
        <v>6570</v>
      </c>
      <c r="B1577" s="557" t="s">
        <v>10</v>
      </c>
      <c r="C1577" s="558" t="s">
        <v>5091</v>
      </c>
      <c r="D1577" s="543" t="s">
        <v>217</v>
      </c>
      <c r="E1577" s="544">
        <v>21</v>
      </c>
      <c r="F1577" s="544">
        <v>16.78</v>
      </c>
      <c r="G1577" s="544">
        <f t="shared" si="136"/>
        <v>352.38</v>
      </c>
      <c r="H1577" s="570">
        <v>0</v>
      </c>
      <c r="I1577" s="570">
        <v>16.78</v>
      </c>
      <c r="J1577" s="570">
        <v>0</v>
      </c>
      <c r="K1577" s="544">
        <v>21</v>
      </c>
      <c r="L1577" s="544">
        <v>20.28</v>
      </c>
      <c r="M1577" s="544">
        <v>425.88</v>
      </c>
      <c r="N1577" s="544">
        <v>21</v>
      </c>
      <c r="O1577" s="544">
        <v>20.28</v>
      </c>
      <c r="P1577" s="544">
        <f t="shared" si="137"/>
        <v>425.88</v>
      </c>
      <c r="Q1577" s="556"/>
      <c r="R1577" s="556">
        <v>20.28</v>
      </c>
      <c r="S1577" s="544">
        <v>425.88</v>
      </c>
      <c r="T1577" s="547">
        <f t="shared" si="135"/>
        <v>21</v>
      </c>
      <c r="U1577" s="547">
        <f t="shared" si="133"/>
        <v>425.88</v>
      </c>
    </row>
    <row r="1578" spans="1:21" x14ac:dyDescent="0.3">
      <c r="A1578" s="541" t="s">
        <v>6571</v>
      </c>
      <c r="B1578" s="557" t="s">
        <v>10</v>
      </c>
      <c r="C1578" s="558" t="s">
        <v>6572</v>
      </c>
      <c r="D1578" s="543" t="s">
        <v>217</v>
      </c>
      <c r="E1578" s="544">
        <v>1</v>
      </c>
      <c r="F1578" s="544">
        <v>123.2</v>
      </c>
      <c r="G1578" s="544">
        <f t="shared" si="136"/>
        <v>123.2</v>
      </c>
      <c r="H1578" s="570">
        <v>0</v>
      </c>
      <c r="I1578" s="570">
        <v>123.2</v>
      </c>
      <c r="J1578" s="570">
        <v>0</v>
      </c>
      <c r="K1578" s="544">
        <v>1</v>
      </c>
      <c r="L1578" s="544">
        <v>148.94999999999999</v>
      </c>
      <c r="M1578" s="544">
        <v>148.94999999999999</v>
      </c>
      <c r="N1578" s="544">
        <v>1</v>
      </c>
      <c r="O1578" s="544">
        <v>148.94999999999999</v>
      </c>
      <c r="P1578" s="544">
        <f t="shared" si="137"/>
        <v>148.94999999999999</v>
      </c>
      <c r="Q1578" s="556"/>
      <c r="R1578" s="556">
        <v>148.94999999999999</v>
      </c>
      <c r="S1578" s="544">
        <v>148.94999999999999</v>
      </c>
      <c r="T1578" s="547">
        <f t="shared" si="135"/>
        <v>1</v>
      </c>
      <c r="U1578" s="547">
        <f t="shared" si="133"/>
        <v>148.94999999999999</v>
      </c>
    </row>
    <row r="1579" spans="1:21" x14ac:dyDescent="0.3">
      <c r="A1579" s="541" t="s">
        <v>6573</v>
      </c>
      <c r="B1579" s="557" t="s">
        <v>10</v>
      </c>
      <c r="C1579" s="558" t="s">
        <v>6574</v>
      </c>
      <c r="D1579" s="543" t="s">
        <v>217</v>
      </c>
      <c r="E1579" s="544">
        <v>1</v>
      </c>
      <c r="F1579" s="544">
        <v>187.19</v>
      </c>
      <c r="G1579" s="544">
        <f t="shared" si="136"/>
        <v>187.19</v>
      </c>
      <c r="H1579" s="570">
        <v>0</v>
      </c>
      <c r="I1579" s="570">
        <v>187.19</v>
      </c>
      <c r="J1579" s="570">
        <v>0</v>
      </c>
      <c r="K1579" s="544">
        <v>1</v>
      </c>
      <c r="L1579" s="544">
        <v>226.32</v>
      </c>
      <c r="M1579" s="544">
        <v>226.32</v>
      </c>
      <c r="N1579" s="544">
        <v>1</v>
      </c>
      <c r="O1579" s="544">
        <v>226.32</v>
      </c>
      <c r="P1579" s="544">
        <f t="shared" si="137"/>
        <v>226.32</v>
      </c>
      <c r="Q1579" s="556"/>
      <c r="R1579" s="556">
        <v>226.32</v>
      </c>
      <c r="S1579" s="544">
        <v>226.32</v>
      </c>
      <c r="T1579" s="547">
        <f t="shared" si="135"/>
        <v>1</v>
      </c>
      <c r="U1579" s="547">
        <f t="shared" si="133"/>
        <v>226.32</v>
      </c>
    </row>
    <row r="1580" spans="1:21" x14ac:dyDescent="0.3">
      <c r="A1580" s="541" t="s">
        <v>6575</v>
      </c>
      <c r="B1580" s="557" t="s">
        <v>10</v>
      </c>
      <c r="C1580" s="558" t="s">
        <v>6576</v>
      </c>
      <c r="D1580" s="543" t="s">
        <v>1200</v>
      </c>
      <c r="E1580" s="544">
        <v>1</v>
      </c>
      <c r="F1580" s="544">
        <v>376.54</v>
      </c>
      <c r="G1580" s="544">
        <f t="shared" si="136"/>
        <v>376.54</v>
      </c>
      <c r="H1580" s="570">
        <v>0</v>
      </c>
      <c r="I1580" s="570">
        <v>376.54</v>
      </c>
      <c r="J1580" s="570">
        <v>0</v>
      </c>
      <c r="K1580" s="544">
        <v>1</v>
      </c>
      <c r="L1580" s="544">
        <v>455.25</v>
      </c>
      <c r="M1580" s="544">
        <v>455.25</v>
      </c>
      <c r="N1580" s="544">
        <v>1</v>
      </c>
      <c r="O1580" s="544">
        <v>455.25</v>
      </c>
      <c r="P1580" s="544">
        <f t="shared" si="137"/>
        <v>455.25</v>
      </c>
      <c r="Q1580" s="556"/>
      <c r="R1580" s="556">
        <v>455.25</v>
      </c>
      <c r="S1580" s="544">
        <v>455.25</v>
      </c>
      <c r="T1580" s="547">
        <f t="shared" si="135"/>
        <v>1</v>
      </c>
      <c r="U1580" s="547">
        <f t="shared" si="133"/>
        <v>455.25</v>
      </c>
    </row>
    <row r="1581" spans="1:21" x14ac:dyDescent="0.3">
      <c r="A1581" s="541" t="s">
        <v>6577</v>
      </c>
      <c r="B1581" s="557" t="s">
        <v>10</v>
      </c>
      <c r="C1581" s="558" t="s">
        <v>6578</v>
      </c>
      <c r="D1581" s="543" t="s">
        <v>1200</v>
      </c>
      <c r="E1581" s="544">
        <v>1</v>
      </c>
      <c r="F1581" s="544">
        <v>8.8000000000000007</v>
      </c>
      <c r="G1581" s="544">
        <f t="shared" si="136"/>
        <v>8.8000000000000007</v>
      </c>
      <c r="H1581" s="570">
        <v>0</v>
      </c>
      <c r="I1581" s="570">
        <v>8.8000000000000007</v>
      </c>
      <c r="J1581" s="570">
        <v>0</v>
      </c>
      <c r="K1581" s="544">
        <v>1</v>
      </c>
      <c r="L1581" s="544">
        <v>10.63</v>
      </c>
      <c r="M1581" s="544">
        <v>10.63</v>
      </c>
      <c r="N1581" s="544">
        <v>1</v>
      </c>
      <c r="O1581" s="544">
        <v>10.63</v>
      </c>
      <c r="P1581" s="544">
        <f t="shared" si="137"/>
        <v>10.63</v>
      </c>
      <c r="Q1581" s="556"/>
      <c r="R1581" s="556">
        <v>10.63</v>
      </c>
      <c r="S1581" s="544">
        <v>10.63</v>
      </c>
      <c r="T1581" s="547">
        <f t="shared" si="135"/>
        <v>1</v>
      </c>
      <c r="U1581" s="547">
        <f t="shared" si="133"/>
        <v>10.63</v>
      </c>
    </row>
    <row r="1582" spans="1:21" ht="27.6" x14ac:dyDescent="0.3">
      <c r="A1582" s="541" t="s">
        <v>6579</v>
      </c>
      <c r="B1582" s="557" t="s">
        <v>10</v>
      </c>
      <c r="C1582" s="558" t="s">
        <v>6580</v>
      </c>
      <c r="D1582" s="543" t="s">
        <v>1200</v>
      </c>
      <c r="E1582" s="544">
        <v>1</v>
      </c>
      <c r="F1582" s="544">
        <v>368.22</v>
      </c>
      <c r="G1582" s="544">
        <f t="shared" si="136"/>
        <v>368.22</v>
      </c>
      <c r="H1582" s="570">
        <v>0</v>
      </c>
      <c r="I1582" s="570">
        <v>368.22</v>
      </c>
      <c r="J1582" s="570">
        <v>0</v>
      </c>
      <c r="K1582" s="544">
        <v>1</v>
      </c>
      <c r="L1582" s="544">
        <v>445.19</v>
      </c>
      <c r="M1582" s="544">
        <v>445.19</v>
      </c>
      <c r="N1582" s="544">
        <v>1</v>
      </c>
      <c r="O1582" s="544">
        <v>445.19</v>
      </c>
      <c r="P1582" s="544">
        <f t="shared" si="137"/>
        <v>445.19</v>
      </c>
      <c r="Q1582" s="556"/>
      <c r="R1582" s="556">
        <v>445.19</v>
      </c>
      <c r="S1582" s="544">
        <v>445.19</v>
      </c>
      <c r="T1582" s="547">
        <f t="shared" si="135"/>
        <v>1</v>
      </c>
      <c r="U1582" s="547">
        <f t="shared" si="133"/>
        <v>445.19</v>
      </c>
    </row>
    <row r="1583" spans="1:21" x14ac:dyDescent="0.3">
      <c r="A1583" s="541" t="s">
        <v>6581</v>
      </c>
      <c r="B1583" s="557" t="s">
        <v>10</v>
      </c>
      <c r="C1583" s="558" t="s">
        <v>6582</v>
      </c>
      <c r="D1583" s="543" t="s">
        <v>1200</v>
      </c>
      <c r="E1583" s="544">
        <v>1</v>
      </c>
      <c r="F1583" s="544">
        <v>42.6</v>
      </c>
      <c r="G1583" s="544">
        <f t="shared" si="136"/>
        <v>42.6</v>
      </c>
      <c r="H1583" s="570">
        <v>0</v>
      </c>
      <c r="I1583" s="570">
        <v>42.6</v>
      </c>
      <c r="J1583" s="570">
        <v>0</v>
      </c>
      <c r="K1583" s="544">
        <v>1</v>
      </c>
      <c r="L1583" s="544">
        <v>51.5</v>
      </c>
      <c r="M1583" s="544">
        <v>51.5</v>
      </c>
      <c r="N1583" s="544">
        <v>1</v>
      </c>
      <c r="O1583" s="544">
        <v>51.5</v>
      </c>
      <c r="P1583" s="544">
        <f t="shared" si="137"/>
        <v>51.5</v>
      </c>
      <c r="Q1583" s="556"/>
      <c r="R1583" s="556">
        <v>51.5</v>
      </c>
      <c r="S1583" s="544">
        <v>51.5</v>
      </c>
      <c r="T1583" s="547">
        <f t="shared" si="135"/>
        <v>1</v>
      </c>
      <c r="U1583" s="547">
        <f t="shared" si="133"/>
        <v>51.5</v>
      </c>
    </row>
    <row r="1584" spans="1:21" x14ac:dyDescent="0.3">
      <c r="A1584" s="541" t="s">
        <v>6583</v>
      </c>
      <c r="B1584" s="557" t="s">
        <v>10</v>
      </c>
      <c r="C1584" s="558" t="s">
        <v>6584</v>
      </c>
      <c r="D1584" s="543" t="s">
        <v>1200</v>
      </c>
      <c r="E1584" s="544">
        <v>2</v>
      </c>
      <c r="F1584" s="544">
        <v>42.6</v>
      </c>
      <c r="G1584" s="544">
        <f t="shared" si="136"/>
        <v>85.2</v>
      </c>
      <c r="H1584" s="570">
        <v>0</v>
      </c>
      <c r="I1584" s="570">
        <v>42.6</v>
      </c>
      <c r="J1584" s="570">
        <v>0</v>
      </c>
      <c r="K1584" s="544">
        <v>2</v>
      </c>
      <c r="L1584" s="544">
        <v>51.5</v>
      </c>
      <c r="M1584" s="544">
        <v>103</v>
      </c>
      <c r="N1584" s="544">
        <v>2</v>
      </c>
      <c r="O1584" s="544">
        <v>51.5</v>
      </c>
      <c r="P1584" s="544">
        <f t="shared" si="137"/>
        <v>103</v>
      </c>
      <c r="Q1584" s="556"/>
      <c r="R1584" s="556">
        <v>51.5</v>
      </c>
      <c r="S1584" s="544">
        <v>103</v>
      </c>
      <c r="T1584" s="547">
        <f t="shared" si="135"/>
        <v>2</v>
      </c>
      <c r="U1584" s="547">
        <f t="shared" si="133"/>
        <v>103</v>
      </c>
    </row>
    <row r="1585" spans="1:21" x14ac:dyDescent="0.3">
      <c r="A1585" s="541" t="s">
        <v>6585</v>
      </c>
      <c r="B1585" s="557" t="s">
        <v>10</v>
      </c>
      <c r="C1585" s="558" t="s">
        <v>6586</v>
      </c>
      <c r="D1585" s="543" t="s">
        <v>217</v>
      </c>
      <c r="E1585" s="544">
        <v>1</v>
      </c>
      <c r="F1585" s="544">
        <v>128.47999999999999</v>
      </c>
      <c r="G1585" s="544">
        <f t="shared" si="136"/>
        <v>128.47999999999999</v>
      </c>
      <c r="H1585" s="570">
        <v>0</v>
      </c>
      <c r="I1585" s="570">
        <v>128.47999999999999</v>
      </c>
      <c r="J1585" s="570">
        <v>0</v>
      </c>
      <c r="K1585" s="544">
        <v>1</v>
      </c>
      <c r="L1585" s="544">
        <v>155.33000000000001</v>
      </c>
      <c r="M1585" s="544">
        <v>155.33000000000001</v>
      </c>
      <c r="N1585" s="544">
        <v>1</v>
      </c>
      <c r="O1585" s="544">
        <v>155.33000000000001</v>
      </c>
      <c r="P1585" s="544">
        <f t="shared" si="137"/>
        <v>155.33000000000001</v>
      </c>
      <c r="Q1585" s="556"/>
      <c r="R1585" s="556">
        <v>155.33000000000001</v>
      </c>
      <c r="S1585" s="544">
        <v>155.33000000000001</v>
      </c>
      <c r="T1585" s="547">
        <f t="shared" si="135"/>
        <v>1</v>
      </c>
      <c r="U1585" s="547">
        <f t="shared" si="133"/>
        <v>155.33000000000001</v>
      </c>
    </row>
    <row r="1586" spans="1:21" x14ac:dyDescent="0.3">
      <c r="A1586" s="559" t="s">
        <v>2935</v>
      </c>
      <c r="B1586" s="560" t="s">
        <v>581</v>
      </c>
      <c r="C1586" s="561"/>
      <c r="D1586" s="562">
        <v>0</v>
      </c>
      <c r="E1586" s="563">
        <v>0</v>
      </c>
      <c r="F1586" s="563">
        <v>0</v>
      </c>
      <c r="G1586" s="563">
        <f t="shared" si="136"/>
        <v>0</v>
      </c>
      <c r="H1586" s="563">
        <v>0</v>
      </c>
      <c r="I1586" s="563">
        <v>0</v>
      </c>
      <c r="J1586" s="563">
        <v>0</v>
      </c>
      <c r="K1586" s="563"/>
      <c r="L1586" s="563">
        <v>0</v>
      </c>
      <c r="M1586" s="563"/>
      <c r="N1586" s="563"/>
      <c r="O1586" s="563">
        <v>0</v>
      </c>
      <c r="P1586" s="563"/>
      <c r="Q1586" s="564"/>
      <c r="R1586" s="564"/>
      <c r="S1586" s="565">
        <v>0</v>
      </c>
      <c r="T1586" s="566">
        <f t="shared" si="135"/>
        <v>0</v>
      </c>
      <c r="U1586" s="566">
        <f t="shared" si="133"/>
        <v>0</v>
      </c>
    </row>
    <row r="1587" spans="1:21" x14ac:dyDescent="0.3">
      <c r="A1587" s="541" t="s">
        <v>6587</v>
      </c>
      <c r="B1587" s="557" t="s">
        <v>10</v>
      </c>
      <c r="C1587" s="558" t="s">
        <v>5002</v>
      </c>
      <c r="D1587" s="543" t="s">
        <v>1200</v>
      </c>
      <c r="E1587" s="544">
        <v>90</v>
      </c>
      <c r="F1587" s="544">
        <v>5.4</v>
      </c>
      <c r="G1587" s="544">
        <f t="shared" si="136"/>
        <v>486</v>
      </c>
      <c r="H1587" s="570">
        <v>0</v>
      </c>
      <c r="I1587" s="570">
        <v>5.4</v>
      </c>
      <c r="J1587" s="570">
        <v>0</v>
      </c>
      <c r="K1587" s="544">
        <v>90</v>
      </c>
      <c r="L1587" s="544">
        <v>6.5299999999999994</v>
      </c>
      <c r="M1587" s="544">
        <v>587.70000000000005</v>
      </c>
      <c r="N1587" s="544">
        <v>90</v>
      </c>
      <c r="O1587" s="544">
        <v>6.5299999999999994</v>
      </c>
      <c r="P1587" s="544">
        <f>ROUND(N1587*O1587,2)</f>
        <v>587.70000000000005</v>
      </c>
      <c r="Q1587" s="556"/>
      <c r="R1587" s="556">
        <v>6.5299999999999994</v>
      </c>
      <c r="S1587" s="544">
        <v>587.70000000000005</v>
      </c>
      <c r="T1587" s="547">
        <f t="shared" si="135"/>
        <v>90</v>
      </c>
      <c r="U1587" s="547">
        <f t="shared" si="133"/>
        <v>587.70000000000005</v>
      </c>
    </row>
    <row r="1588" spans="1:21" x14ac:dyDescent="0.3">
      <c r="A1588" s="541" t="s">
        <v>6588</v>
      </c>
      <c r="B1588" s="557" t="s">
        <v>10</v>
      </c>
      <c r="C1588" s="558" t="s">
        <v>5004</v>
      </c>
      <c r="D1588" s="543" t="s">
        <v>1200</v>
      </c>
      <c r="E1588" s="544">
        <v>90</v>
      </c>
      <c r="F1588" s="544">
        <v>20.149999999999999</v>
      </c>
      <c r="G1588" s="544">
        <f t="shared" si="136"/>
        <v>1813.5</v>
      </c>
      <c r="H1588" s="570">
        <v>0</v>
      </c>
      <c r="I1588" s="570">
        <v>20.149999999999999</v>
      </c>
      <c r="J1588" s="570">
        <v>0</v>
      </c>
      <c r="K1588" s="544">
        <v>90</v>
      </c>
      <c r="L1588" s="544">
        <v>24.37</v>
      </c>
      <c r="M1588" s="544">
        <v>2193.3000000000002</v>
      </c>
      <c r="N1588" s="544">
        <v>90</v>
      </c>
      <c r="O1588" s="544">
        <v>24.37</v>
      </c>
      <c r="P1588" s="544">
        <f t="shared" ref="P1588:P1624" si="138">ROUND(N1588*O1588,2)</f>
        <v>2193.3000000000002</v>
      </c>
      <c r="Q1588" s="556"/>
      <c r="R1588" s="556">
        <v>24.37</v>
      </c>
      <c r="S1588" s="544">
        <v>2193.3000000000002</v>
      </c>
      <c r="T1588" s="547">
        <f t="shared" si="135"/>
        <v>90</v>
      </c>
      <c r="U1588" s="547">
        <f t="shared" si="133"/>
        <v>2193.3000000000002</v>
      </c>
    </row>
    <row r="1589" spans="1:21" x14ac:dyDescent="0.3">
      <c r="A1589" s="541" t="s">
        <v>6589</v>
      </c>
      <c r="B1589" s="557" t="s">
        <v>10</v>
      </c>
      <c r="C1589" s="558" t="s">
        <v>5006</v>
      </c>
      <c r="D1589" s="543" t="s">
        <v>217</v>
      </c>
      <c r="E1589" s="544">
        <v>2</v>
      </c>
      <c r="F1589" s="544">
        <v>651.72</v>
      </c>
      <c r="G1589" s="544">
        <f t="shared" si="136"/>
        <v>1303.44</v>
      </c>
      <c r="H1589" s="570">
        <v>0</v>
      </c>
      <c r="I1589" s="570">
        <v>651.72</v>
      </c>
      <c r="J1589" s="570">
        <v>0</v>
      </c>
      <c r="K1589" s="544">
        <v>2</v>
      </c>
      <c r="L1589" s="544">
        <v>787.97</v>
      </c>
      <c r="M1589" s="544">
        <v>1575.94</v>
      </c>
      <c r="N1589" s="544">
        <v>2</v>
      </c>
      <c r="O1589" s="544">
        <v>787.97</v>
      </c>
      <c r="P1589" s="544">
        <f t="shared" si="138"/>
        <v>1575.94</v>
      </c>
      <c r="Q1589" s="556"/>
      <c r="R1589" s="556">
        <v>787.97</v>
      </c>
      <c r="S1589" s="544">
        <v>1575.94</v>
      </c>
      <c r="T1589" s="547">
        <f t="shared" si="135"/>
        <v>2</v>
      </c>
      <c r="U1589" s="547">
        <f t="shared" si="133"/>
        <v>1575.94</v>
      </c>
    </row>
    <row r="1590" spans="1:21" x14ac:dyDescent="0.3">
      <c r="A1590" s="541" t="s">
        <v>6590</v>
      </c>
      <c r="B1590" s="557" t="s">
        <v>10</v>
      </c>
      <c r="C1590" s="558" t="s">
        <v>5008</v>
      </c>
      <c r="D1590" s="543" t="s">
        <v>1200</v>
      </c>
      <c r="E1590" s="544">
        <v>2</v>
      </c>
      <c r="F1590" s="544">
        <v>581.48</v>
      </c>
      <c r="G1590" s="544">
        <f t="shared" si="136"/>
        <v>1162.96</v>
      </c>
      <c r="H1590" s="570">
        <v>0</v>
      </c>
      <c r="I1590" s="570">
        <v>581.48</v>
      </c>
      <c r="J1590" s="570">
        <v>0</v>
      </c>
      <c r="K1590" s="544">
        <v>2</v>
      </c>
      <c r="L1590" s="544">
        <v>703.05</v>
      </c>
      <c r="M1590" s="544">
        <v>1406.1</v>
      </c>
      <c r="N1590" s="544">
        <v>2</v>
      </c>
      <c r="O1590" s="544">
        <v>703.05</v>
      </c>
      <c r="P1590" s="544">
        <f t="shared" si="138"/>
        <v>1406.1</v>
      </c>
      <c r="Q1590" s="556"/>
      <c r="R1590" s="556">
        <v>703.05</v>
      </c>
      <c r="S1590" s="544">
        <v>1406.1</v>
      </c>
      <c r="T1590" s="547">
        <f t="shared" si="135"/>
        <v>2</v>
      </c>
      <c r="U1590" s="547">
        <f t="shared" si="133"/>
        <v>1406.1</v>
      </c>
    </row>
    <row r="1591" spans="1:21" x14ac:dyDescent="0.3">
      <c r="A1591" s="541" t="s">
        <v>6591</v>
      </c>
      <c r="B1591" s="557" t="s">
        <v>10</v>
      </c>
      <c r="C1591" s="558" t="s">
        <v>5010</v>
      </c>
      <c r="D1591" s="543" t="s">
        <v>1200</v>
      </c>
      <c r="E1591" s="544">
        <v>2</v>
      </c>
      <c r="F1591" s="544">
        <v>951.01</v>
      </c>
      <c r="G1591" s="544">
        <f t="shared" si="136"/>
        <v>1902.02</v>
      </c>
      <c r="H1591" s="570">
        <v>0</v>
      </c>
      <c r="I1591" s="570">
        <v>951.01</v>
      </c>
      <c r="J1591" s="570">
        <v>0</v>
      </c>
      <c r="K1591" s="544">
        <v>2</v>
      </c>
      <c r="L1591" s="544">
        <v>1149.83</v>
      </c>
      <c r="M1591" s="544">
        <v>2299.66</v>
      </c>
      <c r="N1591" s="544">
        <v>2</v>
      </c>
      <c r="O1591" s="544">
        <v>1149.83</v>
      </c>
      <c r="P1591" s="544">
        <f t="shared" si="138"/>
        <v>2299.66</v>
      </c>
      <c r="Q1591" s="556"/>
      <c r="R1591" s="556">
        <v>1149.83</v>
      </c>
      <c r="S1591" s="544">
        <v>2299.66</v>
      </c>
      <c r="T1591" s="547">
        <f t="shared" si="135"/>
        <v>2</v>
      </c>
      <c r="U1591" s="547">
        <f t="shared" si="133"/>
        <v>2299.66</v>
      </c>
    </row>
    <row r="1592" spans="1:21" x14ac:dyDescent="0.3">
      <c r="A1592" s="541" t="s">
        <v>6592</v>
      </c>
      <c r="B1592" s="557" t="s">
        <v>10</v>
      </c>
      <c r="C1592" s="558" t="s">
        <v>6593</v>
      </c>
      <c r="D1592" s="543" t="s">
        <v>1200</v>
      </c>
      <c r="E1592" s="544">
        <v>2</v>
      </c>
      <c r="F1592" s="544">
        <v>624.64</v>
      </c>
      <c r="G1592" s="544">
        <f t="shared" si="136"/>
        <v>1249.28</v>
      </c>
      <c r="H1592" s="570">
        <v>0</v>
      </c>
      <c r="I1592" s="570">
        <v>624.64</v>
      </c>
      <c r="J1592" s="570">
        <v>0</v>
      </c>
      <c r="K1592" s="544">
        <v>2</v>
      </c>
      <c r="L1592" s="544">
        <v>755.23</v>
      </c>
      <c r="M1592" s="544">
        <v>1510.46</v>
      </c>
      <c r="N1592" s="544">
        <v>2</v>
      </c>
      <c r="O1592" s="544">
        <v>755.23</v>
      </c>
      <c r="P1592" s="544">
        <f t="shared" si="138"/>
        <v>1510.46</v>
      </c>
      <c r="Q1592" s="556"/>
      <c r="R1592" s="556">
        <v>755.23</v>
      </c>
      <c r="S1592" s="544">
        <v>1510.46</v>
      </c>
      <c r="T1592" s="547">
        <f t="shared" si="135"/>
        <v>2</v>
      </c>
      <c r="U1592" s="547">
        <f t="shared" si="133"/>
        <v>1510.46</v>
      </c>
    </row>
    <row r="1593" spans="1:21" x14ac:dyDescent="0.3">
      <c r="A1593" s="541" t="s">
        <v>6594</v>
      </c>
      <c r="B1593" s="557" t="s">
        <v>10</v>
      </c>
      <c r="C1593" s="558" t="s">
        <v>5014</v>
      </c>
      <c r="D1593" s="543" t="s">
        <v>1200</v>
      </c>
      <c r="E1593" s="544">
        <v>12</v>
      </c>
      <c r="F1593" s="544">
        <v>5.26</v>
      </c>
      <c r="G1593" s="544">
        <f t="shared" si="136"/>
        <v>63.12</v>
      </c>
      <c r="H1593" s="570">
        <v>0</v>
      </c>
      <c r="I1593" s="570">
        <v>5.26</v>
      </c>
      <c r="J1593" s="570">
        <v>0</v>
      </c>
      <c r="K1593" s="544">
        <v>12</v>
      </c>
      <c r="L1593" s="544">
        <v>6.3599999999999994</v>
      </c>
      <c r="M1593" s="544">
        <v>76.319999999999993</v>
      </c>
      <c r="N1593" s="544">
        <v>12</v>
      </c>
      <c r="O1593" s="544">
        <v>6.3599999999999994</v>
      </c>
      <c r="P1593" s="544">
        <f t="shared" si="138"/>
        <v>76.319999999999993</v>
      </c>
      <c r="Q1593" s="556"/>
      <c r="R1593" s="556">
        <v>6.3599999999999994</v>
      </c>
      <c r="S1593" s="544">
        <v>76.319999999999993</v>
      </c>
      <c r="T1593" s="547">
        <f t="shared" si="135"/>
        <v>12</v>
      </c>
      <c r="U1593" s="547">
        <f t="shared" ref="U1593:U1624" si="139">ROUNDDOWN((H1593*I1593)+(K1593*L1593)+(Q1593*R1593),2)</f>
        <v>76.319999999999993</v>
      </c>
    </row>
    <row r="1594" spans="1:21" x14ac:dyDescent="0.3">
      <c r="A1594" s="541" t="s">
        <v>6595</v>
      </c>
      <c r="B1594" s="557" t="s">
        <v>10</v>
      </c>
      <c r="C1594" s="558" t="s">
        <v>5016</v>
      </c>
      <c r="D1594" s="543" t="s">
        <v>217</v>
      </c>
      <c r="E1594" s="544">
        <v>6</v>
      </c>
      <c r="F1594" s="544">
        <v>158.94</v>
      </c>
      <c r="G1594" s="544">
        <f t="shared" si="136"/>
        <v>953.64</v>
      </c>
      <c r="H1594" s="570">
        <v>0</v>
      </c>
      <c r="I1594" s="570">
        <v>158.94</v>
      </c>
      <c r="J1594" s="570">
        <v>0</v>
      </c>
      <c r="K1594" s="544">
        <v>6</v>
      </c>
      <c r="L1594" s="544">
        <v>192.17</v>
      </c>
      <c r="M1594" s="544">
        <v>1153.02</v>
      </c>
      <c r="N1594" s="544">
        <v>6</v>
      </c>
      <c r="O1594" s="544">
        <v>192.17</v>
      </c>
      <c r="P1594" s="544">
        <f t="shared" si="138"/>
        <v>1153.02</v>
      </c>
      <c r="Q1594" s="556"/>
      <c r="R1594" s="556">
        <v>192.17</v>
      </c>
      <c r="S1594" s="544">
        <v>1153.02</v>
      </c>
      <c r="T1594" s="547">
        <f t="shared" si="135"/>
        <v>6</v>
      </c>
      <c r="U1594" s="547">
        <f t="shared" si="139"/>
        <v>1153.02</v>
      </c>
    </row>
    <row r="1595" spans="1:21" x14ac:dyDescent="0.3">
      <c r="A1595" s="541" t="s">
        <v>6596</v>
      </c>
      <c r="B1595" s="557" t="s">
        <v>10</v>
      </c>
      <c r="C1595" s="558" t="s">
        <v>5018</v>
      </c>
      <c r="D1595" s="543" t="s">
        <v>1200</v>
      </c>
      <c r="E1595" s="544">
        <v>12</v>
      </c>
      <c r="F1595" s="544">
        <v>23.74</v>
      </c>
      <c r="G1595" s="544">
        <f t="shared" si="136"/>
        <v>284.88</v>
      </c>
      <c r="H1595" s="570">
        <v>0</v>
      </c>
      <c r="I1595" s="570">
        <v>23.74</v>
      </c>
      <c r="J1595" s="570">
        <v>0</v>
      </c>
      <c r="K1595" s="544">
        <v>12</v>
      </c>
      <c r="L1595" s="544">
        <v>28.71</v>
      </c>
      <c r="M1595" s="544">
        <v>344.52</v>
      </c>
      <c r="N1595" s="544">
        <v>12</v>
      </c>
      <c r="O1595" s="544">
        <v>28.71</v>
      </c>
      <c r="P1595" s="544">
        <f t="shared" si="138"/>
        <v>344.52</v>
      </c>
      <c r="Q1595" s="556"/>
      <c r="R1595" s="556">
        <v>28.71</v>
      </c>
      <c r="S1595" s="544">
        <v>344.52</v>
      </c>
      <c r="T1595" s="547">
        <f t="shared" si="135"/>
        <v>12</v>
      </c>
      <c r="U1595" s="547">
        <f t="shared" si="139"/>
        <v>344.52</v>
      </c>
    </row>
    <row r="1596" spans="1:21" x14ac:dyDescent="0.3">
      <c r="A1596" s="541" t="s">
        <v>6597</v>
      </c>
      <c r="B1596" s="557" t="s">
        <v>10</v>
      </c>
      <c r="C1596" s="558" t="s">
        <v>5020</v>
      </c>
      <c r="D1596" s="543" t="s">
        <v>1200</v>
      </c>
      <c r="E1596" s="544">
        <v>12</v>
      </c>
      <c r="F1596" s="544">
        <v>112.02</v>
      </c>
      <c r="G1596" s="544">
        <f t="shared" si="136"/>
        <v>1344.24</v>
      </c>
      <c r="H1596" s="570">
        <v>0</v>
      </c>
      <c r="I1596" s="570">
        <v>112.02</v>
      </c>
      <c r="J1596" s="570">
        <v>0</v>
      </c>
      <c r="K1596" s="544">
        <v>12</v>
      </c>
      <c r="L1596" s="544">
        <v>135.44</v>
      </c>
      <c r="M1596" s="544">
        <v>1625.28</v>
      </c>
      <c r="N1596" s="544">
        <v>12</v>
      </c>
      <c r="O1596" s="544">
        <v>135.44</v>
      </c>
      <c r="P1596" s="544">
        <f t="shared" si="138"/>
        <v>1625.28</v>
      </c>
      <c r="Q1596" s="556"/>
      <c r="R1596" s="556">
        <v>135.44</v>
      </c>
      <c r="S1596" s="544">
        <v>1625.28</v>
      </c>
      <c r="T1596" s="547">
        <f t="shared" si="135"/>
        <v>12</v>
      </c>
      <c r="U1596" s="547">
        <f t="shared" si="139"/>
        <v>1625.28</v>
      </c>
    </row>
    <row r="1597" spans="1:21" x14ac:dyDescent="0.3">
      <c r="A1597" s="541" t="s">
        <v>6598</v>
      </c>
      <c r="B1597" s="557" t="s">
        <v>10</v>
      </c>
      <c r="C1597" s="558" t="s">
        <v>5022</v>
      </c>
      <c r="D1597" s="543" t="s">
        <v>1168</v>
      </c>
      <c r="E1597" s="544">
        <v>1300</v>
      </c>
      <c r="F1597" s="544">
        <v>8.94</v>
      </c>
      <c r="G1597" s="544">
        <f t="shared" si="136"/>
        <v>11622</v>
      </c>
      <c r="H1597" s="570">
        <v>0</v>
      </c>
      <c r="I1597" s="570">
        <v>8.94</v>
      </c>
      <c r="J1597" s="570">
        <v>0</v>
      </c>
      <c r="K1597" s="544">
        <v>1300</v>
      </c>
      <c r="L1597" s="544">
        <v>10.81</v>
      </c>
      <c r="M1597" s="544">
        <v>14053</v>
      </c>
      <c r="N1597" s="544">
        <v>1300</v>
      </c>
      <c r="O1597" s="544">
        <v>10.81</v>
      </c>
      <c r="P1597" s="544">
        <f t="shared" si="138"/>
        <v>14053</v>
      </c>
      <c r="Q1597" s="556"/>
      <c r="R1597" s="556">
        <v>10.81</v>
      </c>
      <c r="S1597" s="544">
        <v>14053</v>
      </c>
      <c r="T1597" s="547">
        <f t="shared" si="135"/>
        <v>1300</v>
      </c>
      <c r="U1597" s="547">
        <f t="shared" si="139"/>
        <v>14053</v>
      </c>
    </row>
    <row r="1598" spans="1:21" x14ac:dyDescent="0.3">
      <c r="A1598" s="541" t="s">
        <v>6599</v>
      </c>
      <c r="B1598" s="557" t="s">
        <v>10</v>
      </c>
      <c r="C1598" s="558" t="s">
        <v>5024</v>
      </c>
      <c r="D1598" s="543" t="s">
        <v>1200</v>
      </c>
      <c r="E1598" s="544">
        <v>42</v>
      </c>
      <c r="F1598" s="544">
        <v>4.53</v>
      </c>
      <c r="G1598" s="544">
        <f t="shared" si="136"/>
        <v>190.26</v>
      </c>
      <c r="H1598" s="570">
        <v>0</v>
      </c>
      <c r="I1598" s="570">
        <v>4.53</v>
      </c>
      <c r="J1598" s="570">
        <v>0</v>
      </c>
      <c r="K1598" s="544">
        <v>42</v>
      </c>
      <c r="L1598" s="544">
        <v>5.4799999999999995</v>
      </c>
      <c r="M1598" s="544">
        <v>230.16</v>
      </c>
      <c r="N1598" s="544">
        <v>42</v>
      </c>
      <c r="O1598" s="544">
        <v>5.4799999999999995</v>
      </c>
      <c r="P1598" s="544">
        <f t="shared" si="138"/>
        <v>230.16</v>
      </c>
      <c r="Q1598" s="556"/>
      <c r="R1598" s="556">
        <v>5.4799999999999995</v>
      </c>
      <c r="S1598" s="544">
        <v>230.16</v>
      </c>
      <c r="T1598" s="547">
        <f t="shared" si="135"/>
        <v>42</v>
      </c>
      <c r="U1598" s="547">
        <f t="shared" si="139"/>
        <v>230.16</v>
      </c>
    </row>
    <row r="1599" spans="1:21" x14ac:dyDescent="0.3">
      <c r="A1599" s="541" t="s">
        <v>6600</v>
      </c>
      <c r="B1599" s="557" t="s">
        <v>10</v>
      </c>
      <c r="C1599" s="558" t="s">
        <v>6601</v>
      </c>
      <c r="D1599" s="543" t="s">
        <v>1200</v>
      </c>
      <c r="E1599" s="544">
        <v>3</v>
      </c>
      <c r="F1599" s="544">
        <v>28.2</v>
      </c>
      <c r="G1599" s="544">
        <f t="shared" si="136"/>
        <v>84.6</v>
      </c>
      <c r="H1599" s="570">
        <v>0</v>
      </c>
      <c r="I1599" s="570">
        <v>28.2</v>
      </c>
      <c r="J1599" s="570">
        <v>0</v>
      </c>
      <c r="K1599" s="544">
        <v>3</v>
      </c>
      <c r="L1599" s="544">
        <v>34.1</v>
      </c>
      <c r="M1599" s="544">
        <v>102.3</v>
      </c>
      <c r="N1599" s="544">
        <v>3</v>
      </c>
      <c r="O1599" s="544">
        <v>34.1</v>
      </c>
      <c r="P1599" s="544">
        <f t="shared" si="138"/>
        <v>102.3</v>
      </c>
      <c r="Q1599" s="556"/>
      <c r="R1599" s="556">
        <v>34.1</v>
      </c>
      <c r="S1599" s="544">
        <v>102.3</v>
      </c>
      <c r="T1599" s="547">
        <f t="shared" si="135"/>
        <v>3</v>
      </c>
      <c r="U1599" s="547">
        <f t="shared" si="139"/>
        <v>102.3</v>
      </c>
    </row>
    <row r="1600" spans="1:21" x14ac:dyDescent="0.3">
      <c r="A1600" s="541" t="s">
        <v>6602</v>
      </c>
      <c r="B1600" s="557" t="s">
        <v>10</v>
      </c>
      <c r="C1600" s="558" t="s">
        <v>5028</v>
      </c>
      <c r="D1600" s="543" t="s">
        <v>179</v>
      </c>
      <c r="E1600" s="544">
        <v>90</v>
      </c>
      <c r="F1600" s="544">
        <v>10.06</v>
      </c>
      <c r="G1600" s="544">
        <f t="shared" si="136"/>
        <v>905.4</v>
      </c>
      <c r="H1600" s="570">
        <v>0</v>
      </c>
      <c r="I1600" s="570">
        <v>10.06</v>
      </c>
      <c r="J1600" s="570">
        <v>0</v>
      </c>
      <c r="K1600" s="544">
        <v>90</v>
      </c>
      <c r="L1600" s="544">
        <v>12.17</v>
      </c>
      <c r="M1600" s="544">
        <v>1095.3</v>
      </c>
      <c r="N1600" s="544">
        <v>90</v>
      </c>
      <c r="O1600" s="544">
        <v>12.17</v>
      </c>
      <c r="P1600" s="544">
        <f t="shared" si="138"/>
        <v>1095.3</v>
      </c>
      <c r="Q1600" s="556"/>
      <c r="R1600" s="556">
        <v>12.17</v>
      </c>
      <c r="S1600" s="544">
        <v>1095.3</v>
      </c>
      <c r="T1600" s="547">
        <f t="shared" si="135"/>
        <v>90</v>
      </c>
      <c r="U1600" s="547">
        <f t="shared" si="139"/>
        <v>1095.3</v>
      </c>
    </row>
    <row r="1601" spans="1:21" x14ac:dyDescent="0.3">
      <c r="A1601" s="541" t="s">
        <v>6603</v>
      </c>
      <c r="B1601" s="557" t="s">
        <v>10</v>
      </c>
      <c r="C1601" s="558" t="s">
        <v>5026</v>
      </c>
      <c r="D1601" s="543" t="s">
        <v>179</v>
      </c>
      <c r="E1601" s="544">
        <v>200</v>
      </c>
      <c r="F1601" s="544">
        <v>8</v>
      </c>
      <c r="G1601" s="544">
        <f t="shared" si="136"/>
        <v>1600</v>
      </c>
      <c r="H1601" s="570">
        <v>0</v>
      </c>
      <c r="I1601" s="570">
        <v>8</v>
      </c>
      <c r="J1601" s="570">
        <v>0</v>
      </c>
      <c r="K1601" s="544">
        <v>200</v>
      </c>
      <c r="L1601" s="544">
        <v>9.68</v>
      </c>
      <c r="M1601" s="544">
        <v>1936</v>
      </c>
      <c r="N1601" s="544">
        <v>200</v>
      </c>
      <c r="O1601" s="544">
        <v>9.68</v>
      </c>
      <c r="P1601" s="544">
        <f t="shared" si="138"/>
        <v>1936</v>
      </c>
      <c r="Q1601" s="556"/>
      <c r="R1601" s="556">
        <v>9.68</v>
      </c>
      <c r="S1601" s="544">
        <v>1936</v>
      </c>
      <c r="T1601" s="547">
        <f t="shared" si="135"/>
        <v>200</v>
      </c>
      <c r="U1601" s="547">
        <f t="shared" si="139"/>
        <v>1936</v>
      </c>
    </row>
    <row r="1602" spans="1:21" x14ac:dyDescent="0.3">
      <c r="A1602" s="541" t="s">
        <v>6604</v>
      </c>
      <c r="B1602" s="557" t="s">
        <v>10</v>
      </c>
      <c r="C1602" s="558" t="s">
        <v>5034</v>
      </c>
      <c r="D1602" s="543" t="s">
        <v>179</v>
      </c>
      <c r="E1602" s="544">
        <v>6</v>
      </c>
      <c r="F1602" s="544">
        <v>13.47</v>
      </c>
      <c r="G1602" s="544">
        <f t="shared" si="136"/>
        <v>80.819999999999993</v>
      </c>
      <c r="H1602" s="570">
        <v>0</v>
      </c>
      <c r="I1602" s="570">
        <v>13.47</v>
      </c>
      <c r="J1602" s="570">
        <v>0</v>
      </c>
      <c r="K1602" s="544">
        <v>6</v>
      </c>
      <c r="L1602" s="544">
        <v>16.290000000000003</v>
      </c>
      <c r="M1602" s="544">
        <v>97.74</v>
      </c>
      <c r="N1602" s="544">
        <v>6</v>
      </c>
      <c r="O1602" s="544">
        <v>16.290000000000003</v>
      </c>
      <c r="P1602" s="544">
        <f t="shared" si="138"/>
        <v>97.74</v>
      </c>
      <c r="Q1602" s="556"/>
      <c r="R1602" s="556">
        <v>16.290000000000003</v>
      </c>
      <c r="S1602" s="544">
        <v>97.74</v>
      </c>
      <c r="T1602" s="547">
        <f t="shared" si="135"/>
        <v>6</v>
      </c>
      <c r="U1602" s="547">
        <f t="shared" si="139"/>
        <v>97.74</v>
      </c>
    </row>
    <row r="1603" spans="1:21" x14ac:dyDescent="0.3">
      <c r="A1603" s="541" t="s">
        <v>6605</v>
      </c>
      <c r="B1603" s="557" t="s">
        <v>10</v>
      </c>
      <c r="C1603" s="558" t="s">
        <v>5036</v>
      </c>
      <c r="D1603" s="543" t="s">
        <v>217</v>
      </c>
      <c r="E1603" s="544">
        <v>3</v>
      </c>
      <c r="F1603" s="544">
        <v>15.28</v>
      </c>
      <c r="G1603" s="544">
        <f t="shared" si="136"/>
        <v>45.84</v>
      </c>
      <c r="H1603" s="570">
        <v>0</v>
      </c>
      <c r="I1603" s="570">
        <v>15.28</v>
      </c>
      <c r="J1603" s="570">
        <v>0</v>
      </c>
      <c r="K1603" s="544">
        <v>3</v>
      </c>
      <c r="L1603" s="544">
        <v>18.48</v>
      </c>
      <c r="M1603" s="544">
        <v>55.44</v>
      </c>
      <c r="N1603" s="544">
        <v>3</v>
      </c>
      <c r="O1603" s="544">
        <v>18.48</v>
      </c>
      <c r="P1603" s="544">
        <f t="shared" si="138"/>
        <v>55.44</v>
      </c>
      <c r="Q1603" s="556"/>
      <c r="R1603" s="556">
        <v>18.48</v>
      </c>
      <c r="S1603" s="544">
        <v>55.44</v>
      </c>
      <c r="T1603" s="547">
        <f t="shared" si="135"/>
        <v>3</v>
      </c>
      <c r="U1603" s="547">
        <f t="shared" si="139"/>
        <v>55.44</v>
      </c>
    </row>
    <row r="1604" spans="1:21" x14ac:dyDescent="0.3">
      <c r="A1604" s="541" t="s">
        <v>6606</v>
      </c>
      <c r="B1604" s="557" t="s">
        <v>10</v>
      </c>
      <c r="C1604" s="558" t="s">
        <v>5038</v>
      </c>
      <c r="D1604" s="543" t="s">
        <v>217</v>
      </c>
      <c r="E1604" s="544">
        <v>5</v>
      </c>
      <c r="F1604" s="544">
        <v>9.31</v>
      </c>
      <c r="G1604" s="544">
        <f t="shared" si="136"/>
        <v>46.55</v>
      </c>
      <c r="H1604" s="570">
        <v>0</v>
      </c>
      <c r="I1604" s="570">
        <v>9.31</v>
      </c>
      <c r="J1604" s="570">
        <v>0</v>
      </c>
      <c r="K1604" s="544">
        <v>5</v>
      </c>
      <c r="L1604" s="544">
        <v>11.26</v>
      </c>
      <c r="M1604" s="544">
        <v>56.3</v>
      </c>
      <c r="N1604" s="544">
        <v>5</v>
      </c>
      <c r="O1604" s="544">
        <v>11.26</v>
      </c>
      <c r="P1604" s="544">
        <f t="shared" si="138"/>
        <v>56.3</v>
      </c>
      <c r="Q1604" s="556"/>
      <c r="R1604" s="556">
        <v>11.26</v>
      </c>
      <c r="S1604" s="544">
        <v>56.3</v>
      </c>
      <c r="T1604" s="547">
        <f t="shared" si="135"/>
        <v>5</v>
      </c>
      <c r="U1604" s="547">
        <f t="shared" si="139"/>
        <v>56.3</v>
      </c>
    </row>
    <row r="1605" spans="1:21" x14ac:dyDescent="0.3">
      <c r="A1605" s="541" t="s">
        <v>6607</v>
      </c>
      <c r="B1605" s="557" t="s">
        <v>10</v>
      </c>
      <c r="C1605" s="558" t="s">
        <v>5040</v>
      </c>
      <c r="D1605" s="543" t="s">
        <v>217</v>
      </c>
      <c r="E1605" s="544">
        <v>45</v>
      </c>
      <c r="F1605" s="544">
        <v>13.23</v>
      </c>
      <c r="G1605" s="544">
        <f t="shared" si="136"/>
        <v>595.35</v>
      </c>
      <c r="H1605" s="570">
        <v>0</v>
      </c>
      <c r="I1605" s="570">
        <v>13.23</v>
      </c>
      <c r="J1605" s="570">
        <v>0</v>
      </c>
      <c r="K1605" s="544">
        <v>45</v>
      </c>
      <c r="L1605" s="544">
        <v>16</v>
      </c>
      <c r="M1605" s="544">
        <v>720</v>
      </c>
      <c r="N1605" s="544">
        <v>45</v>
      </c>
      <c r="O1605" s="544">
        <v>16</v>
      </c>
      <c r="P1605" s="544">
        <f t="shared" si="138"/>
        <v>720</v>
      </c>
      <c r="Q1605" s="556"/>
      <c r="R1605" s="556">
        <v>16</v>
      </c>
      <c r="S1605" s="544">
        <v>720</v>
      </c>
      <c r="T1605" s="547">
        <f t="shared" si="135"/>
        <v>45</v>
      </c>
      <c r="U1605" s="547">
        <f t="shared" si="139"/>
        <v>720</v>
      </c>
    </row>
    <row r="1606" spans="1:21" x14ac:dyDescent="0.3">
      <c r="A1606" s="541" t="s">
        <v>6608</v>
      </c>
      <c r="B1606" s="557" t="s">
        <v>10</v>
      </c>
      <c r="C1606" s="558" t="s">
        <v>5563</v>
      </c>
      <c r="D1606" s="543" t="s">
        <v>217</v>
      </c>
      <c r="E1606" s="544">
        <v>1</v>
      </c>
      <c r="F1606" s="544">
        <v>11.12</v>
      </c>
      <c r="G1606" s="544">
        <f t="shared" si="136"/>
        <v>11.12</v>
      </c>
      <c r="H1606" s="570">
        <v>0</v>
      </c>
      <c r="I1606" s="570">
        <v>11.12</v>
      </c>
      <c r="J1606" s="570">
        <v>0</v>
      </c>
      <c r="K1606" s="544">
        <v>1</v>
      </c>
      <c r="L1606" s="544">
        <v>13.45</v>
      </c>
      <c r="M1606" s="544">
        <v>13.45</v>
      </c>
      <c r="N1606" s="544">
        <v>1</v>
      </c>
      <c r="O1606" s="544">
        <v>13.45</v>
      </c>
      <c r="P1606" s="544">
        <f t="shared" si="138"/>
        <v>13.45</v>
      </c>
      <c r="Q1606" s="556"/>
      <c r="R1606" s="556">
        <v>13.45</v>
      </c>
      <c r="S1606" s="544">
        <v>13.45</v>
      </c>
      <c r="T1606" s="547">
        <f t="shared" si="135"/>
        <v>1</v>
      </c>
      <c r="U1606" s="547">
        <f t="shared" si="139"/>
        <v>13.45</v>
      </c>
    </row>
    <row r="1607" spans="1:21" x14ac:dyDescent="0.3">
      <c r="A1607" s="541" t="s">
        <v>6609</v>
      </c>
      <c r="B1607" s="557" t="s">
        <v>10</v>
      </c>
      <c r="C1607" s="558" t="s">
        <v>6610</v>
      </c>
      <c r="D1607" s="543" t="s">
        <v>1200</v>
      </c>
      <c r="E1607" s="544">
        <v>2</v>
      </c>
      <c r="F1607" s="544">
        <v>64.95</v>
      </c>
      <c r="G1607" s="544">
        <f t="shared" si="136"/>
        <v>129.9</v>
      </c>
      <c r="H1607" s="570">
        <v>0</v>
      </c>
      <c r="I1607" s="570">
        <v>64.95</v>
      </c>
      <c r="J1607" s="570">
        <v>0</v>
      </c>
      <c r="K1607" s="544">
        <v>2</v>
      </c>
      <c r="L1607" s="544">
        <v>78.53</v>
      </c>
      <c r="M1607" s="544">
        <v>157.06</v>
      </c>
      <c r="N1607" s="544">
        <v>2</v>
      </c>
      <c r="O1607" s="544">
        <v>78.53</v>
      </c>
      <c r="P1607" s="544">
        <f t="shared" si="138"/>
        <v>157.06</v>
      </c>
      <c r="Q1607" s="556"/>
      <c r="R1607" s="556">
        <v>78.53</v>
      </c>
      <c r="S1607" s="544">
        <v>157.06</v>
      </c>
      <c r="T1607" s="547">
        <f t="shared" si="135"/>
        <v>2</v>
      </c>
      <c r="U1607" s="547">
        <f t="shared" si="139"/>
        <v>157.06</v>
      </c>
    </row>
    <row r="1608" spans="1:21" x14ac:dyDescent="0.3">
      <c r="A1608" s="541" t="s">
        <v>6611</v>
      </c>
      <c r="B1608" s="557" t="s">
        <v>10</v>
      </c>
      <c r="C1608" s="558" t="s">
        <v>6612</v>
      </c>
      <c r="D1608" s="543" t="s">
        <v>1200</v>
      </c>
      <c r="E1608" s="544">
        <v>30</v>
      </c>
      <c r="F1608" s="544">
        <v>10.02</v>
      </c>
      <c r="G1608" s="544">
        <f t="shared" si="136"/>
        <v>300.60000000000002</v>
      </c>
      <c r="H1608" s="570">
        <v>0</v>
      </c>
      <c r="I1608" s="570">
        <v>10.02</v>
      </c>
      <c r="J1608" s="570">
        <v>0</v>
      </c>
      <c r="K1608" s="544">
        <v>30</v>
      </c>
      <c r="L1608" s="544">
        <v>12.12</v>
      </c>
      <c r="M1608" s="544">
        <v>363.6</v>
      </c>
      <c r="N1608" s="544">
        <v>30</v>
      </c>
      <c r="O1608" s="544">
        <v>12.12</v>
      </c>
      <c r="P1608" s="544">
        <f t="shared" si="138"/>
        <v>363.6</v>
      </c>
      <c r="Q1608" s="556"/>
      <c r="R1608" s="556">
        <v>12.12</v>
      </c>
      <c r="S1608" s="544">
        <v>363.6</v>
      </c>
      <c r="T1608" s="547">
        <f t="shared" si="135"/>
        <v>30</v>
      </c>
      <c r="U1608" s="547">
        <f t="shared" si="139"/>
        <v>363.6</v>
      </c>
    </row>
    <row r="1609" spans="1:21" x14ac:dyDescent="0.3">
      <c r="A1609" s="541" t="s">
        <v>6613</v>
      </c>
      <c r="B1609" s="557" t="s">
        <v>10</v>
      </c>
      <c r="C1609" s="558" t="s">
        <v>6142</v>
      </c>
      <c r="D1609" s="543" t="s">
        <v>1200</v>
      </c>
      <c r="E1609" s="544">
        <v>30</v>
      </c>
      <c r="F1609" s="544">
        <v>42.2</v>
      </c>
      <c r="G1609" s="544">
        <f t="shared" si="136"/>
        <v>1266</v>
      </c>
      <c r="H1609" s="570">
        <v>0</v>
      </c>
      <c r="I1609" s="570">
        <v>42.2</v>
      </c>
      <c r="J1609" s="570">
        <v>0</v>
      </c>
      <c r="K1609" s="544">
        <v>30</v>
      </c>
      <c r="L1609" s="544">
        <v>51.03</v>
      </c>
      <c r="M1609" s="544">
        <v>1530.9</v>
      </c>
      <c r="N1609" s="544">
        <v>30</v>
      </c>
      <c r="O1609" s="544">
        <v>51.03</v>
      </c>
      <c r="P1609" s="544">
        <f t="shared" si="138"/>
        <v>1530.9</v>
      </c>
      <c r="Q1609" s="556"/>
      <c r="R1609" s="556">
        <v>51.03</v>
      </c>
      <c r="S1609" s="544">
        <v>1530.9</v>
      </c>
      <c r="T1609" s="547">
        <f t="shared" si="135"/>
        <v>30</v>
      </c>
      <c r="U1609" s="547">
        <f t="shared" si="139"/>
        <v>1530.9</v>
      </c>
    </row>
    <row r="1610" spans="1:21" x14ac:dyDescent="0.3">
      <c r="A1610" s="541" t="s">
        <v>6614</v>
      </c>
      <c r="B1610" s="557" t="s">
        <v>10</v>
      </c>
      <c r="C1610" s="558" t="s">
        <v>6252</v>
      </c>
      <c r="D1610" s="543" t="s">
        <v>1168</v>
      </c>
      <c r="E1610" s="544">
        <v>63</v>
      </c>
      <c r="F1610" s="544">
        <v>20.85</v>
      </c>
      <c r="G1610" s="544">
        <f t="shared" si="136"/>
        <v>1313.55</v>
      </c>
      <c r="H1610" s="570">
        <v>0</v>
      </c>
      <c r="I1610" s="570">
        <v>20.85</v>
      </c>
      <c r="J1610" s="570">
        <v>0</v>
      </c>
      <c r="K1610" s="544">
        <v>63</v>
      </c>
      <c r="L1610" s="544">
        <v>25.21</v>
      </c>
      <c r="M1610" s="544">
        <v>1588.23</v>
      </c>
      <c r="N1610" s="544">
        <v>63</v>
      </c>
      <c r="O1610" s="544">
        <v>25.21</v>
      </c>
      <c r="P1610" s="544">
        <f t="shared" si="138"/>
        <v>1588.23</v>
      </c>
      <c r="Q1610" s="556"/>
      <c r="R1610" s="556">
        <v>25.21</v>
      </c>
      <c r="S1610" s="544">
        <v>1588.23</v>
      </c>
      <c r="T1610" s="547">
        <f t="shared" si="135"/>
        <v>63</v>
      </c>
      <c r="U1610" s="547">
        <f t="shared" si="139"/>
        <v>1588.23</v>
      </c>
    </row>
    <row r="1611" spans="1:21" x14ac:dyDescent="0.3">
      <c r="A1611" s="541" t="s">
        <v>6615</v>
      </c>
      <c r="B1611" s="557" t="s">
        <v>10</v>
      </c>
      <c r="C1611" s="558" t="s">
        <v>6616</v>
      </c>
      <c r="D1611" s="543" t="s">
        <v>1200</v>
      </c>
      <c r="E1611" s="544">
        <v>60</v>
      </c>
      <c r="F1611" s="544">
        <v>10.79</v>
      </c>
      <c r="G1611" s="544">
        <f t="shared" si="136"/>
        <v>647.4</v>
      </c>
      <c r="H1611" s="570">
        <v>0</v>
      </c>
      <c r="I1611" s="570">
        <v>10.79</v>
      </c>
      <c r="J1611" s="570">
        <v>0</v>
      </c>
      <c r="K1611" s="544">
        <v>60</v>
      </c>
      <c r="L1611" s="544">
        <v>13.049999999999999</v>
      </c>
      <c r="M1611" s="544">
        <v>783</v>
      </c>
      <c r="N1611" s="544">
        <v>60</v>
      </c>
      <c r="O1611" s="544">
        <v>13.049999999999999</v>
      </c>
      <c r="P1611" s="544">
        <f t="shared" si="138"/>
        <v>783</v>
      </c>
      <c r="Q1611" s="556"/>
      <c r="R1611" s="556">
        <v>13.049999999999999</v>
      </c>
      <c r="S1611" s="544">
        <v>783</v>
      </c>
      <c r="T1611" s="547">
        <f t="shared" si="135"/>
        <v>60</v>
      </c>
      <c r="U1611" s="547">
        <f t="shared" si="139"/>
        <v>783</v>
      </c>
    </row>
    <row r="1612" spans="1:21" x14ac:dyDescent="0.3">
      <c r="A1612" s="541" t="s">
        <v>6617</v>
      </c>
      <c r="B1612" s="557" t="s">
        <v>10</v>
      </c>
      <c r="C1612" s="558" t="s">
        <v>6618</v>
      </c>
      <c r="D1612" s="543" t="s">
        <v>1200</v>
      </c>
      <c r="E1612" s="544">
        <v>2</v>
      </c>
      <c r="F1612" s="544">
        <v>23.36</v>
      </c>
      <c r="G1612" s="544">
        <f t="shared" si="136"/>
        <v>46.72</v>
      </c>
      <c r="H1612" s="570">
        <v>0</v>
      </c>
      <c r="I1612" s="570">
        <v>23.36</v>
      </c>
      <c r="J1612" s="570">
        <v>0</v>
      </c>
      <c r="K1612" s="544">
        <v>2</v>
      </c>
      <c r="L1612" s="544">
        <v>28.25</v>
      </c>
      <c r="M1612" s="544">
        <v>56.5</v>
      </c>
      <c r="N1612" s="544">
        <v>2</v>
      </c>
      <c r="O1612" s="544">
        <v>28.25</v>
      </c>
      <c r="P1612" s="544">
        <f t="shared" si="138"/>
        <v>56.5</v>
      </c>
      <c r="Q1612" s="556"/>
      <c r="R1612" s="556">
        <v>28.25</v>
      </c>
      <c r="S1612" s="544">
        <v>56.5</v>
      </c>
      <c r="T1612" s="547">
        <f t="shared" si="135"/>
        <v>2</v>
      </c>
      <c r="U1612" s="547">
        <f t="shared" si="139"/>
        <v>56.5</v>
      </c>
    </row>
    <row r="1613" spans="1:21" x14ac:dyDescent="0.3">
      <c r="A1613" s="541" t="s">
        <v>6619</v>
      </c>
      <c r="B1613" s="557" t="s">
        <v>10</v>
      </c>
      <c r="C1613" s="558" t="s">
        <v>6620</v>
      </c>
      <c r="D1613" s="543" t="s">
        <v>1200</v>
      </c>
      <c r="E1613" s="544">
        <v>3</v>
      </c>
      <c r="F1613" s="544">
        <v>15.18</v>
      </c>
      <c r="G1613" s="544">
        <f t="shared" si="136"/>
        <v>45.54</v>
      </c>
      <c r="H1613" s="570">
        <v>0</v>
      </c>
      <c r="I1613" s="570">
        <v>15.18</v>
      </c>
      <c r="J1613" s="570">
        <v>0</v>
      </c>
      <c r="K1613" s="544">
        <v>3</v>
      </c>
      <c r="L1613" s="544">
        <v>18.360000000000003</v>
      </c>
      <c r="M1613" s="544">
        <v>55.08</v>
      </c>
      <c r="N1613" s="544">
        <v>3</v>
      </c>
      <c r="O1613" s="544">
        <v>18.360000000000003</v>
      </c>
      <c r="P1613" s="544">
        <f t="shared" si="138"/>
        <v>55.08</v>
      </c>
      <c r="Q1613" s="556"/>
      <c r="R1613" s="556">
        <v>18.360000000000003</v>
      </c>
      <c r="S1613" s="544">
        <v>55.08</v>
      </c>
      <c r="T1613" s="547">
        <f t="shared" si="135"/>
        <v>3</v>
      </c>
      <c r="U1613" s="547">
        <f t="shared" si="139"/>
        <v>55.08</v>
      </c>
    </row>
    <row r="1614" spans="1:21" x14ac:dyDescent="0.3">
      <c r="A1614" s="541" t="s">
        <v>6621</v>
      </c>
      <c r="B1614" s="557" t="s">
        <v>10</v>
      </c>
      <c r="C1614" s="558" t="s">
        <v>6622</v>
      </c>
      <c r="D1614" s="543" t="s">
        <v>1200</v>
      </c>
      <c r="E1614" s="544">
        <v>4</v>
      </c>
      <c r="F1614" s="544">
        <v>22.12</v>
      </c>
      <c r="G1614" s="544">
        <f t="shared" si="136"/>
        <v>88.48</v>
      </c>
      <c r="H1614" s="570">
        <v>0</v>
      </c>
      <c r="I1614" s="570">
        <v>22.12</v>
      </c>
      <c r="J1614" s="570">
        <v>0</v>
      </c>
      <c r="K1614" s="544">
        <v>4</v>
      </c>
      <c r="L1614" s="544">
        <v>26.75</v>
      </c>
      <c r="M1614" s="544">
        <v>107</v>
      </c>
      <c r="N1614" s="544">
        <v>4</v>
      </c>
      <c r="O1614" s="544">
        <v>26.75</v>
      </c>
      <c r="P1614" s="544">
        <f t="shared" si="138"/>
        <v>107</v>
      </c>
      <c r="Q1614" s="556"/>
      <c r="R1614" s="556">
        <v>26.75</v>
      </c>
      <c r="S1614" s="544">
        <v>107</v>
      </c>
      <c r="T1614" s="547">
        <f t="shared" si="135"/>
        <v>4</v>
      </c>
      <c r="U1614" s="547">
        <f t="shared" si="139"/>
        <v>107</v>
      </c>
    </row>
    <row r="1615" spans="1:21" x14ac:dyDescent="0.3">
      <c r="A1615" s="541" t="s">
        <v>6623</v>
      </c>
      <c r="B1615" s="557" t="s">
        <v>10</v>
      </c>
      <c r="C1615" s="558" t="s">
        <v>6624</v>
      </c>
      <c r="D1615" s="543" t="s">
        <v>1200</v>
      </c>
      <c r="E1615" s="544">
        <v>1</v>
      </c>
      <c r="F1615" s="544">
        <v>11.65</v>
      </c>
      <c r="G1615" s="544">
        <f t="shared" si="136"/>
        <v>11.65</v>
      </c>
      <c r="H1615" s="570">
        <v>0</v>
      </c>
      <c r="I1615" s="570">
        <v>11.65</v>
      </c>
      <c r="J1615" s="570">
        <v>0</v>
      </c>
      <c r="K1615" s="544">
        <v>1</v>
      </c>
      <c r="L1615" s="544">
        <v>14.09</v>
      </c>
      <c r="M1615" s="544">
        <v>14.09</v>
      </c>
      <c r="N1615" s="544">
        <v>1</v>
      </c>
      <c r="O1615" s="544">
        <v>14.09</v>
      </c>
      <c r="P1615" s="544">
        <f t="shared" si="138"/>
        <v>14.09</v>
      </c>
      <c r="Q1615" s="556"/>
      <c r="R1615" s="556">
        <v>14.09</v>
      </c>
      <c r="S1615" s="544">
        <v>14.09</v>
      </c>
      <c r="T1615" s="547">
        <f t="shared" si="135"/>
        <v>1</v>
      </c>
      <c r="U1615" s="547">
        <f t="shared" si="139"/>
        <v>14.09</v>
      </c>
    </row>
    <row r="1616" spans="1:21" x14ac:dyDescent="0.3">
      <c r="A1616" s="541" t="s">
        <v>6625</v>
      </c>
      <c r="B1616" s="557" t="s">
        <v>10</v>
      </c>
      <c r="C1616" s="558" t="s">
        <v>6626</v>
      </c>
      <c r="D1616" s="543" t="s">
        <v>1200</v>
      </c>
      <c r="E1616" s="544">
        <v>2</v>
      </c>
      <c r="F1616" s="544">
        <v>11.21</v>
      </c>
      <c r="G1616" s="544">
        <f t="shared" si="136"/>
        <v>22.42</v>
      </c>
      <c r="H1616" s="570">
        <v>0</v>
      </c>
      <c r="I1616" s="570">
        <v>11.21</v>
      </c>
      <c r="J1616" s="570">
        <v>0</v>
      </c>
      <c r="K1616" s="544">
        <v>2</v>
      </c>
      <c r="L1616" s="544">
        <v>13.56</v>
      </c>
      <c r="M1616" s="544">
        <v>27.12</v>
      </c>
      <c r="N1616" s="544">
        <v>2</v>
      </c>
      <c r="O1616" s="544">
        <v>13.56</v>
      </c>
      <c r="P1616" s="544">
        <f t="shared" si="138"/>
        <v>27.12</v>
      </c>
      <c r="Q1616" s="556"/>
      <c r="R1616" s="556">
        <v>13.56</v>
      </c>
      <c r="S1616" s="544">
        <v>27.12</v>
      </c>
      <c r="T1616" s="547">
        <f t="shared" si="135"/>
        <v>2</v>
      </c>
      <c r="U1616" s="547">
        <f t="shared" si="139"/>
        <v>27.12</v>
      </c>
    </row>
    <row r="1617" spans="1:21" x14ac:dyDescent="0.3">
      <c r="A1617" s="541" t="s">
        <v>6627</v>
      </c>
      <c r="B1617" s="557" t="s">
        <v>10</v>
      </c>
      <c r="C1617" s="558" t="s">
        <v>6628</v>
      </c>
      <c r="D1617" s="543" t="s">
        <v>1200</v>
      </c>
      <c r="E1617" s="544">
        <v>2</v>
      </c>
      <c r="F1617" s="544">
        <v>6.91</v>
      </c>
      <c r="G1617" s="544">
        <f t="shared" si="136"/>
        <v>13.82</v>
      </c>
      <c r="H1617" s="570">
        <v>0</v>
      </c>
      <c r="I1617" s="570">
        <v>6.91</v>
      </c>
      <c r="J1617" s="570">
        <v>0</v>
      </c>
      <c r="K1617" s="544">
        <v>2</v>
      </c>
      <c r="L1617" s="544">
        <v>8.36</v>
      </c>
      <c r="M1617" s="544">
        <v>16.72</v>
      </c>
      <c r="N1617" s="544">
        <v>2</v>
      </c>
      <c r="O1617" s="544">
        <v>8.36</v>
      </c>
      <c r="P1617" s="544">
        <f t="shared" si="138"/>
        <v>16.72</v>
      </c>
      <c r="Q1617" s="556"/>
      <c r="R1617" s="556">
        <v>8.36</v>
      </c>
      <c r="S1617" s="544">
        <v>16.72</v>
      </c>
      <c r="T1617" s="547">
        <f t="shared" si="135"/>
        <v>2</v>
      </c>
      <c r="U1617" s="547">
        <f t="shared" si="139"/>
        <v>16.72</v>
      </c>
    </row>
    <row r="1618" spans="1:21" x14ac:dyDescent="0.3">
      <c r="A1618" s="541" t="s">
        <v>6629</v>
      </c>
      <c r="B1618" s="557" t="s">
        <v>10</v>
      </c>
      <c r="C1618" s="558" t="s">
        <v>4514</v>
      </c>
      <c r="D1618" s="543" t="s">
        <v>217</v>
      </c>
      <c r="E1618" s="544">
        <v>1</v>
      </c>
      <c r="F1618" s="544">
        <v>45.95</v>
      </c>
      <c r="G1618" s="544">
        <f t="shared" si="136"/>
        <v>45.95</v>
      </c>
      <c r="H1618" s="570">
        <v>0</v>
      </c>
      <c r="I1618" s="570">
        <v>45.95</v>
      </c>
      <c r="J1618" s="570">
        <v>0</v>
      </c>
      <c r="K1618" s="544">
        <v>1</v>
      </c>
      <c r="L1618" s="544">
        <v>55.559999999999995</v>
      </c>
      <c r="M1618" s="544">
        <v>55.56</v>
      </c>
      <c r="N1618" s="544">
        <v>1</v>
      </c>
      <c r="O1618" s="544">
        <v>55.559999999999995</v>
      </c>
      <c r="P1618" s="544">
        <f t="shared" si="138"/>
        <v>55.56</v>
      </c>
      <c r="Q1618" s="556"/>
      <c r="R1618" s="556">
        <v>55.559999999999995</v>
      </c>
      <c r="S1618" s="544">
        <v>55.56</v>
      </c>
      <c r="T1618" s="547">
        <f t="shared" ref="T1618:T1681" si="140">Q1618+E1618</f>
        <v>1</v>
      </c>
      <c r="U1618" s="547">
        <f t="shared" si="139"/>
        <v>55.56</v>
      </c>
    </row>
    <row r="1619" spans="1:21" x14ac:dyDescent="0.3">
      <c r="A1619" s="541" t="s">
        <v>6630</v>
      </c>
      <c r="B1619" s="557" t="s">
        <v>10</v>
      </c>
      <c r="C1619" s="558" t="s">
        <v>5047</v>
      </c>
      <c r="D1619" s="543" t="s">
        <v>179</v>
      </c>
      <c r="E1619" s="544">
        <v>8</v>
      </c>
      <c r="F1619" s="544">
        <v>6.55</v>
      </c>
      <c r="G1619" s="544">
        <f t="shared" si="136"/>
        <v>52.4</v>
      </c>
      <c r="H1619" s="570">
        <v>0</v>
      </c>
      <c r="I1619" s="570">
        <v>6.55</v>
      </c>
      <c r="J1619" s="570">
        <v>0</v>
      </c>
      <c r="K1619" s="544">
        <v>8</v>
      </c>
      <c r="L1619" s="544">
        <v>7.91</v>
      </c>
      <c r="M1619" s="544">
        <v>63.28</v>
      </c>
      <c r="N1619" s="544">
        <v>8</v>
      </c>
      <c r="O1619" s="544">
        <v>7.91</v>
      </c>
      <c r="P1619" s="544">
        <f t="shared" si="138"/>
        <v>63.28</v>
      </c>
      <c r="Q1619" s="556"/>
      <c r="R1619" s="556">
        <v>7.91</v>
      </c>
      <c r="S1619" s="544">
        <v>63.28</v>
      </c>
      <c r="T1619" s="547">
        <f t="shared" si="140"/>
        <v>8</v>
      </c>
      <c r="U1619" s="547">
        <f t="shared" si="139"/>
        <v>63.28</v>
      </c>
    </row>
    <row r="1620" spans="1:21" x14ac:dyDescent="0.3">
      <c r="A1620" s="541" t="s">
        <v>6631</v>
      </c>
      <c r="B1620" s="557" t="s">
        <v>10</v>
      </c>
      <c r="C1620" s="558" t="s">
        <v>5049</v>
      </c>
      <c r="D1620" s="543" t="s">
        <v>179</v>
      </c>
      <c r="E1620" s="544">
        <v>100</v>
      </c>
      <c r="F1620" s="544">
        <v>8.81</v>
      </c>
      <c r="G1620" s="544">
        <f t="shared" si="136"/>
        <v>881</v>
      </c>
      <c r="H1620" s="570">
        <v>0</v>
      </c>
      <c r="I1620" s="570">
        <v>8.81</v>
      </c>
      <c r="J1620" s="570">
        <v>0</v>
      </c>
      <c r="K1620" s="544">
        <v>100</v>
      </c>
      <c r="L1620" s="544">
        <v>10.65</v>
      </c>
      <c r="M1620" s="544">
        <v>1065</v>
      </c>
      <c r="N1620" s="544">
        <v>100</v>
      </c>
      <c r="O1620" s="544">
        <v>10.65</v>
      </c>
      <c r="P1620" s="544">
        <f t="shared" si="138"/>
        <v>1065</v>
      </c>
      <c r="Q1620" s="556"/>
      <c r="R1620" s="556">
        <v>10.65</v>
      </c>
      <c r="S1620" s="544">
        <v>1065</v>
      </c>
      <c r="T1620" s="547">
        <f t="shared" si="140"/>
        <v>100</v>
      </c>
      <c r="U1620" s="547">
        <f t="shared" si="139"/>
        <v>1065</v>
      </c>
    </row>
    <row r="1621" spans="1:21" ht="41.4" x14ac:dyDescent="0.3">
      <c r="A1621" s="541" t="s">
        <v>6632</v>
      </c>
      <c r="B1621" s="557" t="s">
        <v>10</v>
      </c>
      <c r="C1621" s="558" t="s">
        <v>5052</v>
      </c>
      <c r="D1621" s="543" t="s">
        <v>1200</v>
      </c>
      <c r="E1621" s="544">
        <v>11</v>
      </c>
      <c r="F1621" s="544">
        <v>362.15</v>
      </c>
      <c r="G1621" s="544">
        <f t="shared" si="136"/>
        <v>3983.65</v>
      </c>
      <c r="H1621" s="570">
        <v>0</v>
      </c>
      <c r="I1621" s="570">
        <v>362.15</v>
      </c>
      <c r="J1621" s="570">
        <v>0</v>
      </c>
      <c r="K1621" s="544">
        <v>11</v>
      </c>
      <c r="L1621" s="544">
        <v>437.85</v>
      </c>
      <c r="M1621" s="544">
        <v>4816.3500000000004</v>
      </c>
      <c r="N1621" s="544">
        <v>11</v>
      </c>
      <c r="O1621" s="544">
        <v>437.85</v>
      </c>
      <c r="P1621" s="544">
        <f t="shared" si="138"/>
        <v>4816.3500000000004</v>
      </c>
      <c r="Q1621" s="556"/>
      <c r="R1621" s="556">
        <v>437.85</v>
      </c>
      <c r="S1621" s="544">
        <v>4816.3500000000004</v>
      </c>
      <c r="T1621" s="547">
        <f t="shared" si="140"/>
        <v>11</v>
      </c>
      <c r="U1621" s="547">
        <f t="shared" si="139"/>
        <v>4816.3500000000004</v>
      </c>
    </row>
    <row r="1622" spans="1:21" x14ac:dyDescent="0.3">
      <c r="A1622" s="541" t="s">
        <v>6633</v>
      </c>
      <c r="B1622" s="557" t="s">
        <v>10</v>
      </c>
      <c r="C1622" s="558" t="s">
        <v>5054</v>
      </c>
      <c r="D1622" s="543" t="s">
        <v>5055</v>
      </c>
      <c r="E1622" s="544">
        <v>1</v>
      </c>
      <c r="F1622" s="544">
        <v>800.21</v>
      </c>
      <c r="G1622" s="544">
        <f t="shared" si="136"/>
        <v>800.21</v>
      </c>
      <c r="H1622" s="570">
        <v>0</v>
      </c>
      <c r="I1622" s="570">
        <v>800.21</v>
      </c>
      <c r="J1622" s="570">
        <v>0</v>
      </c>
      <c r="K1622" s="544">
        <v>1</v>
      </c>
      <c r="L1622" s="544">
        <v>967.5</v>
      </c>
      <c r="M1622" s="544">
        <v>967.5</v>
      </c>
      <c r="N1622" s="544">
        <v>1</v>
      </c>
      <c r="O1622" s="544">
        <v>967.5</v>
      </c>
      <c r="P1622" s="544">
        <f t="shared" si="138"/>
        <v>967.5</v>
      </c>
      <c r="Q1622" s="556"/>
      <c r="R1622" s="556">
        <v>967.5</v>
      </c>
      <c r="S1622" s="544">
        <v>967.5</v>
      </c>
      <c r="T1622" s="547">
        <f t="shared" si="140"/>
        <v>1</v>
      </c>
      <c r="U1622" s="547">
        <f t="shared" si="139"/>
        <v>967.5</v>
      </c>
    </row>
    <row r="1623" spans="1:21" x14ac:dyDescent="0.3">
      <c r="A1623" s="541" t="s">
        <v>6634</v>
      </c>
      <c r="B1623" s="557" t="s">
        <v>10</v>
      </c>
      <c r="C1623" s="558" t="s">
        <v>5057</v>
      </c>
      <c r="D1623" s="543" t="s">
        <v>1200</v>
      </c>
      <c r="E1623" s="544">
        <v>11</v>
      </c>
      <c r="F1623" s="544">
        <v>21.53</v>
      </c>
      <c r="G1623" s="544">
        <f t="shared" si="136"/>
        <v>236.83</v>
      </c>
      <c r="H1623" s="570">
        <v>0</v>
      </c>
      <c r="I1623" s="570">
        <v>21.53</v>
      </c>
      <c r="J1623" s="570">
        <v>0</v>
      </c>
      <c r="K1623" s="544">
        <v>11</v>
      </c>
      <c r="L1623" s="544">
        <v>26.040000000000003</v>
      </c>
      <c r="M1623" s="544">
        <v>286.44</v>
      </c>
      <c r="N1623" s="544">
        <v>11</v>
      </c>
      <c r="O1623" s="544">
        <v>26.040000000000003</v>
      </c>
      <c r="P1623" s="544">
        <f t="shared" si="138"/>
        <v>286.44</v>
      </c>
      <c r="Q1623" s="556"/>
      <c r="R1623" s="556">
        <v>26.040000000000003</v>
      </c>
      <c r="S1623" s="544">
        <v>286.44</v>
      </c>
      <c r="T1623" s="547">
        <f t="shared" si="140"/>
        <v>11</v>
      </c>
      <c r="U1623" s="547">
        <f t="shared" si="139"/>
        <v>286.44</v>
      </c>
    </row>
    <row r="1624" spans="1:21" x14ac:dyDescent="0.3">
      <c r="A1624" s="541" t="s">
        <v>6635</v>
      </c>
      <c r="B1624" s="557" t="s">
        <v>10</v>
      </c>
      <c r="C1624" s="558" t="s">
        <v>5059</v>
      </c>
      <c r="D1624" s="543" t="s">
        <v>1168</v>
      </c>
      <c r="E1624" s="544">
        <v>230</v>
      </c>
      <c r="F1624" s="544">
        <v>5.72</v>
      </c>
      <c r="G1624" s="544">
        <f t="shared" si="136"/>
        <v>1315.6</v>
      </c>
      <c r="H1624" s="570">
        <v>0</v>
      </c>
      <c r="I1624" s="570">
        <v>5.72</v>
      </c>
      <c r="J1624" s="570">
        <v>0</v>
      </c>
      <c r="K1624" s="544">
        <v>230</v>
      </c>
      <c r="L1624" s="544">
        <v>6.92</v>
      </c>
      <c r="M1624" s="544">
        <v>1591.6</v>
      </c>
      <c r="N1624" s="544">
        <v>230</v>
      </c>
      <c r="O1624" s="544">
        <v>6.92</v>
      </c>
      <c r="P1624" s="544">
        <f t="shared" si="138"/>
        <v>1591.6</v>
      </c>
      <c r="Q1624" s="556"/>
      <c r="R1624" s="556">
        <v>6.92</v>
      </c>
      <c r="S1624" s="544">
        <v>1591.6</v>
      </c>
      <c r="T1624" s="547">
        <f t="shared" si="140"/>
        <v>230</v>
      </c>
      <c r="U1624" s="547">
        <f t="shared" si="139"/>
        <v>1591.6</v>
      </c>
    </row>
    <row r="1625" spans="1:21" x14ac:dyDescent="0.3">
      <c r="A1625" s="559" t="s">
        <v>2936</v>
      </c>
      <c r="B1625" s="560" t="s">
        <v>1219</v>
      </c>
      <c r="C1625" s="561"/>
      <c r="D1625" s="562">
        <v>0</v>
      </c>
      <c r="E1625" s="563">
        <v>0</v>
      </c>
      <c r="F1625" s="563">
        <v>0</v>
      </c>
      <c r="G1625" s="563">
        <f t="shared" si="136"/>
        <v>0</v>
      </c>
      <c r="H1625" s="563">
        <v>0</v>
      </c>
      <c r="I1625" s="563">
        <v>0</v>
      </c>
      <c r="J1625" s="563">
        <v>0</v>
      </c>
      <c r="K1625" s="563"/>
      <c r="L1625" s="563">
        <v>0</v>
      </c>
      <c r="M1625" s="563"/>
      <c r="N1625" s="563"/>
      <c r="O1625" s="563">
        <v>0</v>
      </c>
      <c r="P1625" s="563"/>
      <c r="Q1625" s="564"/>
      <c r="R1625" s="564"/>
      <c r="S1625" s="565">
        <v>0</v>
      </c>
      <c r="T1625" s="566">
        <f t="shared" si="140"/>
        <v>0</v>
      </c>
      <c r="U1625" s="566">
        <f>ROUNDUP((H1625*I1625)+(K1625*L1625)+(Q1625*R1625),2)</f>
        <v>0</v>
      </c>
    </row>
    <row r="1626" spans="1:21" ht="27.6" x14ac:dyDescent="0.3">
      <c r="A1626" s="541" t="s">
        <v>6636</v>
      </c>
      <c r="B1626" s="557" t="s">
        <v>10</v>
      </c>
      <c r="C1626" s="558" t="s">
        <v>6637</v>
      </c>
      <c r="D1626" s="543" t="s">
        <v>217</v>
      </c>
      <c r="E1626" s="544">
        <v>2</v>
      </c>
      <c r="F1626" s="544">
        <v>427.6</v>
      </c>
      <c r="G1626" s="544">
        <f t="shared" si="136"/>
        <v>855.2</v>
      </c>
      <c r="H1626" s="570">
        <v>0</v>
      </c>
      <c r="I1626" s="570">
        <v>427.6</v>
      </c>
      <c r="J1626" s="570">
        <v>0</v>
      </c>
      <c r="K1626" s="544">
        <v>2</v>
      </c>
      <c r="L1626" s="544">
        <v>517</v>
      </c>
      <c r="M1626" s="544">
        <v>1034</v>
      </c>
      <c r="N1626" s="544">
        <v>2</v>
      </c>
      <c r="O1626" s="544">
        <v>517</v>
      </c>
      <c r="P1626" s="544">
        <f t="shared" ref="P1626:P1648" si="141">ROUND(N1626*O1626,2)</f>
        <v>1034</v>
      </c>
      <c r="Q1626" s="556"/>
      <c r="R1626" s="556">
        <v>517</v>
      </c>
      <c r="S1626" s="544">
        <v>1034</v>
      </c>
      <c r="T1626" s="547">
        <f t="shared" si="140"/>
        <v>2</v>
      </c>
      <c r="U1626" s="547">
        <f t="shared" ref="U1626:U1648" si="142">ROUNDDOWN((H1626*I1626)+(K1626*L1626)+(Q1626*R1626),2)</f>
        <v>1034</v>
      </c>
    </row>
    <row r="1627" spans="1:21" ht="55.2" x14ac:dyDescent="0.3">
      <c r="A1627" s="541" t="s">
        <v>6638</v>
      </c>
      <c r="B1627" s="557" t="s">
        <v>10</v>
      </c>
      <c r="C1627" s="558" t="s">
        <v>6639</v>
      </c>
      <c r="D1627" s="543" t="s">
        <v>1200</v>
      </c>
      <c r="E1627" s="544">
        <v>1</v>
      </c>
      <c r="F1627" s="544">
        <v>817.27</v>
      </c>
      <c r="G1627" s="544">
        <f t="shared" ref="G1627:G1667" si="143">ROUND(E1627*F1627,2)</f>
        <v>817.27</v>
      </c>
      <c r="H1627" s="570">
        <v>0</v>
      </c>
      <c r="I1627" s="570">
        <v>817.27</v>
      </c>
      <c r="J1627" s="570">
        <v>0</v>
      </c>
      <c r="K1627" s="544">
        <v>1</v>
      </c>
      <c r="L1627" s="544">
        <v>988.13</v>
      </c>
      <c r="M1627" s="544">
        <v>988.13</v>
      </c>
      <c r="N1627" s="544">
        <v>1</v>
      </c>
      <c r="O1627" s="544">
        <v>988.13</v>
      </c>
      <c r="P1627" s="544">
        <f t="shared" si="141"/>
        <v>988.13</v>
      </c>
      <c r="Q1627" s="556"/>
      <c r="R1627" s="556">
        <v>988.13</v>
      </c>
      <c r="S1627" s="544">
        <v>988.13</v>
      </c>
      <c r="T1627" s="547">
        <f t="shared" si="140"/>
        <v>1</v>
      </c>
      <c r="U1627" s="547">
        <f t="shared" si="142"/>
        <v>988.13</v>
      </c>
    </row>
    <row r="1628" spans="1:21" ht="27.6" x14ac:dyDescent="0.3">
      <c r="A1628" s="541" t="s">
        <v>6640</v>
      </c>
      <c r="B1628" s="557" t="s">
        <v>10</v>
      </c>
      <c r="C1628" s="558" t="s">
        <v>6641</v>
      </c>
      <c r="D1628" s="543" t="s">
        <v>217</v>
      </c>
      <c r="E1628" s="544">
        <v>10</v>
      </c>
      <c r="F1628" s="544">
        <v>688.66</v>
      </c>
      <c r="G1628" s="544">
        <f t="shared" si="143"/>
        <v>6886.6</v>
      </c>
      <c r="H1628" s="570">
        <v>0</v>
      </c>
      <c r="I1628" s="570">
        <v>688.66</v>
      </c>
      <c r="J1628" s="570">
        <v>0</v>
      </c>
      <c r="K1628" s="544">
        <v>10</v>
      </c>
      <c r="L1628" s="544">
        <v>832.63</v>
      </c>
      <c r="M1628" s="544">
        <v>8326.2999999999993</v>
      </c>
      <c r="N1628" s="544">
        <v>10</v>
      </c>
      <c r="O1628" s="544">
        <v>832.63</v>
      </c>
      <c r="P1628" s="544">
        <f t="shared" si="141"/>
        <v>8326.2999999999993</v>
      </c>
      <c r="Q1628" s="556"/>
      <c r="R1628" s="556">
        <v>832.63</v>
      </c>
      <c r="S1628" s="544">
        <v>8326.2999999999993</v>
      </c>
      <c r="T1628" s="547">
        <f t="shared" si="140"/>
        <v>10</v>
      </c>
      <c r="U1628" s="547">
        <f t="shared" si="142"/>
        <v>8326.2999999999993</v>
      </c>
    </row>
    <row r="1629" spans="1:21" ht="27.6" x14ac:dyDescent="0.3">
      <c r="A1629" s="541" t="s">
        <v>6642</v>
      </c>
      <c r="B1629" s="557" t="s">
        <v>10</v>
      </c>
      <c r="C1629" s="558" t="s">
        <v>6643</v>
      </c>
      <c r="D1629" s="543" t="s">
        <v>217</v>
      </c>
      <c r="E1629" s="544">
        <v>44</v>
      </c>
      <c r="F1629" s="544">
        <v>173.66</v>
      </c>
      <c r="G1629" s="544">
        <f t="shared" si="143"/>
        <v>7641.04</v>
      </c>
      <c r="H1629" s="570">
        <v>0</v>
      </c>
      <c r="I1629" s="570">
        <v>173.66</v>
      </c>
      <c r="J1629" s="570">
        <v>0</v>
      </c>
      <c r="K1629" s="544">
        <v>44</v>
      </c>
      <c r="L1629" s="544">
        <v>209.97</v>
      </c>
      <c r="M1629" s="544">
        <v>9238.68</v>
      </c>
      <c r="N1629" s="544">
        <v>44</v>
      </c>
      <c r="O1629" s="544">
        <v>209.97</v>
      </c>
      <c r="P1629" s="544">
        <f t="shared" si="141"/>
        <v>9238.68</v>
      </c>
      <c r="Q1629" s="556"/>
      <c r="R1629" s="556">
        <v>209.97</v>
      </c>
      <c r="S1629" s="544">
        <v>9238.68</v>
      </c>
      <c r="T1629" s="547">
        <f t="shared" si="140"/>
        <v>44</v>
      </c>
      <c r="U1629" s="547">
        <f t="shared" si="142"/>
        <v>9238.68</v>
      </c>
    </row>
    <row r="1630" spans="1:21" ht="27.6" x14ac:dyDescent="0.3">
      <c r="A1630" s="541" t="s">
        <v>6644</v>
      </c>
      <c r="B1630" s="557" t="s">
        <v>10</v>
      </c>
      <c r="C1630" s="558" t="s">
        <v>6645</v>
      </c>
      <c r="D1630" s="543" t="s">
        <v>217</v>
      </c>
      <c r="E1630" s="544">
        <v>7</v>
      </c>
      <c r="F1630" s="544">
        <v>159.04</v>
      </c>
      <c r="G1630" s="544">
        <f t="shared" si="143"/>
        <v>1113.28</v>
      </c>
      <c r="H1630" s="570">
        <v>0</v>
      </c>
      <c r="I1630" s="570">
        <v>159.04</v>
      </c>
      <c r="J1630" s="570">
        <v>0</v>
      </c>
      <c r="K1630" s="544">
        <v>7</v>
      </c>
      <c r="L1630" s="544">
        <v>192.28</v>
      </c>
      <c r="M1630" s="544">
        <v>1345.96</v>
      </c>
      <c r="N1630" s="544">
        <v>7</v>
      </c>
      <c r="O1630" s="544">
        <v>192.28</v>
      </c>
      <c r="P1630" s="544">
        <f t="shared" si="141"/>
        <v>1345.96</v>
      </c>
      <c r="Q1630" s="556"/>
      <c r="R1630" s="556">
        <v>192.28</v>
      </c>
      <c r="S1630" s="544">
        <v>1345.96</v>
      </c>
      <c r="T1630" s="547">
        <f t="shared" si="140"/>
        <v>7</v>
      </c>
      <c r="U1630" s="547">
        <f t="shared" si="142"/>
        <v>1345.96</v>
      </c>
    </row>
    <row r="1631" spans="1:21" ht="27.6" x14ac:dyDescent="0.3">
      <c r="A1631" s="541" t="s">
        <v>6646</v>
      </c>
      <c r="B1631" s="557" t="s">
        <v>10</v>
      </c>
      <c r="C1631" s="558" t="s">
        <v>6647</v>
      </c>
      <c r="D1631" s="543" t="s">
        <v>217</v>
      </c>
      <c r="E1631" s="544">
        <v>3</v>
      </c>
      <c r="F1631" s="544">
        <v>220.58</v>
      </c>
      <c r="G1631" s="544">
        <f t="shared" si="143"/>
        <v>661.74</v>
      </c>
      <c r="H1631" s="570">
        <v>0</v>
      </c>
      <c r="I1631" s="570">
        <v>220.58</v>
      </c>
      <c r="J1631" s="570">
        <v>0</v>
      </c>
      <c r="K1631" s="544">
        <v>3</v>
      </c>
      <c r="L1631" s="544">
        <v>266.69</v>
      </c>
      <c r="M1631" s="544">
        <v>800.07</v>
      </c>
      <c r="N1631" s="544">
        <v>3</v>
      </c>
      <c r="O1631" s="544">
        <v>266.69</v>
      </c>
      <c r="P1631" s="544">
        <f t="shared" si="141"/>
        <v>800.07</v>
      </c>
      <c r="Q1631" s="556"/>
      <c r="R1631" s="556">
        <v>266.69</v>
      </c>
      <c r="S1631" s="544">
        <v>800.07</v>
      </c>
      <c r="T1631" s="547">
        <f t="shared" si="140"/>
        <v>3</v>
      </c>
      <c r="U1631" s="547">
        <f t="shared" si="142"/>
        <v>800.07</v>
      </c>
    </row>
    <row r="1632" spans="1:21" ht="27.6" x14ac:dyDescent="0.3">
      <c r="A1632" s="541" t="s">
        <v>6648</v>
      </c>
      <c r="B1632" s="557" t="s">
        <v>10</v>
      </c>
      <c r="C1632" s="558" t="s">
        <v>6649</v>
      </c>
      <c r="D1632" s="543" t="s">
        <v>1200</v>
      </c>
      <c r="E1632" s="544">
        <v>1</v>
      </c>
      <c r="F1632" s="544">
        <v>1112.67</v>
      </c>
      <c r="G1632" s="544">
        <f t="shared" si="143"/>
        <v>1112.67</v>
      </c>
      <c r="H1632" s="570">
        <v>0</v>
      </c>
      <c r="I1632" s="570">
        <v>1112.67</v>
      </c>
      <c r="J1632" s="570">
        <v>0</v>
      </c>
      <c r="K1632" s="544">
        <v>1</v>
      </c>
      <c r="L1632" s="544">
        <v>1345.27</v>
      </c>
      <c r="M1632" s="544">
        <v>1345.27</v>
      </c>
      <c r="N1632" s="544">
        <v>1</v>
      </c>
      <c r="O1632" s="544">
        <v>1345.27</v>
      </c>
      <c r="P1632" s="544">
        <f t="shared" si="141"/>
        <v>1345.27</v>
      </c>
      <c r="Q1632" s="556"/>
      <c r="R1632" s="556">
        <v>1345.27</v>
      </c>
      <c r="S1632" s="544">
        <v>1345.27</v>
      </c>
      <c r="T1632" s="547">
        <f t="shared" si="140"/>
        <v>1</v>
      </c>
      <c r="U1632" s="547">
        <f t="shared" si="142"/>
        <v>1345.27</v>
      </c>
    </row>
    <row r="1633" spans="1:21" ht="27.6" x14ac:dyDescent="0.3">
      <c r="A1633" s="541" t="s">
        <v>6650</v>
      </c>
      <c r="B1633" s="557" t="s">
        <v>10</v>
      </c>
      <c r="C1633" s="558" t="s">
        <v>6651</v>
      </c>
      <c r="D1633" s="543" t="s">
        <v>217</v>
      </c>
      <c r="E1633" s="544">
        <v>4</v>
      </c>
      <c r="F1633" s="544">
        <v>687.2</v>
      </c>
      <c r="G1633" s="544">
        <f t="shared" si="143"/>
        <v>2748.8</v>
      </c>
      <c r="H1633" s="570">
        <v>0</v>
      </c>
      <c r="I1633" s="570">
        <v>687.2</v>
      </c>
      <c r="J1633" s="570">
        <v>0</v>
      </c>
      <c r="K1633" s="544">
        <v>4</v>
      </c>
      <c r="L1633" s="544">
        <v>830.86</v>
      </c>
      <c r="M1633" s="544">
        <v>3323.44</v>
      </c>
      <c r="N1633" s="544">
        <v>4</v>
      </c>
      <c r="O1633" s="544">
        <v>830.86</v>
      </c>
      <c r="P1633" s="544">
        <f t="shared" si="141"/>
        <v>3323.44</v>
      </c>
      <c r="Q1633" s="556"/>
      <c r="R1633" s="556">
        <v>830.86</v>
      </c>
      <c r="S1633" s="544">
        <v>3323.44</v>
      </c>
      <c r="T1633" s="547">
        <f t="shared" si="140"/>
        <v>4</v>
      </c>
      <c r="U1633" s="547">
        <f t="shared" si="142"/>
        <v>3323.44</v>
      </c>
    </row>
    <row r="1634" spans="1:21" x14ac:dyDescent="0.3">
      <c r="A1634" s="541" t="s">
        <v>6652</v>
      </c>
      <c r="B1634" s="557" t="s">
        <v>10</v>
      </c>
      <c r="C1634" s="558" t="s">
        <v>6653</v>
      </c>
      <c r="D1634" s="543" t="s">
        <v>1200</v>
      </c>
      <c r="E1634" s="544">
        <v>13</v>
      </c>
      <c r="F1634" s="544">
        <v>215.54</v>
      </c>
      <c r="G1634" s="544">
        <f t="shared" si="143"/>
        <v>2802.02</v>
      </c>
      <c r="H1634" s="570">
        <v>0</v>
      </c>
      <c r="I1634" s="570">
        <v>215.54</v>
      </c>
      <c r="J1634" s="570">
        <v>0</v>
      </c>
      <c r="K1634" s="544">
        <v>13</v>
      </c>
      <c r="L1634" s="544">
        <v>260.58999999999997</v>
      </c>
      <c r="M1634" s="544">
        <v>3387.67</v>
      </c>
      <c r="N1634" s="544">
        <v>13</v>
      </c>
      <c r="O1634" s="544">
        <v>260.58999999999997</v>
      </c>
      <c r="P1634" s="544">
        <f t="shared" si="141"/>
        <v>3387.67</v>
      </c>
      <c r="Q1634" s="556"/>
      <c r="R1634" s="556">
        <v>260.58999999999997</v>
      </c>
      <c r="S1634" s="544">
        <v>3387.67</v>
      </c>
      <c r="T1634" s="547">
        <f t="shared" si="140"/>
        <v>13</v>
      </c>
      <c r="U1634" s="547">
        <f t="shared" si="142"/>
        <v>3387.67</v>
      </c>
    </row>
    <row r="1635" spans="1:21" x14ac:dyDescent="0.3">
      <c r="A1635" s="541" t="s">
        <v>6654</v>
      </c>
      <c r="B1635" s="557" t="s">
        <v>10</v>
      </c>
      <c r="C1635" s="558" t="s">
        <v>6655</v>
      </c>
      <c r="D1635" s="543" t="s">
        <v>217</v>
      </c>
      <c r="E1635" s="544">
        <v>18</v>
      </c>
      <c r="F1635" s="544">
        <v>148.87</v>
      </c>
      <c r="G1635" s="544">
        <f t="shared" si="143"/>
        <v>2679.66</v>
      </c>
      <c r="H1635" s="570">
        <v>0</v>
      </c>
      <c r="I1635" s="570">
        <v>148.87</v>
      </c>
      <c r="J1635" s="570">
        <v>0</v>
      </c>
      <c r="K1635" s="544">
        <v>18</v>
      </c>
      <c r="L1635" s="544">
        <v>179.99</v>
      </c>
      <c r="M1635" s="544">
        <v>3239.82</v>
      </c>
      <c r="N1635" s="544">
        <v>18</v>
      </c>
      <c r="O1635" s="544">
        <v>179.99</v>
      </c>
      <c r="P1635" s="544">
        <f t="shared" si="141"/>
        <v>3239.82</v>
      </c>
      <c r="Q1635" s="556"/>
      <c r="R1635" s="556">
        <v>179.99</v>
      </c>
      <c r="S1635" s="544">
        <v>3239.82</v>
      </c>
      <c r="T1635" s="547">
        <f t="shared" si="140"/>
        <v>18</v>
      </c>
      <c r="U1635" s="547">
        <f t="shared" si="142"/>
        <v>3239.82</v>
      </c>
    </row>
    <row r="1636" spans="1:21" x14ac:dyDescent="0.3">
      <c r="A1636" s="541" t="s">
        <v>6656</v>
      </c>
      <c r="B1636" s="557" t="s">
        <v>10</v>
      </c>
      <c r="C1636" s="558" t="s">
        <v>6657</v>
      </c>
      <c r="D1636" s="543" t="s">
        <v>217</v>
      </c>
      <c r="E1636" s="544">
        <v>7</v>
      </c>
      <c r="F1636" s="544">
        <v>280.68</v>
      </c>
      <c r="G1636" s="544">
        <f t="shared" si="143"/>
        <v>1964.76</v>
      </c>
      <c r="H1636" s="570">
        <v>0</v>
      </c>
      <c r="I1636" s="570">
        <v>280.68</v>
      </c>
      <c r="J1636" s="570">
        <v>0</v>
      </c>
      <c r="K1636" s="544">
        <v>7</v>
      </c>
      <c r="L1636" s="544">
        <v>339.36</v>
      </c>
      <c r="M1636" s="544">
        <v>2375.52</v>
      </c>
      <c r="N1636" s="544">
        <v>7</v>
      </c>
      <c r="O1636" s="544">
        <v>339.36</v>
      </c>
      <c r="P1636" s="544">
        <f t="shared" si="141"/>
        <v>2375.52</v>
      </c>
      <c r="Q1636" s="556"/>
      <c r="R1636" s="556">
        <v>339.36</v>
      </c>
      <c r="S1636" s="544">
        <v>2375.52</v>
      </c>
      <c r="T1636" s="547">
        <f t="shared" si="140"/>
        <v>7</v>
      </c>
      <c r="U1636" s="547">
        <f t="shared" si="142"/>
        <v>2375.52</v>
      </c>
    </row>
    <row r="1637" spans="1:21" x14ac:dyDescent="0.3">
      <c r="A1637" s="541" t="s">
        <v>6658</v>
      </c>
      <c r="B1637" s="557" t="s">
        <v>10</v>
      </c>
      <c r="C1637" s="558" t="s">
        <v>6659</v>
      </c>
      <c r="D1637" s="543" t="s">
        <v>1200</v>
      </c>
      <c r="E1637" s="544">
        <v>1</v>
      </c>
      <c r="F1637" s="544">
        <v>373.18</v>
      </c>
      <c r="G1637" s="544">
        <f t="shared" si="143"/>
        <v>373.18</v>
      </c>
      <c r="H1637" s="570">
        <v>0</v>
      </c>
      <c r="I1637" s="570">
        <v>373.18</v>
      </c>
      <c r="J1637" s="570">
        <v>0</v>
      </c>
      <c r="K1637" s="544">
        <v>1</v>
      </c>
      <c r="L1637" s="544">
        <v>451.2</v>
      </c>
      <c r="M1637" s="544">
        <v>451.2</v>
      </c>
      <c r="N1637" s="544">
        <v>1</v>
      </c>
      <c r="O1637" s="544">
        <v>451.2</v>
      </c>
      <c r="P1637" s="544">
        <f t="shared" si="141"/>
        <v>451.2</v>
      </c>
      <c r="Q1637" s="556"/>
      <c r="R1637" s="556">
        <v>451.2</v>
      </c>
      <c r="S1637" s="544">
        <v>451.2</v>
      </c>
      <c r="T1637" s="547">
        <f t="shared" si="140"/>
        <v>1</v>
      </c>
      <c r="U1637" s="547">
        <f t="shared" si="142"/>
        <v>451.2</v>
      </c>
    </row>
    <row r="1638" spans="1:21" x14ac:dyDescent="0.3">
      <c r="A1638" s="541" t="s">
        <v>6660</v>
      </c>
      <c r="B1638" s="557" t="s">
        <v>10</v>
      </c>
      <c r="C1638" s="558" t="s">
        <v>6661</v>
      </c>
      <c r="D1638" s="543" t="s">
        <v>217</v>
      </c>
      <c r="E1638" s="544">
        <v>2</v>
      </c>
      <c r="F1638" s="544">
        <v>296.39999999999998</v>
      </c>
      <c r="G1638" s="544">
        <f t="shared" si="143"/>
        <v>592.79999999999995</v>
      </c>
      <c r="H1638" s="570">
        <v>0</v>
      </c>
      <c r="I1638" s="570">
        <v>296.39999999999998</v>
      </c>
      <c r="J1638" s="570">
        <v>0</v>
      </c>
      <c r="K1638" s="544">
        <v>2</v>
      </c>
      <c r="L1638" s="544">
        <v>358.37</v>
      </c>
      <c r="M1638" s="544">
        <v>716.74</v>
      </c>
      <c r="N1638" s="544">
        <v>2</v>
      </c>
      <c r="O1638" s="544">
        <v>358.37</v>
      </c>
      <c r="P1638" s="544">
        <f t="shared" si="141"/>
        <v>716.74</v>
      </c>
      <c r="Q1638" s="556"/>
      <c r="R1638" s="556">
        <v>358.37</v>
      </c>
      <c r="S1638" s="544">
        <v>716.74</v>
      </c>
      <c r="T1638" s="547">
        <f t="shared" si="140"/>
        <v>2</v>
      </c>
      <c r="U1638" s="547">
        <f t="shared" si="142"/>
        <v>716.74</v>
      </c>
    </row>
    <row r="1639" spans="1:21" x14ac:dyDescent="0.3">
      <c r="A1639" s="541" t="s">
        <v>6662</v>
      </c>
      <c r="B1639" s="557" t="s">
        <v>10</v>
      </c>
      <c r="C1639" s="558" t="s">
        <v>6663</v>
      </c>
      <c r="D1639" s="543" t="s">
        <v>1200</v>
      </c>
      <c r="E1639" s="544">
        <v>51</v>
      </c>
      <c r="F1639" s="544">
        <v>88.42</v>
      </c>
      <c r="G1639" s="544">
        <f t="shared" si="143"/>
        <v>4509.42</v>
      </c>
      <c r="H1639" s="570">
        <v>0</v>
      </c>
      <c r="I1639" s="570">
        <v>88.42</v>
      </c>
      <c r="J1639" s="570">
        <v>0</v>
      </c>
      <c r="K1639" s="544">
        <v>51</v>
      </c>
      <c r="L1639" s="544">
        <v>106.91000000000001</v>
      </c>
      <c r="M1639" s="544">
        <v>5452.41</v>
      </c>
      <c r="N1639" s="544">
        <v>51</v>
      </c>
      <c r="O1639" s="544">
        <v>106.91000000000001</v>
      </c>
      <c r="P1639" s="544">
        <f t="shared" si="141"/>
        <v>5452.41</v>
      </c>
      <c r="Q1639" s="556"/>
      <c r="R1639" s="556">
        <v>106.91000000000001</v>
      </c>
      <c r="S1639" s="544">
        <v>5452.41</v>
      </c>
      <c r="T1639" s="547">
        <f t="shared" si="140"/>
        <v>51</v>
      </c>
      <c r="U1639" s="547">
        <f t="shared" si="142"/>
        <v>5452.41</v>
      </c>
    </row>
    <row r="1640" spans="1:21" ht="27.6" x14ac:dyDescent="0.3">
      <c r="A1640" s="541" t="s">
        <v>6664</v>
      </c>
      <c r="B1640" s="557" t="s">
        <v>10</v>
      </c>
      <c r="C1640" s="558" t="s">
        <v>6665</v>
      </c>
      <c r="D1640" s="543" t="s">
        <v>217</v>
      </c>
      <c r="E1640" s="544">
        <v>3</v>
      </c>
      <c r="F1640" s="544">
        <v>92.05</v>
      </c>
      <c r="G1640" s="544">
        <f t="shared" si="143"/>
        <v>276.14999999999998</v>
      </c>
      <c r="H1640" s="570">
        <v>0</v>
      </c>
      <c r="I1640" s="570">
        <v>92.05</v>
      </c>
      <c r="J1640" s="570">
        <v>0</v>
      </c>
      <c r="K1640" s="544">
        <v>3</v>
      </c>
      <c r="L1640" s="544">
        <v>111.30000000000001</v>
      </c>
      <c r="M1640" s="544">
        <v>333.9</v>
      </c>
      <c r="N1640" s="544">
        <v>3</v>
      </c>
      <c r="O1640" s="544">
        <v>111.30000000000001</v>
      </c>
      <c r="P1640" s="544">
        <f t="shared" si="141"/>
        <v>333.9</v>
      </c>
      <c r="Q1640" s="556"/>
      <c r="R1640" s="556">
        <v>111.30000000000001</v>
      </c>
      <c r="S1640" s="544">
        <v>333.9</v>
      </c>
      <c r="T1640" s="547">
        <f t="shared" si="140"/>
        <v>3</v>
      </c>
      <c r="U1640" s="547">
        <f t="shared" si="142"/>
        <v>333.9</v>
      </c>
    </row>
    <row r="1641" spans="1:21" x14ac:dyDescent="0.3">
      <c r="A1641" s="541" t="s">
        <v>6666</v>
      </c>
      <c r="B1641" s="557" t="s">
        <v>10</v>
      </c>
      <c r="C1641" s="558" t="s">
        <v>6667</v>
      </c>
      <c r="D1641" s="543" t="s">
        <v>217</v>
      </c>
      <c r="E1641" s="544">
        <v>2</v>
      </c>
      <c r="F1641" s="544">
        <v>32.32</v>
      </c>
      <c r="G1641" s="544">
        <f t="shared" si="143"/>
        <v>64.64</v>
      </c>
      <c r="H1641" s="570">
        <v>0</v>
      </c>
      <c r="I1641" s="570">
        <v>32.32</v>
      </c>
      <c r="J1641" s="570">
        <v>0</v>
      </c>
      <c r="K1641" s="544">
        <v>2</v>
      </c>
      <c r="L1641" s="544">
        <v>39.08</v>
      </c>
      <c r="M1641" s="544">
        <v>78.16</v>
      </c>
      <c r="N1641" s="544">
        <v>2</v>
      </c>
      <c r="O1641" s="544">
        <v>39.08</v>
      </c>
      <c r="P1641" s="544">
        <f t="shared" si="141"/>
        <v>78.16</v>
      </c>
      <c r="Q1641" s="556"/>
      <c r="R1641" s="556">
        <v>39.08</v>
      </c>
      <c r="S1641" s="544">
        <v>78.16</v>
      </c>
      <c r="T1641" s="547">
        <f t="shared" si="140"/>
        <v>2</v>
      </c>
      <c r="U1641" s="547">
        <f t="shared" si="142"/>
        <v>78.16</v>
      </c>
    </row>
    <row r="1642" spans="1:21" x14ac:dyDescent="0.3">
      <c r="A1642" s="541" t="s">
        <v>6668</v>
      </c>
      <c r="B1642" s="557" t="s">
        <v>10</v>
      </c>
      <c r="C1642" s="558" t="s">
        <v>6669</v>
      </c>
      <c r="D1642" s="543" t="s">
        <v>217</v>
      </c>
      <c r="E1642" s="544">
        <v>10</v>
      </c>
      <c r="F1642" s="544">
        <v>32.32</v>
      </c>
      <c r="G1642" s="544">
        <f t="shared" si="143"/>
        <v>323.2</v>
      </c>
      <c r="H1642" s="570">
        <v>0</v>
      </c>
      <c r="I1642" s="570">
        <v>32.32</v>
      </c>
      <c r="J1642" s="570">
        <v>0</v>
      </c>
      <c r="K1642" s="544">
        <v>10</v>
      </c>
      <c r="L1642" s="544">
        <v>39.08</v>
      </c>
      <c r="M1642" s="544">
        <v>390.8</v>
      </c>
      <c r="N1642" s="544">
        <v>10</v>
      </c>
      <c r="O1642" s="544">
        <v>39.08</v>
      </c>
      <c r="P1642" s="544">
        <f t="shared" si="141"/>
        <v>390.8</v>
      </c>
      <c r="Q1642" s="556"/>
      <c r="R1642" s="556">
        <v>39.08</v>
      </c>
      <c r="S1642" s="544">
        <v>390.8</v>
      </c>
      <c r="T1642" s="547">
        <f t="shared" si="140"/>
        <v>10</v>
      </c>
      <c r="U1642" s="547">
        <f t="shared" si="142"/>
        <v>390.8</v>
      </c>
    </row>
    <row r="1643" spans="1:21" x14ac:dyDescent="0.3">
      <c r="A1643" s="541" t="s">
        <v>6670</v>
      </c>
      <c r="B1643" s="557" t="s">
        <v>10</v>
      </c>
      <c r="C1643" s="558" t="s">
        <v>6671</v>
      </c>
      <c r="D1643" s="543" t="s">
        <v>1200</v>
      </c>
      <c r="E1643" s="544">
        <v>4</v>
      </c>
      <c r="F1643" s="544">
        <v>926.05</v>
      </c>
      <c r="G1643" s="544">
        <f t="shared" si="143"/>
        <v>3704.2</v>
      </c>
      <c r="H1643" s="570">
        <v>0</v>
      </c>
      <c r="I1643" s="570">
        <v>926.05</v>
      </c>
      <c r="J1643" s="570">
        <v>0</v>
      </c>
      <c r="K1643" s="544">
        <v>4</v>
      </c>
      <c r="L1643" s="544">
        <v>1119.6500000000001</v>
      </c>
      <c r="M1643" s="544">
        <v>4478.6000000000004</v>
      </c>
      <c r="N1643" s="544">
        <v>4</v>
      </c>
      <c r="O1643" s="544">
        <v>1119.6500000000001</v>
      </c>
      <c r="P1643" s="544">
        <f t="shared" si="141"/>
        <v>4478.6000000000004</v>
      </c>
      <c r="Q1643" s="556"/>
      <c r="R1643" s="556">
        <v>1119.6500000000001</v>
      </c>
      <c r="S1643" s="544">
        <v>4478.6000000000004</v>
      </c>
      <c r="T1643" s="547">
        <f t="shared" si="140"/>
        <v>4</v>
      </c>
      <c r="U1643" s="547">
        <f t="shared" si="142"/>
        <v>4478.6000000000004</v>
      </c>
    </row>
    <row r="1644" spans="1:21" x14ac:dyDescent="0.3">
      <c r="A1644" s="541" t="s">
        <v>6672</v>
      </c>
      <c r="B1644" s="557" t="s">
        <v>10</v>
      </c>
      <c r="C1644" s="558" t="s">
        <v>6673</v>
      </c>
      <c r="D1644" s="543" t="s">
        <v>217</v>
      </c>
      <c r="E1644" s="544">
        <v>13</v>
      </c>
      <c r="F1644" s="544">
        <v>38.909999999999997</v>
      </c>
      <c r="G1644" s="544">
        <f t="shared" si="143"/>
        <v>505.83</v>
      </c>
      <c r="H1644" s="570">
        <v>0</v>
      </c>
      <c r="I1644" s="570">
        <v>38.909999999999997</v>
      </c>
      <c r="J1644" s="570">
        <v>0</v>
      </c>
      <c r="K1644" s="544">
        <v>13</v>
      </c>
      <c r="L1644" s="544">
        <v>47.05</v>
      </c>
      <c r="M1644" s="544">
        <v>611.65</v>
      </c>
      <c r="N1644" s="544">
        <v>13</v>
      </c>
      <c r="O1644" s="544">
        <v>47.05</v>
      </c>
      <c r="P1644" s="544">
        <f t="shared" si="141"/>
        <v>611.65</v>
      </c>
      <c r="Q1644" s="556"/>
      <c r="R1644" s="556">
        <v>47.05</v>
      </c>
      <c r="S1644" s="544">
        <v>611.65</v>
      </c>
      <c r="T1644" s="547">
        <f t="shared" si="140"/>
        <v>13</v>
      </c>
      <c r="U1644" s="547">
        <f t="shared" si="142"/>
        <v>611.65</v>
      </c>
    </row>
    <row r="1645" spans="1:21" ht="27.6" x14ac:dyDescent="0.3">
      <c r="A1645" s="541" t="s">
        <v>6674</v>
      </c>
      <c r="B1645" s="557" t="s">
        <v>10</v>
      </c>
      <c r="C1645" s="558" t="s">
        <v>6675</v>
      </c>
      <c r="D1645" s="543" t="s">
        <v>217</v>
      </c>
      <c r="E1645" s="544">
        <v>49</v>
      </c>
      <c r="F1645" s="544">
        <v>78.31</v>
      </c>
      <c r="G1645" s="544">
        <f t="shared" si="143"/>
        <v>3837.19</v>
      </c>
      <c r="H1645" s="570">
        <v>0</v>
      </c>
      <c r="I1645" s="570">
        <v>78.31</v>
      </c>
      <c r="J1645" s="570">
        <v>0</v>
      </c>
      <c r="K1645" s="544">
        <v>49</v>
      </c>
      <c r="L1645" s="544">
        <v>94.68</v>
      </c>
      <c r="M1645" s="544">
        <v>4639.32</v>
      </c>
      <c r="N1645" s="544">
        <v>49</v>
      </c>
      <c r="O1645" s="544">
        <v>94.68</v>
      </c>
      <c r="P1645" s="544">
        <f t="shared" si="141"/>
        <v>4639.32</v>
      </c>
      <c r="Q1645" s="556"/>
      <c r="R1645" s="556">
        <v>94.68</v>
      </c>
      <c r="S1645" s="544">
        <v>4639.32</v>
      </c>
      <c r="T1645" s="547">
        <f t="shared" si="140"/>
        <v>49</v>
      </c>
      <c r="U1645" s="547">
        <f t="shared" si="142"/>
        <v>4639.32</v>
      </c>
    </row>
    <row r="1646" spans="1:21" x14ac:dyDescent="0.3">
      <c r="A1646" s="541" t="s">
        <v>6676</v>
      </c>
      <c r="B1646" s="557" t="s">
        <v>10</v>
      </c>
      <c r="C1646" s="558" t="s">
        <v>6677</v>
      </c>
      <c r="D1646" s="543" t="s">
        <v>1200</v>
      </c>
      <c r="E1646" s="544">
        <v>49</v>
      </c>
      <c r="F1646" s="544">
        <v>48.66</v>
      </c>
      <c r="G1646" s="544">
        <f t="shared" si="143"/>
        <v>2384.34</v>
      </c>
      <c r="H1646" s="570">
        <v>0</v>
      </c>
      <c r="I1646" s="570">
        <v>48.66</v>
      </c>
      <c r="J1646" s="570">
        <v>0</v>
      </c>
      <c r="K1646" s="544">
        <v>49</v>
      </c>
      <c r="L1646" s="544">
        <v>58.839999999999996</v>
      </c>
      <c r="M1646" s="544">
        <v>2883.16</v>
      </c>
      <c r="N1646" s="544">
        <v>49</v>
      </c>
      <c r="O1646" s="544">
        <v>58.839999999999996</v>
      </c>
      <c r="P1646" s="544">
        <f t="shared" si="141"/>
        <v>2883.16</v>
      </c>
      <c r="Q1646" s="556"/>
      <c r="R1646" s="556">
        <v>58.839999999999996</v>
      </c>
      <c r="S1646" s="544">
        <v>2883.16</v>
      </c>
      <c r="T1646" s="547">
        <f t="shared" si="140"/>
        <v>49</v>
      </c>
      <c r="U1646" s="547">
        <f t="shared" si="142"/>
        <v>2883.16</v>
      </c>
    </row>
    <row r="1647" spans="1:21" ht="27.6" x14ac:dyDescent="0.3">
      <c r="A1647" s="541" t="s">
        <v>6678</v>
      </c>
      <c r="B1647" s="557" t="s">
        <v>10</v>
      </c>
      <c r="C1647" s="558" t="s">
        <v>6679</v>
      </c>
      <c r="D1647" s="543" t="s">
        <v>1168</v>
      </c>
      <c r="E1647" s="544">
        <v>146.15</v>
      </c>
      <c r="F1647" s="544">
        <v>124.8</v>
      </c>
      <c r="G1647" s="544">
        <f t="shared" si="143"/>
        <v>18239.52</v>
      </c>
      <c r="H1647" s="570">
        <v>0</v>
      </c>
      <c r="I1647" s="570">
        <v>124.8</v>
      </c>
      <c r="J1647" s="570">
        <v>0</v>
      </c>
      <c r="K1647" s="544">
        <v>146.15</v>
      </c>
      <c r="L1647" s="544">
        <v>150.88999999999999</v>
      </c>
      <c r="M1647" s="544">
        <v>22052.57</v>
      </c>
      <c r="N1647" s="544">
        <v>146.15</v>
      </c>
      <c r="O1647" s="544">
        <v>150.88999999999999</v>
      </c>
      <c r="P1647" s="544">
        <f t="shared" si="141"/>
        <v>22052.57</v>
      </c>
      <c r="Q1647" s="556"/>
      <c r="R1647" s="556">
        <v>150.88999999999999</v>
      </c>
      <c r="S1647" s="544">
        <v>0</v>
      </c>
      <c r="T1647" s="547">
        <f t="shared" si="140"/>
        <v>146.15</v>
      </c>
      <c r="U1647" s="547">
        <f t="shared" si="142"/>
        <v>22052.57</v>
      </c>
    </row>
    <row r="1648" spans="1:21" ht="27.6" x14ac:dyDescent="0.3">
      <c r="A1648" s="541" t="s">
        <v>6680</v>
      </c>
      <c r="B1648" s="557" t="s">
        <v>10</v>
      </c>
      <c r="C1648" s="558" t="s">
        <v>6681</v>
      </c>
      <c r="D1648" s="543" t="s">
        <v>1168</v>
      </c>
      <c r="E1648" s="544">
        <v>42.03</v>
      </c>
      <c r="F1648" s="544">
        <v>213.82</v>
      </c>
      <c r="G1648" s="544">
        <f t="shared" si="143"/>
        <v>8986.85</v>
      </c>
      <c r="H1648" s="570">
        <v>0</v>
      </c>
      <c r="I1648" s="570">
        <v>213.82</v>
      </c>
      <c r="J1648" s="570">
        <v>0</v>
      </c>
      <c r="K1648" s="544">
        <v>42.03</v>
      </c>
      <c r="L1648" s="544">
        <v>258.52</v>
      </c>
      <c r="M1648" s="544">
        <v>10865.6</v>
      </c>
      <c r="N1648" s="544">
        <v>42.03</v>
      </c>
      <c r="O1648" s="544">
        <v>258.52</v>
      </c>
      <c r="P1648" s="544">
        <f t="shared" si="141"/>
        <v>10865.6</v>
      </c>
      <c r="Q1648" s="556"/>
      <c r="R1648" s="556">
        <v>258.52</v>
      </c>
      <c r="S1648" s="544">
        <v>10865.6</v>
      </c>
      <c r="T1648" s="547">
        <f t="shared" si="140"/>
        <v>42.03</v>
      </c>
      <c r="U1648" s="547">
        <f t="shared" si="142"/>
        <v>10865.59</v>
      </c>
    </row>
    <row r="1649" spans="1:21" x14ac:dyDescent="0.3">
      <c r="A1649" s="559" t="s">
        <v>2937</v>
      </c>
      <c r="B1649" s="560" t="s">
        <v>6682</v>
      </c>
      <c r="C1649" s="561"/>
      <c r="D1649" s="562">
        <v>0</v>
      </c>
      <c r="E1649" s="563">
        <v>0</v>
      </c>
      <c r="F1649" s="563">
        <v>0</v>
      </c>
      <c r="G1649" s="563">
        <f t="shared" si="143"/>
        <v>0</v>
      </c>
      <c r="H1649" s="563">
        <v>0</v>
      </c>
      <c r="I1649" s="563">
        <v>0</v>
      </c>
      <c r="J1649" s="563">
        <v>0</v>
      </c>
      <c r="K1649" s="563"/>
      <c r="L1649" s="563">
        <v>0</v>
      </c>
      <c r="M1649" s="563"/>
      <c r="N1649" s="563"/>
      <c r="O1649" s="563">
        <v>0</v>
      </c>
      <c r="P1649" s="563"/>
      <c r="Q1649" s="564"/>
      <c r="R1649" s="564"/>
      <c r="S1649" s="565">
        <v>0</v>
      </c>
      <c r="T1649" s="566">
        <f t="shared" si="140"/>
        <v>0</v>
      </c>
      <c r="U1649" s="566">
        <f>ROUNDUP((H1649*I1649)+(K1649*L1649)+(Q1649*R1649),2)</f>
        <v>0</v>
      </c>
    </row>
    <row r="1650" spans="1:21" x14ac:dyDescent="0.3">
      <c r="A1650" s="541" t="s">
        <v>6683</v>
      </c>
      <c r="B1650" s="557" t="s">
        <v>10</v>
      </c>
      <c r="C1650" s="558" t="s">
        <v>6684</v>
      </c>
      <c r="D1650" s="543" t="s">
        <v>1124</v>
      </c>
      <c r="E1650" s="544">
        <v>23.4</v>
      </c>
      <c r="F1650" s="544">
        <v>441.92</v>
      </c>
      <c r="G1650" s="544">
        <f t="shared" si="143"/>
        <v>10340.93</v>
      </c>
      <c r="H1650" s="570">
        <v>0</v>
      </c>
      <c r="I1650" s="570">
        <v>441.92</v>
      </c>
      <c r="J1650" s="570">
        <v>0</v>
      </c>
      <c r="K1650" s="544">
        <v>23.4</v>
      </c>
      <c r="L1650" s="544">
        <v>534.30999999999995</v>
      </c>
      <c r="M1650" s="544">
        <v>12502.85</v>
      </c>
      <c r="N1650" s="544">
        <v>23.4</v>
      </c>
      <c r="O1650" s="544">
        <v>534.30999999999995</v>
      </c>
      <c r="P1650" s="544">
        <f>ROUND(N1650*O1650,2)</f>
        <v>12502.85</v>
      </c>
      <c r="Q1650" s="556"/>
      <c r="R1650" s="556">
        <v>534.30999999999995</v>
      </c>
      <c r="S1650" s="544">
        <v>12502.85</v>
      </c>
      <c r="T1650" s="547">
        <f t="shared" si="140"/>
        <v>23.4</v>
      </c>
      <c r="U1650" s="547">
        <f>ROUNDDOWN((H1650*I1650)+(K1650*L1650)+(Q1650*R1650),2)</f>
        <v>12502.85</v>
      </c>
    </row>
    <row r="1651" spans="1:21" x14ac:dyDescent="0.3">
      <c r="A1651" s="541" t="s">
        <v>6685</v>
      </c>
      <c r="B1651" s="557" t="s">
        <v>10</v>
      </c>
      <c r="C1651" s="558" t="s">
        <v>6686</v>
      </c>
      <c r="D1651" s="543" t="s">
        <v>1124</v>
      </c>
      <c r="E1651" s="544">
        <v>10.65</v>
      </c>
      <c r="F1651" s="544">
        <v>298.11</v>
      </c>
      <c r="G1651" s="544">
        <f t="shared" si="143"/>
        <v>3174.87</v>
      </c>
      <c r="H1651" s="570">
        <v>0</v>
      </c>
      <c r="I1651" s="570">
        <v>298.11</v>
      </c>
      <c r="J1651" s="570">
        <v>0</v>
      </c>
      <c r="K1651" s="544">
        <v>10.65</v>
      </c>
      <c r="L1651" s="544">
        <v>360.43</v>
      </c>
      <c r="M1651" s="544">
        <v>3838.58</v>
      </c>
      <c r="N1651" s="544">
        <v>10.65</v>
      </c>
      <c r="O1651" s="544">
        <v>360.43</v>
      </c>
      <c r="P1651" s="544">
        <f>ROUND(N1651*O1651,2)</f>
        <v>3838.58</v>
      </c>
      <c r="Q1651" s="556"/>
      <c r="R1651" s="556">
        <v>360.43</v>
      </c>
      <c r="S1651" s="544">
        <v>3838.58</v>
      </c>
      <c r="T1651" s="547">
        <f t="shared" si="140"/>
        <v>10.65</v>
      </c>
      <c r="U1651" s="547">
        <f>ROUNDDOWN((H1651*I1651)+(K1651*L1651)+(Q1651*R1651),2)</f>
        <v>3838.57</v>
      </c>
    </row>
    <row r="1652" spans="1:21" ht="27.6" x14ac:dyDescent="0.3">
      <c r="A1652" s="541" t="s">
        <v>6687</v>
      </c>
      <c r="B1652" s="557" t="s">
        <v>10</v>
      </c>
      <c r="C1652" s="558" t="s">
        <v>6688</v>
      </c>
      <c r="D1652" s="543" t="s">
        <v>1168</v>
      </c>
      <c r="E1652" s="544">
        <v>22.35</v>
      </c>
      <c r="F1652" s="544">
        <v>46.94</v>
      </c>
      <c r="G1652" s="544">
        <f t="shared" si="143"/>
        <v>1049.1099999999999</v>
      </c>
      <c r="H1652" s="570">
        <v>0</v>
      </c>
      <c r="I1652" s="570">
        <v>46.94</v>
      </c>
      <c r="J1652" s="570">
        <v>0</v>
      </c>
      <c r="K1652" s="544">
        <v>22.35</v>
      </c>
      <c r="L1652" s="544">
        <v>56.75</v>
      </c>
      <c r="M1652" s="544">
        <v>1268.3599999999999</v>
      </c>
      <c r="N1652" s="544">
        <v>22.35</v>
      </c>
      <c r="O1652" s="544">
        <v>56.75</v>
      </c>
      <c r="P1652" s="544">
        <f>ROUND(N1652*O1652,2)</f>
        <v>1268.3599999999999</v>
      </c>
      <c r="Q1652" s="556"/>
      <c r="R1652" s="556">
        <v>56.75</v>
      </c>
      <c r="S1652" s="544">
        <v>1268.3599999999999</v>
      </c>
      <c r="T1652" s="547">
        <f t="shared" si="140"/>
        <v>22.35</v>
      </c>
      <c r="U1652" s="547">
        <f>ROUNDDOWN((H1652*I1652)+(K1652*L1652)+(Q1652*R1652),2)</f>
        <v>1268.3599999999999</v>
      </c>
    </row>
    <row r="1653" spans="1:21" ht="27.6" x14ac:dyDescent="0.3">
      <c r="A1653" s="541" t="s">
        <v>6689</v>
      </c>
      <c r="B1653" s="557" t="s">
        <v>10</v>
      </c>
      <c r="C1653" s="558" t="s">
        <v>6690</v>
      </c>
      <c r="D1653" s="543" t="s">
        <v>1168</v>
      </c>
      <c r="E1653" s="544">
        <v>22.55</v>
      </c>
      <c r="F1653" s="544">
        <v>41.97</v>
      </c>
      <c r="G1653" s="544">
        <f t="shared" si="143"/>
        <v>946.42</v>
      </c>
      <c r="H1653" s="570">
        <v>0</v>
      </c>
      <c r="I1653" s="570">
        <v>41.97</v>
      </c>
      <c r="J1653" s="570">
        <v>0</v>
      </c>
      <c r="K1653" s="544">
        <v>22.55</v>
      </c>
      <c r="L1653" s="544">
        <v>50.74</v>
      </c>
      <c r="M1653" s="544">
        <v>1144.19</v>
      </c>
      <c r="N1653" s="544">
        <v>22.55</v>
      </c>
      <c r="O1653" s="544">
        <v>50.74</v>
      </c>
      <c r="P1653" s="544">
        <f>ROUND(N1653*O1653,2)</f>
        <v>1144.19</v>
      </c>
      <c r="Q1653" s="556"/>
      <c r="R1653" s="556">
        <v>50.74</v>
      </c>
      <c r="S1653" s="544">
        <v>1144.19</v>
      </c>
      <c r="T1653" s="547">
        <f t="shared" si="140"/>
        <v>22.55</v>
      </c>
      <c r="U1653" s="547">
        <f>ROUNDDOWN((H1653*I1653)+(K1653*L1653)+(Q1653*R1653),2)</f>
        <v>1144.18</v>
      </c>
    </row>
    <row r="1654" spans="1:21" x14ac:dyDescent="0.3">
      <c r="A1654" s="559" t="s">
        <v>2938</v>
      </c>
      <c r="B1654" s="560" t="s">
        <v>1426</v>
      </c>
      <c r="C1654" s="561"/>
      <c r="D1654" s="562">
        <v>0</v>
      </c>
      <c r="E1654" s="563">
        <v>0</v>
      </c>
      <c r="F1654" s="563">
        <v>0</v>
      </c>
      <c r="G1654" s="563">
        <f t="shared" si="143"/>
        <v>0</v>
      </c>
      <c r="H1654" s="563">
        <v>0</v>
      </c>
      <c r="I1654" s="563">
        <v>0</v>
      </c>
      <c r="J1654" s="563">
        <v>0</v>
      </c>
      <c r="K1654" s="563"/>
      <c r="L1654" s="563">
        <v>0</v>
      </c>
      <c r="M1654" s="563"/>
      <c r="N1654" s="563"/>
      <c r="O1654" s="563">
        <v>0</v>
      </c>
      <c r="P1654" s="563"/>
      <c r="Q1654" s="564"/>
      <c r="R1654" s="564"/>
      <c r="S1654" s="565">
        <v>0</v>
      </c>
      <c r="T1654" s="566">
        <f t="shared" si="140"/>
        <v>0</v>
      </c>
      <c r="U1654" s="566">
        <f>(H1654*I1654)+(K1654*L1654)+(Q1654*R1654)</f>
        <v>0</v>
      </c>
    </row>
    <row r="1655" spans="1:21" x14ac:dyDescent="0.3">
      <c r="A1655" s="541" t="s">
        <v>6691</v>
      </c>
      <c r="B1655" s="557" t="s">
        <v>10</v>
      </c>
      <c r="C1655" s="558" t="s">
        <v>6692</v>
      </c>
      <c r="D1655" s="543" t="s">
        <v>1124</v>
      </c>
      <c r="E1655" s="544">
        <v>611.66999999999996</v>
      </c>
      <c r="F1655" s="544">
        <v>15.14</v>
      </c>
      <c r="G1655" s="544">
        <f t="shared" si="143"/>
        <v>9260.68</v>
      </c>
      <c r="H1655" s="570">
        <v>0</v>
      </c>
      <c r="I1655" s="570">
        <v>15.14</v>
      </c>
      <c r="J1655" s="570">
        <v>0</v>
      </c>
      <c r="K1655" s="544">
        <v>611.66999999999996</v>
      </c>
      <c r="L1655" s="544">
        <v>18.3</v>
      </c>
      <c r="M1655" s="544">
        <v>11193.56</v>
      </c>
      <c r="N1655" s="544">
        <v>611.66999999999996</v>
      </c>
      <c r="O1655" s="544">
        <v>18.3</v>
      </c>
      <c r="P1655" s="544">
        <f t="shared" ref="P1655:P1661" si="144">ROUND(N1655*O1655,2)</f>
        <v>11193.56</v>
      </c>
      <c r="Q1655" s="556"/>
      <c r="R1655" s="556">
        <v>18.3</v>
      </c>
      <c r="S1655" s="544">
        <v>11193.56</v>
      </c>
      <c r="T1655" s="547">
        <f t="shared" si="140"/>
        <v>611.66999999999996</v>
      </c>
      <c r="U1655" s="547">
        <f>ROUNDDOWN((H1655*I1655)+(K1655*L1655)+(Q1655*R1655),2)</f>
        <v>11193.56</v>
      </c>
    </row>
    <row r="1656" spans="1:21" x14ac:dyDescent="0.3">
      <c r="A1656" s="541" t="s">
        <v>6693</v>
      </c>
      <c r="B1656" s="557" t="s">
        <v>10</v>
      </c>
      <c r="C1656" s="558" t="s">
        <v>6694</v>
      </c>
      <c r="D1656" s="543" t="s">
        <v>1200</v>
      </c>
      <c r="E1656" s="544">
        <v>131</v>
      </c>
      <c r="F1656" s="544">
        <v>52.42</v>
      </c>
      <c r="G1656" s="544">
        <f t="shared" si="143"/>
        <v>6867.02</v>
      </c>
      <c r="H1656" s="570">
        <v>0</v>
      </c>
      <c r="I1656" s="570">
        <v>52.42</v>
      </c>
      <c r="J1656" s="570">
        <v>0</v>
      </c>
      <c r="K1656" s="544">
        <v>131</v>
      </c>
      <c r="L1656" s="544">
        <v>63.37</v>
      </c>
      <c r="M1656" s="544">
        <v>8301.4699999999993</v>
      </c>
      <c r="N1656" s="544">
        <v>131</v>
      </c>
      <c r="O1656" s="544">
        <v>63.37</v>
      </c>
      <c r="P1656" s="544">
        <f t="shared" si="144"/>
        <v>8301.4699999999993</v>
      </c>
      <c r="Q1656" s="556"/>
      <c r="R1656" s="556">
        <v>63.37</v>
      </c>
      <c r="S1656" s="544">
        <v>8301.4699999999993</v>
      </c>
      <c r="T1656" s="547">
        <f t="shared" si="140"/>
        <v>131</v>
      </c>
      <c r="U1656" s="547">
        <f t="shared" ref="U1656:U1661" si="145">ROUNDDOWN((H1656*I1656)+(K1656*L1656)+(Q1656*R1656),2)</f>
        <v>8301.4699999999993</v>
      </c>
    </row>
    <row r="1657" spans="1:21" x14ac:dyDescent="0.3">
      <c r="A1657" s="541" t="s">
        <v>6695</v>
      </c>
      <c r="B1657" s="557" t="s">
        <v>10</v>
      </c>
      <c r="C1657" s="558" t="s">
        <v>6696</v>
      </c>
      <c r="D1657" s="543" t="s">
        <v>217</v>
      </c>
      <c r="E1657" s="544">
        <v>14</v>
      </c>
      <c r="F1657" s="544">
        <v>83.5</v>
      </c>
      <c r="G1657" s="544">
        <f t="shared" si="143"/>
        <v>1169</v>
      </c>
      <c r="H1657" s="570">
        <v>0</v>
      </c>
      <c r="I1657" s="570">
        <v>83.5</v>
      </c>
      <c r="J1657" s="570">
        <v>0</v>
      </c>
      <c r="K1657" s="544">
        <v>14</v>
      </c>
      <c r="L1657" s="544">
        <v>100.95</v>
      </c>
      <c r="M1657" s="544">
        <v>1413.3</v>
      </c>
      <c r="N1657" s="544">
        <v>14</v>
      </c>
      <c r="O1657" s="544">
        <v>100.95</v>
      </c>
      <c r="P1657" s="544">
        <f t="shared" si="144"/>
        <v>1413.3</v>
      </c>
      <c r="Q1657" s="556"/>
      <c r="R1657" s="556">
        <v>100.95</v>
      </c>
      <c r="S1657" s="544">
        <v>1413.3</v>
      </c>
      <c r="T1657" s="547">
        <f t="shared" si="140"/>
        <v>14</v>
      </c>
      <c r="U1657" s="547">
        <f t="shared" si="145"/>
        <v>1413.3</v>
      </c>
    </row>
    <row r="1658" spans="1:21" x14ac:dyDescent="0.3">
      <c r="A1658" s="541" t="s">
        <v>6697</v>
      </c>
      <c r="B1658" s="557" t="s">
        <v>10</v>
      </c>
      <c r="C1658" s="558" t="s">
        <v>6698</v>
      </c>
      <c r="D1658" s="543" t="s">
        <v>76</v>
      </c>
      <c r="E1658" s="544">
        <v>1</v>
      </c>
      <c r="F1658" s="544">
        <v>5388.14</v>
      </c>
      <c r="G1658" s="544">
        <f t="shared" si="143"/>
        <v>5388.14</v>
      </c>
      <c r="H1658" s="570">
        <v>0</v>
      </c>
      <c r="I1658" s="570">
        <v>5388.14</v>
      </c>
      <c r="J1658" s="570">
        <v>0</v>
      </c>
      <c r="K1658" s="544">
        <v>1</v>
      </c>
      <c r="L1658" s="544">
        <v>6514.55</v>
      </c>
      <c r="M1658" s="544">
        <v>6514.55</v>
      </c>
      <c r="N1658" s="544">
        <v>1</v>
      </c>
      <c r="O1658" s="544">
        <v>6514.55</v>
      </c>
      <c r="P1658" s="544">
        <f t="shared" si="144"/>
        <v>6514.55</v>
      </c>
      <c r="Q1658" s="556"/>
      <c r="R1658" s="556">
        <v>6514.55</v>
      </c>
      <c r="S1658" s="544">
        <v>6514.55</v>
      </c>
      <c r="T1658" s="547">
        <f t="shared" si="140"/>
        <v>1</v>
      </c>
      <c r="U1658" s="547">
        <f t="shared" si="145"/>
        <v>6514.55</v>
      </c>
    </row>
    <row r="1659" spans="1:21" x14ac:dyDescent="0.3">
      <c r="A1659" s="541" t="s">
        <v>6699</v>
      </c>
      <c r="B1659" s="557" t="s">
        <v>10</v>
      </c>
      <c r="C1659" s="558" t="s">
        <v>6700</v>
      </c>
      <c r="D1659" s="543" t="s">
        <v>1200</v>
      </c>
      <c r="E1659" s="544">
        <v>1</v>
      </c>
      <c r="F1659" s="544">
        <v>2118.63</v>
      </c>
      <c r="G1659" s="544">
        <f t="shared" si="143"/>
        <v>2118.63</v>
      </c>
      <c r="H1659" s="570">
        <v>0</v>
      </c>
      <c r="I1659" s="570">
        <v>2118.63</v>
      </c>
      <c r="J1659" s="570">
        <v>0</v>
      </c>
      <c r="K1659" s="544">
        <v>1</v>
      </c>
      <c r="L1659" s="544">
        <v>2561.5300000000002</v>
      </c>
      <c r="M1659" s="544">
        <v>2561.5300000000002</v>
      </c>
      <c r="N1659" s="544">
        <v>1</v>
      </c>
      <c r="O1659" s="544">
        <v>2561.5300000000002</v>
      </c>
      <c r="P1659" s="544">
        <f t="shared" si="144"/>
        <v>2561.5300000000002</v>
      </c>
      <c r="Q1659" s="556"/>
      <c r="R1659" s="556">
        <v>2561.5300000000002</v>
      </c>
      <c r="S1659" s="544">
        <v>2561.5300000000002</v>
      </c>
      <c r="T1659" s="547">
        <f t="shared" si="140"/>
        <v>1</v>
      </c>
      <c r="U1659" s="547">
        <f t="shared" si="145"/>
        <v>2561.5300000000002</v>
      </c>
    </row>
    <row r="1660" spans="1:21" x14ac:dyDescent="0.3">
      <c r="A1660" s="541" t="s">
        <v>6701</v>
      </c>
      <c r="B1660" s="557" t="s">
        <v>10</v>
      </c>
      <c r="C1660" s="558" t="s">
        <v>6702</v>
      </c>
      <c r="D1660" s="543" t="s">
        <v>1200</v>
      </c>
      <c r="E1660" s="544">
        <v>2</v>
      </c>
      <c r="F1660" s="544">
        <v>1979.52</v>
      </c>
      <c r="G1660" s="544">
        <f t="shared" si="143"/>
        <v>3959.04</v>
      </c>
      <c r="H1660" s="570">
        <v>0</v>
      </c>
      <c r="I1660" s="570">
        <v>1979.52</v>
      </c>
      <c r="J1660" s="570">
        <v>0</v>
      </c>
      <c r="K1660" s="544">
        <v>2</v>
      </c>
      <c r="L1660" s="544">
        <v>2393.34</v>
      </c>
      <c r="M1660" s="544">
        <v>4786.68</v>
      </c>
      <c r="N1660" s="544">
        <v>2</v>
      </c>
      <c r="O1660" s="544">
        <v>2393.34</v>
      </c>
      <c r="P1660" s="544">
        <f t="shared" si="144"/>
        <v>4786.68</v>
      </c>
      <c r="Q1660" s="556"/>
      <c r="R1660" s="556">
        <v>2393.34</v>
      </c>
      <c r="S1660" s="544">
        <v>4786.68</v>
      </c>
      <c r="T1660" s="547">
        <f t="shared" si="140"/>
        <v>2</v>
      </c>
      <c r="U1660" s="547">
        <f t="shared" si="145"/>
        <v>4786.68</v>
      </c>
    </row>
    <row r="1661" spans="1:21" ht="27.6" x14ac:dyDescent="0.3">
      <c r="A1661" s="541" t="s">
        <v>6703</v>
      </c>
      <c r="B1661" s="557" t="s">
        <v>10</v>
      </c>
      <c r="C1661" s="558" t="s">
        <v>6704</v>
      </c>
      <c r="D1661" s="543" t="s">
        <v>1200</v>
      </c>
      <c r="E1661" s="544">
        <v>1</v>
      </c>
      <c r="F1661" s="544">
        <v>3229.59</v>
      </c>
      <c r="G1661" s="544">
        <f t="shared" si="143"/>
        <v>3229.59</v>
      </c>
      <c r="H1661" s="570">
        <v>0</v>
      </c>
      <c r="I1661" s="570">
        <v>3229.59</v>
      </c>
      <c r="J1661" s="570">
        <v>0</v>
      </c>
      <c r="K1661" s="544">
        <v>1</v>
      </c>
      <c r="L1661" s="544">
        <v>3904.74</v>
      </c>
      <c r="M1661" s="544">
        <v>3904.74</v>
      </c>
      <c r="N1661" s="544">
        <v>1</v>
      </c>
      <c r="O1661" s="544">
        <v>3904.74</v>
      </c>
      <c r="P1661" s="544">
        <f t="shared" si="144"/>
        <v>3904.74</v>
      </c>
      <c r="Q1661" s="556"/>
      <c r="R1661" s="556">
        <v>3904.74</v>
      </c>
      <c r="S1661" s="544">
        <v>3904.74</v>
      </c>
      <c r="T1661" s="547">
        <f t="shared" si="140"/>
        <v>1</v>
      </c>
      <c r="U1661" s="547">
        <f t="shared" si="145"/>
        <v>3904.74</v>
      </c>
    </row>
    <row r="1662" spans="1:21" x14ac:dyDescent="0.3">
      <c r="A1662" s="559" t="s">
        <v>2939</v>
      </c>
      <c r="B1662" s="560" t="s">
        <v>993</v>
      </c>
      <c r="C1662" s="561"/>
      <c r="D1662" s="562">
        <v>0</v>
      </c>
      <c r="E1662" s="563">
        <v>0</v>
      </c>
      <c r="F1662" s="563">
        <v>0</v>
      </c>
      <c r="G1662" s="563">
        <f t="shared" si="143"/>
        <v>0</v>
      </c>
      <c r="H1662" s="563">
        <v>0</v>
      </c>
      <c r="I1662" s="563">
        <v>0</v>
      </c>
      <c r="J1662" s="563">
        <v>0</v>
      </c>
      <c r="K1662" s="563"/>
      <c r="L1662" s="563">
        <v>0</v>
      </c>
      <c r="M1662" s="563"/>
      <c r="N1662" s="563"/>
      <c r="O1662" s="563">
        <v>0</v>
      </c>
      <c r="P1662" s="563"/>
      <c r="Q1662" s="564"/>
      <c r="R1662" s="564"/>
      <c r="S1662" s="565">
        <v>0</v>
      </c>
      <c r="T1662" s="566">
        <f t="shared" si="140"/>
        <v>0</v>
      </c>
      <c r="U1662" s="566">
        <f>(H1662*I1662)+(K1662*L1662)+(Q1662*R1662)</f>
        <v>0</v>
      </c>
    </row>
    <row r="1663" spans="1:21" x14ac:dyDescent="0.3">
      <c r="A1663" s="541" t="s">
        <v>6705</v>
      </c>
      <c r="B1663" s="557" t="s">
        <v>10</v>
      </c>
      <c r="C1663" s="558" t="s">
        <v>6706</v>
      </c>
      <c r="D1663" s="543" t="s">
        <v>1200</v>
      </c>
      <c r="E1663" s="544">
        <v>33</v>
      </c>
      <c r="F1663" s="544">
        <v>142.02000000000001</v>
      </c>
      <c r="G1663" s="544">
        <f t="shared" si="143"/>
        <v>4686.66</v>
      </c>
      <c r="H1663" s="570">
        <v>0</v>
      </c>
      <c r="I1663" s="570">
        <v>142.02000000000001</v>
      </c>
      <c r="J1663" s="570">
        <v>0</v>
      </c>
      <c r="K1663" s="544">
        <v>33</v>
      </c>
      <c r="L1663" s="544">
        <v>171.7</v>
      </c>
      <c r="M1663" s="544">
        <v>5666.1</v>
      </c>
      <c r="N1663" s="544">
        <v>33</v>
      </c>
      <c r="O1663" s="544">
        <v>171.7</v>
      </c>
      <c r="P1663" s="544">
        <f>ROUND(N1663*O1663,2)</f>
        <v>5666.1</v>
      </c>
      <c r="Q1663" s="556"/>
      <c r="R1663" s="556">
        <v>171.7</v>
      </c>
      <c r="S1663" s="544">
        <v>5666.1</v>
      </c>
      <c r="T1663" s="547">
        <f t="shared" si="140"/>
        <v>33</v>
      </c>
      <c r="U1663" s="547">
        <f>ROUNDDOWN((H1663*I1663)+(K1663*L1663)+(Q1663*R1663),2)</f>
        <v>5666.1</v>
      </c>
    </row>
    <row r="1664" spans="1:21" ht="27.6" x14ac:dyDescent="0.3">
      <c r="A1664" s="541" t="s">
        <v>6707</v>
      </c>
      <c r="B1664" s="557" t="s">
        <v>10</v>
      </c>
      <c r="C1664" s="558" t="s">
        <v>6708</v>
      </c>
      <c r="D1664" s="543" t="s">
        <v>179</v>
      </c>
      <c r="E1664" s="544">
        <v>3</v>
      </c>
      <c r="F1664" s="544">
        <v>69.11</v>
      </c>
      <c r="G1664" s="544">
        <f t="shared" si="143"/>
        <v>207.33</v>
      </c>
      <c r="H1664" s="570">
        <v>0</v>
      </c>
      <c r="I1664" s="570">
        <v>69.11</v>
      </c>
      <c r="J1664" s="570">
        <v>0</v>
      </c>
      <c r="K1664" s="544">
        <v>3</v>
      </c>
      <c r="L1664" s="544">
        <v>83.55</v>
      </c>
      <c r="M1664" s="544">
        <v>250.65</v>
      </c>
      <c r="N1664" s="544">
        <v>3</v>
      </c>
      <c r="O1664" s="544">
        <v>83.55</v>
      </c>
      <c r="P1664" s="544">
        <f>ROUND(N1664*O1664,2)</f>
        <v>250.65</v>
      </c>
      <c r="Q1664" s="556"/>
      <c r="R1664" s="556">
        <v>83.55</v>
      </c>
      <c r="S1664" s="544">
        <v>250.65</v>
      </c>
      <c r="T1664" s="547">
        <f t="shared" si="140"/>
        <v>3</v>
      </c>
      <c r="U1664" s="547">
        <f>ROUNDDOWN((H1664*I1664)+(K1664*L1664)+(Q1664*R1664),2)</f>
        <v>250.65</v>
      </c>
    </row>
    <row r="1665" spans="1:21" x14ac:dyDescent="0.3">
      <c r="A1665" s="541" t="s">
        <v>6709</v>
      </c>
      <c r="B1665" s="557" t="s">
        <v>10</v>
      </c>
      <c r="C1665" s="558" t="s">
        <v>6710</v>
      </c>
      <c r="D1665" s="543" t="s">
        <v>1168</v>
      </c>
      <c r="E1665" s="544">
        <v>4</v>
      </c>
      <c r="F1665" s="544">
        <v>182.2</v>
      </c>
      <c r="G1665" s="544">
        <f t="shared" si="143"/>
        <v>728.8</v>
      </c>
      <c r="H1665" s="570">
        <v>0</v>
      </c>
      <c r="I1665" s="570">
        <v>182.2</v>
      </c>
      <c r="J1665" s="570">
        <v>0</v>
      </c>
      <c r="K1665" s="544">
        <v>4</v>
      </c>
      <c r="L1665" s="544">
        <v>220.28</v>
      </c>
      <c r="M1665" s="544">
        <v>881.12</v>
      </c>
      <c r="N1665" s="544">
        <v>4</v>
      </c>
      <c r="O1665" s="544">
        <v>220.28</v>
      </c>
      <c r="P1665" s="544">
        <f>ROUND(N1665*O1665,2)</f>
        <v>881.12</v>
      </c>
      <c r="Q1665" s="556"/>
      <c r="R1665" s="556">
        <v>220.28</v>
      </c>
      <c r="S1665" s="544">
        <v>881.12</v>
      </c>
      <c r="T1665" s="547">
        <f t="shared" si="140"/>
        <v>4</v>
      </c>
      <c r="U1665" s="547">
        <f>ROUNDDOWN((H1665*I1665)+(K1665*L1665)+(Q1665*R1665),2)</f>
        <v>881.12</v>
      </c>
    </row>
    <row r="1666" spans="1:21" ht="41.4" x14ac:dyDescent="0.3">
      <c r="A1666" s="541" t="s">
        <v>6711</v>
      </c>
      <c r="B1666" s="557" t="s">
        <v>10</v>
      </c>
      <c r="C1666" s="558" t="s">
        <v>6712</v>
      </c>
      <c r="D1666" s="543" t="s">
        <v>1168</v>
      </c>
      <c r="E1666" s="544">
        <v>2.6</v>
      </c>
      <c r="F1666" s="544">
        <v>326.14999999999998</v>
      </c>
      <c r="G1666" s="544">
        <f t="shared" si="143"/>
        <v>847.99</v>
      </c>
      <c r="H1666" s="570">
        <v>0</v>
      </c>
      <c r="I1666" s="570">
        <v>326.14999999999998</v>
      </c>
      <c r="J1666" s="570">
        <v>0</v>
      </c>
      <c r="K1666" s="544">
        <v>2.6</v>
      </c>
      <c r="L1666" s="544">
        <v>394.33</v>
      </c>
      <c r="M1666" s="544">
        <v>1025.26</v>
      </c>
      <c r="N1666" s="544">
        <v>2.6</v>
      </c>
      <c r="O1666" s="544">
        <v>394.33</v>
      </c>
      <c r="P1666" s="544">
        <f>ROUND(N1666*O1666,2)</f>
        <v>1025.26</v>
      </c>
      <c r="Q1666" s="556"/>
      <c r="R1666" s="556">
        <v>394.33</v>
      </c>
      <c r="S1666" s="544">
        <v>630.92999999999995</v>
      </c>
      <c r="T1666" s="547">
        <f t="shared" si="140"/>
        <v>2.6</v>
      </c>
      <c r="U1666" s="547">
        <f>ROUNDDOWN((H1666*I1666)+(K1666*L1666)+(Q1666*R1666),2)</f>
        <v>1025.25</v>
      </c>
    </row>
    <row r="1667" spans="1:21" x14ac:dyDescent="0.3">
      <c r="A1667" s="541" t="s">
        <v>6713</v>
      </c>
      <c r="B1667" s="557" t="s">
        <v>10</v>
      </c>
      <c r="C1667" s="558" t="s">
        <v>6714</v>
      </c>
      <c r="D1667" s="543" t="s">
        <v>1124</v>
      </c>
      <c r="E1667" s="544">
        <v>1670</v>
      </c>
      <c r="F1667" s="544">
        <v>2.13</v>
      </c>
      <c r="G1667" s="544">
        <f t="shared" si="143"/>
        <v>3557.1</v>
      </c>
      <c r="H1667" s="570">
        <v>0</v>
      </c>
      <c r="I1667" s="570">
        <v>2.13</v>
      </c>
      <c r="J1667" s="570">
        <v>0</v>
      </c>
      <c r="K1667" s="544">
        <v>1670</v>
      </c>
      <c r="L1667" s="544">
        <v>2.5799999999999996</v>
      </c>
      <c r="M1667" s="544">
        <v>4308.6000000000004</v>
      </c>
      <c r="N1667" s="544">
        <v>1670</v>
      </c>
      <c r="O1667" s="544">
        <v>2.5799999999999996</v>
      </c>
      <c r="P1667" s="544">
        <f>ROUND(N1667*O1667,2)</f>
        <v>4308.6000000000004</v>
      </c>
      <c r="Q1667" s="556"/>
      <c r="R1667" s="556">
        <v>2.5799999999999996</v>
      </c>
      <c r="S1667" s="544">
        <v>4308.6000000000004</v>
      </c>
      <c r="T1667" s="547">
        <f t="shared" si="140"/>
        <v>1670</v>
      </c>
      <c r="U1667" s="547">
        <f>ROUNDDOWN((H1667*I1667)+(K1667*L1667)+(Q1667*R1667),2)</f>
        <v>4308.6000000000004</v>
      </c>
    </row>
    <row r="1668" spans="1:21" x14ac:dyDescent="0.3">
      <c r="A1668" s="534">
        <v>13</v>
      </c>
      <c r="B1668" s="573" t="s">
        <v>6715</v>
      </c>
      <c r="C1668" s="574"/>
      <c r="D1668" s="537">
        <v>0</v>
      </c>
      <c r="E1668" s="538"/>
      <c r="F1668" s="538">
        <v>0</v>
      </c>
      <c r="G1668" s="538">
        <f>G1669</f>
        <v>274647.25</v>
      </c>
      <c r="H1668" s="538"/>
      <c r="I1668" s="538"/>
      <c r="J1668" s="538">
        <f>J1669</f>
        <v>0</v>
      </c>
      <c r="K1668" s="583"/>
      <c r="L1668" s="583"/>
      <c r="M1668" s="538">
        <f>M1669</f>
        <v>0</v>
      </c>
      <c r="N1668" s="539"/>
      <c r="O1668" s="539">
        <v>0</v>
      </c>
      <c r="P1668" s="538">
        <f>P1669</f>
        <v>274647.25</v>
      </c>
      <c r="Q1668" s="549"/>
      <c r="R1668" s="549"/>
      <c r="S1668" s="538">
        <f>S1669</f>
        <v>228231.8677</v>
      </c>
      <c r="T1668" s="540">
        <f t="shared" si="140"/>
        <v>0</v>
      </c>
      <c r="U1668" s="538">
        <f>U1669</f>
        <v>274647.25349575654</v>
      </c>
    </row>
    <row r="1669" spans="1:21" x14ac:dyDescent="0.3">
      <c r="A1669" s="541" t="s">
        <v>351</v>
      </c>
      <c r="B1669" s="557" t="s">
        <v>1056</v>
      </c>
      <c r="C1669" s="558" t="s">
        <v>6716</v>
      </c>
      <c r="D1669" s="543" t="s">
        <v>2177</v>
      </c>
      <c r="E1669" s="544">
        <v>274647.25</v>
      </c>
      <c r="F1669" s="544">
        <v>100</v>
      </c>
      <c r="G1669" s="544">
        <f>E1669</f>
        <v>274647.25</v>
      </c>
      <c r="H1669" s="570"/>
      <c r="I1669" s="570"/>
      <c r="J1669" s="570"/>
      <c r="K1669" s="544"/>
      <c r="L1669" s="544"/>
      <c r="M1669" s="544">
        <f>K1669</f>
        <v>0</v>
      </c>
      <c r="N1669" s="544">
        <v>274647.25</v>
      </c>
      <c r="O1669" s="544">
        <v>100</v>
      </c>
      <c r="P1669" s="544">
        <f>N1669</f>
        <v>274647.25</v>
      </c>
      <c r="Q1669" s="556"/>
      <c r="R1669" s="556"/>
      <c r="S1669" s="544">
        <v>228231.8677</v>
      </c>
      <c r="T1669" s="547"/>
      <c r="U1669" s="584">
        <v>274647.25349575654</v>
      </c>
    </row>
    <row r="1670" spans="1:21" x14ac:dyDescent="0.3">
      <c r="A1670" s="585">
        <v>14</v>
      </c>
      <c r="B1670" s="573" t="s">
        <v>6717</v>
      </c>
      <c r="C1670" s="586"/>
      <c r="D1670" s="537"/>
      <c r="E1670" s="583"/>
      <c r="F1670" s="583"/>
      <c r="G1670" s="583"/>
      <c r="H1670" s="583"/>
      <c r="I1670" s="583"/>
      <c r="J1670" s="583"/>
      <c r="K1670" s="583"/>
      <c r="L1670" s="583"/>
      <c r="M1670" s="583"/>
      <c r="N1670" s="583"/>
      <c r="O1670" s="583"/>
      <c r="P1670" s="583"/>
      <c r="Q1670" s="549">
        <v>0</v>
      </c>
      <c r="R1670" s="549"/>
      <c r="S1670" s="538">
        <f>SUM(S1672:S1688)</f>
        <v>1114448.83</v>
      </c>
      <c r="T1670" s="540">
        <f t="shared" si="140"/>
        <v>0</v>
      </c>
      <c r="U1670" s="538">
        <f>SUM(U1672:U1688)</f>
        <v>1114448.81</v>
      </c>
    </row>
    <row r="1671" spans="1:21" x14ac:dyDescent="0.3">
      <c r="A1671" s="587" t="s">
        <v>372</v>
      </c>
      <c r="B1671" s="587" t="s">
        <v>6718</v>
      </c>
      <c r="C1671" s="588"/>
      <c r="D1671" s="587"/>
      <c r="E1671" s="565"/>
      <c r="F1671" s="565"/>
      <c r="G1671" s="565"/>
      <c r="H1671" s="565"/>
      <c r="I1671" s="565"/>
      <c r="J1671" s="565"/>
      <c r="K1671" s="565"/>
      <c r="L1671" s="565"/>
      <c r="M1671" s="565"/>
      <c r="N1671" s="565"/>
      <c r="O1671" s="565"/>
      <c r="P1671" s="565"/>
      <c r="Q1671" s="564">
        <v>0</v>
      </c>
      <c r="R1671" s="564">
        <v>0</v>
      </c>
      <c r="S1671" s="565">
        <v>0</v>
      </c>
      <c r="T1671" s="566">
        <f t="shared" si="140"/>
        <v>0</v>
      </c>
      <c r="U1671" s="566">
        <f>(H1671*I1671)+(K1671*L1671)+(Q1671*R1671)</f>
        <v>0</v>
      </c>
    </row>
    <row r="1672" spans="1:21" ht="27.6" x14ac:dyDescent="0.3">
      <c r="A1672" s="589" t="s">
        <v>374</v>
      </c>
      <c r="B1672" s="557" t="s">
        <v>10</v>
      </c>
      <c r="C1672" s="590" t="s">
        <v>6719</v>
      </c>
      <c r="D1672" s="589" t="s">
        <v>1124</v>
      </c>
      <c r="E1672" s="544"/>
      <c r="F1672" s="544"/>
      <c r="G1672" s="544"/>
      <c r="H1672" s="570"/>
      <c r="I1672" s="570"/>
      <c r="J1672" s="570"/>
      <c r="K1672" s="544"/>
      <c r="L1672" s="544"/>
      <c r="M1672" s="544"/>
      <c r="N1672" s="544"/>
      <c r="O1672" s="544"/>
      <c r="P1672" s="544"/>
      <c r="Q1672" s="556">
        <v>1536.51</v>
      </c>
      <c r="R1672" s="556">
        <v>93.02</v>
      </c>
      <c r="S1672" s="544">
        <v>142926.16</v>
      </c>
      <c r="T1672" s="547">
        <f t="shared" si="140"/>
        <v>1536.51</v>
      </c>
      <c r="U1672" s="547">
        <f t="shared" ref="U1672:U1680" si="146">ROUNDDOWN((H1672*I1672)+(K1672*L1672)+(Q1672*R1672),2)</f>
        <v>142926.16</v>
      </c>
    </row>
    <row r="1673" spans="1:21" x14ac:dyDescent="0.3">
      <c r="A1673" s="589" t="s">
        <v>376</v>
      </c>
      <c r="B1673" s="557" t="s">
        <v>10</v>
      </c>
      <c r="C1673" s="590" t="s">
        <v>6720</v>
      </c>
      <c r="D1673" s="589" t="s">
        <v>1124</v>
      </c>
      <c r="E1673" s="544"/>
      <c r="F1673" s="544"/>
      <c r="G1673" s="544"/>
      <c r="H1673" s="570"/>
      <c r="I1673" s="570"/>
      <c r="J1673" s="570"/>
      <c r="K1673" s="544"/>
      <c r="L1673" s="544"/>
      <c r="M1673" s="544"/>
      <c r="N1673" s="544"/>
      <c r="O1673" s="544"/>
      <c r="P1673" s="544"/>
      <c r="Q1673" s="556">
        <v>1536.51</v>
      </c>
      <c r="R1673" s="556">
        <v>43.4</v>
      </c>
      <c r="S1673" s="544">
        <v>66684.53</v>
      </c>
      <c r="T1673" s="547">
        <f t="shared" si="140"/>
        <v>1536.51</v>
      </c>
      <c r="U1673" s="547">
        <f t="shared" si="146"/>
        <v>66684.53</v>
      </c>
    </row>
    <row r="1674" spans="1:21" ht="41.4" x14ac:dyDescent="0.3">
      <c r="A1674" s="589" t="s">
        <v>378</v>
      </c>
      <c r="B1674" s="557" t="s">
        <v>10</v>
      </c>
      <c r="C1674" s="590" t="s">
        <v>6721</v>
      </c>
      <c r="D1674" s="589" t="s">
        <v>6722</v>
      </c>
      <c r="E1674" s="544"/>
      <c r="F1674" s="544"/>
      <c r="G1674" s="544"/>
      <c r="H1674" s="570"/>
      <c r="I1674" s="570"/>
      <c r="J1674" s="570"/>
      <c r="K1674" s="544"/>
      <c r="L1674" s="544"/>
      <c r="M1674" s="544"/>
      <c r="N1674" s="544"/>
      <c r="O1674" s="544"/>
      <c r="P1674" s="544"/>
      <c r="Q1674" s="556">
        <v>42</v>
      </c>
      <c r="R1674" s="556">
        <v>255.32</v>
      </c>
      <c r="S1674" s="544">
        <v>10723.44</v>
      </c>
      <c r="T1674" s="547">
        <f t="shared" si="140"/>
        <v>42</v>
      </c>
      <c r="U1674" s="547">
        <f t="shared" si="146"/>
        <v>10723.44</v>
      </c>
    </row>
    <row r="1675" spans="1:21" x14ac:dyDescent="0.3">
      <c r="A1675" s="589" t="s">
        <v>380</v>
      </c>
      <c r="B1675" s="557" t="s">
        <v>10</v>
      </c>
      <c r="C1675" s="590" t="s">
        <v>6723</v>
      </c>
      <c r="D1675" s="589" t="s">
        <v>1200</v>
      </c>
      <c r="E1675" s="544"/>
      <c r="F1675" s="544"/>
      <c r="G1675" s="544"/>
      <c r="H1675" s="570"/>
      <c r="I1675" s="570"/>
      <c r="J1675" s="570"/>
      <c r="K1675" s="544"/>
      <c r="L1675" s="544"/>
      <c r="M1675" s="544"/>
      <c r="N1675" s="544"/>
      <c r="O1675" s="544"/>
      <c r="P1675" s="544"/>
      <c r="Q1675" s="556">
        <v>42</v>
      </c>
      <c r="R1675" s="556">
        <v>1540.81</v>
      </c>
      <c r="S1675" s="544">
        <v>64714.02</v>
      </c>
      <c r="T1675" s="547">
        <f t="shared" si="140"/>
        <v>42</v>
      </c>
      <c r="U1675" s="547">
        <f t="shared" si="146"/>
        <v>64714.02</v>
      </c>
    </row>
    <row r="1676" spans="1:21" ht="27.6" x14ac:dyDescent="0.3">
      <c r="A1676" s="589" t="s">
        <v>382</v>
      </c>
      <c r="B1676" s="557" t="s">
        <v>10</v>
      </c>
      <c r="C1676" s="590" t="s">
        <v>6724</v>
      </c>
      <c r="D1676" s="589" t="s">
        <v>1124</v>
      </c>
      <c r="E1676" s="544"/>
      <c r="F1676" s="544"/>
      <c r="G1676" s="544"/>
      <c r="H1676" s="570"/>
      <c r="I1676" s="570"/>
      <c r="J1676" s="570"/>
      <c r="K1676" s="544"/>
      <c r="L1676" s="544"/>
      <c r="M1676" s="544"/>
      <c r="N1676" s="544"/>
      <c r="O1676" s="544"/>
      <c r="P1676" s="544"/>
      <c r="Q1676" s="556">
        <v>50</v>
      </c>
      <c r="R1676" s="556">
        <v>600.30999999999995</v>
      </c>
      <c r="S1676" s="544">
        <v>30015.5</v>
      </c>
      <c r="T1676" s="547">
        <f t="shared" si="140"/>
        <v>50</v>
      </c>
      <c r="U1676" s="547">
        <f t="shared" si="146"/>
        <v>30015.5</v>
      </c>
    </row>
    <row r="1677" spans="1:21" ht="27.6" x14ac:dyDescent="0.3">
      <c r="A1677" s="589" t="s">
        <v>384</v>
      </c>
      <c r="B1677" s="557" t="s">
        <v>10</v>
      </c>
      <c r="C1677" s="590" t="s">
        <v>6725</v>
      </c>
      <c r="D1677" s="589" t="s">
        <v>1124</v>
      </c>
      <c r="E1677" s="544"/>
      <c r="F1677" s="544"/>
      <c r="G1677" s="544"/>
      <c r="H1677" s="570"/>
      <c r="I1677" s="570"/>
      <c r="J1677" s="570"/>
      <c r="K1677" s="544"/>
      <c r="L1677" s="544"/>
      <c r="M1677" s="544"/>
      <c r="N1677" s="544"/>
      <c r="O1677" s="544"/>
      <c r="P1677" s="544"/>
      <c r="Q1677" s="556">
        <v>1846.81</v>
      </c>
      <c r="R1677" s="556">
        <v>98.53</v>
      </c>
      <c r="S1677" s="544">
        <v>181966.19</v>
      </c>
      <c r="T1677" s="547">
        <f t="shared" si="140"/>
        <v>1846.81</v>
      </c>
      <c r="U1677" s="547">
        <f t="shared" si="146"/>
        <v>181966.18</v>
      </c>
    </row>
    <row r="1678" spans="1:21" ht="41.4" x14ac:dyDescent="0.3">
      <c r="A1678" s="589" t="s">
        <v>386</v>
      </c>
      <c r="B1678" s="557" t="s">
        <v>10</v>
      </c>
      <c r="C1678" s="590" t="s">
        <v>6726</v>
      </c>
      <c r="D1678" s="589" t="s">
        <v>1124</v>
      </c>
      <c r="E1678" s="544"/>
      <c r="F1678" s="544"/>
      <c r="G1678" s="544"/>
      <c r="H1678" s="570"/>
      <c r="I1678" s="570"/>
      <c r="J1678" s="570"/>
      <c r="K1678" s="544"/>
      <c r="L1678" s="544"/>
      <c r="M1678" s="544"/>
      <c r="N1678" s="544"/>
      <c r="O1678" s="544"/>
      <c r="P1678" s="544"/>
      <c r="Q1678" s="556">
        <v>70.489999999999995</v>
      </c>
      <c r="R1678" s="556">
        <v>756.2</v>
      </c>
      <c r="S1678" s="544">
        <v>53304.54</v>
      </c>
      <c r="T1678" s="547">
        <f t="shared" si="140"/>
        <v>70.489999999999995</v>
      </c>
      <c r="U1678" s="547">
        <f t="shared" si="146"/>
        <v>53304.53</v>
      </c>
    </row>
    <row r="1679" spans="1:21" ht="41.4" x14ac:dyDescent="0.3">
      <c r="A1679" s="589" t="s">
        <v>388</v>
      </c>
      <c r="B1679" s="557" t="s">
        <v>10</v>
      </c>
      <c r="C1679" s="590" t="s">
        <v>6727</v>
      </c>
      <c r="D1679" s="589" t="s">
        <v>1124</v>
      </c>
      <c r="E1679" s="544"/>
      <c r="F1679" s="544"/>
      <c r="G1679" s="544"/>
      <c r="H1679" s="570"/>
      <c r="I1679" s="570"/>
      <c r="J1679" s="570"/>
      <c r="K1679" s="544"/>
      <c r="L1679" s="544"/>
      <c r="M1679" s="544"/>
      <c r="N1679" s="544"/>
      <c r="O1679" s="544"/>
      <c r="P1679" s="544"/>
      <c r="Q1679" s="556">
        <v>1050</v>
      </c>
      <c r="R1679" s="556">
        <v>123.45</v>
      </c>
      <c r="S1679" s="544">
        <v>129622.5</v>
      </c>
      <c r="T1679" s="547">
        <f t="shared" si="140"/>
        <v>1050</v>
      </c>
      <c r="U1679" s="547">
        <f t="shared" si="146"/>
        <v>129622.5</v>
      </c>
    </row>
    <row r="1680" spans="1:21" x14ac:dyDescent="0.3">
      <c r="A1680" s="589" t="s">
        <v>390</v>
      </c>
      <c r="B1680" s="557" t="s">
        <v>10</v>
      </c>
      <c r="C1680" s="590" t="s">
        <v>6728</v>
      </c>
      <c r="D1680" s="589" t="s">
        <v>1124</v>
      </c>
      <c r="E1680" s="544"/>
      <c r="F1680" s="544"/>
      <c r="G1680" s="544"/>
      <c r="H1680" s="570"/>
      <c r="I1680" s="570"/>
      <c r="J1680" s="570"/>
      <c r="K1680" s="544"/>
      <c r="L1680" s="544"/>
      <c r="M1680" s="544"/>
      <c r="N1680" s="544"/>
      <c r="O1680" s="544"/>
      <c r="P1680" s="544"/>
      <c r="Q1680" s="556">
        <v>1536.51</v>
      </c>
      <c r="R1680" s="556">
        <v>17.28</v>
      </c>
      <c r="S1680" s="544">
        <v>26550.89</v>
      </c>
      <c r="T1680" s="547">
        <f t="shared" si="140"/>
        <v>1536.51</v>
      </c>
      <c r="U1680" s="547">
        <f t="shared" si="146"/>
        <v>26550.89</v>
      </c>
    </row>
    <row r="1681" spans="1:21" ht="41.4" x14ac:dyDescent="0.3">
      <c r="A1681" s="589" t="s">
        <v>392</v>
      </c>
      <c r="B1681" s="557" t="s">
        <v>10</v>
      </c>
      <c r="C1681" s="590" t="s">
        <v>6729</v>
      </c>
      <c r="D1681" s="589" t="s">
        <v>6730</v>
      </c>
      <c r="E1681" s="544"/>
      <c r="F1681" s="544"/>
      <c r="G1681" s="544"/>
      <c r="H1681" s="570"/>
      <c r="I1681" s="570"/>
      <c r="J1681" s="570"/>
      <c r="K1681" s="544"/>
      <c r="L1681" s="544"/>
      <c r="M1681" s="544"/>
      <c r="N1681" s="544"/>
      <c r="O1681" s="544"/>
      <c r="P1681" s="544"/>
      <c r="Q1681" s="556">
        <v>12</v>
      </c>
      <c r="R1681" s="556">
        <v>3388.12</v>
      </c>
      <c r="S1681" s="544">
        <v>40657.440000000002</v>
      </c>
      <c r="T1681" s="547">
        <f t="shared" si="140"/>
        <v>12</v>
      </c>
      <c r="U1681" s="547">
        <f>ROUNDDOWN((H1681*I1681)+(K1681*L1681)+(Q1681*R1681),2)</f>
        <v>40657.440000000002</v>
      </c>
    </row>
    <row r="1682" spans="1:21" ht="41.4" x14ac:dyDescent="0.3">
      <c r="A1682" s="589" t="s">
        <v>6731</v>
      </c>
      <c r="B1682" s="557" t="s">
        <v>10</v>
      </c>
      <c r="C1682" s="590" t="s">
        <v>6732</v>
      </c>
      <c r="D1682" s="589" t="s">
        <v>6730</v>
      </c>
      <c r="E1682" s="544"/>
      <c r="F1682" s="544"/>
      <c r="G1682" s="544"/>
      <c r="H1682" s="570"/>
      <c r="I1682" s="570"/>
      <c r="J1682" s="570"/>
      <c r="K1682" s="544"/>
      <c r="L1682" s="544"/>
      <c r="M1682" s="544"/>
      <c r="N1682" s="544"/>
      <c r="O1682" s="544"/>
      <c r="P1682" s="544"/>
      <c r="Q1682" s="556">
        <v>24</v>
      </c>
      <c r="R1682" s="556">
        <v>1367.58</v>
      </c>
      <c r="S1682" s="544">
        <v>32821.919999999998</v>
      </c>
      <c r="T1682" s="547">
        <f t="shared" ref="T1682:T1688" si="147">Q1682+E1682</f>
        <v>24</v>
      </c>
      <c r="U1682" s="547">
        <f>ROUNDDOWN((H1682*I1682)+(K1682*L1682)+(Q1682*R1682),2)</f>
        <v>32821.919999999998</v>
      </c>
    </row>
    <row r="1683" spans="1:21" x14ac:dyDescent="0.3">
      <c r="A1683" s="587" t="s">
        <v>6733</v>
      </c>
      <c r="B1683" s="587" t="s">
        <v>6734</v>
      </c>
      <c r="C1683" s="588" t="s">
        <v>73</v>
      </c>
      <c r="D1683" s="587" t="s">
        <v>73</v>
      </c>
      <c r="E1683" s="565"/>
      <c r="F1683" s="565"/>
      <c r="G1683" s="565"/>
      <c r="H1683" s="565"/>
      <c r="I1683" s="565"/>
      <c r="J1683" s="565"/>
      <c r="K1683" s="565"/>
      <c r="L1683" s="565"/>
      <c r="M1683" s="565"/>
      <c r="N1683" s="565"/>
      <c r="O1683" s="565"/>
      <c r="P1683" s="565"/>
      <c r="Q1683" s="564">
        <v>0</v>
      </c>
      <c r="R1683" s="564"/>
      <c r="S1683" s="565">
        <v>0</v>
      </c>
      <c r="T1683" s="566">
        <f t="shared" si="147"/>
        <v>0</v>
      </c>
      <c r="U1683" s="566">
        <f>(H1683*I1683)+(K1683*L1683)+(Q1683*R1683)</f>
        <v>0</v>
      </c>
    </row>
    <row r="1684" spans="1:21" ht="41.4" x14ac:dyDescent="0.3">
      <c r="A1684" s="589" t="s">
        <v>6735</v>
      </c>
      <c r="B1684" s="557" t="s">
        <v>10</v>
      </c>
      <c r="C1684" s="590" t="s">
        <v>6736</v>
      </c>
      <c r="D1684" s="589" t="s">
        <v>4532</v>
      </c>
      <c r="E1684" s="544"/>
      <c r="F1684" s="544"/>
      <c r="G1684" s="544"/>
      <c r="H1684" s="570"/>
      <c r="I1684" s="570"/>
      <c r="J1684" s="570"/>
      <c r="K1684" s="544"/>
      <c r="L1684" s="544"/>
      <c r="M1684" s="544"/>
      <c r="N1684" s="544"/>
      <c r="O1684" s="544"/>
      <c r="P1684" s="544"/>
      <c r="Q1684" s="556">
        <v>10</v>
      </c>
      <c r="R1684" s="556">
        <v>3487.85</v>
      </c>
      <c r="S1684" s="544">
        <v>34878.5</v>
      </c>
      <c r="T1684" s="547">
        <f t="shared" si="147"/>
        <v>10</v>
      </c>
      <c r="U1684" s="547">
        <f>ROUNDDOWN((H1684*I1684)+(K1684*L1684)+(Q1684*R1684),2)</f>
        <v>34878.5</v>
      </c>
    </row>
    <row r="1685" spans="1:21" ht="27.6" x14ac:dyDescent="0.3">
      <c r="A1685" s="589" t="s">
        <v>6737</v>
      </c>
      <c r="B1685" s="557" t="s">
        <v>10</v>
      </c>
      <c r="C1685" s="590" t="s">
        <v>6738</v>
      </c>
      <c r="D1685" s="589" t="s">
        <v>1124</v>
      </c>
      <c r="E1685" s="544"/>
      <c r="F1685" s="544"/>
      <c r="G1685" s="544"/>
      <c r="H1685" s="570"/>
      <c r="I1685" s="570"/>
      <c r="J1685" s="570"/>
      <c r="K1685" s="544"/>
      <c r="L1685" s="544"/>
      <c r="M1685" s="544"/>
      <c r="N1685" s="544"/>
      <c r="O1685" s="544"/>
      <c r="P1685" s="544"/>
      <c r="Q1685" s="556">
        <v>260</v>
      </c>
      <c r="R1685" s="556">
        <v>316.49</v>
      </c>
      <c r="S1685" s="544">
        <v>82287.399999999994</v>
      </c>
      <c r="T1685" s="547">
        <f t="shared" si="147"/>
        <v>260</v>
      </c>
      <c r="U1685" s="547">
        <f>ROUNDDOWN((H1685*I1685)+(K1685*L1685)+(Q1685*R1685),2)</f>
        <v>82287.399999999994</v>
      </c>
    </row>
    <row r="1686" spans="1:21" ht="41.4" x14ac:dyDescent="0.3">
      <c r="A1686" s="589" t="s">
        <v>6739</v>
      </c>
      <c r="B1686" s="557" t="s">
        <v>10</v>
      </c>
      <c r="C1686" s="590" t="s">
        <v>6740</v>
      </c>
      <c r="D1686" s="589" t="s">
        <v>1494</v>
      </c>
      <c r="E1686" s="544"/>
      <c r="F1686" s="544"/>
      <c r="G1686" s="544"/>
      <c r="H1686" s="570"/>
      <c r="I1686" s="570"/>
      <c r="J1686" s="570"/>
      <c r="K1686" s="544"/>
      <c r="L1686" s="544"/>
      <c r="M1686" s="544"/>
      <c r="N1686" s="544"/>
      <c r="O1686" s="544"/>
      <c r="P1686" s="544"/>
      <c r="Q1686" s="556">
        <v>10000</v>
      </c>
      <c r="R1686" s="556">
        <v>19.18</v>
      </c>
      <c r="S1686" s="544">
        <v>191800</v>
      </c>
      <c r="T1686" s="547">
        <f t="shared" si="147"/>
        <v>10000</v>
      </c>
      <c r="U1686" s="547">
        <f>ROUNDDOWN((H1686*I1686)+(K1686*L1686)+(Q1686*R1686),2)</f>
        <v>191800</v>
      </c>
    </row>
    <row r="1687" spans="1:21" ht="27.6" x14ac:dyDescent="0.3">
      <c r="A1687" s="589" t="s">
        <v>6741</v>
      </c>
      <c r="B1687" s="557" t="s">
        <v>10</v>
      </c>
      <c r="C1687" s="590" t="s">
        <v>6742</v>
      </c>
      <c r="D1687" s="589" t="s">
        <v>1124</v>
      </c>
      <c r="E1687" s="544"/>
      <c r="F1687" s="544"/>
      <c r="G1687" s="544"/>
      <c r="H1687" s="570"/>
      <c r="I1687" s="570"/>
      <c r="J1687" s="570"/>
      <c r="K1687" s="544"/>
      <c r="L1687" s="544"/>
      <c r="M1687" s="544"/>
      <c r="N1687" s="544"/>
      <c r="O1687" s="544"/>
      <c r="P1687" s="544"/>
      <c r="Q1687" s="556">
        <v>60</v>
      </c>
      <c r="R1687" s="556">
        <v>213.42</v>
      </c>
      <c r="S1687" s="544">
        <v>12805.2</v>
      </c>
      <c r="T1687" s="547">
        <f t="shared" si="147"/>
        <v>60</v>
      </c>
      <c r="U1687" s="547">
        <f>ROUNDDOWN((H1687*I1687)+(K1687*L1687)+(Q1687*R1687),2)</f>
        <v>12805.2</v>
      </c>
    </row>
    <row r="1688" spans="1:21" ht="27.6" x14ac:dyDescent="0.3">
      <c r="A1688" s="589" t="s">
        <v>6743</v>
      </c>
      <c r="B1688" s="557" t="s">
        <v>10</v>
      </c>
      <c r="C1688" s="590" t="s">
        <v>6744</v>
      </c>
      <c r="D1688" s="589" t="s">
        <v>1124</v>
      </c>
      <c r="E1688" s="544"/>
      <c r="F1688" s="544"/>
      <c r="G1688" s="544"/>
      <c r="H1688" s="570"/>
      <c r="I1688" s="570"/>
      <c r="J1688" s="570"/>
      <c r="K1688" s="544"/>
      <c r="L1688" s="544"/>
      <c r="M1688" s="544"/>
      <c r="N1688" s="544"/>
      <c r="O1688" s="544"/>
      <c r="P1688" s="544"/>
      <c r="Q1688" s="556">
        <v>260</v>
      </c>
      <c r="R1688" s="556">
        <v>48.81</v>
      </c>
      <c r="S1688" s="544">
        <v>12690.6</v>
      </c>
      <c r="T1688" s="547">
        <f t="shared" si="147"/>
        <v>260</v>
      </c>
      <c r="U1688" s="547">
        <f>ROUNDDOWN((H1688*I1688)+(K1688*L1688)+(Q1688*R1688),2)</f>
        <v>12690.6</v>
      </c>
    </row>
    <row r="1689" spans="1:21" x14ac:dyDescent="0.3">
      <c r="A1689" s="914" t="s">
        <v>6745</v>
      </c>
      <c r="B1689" s="914"/>
      <c r="C1689" s="914"/>
      <c r="D1689" s="914"/>
      <c r="E1689" s="914"/>
      <c r="F1689" s="914"/>
      <c r="G1689" s="538">
        <f>SUM(G15:G1667)/2</f>
        <v>10365050.580000032</v>
      </c>
      <c r="H1689" s="538"/>
      <c r="I1689" s="538"/>
      <c r="J1689" s="538">
        <f>SUM(J15:J1667)/2</f>
        <v>5250574.0020226045</v>
      </c>
      <c r="K1689" s="591"/>
      <c r="L1689" s="540"/>
      <c r="M1689" s="538">
        <f>SUM(M15:M1688)/2</f>
        <v>6183677.1600000011</v>
      </c>
      <c r="N1689" s="592"/>
      <c r="O1689" s="592"/>
      <c r="P1689" s="538">
        <f>SUM(P15:P1688)/2</f>
        <v>5148967.4000000041</v>
      </c>
      <c r="Q1689" s="549"/>
      <c r="R1689" s="549"/>
      <c r="S1689" s="538">
        <f>SUM(S15:S1688)/2</f>
        <v>4055111.8476999979</v>
      </c>
      <c r="T1689" s="540"/>
      <c r="U1689" s="537">
        <f>SUM(U15:U1688)/2</f>
        <v>12899470.563495753</v>
      </c>
    </row>
  </sheetData>
  <mergeCells count="15">
    <mergeCell ref="A1689:F1689"/>
    <mergeCell ref="A6:U6"/>
    <mergeCell ref="A1:U1"/>
    <mergeCell ref="A2:U2"/>
    <mergeCell ref="E13:G13"/>
    <mergeCell ref="H13:J13"/>
    <mergeCell ref="K13:M13"/>
    <mergeCell ref="N13:P13"/>
    <mergeCell ref="Q13:S13"/>
    <mergeCell ref="T13:U13"/>
    <mergeCell ref="A3:U3"/>
    <mergeCell ref="A4:U4"/>
    <mergeCell ref="B5:U5"/>
    <mergeCell ref="S10:U10"/>
    <mergeCell ref="S11:U11"/>
  </mergeCells>
  <pageMargins left="0.511811024" right="0.511811024" top="0.78740157499999996" bottom="0.78740157499999996" header="0.31496062000000002" footer="0.31496062000000002"/>
  <pageSetup paperSize="9" scale="27" orientation="portrait"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A71D78-6A63-4D29-A6DE-497C0F768000}">
  <dimension ref="A1:G44"/>
  <sheetViews>
    <sheetView view="pageBreakPreview" zoomScale="85" zoomScaleNormal="100" zoomScaleSheetLayoutView="85" workbookViewId="0">
      <selection sqref="A1:G1"/>
    </sheetView>
  </sheetViews>
  <sheetFormatPr defaultRowHeight="14.4" x14ac:dyDescent="0.3"/>
  <cols>
    <col min="1" max="1" width="22" customWidth="1"/>
    <col min="2" max="2" width="21.44140625" customWidth="1"/>
    <col min="3" max="3" width="17.88671875" customWidth="1"/>
    <col min="4" max="4" width="23.6640625" customWidth="1"/>
    <col min="5" max="5" width="34.109375" customWidth="1"/>
    <col min="6" max="7" width="31.109375" customWidth="1"/>
  </cols>
  <sheetData>
    <row r="1" spans="1:7" ht="15.6" x14ac:dyDescent="0.3">
      <c r="A1" s="682" t="s">
        <v>8</v>
      </c>
      <c r="B1" s="683"/>
      <c r="C1" s="683"/>
      <c r="D1" s="683"/>
      <c r="E1" s="683"/>
      <c r="F1" s="683"/>
      <c r="G1" s="684"/>
    </row>
    <row r="2" spans="1:7" x14ac:dyDescent="0.3">
      <c r="A2" s="685" t="s">
        <v>7</v>
      </c>
      <c r="B2" s="686"/>
      <c r="C2" s="686"/>
      <c r="D2" s="686"/>
      <c r="E2" s="686"/>
      <c r="F2" s="686"/>
      <c r="G2" s="687"/>
    </row>
    <row r="3" spans="1:7" x14ac:dyDescent="0.3">
      <c r="A3" s="688" t="s">
        <v>1050</v>
      </c>
      <c r="B3" s="689"/>
      <c r="C3" s="689"/>
      <c r="D3" s="689"/>
      <c r="E3" s="689"/>
      <c r="F3" s="689"/>
      <c r="G3" s="690"/>
    </row>
    <row r="4" spans="1:7" x14ac:dyDescent="0.3">
      <c r="A4" s="871" t="s">
        <v>6755</v>
      </c>
      <c r="B4" s="872"/>
      <c r="C4" s="872"/>
      <c r="D4" s="872"/>
      <c r="E4" s="872"/>
      <c r="F4" s="872"/>
      <c r="G4" s="873"/>
    </row>
    <row r="5" spans="1:7" x14ac:dyDescent="0.3">
      <c r="A5" s="874"/>
      <c r="B5" s="875"/>
      <c r="C5" s="875"/>
      <c r="D5" s="875"/>
      <c r="E5" s="875"/>
      <c r="F5" s="875"/>
      <c r="G5" s="876"/>
    </row>
    <row r="6" spans="1:7" ht="15.6" x14ac:dyDescent="0.3">
      <c r="A6" s="74" t="s">
        <v>1034</v>
      </c>
      <c r="B6" s="74" t="s">
        <v>1035</v>
      </c>
      <c r="C6" s="74" t="s">
        <v>1036</v>
      </c>
      <c r="D6" s="74" t="s">
        <v>1037</v>
      </c>
      <c r="E6" s="74" t="s">
        <v>1038</v>
      </c>
      <c r="F6" s="62" t="s">
        <v>2189</v>
      </c>
      <c r="G6" s="63" t="s">
        <v>1039</v>
      </c>
    </row>
    <row r="7" spans="1:7" x14ac:dyDescent="0.3">
      <c r="A7" s="219" t="s">
        <v>1040</v>
      </c>
      <c r="B7" s="607"/>
      <c r="C7" s="608"/>
      <c r="D7" s="77">
        <v>397373.9</v>
      </c>
      <c r="E7" s="322" t="s">
        <v>30</v>
      </c>
      <c r="F7" s="79">
        <f>D7/$D$40</f>
        <v>3.08054426072507E-2</v>
      </c>
      <c r="G7" s="80">
        <f>D7/$D$40</f>
        <v>3.08054426072507E-2</v>
      </c>
    </row>
    <row r="8" spans="1:7" x14ac:dyDescent="0.3">
      <c r="A8" s="75" t="s">
        <v>1042</v>
      </c>
      <c r="B8" s="609"/>
      <c r="C8" s="610"/>
      <c r="D8" s="77">
        <v>459546.05</v>
      </c>
      <c r="E8" s="322" t="s">
        <v>30</v>
      </c>
      <c r="F8" s="79">
        <f t="shared" ref="F8:F34" si="0">D8/$D$40</f>
        <v>3.5625186930152583E-2</v>
      </c>
      <c r="G8" s="80">
        <f t="shared" ref="G8:G34" si="1">D8/$D$40</f>
        <v>3.5625186930152583E-2</v>
      </c>
    </row>
    <row r="9" spans="1:7" x14ac:dyDescent="0.3">
      <c r="A9" s="75" t="s">
        <v>1706</v>
      </c>
      <c r="B9" s="609"/>
      <c r="C9" s="610"/>
      <c r="D9" s="77">
        <v>461249.9</v>
      </c>
      <c r="E9" s="322" t="s">
        <v>30</v>
      </c>
      <c r="F9" s="79">
        <f t="shared" si="0"/>
        <v>3.5757273746590115E-2</v>
      </c>
      <c r="G9" s="80">
        <f t="shared" si="1"/>
        <v>3.5757273746590115E-2</v>
      </c>
    </row>
    <row r="10" spans="1:7" x14ac:dyDescent="0.3">
      <c r="A10" s="75" t="s">
        <v>2078</v>
      </c>
      <c r="B10" s="609"/>
      <c r="C10" s="610"/>
      <c r="D10" s="77">
        <v>425569.47</v>
      </c>
      <c r="E10" s="322" t="s">
        <v>30</v>
      </c>
      <c r="F10" s="79">
        <f t="shared" si="0"/>
        <v>3.2991235417029398E-2</v>
      </c>
      <c r="G10" s="80">
        <f t="shared" si="1"/>
        <v>3.2991235417029398E-2</v>
      </c>
    </row>
    <row r="11" spans="1:7" x14ac:dyDescent="0.3">
      <c r="A11" s="75" t="s">
        <v>2080</v>
      </c>
      <c r="B11" s="609"/>
      <c r="C11" s="610"/>
      <c r="D11" s="77">
        <v>307467.28999999998</v>
      </c>
      <c r="E11" s="322" t="s">
        <v>30</v>
      </c>
      <c r="F11" s="79">
        <f t="shared" si="0"/>
        <v>2.3835651902910347E-2</v>
      </c>
      <c r="G11" s="80">
        <f t="shared" si="1"/>
        <v>2.3835651902910347E-2</v>
      </c>
    </row>
    <row r="12" spans="1:7" x14ac:dyDescent="0.3">
      <c r="A12" s="75" t="s">
        <v>2082</v>
      </c>
      <c r="B12" s="609"/>
      <c r="C12" s="610"/>
      <c r="D12" s="77">
        <v>181926.65</v>
      </c>
      <c r="E12" s="322" t="s">
        <v>30</v>
      </c>
      <c r="F12" s="79">
        <f t="shared" si="0"/>
        <v>1.4103419915863587E-2</v>
      </c>
      <c r="G12" s="80">
        <f t="shared" si="1"/>
        <v>1.4103419915863587E-2</v>
      </c>
    </row>
    <row r="13" spans="1:7" x14ac:dyDescent="0.3">
      <c r="A13" s="75" t="s">
        <v>2185</v>
      </c>
      <c r="B13" s="609"/>
      <c r="C13" s="610"/>
      <c r="D13" s="77">
        <v>276028.87</v>
      </c>
      <c r="E13" s="199" t="s">
        <v>30</v>
      </c>
      <c r="F13" s="79">
        <f t="shared" si="0"/>
        <v>2.1398465054522364E-2</v>
      </c>
      <c r="G13" s="80">
        <f t="shared" si="1"/>
        <v>2.1398465054522364E-2</v>
      </c>
    </row>
    <row r="14" spans="1:7" x14ac:dyDescent="0.3">
      <c r="A14" s="596" t="s">
        <v>2191</v>
      </c>
      <c r="B14" s="611"/>
      <c r="C14" s="612"/>
      <c r="D14" s="78">
        <v>313724.5</v>
      </c>
      <c r="E14" s="78" t="s">
        <v>30</v>
      </c>
      <c r="F14" s="79">
        <f t="shared" si="0"/>
        <v>2.4320726850048335E-2</v>
      </c>
      <c r="G14" s="80">
        <f t="shared" si="1"/>
        <v>2.4320726850048335E-2</v>
      </c>
    </row>
    <row r="15" spans="1:7" x14ac:dyDescent="0.3">
      <c r="A15" s="596" t="s">
        <v>2192</v>
      </c>
      <c r="B15" s="611"/>
      <c r="C15" s="613"/>
      <c r="D15" s="78">
        <v>307441.26</v>
      </c>
      <c r="E15" s="78" t="s">
        <v>30</v>
      </c>
      <c r="F15" s="79">
        <f t="shared" si="0"/>
        <v>2.3833633990634113E-2</v>
      </c>
      <c r="G15" s="80">
        <f t="shared" si="1"/>
        <v>2.3833633990634113E-2</v>
      </c>
    </row>
    <row r="16" spans="1:7" x14ac:dyDescent="0.3">
      <c r="A16" s="596" t="s">
        <v>2193</v>
      </c>
      <c r="B16" s="611"/>
      <c r="C16" s="613"/>
      <c r="D16" s="78">
        <v>560839.05000000005</v>
      </c>
      <c r="E16" s="78" t="s">
        <v>30</v>
      </c>
      <c r="F16" s="79">
        <f t="shared" si="0"/>
        <v>4.3477679753703015E-2</v>
      </c>
      <c r="G16" s="80">
        <f t="shared" si="1"/>
        <v>4.3477679753703015E-2</v>
      </c>
    </row>
    <row r="17" spans="1:7" x14ac:dyDescent="0.3">
      <c r="A17" s="596" t="s">
        <v>2194</v>
      </c>
      <c r="B17" s="611"/>
      <c r="C17" s="613"/>
      <c r="D17" s="78">
        <v>417849.61</v>
      </c>
      <c r="E17" s="78" t="s">
        <v>30</v>
      </c>
      <c r="F17" s="79">
        <f t="shared" si="0"/>
        <v>3.2392772095291331E-2</v>
      </c>
      <c r="G17" s="80">
        <f t="shared" si="1"/>
        <v>3.2392772095291331E-2</v>
      </c>
    </row>
    <row r="18" spans="1:7" x14ac:dyDescent="0.3">
      <c r="A18" s="596" t="s">
        <v>2875</v>
      </c>
      <c r="B18" s="611"/>
      <c r="C18" s="613"/>
      <c r="D18" s="78">
        <v>167822.83</v>
      </c>
      <c r="E18" s="78" t="s">
        <v>30</v>
      </c>
      <c r="F18" s="79">
        <f t="shared" si="0"/>
        <v>1.3010055662315494E-2</v>
      </c>
      <c r="G18" s="80">
        <f t="shared" si="1"/>
        <v>1.3010055662315494E-2</v>
      </c>
    </row>
    <row r="19" spans="1:7" x14ac:dyDescent="0.3">
      <c r="A19" s="596" t="s">
        <v>2877</v>
      </c>
      <c r="B19" s="611"/>
      <c r="C19" s="613"/>
      <c r="D19" s="78">
        <v>316694.46999999997</v>
      </c>
      <c r="E19" s="78" t="s">
        <v>30</v>
      </c>
      <c r="F19" s="79">
        <f t="shared" si="0"/>
        <v>2.4550966532071377E-2</v>
      </c>
      <c r="G19" s="80">
        <f t="shared" si="1"/>
        <v>2.4550966532071377E-2</v>
      </c>
    </row>
    <row r="20" spans="1:7" x14ac:dyDescent="0.3">
      <c r="A20" s="596" t="s">
        <v>2879</v>
      </c>
      <c r="B20" s="611"/>
      <c r="C20" s="613"/>
      <c r="D20" s="78">
        <v>120054.98</v>
      </c>
      <c r="E20" s="78" t="s">
        <v>30</v>
      </c>
      <c r="F20" s="79">
        <f t="shared" si="0"/>
        <v>9.3069695722457629E-3</v>
      </c>
      <c r="G20" s="80">
        <f t="shared" si="1"/>
        <v>9.3069695722457629E-3</v>
      </c>
    </row>
    <row r="21" spans="1:7" x14ac:dyDescent="0.3">
      <c r="A21" s="596" t="s">
        <v>6756</v>
      </c>
      <c r="B21" s="611"/>
      <c r="C21" s="613"/>
      <c r="D21" s="78">
        <v>356068.3</v>
      </c>
      <c r="E21" s="78" t="s">
        <v>30</v>
      </c>
      <c r="F21" s="79">
        <f t="shared" si="0"/>
        <v>2.7603326690332011E-2</v>
      </c>
      <c r="G21" s="80">
        <f t="shared" si="1"/>
        <v>2.7603326690332011E-2</v>
      </c>
    </row>
    <row r="22" spans="1:7" x14ac:dyDescent="0.3">
      <c r="A22" s="596" t="s">
        <v>2882</v>
      </c>
      <c r="B22" s="611"/>
      <c r="C22" s="613"/>
      <c r="D22" s="78">
        <v>180925.63</v>
      </c>
      <c r="E22" s="78" t="s">
        <v>30</v>
      </c>
      <c r="F22" s="79">
        <f t="shared" si="0"/>
        <v>1.4025818281335728E-2</v>
      </c>
      <c r="G22" s="80">
        <f t="shared" si="1"/>
        <v>1.4025818281335728E-2</v>
      </c>
    </row>
    <row r="23" spans="1:7" x14ac:dyDescent="0.3">
      <c r="A23" s="596" t="s">
        <v>3104</v>
      </c>
      <c r="B23" s="611"/>
      <c r="C23" s="613"/>
      <c r="D23" s="78">
        <v>83593.67</v>
      </c>
      <c r="E23" s="78" t="s">
        <v>30</v>
      </c>
      <c r="F23" s="79">
        <f t="shared" si="0"/>
        <v>6.4803954248491271E-3</v>
      </c>
      <c r="G23" s="80">
        <f t="shared" si="1"/>
        <v>6.4803954248491271E-3</v>
      </c>
    </row>
    <row r="24" spans="1:7" x14ac:dyDescent="0.3">
      <c r="A24" s="596" t="s">
        <v>6757</v>
      </c>
      <c r="B24" s="596" t="s">
        <v>6758</v>
      </c>
      <c r="C24" s="597">
        <v>45156</v>
      </c>
      <c r="D24" s="78">
        <v>182932.98</v>
      </c>
      <c r="E24" s="78" t="s">
        <v>30</v>
      </c>
      <c r="F24" s="79">
        <f t="shared" si="0"/>
        <v>1.4181433195193093E-2</v>
      </c>
      <c r="G24" s="80">
        <f t="shared" si="1"/>
        <v>1.4181433195193093E-2</v>
      </c>
    </row>
    <row r="25" spans="1:7" x14ac:dyDescent="0.3">
      <c r="A25" s="596" t="s">
        <v>6759</v>
      </c>
      <c r="B25" s="596" t="s">
        <v>6760</v>
      </c>
      <c r="C25" s="597">
        <v>45201</v>
      </c>
      <c r="D25" s="78">
        <v>344869.47</v>
      </c>
      <c r="E25" s="78" t="s">
        <v>30</v>
      </c>
      <c r="F25" s="79">
        <f t="shared" si="0"/>
        <v>2.6735164702759707E-2</v>
      </c>
      <c r="G25" s="80">
        <f t="shared" si="1"/>
        <v>2.6735164702759707E-2</v>
      </c>
    </row>
    <row r="26" spans="1:7" x14ac:dyDescent="0.3">
      <c r="A26" s="596" t="s">
        <v>6761</v>
      </c>
      <c r="B26" s="596" t="s">
        <v>6762</v>
      </c>
      <c r="C26" s="597">
        <v>45328</v>
      </c>
      <c r="D26" s="78">
        <v>364547.4</v>
      </c>
      <c r="E26" s="78" t="s">
        <v>30</v>
      </c>
      <c r="F26" s="79">
        <f t="shared" si="0"/>
        <v>2.8260648241674815E-2</v>
      </c>
      <c r="G26" s="80">
        <f t="shared" si="1"/>
        <v>2.8260648241674815E-2</v>
      </c>
    </row>
    <row r="27" spans="1:7" x14ac:dyDescent="0.3">
      <c r="A27" s="596" t="s">
        <v>6763</v>
      </c>
      <c r="B27" s="596" t="s">
        <v>6764</v>
      </c>
      <c r="C27" s="597">
        <v>45328</v>
      </c>
      <c r="D27" s="78">
        <v>70255.94</v>
      </c>
      <c r="E27" s="78" t="s">
        <v>30</v>
      </c>
      <c r="F27" s="79">
        <f t="shared" si="0"/>
        <v>5.4464204304521483E-3</v>
      </c>
      <c r="G27" s="80">
        <f t="shared" si="1"/>
        <v>5.4464204304521483E-3</v>
      </c>
    </row>
    <row r="28" spans="1:7" x14ac:dyDescent="0.3">
      <c r="A28" s="596" t="s">
        <v>6765</v>
      </c>
      <c r="B28" s="596" t="s">
        <v>6766</v>
      </c>
      <c r="C28" s="597">
        <v>45406</v>
      </c>
      <c r="D28" s="78">
        <v>263158.40000000002</v>
      </c>
      <c r="E28" s="78" t="s">
        <v>30</v>
      </c>
      <c r="F28" s="79">
        <f t="shared" si="0"/>
        <v>2.0400713252218938E-2</v>
      </c>
      <c r="G28" s="80">
        <f t="shared" si="1"/>
        <v>2.0400713252218938E-2</v>
      </c>
    </row>
    <row r="29" spans="1:7" x14ac:dyDescent="0.3">
      <c r="A29" s="596" t="s">
        <v>6767</v>
      </c>
      <c r="B29" s="596" t="s">
        <v>6768</v>
      </c>
      <c r="C29" s="597">
        <v>45449</v>
      </c>
      <c r="D29" s="78">
        <v>547629.17000000004</v>
      </c>
      <c r="E29" s="78" t="s">
        <v>30</v>
      </c>
      <c r="F29" s="79">
        <f t="shared" si="0"/>
        <v>4.2453616018795742E-2</v>
      </c>
      <c r="G29" s="80">
        <f t="shared" si="1"/>
        <v>4.2453616018795742E-2</v>
      </c>
    </row>
    <row r="30" spans="1:7" x14ac:dyDescent="0.3">
      <c r="A30" s="596" t="s">
        <v>6769</v>
      </c>
      <c r="B30" s="596" t="s">
        <v>6770</v>
      </c>
      <c r="C30" s="597">
        <v>45506</v>
      </c>
      <c r="D30" s="78">
        <v>744348.25</v>
      </c>
      <c r="E30" s="78" t="s">
        <v>30</v>
      </c>
      <c r="F30" s="79">
        <f t="shared" si="0"/>
        <v>5.7703782999292345E-2</v>
      </c>
      <c r="G30" s="80">
        <f t="shared" si="1"/>
        <v>5.7703782999292345E-2</v>
      </c>
    </row>
    <row r="31" spans="1:7" x14ac:dyDescent="0.3">
      <c r="A31" s="596" t="s">
        <v>6771</v>
      </c>
      <c r="B31" s="596" t="s">
        <v>6772</v>
      </c>
      <c r="C31" s="597">
        <v>45546</v>
      </c>
      <c r="D31" s="78">
        <v>992450.24</v>
      </c>
      <c r="E31" s="78" t="s">
        <v>30</v>
      </c>
      <c r="F31" s="79">
        <f t="shared" si="0"/>
        <v>7.6937284781089507E-2</v>
      </c>
      <c r="G31" s="80">
        <f t="shared" si="1"/>
        <v>7.6937284781089507E-2</v>
      </c>
    </row>
    <row r="32" spans="1:7" ht="27.6" x14ac:dyDescent="0.3">
      <c r="A32" s="598" t="s">
        <v>6773</v>
      </c>
      <c r="B32" s="598" t="s">
        <v>6774</v>
      </c>
      <c r="C32" s="599">
        <v>45638</v>
      </c>
      <c r="D32" s="600">
        <v>638951.25</v>
      </c>
      <c r="E32" s="601" t="s">
        <v>6775</v>
      </c>
      <c r="F32" s="605">
        <f t="shared" si="0"/>
        <v>4.9533137583283891E-2</v>
      </c>
      <c r="G32" s="80">
        <f t="shared" si="1"/>
        <v>4.9533137583283891E-2</v>
      </c>
    </row>
    <row r="33" spans="1:7" x14ac:dyDescent="0.3">
      <c r="A33" s="66" t="s">
        <v>6776</v>
      </c>
      <c r="B33" s="66" t="s">
        <v>6777</v>
      </c>
      <c r="C33" s="67">
        <v>45772</v>
      </c>
      <c r="D33" s="602">
        <v>543562.43000000005</v>
      </c>
      <c r="E33" s="603"/>
      <c r="F33" s="605">
        <f t="shared" si="0"/>
        <v>4.2138351916979767E-2</v>
      </c>
      <c r="G33" s="80">
        <f t="shared" si="1"/>
        <v>4.2138351916979767E-2</v>
      </c>
    </row>
    <row r="34" spans="1:7" x14ac:dyDescent="0.3">
      <c r="A34" s="66" t="s">
        <v>6778</v>
      </c>
      <c r="B34" s="66" t="s">
        <v>6779</v>
      </c>
      <c r="C34" s="67">
        <v>45994</v>
      </c>
      <c r="D34" s="602">
        <v>438317.23</v>
      </c>
      <c r="E34" s="603"/>
      <c r="F34" s="605">
        <f t="shared" si="0"/>
        <v>3.3979474425809307E-2</v>
      </c>
      <c r="G34" s="80">
        <f t="shared" si="1"/>
        <v>3.3979474425809307E-2</v>
      </c>
    </row>
    <row r="35" spans="1:7" x14ac:dyDescent="0.3">
      <c r="A35" s="697" t="s">
        <v>1045</v>
      </c>
      <c r="B35" s="698"/>
      <c r="C35" s="699"/>
      <c r="D35" s="700">
        <v>9307601.0299999993</v>
      </c>
      <c r="E35" s="699"/>
      <c r="F35" s="604"/>
      <c r="G35" s="144"/>
    </row>
    <row r="36" spans="1:7" x14ac:dyDescent="0.3">
      <c r="A36" s="788" t="s">
        <v>6780</v>
      </c>
      <c r="B36" s="732"/>
      <c r="C36" s="733"/>
      <c r="D36" s="789">
        <v>1057449.5900000001</v>
      </c>
      <c r="E36" s="733"/>
      <c r="F36" s="81"/>
      <c r="G36" s="144"/>
    </row>
    <row r="37" spans="1:7" x14ac:dyDescent="0.3">
      <c r="A37" s="788" t="s">
        <v>6781</v>
      </c>
      <c r="B37" s="732"/>
      <c r="C37" s="733"/>
      <c r="D37" s="789">
        <v>1069200.58</v>
      </c>
      <c r="E37" s="733"/>
      <c r="F37" s="81"/>
      <c r="G37" s="144"/>
    </row>
    <row r="38" spans="1:7" x14ac:dyDescent="0.3">
      <c r="A38" s="788" t="s">
        <v>6782</v>
      </c>
      <c r="B38" s="925"/>
      <c r="C38" s="926"/>
      <c r="D38" s="789">
        <v>274647.25</v>
      </c>
      <c r="E38" s="733"/>
      <c r="F38" s="81"/>
      <c r="G38" s="144"/>
    </row>
    <row r="39" spans="1:7" x14ac:dyDescent="0.3">
      <c r="A39" s="788" t="s">
        <v>6783</v>
      </c>
      <c r="B39" s="925"/>
      <c r="C39" s="926"/>
      <c r="D39" s="789">
        <v>1190572.1100000001</v>
      </c>
      <c r="E39" s="733"/>
      <c r="F39" s="81"/>
      <c r="G39" s="144"/>
    </row>
    <row r="40" spans="1:7" x14ac:dyDescent="0.3">
      <c r="A40" s="786" t="s">
        <v>2902</v>
      </c>
      <c r="B40" s="732"/>
      <c r="C40" s="733"/>
      <c r="D40" s="787">
        <f>SUM(D35:E39)</f>
        <v>12899470.559999999</v>
      </c>
      <c r="E40" s="733"/>
      <c r="F40" s="81">
        <v>1</v>
      </c>
      <c r="G40" s="144"/>
    </row>
    <row r="41" spans="1:7" x14ac:dyDescent="0.3">
      <c r="A41" s="731" t="s">
        <v>1048</v>
      </c>
      <c r="B41" s="732"/>
      <c r="C41" s="733"/>
      <c r="D41" s="734">
        <f>SUM(D7:D34)</f>
        <v>10465199.190000001</v>
      </c>
      <c r="E41" s="733"/>
      <c r="F41" s="82">
        <f>D41/D40</f>
        <v>0.8112890479746947</v>
      </c>
      <c r="G41" s="80">
        <f>SUM(G7:G34)</f>
        <v>0.8112890479746947</v>
      </c>
    </row>
    <row r="42" spans="1:7" x14ac:dyDescent="0.3">
      <c r="A42" s="678" t="s">
        <v>1049</v>
      </c>
      <c r="B42" s="679"/>
      <c r="C42" s="680"/>
      <c r="D42" s="681">
        <f>D40-D41</f>
        <v>2434271.3699999973</v>
      </c>
      <c r="E42" s="680"/>
      <c r="F42" s="82">
        <f>D42/D40</f>
        <v>0.18871095202530527</v>
      </c>
      <c r="G42" s="80">
        <f>1-G41</f>
        <v>0.1887109520253053</v>
      </c>
    </row>
    <row r="44" spans="1:7" x14ac:dyDescent="0.3">
      <c r="F44" s="606"/>
    </row>
  </sheetData>
  <mergeCells count="20">
    <mergeCell ref="A1:G1"/>
    <mergeCell ref="A2:G2"/>
    <mergeCell ref="A3:G3"/>
    <mergeCell ref="A4:G5"/>
    <mergeCell ref="A35:C35"/>
    <mergeCell ref="D35:E35"/>
    <mergeCell ref="A36:C36"/>
    <mergeCell ref="D36:E36"/>
    <mergeCell ref="A37:C37"/>
    <mergeCell ref="D37:E37"/>
    <mergeCell ref="A38:C38"/>
    <mergeCell ref="D38:E38"/>
    <mergeCell ref="A42:C42"/>
    <mergeCell ref="D42:E42"/>
    <mergeCell ref="A39:C39"/>
    <mergeCell ref="D39:E39"/>
    <mergeCell ref="A40:C40"/>
    <mergeCell ref="D40:E40"/>
    <mergeCell ref="A41:C41"/>
    <mergeCell ref="D41:E41"/>
  </mergeCells>
  <pageMargins left="0.511811024" right="0.511811024" top="0.78740157499999996" bottom="0.78740157499999996" header="0.31496062000000002" footer="0.31496062000000002"/>
  <pageSetup paperSize="9" scale="50" orientation="portrait"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8E8A9-F692-45C7-A30A-0174BE87D8BE}">
  <dimension ref="A1:F749"/>
  <sheetViews>
    <sheetView view="pageBreakPreview" zoomScale="85" zoomScaleNormal="100" zoomScaleSheetLayoutView="85" workbookViewId="0">
      <selection sqref="A1:F1"/>
    </sheetView>
  </sheetViews>
  <sheetFormatPr defaultRowHeight="14.4" x14ac:dyDescent="0.3"/>
  <cols>
    <col min="1" max="1" width="12" customWidth="1"/>
    <col min="2" max="2" width="68.109375" customWidth="1"/>
    <col min="3" max="3" width="15.6640625" customWidth="1"/>
    <col min="4" max="4" width="12" customWidth="1"/>
    <col min="5" max="5" width="14.88671875" customWidth="1"/>
    <col min="6" max="6" width="19.21875" customWidth="1"/>
    <col min="7" max="7" width="22.44140625" customWidth="1"/>
  </cols>
  <sheetData>
    <row r="1" spans="1:6" x14ac:dyDescent="0.3">
      <c r="A1" s="864" t="str">
        <f>'[3]Planilha Aditivo'!A1:T1</f>
        <v>ESTADO DE ALAGOAS</v>
      </c>
      <c r="B1" s="864"/>
      <c r="C1" s="864"/>
      <c r="D1" s="864"/>
      <c r="E1" s="864"/>
      <c r="F1" s="864"/>
    </row>
    <row r="2" spans="1:6" ht="15.6" x14ac:dyDescent="0.3">
      <c r="A2" s="865" t="str">
        <f>'[3]Planilha Aditivo'!A2:T2</f>
        <v>MUNICÍPIO DE PILAR</v>
      </c>
      <c r="B2" s="865"/>
      <c r="C2" s="865"/>
      <c r="D2" s="865"/>
      <c r="E2" s="865"/>
      <c r="F2" s="865"/>
    </row>
    <row r="3" spans="1:6" x14ac:dyDescent="0.3">
      <c r="A3" s="864" t="str">
        <f>'[3]Planilha Aditivo'!A3:T3</f>
        <v>Praça Floriano Peixoto, s/n, CEP: 57150-000, Centro - Pilar- Alagoas - Telefone: (82) 3265-1628- Fax:3265-1633</v>
      </c>
      <c r="B3" s="864"/>
      <c r="C3" s="864"/>
      <c r="D3" s="864"/>
      <c r="E3" s="864"/>
      <c r="F3" s="864"/>
    </row>
    <row r="4" spans="1:6" x14ac:dyDescent="0.3">
      <c r="A4" s="864" t="str">
        <f>'[3]Planilha Aditivo'!A4:T4</f>
        <v xml:space="preserve"> CNPJ: 12.200.150/0001-28</v>
      </c>
      <c r="B4" s="864"/>
      <c r="C4" s="864"/>
      <c r="D4" s="864"/>
      <c r="E4" s="864"/>
      <c r="F4" s="864"/>
    </row>
    <row r="5" spans="1:6" x14ac:dyDescent="0.3">
      <c r="A5" s="866"/>
      <c r="B5" s="866"/>
      <c r="C5" s="866"/>
      <c r="D5" s="866"/>
      <c r="E5" s="866"/>
      <c r="F5" s="866"/>
    </row>
    <row r="6" spans="1:6" ht="15.6" x14ac:dyDescent="0.3">
      <c r="A6" s="863" t="s">
        <v>55</v>
      </c>
      <c r="B6" s="863"/>
      <c r="C6" s="863"/>
      <c r="D6" s="863"/>
      <c r="E6" s="863"/>
      <c r="F6" s="863"/>
    </row>
    <row r="7" spans="1:6" x14ac:dyDescent="0.3">
      <c r="A7" s="866"/>
      <c r="B7" s="866"/>
      <c r="C7" s="866"/>
      <c r="D7" s="866"/>
      <c r="E7" s="866"/>
      <c r="F7" s="866"/>
    </row>
    <row r="8" spans="1:6" ht="31.8" customHeight="1" x14ac:dyDescent="0.3">
      <c r="A8" s="878" t="s">
        <v>3230</v>
      </c>
      <c r="B8" s="878"/>
      <c r="C8" s="878"/>
      <c r="D8" s="878"/>
      <c r="E8" s="878"/>
      <c r="F8" s="878"/>
    </row>
    <row r="9" spans="1:6" x14ac:dyDescent="0.3">
      <c r="A9" s="292" t="s">
        <v>3232</v>
      </c>
      <c r="B9" s="293"/>
      <c r="C9" s="294"/>
      <c r="D9" s="295"/>
      <c r="E9" s="295"/>
      <c r="F9" s="295"/>
    </row>
    <row r="10" spans="1:6" x14ac:dyDescent="0.3">
      <c r="A10" s="292" t="s">
        <v>3231</v>
      </c>
      <c r="B10" s="293"/>
      <c r="C10" s="294"/>
      <c r="D10" s="295"/>
      <c r="E10" s="879" t="s">
        <v>2905</v>
      </c>
      <c r="F10" s="879"/>
    </row>
    <row r="11" spans="1:6" x14ac:dyDescent="0.3">
      <c r="A11" s="292" t="s">
        <v>3233</v>
      </c>
      <c r="B11" s="296"/>
      <c r="C11" s="294"/>
      <c r="D11" s="295"/>
      <c r="E11" s="880">
        <f>F748</f>
        <v>11071101.330000011</v>
      </c>
      <c r="F11" s="880"/>
    </row>
    <row r="12" spans="1:6" x14ac:dyDescent="0.3">
      <c r="A12" s="293"/>
      <c r="B12" s="299"/>
      <c r="C12" s="294"/>
      <c r="D12" s="295"/>
      <c r="E12" s="295"/>
      <c r="F12" s="295"/>
    </row>
    <row r="13" spans="1:6" x14ac:dyDescent="0.3">
      <c r="A13" s="937" t="s">
        <v>2906</v>
      </c>
      <c r="B13" s="939" t="s">
        <v>2907</v>
      </c>
      <c r="C13" s="941" t="s">
        <v>76</v>
      </c>
      <c r="D13" s="927" t="s">
        <v>3234</v>
      </c>
      <c r="E13" s="927" t="s">
        <v>3235</v>
      </c>
      <c r="F13" s="927" t="s">
        <v>3236</v>
      </c>
    </row>
    <row r="14" spans="1:6" x14ac:dyDescent="0.3">
      <c r="A14" s="938"/>
      <c r="B14" s="940"/>
      <c r="C14" s="942"/>
      <c r="D14" s="928"/>
      <c r="E14" s="928"/>
      <c r="F14" s="928"/>
    </row>
    <row r="15" spans="1:6" x14ac:dyDescent="0.3">
      <c r="A15" s="453">
        <v>1</v>
      </c>
      <c r="B15" s="454" t="s">
        <v>72</v>
      </c>
      <c r="C15" s="455"/>
      <c r="D15" s="456"/>
      <c r="E15" s="457"/>
      <c r="F15" s="458"/>
    </row>
    <row r="16" spans="1:6" ht="27.6" x14ac:dyDescent="0.3">
      <c r="A16" s="459" t="s">
        <v>69</v>
      </c>
      <c r="B16" s="460" t="s">
        <v>3237</v>
      </c>
      <c r="C16" s="461" t="s">
        <v>115</v>
      </c>
      <c r="D16" s="462">
        <v>6.48</v>
      </c>
      <c r="E16" s="463">
        <v>471.11</v>
      </c>
      <c r="F16" s="463">
        <f>ROUND(E16*D16,2)</f>
        <v>3052.79</v>
      </c>
    </row>
    <row r="17" spans="1:6" x14ac:dyDescent="0.3">
      <c r="A17" s="459" t="s">
        <v>2094</v>
      </c>
      <c r="B17" s="460" t="s">
        <v>1727</v>
      </c>
      <c r="C17" s="461" t="s">
        <v>115</v>
      </c>
      <c r="D17" s="462">
        <v>726</v>
      </c>
      <c r="E17" s="463">
        <v>102.5</v>
      </c>
      <c r="F17" s="463">
        <f t="shared" ref="F17:F80" si="0">ROUND(E17*D17,2)</f>
        <v>74415</v>
      </c>
    </row>
    <row r="18" spans="1:6" ht="41.4" x14ac:dyDescent="0.3">
      <c r="A18" s="459" t="s">
        <v>2095</v>
      </c>
      <c r="B18" s="460" t="s">
        <v>3238</v>
      </c>
      <c r="C18" s="461" t="s">
        <v>217</v>
      </c>
      <c r="D18" s="462">
        <v>1</v>
      </c>
      <c r="E18" s="463">
        <v>2224.54</v>
      </c>
      <c r="F18" s="463">
        <f t="shared" si="0"/>
        <v>2224.54</v>
      </c>
    </row>
    <row r="19" spans="1:6" x14ac:dyDescent="0.3">
      <c r="A19" s="459" t="s">
        <v>2097</v>
      </c>
      <c r="B19" s="460" t="s">
        <v>3239</v>
      </c>
      <c r="C19" s="461" t="s">
        <v>217</v>
      </c>
      <c r="D19" s="462">
        <v>1</v>
      </c>
      <c r="E19" s="463">
        <v>3145.46</v>
      </c>
      <c r="F19" s="463">
        <f t="shared" si="0"/>
        <v>3145.46</v>
      </c>
    </row>
    <row r="20" spans="1:6" ht="27.6" x14ac:dyDescent="0.3">
      <c r="A20" s="459" t="s">
        <v>3240</v>
      </c>
      <c r="B20" s="460" t="s">
        <v>3241</v>
      </c>
      <c r="C20" s="461" t="s">
        <v>179</v>
      </c>
      <c r="D20" s="462">
        <v>911.48</v>
      </c>
      <c r="E20" s="463">
        <v>65.2</v>
      </c>
      <c r="F20" s="463">
        <f t="shared" si="0"/>
        <v>59428.5</v>
      </c>
    </row>
    <row r="21" spans="1:6" ht="41.4" x14ac:dyDescent="0.3">
      <c r="A21" s="459" t="s">
        <v>3242</v>
      </c>
      <c r="B21" s="460" t="s">
        <v>3243</v>
      </c>
      <c r="C21" s="461" t="s">
        <v>115</v>
      </c>
      <c r="D21" s="462">
        <v>6800</v>
      </c>
      <c r="E21" s="463">
        <v>0.76</v>
      </c>
      <c r="F21" s="463">
        <f t="shared" si="0"/>
        <v>5168</v>
      </c>
    </row>
    <row r="22" spans="1:6" x14ac:dyDescent="0.3">
      <c r="A22" s="459" t="s">
        <v>3244</v>
      </c>
      <c r="B22" s="460" t="s">
        <v>1717</v>
      </c>
      <c r="C22" s="461" t="s">
        <v>217</v>
      </c>
      <c r="D22" s="462">
        <v>1.1000000000000001</v>
      </c>
      <c r="E22" s="463">
        <v>535208.89</v>
      </c>
      <c r="F22" s="463">
        <f t="shared" si="0"/>
        <v>588729.78</v>
      </c>
    </row>
    <row r="23" spans="1:6" ht="41.4" x14ac:dyDescent="0.3">
      <c r="A23" s="459" t="s">
        <v>3245</v>
      </c>
      <c r="B23" s="460" t="s">
        <v>3246</v>
      </c>
      <c r="C23" s="461" t="s">
        <v>1718</v>
      </c>
      <c r="D23" s="462">
        <v>14</v>
      </c>
      <c r="E23" s="463">
        <v>827.63</v>
      </c>
      <c r="F23" s="463">
        <f t="shared" si="0"/>
        <v>11586.82</v>
      </c>
    </row>
    <row r="24" spans="1:6" ht="41.4" x14ac:dyDescent="0.3">
      <c r="A24" s="459" t="s">
        <v>3247</v>
      </c>
      <c r="B24" s="460" t="s">
        <v>3248</v>
      </c>
      <c r="C24" s="461" t="s">
        <v>1718</v>
      </c>
      <c r="D24" s="462">
        <v>14</v>
      </c>
      <c r="E24" s="463">
        <v>1059.3800000000001</v>
      </c>
      <c r="F24" s="463">
        <f t="shared" si="0"/>
        <v>14831.32</v>
      </c>
    </row>
    <row r="25" spans="1:6" ht="41.4" x14ac:dyDescent="0.3">
      <c r="A25" s="459" t="s">
        <v>3249</v>
      </c>
      <c r="B25" s="460" t="s">
        <v>3250</v>
      </c>
      <c r="C25" s="461" t="s">
        <v>1718</v>
      </c>
      <c r="D25" s="462">
        <v>14</v>
      </c>
      <c r="E25" s="463">
        <v>1324.21</v>
      </c>
      <c r="F25" s="463">
        <f t="shared" si="0"/>
        <v>18538.939999999999</v>
      </c>
    </row>
    <row r="26" spans="1:6" x14ac:dyDescent="0.3">
      <c r="A26" s="464" t="s">
        <v>3251</v>
      </c>
      <c r="B26" s="465" t="s">
        <v>3252</v>
      </c>
      <c r="C26" s="466"/>
      <c r="D26" s="467"/>
      <c r="E26" s="468"/>
      <c r="F26" s="467">
        <f t="shared" si="0"/>
        <v>0</v>
      </c>
    </row>
    <row r="27" spans="1:6" ht="41.4" x14ac:dyDescent="0.3">
      <c r="A27" s="459" t="s">
        <v>3253</v>
      </c>
      <c r="B27" s="460" t="s">
        <v>3254</v>
      </c>
      <c r="C27" s="461" t="s">
        <v>91</v>
      </c>
      <c r="D27" s="462">
        <v>2568.66</v>
      </c>
      <c r="E27" s="463">
        <v>10.2225</v>
      </c>
      <c r="F27" s="463">
        <f t="shared" si="0"/>
        <v>26258.13</v>
      </c>
    </row>
    <row r="28" spans="1:6" ht="27.6" x14ac:dyDescent="0.3">
      <c r="A28" s="459" t="s">
        <v>3255</v>
      </c>
      <c r="B28" s="460" t="s">
        <v>3256</v>
      </c>
      <c r="C28" s="461" t="s">
        <v>129</v>
      </c>
      <c r="D28" s="462">
        <v>359490.96</v>
      </c>
      <c r="E28" s="463">
        <v>2.5012499999999998</v>
      </c>
      <c r="F28" s="463">
        <f t="shared" si="0"/>
        <v>899176.76</v>
      </c>
    </row>
    <row r="29" spans="1:6" ht="41.4" x14ac:dyDescent="0.3">
      <c r="A29" s="459" t="s">
        <v>3257</v>
      </c>
      <c r="B29" s="460" t="s">
        <v>3258</v>
      </c>
      <c r="C29" s="461" t="s">
        <v>91</v>
      </c>
      <c r="D29" s="462">
        <v>9765.39</v>
      </c>
      <c r="E29" s="463">
        <v>13.049999999999999</v>
      </c>
      <c r="F29" s="463">
        <f t="shared" si="0"/>
        <v>127438.34</v>
      </c>
    </row>
    <row r="30" spans="1:6" ht="27.6" x14ac:dyDescent="0.3">
      <c r="A30" s="459" t="s">
        <v>3259</v>
      </c>
      <c r="B30" s="460" t="s">
        <v>3260</v>
      </c>
      <c r="C30" s="461" t="s">
        <v>91</v>
      </c>
      <c r="D30" s="462">
        <v>2062.88</v>
      </c>
      <c r="E30" s="463">
        <v>6.9165000000000001</v>
      </c>
      <c r="F30" s="463">
        <f t="shared" si="0"/>
        <v>14267.91</v>
      </c>
    </row>
    <row r="31" spans="1:6" ht="27.6" x14ac:dyDescent="0.3">
      <c r="A31" s="459" t="s">
        <v>3261</v>
      </c>
      <c r="B31" s="460" t="s">
        <v>3262</v>
      </c>
      <c r="C31" s="461" t="s">
        <v>91</v>
      </c>
      <c r="D31" s="462">
        <v>7702.51</v>
      </c>
      <c r="E31" s="463">
        <v>15.159749999999999</v>
      </c>
      <c r="F31" s="463">
        <f t="shared" si="0"/>
        <v>116768.13</v>
      </c>
    </row>
    <row r="32" spans="1:6" x14ac:dyDescent="0.3">
      <c r="A32" s="453" t="s">
        <v>2099</v>
      </c>
      <c r="B32" s="454" t="s">
        <v>3263</v>
      </c>
      <c r="C32" s="469"/>
      <c r="D32" s="470"/>
      <c r="E32" s="457"/>
      <c r="F32" s="458">
        <f t="shared" si="0"/>
        <v>0</v>
      </c>
    </row>
    <row r="33" spans="1:6" x14ac:dyDescent="0.3">
      <c r="A33" s="464" t="s">
        <v>74</v>
      </c>
      <c r="B33" s="465" t="s">
        <v>3264</v>
      </c>
      <c r="C33" s="466"/>
      <c r="D33" s="467"/>
      <c r="E33" s="468"/>
      <c r="F33" s="467">
        <f t="shared" si="0"/>
        <v>0</v>
      </c>
    </row>
    <row r="34" spans="1:6" ht="41.4" x14ac:dyDescent="0.3">
      <c r="A34" s="459" t="s">
        <v>3265</v>
      </c>
      <c r="B34" s="460" t="s">
        <v>3266</v>
      </c>
      <c r="C34" s="461" t="s">
        <v>91</v>
      </c>
      <c r="D34" s="462">
        <v>328.06</v>
      </c>
      <c r="E34" s="471">
        <v>46.61</v>
      </c>
      <c r="F34" s="463">
        <f t="shared" si="0"/>
        <v>15290.88</v>
      </c>
    </row>
    <row r="35" spans="1:6" ht="41.4" x14ac:dyDescent="0.3">
      <c r="A35" s="459" t="s">
        <v>3267</v>
      </c>
      <c r="B35" s="460" t="s">
        <v>3268</v>
      </c>
      <c r="C35" s="461" t="s">
        <v>91</v>
      </c>
      <c r="D35" s="462">
        <v>298.70999999999998</v>
      </c>
      <c r="E35" s="471">
        <v>66.59</v>
      </c>
      <c r="F35" s="463">
        <f t="shared" si="0"/>
        <v>19891.099999999999</v>
      </c>
    </row>
    <row r="36" spans="1:6" ht="41.4" x14ac:dyDescent="0.3">
      <c r="A36" s="459" t="s">
        <v>3269</v>
      </c>
      <c r="B36" s="460" t="s">
        <v>3270</v>
      </c>
      <c r="C36" s="461" t="s">
        <v>91</v>
      </c>
      <c r="D36" s="462">
        <v>433.13</v>
      </c>
      <c r="E36" s="471">
        <v>63.29</v>
      </c>
      <c r="F36" s="463">
        <f t="shared" si="0"/>
        <v>27412.799999999999</v>
      </c>
    </row>
    <row r="37" spans="1:6" ht="27.6" x14ac:dyDescent="0.3">
      <c r="A37" s="459" t="s">
        <v>3271</v>
      </c>
      <c r="B37" s="460" t="s">
        <v>3272</v>
      </c>
      <c r="C37" s="461" t="s">
        <v>115</v>
      </c>
      <c r="D37" s="462">
        <v>432.57</v>
      </c>
      <c r="E37" s="471">
        <v>3.64</v>
      </c>
      <c r="F37" s="463">
        <f t="shared" si="0"/>
        <v>1574.55</v>
      </c>
    </row>
    <row r="38" spans="1:6" ht="55.2" x14ac:dyDescent="0.3">
      <c r="A38" s="459" t="s">
        <v>3273</v>
      </c>
      <c r="B38" s="460" t="s">
        <v>3274</v>
      </c>
      <c r="C38" s="461" t="s">
        <v>91</v>
      </c>
      <c r="D38" s="462">
        <v>710.25</v>
      </c>
      <c r="E38" s="471">
        <v>13.49</v>
      </c>
      <c r="F38" s="463">
        <f t="shared" si="0"/>
        <v>9581.27</v>
      </c>
    </row>
    <row r="39" spans="1:6" x14ac:dyDescent="0.3">
      <c r="A39" s="464" t="s">
        <v>77</v>
      </c>
      <c r="B39" s="465" t="s">
        <v>3275</v>
      </c>
      <c r="C39" s="466"/>
      <c r="D39" s="467"/>
      <c r="E39" s="468"/>
      <c r="F39" s="467">
        <f t="shared" si="0"/>
        <v>0</v>
      </c>
    </row>
    <row r="40" spans="1:6" ht="41.4" x14ac:dyDescent="0.3">
      <c r="A40" s="459" t="s">
        <v>3276</v>
      </c>
      <c r="B40" s="460" t="s">
        <v>3266</v>
      </c>
      <c r="C40" s="461" t="s">
        <v>91</v>
      </c>
      <c r="D40" s="462">
        <v>8.7100000000000009</v>
      </c>
      <c r="E40" s="471">
        <v>46.61</v>
      </c>
      <c r="F40" s="463">
        <f t="shared" si="0"/>
        <v>405.97</v>
      </c>
    </row>
    <row r="41" spans="1:6" ht="41.4" x14ac:dyDescent="0.3">
      <c r="A41" s="459" t="s">
        <v>3277</v>
      </c>
      <c r="B41" s="460" t="s">
        <v>3270</v>
      </c>
      <c r="C41" s="461" t="s">
        <v>91</v>
      </c>
      <c r="D41" s="462">
        <v>11.47</v>
      </c>
      <c r="E41" s="471">
        <v>63.29</v>
      </c>
      <c r="F41" s="463">
        <f t="shared" si="0"/>
        <v>725.94</v>
      </c>
    </row>
    <row r="42" spans="1:6" ht="27.6" x14ac:dyDescent="0.3">
      <c r="A42" s="459" t="s">
        <v>3278</v>
      </c>
      <c r="B42" s="460" t="s">
        <v>3272</v>
      </c>
      <c r="C42" s="461" t="s">
        <v>115</v>
      </c>
      <c r="D42" s="462">
        <v>20.38</v>
      </c>
      <c r="E42" s="471">
        <v>3.64</v>
      </c>
      <c r="F42" s="463">
        <f t="shared" si="0"/>
        <v>74.180000000000007</v>
      </c>
    </row>
    <row r="43" spans="1:6" ht="55.2" x14ac:dyDescent="0.3">
      <c r="A43" s="459" t="s">
        <v>3279</v>
      </c>
      <c r="B43" s="460" t="s">
        <v>3274</v>
      </c>
      <c r="C43" s="461" t="s">
        <v>91</v>
      </c>
      <c r="D43" s="462">
        <v>10.71</v>
      </c>
      <c r="E43" s="471">
        <v>13.49</v>
      </c>
      <c r="F43" s="463">
        <f t="shared" si="0"/>
        <v>144.47999999999999</v>
      </c>
    </row>
    <row r="44" spans="1:6" x14ac:dyDescent="0.3">
      <c r="A44" s="464" t="s">
        <v>79</v>
      </c>
      <c r="B44" s="465" t="s">
        <v>3280</v>
      </c>
      <c r="C44" s="466"/>
      <c r="D44" s="467"/>
      <c r="E44" s="468"/>
      <c r="F44" s="467">
        <f t="shared" si="0"/>
        <v>0</v>
      </c>
    </row>
    <row r="45" spans="1:6" ht="41.4" x14ac:dyDescent="0.3">
      <c r="A45" s="459" t="s">
        <v>3281</v>
      </c>
      <c r="B45" s="460" t="s">
        <v>3266</v>
      </c>
      <c r="C45" s="461" t="s">
        <v>91</v>
      </c>
      <c r="D45" s="462">
        <v>79.62</v>
      </c>
      <c r="E45" s="471">
        <v>46.61</v>
      </c>
      <c r="F45" s="463">
        <f t="shared" si="0"/>
        <v>3711.09</v>
      </c>
    </row>
    <row r="46" spans="1:6" ht="27.6" x14ac:dyDescent="0.3">
      <c r="A46" s="459" t="s">
        <v>3282</v>
      </c>
      <c r="B46" s="460" t="s">
        <v>3272</v>
      </c>
      <c r="C46" s="461" t="s">
        <v>115</v>
      </c>
      <c r="D46" s="462">
        <v>56.03</v>
      </c>
      <c r="E46" s="471">
        <v>3.64</v>
      </c>
      <c r="F46" s="463">
        <f t="shared" si="0"/>
        <v>203.95</v>
      </c>
    </row>
    <row r="47" spans="1:6" ht="55.2" x14ac:dyDescent="0.3">
      <c r="A47" s="459" t="s">
        <v>3283</v>
      </c>
      <c r="B47" s="460" t="s">
        <v>3274</v>
      </c>
      <c r="C47" s="461" t="s">
        <v>91</v>
      </c>
      <c r="D47" s="462">
        <v>39.799999999999997</v>
      </c>
      <c r="E47" s="471">
        <v>13.49</v>
      </c>
      <c r="F47" s="463">
        <f t="shared" si="0"/>
        <v>536.9</v>
      </c>
    </row>
    <row r="48" spans="1:6" x14ac:dyDescent="0.3">
      <c r="A48" s="464" t="s">
        <v>81</v>
      </c>
      <c r="B48" s="465" t="s">
        <v>3284</v>
      </c>
      <c r="C48" s="472"/>
      <c r="D48" s="473"/>
      <c r="E48" s="468"/>
      <c r="F48" s="467">
        <f t="shared" si="0"/>
        <v>0</v>
      </c>
    </row>
    <row r="49" spans="1:6" ht="41.4" x14ac:dyDescent="0.3">
      <c r="A49" s="459" t="s">
        <v>3285</v>
      </c>
      <c r="B49" s="460" t="s">
        <v>3266</v>
      </c>
      <c r="C49" s="461" t="s">
        <v>91</v>
      </c>
      <c r="D49" s="462">
        <v>60.77</v>
      </c>
      <c r="E49" s="471">
        <v>46.61</v>
      </c>
      <c r="F49" s="463">
        <f t="shared" si="0"/>
        <v>2832.49</v>
      </c>
    </row>
    <row r="50" spans="1:6" ht="41.4" x14ac:dyDescent="0.3">
      <c r="A50" s="459" t="s">
        <v>3286</v>
      </c>
      <c r="B50" s="460" t="s">
        <v>3268</v>
      </c>
      <c r="C50" s="461" t="s">
        <v>91</v>
      </c>
      <c r="D50" s="462">
        <v>1.63</v>
      </c>
      <c r="E50" s="471">
        <v>66.59</v>
      </c>
      <c r="F50" s="463">
        <f t="shared" si="0"/>
        <v>108.54</v>
      </c>
    </row>
    <row r="51" spans="1:6" ht="41.4" x14ac:dyDescent="0.3">
      <c r="A51" s="459" t="s">
        <v>3287</v>
      </c>
      <c r="B51" s="460" t="s">
        <v>3270</v>
      </c>
      <c r="C51" s="461" t="s">
        <v>91</v>
      </c>
      <c r="D51" s="462">
        <v>51.41</v>
      </c>
      <c r="E51" s="471">
        <v>63.29</v>
      </c>
      <c r="F51" s="463">
        <f t="shared" si="0"/>
        <v>3253.74</v>
      </c>
    </row>
    <row r="52" spans="1:6" ht="27.6" x14ac:dyDescent="0.3">
      <c r="A52" s="459" t="s">
        <v>3288</v>
      </c>
      <c r="B52" s="460" t="s">
        <v>3272</v>
      </c>
      <c r="C52" s="461" t="s">
        <v>115</v>
      </c>
      <c r="D52" s="462">
        <v>98.06</v>
      </c>
      <c r="E52" s="471">
        <v>3.64</v>
      </c>
      <c r="F52" s="463">
        <f t="shared" si="0"/>
        <v>356.94</v>
      </c>
    </row>
    <row r="53" spans="1:6" ht="55.2" x14ac:dyDescent="0.3">
      <c r="A53" s="459" t="s">
        <v>3289</v>
      </c>
      <c r="B53" s="460" t="s">
        <v>3274</v>
      </c>
      <c r="C53" s="461" t="s">
        <v>91</v>
      </c>
      <c r="D53" s="462">
        <v>55.25</v>
      </c>
      <c r="E53" s="471">
        <v>13.49</v>
      </c>
      <c r="F53" s="463">
        <f t="shared" si="0"/>
        <v>745.32</v>
      </c>
    </row>
    <row r="54" spans="1:6" x14ac:dyDescent="0.3">
      <c r="A54" s="453" t="s">
        <v>2113</v>
      </c>
      <c r="B54" s="454" t="s">
        <v>3290</v>
      </c>
      <c r="C54" s="469"/>
      <c r="D54" s="470"/>
      <c r="E54" s="457"/>
      <c r="F54" s="458">
        <f t="shared" si="0"/>
        <v>0</v>
      </c>
    </row>
    <row r="55" spans="1:6" x14ac:dyDescent="0.3">
      <c r="A55" s="464" t="s">
        <v>89</v>
      </c>
      <c r="B55" s="465" t="s">
        <v>3291</v>
      </c>
      <c r="C55" s="472"/>
      <c r="D55" s="473"/>
      <c r="E55" s="468"/>
      <c r="F55" s="467">
        <f t="shared" si="0"/>
        <v>0</v>
      </c>
    </row>
    <row r="56" spans="1:6" ht="41.4" x14ac:dyDescent="0.3">
      <c r="A56" s="459" t="s">
        <v>3292</v>
      </c>
      <c r="B56" s="460" t="s">
        <v>3293</v>
      </c>
      <c r="C56" s="461" t="s">
        <v>179</v>
      </c>
      <c r="D56" s="462">
        <v>1116.5</v>
      </c>
      <c r="E56" s="471">
        <v>131.83000000000001</v>
      </c>
      <c r="F56" s="463">
        <f t="shared" si="0"/>
        <v>147188.20000000001</v>
      </c>
    </row>
    <row r="57" spans="1:6" ht="41.4" x14ac:dyDescent="0.3">
      <c r="A57" s="459" t="s">
        <v>3294</v>
      </c>
      <c r="B57" s="460" t="s">
        <v>3295</v>
      </c>
      <c r="C57" s="461" t="s">
        <v>179</v>
      </c>
      <c r="D57" s="462">
        <v>252</v>
      </c>
      <c r="E57" s="471">
        <v>131.83000000000001</v>
      </c>
      <c r="F57" s="463">
        <f t="shared" si="0"/>
        <v>33221.160000000003</v>
      </c>
    </row>
    <row r="58" spans="1:6" ht="41.4" x14ac:dyDescent="0.3">
      <c r="A58" s="459" t="s">
        <v>3296</v>
      </c>
      <c r="B58" s="460" t="s">
        <v>3297</v>
      </c>
      <c r="C58" s="461" t="s">
        <v>179</v>
      </c>
      <c r="D58" s="462">
        <v>42</v>
      </c>
      <c r="E58" s="471">
        <v>131.83000000000001</v>
      </c>
      <c r="F58" s="463">
        <f t="shared" si="0"/>
        <v>5536.86</v>
      </c>
    </row>
    <row r="59" spans="1:6" ht="41.4" x14ac:dyDescent="0.3">
      <c r="A59" s="459" t="s">
        <v>3298</v>
      </c>
      <c r="B59" s="460" t="s">
        <v>3299</v>
      </c>
      <c r="C59" s="461" t="s">
        <v>179</v>
      </c>
      <c r="D59" s="462">
        <v>269.5</v>
      </c>
      <c r="E59" s="471">
        <v>131.83000000000001</v>
      </c>
      <c r="F59" s="463">
        <f t="shared" si="0"/>
        <v>35528.19</v>
      </c>
    </row>
    <row r="60" spans="1:6" x14ac:dyDescent="0.3">
      <c r="A60" s="464" t="s">
        <v>92</v>
      </c>
      <c r="B60" s="465" t="s">
        <v>3300</v>
      </c>
      <c r="C60" s="472"/>
      <c r="D60" s="473"/>
      <c r="E60" s="468"/>
      <c r="F60" s="467">
        <f t="shared" si="0"/>
        <v>0</v>
      </c>
    </row>
    <row r="61" spans="1:6" ht="27.6" x14ac:dyDescent="0.3">
      <c r="A61" s="459" t="s">
        <v>3301</v>
      </c>
      <c r="B61" s="460" t="s">
        <v>3302</v>
      </c>
      <c r="C61" s="461" t="s">
        <v>115</v>
      </c>
      <c r="D61" s="462">
        <v>192.08</v>
      </c>
      <c r="E61" s="471">
        <v>41.28</v>
      </c>
      <c r="F61" s="463">
        <f t="shared" si="0"/>
        <v>7929.06</v>
      </c>
    </row>
    <row r="62" spans="1:6" ht="27.6" x14ac:dyDescent="0.3">
      <c r="A62" s="459" t="s">
        <v>3303</v>
      </c>
      <c r="B62" s="460" t="s">
        <v>3304</v>
      </c>
      <c r="C62" s="461" t="s">
        <v>115</v>
      </c>
      <c r="D62" s="462">
        <v>836.69</v>
      </c>
      <c r="E62" s="471">
        <v>93.19</v>
      </c>
      <c r="F62" s="463">
        <f t="shared" si="0"/>
        <v>77971.14</v>
      </c>
    </row>
    <row r="63" spans="1:6" ht="27.6" x14ac:dyDescent="0.3">
      <c r="A63" s="459" t="s">
        <v>3305</v>
      </c>
      <c r="B63" s="460" t="s">
        <v>3306</v>
      </c>
      <c r="C63" s="461" t="s">
        <v>106</v>
      </c>
      <c r="D63" s="462">
        <v>305.05</v>
      </c>
      <c r="E63" s="471">
        <v>22.3</v>
      </c>
      <c r="F63" s="463">
        <f t="shared" si="0"/>
        <v>6802.62</v>
      </c>
    </row>
    <row r="64" spans="1:6" x14ac:dyDescent="0.3">
      <c r="A64" s="459" t="s">
        <v>3307</v>
      </c>
      <c r="B64" s="460" t="s">
        <v>3308</v>
      </c>
      <c r="C64" s="461" t="s">
        <v>106</v>
      </c>
      <c r="D64" s="462">
        <v>2540.31</v>
      </c>
      <c r="E64" s="471">
        <v>20.36</v>
      </c>
      <c r="F64" s="463">
        <f t="shared" si="0"/>
        <v>51720.71</v>
      </c>
    </row>
    <row r="65" spans="1:6" x14ac:dyDescent="0.3">
      <c r="A65" s="459" t="s">
        <v>3309</v>
      </c>
      <c r="B65" s="460" t="s">
        <v>3310</v>
      </c>
      <c r="C65" s="461" t="s">
        <v>106</v>
      </c>
      <c r="D65" s="462">
        <v>1194.47</v>
      </c>
      <c r="E65" s="471">
        <v>17.95</v>
      </c>
      <c r="F65" s="463">
        <f t="shared" si="0"/>
        <v>21440.74</v>
      </c>
    </row>
    <row r="66" spans="1:6" ht="27.6" x14ac:dyDescent="0.3">
      <c r="A66" s="459" t="s">
        <v>3311</v>
      </c>
      <c r="B66" s="460" t="s">
        <v>3312</v>
      </c>
      <c r="C66" s="461" t="s">
        <v>106</v>
      </c>
      <c r="D66" s="462">
        <v>1341.17</v>
      </c>
      <c r="E66" s="471">
        <v>14.03</v>
      </c>
      <c r="F66" s="463">
        <f t="shared" si="0"/>
        <v>18816.62</v>
      </c>
    </row>
    <row r="67" spans="1:6" ht="27.6" x14ac:dyDescent="0.3">
      <c r="A67" s="459" t="s">
        <v>3313</v>
      </c>
      <c r="B67" s="460" t="s">
        <v>3314</v>
      </c>
      <c r="C67" s="461" t="s">
        <v>106</v>
      </c>
      <c r="D67" s="462">
        <v>814.53</v>
      </c>
      <c r="E67" s="471">
        <v>13.31</v>
      </c>
      <c r="F67" s="463">
        <f t="shared" si="0"/>
        <v>10841.39</v>
      </c>
    </row>
    <row r="68" spans="1:6" ht="27.6" x14ac:dyDescent="0.3">
      <c r="A68" s="459" t="s">
        <v>3315</v>
      </c>
      <c r="B68" s="460" t="s">
        <v>3316</v>
      </c>
      <c r="C68" s="461" t="s">
        <v>106</v>
      </c>
      <c r="D68" s="462">
        <v>355.05</v>
      </c>
      <c r="E68" s="471">
        <v>14.79</v>
      </c>
      <c r="F68" s="463">
        <f t="shared" si="0"/>
        <v>5251.19</v>
      </c>
    </row>
    <row r="69" spans="1:6" ht="41.4" x14ac:dyDescent="0.3">
      <c r="A69" s="459" t="s">
        <v>3317</v>
      </c>
      <c r="B69" s="460" t="s">
        <v>3318</v>
      </c>
      <c r="C69" s="461" t="s">
        <v>106</v>
      </c>
      <c r="D69" s="462">
        <v>560.02</v>
      </c>
      <c r="E69" s="471">
        <v>20.78</v>
      </c>
      <c r="F69" s="463">
        <f t="shared" si="0"/>
        <v>11637.22</v>
      </c>
    </row>
    <row r="70" spans="1:6" ht="41.4" x14ac:dyDescent="0.3">
      <c r="A70" s="459" t="s">
        <v>3319</v>
      </c>
      <c r="B70" s="460" t="s">
        <v>3320</v>
      </c>
      <c r="C70" s="461" t="s">
        <v>91</v>
      </c>
      <c r="D70" s="462">
        <v>152.9</v>
      </c>
      <c r="E70" s="471">
        <v>732.09</v>
      </c>
      <c r="F70" s="463">
        <f t="shared" si="0"/>
        <v>111936.56</v>
      </c>
    </row>
    <row r="71" spans="1:6" x14ac:dyDescent="0.3">
      <c r="A71" s="464" t="s">
        <v>94</v>
      </c>
      <c r="B71" s="465" t="s">
        <v>3321</v>
      </c>
      <c r="C71" s="472"/>
      <c r="D71" s="473"/>
      <c r="E71" s="468"/>
      <c r="F71" s="467">
        <f t="shared" si="0"/>
        <v>0</v>
      </c>
    </row>
    <row r="72" spans="1:6" ht="27.6" x14ac:dyDescent="0.3">
      <c r="A72" s="459" t="s">
        <v>3322</v>
      </c>
      <c r="B72" s="460" t="s">
        <v>3302</v>
      </c>
      <c r="C72" s="461" t="s">
        <v>115</v>
      </c>
      <c r="D72" s="462">
        <v>31.22</v>
      </c>
      <c r="E72" s="471">
        <v>41.28</v>
      </c>
      <c r="F72" s="463">
        <f t="shared" si="0"/>
        <v>1288.76</v>
      </c>
    </row>
    <row r="73" spans="1:6" ht="27.6" x14ac:dyDescent="0.3">
      <c r="A73" s="459" t="s">
        <v>3323</v>
      </c>
      <c r="B73" s="460" t="s">
        <v>3304</v>
      </c>
      <c r="C73" s="461" t="s">
        <v>115</v>
      </c>
      <c r="D73" s="462">
        <v>117.86</v>
      </c>
      <c r="E73" s="471">
        <v>93.19</v>
      </c>
      <c r="F73" s="463">
        <f t="shared" si="0"/>
        <v>10983.37</v>
      </c>
    </row>
    <row r="74" spans="1:6" ht="27.6" x14ac:dyDescent="0.3">
      <c r="A74" s="459" t="s">
        <v>3324</v>
      </c>
      <c r="B74" s="460" t="s">
        <v>3306</v>
      </c>
      <c r="C74" s="461" t="s">
        <v>106</v>
      </c>
      <c r="D74" s="462">
        <v>287.14</v>
      </c>
      <c r="E74" s="471">
        <v>22.3</v>
      </c>
      <c r="F74" s="463">
        <f t="shared" si="0"/>
        <v>6403.22</v>
      </c>
    </row>
    <row r="75" spans="1:6" x14ac:dyDescent="0.3">
      <c r="A75" s="459" t="s">
        <v>3325</v>
      </c>
      <c r="B75" s="460" t="s">
        <v>3308</v>
      </c>
      <c r="C75" s="461" t="s">
        <v>106</v>
      </c>
      <c r="D75" s="462">
        <v>8.52</v>
      </c>
      <c r="E75" s="471">
        <v>20.36</v>
      </c>
      <c r="F75" s="463">
        <f t="shared" si="0"/>
        <v>173.47</v>
      </c>
    </row>
    <row r="76" spans="1:6" x14ac:dyDescent="0.3">
      <c r="A76" s="459" t="s">
        <v>3326</v>
      </c>
      <c r="B76" s="460" t="s">
        <v>3310</v>
      </c>
      <c r="C76" s="461" t="s">
        <v>106</v>
      </c>
      <c r="D76" s="462">
        <v>351.64</v>
      </c>
      <c r="E76" s="471">
        <v>17.95</v>
      </c>
      <c r="F76" s="463">
        <f t="shared" si="0"/>
        <v>6311.94</v>
      </c>
    </row>
    <row r="77" spans="1:6" ht="41.4" x14ac:dyDescent="0.3">
      <c r="A77" s="459" t="s">
        <v>3327</v>
      </c>
      <c r="B77" s="460" t="s">
        <v>3318</v>
      </c>
      <c r="C77" s="461" t="s">
        <v>106</v>
      </c>
      <c r="D77" s="462">
        <v>625.33000000000004</v>
      </c>
      <c r="E77" s="471">
        <v>20.78</v>
      </c>
      <c r="F77" s="463">
        <f t="shared" si="0"/>
        <v>12994.36</v>
      </c>
    </row>
    <row r="78" spans="1:6" ht="41.4" x14ac:dyDescent="0.3">
      <c r="A78" s="459" t="s">
        <v>3328</v>
      </c>
      <c r="B78" s="460" t="s">
        <v>3320</v>
      </c>
      <c r="C78" s="461" t="s">
        <v>91</v>
      </c>
      <c r="D78" s="462">
        <v>20.94</v>
      </c>
      <c r="E78" s="471">
        <v>732.09</v>
      </c>
      <c r="F78" s="463">
        <f t="shared" si="0"/>
        <v>15329.96</v>
      </c>
    </row>
    <row r="79" spans="1:6" x14ac:dyDescent="0.3">
      <c r="A79" s="464" t="s">
        <v>96</v>
      </c>
      <c r="B79" s="465" t="s">
        <v>3329</v>
      </c>
      <c r="C79" s="472"/>
      <c r="D79" s="473"/>
      <c r="E79" s="468"/>
      <c r="F79" s="467">
        <f t="shared" si="0"/>
        <v>0</v>
      </c>
    </row>
    <row r="80" spans="1:6" ht="27.6" x14ac:dyDescent="0.3">
      <c r="A80" s="459" t="s">
        <v>3330</v>
      </c>
      <c r="B80" s="460" t="s">
        <v>3302</v>
      </c>
      <c r="C80" s="461" t="s">
        <v>115</v>
      </c>
      <c r="D80" s="462">
        <v>4.32</v>
      </c>
      <c r="E80" s="471">
        <v>41.28</v>
      </c>
      <c r="F80" s="463">
        <f t="shared" si="0"/>
        <v>178.33</v>
      </c>
    </row>
    <row r="81" spans="1:6" ht="27.6" x14ac:dyDescent="0.3">
      <c r="A81" s="459" t="s">
        <v>3331</v>
      </c>
      <c r="B81" s="460" t="s">
        <v>3304</v>
      </c>
      <c r="C81" s="461" t="s">
        <v>115</v>
      </c>
      <c r="D81" s="462">
        <v>17.28</v>
      </c>
      <c r="E81" s="471">
        <v>93.19</v>
      </c>
      <c r="F81" s="463">
        <f t="shared" ref="F81:F144" si="1">ROUND(E81*D81,2)</f>
        <v>1610.32</v>
      </c>
    </row>
    <row r="82" spans="1:6" x14ac:dyDescent="0.3">
      <c r="A82" s="459" t="s">
        <v>3332</v>
      </c>
      <c r="B82" s="460" t="s">
        <v>3308</v>
      </c>
      <c r="C82" s="461" t="s">
        <v>106</v>
      </c>
      <c r="D82" s="462">
        <v>45.12</v>
      </c>
      <c r="E82" s="471">
        <v>20.36</v>
      </c>
      <c r="F82" s="463">
        <f t="shared" si="1"/>
        <v>918.64</v>
      </c>
    </row>
    <row r="83" spans="1:6" x14ac:dyDescent="0.3">
      <c r="A83" s="459" t="s">
        <v>3333</v>
      </c>
      <c r="B83" s="460" t="s">
        <v>3310</v>
      </c>
      <c r="C83" s="461" t="s">
        <v>106</v>
      </c>
      <c r="D83" s="462">
        <v>95.51</v>
      </c>
      <c r="E83" s="471">
        <v>17.95</v>
      </c>
      <c r="F83" s="463">
        <f t="shared" si="1"/>
        <v>1714.4</v>
      </c>
    </row>
    <row r="84" spans="1:6" ht="41.4" x14ac:dyDescent="0.3">
      <c r="A84" s="459" t="s">
        <v>3334</v>
      </c>
      <c r="B84" s="460" t="s">
        <v>3320</v>
      </c>
      <c r="C84" s="461" t="s">
        <v>91</v>
      </c>
      <c r="D84" s="462">
        <v>2.59</v>
      </c>
      <c r="E84" s="471">
        <v>732.09</v>
      </c>
      <c r="F84" s="463">
        <f t="shared" si="1"/>
        <v>1896.11</v>
      </c>
    </row>
    <row r="85" spans="1:6" x14ac:dyDescent="0.3">
      <c r="A85" s="464" t="s">
        <v>98</v>
      </c>
      <c r="B85" s="465" t="s">
        <v>3335</v>
      </c>
      <c r="C85" s="472"/>
      <c r="D85" s="473"/>
      <c r="E85" s="468"/>
      <c r="F85" s="467">
        <f t="shared" si="1"/>
        <v>0</v>
      </c>
    </row>
    <row r="86" spans="1:6" ht="27.6" x14ac:dyDescent="0.3">
      <c r="A86" s="459" t="s">
        <v>3336</v>
      </c>
      <c r="B86" s="460" t="s">
        <v>3302</v>
      </c>
      <c r="C86" s="461" t="s">
        <v>115</v>
      </c>
      <c r="D86" s="462">
        <v>52.67</v>
      </c>
      <c r="E86" s="471">
        <v>41.28</v>
      </c>
      <c r="F86" s="463">
        <f t="shared" si="1"/>
        <v>2174.2199999999998</v>
      </c>
    </row>
    <row r="87" spans="1:6" ht="27.6" x14ac:dyDescent="0.3">
      <c r="A87" s="459" t="s">
        <v>3337</v>
      </c>
      <c r="B87" s="460" t="s">
        <v>3304</v>
      </c>
      <c r="C87" s="461" t="s">
        <v>115</v>
      </c>
      <c r="D87" s="462">
        <v>126.91</v>
      </c>
      <c r="E87" s="471">
        <v>93.19</v>
      </c>
      <c r="F87" s="463">
        <f t="shared" si="1"/>
        <v>11826.74</v>
      </c>
    </row>
    <row r="88" spans="1:6" ht="27.6" x14ac:dyDescent="0.3">
      <c r="A88" s="459" t="s">
        <v>3338</v>
      </c>
      <c r="B88" s="460" t="s">
        <v>3306</v>
      </c>
      <c r="C88" s="461" t="s">
        <v>106</v>
      </c>
      <c r="D88" s="462">
        <v>349.32</v>
      </c>
      <c r="E88" s="471">
        <v>22.3</v>
      </c>
      <c r="F88" s="463">
        <f t="shared" si="1"/>
        <v>7789.84</v>
      </c>
    </row>
    <row r="89" spans="1:6" x14ac:dyDescent="0.3">
      <c r="A89" s="459" t="s">
        <v>3339</v>
      </c>
      <c r="B89" s="460" t="s">
        <v>3308</v>
      </c>
      <c r="C89" s="461" t="s">
        <v>106</v>
      </c>
      <c r="D89" s="462">
        <v>247.84</v>
      </c>
      <c r="E89" s="471">
        <v>20.36</v>
      </c>
      <c r="F89" s="463">
        <f t="shared" si="1"/>
        <v>5046.0200000000004</v>
      </c>
    </row>
    <row r="90" spans="1:6" x14ac:dyDescent="0.3">
      <c r="A90" s="459" t="s">
        <v>3340</v>
      </c>
      <c r="B90" s="460" t="s">
        <v>3310</v>
      </c>
      <c r="C90" s="461" t="s">
        <v>106</v>
      </c>
      <c r="D90" s="462">
        <v>888.92</v>
      </c>
      <c r="E90" s="471">
        <v>17.95</v>
      </c>
      <c r="F90" s="463">
        <f t="shared" si="1"/>
        <v>15956.11</v>
      </c>
    </row>
    <row r="91" spans="1:6" ht="41.4" x14ac:dyDescent="0.3">
      <c r="A91" s="459" t="s">
        <v>3341</v>
      </c>
      <c r="B91" s="460" t="s">
        <v>3320</v>
      </c>
      <c r="C91" s="461" t="s">
        <v>91</v>
      </c>
      <c r="D91" s="462">
        <v>39.380000000000003</v>
      </c>
      <c r="E91" s="471">
        <v>732.09</v>
      </c>
      <c r="F91" s="463">
        <f t="shared" si="1"/>
        <v>28829.7</v>
      </c>
    </row>
    <row r="92" spans="1:6" x14ac:dyDescent="0.3">
      <c r="A92" s="464" t="s">
        <v>100</v>
      </c>
      <c r="B92" s="465" t="s">
        <v>3342</v>
      </c>
      <c r="C92" s="472"/>
      <c r="D92" s="473"/>
      <c r="E92" s="468"/>
      <c r="F92" s="467">
        <f t="shared" si="1"/>
        <v>0</v>
      </c>
    </row>
    <row r="93" spans="1:6" ht="27.6" x14ac:dyDescent="0.3">
      <c r="A93" s="459" t="s">
        <v>3343</v>
      </c>
      <c r="B93" s="460" t="s">
        <v>3302</v>
      </c>
      <c r="C93" s="461" t="s">
        <v>115</v>
      </c>
      <c r="D93" s="462">
        <v>254.22</v>
      </c>
      <c r="E93" s="471">
        <v>41.28</v>
      </c>
      <c r="F93" s="463">
        <f t="shared" si="1"/>
        <v>10494.2</v>
      </c>
    </row>
    <row r="94" spans="1:6" ht="27.6" x14ac:dyDescent="0.3">
      <c r="A94" s="459" t="s">
        <v>3344</v>
      </c>
      <c r="B94" s="460" t="s">
        <v>101</v>
      </c>
      <c r="C94" s="461" t="s">
        <v>91</v>
      </c>
      <c r="D94" s="462">
        <v>104.55</v>
      </c>
      <c r="E94" s="471">
        <v>400.96</v>
      </c>
      <c r="F94" s="463">
        <f t="shared" si="1"/>
        <v>41920.370000000003</v>
      </c>
    </row>
    <row r="95" spans="1:6" ht="27.6" x14ac:dyDescent="0.3">
      <c r="A95" s="459" t="s">
        <v>3345</v>
      </c>
      <c r="B95" s="460" t="s">
        <v>3346</v>
      </c>
      <c r="C95" s="461" t="s">
        <v>115</v>
      </c>
      <c r="D95" s="462">
        <v>1365.43</v>
      </c>
      <c r="E95" s="471">
        <v>81.290000000000006</v>
      </c>
      <c r="F95" s="463">
        <f t="shared" si="1"/>
        <v>110995.8</v>
      </c>
    </row>
    <row r="96" spans="1:6" ht="27.6" x14ac:dyDescent="0.3">
      <c r="A96" s="459" t="s">
        <v>3347</v>
      </c>
      <c r="B96" s="460" t="s">
        <v>3348</v>
      </c>
      <c r="C96" s="461" t="s">
        <v>106</v>
      </c>
      <c r="D96" s="462">
        <v>29.08</v>
      </c>
      <c r="E96" s="471">
        <v>19.59</v>
      </c>
      <c r="F96" s="463">
        <f t="shared" si="1"/>
        <v>569.67999999999995</v>
      </c>
    </row>
    <row r="97" spans="1:6" ht="27.6" x14ac:dyDescent="0.3">
      <c r="A97" s="459" t="s">
        <v>3349</v>
      </c>
      <c r="B97" s="460" t="s">
        <v>3350</v>
      </c>
      <c r="C97" s="461" t="s">
        <v>106</v>
      </c>
      <c r="D97" s="462">
        <v>2164.4699999999998</v>
      </c>
      <c r="E97" s="471">
        <v>18.399999999999999</v>
      </c>
      <c r="F97" s="463">
        <f t="shared" si="1"/>
        <v>39826.25</v>
      </c>
    </row>
    <row r="98" spans="1:6" ht="27.6" x14ac:dyDescent="0.3">
      <c r="A98" s="459" t="s">
        <v>3351</v>
      </c>
      <c r="B98" s="460" t="s">
        <v>3352</v>
      </c>
      <c r="C98" s="461" t="s">
        <v>106</v>
      </c>
      <c r="D98" s="462">
        <v>1012.24</v>
      </c>
      <c r="E98" s="471">
        <v>16.510000000000002</v>
      </c>
      <c r="F98" s="463">
        <f t="shared" si="1"/>
        <v>16712.080000000002</v>
      </c>
    </row>
    <row r="99" spans="1:6" ht="27.6" x14ac:dyDescent="0.3">
      <c r="A99" s="459" t="s">
        <v>3353</v>
      </c>
      <c r="B99" s="460" t="s">
        <v>3312</v>
      </c>
      <c r="C99" s="461" t="s">
        <v>106</v>
      </c>
      <c r="D99" s="462">
        <v>245.63</v>
      </c>
      <c r="E99" s="471">
        <v>14.03</v>
      </c>
      <c r="F99" s="463">
        <f t="shared" si="1"/>
        <v>3446.19</v>
      </c>
    </row>
    <row r="100" spans="1:6" ht="27.6" x14ac:dyDescent="0.3">
      <c r="A100" s="459" t="s">
        <v>3354</v>
      </c>
      <c r="B100" s="460" t="s">
        <v>3314</v>
      </c>
      <c r="C100" s="461" t="s">
        <v>106</v>
      </c>
      <c r="D100" s="462">
        <v>7.48</v>
      </c>
      <c r="E100" s="471">
        <v>13.31</v>
      </c>
      <c r="F100" s="463">
        <f t="shared" si="1"/>
        <v>99.56</v>
      </c>
    </row>
    <row r="101" spans="1:6" ht="41.4" x14ac:dyDescent="0.3">
      <c r="A101" s="459" t="s">
        <v>3355</v>
      </c>
      <c r="B101" s="460" t="s">
        <v>3318</v>
      </c>
      <c r="C101" s="461" t="s">
        <v>106</v>
      </c>
      <c r="D101" s="462">
        <v>1104.1500000000001</v>
      </c>
      <c r="E101" s="471">
        <v>20.78</v>
      </c>
      <c r="F101" s="463">
        <f t="shared" si="1"/>
        <v>22944.240000000002</v>
      </c>
    </row>
    <row r="102" spans="1:6" ht="41.4" x14ac:dyDescent="0.3">
      <c r="A102" s="459" t="s">
        <v>3356</v>
      </c>
      <c r="B102" s="460" t="s">
        <v>3320</v>
      </c>
      <c r="C102" s="461" t="s">
        <v>91</v>
      </c>
      <c r="D102" s="462">
        <v>104.5</v>
      </c>
      <c r="E102" s="471">
        <v>732.09</v>
      </c>
      <c r="F102" s="463">
        <f t="shared" si="1"/>
        <v>76503.41</v>
      </c>
    </row>
    <row r="103" spans="1:6" x14ac:dyDescent="0.3">
      <c r="A103" s="464" t="s">
        <v>102</v>
      </c>
      <c r="B103" s="465" t="s">
        <v>3357</v>
      </c>
      <c r="C103" s="472"/>
      <c r="D103" s="473"/>
      <c r="E103" s="468"/>
      <c r="F103" s="467">
        <f t="shared" si="1"/>
        <v>0</v>
      </c>
    </row>
    <row r="104" spans="1:6" ht="27.6" x14ac:dyDescent="0.3">
      <c r="A104" s="459" t="s">
        <v>3358</v>
      </c>
      <c r="B104" s="460" t="s">
        <v>3302</v>
      </c>
      <c r="C104" s="461" t="s">
        <v>115</v>
      </c>
      <c r="D104" s="462">
        <v>51.41</v>
      </c>
      <c r="E104" s="471">
        <v>41.28</v>
      </c>
      <c r="F104" s="463">
        <f t="shared" si="1"/>
        <v>2122.1999999999998</v>
      </c>
    </row>
    <row r="105" spans="1:6" ht="27.6" x14ac:dyDescent="0.3">
      <c r="A105" s="459" t="s">
        <v>3359</v>
      </c>
      <c r="B105" s="460" t="s">
        <v>101</v>
      </c>
      <c r="C105" s="461" t="s">
        <v>91</v>
      </c>
      <c r="D105" s="462">
        <v>0.56999999999999995</v>
      </c>
      <c r="E105" s="471">
        <v>400.96</v>
      </c>
      <c r="F105" s="463">
        <f t="shared" si="1"/>
        <v>228.55</v>
      </c>
    </row>
    <row r="106" spans="1:6" ht="27.6" x14ac:dyDescent="0.3">
      <c r="A106" s="459" t="s">
        <v>3360</v>
      </c>
      <c r="B106" s="460" t="s">
        <v>3346</v>
      </c>
      <c r="C106" s="461" t="s">
        <v>115</v>
      </c>
      <c r="D106" s="462">
        <v>205.65</v>
      </c>
      <c r="E106" s="471">
        <v>81.290000000000006</v>
      </c>
      <c r="F106" s="463">
        <f t="shared" si="1"/>
        <v>16717.29</v>
      </c>
    </row>
    <row r="107" spans="1:6" ht="27.6" x14ac:dyDescent="0.3">
      <c r="A107" s="459" t="s">
        <v>3361</v>
      </c>
      <c r="B107" s="460" t="s">
        <v>3350</v>
      </c>
      <c r="C107" s="461" t="s">
        <v>106</v>
      </c>
      <c r="D107" s="462">
        <v>549.73</v>
      </c>
      <c r="E107" s="471">
        <v>18.399999999999999</v>
      </c>
      <c r="F107" s="463">
        <f t="shared" si="1"/>
        <v>10115.030000000001</v>
      </c>
    </row>
    <row r="108" spans="1:6" ht="41.4" x14ac:dyDescent="0.3">
      <c r="A108" s="459" t="s">
        <v>3362</v>
      </c>
      <c r="B108" s="460" t="s">
        <v>3318</v>
      </c>
      <c r="C108" s="461" t="s">
        <v>106</v>
      </c>
      <c r="D108" s="462">
        <v>266.85000000000002</v>
      </c>
      <c r="E108" s="471">
        <v>20.78</v>
      </c>
      <c r="F108" s="463">
        <f t="shared" si="1"/>
        <v>5545.14</v>
      </c>
    </row>
    <row r="109" spans="1:6" ht="41.4" x14ac:dyDescent="0.3">
      <c r="A109" s="459" t="s">
        <v>3363</v>
      </c>
      <c r="B109" s="460" t="s">
        <v>3320</v>
      </c>
      <c r="C109" s="461" t="s">
        <v>91</v>
      </c>
      <c r="D109" s="462">
        <v>15.42</v>
      </c>
      <c r="E109" s="471">
        <v>732.09</v>
      </c>
      <c r="F109" s="463">
        <f t="shared" si="1"/>
        <v>11288.83</v>
      </c>
    </row>
    <row r="110" spans="1:6" x14ac:dyDescent="0.3">
      <c r="A110" s="464" t="s">
        <v>104</v>
      </c>
      <c r="B110" s="465" t="s">
        <v>3364</v>
      </c>
      <c r="C110" s="472"/>
      <c r="D110" s="473"/>
      <c r="E110" s="468"/>
      <c r="F110" s="467">
        <f t="shared" si="1"/>
        <v>0</v>
      </c>
    </row>
    <row r="111" spans="1:6" ht="27.6" x14ac:dyDescent="0.3">
      <c r="A111" s="459" t="s">
        <v>3365</v>
      </c>
      <c r="B111" s="460" t="s">
        <v>3302</v>
      </c>
      <c r="C111" s="461" t="s">
        <v>115</v>
      </c>
      <c r="D111" s="462">
        <v>7.65</v>
      </c>
      <c r="E111" s="471">
        <v>41.28</v>
      </c>
      <c r="F111" s="463">
        <f t="shared" si="1"/>
        <v>315.79000000000002</v>
      </c>
    </row>
    <row r="112" spans="1:6" ht="27.6" x14ac:dyDescent="0.3">
      <c r="A112" s="459" t="s">
        <v>3366</v>
      </c>
      <c r="B112" s="460" t="s">
        <v>3346</v>
      </c>
      <c r="C112" s="461" t="s">
        <v>115</v>
      </c>
      <c r="D112" s="462">
        <v>45.89</v>
      </c>
      <c r="E112" s="471">
        <v>81.290000000000006</v>
      </c>
      <c r="F112" s="463">
        <f t="shared" si="1"/>
        <v>3730.4</v>
      </c>
    </row>
    <row r="113" spans="1:6" ht="27.6" x14ac:dyDescent="0.3">
      <c r="A113" s="459" t="s">
        <v>3367</v>
      </c>
      <c r="B113" s="460" t="s">
        <v>3348</v>
      </c>
      <c r="C113" s="461" t="s">
        <v>106</v>
      </c>
      <c r="D113" s="462">
        <v>2.92</v>
      </c>
      <c r="E113" s="471">
        <v>19.59</v>
      </c>
      <c r="F113" s="463">
        <f t="shared" si="1"/>
        <v>57.2</v>
      </c>
    </row>
    <row r="114" spans="1:6" ht="27.6" x14ac:dyDescent="0.3">
      <c r="A114" s="459" t="s">
        <v>3368</v>
      </c>
      <c r="B114" s="460" t="s">
        <v>3350</v>
      </c>
      <c r="C114" s="461" t="s">
        <v>106</v>
      </c>
      <c r="D114" s="462">
        <v>5.49</v>
      </c>
      <c r="E114" s="471">
        <v>18.399999999999999</v>
      </c>
      <c r="F114" s="463">
        <f t="shared" si="1"/>
        <v>101.02</v>
      </c>
    </row>
    <row r="115" spans="1:6" ht="27.6" x14ac:dyDescent="0.3">
      <c r="A115" s="459" t="s">
        <v>3369</v>
      </c>
      <c r="B115" s="460" t="s">
        <v>3352</v>
      </c>
      <c r="C115" s="461" t="s">
        <v>106</v>
      </c>
      <c r="D115" s="462">
        <v>132.28</v>
      </c>
      <c r="E115" s="471">
        <v>16.510000000000002</v>
      </c>
      <c r="F115" s="463">
        <f t="shared" si="1"/>
        <v>2183.94</v>
      </c>
    </row>
    <row r="116" spans="1:6" ht="27.6" x14ac:dyDescent="0.3">
      <c r="A116" s="459" t="s">
        <v>3370</v>
      </c>
      <c r="B116" s="460" t="s">
        <v>3312</v>
      </c>
      <c r="C116" s="461" t="s">
        <v>106</v>
      </c>
      <c r="D116" s="462">
        <v>22.53</v>
      </c>
      <c r="E116" s="471">
        <v>14.03</v>
      </c>
      <c r="F116" s="463">
        <f t="shared" si="1"/>
        <v>316.10000000000002</v>
      </c>
    </row>
    <row r="117" spans="1:6" ht="41.4" x14ac:dyDescent="0.3">
      <c r="A117" s="459" t="s">
        <v>3371</v>
      </c>
      <c r="B117" s="460" t="s">
        <v>3318</v>
      </c>
      <c r="C117" s="461" t="s">
        <v>106</v>
      </c>
      <c r="D117" s="462">
        <v>40.340000000000003</v>
      </c>
      <c r="E117" s="471">
        <v>20.78</v>
      </c>
      <c r="F117" s="463">
        <f t="shared" si="1"/>
        <v>838.27</v>
      </c>
    </row>
    <row r="118" spans="1:6" ht="41.4" x14ac:dyDescent="0.3">
      <c r="A118" s="459" t="s">
        <v>3372</v>
      </c>
      <c r="B118" s="460" t="s">
        <v>3320</v>
      </c>
      <c r="C118" s="461" t="s">
        <v>91</v>
      </c>
      <c r="D118" s="462">
        <v>4.59</v>
      </c>
      <c r="E118" s="471">
        <v>732.09</v>
      </c>
      <c r="F118" s="463">
        <f t="shared" si="1"/>
        <v>3360.29</v>
      </c>
    </row>
    <row r="119" spans="1:6" x14ac:dyDescent="0.3">
      <c r="A119" s="464" t="s">
        <v>107</v>
      </c>
      <c r="B119" s="465" t="s">
        <v>3373</v>
      </c>
      <c r="C119" s="472"/>
      <c r="D119" s="473"/>
      <c r="E119" s="468"/>
      <c r="F119" s="467">
        <f t="shared" si="1"/>
        <v>0</v>
      </c>
    </row>
    <row r="120" spans="1:6" ht="41.4" x14ac:dyDescent="0.3">
      <c r="A120" s="459" t="s">
        <v>3374</v>
      </c>
      <c r="B120" s="460" t="s">
        <v>143</v>
      </c>
      <c r="C120" s="461" t="s">
        <v>115</v>
      </c>
      <c r="D120" s="462">
        <v>25.01</v>
      </c>
      <c r="E120" s="471">
        <v>135.08000000000001</v>
      </c>
      <c r="F120" s="463">
        <f t="shared" si="1"/>
        <v>3378.35</v>
      </c>
    </row>
    <row r="121" spans="1:6" x14ac:dyDescent="0.3">
      <c r="A121" s="459" t="s">
        <v>3375</v>
      </c>
      <c r="B121" s="460" t="s">
        <v>3308</v>
      </c>
      <c r="C121" s="461" t="s">
        <v>106</v>
      </c>
      <c r="D121" s="462">
        <v>266.49</v>
      </c>
      <c r="E121" s="471">
        <v>20.36</v>
      </c>
      <c r="F121" s="463">
        <f t="shared" si="1"/>
        <v>5425.74</v>
      </c>
    </row>
    <row r="122" spans="1:6" ht="27.6" x14ac:dyDescent="0.3">
      <c r="A122" s="459" t="s">
        <v>3376</v>
      </c>
      <c r="B122" s="460" t="s">
        <v>3377</v>
      </c>
      <c r="C122" s="461" t="s">
        <v>91</v>
      </c>
      <c r="D122" s="462">
        <v>2.87</v>
      </c>
      <c r="E122" s="471">
        <v>634.05999999999995</v>
      </c>
      <c r="F122" s="463">
        <f t="shared" si="1"/>
        <v>1819.75</v>
      </c>
    </row>
    <row r="123" spans="1:6" x14ac:dyDescent="0.3">
      <c r="A123" s="464" t="s">
        <v>109</v>
      </c>
      <c r="B123" s="465" t="s">
        <v>3378</v>
      </c>
      <c r="C123" s="472"/>
      <c r="D123" s="473"/>
      <c r="E123" s="468"/>
      <c r="F123" s="467">
        <f t="shared" si="1"/>
        <v>0</v>
      </c>
    </row>
    <row r="124" spans="1:6" ht="27.6" x14ac:dyDescent="0.3">
      <c r="A124" s="459" t="s">
        <v>3379</v>
      </c>
      <c r="B124" s="460" t="s">
        <v>3302</v>
      </c>
      <c r="C124" s="461" t="s">
        <v>115</v>
      </c>
      <c r="D124" s="462">
        <v>1.6</v>
      </c>
      <c r="E124" s="471">
        <v>41.28</v>
      </c>
      <c r="F124" s="463">
        <f t="shared" si="1"/>
        <v>66.05</v>
      </c>
    </row>
    <row r="125" spans="1:6" ht="27.6" x14ac:dyDescent="0.3">
      <c r="A125" s="459" t="s">
        <v>3380</v>
      </c>
      <c r="B125" s="460" t="s">
        <v>3304</v>
      </c>
      <c r="C125" s="461" t="s">
        <v>115</v>
      </c>
      <c r="D125" s="462">
        <v>9.6</v>
      </c>
      <c r="E125" s="471">
        <v>93.19</v>
      </c>
      <c r="F125" s="463">
        <f t="shared" si="1"/>
        <v>894.62</v>
      </c>
    </row>
    <row r="126" spans="1:6" ht="27.6" x14ac:dyDescent="0.3">
      <c r="A126" s="459" t="s">
        <v>3381</v>
      </c>
      <c r="B126" s="460" t="s">
        <v>3352</v>
      </c>
      <c r="C126" s="461" t="s">
        <v>106</v>
      </c>
      <c r="D126" s="462">
        <v>22.46</v>
      </c>
      <c r="E126" s="471">
        <v>16.510000000000002</v>
      </c>
      <c r="F126" s="463">
        <f t="shared" si="1"/>
        <v>370.81</v>
      </c>
    </row>
    <row r="127" spans="1:6" ht="41.4" x14ac:dyDescent="0.3">
      <c r="A127" s="459" t="s">
        <v>3382</v>
      </c>
      <c r="B127" s="460" t="s">
        <v>3318</v>
      </c>
      <c r="C127" s="461" t="s">
        <v>106</v>
      </c>
      <c r="D127" s="462">
        <v>10.58</v>
      </c>
      <c r="E127" s="471">
        <v>20.78</v>
      </c>
      <c r="F127" s="463">
        <f t="shared" si="1"/>
        <v>219.85</v>
      </c>
    </row>
    <row r="128" spans="1:6" ht="41.4" x14ac:dyDescent="0.3">
      <c r="A128" s="459" t="s">
        <v>3383</v>
      </c>
      <c r="B128" s="460" t="s">
        <v>3320</v>
      </c>
      <c r="C128" s="461" t="s">
        <v>91</v>
      </c>
      <c r="D128" s="462">
        <v>0.96</v>
      </c>
      <c r="E128" s="471">
        <v>732.09</v>
      </c>
      <c r="F128" s="463">
        <f t="shared" si="1"/>
        <v>702.81</v>
      </c>
    </row>
    <row r="129" spans="1:6" x14ac:dyDescent="0.3">
      <c r="A129" s="453" t="s">
        <v>2119</v>
      </c>
      <c r="B129" s="454" t="s">
        <v>3384</v>
      </c>
      <c r="C129" s="469"/>
      <c r="D129" s="470"/>
      <c r="E129" s="457"/>
      <c r="F129" s="458">
        <f t="shared" si="1"/>
        <v>0</v>
      </c>
    </row>
    <row r="130" spans="1:6" x14ac:dyDescent="0.3">
      <c r="A130" s="464" t="s">
        <v>147</v>
      </c>
      <c r="B130" s="465" t="s">
        <v>3385</v>
      </c>
      <c r="C130" s="472"/>
      <c r="D130" s="473"/>
      <c r="E130" s="468"/>
      <c r="F130" s="467">
        <f t="shared" si="1"/>
        <v>0</v>
      </c>
    </row>
    <row r="131" spans="1:6" ht="41.4" x14ac:dyDescent="0.3">
      <c r="A131" s="459" t="s">
        <v>3386</v>
      </c>
      <c r="B131" s="460" t="s">
        <v>3387</v>
      </c>
      <c r="C131" s="461" t="s">
        <v>115</v>
      </c>
      <c r="D131" s="462">
        <v>1359.77</v>
      </c>
      <c r="E131" s="471">
        <v>81.680000000000007</v>
      </c>
      <c r="F131" s="463">
        <f t="shared" si="1"/>
        <v>111066.01</v>
      </c>
    </row>
    <row r="132" spans="1:6" ht="27.6" x14ac:dyDescent="0.3">
      <c r="A132" s="459" t="s">
        <v>3388</v>
      </c>
      <c r="B132" s="460" t="s">
        <v>166</v>
      </c>
      <c r="C132" s="461" t="s">
        <v>106</v>
      </c>
      <c r="D132" s="462">
        <v>22.25</v>
      </c>
      <c r="E132" s="471">
        <v>17.059999999999999</v>
      </c>
      <c r="F132" s="463">
        <f t="shared" si="1"/>
        <v>379.59</v>
      </c>
    </row>
    <row r="133" spans="1:6" ht="27.6" x14ac:dyDescent="0.3">
      <c r="A133" s="459" t="s">
        <v>3389</v>
      </c>
      <c r="B133" s="460" t="s">
        <v>152</v>
      </c>
      <c r="C133" s="461" t="s">
        <v>106</v>
      </c>
      <c r="D133" s="462">
        <v>2549.64</v>
      </c>
      <c r="E133" s="471">
        <v>14.59</v>
      </c>
      <c r="F133" s="463">
        <f t="shared" si="1"/>
        <v>37199.25</v>
      </c>
    </row>
    <row r="134" spans="1:6" ht="27.6" x14ac:dyDescent="0.3">
      <c r="A134" s="459" t="s">
        <v>3390</v>
      </c>
      <c r="B134" s="460" t="s">
        <v>154</v>
      </c>
      <c r="C134" s="461" t="s">
        <v>106</v>
      </c>
      <c r="D134" s="462">
        <v>2007.03</v>
      </c>
      <c r="E134" s="471">
        <v>12.3</v>
      </c>
      <c r="F134" s="463">
        <f t="shared" si="1"/>
        <v>24686.47</v>
      </c>
    </row>
    <row r="135" spans="1:6" ht="27.6" x14ac:dyDescent="0.3">
      <c r="A135" s="459" t="s">
        <v>3391</v>
      </c>
      <c r="B135" s="460" t="s">
        <v>156</v>
      </c>
      <c r="C135" s="461" t="s">
        <v>106</v>
      </c>
      <c r="D135" s="462">
        <v>1795.92</v>
      </c>
      <c r="E135" s="471">
        <v>11.98</v>
      </c>
      <c r="F135" s="463">
        <f t="shared" si="1"/>
        <v>21515.119999999999</v>
      </c>
    </row>
    <row r="136" spans="1:6" ht="27.6" x14ac:dyDescent="0.3">
      <c r="A136" s="459" t="s">
        <v>3392</v>
      </c>
      <c r="B136" s="460" t="s">
        <v>3393</v>
      </c>
      <c r="C136" s="461" t="s">
        <v>106</v>
      </c>
      <c r="D136" s="462">
        <v>548.78</v>
      </c>
      <c r="E136" s="471">
        <v>13.7</v>
      </c>
      <c r="F136" s="463">
        <f t="shared" si="1"/>
        <v>7518.29</v>
      </c>
    </row>
    <row r="137" spans="1:6" ht="27.6" x14ac:dyDescent="0.3">
      <c r="A137" s="459" t="s">
        <v>3394</v>
      </c>
      <c r="B137" s="460" t="s">
        <v>148</v>
      </c>
      <c r="C137" s="461" t="s">
        <v>106</v>
      </c>
      <c r="D137" s="462">
        <v>2144.1799999999998</v>
      </c>
      <c r="E137" s="471">
        <v>17.760000000000002</v>
      </c>
      <c r="F137" s="463">
        <f t="shared" si="1"/>
        <v>38080.639999999999</v>
      </c>
    </row>
    <row r="138" spans="1:6" ht="27.6" x14ac:dyDescent="0.3">
      <c r="A138" s="459" t="s">
        <v>3395</v>
      </c>
      <c r="B138" s="460" t="s">
        <v>3396</v>
      </c>
      <c r="C138" s="461" t="s">
        <v>91</v>
      </c>
      <c r="D138" s="462">
        <v>95.37</v>
      </c>
      <c r="E138" s="471">
        <v>684.59</v>
      </c>
      <c r="F138" s="463">
        <f t="shared" si="1"/>
        <v>65289.35</v>
      </c>
    </row>
    <row r="139" spans="1:6" x14ac:dyDescent="0.3">
      <c r="A139" s="464" t="s">
        <v>149</v>
      </c>
      <c r="B139" s="465" t="s">
        <v>3397</v>
      </c>
      <c r="C139" s="472"/>
      <c r="D139" s="473"/>
      <c r="E139" s="468"/>
      <c r="F139" s="467">
        <f t="shared" si="1"/>
        <v>0</v>
      </c>
    </row>
    <row r="140" spans="1:6" ht="41.4" x14ac:dyDescent="0.3">
      <c r="A140" s="459" t="s">
        <v>3398</v>
      </c>
      <c r="B140" s="460" t="s">
        <v>3387</v>
      </c>
      <c r="C140" s="461" t="s">
        <v>115</v>
      </c>
      <c r="D140" s="462">
        <v>115.71</v>
      </c>
      <c r="E140" s="471">
        <v>81.680000000000007</v>
      </c>
      <c r="F140" s="463">
        <f t="shared" si="1"/>
        <v>9451.19</v>
      </c>
    </row>
    <row r="141" spans="1:6" ht="27.6" x14ac:dyDescent="0.3">
      <c r="A141" s="459" t="s">
        <v>3399</v>
      </c>
      <c r="B141" s="460" t="s">
        <v>152</v>
      </c>
      <c r="C141" s="461" t="s">
        <v>106</v>
      </c>
      <c r="D141" s="462">
        <v>624.4</v>
      </c>
      <c r="E141" s="471">
        <v>14.59</v>
      </c>
      <c r="F141" s="463">
        <f t="shared" si="1"/>
        <v>9110</v>
      </c>
    </row>
    <row r="142" spans="1:6" ht="27.6" x14ac:dyDescent="0.3">
      <c r="A142" s="459" t="s">
        <v>3400</v>
      </c>
      <c r="B142" s="460" t="s">
        <v>148</v>
      </c>
      <c r="C142" s="461" t="s">
        <v>106</v>
      </c>
      <c r="D142" s="462">
        <v>156.75</v>
      </c>
      <c r="E142" s="471">
        <v>17.760000000000002</v>
      </c>
      <c r="F142" s="463">
        <f t="shared" si="1"/>
        <v>2783.88</v>
      </c>
    </row>
    <row r="143" spans="1:6" ht="27.6" x14ac:dyDescent="0.3">
      <c r="A143" s="459" t="s">
        <v>3401</v>
      </c>
      <c r="B143" s="460" t="s">
        <v>3396</v>
      </c>
      <c r="C143" s="461" t="s">
        <v>91</v>
      </c>
      <c r="D143" s="462">
        <v>5.65</v>
      </c>
      <c r="E143" s="471">
        <v>684.59</v>
      </c>
      <c r="F143" s="463">
        <f t="shared" si="1"/>
        <v>3867.93</v>
      </c>
    </row>
    <row r="144" spans="1:6" x14ac:dyDescent="0.3">
      <c r="A144" s="464" t="s">
        <v>151</v>
      </c>
      <c r="B144" s="465" t="s">
        <v>3402</v>
      </c>
      <c r="C144" s="472"/>
      <c r="D144" s="473"/>
      <c r="E144" s="468"/>
      <c r="F144" s="467">
        <f t="shared" si="1"/>
        <v>0</v>
      </c>
    </row>
    <row r="145" spans="1:6" ht="41.4" x14ac:dyDescent="0.3">
      <c r="A145" s="459" t="s">
        <v>3403</v>
      </c>
      <c r="B145" s="460" t="s">
        <v>3387</v>
      </c>
      <c r="C145" s="461" t="s">
        <v>115</v>
      </c>
      <c r="D145" s="462">
        <v>16</v>
      </c>
      <c r="E145" s="471">
        <v>81.680000000000007</v>
      </c>
      <c r="F145" s="463">
        <f t="shared" ref="F145:F208" si="2">ROUND(E145*D145,2)</f>
        <v>1306.8800000000001</v>
      </c>
    </row>
    <row r="146" spans="1:6" ht="27.6" x14ac:dyDescent="0.3">
      <c r="A146" s="459" t="s">
        <v>3404</v>
      </c>
      <c r="B146" s="460" t="s">
        <v>152</v>
      </c>
      <c r="C146" s="461" t="s">
        <v>106</v>
      </c>
      <c r="D146" s="462">
        <v>79.44</v>
      </c>
      <c r="E146" s="471">
        <v>14.59</v>
      </c>
      <c r="F146" s="463">
        <f t="shared" si="2"/>
        <v>1159.03</v>
      </c>
    </row>
    <row r="147" spans="1:6" ht="27.6" x14ac:dyDescent="0.3">
      <c r="A147" s="459" t="s">
        <v>3405</v>
      </c>
      <c r="B147" s="460" t="s">
        <v>148</v>
      </c>
      <c r="C147" s="461" t="s">
        <v>106</v>
      </c>
      <c r="D147" s="462">
        <v>27.61</v>
      </c>
      <c r="E147" s="471">
        <v>17.760000000000002</v>
      </c>
      <c r="F147" s="463">
        <f t="shared" si="2"/>
        <v>490.35</v>
      </c>
    </row>
    <row r="148" spans="1:6" ht="27.6" x14ac:dyDescent="0.3">
      <c r="A148" s="459" t="s">
        <v>3406</v>
      </c>
      <c r="B148" s="460" t="s">
        <v>3396</v>
      </c>
      <c r="C148" s="461" t="s">
        <v>91</v>
      </c>
      <c r="D148" s="462">
        <v>1.1000000000000001</v>
      </c>
      <c r="E148" s="471">
        <v>684.59</v>
      </c>
      <c r="F148" s="463">
        <f t="shared" si="2"/>
        <v>753.05</v>
      </c>
    </row>
    <row r="149" spans="1:6" x14ac:dyDescent="0.3">
      <c r="A149" s="464" t="s">
        <v>153</v>
      </c>
      <c r="B149" s="465" t="s">
        <v>3407</v>
      </c>
      <c r="C149" s="472"/>
      <c r="D149" s="473"/>
      <c r="E149" s="468"/>
      <c r="F149" s="467">
        <f t="shared" si="2"/>
        <v>0</v>
      </c>
    </row>
    <row r="150" spans="1:6" ht="41.4" x14ac:dyDescent="0.3">
      <c r="A150" s="459" t="s">
        <v>3408</v>
      </c>
      <c r="B150" s="460" t="s">
        <v>3409</v>
      </c>
      <c r="C150" s="461" t="s">
        <v>115</v>
      </c>
      <c r="D150" s="462">
        <v>1910.58</v>
      </c>
      <c r="E150" s="471">
        <v>80.36</v>
      </c>
      <c r="F150" s="463">
        <f t="shared" si="2"/>
        <v>153534.21</v>
      </c>
    </row>
    <row r="151" spans="1:6" ht="27.6" x14ac:dyDescent="0.3">
      <c r="A151" s="459" t="s">
        <v>3410</v>
      </c>
      <c r="B151" s="460" t="s">
        <v>166</v>
      </c>
      <c r="C151" s="461" t="s">
        <v>106</v>
      </c>
      <c r="D151" s="462">
        <v>254.09</v>
      </c>
      <c r="E151" s="471">
        <v>17.059999999999999</v>
      </c>
      <c r="F151" s="463">
        <f t="shared" si="2"/>
        <v>4334.78</v>
      </c>
    </row>
    <row r="152" spans="1:6" ht="27.6" x14ac:dyDescent="0.3">
      <c r="A152" s="459" t="s">
        <v>3411</v>
      </c>
      <c r="B152" s="460" t="s">
        <v>150</v>
      </c>
      <c r="C152" s="461" t="s">
        <v>106</v>
      </c>
      <c r="D152" s="462">
        <v>1850.93</v>
      </c>
      <c r="E152" s="471">
        <v>16.23</v>
      </c>
      <c r="F152" s="463">
        <f t="shared" si="2"/>
        <v>30040.59</v>
      </c>
    </row>
    <row r="153" spans="1:6" ht="27.6" x14ac:dyDescent="0.3">
      <c r="A153" s="459" t="s">
        <v>3412</v>
      </c>
      <c r="B153" s="460" t="s">
        <v>152</v>
      </c>
      <c r="C153" s="461" t="s">
        <v>106</v>
      </c>
      <c r="D153" s="462">
        <v>2894.68</v>
      </c>
      <c r="E153" s="471">
        <v>14.59</v>
      </c>
      <c r="F153" s="463">
        <f t="shared" si="2"/>
        <v>42233.38</v>
      </c>
    </row>
    <row r="154" spans="1:6" ht="27.6" x14ac:dyDescent="0.3">
      <c r="A154" s="459" t="s">
        <v>3413</v>
      </c>
      <c r="B154" s="460" t="s">
        <v>154</v>
      </c>
      <c r="C154" s="461" t="s">
        <v>106</v>
      </c>
      <c r="D154" s="462">
        <v>2382.96</v>
      </c>
      <c r="E154" s="471">
        <v>12.3</v>
      </c>
      <c r="F154" s="463">
        <f t="shared" si="2"/>
        <v>29310.41</v>
      </c>
    </row>
    <row r="155" spans="1:6" ht="27.6" x14ac:dyDescent="0.3">
      <c r="A155" s="459" t="s">
        <v>3414</v>
      </c>
      <c r="B155" s="460" t="s">
        <v>156</v>
      </c>
      <c r="C155" s="461" t="s">
        <v>106</v>
      </c>
      <c r="D155" s="462">
        <v>2127.2199999999998</v>
      </c>
      <c r="E155" s="471">
        <v>11.98</v>
      </c>
      <c r="F155" s="463">
        <f t="shared" si="2"/>
        <v>25484.1</v>
      </c>
    </row>
    <row r="156" spans="1:6" ht="27.6" x14ac:dyDescent="0.3">
      <c r="A156" s="459" t="s">
        <v>3415</v>
      </c>
      <c r="B156" s="460" t="s">
        <v>3393</v>
      </c>
      <c r="C156" s="461" t="s">
        <v>106</v>
      </c>
      <c r="D156" s="462">
        <v>493.86</v>
      </c>
      <c r="E156" s="471">
        <v>13.7</v>
      </c>
      <c r="F156" s="463">
        <f t="shared" si="2"/>
        <v>6765.88</v>
      </c>
    </row>
    <row r="157" spans="1:6" ht="27.6" x14ac:dyDescent="0.3">
      <c r="A157" s="459" t="s">
        <v>3416</v>
      </c>
      <c r="B157" s="460" t="s">
        <v>3417</v>
      </c>
      <c r="C157" s="461" t="s">
        <v>106</v>
      </c>
      <c r="D157" s="462">
        <v>377.69</v>
      </c>
      <c r="E157" s="471">
        <v>13.56</v>
      </c>
      <c r="F157" s="463">
        <f t="shared" si="2"/>
        <v>5121.4799999999996</v>
      </c>
    </row>
    <row r="158" spans="1:6" ht="27.6" x14ac:dyDescent="0.3">
      <c r="A158" s="459" t="s">
        <v>3418</v>
      </c>
      <c r="B158" s="460" t="s">
        <v>148</v>
      </c>
      <c r="C158" s="461" t="s">
        <v>106</v>
      </c>
      <c r="D158" s="462">
        <v>2521.46</v>
      </c>
      <c r="E158" s="471">
        <v>17.760000000000002</v>
      </c>
      <c r="F158" s="463">
        <f t="shared" si="2"/>
        <v>44781.13</v>
      </c>
    </row>
    <row r="159" spans="1:6" ht="41.4" x14ac:dyDescent="0.3">
      <c r="A159" s="459" t="s">
        <v>3419</v>
      </c>
      <c r="B159" s="460" t="s">
        <v>3420</v>
      </c>
      <c r="C159" s="461" t="s">
        <v>91</v>
      </c>
      <c r="D159" s="462">
        <v>141.5</v>
      </c>
      <c r="E159" s="471">
        <v>684.18</v>
      </c>
      <c r="F159" s="463">
        <f t="shared" si="2"/>
        <v>96811.47</v>
      </c>
    </row>
    <row r="160" spans="1:6" x14ac:dyDescent="0.3">
      <c r="A160" s="464" t="s">
        <v>155</v>
      </c>
      <c r="B160" s="465" t="s">
        <v>3421</v>
      </c>
      <c r="C160" s="472"/>
      <c r="D160" s="473"/>
      <c r="E160" s="468"/>
      <c r="F160" s="467">
        <f t="shared" si="2"/>
        <v>0</v>
      </c>
    </row>
    <row r="161" spans="1:6" ht="41.4" x14ac:dyDescent="0.3">
      <c r="A161" s="459" t="s">
        <v>3422</v>
      </c>
      <c r="B161" s="460" t="s">
        <v>3409</v>
      </c>
      <c r="C161" s="461" t="s">
        <v>115</v>
      </c>
      <c r="D161" s="462">
        <v>1095.93</v>
      </c>
      <c r="E161" s="471">
        <v>80.36</v>
      </c>
      <c r="F161" s="463">
        <f t="shared" si="2"/>
        <v>88068.93</v>
      </c>
    </row>
    <row r="162" spans="1:6" ht="27.6" x14ac:dyDescent="0.3">
      <c r="A162" s="459" t="s">
        <v>3423</v>
      </c>
      <c r="B162" s="460" t="s">
        <v>150</v>
      </c>
      <c r="C162" s="461" t="s">
        <v>106</v>
      </c>
      <c r="D162" s="462">
        <v>525.94000000000005</v>
      </c>
      <c r="E162" s="471">
        <v>16.23</v>
      </c>
      <c r="F162" s="463">
        <f t="shared" si="2"/>
        <v>8536.01</v>
      </c>
    </row>
    <row r="163" spans="1:6" ht="27.6" x14ac:dyDescent="0.3">
      <c r="A163" s="459" t="s">
        <v>3424</v>
      </c>
      <c r="B163" s="460" t="s">
        <v>152</v>
      </c>
      <c r="C163" s="461" t="s">
        <v>106</v>
      </c>
      <c r="D163" s="462">
        <v>41.74</v>
      </c>
      <c r="E163" s="471">
        <v>14.59</v>
      </c>
      <c r="F163" s="463">
        <f t="shared" si="2"/>
        <v>608.99</v>
      </c>
    </row>
    <row r="164" spans="1:6" ht="27.6" x14ac:dyDescent="0.3">
      <c r="A164" s="459" t="s">
        <v>3425</v>
      </c>
      <c r="B164" s="460" t="s">
        <v>154</v>
      </c>
      <c r="C164" s="461" t="s">
        <v>106</v>
      </c>
      <c r="D164" s="462">
        <v>3.47</v>
      </c>
      <c r="E164" s="471">
        <v>12.3</v>
      </c>
      <c r="F164" s="463">
        <f t="shared" si="2"/>
        <v>42.68</v>
      </c>
    </row>
    <row r="165" spans="1:6" ht="27.6" x14ac:dyDescent="0.3">
      <c r="A165" s="459" t="s">
        <v>3426</v>
      </c>
      <c r="B165" s="460" t="s">
        <v>148</v>
      </c>
      <c r="C165" s="461" t="s">
        <v>106</v>
      </c>
      <c r="D165" s="462">
        <v>259.57</v>
      </c>
      <c r="E165" s="471">
        <v>17.760000000000002</v>
      </c>
      <c r="F165" s="463">
        <f t="shared" si="2"/>
        <v>4609.96</v>
      </c>
    </row>
    <row r="166" spans="1:6" ht="41.4" x14ac:dyDescent="0.3">
      <c r="A166" s="459" t="s">
        <v>3427</v>
      </c>
      <c r="B166" s="460" t="s">
        <v>3420</v>
      </c>
      <c r="C166" s="461" t="s">
        <v>91</v>
      </c>
      <c r="D166" s="462">
        <v>77.739999999999995</v>
      </c>
      <c r="E166" s="471">
        <v>684.18</v>
      </c>
      <c r="F166" s="463">
        <f t="shared" si="2"/>
        <v>53188.15</v>
      </c>
    </row>
    <row r="167" spans="1:6" x14ac:dyDescent="0.3">
      <c r="A167" s="464" t="s">
        <v>157</v>
      </c>
      <c r="B167" s="465" t="s">
        <v>3428</v>
      </c>
      <c r="C167" s="472"/>
      <c r="D167" s="473"/>
      <c r="E167" s="468"/>
      <c r="F167" s="467">
        <f t="shared" si="2"/>
        <v>0</v>
      </c>
    </row>
    <row r="168" spans="1:6" ht="27.6" x14ac:dyDescent="0.3">
      <c r="A168" s="459" t="s">
        <v>3429</v>
      </c>
      <c r="B168" s="460" t="s">
        <v>3430</v>
      </c>
      <c r="C168" s="461" t="s">
        <v>179</v>
      </c>
      <c r="D168" s="462">
        <v>393.6</v>
      </c>
      <c r="E168" s="471">
        <v>29.06</v>
      </c>
      <c r="F168" s="463">
        <f t="shared" si="2"/>
        <v>11438.02</v>
      </c>
    </row>
    <row r="169" spans="1:6" x14ac:dyDescent="0.3">
      <c r="A169" s="464" t="s">
        <v>159</v>
      </c>
      <c r="B169" s="465" t="s">
        <v>3431</v>
      </c>
      <c r="C169" s="472"/>
      <c r="D169" s="473"/>
      <c r="E169" s="468"/>
      <c r="F169" s="467">
        <f t="shared" si="2"/>
        <v>0</v>
      </c>
    </row>
    <row r="170" spans="1:6" ht="27.6" x14ac:dyDescent="0.3">
      <c r="A170" s="459" t="s">
        <v>3432</v>
      </c>
      <c r="B170" s="460" t="s">
        <v>3433</v>
      </c>
      <c r="C170" s="461" t="s">
        <v>115</v>
      </c>
      <c r="D170" s="462">
        <v>5.04</v>
      </c>
      <c r="E170" s="471">
        <v>60.08</v>
      </c>
      <c r="F170" s="463">
        <f t="shared" si="2"/>
        <v>302.8</v>
      </c>
    </row>
    <row r="171" spans="1:6" ht="27.6" x14ac:dyDescent="0.3">
      <c r="A171" s="459" t="s">
        <v>3434</v>
      </c>
      <c r="B171" s="460" t="s">
        <v>3435</v>
      </c>
      <c r="C171" s="461" t="s">
        <v>115</v>
      </c>
      <c r="D171" s="462">
        <v>416</v>
      </c>
      <c r="E171" s="471">
        <v>3.01</v>
      </c>
      <c r="F171" s="463">
        <f t="shared" si="2"/>
        <v>1252.1600000000001</v>
      </c>
    </row>
    <row r="172" spans="1:6" ht="27.6" x14ac:dyDescent="0.3">
      <c r="A172" s="459" t="s">
        <v>3436</v>
      </c>
      <c r="B172" s="460" t="s">
        <v>3437</v>
      </c>
      <c r="C172" s="461" t="s">
        <v>106</v>
      </c>
      <c r="D172" s="462">
        <v>615.67999999999995</v>
      </c>
      <c r="E172" s="471">
        <v>19.48</v>
      </c>
      <c r="F172" s="463">
        <f t="shared" si="2"/>
        <v>11993.45</v>
      </c>
    </row>
    <row r="173" spans="1:6" x14ac:dyDescent="0.3">
      <c r="A173" s="459" t="s">
        <v>3438</v>
      </c>
      <c r="B173" s="460" t="s">
        <v>3439</v>
      </c>
      <c r="C173" s="461" t="s">
        <v>115</v>
      </c>
      <c r="D173" s="462">
        <v>416</v>
      </c>
      <c r="E173" s="471">
        <v>94.66</v>
      </c>
      <c r="F173" s="463">
        <f t="shared" si="2"/>
        <v>39378.559999999998</v>
      </c>
    </row>
    <row r="174" spans="1:6" ht="27.6" x14ac:dyDescent="0.3">
      <c r="A174" s="459" t="s">
        <v>3440</v>
      </c>
      <c r="B174" s="460" t="s">
        <v>3441</v>
      </c>
      <c r="C174" s="461" t="s">
        <v>91</v>
      </c>
      <c r="D174" s="462">
        <v>20.8</v>
      </c>
      <c r="E174" s="471">
        <v>177.64</v>
      </c>
      <c r="F174" s="463">
        <f t="shared" si="2"/>
        <v>3694.91</v>
      </c>
    </row>
    <row r="175" spans="1:6" x14ac:dyDescent="0.3">
      <c r="A175" s="464" t="s">
        <v>161</v>
      </c>
      <c r="B175" s="465" t="s">
        <v>3442</v>
      </c>
      <c r="C175" s="472"/>
      <c r="D175" s="473"/>
      <c r="E175" s="468"/>
      <c r="F175" s="467">
        <f t="shared" si="2"/>
        <v>0</v>
      </c>
    </row>
    <row r="176" spans="1:6" ht="27.6" x14ac:dyDescent="0.3">
      <c r="A176" s="459" t="s">
        <v>3443</v>
      </c>
      <c r="B176" s="460" t="s">
        <v>3444</v>
      </c>
      <c r="C176" s="461" t="s">
        <v>115</v>
      </c>
      <c r="D176" s="462">
        <v>247.59</v>
      </c>
      <c r="E176" s="471">
        <v>72.8</v>
      </c>
      <c r="F176" s="463">
        <f t="shared" si="2"/>
        <v>18024.55</v>
      </c>
    </row>
    <row r="177" spans="1:6" ht="27.6" x14ac:dyDescent="0.3">
      <c r="A177" s="459" t="s">
        <v>3445</v>
      </c>
      <c r="B177" s="460" t="s">
        <v>3446</v>
      </c>
      <c r="C177" s="461" t="s">
        <v>106</v>
      </c>
      <c r="D177" s="462">
        <v>274.41000000000003</v>
      </c>
      <c r="E177" s="471">
        <v>16.46</v>
      </c>
      <c r="F177" s="463">
        <f t="shared" si="2"/>
        <v>4516.79</v>
      </c>
    </row>
    <row r="178" spans="1:6" ht="27.6" x14ac:dyDescent="0.3">
      <c r="A178" s="459" t="s">
        <v>3447</v>
      </c>
      <c r="B178" s="460" t="s">
        <v>3448</v>
      </c>
      <c r="C178" s="461" t="s">
        <v>106</v>
      </c>
      <c r="D178" s="462">
        <v>202.52</v>
      </c>
      <c r="E178" s="471">
        <v>17.16</v>
      </c>
      <c r="F178" s="463">
        <f t="shared" si="2"/>
        <v>3475.24</v>
      </c>
    </row>
    <row r="179" spans="1:6" ht="41.4" x14ac:dyDescent="0.3">
      <c r="A179" s="459" t="s">
        <v>3449</v>
      </c>
      <c r="B179" s="460" t="s">
        <v>3420</v>
      </c>
      <c r="C179" s="461" t="s">
        <v>91</v>
      </c>
      <c r="D179" s="462">
        <v>19.5</v>
      </c>
      <c r="E179" s="471">
        <v>684.18</v>
      </c>
      <c r="F179" s="463">
        <f t="shared" si="2"/>
        <v>13341.51</v>
      </c>
    </row>
    <row r="180" spans="1:6" x14ac:dyDescent="0.3">
      <c r="A180" s="464" t="s">
        <v>163</v>
      </c>
      <c r="B180" s="465" t="s">
        <v>3450</v>
      </c>
      <c r="C180" s="472"/>
      <c r="D180" s="473"/>
      <c r="E180" s="468"/>
      <c r="F180" s="467">
        <f t="shared" si="2"/>
        <v>0</v>
      </c>
    </row>
    <row r="181" spans="1:6" ht="27.6" x14ac:dyDescent="0.3">
      <c r="A181" s="459" t="s">
        <v>3451</v>
      </c>
      <c r="B181" s="460" t="s">
        <v>3444</v>
      </c>
      <c r="C181" s="461" t="s">
        <v>115</v>
      </c>
      <c r="D181" s="462">
        <v>10.46</v>
      </c>
      <c r="E181" s="471">
        <v>72.8</v>
      </c>
      <c r="F181" s="463">
        <f t="shared" si="2"/>
        <v>761.49</v>
      </c>
    </row>
    <row r="182" spans="1:6" ht="27.6" x14ac:dyDescent="0.3">
      <c r="A182" s="459" t="s">
        <v>3452</v>
      </c>
      <c r="B182" s="460" t="s">
        <v>3448</v>
      </c>
      <c r="C182" s="461" t="s">
        <v>106</v>
      </c>
      <c r="D182" s="462">
        <v>18.75</v>
      </c>
      <c r="E182" s="471">
        <v>17.16</v>
      </c>
      <c r="F182" s="463">
        <f t="shared" si="2"/>
        <v>321.75</v>
      </c>
    </row>
    <row r="183" spans="1:6" ht="41.4" x14ac:dyDescent="0.3">
      <c r="A183" s="459" t="s">
        <v>3453</v>
      </c>
      <c r="B183" s="460" t="s">
        <v>3420</v>
      </c>
      <c r="C183" s="461" t="s">
        <v>91</v>
      </c>
      <c r="D183" s="462">
        <v>0.82</v>
      </c>
      <c r="E183" s="471">
        <v>684.18</v>
      </c>
      <c r="F183" s="463">
        <f t="shared" si="2"/>
        <v>561.03</v>
      </c>
    </row>
    <row r="184" spans="1:6" x14ac:dyDescent="0.3">
      <c r="A184" s="464" t="s">
        <v>165</v>
      </c>
      <c r="B184" s="465" t="s">
        <v>3454</v>
      </c>
      <c r="C184" s="472"/>
      <c r="D184" s="473"/>
      <c r="E184" s="468"/>
      <c r="F184" s="467">
        <f t="shared" si="2"/>
        <v>0</v>
      </c>
    </row>
    <row r="185" spans="1:6" ht="27.6" x14ac:dyDescent="0.3">
      <c r="A185" s="459" t="s">
        <v>3455</v>
      </c>
      <c r="B185" s="460" t="s">
        <v>3444</v>
      </c>
      <c r="C185" s="461" t="s">
        <v>115</v>
      </c>
      <c r="D185" s="462">
        <v>4.51</v>
      </c>
      <c r="E185" s="471">
        <v>72.8</v>
      </c>
      <c r="F185" s="463">
        <f t="shared" si="2"/>
        <v>328.33</v>
      </c>
    </row>
    <row r="186" spans="1:6" ht="27.6" x14ac:dyDescent="0.3">
      <c r="A186" s="459" t="s">
        <v>3456</v>
      </c>
      <c r="B186" s="460" t="s">
        <v>3457</v>
      </c>
      <c r="C186" s="461" t="s">
        <v>106</v>
      </c>
      <c r="D186" s="462">
        <v>62.21</v>
      </c>
      <c r="E186" s="471">
        <v>15.68</v>
      </c>
      <c r="F186" s="463">
        <f t="shared" si="2"/>
        <v>975.45</v>
      </c>
    </row>
    <row r="187" spans="1:6" ht="27.6" x14ac:dyDescent="0.3">
      <c r="A187" s="459" t="s">
        <v>3458</v>
      </c>
      <c r="B187" s="460" t="s">
        <v>3377</v>
      </c>
      <c r="C187" s="461" t="s">
        <v>91</v>
      </c>
      <c r="D187" s="462">
        <v>0.43</v>
      </c>
      <c r="E187" s="471">
        <v>634.05999999999995</v>
      </c>
      <c r="F187" s="463">
        <f t="shared" si="2"/>
        <v>272.64999999999998</v>
      </c>
    </row>
    <row r="188" spans="1:6" x14ac:dyDescent="0.3">
      <c r="A188" s="464" t="s">
        <v>167</v>
      </c>
      <c r="B188" s="465" t="s">
        <v>1139</v>
      </c>
      <c r="C188" s="472"/>
      <c r="D188" s="473"/>
      <c r="E188" s="468"/>
      <c r="F188" s="467">
        <f t="shared" si="2"/>
        <v>0</v>
      </c>
    </row>
    <row r="189" spans="1:6" ht="41.4" x14ac:dyDescent="0.3">
      <c r="A189" s="459" t="s">
        <v>3459</v>
      </c>
      <c r="B189" s="460" t="s">
        <v>3460</v>
      </c>
      <c r="C189" s="461" t="s">
        <v>1494</v>
      </c>
      <c r="D189" s="462">
        <v>78851.3</v>
      </c>
      <c r="E189" s="471">
        <v>13.5</v>
      </c>
      <c r="F189" s="463">
        <f t="shared" si="2"/>
        <v>1064492.55</v>
      </c>
    </row>
    <row r="190" spans="1:6" x14ac:dyDescent="0.3">
      <c r="A190" s="464" t="s">
        <v>169</v>
      </c>
      <c r="B190" s="465" t="s">
        <v>3461</v>
      </c>
      <c r="C190" s="472"/>
      <c r="D190" s="473"/>
      <c r="E190" s="468"/>
      <c r="F190" s="467">
        <f t="shared" si="2"/>
        <v>0</v>
      </c>
    </row>
    <row r="191" spans="1:6" x14ac:dyDescent="0.3">
      <c r="A191" s="474" t="s">
        <v>3462</v>
      </c>
      <c r="B191" s="475" t="s">
        <v>3463</v>
      </c>
      <c r="C191" s="476"/>
      <c r="D191" s="477"/>
      <c r="E191" s="478"/>
      <c r="F191" s="479">
        <f t="shared" si="2"/>
        <v>0</v>
      </c>
    </row>
    <row r="192" spans="1:6" ht="41.4" x14ac:dyDescent="0.3">
      <c r="A192" s="459" t="s">
        <v>3464</v>
      </c>
      <c r="B192" s="460" t="s">
        <v>3465</v>
      </c>
      <c r="C192" s="461" t="s">
        <v>115</v>
      </c>
      <c r="D192" s="462">
        <v>3086.32</v>
      </c>
      <c r="E192" s="471">
        <v>3.93</v>
      </c>
      <c r="F192" s="463">
        <f t="shared" si="2"/>
        <v>12129.24</v>
      </c>
    </row>
    <row r="193" spans="1:6" ht="27.6" x14ac:dyDescent="0.3">
      <c r="A193" s="459" t="s">
        <v>3466</v>
      </c>
      <c r="B193" s="460" t="s">
        <v>3467</v>
      </c>
      <c r="C193" s="461" t="s">
        <v>91</v>
      </c>
      <c r="D193" s="462">
        <v>154.32</v>
      </c>
      <c r="E193" s="471">
        <v>210.48</v>
      </c>
      <c r="F193" s="463">
        <f t="shared" si="2"/>
        <v>32481.27</v>
      </c>
    </row>
    <row r="194" spans="1:6" ht="27.6" x14ac:dyDescent="0.3">
      <c r="A194" s="459" t="s">
        <v>3468</v>
      </c>
      <c r="B194" s="460" t="s">
        <v>3469</v>
      </c>
      <c r="C194" s="461" t="s">
        <v>115</v>
      </c>
      <c r="D194" s="462">
        <v>3086.32</v>
      </c>
      <c r="E194" s="471">
        <v>3.05</v>
      </c>
      <c r="F194" s="463">
        <f t="shared" si="2"/>
        <v>9413.2800000000007</v>
      </c>
    </row>
    <row r="195" spans="1:6" ht="41.4" x14ac:dyDescent="0.3">
      <c r="A195" s="459" t="s">
        <v>3470</v>
      </c>
      <c r="B195" s="460" t="s">
        <v>3471</v>
      </c>
      <c r="C195" s="461" t="s">
        <v>91</v>
      </c>
      <c r="D195" s="462">
        <v>216.04</v>
      </c>
      <c r="E195" s="471">
        <v>754.73</v>
      </c>
      <c r="F195" s="463">
        <f t="shared" si="2"/>
        <v>163051.87</v>
      </c>
    </row>
    <row r="196" spans="1:6" x14ac:dyDescent="0.3">
      <c r="A196" s="474" t="s">
        <v>3472</v>
      </c>
      <c r="B196" s="475" t="s">
        <v>3473</v>
      </c>
      <c r="C196" s="476"/>
      <c r="D196" s="477"/>
      <c r="E196" s="478"/>
      <c r="F196" s="479">
        <f t="shared" si="2"/>
        <v>0</v>
      </c>
    </row>
    <row r="197" spans="1:6" ht="41.4" x14ac:dyDescent="0.3">
      <c r="A197" s="459" t="s">
        <v>3474</v>
      </c>
      <c r="B197" s="460" t="s">
        <v>3465</v>
      </c>
      <c r="C197" s="461" t="s">
        <v>115</v>
      </c>
      <c r="D197" s="462">
        <v>862.07</v>
      </c>
      <c r="E197" s="471">
        <v>3.93</v>
      </c>
      <c r="F197" s="463">
        <f t="shared" si="2"/>
        <v>3387.94</v>
      </c>
    </row>
    <row r="198" spans="1:6" ht="27.6" x14ac:dyDescent="0.3">
      <c r="A198" s="459" t="s">
        <v>3475</v>
      </c>
      <c r="B198" s="460" t="s">
        <v>3467</v>
      </c>
      <c r="C198" s="461" t="s">
        <v>91</v>
      </c>
      <c r="D198" s="462">
        <v>43.1</v>
      </c>
      <c r="E198" s="471">
        <v>210.48</v>
      </c>
      <c r="F198" s="463">
        <f t="shared" si="2"/>
        <v>9071.69</v>
      </c>
    </row>
    <row r="199" spans="1:6" ht="27.6" x14ac:dyDescent="0.3">
      <c r="A199" s="459" t="s">
        <v>3476</v>
      </c>
      <c r="B199" s="460" t="s">
        <v>3469</v>
      </c>
      <c r="C199" s="461" t="s">
        <v>115</v>
      </c>
      <c r="D199" s="462">
        <v>862.07</v>
      </c>
      <c r="E199" s="471">
        <v>3.05</v>
      </c>
      <c r="F199" s="463">
        <f t="shared" si="2"/>
        <v>2629.31</v>
      </c>
    </row>
    <row r="200" spans="1:6" ht="41.4" x14ac:dyDescent="0.3">
      <c r="A200" s="459" t="s">
        <v>3477</v>
      </c>
      <c r="B200" s="460" t="s">
        <v>3471</v>
      </c>
      <c r="C200" s="461" t="s">
        <v>91</v>
      </c>
      <c r="D200" s="462">
        <v>60.34</v>
      </c>
      <c r="E200" s="471">
        <v>754.73</v>
      </c>
      <c r="F200" s="463">
        <f t="shared" si="2"/>
        <v>45540.41</v>
      </c>
    </row>
    <row r="201" spans="1:6" x14ac:dyDescent="0.3">
      <c r="A201" s="453" t="s">
        <v>2122</v>
      </c>
      <c r="B201" s="454" t="s">
        <v>3478</v>
      </c>
      <c r="C201" s="469"/>
      <c r="D201" s="470"/>
      <c r="E201" s="457"/>
      <c r="F201" s="458">
        <f t="shared" si="2"/>
        <v>0</v>
      </c>
    </row>
    <row r="202" spans="1:6" x14ac:dyDescent="0.3">
      <c r="A202" s="464" t="s">
        <v>173</v>
      </c>
      <c r="B202" s="465" t="s">
        <v>3479</v>
      </c>
      <c r="C202" s="472"/>
      <c r="D202" s="473"/>
      <c r="E202" s="468"/>
      <c r="F202" s="467">
        <f t="shared" si="2"/>
        <v>0</v>
      </c>
    </row>
    <row r="203" spans="1:6" ht="41.4" x14ac:dyDescent="0.3">
      <c r="A203" s="459" t="s">
        <v>3480</v>
      </c>
      <c r="B203" s="460" t="s">
        <v>3481</v>
      </c>
      <c r="C203" s="461" t="s">
        <v>115</v>
      </c>
      <c r="D203" s="462">
        <v>128.36000000000001</v>
      </c>
      <c r="E203" s="471">
        <v>226.31</v>
      </c>
      <c r="F203" s="463">
        <f t="shared" si="2"/>
        <v>29049.15</v>
      </c>
    </row>
    <row r="204" spans="1:6" x14ac:dyDescent="0.3">
      <c r="A204" s="464" t="s">
        <v>175</v>
      </c>
      <c r="B204" s="465" t="s">
        <v>3482</v>
      </c>
      <c r="C204" s="472"/>
      <c r="D204" s="473"/>
      <c r="E204" s="468"/>
      <c r="F204" s="467">
        <f t="shared" si="2"/>
        <v>0</v>
      </c>
    </row>
    <row r="205" spans="1:6" ht="41.4" x14ac:dyDescent="0.3">
      <c r="A205" s="459" t="s">
        <v>3483</v>
      </c>
      <c r="B205" s="460" t="s">
        <v>3484</v>
      </c>
      <c r="C205" s="461" t="s">
        <v>115</v>
      </c>
      <c r="D205" s="462">
        <v>2336.19</v>
      </c>
      <c r="E205" s="471">
        <v>85.83</v>
      </c>
      <c r="F205" s="463">
        <f t="shared" si="2"/>
        <v>200515.19</v>
      </c>
    </row>
    <row r="206" spans="1:6" ht="41.4" x14ac:dyDescent="0.3">
      <c r="A206" s="459" t="s">
        <v>3485</v>
      </c>
      <c r="B206" s="460" t="s">
        <v>3486</v>
      </c>
      <c r="C206" s="461" t="s">
        <v>115</v>
      </c>
      <c r="D206" s="462">
        <v>375.19</v>
      </c>
      <c r="E206" s="471">
        <v>64.11</v>
      </c>
      <c r="F206" s="463">
        <f t="shared" si="2"/>
        <v>24053.43</v>
      </c>
    </row>
    <row r="207" spans="1:6" ht="41.4" x14ac:dyDescent="0.3">
      <c r="A207" s="459" t="s">
        <v>3487</v>
      </c>
      <c r="B207" s="460" t="s">
        <v>3488</v>
      </c>
      <c r="C207" s="461" t="s">
        <v>115</v>
      </c>
      <c r="D207" s="462">
        <v>9.36</v>
      </c>
      <c r="E207" s="471">
        <v>103.73</v>
      </c>
      <c r="F207" s="463">
        <f t="shared" si="2"/>
        <v>970.91</v>
      </c>
    </row>
    <row r="208" spans="1:6" ht="41.4" x14ac:dyDescent="0.3">
      <c r="A208" s="459" t="s">
        <v>3489</v>
      </c>
      <c r="B208" s="460" t="s">
        <v>174</v>
      </c>
      <c r="C208" s="461" t="s">
        <v>115</v>
      </c>
      <c r="D208" s="462">
        <v>6.85</v>
      </c>
      <c r="E208" s="471">
        <v>103.3</v>
      </c>
      <c r="F208" s="463">
        <f t="shared" si="2"/>
        <v>707.61</v>
      </c>
    </row>
    <row r="209" spans="1:6" ht="27.6" x14ac:dyDescent="0.3">
      <c r="A209" s="459" t="s">
        <v>3490</v>
      </c>
      <c r="B209" s="460" t="s">
        <v>3491</v>
      </c>
      <c r="C209" s="461" t="s">
        <v>179</v>
      </c>
      <c r="D209" s="462">
        <v>1015.15</v>
      </c>
      <c r="E209" s="471">
        <v>12.53</v>
      </c>
      <c r="F209" s="463">
        <f t="shared" ref="F209:F272" si="3">ROUND(E209*D209,2)</f>
        <v>12719.83</v>
      </c>
    </row>
    <row r="210" spans="1:6" x14ac:dyDescent="0.3">
      <c r="A210" s="464" t="s">
        <v>177</v>
      </c>
      <c r="B210" s="465" t="s">
        <v>3492</v>
      </c>
      <c r="C210" s="472"/>
      <c r="D210" s="473"/>
      <c r="E210" s="468"/>
      <c r="F210" s="467">
        <f t="shared" si="3"/>
        <v>0</v>
      </c>
    </row>
    <row r="211" spans="1:6" ht="41.4" x14ac:dyDescent="0.3">
      <c r="A211" s="459" t="s">
        <v>3493</v>
      </c>
      <c r="B211" s="460" t="s">
        <v>2069</v>
      </c>
      <c r="C211" s="461" t="s">
        <v>115</v>
      </c>
      <c r="D211" s="462">
        <v>42.5</v>
      </c>
      <c r="E211" s="471">
        <v>840.18</v>
      </c>
      <c r="F211" s="463">
        <f t="shared" si="3"/>
        <v>35707.65</v>
      </c>
    </row>
    <row r="212" spans="1:6" ht="27.6" x14ac:dyDescent="0.3">
      <c r="A212" s="459" t="s">
        <v>3494</v>
      </c>
      <c r="B212" s="460" t="s">
        <v>3495</v>
      </c>
      <c r="C212" s="461" t="s">
        <v>115</v>
      </c>
      <c r="D212" s="462">
        <v>39.74</v>
      </c>
      <c r="E212" s="471">
        <v>502.8</v>
      </c>
      <c r="F212" s="463">
        <f t="shared" si="3"/>
        <v>19981.27</v>
      </c>
    </row>
    <row r="213" spans="1:6" ht="41.4" x14ac:dyDescent="0.3">
      <c r="A213" s="459" t="s">
        <v>3496</v>
      </c>
      <c r="B213" s="460" t="s">
        <v>3497</v>
      </c>
      <c r="C213" s="461" t="s">
        <v>115</v>
      </c>
      <c r="D213" s="462">
        <v>101.79</v>
      </c>
      <c r="E213" s="471">
        <v>74.89</v>
      </c>
      <c r="F213" s="463">
        <f t="shared" si="3"/>
        <v>7623.05</v>
      </c>
    </row>
    <row r="214" spans="1:6" x14ac:dyDescent="0.3">
      <c r="A214" s="459" t="s">
        <v>3498</v>
      </c>
      <c r="B214" s="460" t="s">
        <v>3499</v>
      </c>
      <c r="C214" s="461" t="s">
        <v>115</v>
      </c>
      <c r="D214" s="462">
        <v>7.2</v>
      </c>
      <c r="E214" s="471">
        <v>557.78</v>
      </c>
      <c r="F214" s="463">
        <f t="shared" si="3"/>
        <v>4016.02</v>
      </c>
    </row>
    <row r="215" spans="1:6" x14ac:dyDescent="0.3">
      <c r="A215" s="459" t="s">
        <v>3500</v>
      </c>
      <c r="B215" s="460" t="s">
        <v>3501</v>
      </c>
      <c r="C215" s="461" t="s">
        <v>115</v>
      </c>
      <c r="D215" s="462">
        <v>318.23</v>
      </c>
      <c r="E215" s="471">
        <v>126.24</v>
      </c>
      <c r="F215" s="463">
        <f t="shared" si="3"/>
        <v>40173.360000000001</v>
      </c>
    </row>
    <row r="216" spans="1:6" x14ac:dyDescent="0.3">
      <c r="A216" s="464" t="s">
        <v>180</v>
      </c>
      <c r="B216" s="465" t="s">
        <v>3502</v>
      </c>
      <c r="C216" s="472"/>
      <c r="D216" s="473"/>
      <c r="E216" s="468"/>
      <c r="F216" s="467">
        <f t="shared" si="3"/>
        <v>0</v>
      </c>
    </row>
    <row r="217" spans="1:6" ht="41.4" x14ac:dyDescent="0.3">
      <c r="A217" s="459" t="s">
        <v>3503</v>
      </c>
      <c r="B217" s="460" t="s">
        <v>3484</v>
      </c>
      <c r="C217" s="461" t="s">
        <v>115</v>
      </c>
      <c r="D217" s="462">
        <v>11.6</v>
      </c>
      <c r="E217" s="471">
        <v>85.83</v>
      </c>
      <c r="F217" s="463">
        <f t="shared" si="3"/>
        <v>995.63</v>
      </c>
    </row>
    <row r="218" spans="1:6" ht="41.4" x14ac:dyDescent="0.3">
      <c r="A218" s="459" t="s">
        <v>3504</v>
      </c>
      <c r="B218" s="460" t="s">
        <v>3486</v>
      </c>
      <c r="C218" s="461" t="s">
        <v>115</v>
      </c>
      <c r="D218" s="462">
        <v>646.54999999999995</v>
      </c>
      <c r="E218" s="471">
        <v>64.11</v>
      </c>
      <c r="F218" s="463">
        <f t="shared" si="3"/>
        <v>41450.32</v>
      </c>
    </row>
    <row r="219" spans="1:6" ht="27.6" x14ac:dyDescent="0.3">
      <c r="A219" s="459" t="s">
        <v>3505</v>
      </c>
      <c r="B219" s="460" t="s">
        <v>3491</v>
      </c>
      <c r="C219" s="461" t="s">
        <v>179</v>
      </c>
      <c r="D219" s="462">
        <v>296.41000000000003</v>
      </c>
      <c r="E219" s="471">
        <v>12.53</v>
      </c>
      <c r="F219" s="463">
        <f t="shared" si="3"/>
        <v>3714.02</v>
      </c>
    </row>
    <row r="220" spans="1:6" ht="41.4" x14ac:dyDescent="0.3">
      <c r="A220" s="459" t="s">
        <v>3506</v>
      </c>
      <c r="B220" s="460" t="s">
        <v>3486</v>
      </c>
      <c r="C220" s="461" t="s">
        <v>115</v>
      </c>
      <c r="D220" s="462">
        <v>2.2599999999999998</v>
      </c>
      <c r="E220" s="471">
        <v>64.11</v>
      </c>
      <c r="F220" s="463">
        <f t="shared" si="3"/>
        <v>144.88999999999999</v>
      </c>
    </row>
    <row r="221" spans="1:6" x14ac:dyDescent="0.3">
      <c r="A221" s="453" t="s">
        <v>2129</v>
      </c>
      <c r="B221" s="454" t="s">
        <v>692</v>
      </c>
      <c r="C221" s="469"/>
      <c r="D221" s="470"/>
      <c r="E221" s="457"/>
      <c r="F221" s="458">
        <f t="shared" si="3"/>
        <v>0</v>
      </c>
    </row>
    <row r="222" spans="1:6" x14ac:dyDescent="0.3">
      <c r="A222" s="464" t="s">
        <v>187</v>
      </c>
      <c r="B222" s="465" t="s">
        <v>3507</v>
      </c>
      <c r="C222" s="472"/>
      <c r="D222" s="473"/>
      <c r="E222" s="468"/>
      <c r="F222" s="467">
        <f t="shared" si="3"/>
        <v>0</v>
      </c>
    </row>
    <row r="223" spans="1:6" ht="55.2" x14ac:dyDescent="0.3">
      <c r="A223" s="459" t="s">
        <v>3508</v>
      </c>
      <c r="B223" s="460" t="s">
        <v>3509</v>
      </c>
      <c r="C223" s="461" t="s">
        <v>217</v>
      </c>
      <c r="D223" s="462">
        <v>18</v>
      </c>
      <c r="E223" s="471">
        <v>1137.23</v>
      </c>
      <c r="F223" s="463">
        <f t="shared" si="3"/>
        <v>20470.14</v>
      </c>
    </row>
    <row r="224" spans="1:6" ht="55.2" x14ac:dyDescent="0.3">
      <c r="A224" s="459" t="s">
        <v>3510</v>
      </c>
      <c r="B224" s="460" t="s">
        <v>3511</v>
      </c>
      <c r="C224" s="461" t="s">
        <v>217</v>
      </c>
      <c r="D224" s="462">
        <v>6</v>
      </c>
      <c r="E224" s="471">
        <v>1998.86</v>
      </c>
      <c r="F224" s="463">
        <f t="shared" si="3"/>
        <v>11993.16</v>
      </c>
    </row>
    <row r="225" spans="1:6" ht="55.2" x14ac:dyDescent="0.3">
      <c r="A225" s="459" t="s">
        <v>3512</v>
      </c>
      <c r="B225" s="460" t="s">
        <v>3513</v>
      </c>
      <c r="C225" s="461" t="s">
        <v>217</v>
      </c>
      <c r="D225" s="462">
        <v>13</v>
      </c>
      <c r="E225" s="471">
        <v>1137.23</v>
      </c>
      <c r="F225" s="463">
        <f t="shared" si="3"/>
        <v>14783.99</v>
      </c>
    </row>
    <row r="226" spans="1:6" ht="27.6" x14ac:dyDescent="0.3">
      <c r="A226" s="459" t="s">
        <v>3514</v>
      </c>
      <c r="B226" s="460" t="s">
        <v>3515</v>
      </c>
      <c r="C226" s="461" t="s">
        <v>115</v>
      </c>
      <c r="D226" s="462">
        <v>3.19</v>
      </c>
      <c r="E226" s="471">
        <v>263.83999999999997</v>
      </c>
      <c r="F226" s="463">
        <f t="shared" si="3"/>
        <v>841.65</v>
      </c>
    </row>
    <row r="227" spans="1:6" x14ac:dyDescent="0.3">
      <c r="A227" s="464" t="s">
        <v>189</v>
      </c>
      <c r="B227" s="465" t="s">
        <v>3516</v>
      </c>
      <c r="C227" s="472"/>
      <c r="D227" s="473"/>
      <c r="E227" s="468"/>
      <c r="F227" s="467">
        <f t="shared" si="3"/>
        <v>0</v>
      </c>
    </row>
    <row r="228" spans="1:6" x14ac:dyDescent="0.3">
      <c r="A228" s="459" t="s">
        <v>3517</v>
      </c>
      <c r="B228" s="460" t="s">
        <v>3518</v>
      </c>
      <c r="C228" s="461" t="s">
        <v>217</v>
      </c>
      <c r="D228" s="462">
        <v>20</v>
      </c>
      <c r="E228" s="471">
        <v>85.53</v>
      </c>
      <c r="F228" s="463">
        <f t="shared" si="3"/>
        <v>1710.6</v>
      </c>
    </row>
    <row r="229" spans="1:6" ht="27.6" x14ac:dyDescent="0.3">
      <c r="A229" s="459" t="s">
        <v>3519</v>
      </c>
      <c r="B229" s="460" t="s">
        <v>3520</v>
      </c>
      <c r="C229" s="461" t="s">
        <v>217</v>
      </c>
      <c r="D229" s="462">
        <v>6</v>
      </c>
      <c r="E229" s="471">
        <v>337.64</v>
      </c>
      <c r="F229" s="463">
        <f t="shared" si="3"/>
        <v>2025.84</v>
      </c>
    </row>
    <row r="230" spans="1:6" x14ac:dyDescent="0.3">
      <c r="A230" s="459" t="s">
        <v>3521</v>
      </c>
      <c r="B230" s="460" t="s">
        <v>3522</v>
      </c>
      <c r="C230" s="461" t="s">
        <v>83</v>
      </c>
      <c r="D230" s="462">
        <v>13.32</v>
      </c>
      <c r="E230" s="471">
        <v>239.66</v>
      </c>
      <c r="F230" s="463">
        <f t="shared" si="3"/>
        <v>3192.27</v>
      </c>
    </row>
    <row r="231" spans="1:6" x14ac:dyDescent="0.3">
      <c r="A231" s="464" t="s">
        <v>191</v>
      </c>
      <c r="B231" s="465" t="s">
        <v>3523</v>
      </c>
      <c r="C231" s="472"/>
      <c r="D231" s="473"/>
      <c r="E231" s="468"/>
      <c r="F231" s="467">
        <f t="shared" si="3"/>
        <v>0</v>
      </c>
    </row>
    <row r="232" spans="1:6" ht="41.4" x14ac:dyDescent="0.3">
      <c r="A232" s="459" t="s">
        <v>3524</v>
      </c>
      <c r="B232" s="460" t="s">
        <v>3525</v>
      </c>
      <c r="C232" s="461" t="s">
        <v>115</v>
      </c>
      <c r="D232" s="462">
        <v>4.2</v>
      </c>
      <c r="E232" s="471">
        <v>441.56</v>
      </c>
      <c r="F232" s="463">
        <f t="shared" si="3"/>
        <v>1854.55</v>
      </c>
    </row>
    <row r="233" spans="1:6" ht="41.4" x14ac:dyDescent="0.3">
      <c r="A233" s="459" t="s">
        <v>3526</v>
      </c>
      <c r="B233" s="460" t="s">
        <v>3527</v>
      </c>
      <c r="C233" s="461" t="s">
        <v>115</v>
      </c>
      <c r="D233" s="462">
        <v>3.78</v>
      </c>
      <c r="E233" s="471">
        <v>677.55</v>
      </c>
      <c r="F233" s="463">
        <f t="shared" si="3"/>
        <v>2561.14</v>
      </c>
    </row>
    <row r="234" spans="1:6" ht="41.4" x14ac:dyDescent="0.3">
      <c r="A234" s="459" t="s">
        <v>3528</v>
      </c>
      <c r="B234" s="460" t="s">
        <v>3529</v>
      </c>
      <c r="C234" s="461" t="s">
        <v>115</v>
      </c>
      <c r="D234" s="462">
        <v>9.4499999999999993</v>
      </c>
      <c r="E234" s="471">
        <v>677.55</v>
      </c>
      <c r="F234" s="463">
        <f t="shared" si="3"/>
        <v>6402.85</v>
      </c>
    </row>
    <row r="235" spans="1:6" ht="41.4" x14ac:dyDescent="0.3">
      <c r="A235" s="459" t="s">
        <v>3530</v>
      </c>
      <c r="B235" s="460" t="s">
        <v>3531</v>
      </c>
      <c r="C235" s="461" t="s">
        <v>115</v>
      </c>
      <c r="D235" s="462">
        <v>15.84</v>
      </c>
      <c r="E235" s="471">
        <v>677.55</v>
      </c>
      <c r="F235" s="463">
        <f t="shared" si="3"/>
        <v>10732.39</v>
      </c>
    </row>
    <row r="236" spans="1:6" ht="41.4" x14ac:dyDescent="0.3">
      <c r="A236" s="459" t="s">
        <v>3532</v>
      </c>
      <c r="B236" s="460" t="s">
        <v>3533</v>
      </c>
      <c r="C236" s="461" t="s">
        <v>115</v>
      </c>
      <c r="D236" s="462">
        <v>9.24</v>
      </c>
      <c r="E236" s="471">
        <v>677.55</v>
      </c>
      <c r="F236" s="463">
        <f t="shared" si="3"/>
        <v>6260.56</v>
      </c>
    </row>
    <row r="237" spans="1:6" ht="41.4" x14ac:dyDescent="0.3">
      <c r="A237" s="459" t="s">
        <v>3534</v>
      </c>
      <c r="B237" s="460" t="s">
        <v>3535</v>
      </c>
      <c r="C237" s="461" t="s">
        <v>115</v>
      </c>
      <c r="D237" s="462">
        <v>82.37</v>
      </c>
      <c r="E237" s="471">
        <v>441.56</v>
      </c>
      <c r="F237" s="463">
        <f t="shared" si="3"/>
        <v>36371.300000000003</v>
      </c>
    </row>
    <row r="238" spans="1:6" ht="41.4" x14ac:dyDescent="0.3">
      <c r="A238" s="459" t="s">
        <v>3536</v>
      </c>
      <c r="B238" s="460" t="s">
        <v>3537</v>
      </c>
      <c r="C238" s="461" t="s">
        <v>115</v>
      </c>
      <c r="D238" s="462">
        <v>47.88</v>
      </c>
      <c r="E238" s="471">
        <v>441.56</v>
      </c>
      <c r="F238" s="463">
        <f t="shared" si="3"/>
        <v>21141.89</v>
      </c>
    </row>
    <row r="239" spans="1:6" ht="41.4" x14ac:dyDescent="0.3">
      <c r="A239" s="459" t="s">
        <v>3538</v>
      </c>
      <c r="B239" s="460" t="s">
        <v>3539</v>
      </c>
      <c r="C239" s="461" t="s">
        <v>115</v>
      </c>
      <c r="D239" s="462">
        <v>5.99</v>
      </c>
      <c r="E239" s="471">
        <v>441.56</v>
      </c>
      <c r="F239" s="463">
        <f t="shared" si="3"/>
        <v>2644.94</v>
      </c>
    </row>
    <row r="240" spans="1:6" ht="41.4" x14ac:dyDescent="0.3">
      <c r="A240" s="459" t="s">
        <v>3540</v>
      </c>
      <c r="B240" s="460" t="s">
        <v>3541</v>
      </c>
      <c r="C240" s="461" t="s">
        <v>115</v>
      </c>
      <c r="D240" s="462">
        <v>3.3</v>
      </c>
      <c r="E240" s="471">
        <v>441.56</v>
      </c>
      <c r="F240" s="463">
        <f t="shared" si="3"/>
        <v>1457.15</v>
      </c>
    </row>
    <row r="241" spans="1:6" ht="27.6" x14ac:dyDescent="0.3">
      <c r="A241" s="459" t="s">
        <v>3542</v>
      </c>
      <c r="B241" s="460" t="s">
        <v>3543</v>
      </c>
      <c r="C241" s="461" t="s">
        <v>115</v>
      </c>
      <c r="D241" s="462">
        <v>4.03</v>
      </c>
      <c r="E241" s="471">
        <v>441.56</v>
      </c>
      <c r="F241" s="463">
        <f t="shared" si="3"/>
        <v>1779.49</v>
      </c>
    </row>
    <row r="242" spans="1:6" ht="27.6" x14ac:dyDescent="0.3">
      <c r="A242" s="459" t="s">
        <v>3544</v>
      </c>
      <c r="B242" s="460" t="s">
        <v>3545</v>
      </c>
      <c r="C242" s="461" t="s">
        <v>115</v>
      </c>
      <c r="D242" s="462">
        <v>4.08</v>
      </c>
      <c r="E242" s="471">
        <v>441.56</v>
      </c>
      <c r="F242" s="463">
        <f t="shared" si="3"/>
        <v>1801.56</v>
      </c>
    </row>
    <row r="243" spans="1:6" x14ac:dyDescent="0.3">
      <c r="A243" s="464" t="s">
        <v>193</v>
      </c>
      <c r="B243" s="465" t="s">
        <v>3546</v>
      </c>
      <c r="C243" s="472"/>
      <c r="D243" s="473"/>
      <c r="E243" s="468"/>
      <c r="F243" s="467">
        <f t="shared" si="3"/>
        <v>0</v>
      </c>
    </row>
    <row r="244" spans="1:6" ht="27.6" x14ac:dyDescent="0.3">
      <c r="A244" s="459" t="s">
        <v>3547</v>
      </c>
      <c r="B244" s="460" t="s">
        <v>3548</v>
      </c>
      <c r="C244" s="461" t="s">
        <v>115</v>
      </c>
      <c r="D244" s="462">
        <v>5.46</v>
      </c>
      <c r="E244" s="471">
        <v>859.74</v>
      </c>
      <c r="F244" s="463">
        <f t="shared" si="3"/>
        <v>4694.18</v>
      </c>
    </row>
    <row r="245" spans="1:6" ht="27.6" x14ac:dyDescent="0.3">
      <c r="A245" s="459" t="s">
        <v>3549</v>
      </c>
      <c r="B245" s="460" t="s">
        <v>3550</v>
      </c>
      <c r="C245" s="461" t="s">
        <v>115</v>
      </c>
      <c r="D245" s="462">
        <v>6.3</v>
      </c>
      <c r="E245" s="471">
        <v>446.61</v>
      </c>
      <c r="F245" s="463">
        <f t="shared" si="3"/>
        <v>2813.64</v>
      </c>
    </row>
    <row r="246" spans="1:6" ht="27.6" x14ac:dyDescent="0.3">
      <c r="A246" s="459" t="s">
        <v>3551</v>
      </c>
      <c r="B246" s="460" t="s">
        <v>3552</v>
      </c>
      <c r="C246" s="461" t="s">
        <v>115</v>
      </c>
      <c r="D246" s="462">
        <v>5.74</v>
      </c>
      <c r="E246" s="471">
        <v>446.61</v>
      </c>
      <c r="F246" s="463">
        <f t="shared" si="3"/>
        <v>2563.54</v>
      </c>
    </row>
    <row r="247" spans="1:6" ht="27.6" x14ac:dyDescent="0.3">
      <c r="A247" s="459" t="s">
        <v>3553</v>
      </c>
      <c r="B247" s="460" t="s">
        <v>3554</v>
      </c>
      <c r="C247" s="461" t="s">
        <v>115</v>
      </c>
      <c r="D247" s="462">
        <v>20.72</v>
      </c>
      <c r="E247" s="471">
        <v>446.61</v>
      </c>
      <c r="F247" s="463">
        <f t="shared" si="3"/>
        <v>9253.76</v>
      </c>
    </row>
    <row r="248" spans="1:6" ht="27.6" x14ac:dyDescent="0.3">
      <c r="A248" s="459" t="s">
        <v>3555</v>
      </c>
      <c r="B248" s="460" t="s">
        <v>3556</v>
      </c>
      <c r="C248" s="461" t="s">
        <v>115</v>
      </c>
      <c r="D248" s="462">
        <v>19.43</v>
      </c>
      <c r="E248" s="471">
        <v>446.61</v>
      </c>
      <c r="F248" s="463">
        <f t="shared" si="3"/>
        <v>8677.6299999999992</v>
      </c>
    </row>
    <row r="249" spans="1:6" ht="27.6" x14ac:dyDescent="0.3">
      <c r="A249" s="459" t="s">
        <v>3557</v>
      </c>
      <c r="B249" s="460" t="s">
        <v>3558</v>
      </c>
      <c r="C249" s="461" t="s">
        <v>115</v>
      </c>
      <c r="D249" s="462">
        <v>4.2</v>
      </c>
      <c r="E249" s="471">
        <v>929.09</v>
      </c>
      <c r="F249" s="463">
        <f t="shared" si="3"/>
        <v>3902.18</v>
      </c>
    </row>
    <row r="250" spans="1:6" ht="27.6" x14ac:dyDescent="0.3">
      <c r="A250" s="459" t="s">
        <v>3559</v>
      </c>
      <c r="B250" s="460" t="s">
        <v>3560</v>
      </c>
      <c r="C250" s="461" t="s">
        <v>115</v>
      </c>
      <c r="D250" s="462">
        <v>19.32</v>
      </c>
      <c r="E250" s="471">
        <v>929.09</v>
      </c>
      <c r="F250" s="463">
        <f t="shared" si="3"/>
        <v>17950.02</v>
      </c>
    </row>
    <row r="251" spans="1:6" ht="27.6" x14ac:dyDescent="0.3">
      <c r="A251" s="459" t="s">
        <v>3561</v>
      </c>
      <c r="B251" s="460" t="s">
        <v>3562</v>
      </c>
      <c r="C251" s="461" t="s">
        <v>115</v>
      </c>
      <c r="D251" s="462">
        <v>20.3</v>
      </c>
      <c r="E251" s="471">
        <v>929.09</v>
      </c>
      <c r="F251" s="463">
        <f t="shared" si="3"/>
        <v>18860.53</v>
      </c>
    </row>
    <row r="252" spans="1:6" ht="27.6" x14ac:dyDescent="0.3">
      <c r="A252" s="459" t="s">
        <v>3563</v>
      </c>
      <c r="B252" s="460" t="s">
        <v>3564</v>
      </c>
      <c r="C252" s="461" t="s">
        <v>115</v>
      </c>
      <c r="D252" s="462">
        <v>117.81</v>
      </c>
      <c r="E252" s="471">
        <v>929.09</v>
      </c>
      <c r="F252" s="463">
        <f t="shared" si="3"/>
        <v>109456.09</v>
      </c>
    </row>
    <row r="253" spans="1:6" ht="27.6" x14ac:dyDescent="0.3">
      <c r="A253" s="459" t="s">
        <v>3565</v>
      </c>
      <c r="B253" s="460" t="s">
        <v>3566</v>
      </c>
      <c r="C253" s="461" t="s">
        <v>115</v>
      </c>
      <c r="D253" s="462">
        <v>16.2</v>
      </c>
      <c r="E253" s="471">
        <v>859.74</v>
      </c>
      <c r="F253" s="463">
        <f t="shared" si="3"/>
        <v>13927.79</v>
      </c>
    </row>
    <row r="254" spans="1:6" ht="27.6" x14ac:dyDescent="0.3">
      <c r="A254" s="459" t="s">
        <v>3567</v>
      </c>
      <c r="B254" s="460" t="s">
        <v>3568</v>
      </c>
      <c r="C254" s="461" t="s">
        <v>115</v>
      </c>
      <c r="D254" s="462">
        <v>6</v>
      </c>
      <c r="E254" s="471">
        <v>859.74</v>
      </c>
      <c r="F254" s="463">
        <f t="shared" si="3"/>
        <v>5158.4399999999996</v>
      </c>
    </row>
    <row r="255" spans="1:6" ht="27.6" x14ac:dyDescent="0.3">
      <c r="A255" s="459" t="s">
        <v>3569</v>
      </c>
      <c r="B255" s="460" t="s">
        <v>3570</v>
      </c>
      <c r="C255" s="461" t="s">
        <v>115</v>
      </c>
      <c r="D255" s="462">
        <v>44.8</v>
      </c>
      <c r="E255" s="471">
        <v>859.74</v>
      </c>
      <c r="F255" s="463">
        <f t="shared" si="3"/>
        <v>38516.35</v>
      </c>
    </row>
    <row r="256" spans="1:6" ht="27.6" x14ac:dyDescent="0.3">
      <c r="A256" s="459" t="s">
        <v>3571</v>
      </c>
      <c r="B256" s="460" t="s">
        <v>3572</v>
      </c>
      <c r="C256" s="461" t="s">
        <v>115</v>
      </c>
      <c r="D256" s="462">
        <v>3.36</v>
      </c>
      <c r="E256" s="471">
        <v>859.74</v>
      </c>
      <c r="F256" s="463">
        <f t="shared" si="3"/>
        <v>2888.73</v>
      </c>
    </row>
    <row r="257" spans="1:6" ht="27.6" x14ac:dyDescent="0.3">
      <c r="A257" s="459" t="s">
        <v>3573</v>
      </c>
      <c r="B257" s="460" t="s">
        <v>3574</v>
      </c>
      <c r="C257" s="461" t="s">
        <v>115</v>
      </c>
      <c r="D257" s="462">
        <v>15.54</v>
      </c>
      <c r="E257" s="471">
        <v>859.74</v>
      </c>
      <c r="F257" s="463">
        <f t="shared" si="3"/>
        <v>13360.36</v>
      </c>
    </row>
    <row r="258" spans="1:6" ht="27.6" x14ac:dyDescent="0.3">
      <c r="A258" s="459" t="s">
        <v>3575</v>
      </c>
      <c r="B258" s="460" t="s">
        <v>3576</v>
      </c>
      <c r="C258" s="461" t="s">
        <v>115</v>
      </c>
      <c r="D258" s="462">
        <v>36.4</v>
      </c>
      <c r="E258" s="471">
        <v>859.74</v>
      </c>
      <c r="F258" s="463">
        <f t="shared" si="3"/>
        <v>31294.54</v>
      </c>
    </row>
    <row r="259" spans="1:6" ht="27.6" x14ac:dyDescent="0.3">
      <c r="A259" s="459" t="s">
        <v>3577</v>
      </c>
      <c r="B259" s="460" t="s">
        <v>3578</v>
      </c>
      <c r="C259" s="461" t="s">
        <v>115</v>
      </c>
      <c r="D259" s="462">
        <v>2.73</v>
      </c>
      <c r="E259" s="471">
        <v>202.41</v>
      </c>
      <c r="F259" s="463">
        <f t="shared" si="3"/>
        <v>552.58000000000004</v>
      </c>
    </row>
    <row r="260" spans="1:6" x14ac:dyDescent="0.3">
      <c r="A260" s="464" t="s">
        <v>2134</v>
      </c>
      <c r="B260" s="465" t="s">
        <v>3579</v>
      </c>
      <c r="C260" s="472"/>
      <c r="D260" s="473"/>
      <c r="E260" s="468"/>
      <c r="F260" s="467">
        <f t="shared" si="3"/>
        <v>0</v>
      </c>
    </row>
    <row r="261" spans="1:6" x14ac:dyDescent="0.3">
      <c r="A261" s="459" t="s">
        <v>2136</v>
      </c>
      <c r="B261" s="460" t="s">
        <v>3580</v>
      </c>
      <c r="C261" s="461" t="s">
        <v>115</v>
      </c>
      <c r="D261" s="462">
        <v>22</v>
      </c>
      <c r="E261" s="471">
        <v>556.98</v>
      </c>
      <c r="F261" s="463">
        <f t="shared" si="3"/>
        <v>12253.56</v>
      </c>
    </row>
    <row r="262" spans="1:6" x14ac:dyDescent="0.3">
      <c r="A262" s="464" t="s">
        <v>2913</v>
      </c>
      <c r="B262" s="465" t="s">
        <v>3581</v>
      </c>
      <c r="C262" s="472"/>
      <c r="D262" s="473"/>
      <c r="E262" s="468"/>
      <c r="F262" s="467">
        <f t="shared" si="3"/>
        <v>0</v>
      </c>
    </row>
    <row r="263" spans="1:6" ht="27.6" x14ac:dyDescent="0.3">
      <c r="A263" s="459" t="s">
        <v>3582</v>
      </c>
      <c r="B263" s="460" t="s">
        <v>3583</v>
      </c>
      <c r="C263" s="461" t="s">
        <v>115</v>
      </c>
      <c r="D263" s="462">
        <v>7.7</v>
      </c>
      <c r="E263" s="471">
        <v>982.88</v>
      </c>
      <c r="F263" s="463">
        <f t="shared" si="3"/>
        <v>7568.18</v>
      </c>
    </row>
    <row r="264" spans="1:6" ht="41.4" x14ac:dyDescent="0.3">
      <c r="A264" s="459" t="s">
        <v>3584</v>
      </c>
      <c r="B264" s="460" t="s">
        <v>3585</v>
      </c>
      <c r="C264" s="461" t="s">
        <v>115</v>
      </c>
      <c r="D264" s="462">
        <v>8.09</v>
      </c>
      <c r="E264" s="471">
        <v>1191.24</v>
      </c>
      <c r="F264" s="463">
        <f t="shared" si="3"/>
        <v>9637.1299999999992</v>
      </c>
    </row>
    <row r="265" spans="1:6" ht="27.6" x14ac:dyDescent="0.3">
      <c r="A265" s="459" t="s">
        <v>3586</v>
      </c>
      <c r="B265" s="460" t="s">
        <v>3587</v>
      </c>
      <c r="C265" s="461" t="s">
        <v>115</v>
      </c>
      <c r="D265" s="462">
        <v>3.24</v>
      </c>
      <c r="E265" s="471">
        <v>982.88</v>
      </c>
      <c r="F265" s="463">
        <f t="shared" si="3"/>
        <v>3184.53</v>
      </c>
    </row>
    <row r="266" spans="1:6" ht="41.4" x14ac:dyDescent="0.3">
      <c r="A266" s="459" t="s">
        <v>3588</v>
      </c>
      <c r="B266" s="460" t="s">
        <v>3589</v>
      </c>
      <c r="C266" s="461" t="s">
        <v>115</v>
      </c>
      <c r="D266" s="462">
        <v>1.83</v>
      </c>
      <c r="E266" s="471">
        <v>1191.24</v>
      </c>
      <c r="F266" s="463">
        <f t="shared" si="3"/>
        <v>2179.9699999999998</v>
      </c>
    </row>
    <row r="267" spans="1:6" ht="27.6" x14ac:dyDescent="0.3">
      <c r="A267" s="459" t="s">
        <v>3590</v>
      </c>
      <c r="B267" s="460" t="s">
        <v>3591</v>
      </c>
      <c r="C267" s="461" t="s">
        <v>115</v>
      </c>
      <c r="D267" s="462">
        <v>34.68</v>
      </c>
      <c r="E267" s="471">
        <v>962.38</v>
      </c>
      <c r="F267" s="463">
        <f t="shared" si="3"/>
        <v>33375.339999999997</v>
      </c>
    </row>
    <row r="268" spans="1:6" ht="27.6" x14ac:dyDescent="0.3">
      <c r="A268" s="459" t="s">
        <v>3592</v>
      </c>
      <c r="B268" s="460" t="s">
        <v>3593</v>
      </c>
      <c r="C268" s="461" t="s">
        <v>115</v>
      </c>
      <c r="D268" s="462">
        <v>155.43</v>
      </c>
      <c r="E268" s="471">
        <v>81.290000000000006</v>
      </c>
      <c r="F268" s="463">
        <f t="shared" si="3"/>
        <v>12634.9</v>
      </c>
    </row>
    <row r="269" spans="1:6" ht="27.6" x14ac:dyDescent="0.3">
      <c r="A269" s="459" t="s">
        <v>3594</v>
      </c>
      <c r="B269" s="460" t="s">
        <v>3595</v>
      </c>
      <c r="C269" s="461" t="s">
        <v>115</v>
      </c>
      <c r="D269" s="462">
        <v>246.23</v>
      </c>
      <c r="E269" s="471">
        <v>962.38</v>
      </c>
      <c r="F269" s="463">
        <f t="shared" si="3"/>
        <v>236966.83</v>
      </c>
    </row>
    <row r="270" spans="1:6" x14ac:dyDescent="0.3">
      <c r="A270" s="453" t="s">
        <v>3596</v>
      </c>
      <c r="B270" s="454" t="s">
        <v>3597</v>
      </c>
      <c r="C270" s="469"/>
      <c r="D270" s="470"/>
      <c r="E270" s="457"/>
      <c r="F270" s="458">
        <f t="shared" si="3"/>
        <v>0</v>
      </c>
    </row>
    <row r="271" spans="1:6" x14ac:dyDescent="0.3">
      <c r="A271" s="464" t="s">
        <v>196</v>
      </c>
      <c r="B271" s="465" t="s">
        <v>3264</v>
      </c>
      <c r="C271" s="472"/>
      <c r="D271" s="473"/>
      <c r="E271" s="468"/>
      <c r="F271" s="467">
        <f t="shared" si="3"/>
        <v>0</v>
      </c>
    </row>
    <row r="272" spans="1:6" ht="55.2" x14ac:dyDescent="0.3">
      <c r="A272" s="459" t="s">
        <v>2920</v>
      </c>
      <c r="B272" s="460" t="s">
        <v>3598</v>
      </c>
      <c r="C272" s="461" t="s">
        <v>115</v>
      </c>
      <c r="D272" s="462">
        <v>2471.29</v>
      </c>
      <c r="E272" s="471">
        <v>221.59</v>
      </c>
      <c r="F272" s="463">
        <f t="shared" si="3"/>
        <v>547613.15</v>
      </c>
    </row>
    <row r="273" spans="1:6" x14ac:dyDescent="0.3">
      <c r="A273" s="459" t="s">
        <v>2921</v>
      </c>
      <c r="B273" s="460" t="s">
        <v>3599</v>
      </c>
      <c r="C273" s="461" t="s">
        <v>115</v>
      </c>
      <c r="D273" s="462">
        <v>10.42</v>
      </c>
      <c r="E273" s="471">
        <v>117.26</v>
      </c>
      <c r="F273" s="463">
        <f t="shared" ref="F273:F336" si="4">ROUND(E273*D273,2)</f>
        <v>1221.8499999999999</v>
      </c>
    </row>
    <row r="274" spans="1:6" x14ac:dyDescent="0.3">
      <c r="A274" s="459" t="s">
        <v>2922</v>
      </c>
      <c r="B274" s="460" t="s">
        <v>3600</v>
      </c>
      <c r="C274" s="461" t="s">
        <v>179</v>
      </c>
      <c r="D274" s="462">
        <v>158.28</v>
      </c>
      <c r="E274" s="471">
        <v>106.61</v>
      </c>
      <c r="F274" s="463">
        <f t="shared" si="4"/>
        <v>16874.23</v>
      </c>
    </row>
    <row r="275" spans="1:6" x14ac:dyDescent="0.3">
      <c r="A275" s="459" t="s">
        <v>2923</v>
      </c>
      <c r="B275" s="460" t="s">
        <v>3601</v>
      </c>
      <c r="C275" s="461" t="s">
        <v>179</v>
      </c>
      <c r="D275" s="462">
        <v>64.599999999999994</v>
      </c>
      <c r="E275" s="471">
        <v>106.61</v>
      </c>
      <c r="F275" s="463">
        <f t="shared" si="4"/>
        <v>6887.01</v>
      </c>
    </row>
    <row r="276" spans="1:6" x14ac:dyDescent="0.3">
      <c r="A276" s="459" t="s">
        <v>2924</v>
      </c>
      <c r="B276" s="460" t="s">
        <v>3602</v>
      </c>
      <c r="C276" s="461" t="s">
        <v>179</v>
      </c>
      <c r="D276" s="462">
        <v>78.8</v>
      </c>
      <c r="E276" s="471">
        <v>106.61</v>
      </c>
      <c r="F276" s="463">
        <f t="shared" si="4"/>
        <v>8400.8700000000008</v>
      </c>
    </row>
    <row r="277" spans="1:6" x14ac:dyDescent="0.3">
      <c r="A277" s="459" t="s">
        <v>2925</v>
      </c>
      <c r="B277" s="460" t="s">
        <v>3603</v>
      </c>
      <c r="C277" s="461" t="s">
        <v>179</v>
      </c>
      <c r="D277" s="462">
        <v>20.6</v>
      </c>
      <c r="E277" s="471">
        <v>106.61</v>
      </c>
      <c r="F277" s="463">
        <f t="shared" si="4"/>
        <v>2196.17</v>
      </c>
    </row>
    <row r="278" spans="1:6" x14ac:dyDescent="0.3">
      <c r="A278" s="459" t="s">
        <v>2926</v>
      </c>
      <c r="B278" s="460" t="s">
        <v>3604</v>
      </c>
      <c r="C278" s="461" t="s">
        <v>179</v>
      </c>
      <c r="D278" s="462">
        <v>320.83</v>
      </c>
      <c r="E278" s="471">
        <v>106.61</v>
      </c>
      <c r="F278" s="463">
        <f t="shared" si="4"/>
        <v>34203.69</v>
      </c>
    </row>
    <row r="279" spans="1:6" x14ac:dyDescent="0.3">
      <c r="A279" s="459" t="s">
        <v>2927</v>
      </c>
      <c r="B279" s="460" t="s">
        <v>3605</v>
      </c>
      <c r="C279" s="461" t="s">
        <v>179</v>
      </c>
      <c r="D279" s="462">
        <v>113.12</v>
      </c>
      <c r="E279" s="471">
        <v>106.61</v>
      </c>
      <c r="F279" s="463">
        <f t="shared" si="4"/>
        <v>12059.72</v>
      </c>
    </row>
    <row r="280" spans="1:6" ht="27.6" x14ac:dyDescent="0.3">
      <c r="A280" s="459" t="s">
        <v>2928</v>
      </c>
      <c r="B280" s="460" t="s">
        <v>3606</v>
      </c>
      <c r="C280" s="461" t="s">
        <v>179</v>
      </c>
      <c r="D280" s="462">
        <v>242</v>
      </c>
      <c r="E280" s="471">
        <v>129.11000000000001</v>
      </c>
      <c r="F280" s="463">
        <f t="shared" si="4"/>
        <v>31244.62</v>
      </c>
    </row>
    <row r="281" spans="1:6" x14ac:dyDescent="0.3">
      <c r="A281" s="459" t="s">
        <v>2929</v>
      </c>
      <c r="B281" s="460" t="s">
        <v>3607</v>
      </c>
      <c r="C281" s="461" t="s">
        <v>179</v>
      </c>
      <c r="D281" s="462">
        <v>361.06</v>
      </c>
      <c r="E281" s="471">
        <v>64.239999999999995</v>
      </c>
      <c r="F281" s="463">
        <f t="shared" si="4"/>
        <v>23194.49</v>
      </c>
    </row>
    <row r="282" spans="1:6" x14ac:dyDescent="0.3">
      <c r="A282" s="459" t="s">
        <v>2930</v>
      </c>
      <c r="B282" s="460" t="s">
        <v>3608</v>
      </c>
      <c r="C282" s="461" t="s">
        <v>179</v>
      </c>
      <c r="D282" s="462">
        <v>606.91999999999996</v>
      </c>
      <c r="E282" s="471">
        <v>64.239999999999995</v>
      </c>
      <c r="F282" s="463">
        <f t="shared" si="4"/>
        <v>38988.54</v>
      </c>
    </row>
    <row r="283" spans="1:6" x14ac:dyDescent="0.3">
      <c r="A283" s="459" t="s">
        <v>3609</v>
      </c>
      <c r="B283" s="460" t="s">
        <v>3610</v>
      </c>
      <c r="C283" s="461" t="s">
        <v>179</v>
      </c>
      <c r="D283" s="462">
        <v>238.76</v>
      </c>
      <c r="E283" s="471">
        <v>64.239999999999995</v>
      </c>
      <c r="F283" s="463">
        <f t="shared" si="4"/>
        <v>15337.94</v>
      </c>
    </row>
    <row r="284" spans="1:6" ht="27.6" x14ac:dyDescent="0.3">
      <c r="A284" s="459" t="s">
        <v>3611</v>
      </c>
      <c r="B284" s="460" t="s">
        <v>3612</v>
      </c>
      <c r="C284" s="461" t="s">
        <v>179</v>
      </c>
      <c r="D284" s="462">
        <v>287.26</v>
      </c>
      <c r="E284" s="471">
        <v>64.239999999999995</v>
      </c>
      <c r="F284" s="463">
        <f t="shared" si="4"/>
        <v>18453.580000000002</v>
      </c>
    </row>
    <row r="285" spans="1:6" x14ac:dyDescent="0.3">
      <c r="A285" s="464" t="s">
        <v>197</v>
      </c>
      <c r="B285" s="465" t="s">
        <v>3613</v>
      </c>
      <c r="C285" s="472"/>
      <c r="D285" s="473"/>
      <c r="E285" s="468"/>
      <c r="F285" s="467">
        <f t="shared" si="4"/>
        <v>0</v>
      </c>
    </row>
    <row r="286" spans="1:6" ht="27.6" x14ac:dyDescent="0.3">
      <c r="A286" s="459" t="s">
        <v>3614</v>
      </c>
      <c r="B286" s="460" t="s">
        <v>3615</v>
      </c>
      <c r="C286" s="461" t="s">
        <v>115</v>
      </c>
      <c r="D286" s="462">
        <v>724.81</v>
      </c>
      <c r="E286" s="471">
        <v>75.760000000000005</v>
      </c>
      <c r="F286" s="463">
        <f t="shared" si="4"/>
        <v>54911.61</v>
      </c>
    </row>
    <row r="287" spans="1:6" ht="27.6" x14ac:dyDescent="0.3">
      <c r="A287" s="459" t="s">
        <v>3616</v>
      </c>
      <c r="B287" s="460" t="s">
        <v>3606</v>
      </c>
      <c r="C287" s="461" t="s">
        <v>179</v>
      </c>
      <c r="D287" s="462">
        <v>32.299999999999997</v>
      </c>
      <c r="E287" s="471">
        <v>129.11000000000001</v>
      </c>
      <c r="F287" s="463">
        <f t="shared" si="4"/>
        <v>4170.25</v>
      </c>
    </row>
    <row r="288" spans="1:6" ht="27.6" x14ac:dyDescent="0.3">
      <c r="A288" s="459" t="s">
        <v>3617</v>
      </c>
      <c r="B288" s="460" t="s">
        <v>3618</v>
      </c>
      <c r="C288" s="461" t="s">
        <v>115</v>
      </c>
      <c r="D288" s="462">
        <v>632.70000000000005</v>
      </c>
      <c r="E288" s="471">
        <v>75.760000000000005</v>
      </c>
      <c r="F288" s="463">
        <f t="shared" si="4"/>
        <v>47933.35</v>
      </c>
    </row>
    <row r="289" spans="1:6" x14ac:dyDescent="0.3">
      <c r="A289" s="453" t="s">
        <v>3619</v>
      </c>
      <c r="B289" s="454" t="s">
        <v>3620</v>
      </c>
      <c r="C289" s="469"/>
      <c r="D289" s="470"/>
      <c r="E289" s="457"/>
      <c r="F289" s="458">
        <f t="shared" si="4"/>
        <v>0</v>
      </c>
    </row>
    <row r="290" spans="1:6" x14ac:dyDescent="0.3">
      <c r="A290" s="459" t="s">
        <v>215</v>
      </c>
      <c r="B290" s="460" t="s">
        <v>3621</v>
      </c>
      <c r="C290" s="461" t="s">
        <v>115</v>
      </c>
      <c r="D290" s="462">
        <v>1613.32</v>
      </c>
      <c r="E290" s="471">
        <v>53.2</v>
      </c>
      <c r="F290" s="463">
        <f t="shared" si="4"/>
        <v>85828.62</v>
      </c>
    </row>
    <row r="291" spans="1:6" x14ac:dyDescent="0.3">
      <c r="A291" s="459" t="s">
        <v>218</v>
      </c>
      <c r="B291" s="460" t="s">
        <v>3622</v>
      </c>
      <c r="C291" s="461" t="s">
        <v>115</v>
      </c>
      <c r="D291" s="462">
        <v>192.74</v>
      </c>
      <c r="E291" s="471">
        <v>53.2</v>
      </c>
      <c r="F291" s="463">
        <f t="shared" si="4"/>
        <v>10253.77</v>
      </c>
    </row>
    <row r="292" spans="1:6" x14ac:dyDescent="0.3">
      <c r="A292" s="459" t="s">
        <v>220</v>
      </c>
      <c r="B292" s="460" t="s">
        <v>3623</v>
      </c>
      <c r="C292" s="461" t="s">
        <v>115</v>
      </c>
      <c r="D292" s="462">
        <v>280.02</v>
      </c>
      <c r="E292" s="471">
        <v>53.2</v>
      </c>
      <c r="F292" s="463">
        <f t="shared" si="4"/>
        <v>14897.06</v>
      </c>
    </row>
    <row r="293" spans="1:6" x14ac:dyDescent="0.3">
      <c r="A293" s="459" t="s">
        <v>222</v>
      </c>
      <c r="B293" s="460" t="s">
        <v>3624</v>
      </c>
      <c r="C293" s="461" t="s">
        <v>115</v>
      </c>
      <c r="D293" s="462">
        <v>42.55</v>
      </c>
      <c r="E293" s="471">
        <v>53.2</v>
      </c>
      <c r="F293" s="463">
        <f t="shared" si="4"/>
        <v>2263.66</v>
      </c>
    </row>
    <row r="294" spans="1:6" ht="55.2" x14ac:dyDescent="0.3">
      <c r="A294" s="459" t="s">
        <v>224</v>
      </c>
      <c r="B294" s="460" t="s">
        <v>3625</v>
      </c>
      <c r="C294" s="461" t="s">
        <v>115</v>
      </c>
      <c r="D294" s="462">
        <v>192.74</v>
      </c>
      <c r="E294" s="471">
        <v>52.81</v>
      </c>
      <c r="F294" s="463">
        <f t="shared" si="4"/>
        <v>10178.6</v>
      </c>
    </row>
    <row r="295" spans="1:6" ht="27.6" x14ac:dyDescent="0.3">
      <c r="A295" s="459" t="s">
        <v>226</v>
      </c>
      <c r="B295" s="460" t="s">
        <v>3626</v>
      </c>
      <c r="C295" s="461" t="s">
        <v>115</v>
      </c>
      <c r="D295" s="462">
        <v>192.74</v>
      </c>
      <c r="E295" s="471">
        <v>59.38</v>
      </c>
      <c r="F295" s="463">
        <f t="shared" si="4"/>
        <v>11444.9</v>
      </c>
    </row>
    <row r="296" spans="1:6" x14ac:dyDescent="0.3">
      <c r="A296" s="453" t="s">
        <v>3627</v>
      </c>
      <c r="B296" s="454" t="s">
        <v>3628</v>
      </c>
      <c r="C296" s="469"/>
      <c r="D296" s="470"/>
      <c r="E296" s="457"/>
      <c r="F296" s="458">
        <f t="shared" si="4"/>
        <v>0</v>
      </c>
    </row>
    <row r="297" spans="1:6" x14ac:dyDescent="0.3">
      <c r="A297" s="464" t="s">
        <v>272</v>
      </c>
      <c r="B297" s="465" t="s">
        <v>3264</v>
      </c>
      <c r="C297" s="472"/>
      <c r="D297" s="473"/>
      <c r="E297" s="468"/>
      <c r="F297" s="467">
        <f t="shared" si="4"/>
        <v>0</v>
      </c>
    </row>
    <row r="298" spans="1:6" ht="41.4" x14ac:dyDescent="0.3">
      <c r="A298" s="459" t="s">
        <v>3629</v>
      </c>
      <c r="B298" s="460" t="s">
        <v>3630</v>
      </c>
      <c r="C298" s="461" t="s">
        <v>115</v>
      </c>
      <c r="D298" s="462">
        <v>3748.63</v>
      </c>
      <c r="E298" s="471">
        <v>4.7300000000000004</v>
      </c>
      <c r="F298" s="463">
        <f t="shared" si="4"/>
        <v>17731.02</v>
      </c>
    </row>
    <row r="299" spans="1:6" ht="41.4" x14ac:dyDescent="0.3">
      <c r="A299" s="459" t="s">
        <v>3631</v>
      </c>
      <c r="B299" s="460" t="s">
        <v>3632</v>
      </c>
      <c r="C299" s="461" t="s">
        <v>115</v>
      </c>
      <c r="D299" s="462">
        <v>2778.01</v>
      </c>
      <c r="E299" s="471">
        <v>4.7300000000000004</v>
      </c>
      <c r="F299" s="463">
        <f t="shared" si="4"/>
        <v>13139.99</v>
      </c>
    </row>
    <row r="300" spans="1:6" ht="41.4" x14ac:dyDescent="0.3">
      <c r="A300" s="459" t="s">
        <v>3633</v>
      </c>
      <c r="B300" s="460" t="s">
        <v>3634</v>
      </c>
      <c r="C300" s="461" t="s">
        <v>115</v>
      </c>
      <c r="D300" s="462">
        <v>2512.64</v>
      </c>
      <c r="E300" s="471">
        <v>43.26</v>
      </c>
      <c r="F300" s="463">
        <f t="shared" si="4"/>
        <v>108696.81</v>
      </c>
    </row>
    <row r="301" spans="1:6" ht="41.4" x14ac:dyDescent="0.3">
      <c r="A301" s="459" t="s">
        <v>3635</v>
      </c>
      <c r="B301" s="460" t="s">
        <v>3636</v>
      </c>
      <c r="C301" s="461" t="s">
        <v>115</v>
      </c>
      <c r="D301" s="462">
        <v>729.51</v>
      </c>
      <c r="E301" s="471">
        <v>43.26</v>
      </c>
      <c r="F301" s="463">
        <f t="shared" si="4"/>
        <v>31558.6</v>
      </c>
    </row>
    <row r="302" spans="1:6" ht="41.4" x14ac:dyDescent="0.3">
      <c r="A302" s="459" t="s">
        <v>3637</v>
      </c>
      <c r="B302" s="460" t="s">
        <v>3638</v>
      </c>
      <c r="C302" s="461" t="s">
        <v>115</v>
      </c>
      <c r="D302" s="462">
        <v>523.91999999999996</v>
      </c>
      <c r="E302" s="471">
        <v>74.38</v>
      </c>
      <c r="F302" s="463">
        <f t="shared" si="4"/>
        <v>38969.17</v>
      </c>
    </row>
    <row r="303" spans="1:6" ht="41.4" x14ac:dyDescent="0.3">
      <c r="A303" s="459" t="s">
        <v>3639</v>
      </c>
      <c r="B303" s="460" t="s">
        <v>3640</v>
      </c>
      <c r="C303" s="461" t="s">
        <v>115</v>
      </c>
      <c r="D303" s="462">
        <v>141.12</v>
      </c>
      <c r="E303" s="471">
        <v>66.680000000000007</v>
      </c>
      <c r="F303" s="463">
        <f t="shared" si="4"/>
        <v>9409.8799999999992</v>
      </c>
    </row>
    <row r="304" spans="1:6" ht="27.6" x14ac:dyDescent="0.3">
      <c r="A304" s="459" t="s">
        <v>3641</v>
      </c>
      <c r="B304" s="460" t="s">
        <v>3642</v>
      </c>
      <c r="C304" s="461" t="s">
        <v>115</v>
      </c>
      <c r="D304" s="462">
        <v>64.48</v>
      </c>
      <c r="E304" s="471">
        <v>66.680000000000007</v>
      </c>
      <c r="F304" s="463">
        <f t="shared" si="4"/>
        <v>4299.53</v>
      </c>
    </row>
    <row r="305" spans="1:6" x14ac:dyDescent="0.3">
      <c r="A305" s="459" t="s">
        <v>3643</v>
      </c>
      <c r="B305" s="460" t="s">
        <v>3644</v>
      </c>
      <c r="C305" s="461" t="s">
        <v>179</v>
      </c>
      <c r="D305" s="462">
        <v>279.08</v>
      </c>
      <c r="E305" s="471">
        <v>39.950000000000003</v>
      </c>
      <c r="F305" s="463">
        <f t="shared" si="4"/>
        <v>11149.25</v>
      </c>
    </row>
    <row r="306" spans="1:6" ht="27.6" x14ac:dyDescent="0.3">
      <c r="A306" s="459" t="s">
        <v>3645</v>
      </c>
      <c r="B306" s="460" t="s">
        <v>3646</v>
      </c>
      <c r="C306" s="461" t="s">
        <v>115</v>
      </c>
      <c r="D306" s="462">
        <v>514.04999999999995</v>
      </c>
      <c r="E306" s="471">
        <v>90.76</v>
      </c>
      <c r="F306" s="463">
        <f t="shared" si="4"/>
        <v>46655.18</v>
      </c>
    </row>
    <row r="307" spans="1:6" ht="41.4" x14ac:dyDescent="0.3">
      <c r="A307" s="459" t="s">
        <v>3647</v>
      </c>
      <c r="B307" s="460" t="s">
        <v>3648</v>
      </c>
      <c r="C307" s="461" t="s">
        <v>115</v>
      </c>
      <c r="D307" s="462">
        <v>1282.51</v>
      </c>
      <c r="E307" s="471">
        <v>161.71</v>
      </c>
      <c r="F307" s="463">
        <f t="shared" si="4"/>
        <v>207394.69</v>
      </c>
    </row>
    <row r="308" spans="1:6" x14ac:dyDescent="0.3">
      <c r="A308" s="459" t="s">
        <v>3649</v>
      </c>
      <c r="B308" s="460" t="s">
        <v>3650</v>
      </c>
      <c r="C308" s="461" t="s">
        <v>83</v>
      </c>
      <c r="D308" s="462">
        <v>254.88</v>
      </c>
      <c r="E308" s="471">
        <v>177.11</v>
      </c>
      <c r="F308" s="463">
        <f t="shared" si="4"/>
        <v>45141.8</v>
      </c>
    </row>
    <row r="309" spans="1:6" x14ac:dyDescent="0.3">
      <c r="A309" s="464" t="s">
        <v>274</v>
      </c>
      <c r="B309" s="465" t="s">
        <v>3651</v>
      </c>
      <c r="C309" s="472"/>
      <c r="D309" s="473"/>
      <c r="E309" s="468"/>
      <c r="F309" s="467">
        <f t="shared" si="4"/>
        <v>0</v>
      </c>
    </row>
    <row r="310" spans="1:6" ht="41.4" x14ac:dyDescent="0.3">
      <c r="A310" s="459" t="s">
        <v>3652</v>
      </c>
      <c r="B310" s="460" t="s">
        <v>657</v>
      </c>
      <c r="C310" s="461" t="s">
        <v>115</v>
      </c>
      <c r="D310" s="462">
        <v>1576.07</v>
      </c>
      <c r="E310" s="471">
        <v>4.7300000000000004</v>
      </c>
      <c r="F310" s="463">
        <f t="shared" si="4"/>
        <v>7454.81</v>
      </c>
    </row>
    <row r="311" spans="1:6" ht="41.4" x14ac:dyDescent="0.3">
      <c r="A311" s="459" t="s">
        <v>3653</v>
      </c>
      <c r="B311" s="460" t="s">
        <v>3654</v>
      </c>
      <c r="C311" s="461" t="s">
        <v>115</v>
      </c>
      <c r="D311" s="462">
        <v>1576.07</v>
      </c>
      <c r="E311" s="471">
        <v>43.26</v>
      </c>
      <c r="F311" s="463">
        <f t="shared" si="4"/>
        <v>68180.789999999994</v>
      </c>
    </row>
    <row r="312" spans="1:6" x14ac:dyDescent="0.3">
      <c r="A312" s="453" t="s">
        <v>3655</v>
      </c>
      <c r="B312" s="454" t="s">
        <v>3656</v>
      </c>
      <c r="C312" s="469"/>
      <c r="D312" s="470"/>
      <c r="E312" s="457"/>
      <c r="F312" s="458">
        <f t="shared" si="4"/>
        <v>0</v>
      </c>
    </row>
    <row r="313" spans="1:6" x14ac:dyDescent="0.3">
      <c r="A313" s="464" t="s">
        <v>283</v>
      </c>
      <c r="B313" s="465" t="s">
        <v>3657</v>
      </c>
      <c r="C313" s="472"/>
      <c r="D313" s="473"/>
      <c r="E313" s="468"/>
      <c r="F313" s="467">
        <f t="shared" si="4"/>
        <v>0</v>
      </c>
    </row>
    <row r="314" spans="1:6" ht="27.6" x14ac:dyDescent="0.3">
      <c r="A314" s="459" t="s">
        <v>3658</v>
      </c>
      <c r="B314" s="460" t="s">
        <v>3659</v>
      </c>
      <c r="C314" s="461" t="s">
        <v>115</v>
      </c>
      <c r="D314" s="462">
        <v>2740.76</v>
      </c>
      <c r="E314" s="471">
        <v>41.99</v>
      </c>
      <c r="F314" s="463">
        <f t="shared" si="4"/>
        <v>115084.51</v>
      </c>
    </row>
    <row r="315" spans="1:6" ht="55.2" x14ac:dyDescent="0.3">
      <c r="A315" s="459" t="s">
        <v>3660</v>
      </c>
      <c r="B315" s="460" t="s">
        <v>3661</v>
      </c>
      <c r="C315" s="461" t="s">
        <v>115</v>
      </c>
      <c r="D315" s="462">
        <v>2740.76</v>
      </c>
      <c r="E315" s="471">
        <v>109.2</v>
      </c>
      <c r="F315" s="463">
        <f t="shared" si="4"/>
        <v>299290.99</v>
      </c>
    </row>
    <row r="316" spans="1:6" ht="55.2" x14ac:dyDescent="0.3">
      <c r="A316" s="459" t="s">
        <v>3662</v>
      </c>
      <c r="B316" s="460" t="s">
        <v>3625</v>
      </c>
      <c r="C316" s="461" t="s">
        <v>115</v>
      </c>
      <c r="D316" s="462">
        <v>345.56</v>
      </c>
      <c r="E316" s="471">
        <v>52.81</v>
      </c>
      <c r="F316" s="463">
        <f t="shared" si="4"/>
        <v>18249.02</v>
      </c>
    </row>
    <row r="317" spans="1:6" ht="41.4" x14ac:dyDescent="0.3">
      <c r="A317" s="459" t="s">
        <v>3663</v>
      </c>
      <c r="B317" s="460" t="s">
        <v>3664</v>
      </c>
      <c r="C317" s="461" t="s">
        <v>115</v>
      </c>
      <c r="D317" s="462">
        <v>345.56</v>
      </c>
      <c r="E317" s="471">
        <v>60.05</v>
      </c>
      <c r="F317" s="463">
        <f t="shared" si="4"/>
        <v>20750.88</v>
      </c>
    </row>
    <row r="318" spans="1:6" x14ac:dyDescent="0.3">
      <c r="A318" s="459" t="s">
        <v>3665</v>
      </c>
      <c r="B318" s="460" t="s">
        <v>3666</v>
      </c>
      <c r="C318" s="461" t="s">
        <v>179</v>
      </c>
      <c r="D318" s="462">
        <v>53.28</v>
      </c>
      <c r="E318" s="471">
        <v>9.74</v>
      </c>
      <c r="F318" s="463">
        <f t="shared" si="4"/>
        <v>518.95000000000005</v>
      </c>
    </row>
    <row r="319" spans="1:6" x14ac:dyDescent="0.3">
      <c r="A319" s="459" t="s">
        <v>3667</v>
      </c>
      <c r="B319" s="460" t="s">
        <v>3668</v>
      </c>
      <c r="C319" s="461" t="s">
        <v>179</v>
      </c>
      <c r="D319" s="462">
        <v>705.52</v>
      </c>
      <c r="E319" s="471">
        <v>27.15</v>
      </c>
      <c r="F319" s="463">
        <f t="shared" si="4"/>
        <v>19154.87</v>
      </c>
    </row>
    <row r="320" spans="1:6" x14ac:dyDescent="0.3">
      <c r="A320" s="459" t="s">
        <v>3669</v>
      </c>
      <c r="B320" s="460" t="s">
        <v>1826</v>
      </c>
      <c r="C320" s="461" t="s">
        <v>179</v>
      </c>
      <c r="D320" s="462">
        <v>10.87</v>
      </c>
      <c r="E320" s="471">
        <v>111.99</v>
      </c>
      <c r="F320" s="463">
        <f t="shared" si="4"/>
        <v>1217.33</v>
      </c>
    </row>
    <row r="321" spans="1:6" x14ac:dyDescent="0.3">
      <c r="A321" s="459" t="s">
        <v>3670</v>
      </c>
      <c r="B321" s="460" t="s">
        <v>3671</v>
      </c>
      <c r="C321" s="461" t="s">
        <v>179</v>
      </c>
      <c r="D321" s="462">
        <v>81.64</v>
      </c>
      <c r="E321" s="471">
        <v>111.99</v>
      </c>
      <c r="F321" s="463">
        <f t="shared" si="4"/>
        <v>9142.86</v>
      </c>
    </row>
    <row r="322" spans="1:6" x14ac:dyDescent="0.3">
      <c r="A322" s="464" t="s">
        <v>285</v>
      </c>
      <c r="B322" s="465" t="s">
        <v>3672</v>
      </c>
      <c r="C322" s="472"/>
      <c r="D322" s="473"/>
      <c r="E322" s="468"/>
      <c r="F322" s="467">
        <f t="shared" si="4"/>
        <v>0</v>
      </c>
    </row>
    <row r="323" spans="1:6" ht="27.6" x14ac:dyDescent="0.3">
      <c r="A323" s="459" t="s">
        <v>3673</v>
      </c>
      <c r="B323" s="460" t="s">
        <v>3674</v>
      </c>
      <c r="C323" s="461" t="s">
        <v>115</v>
      </c>
      <c r="D323" s="462">
        <v>704.24</v>
      </c>
      <c r="E323" s="471">
        <v>46.75</v>
      </c>
      <c r="F323" s="463">
        <f t="shared" si="4"/>
        <v>32923.22</v>
      </c>
    </row>
    <row r="324" spans="1:6" ht="27.6" x14ac:dyDescent="0.3">
      <c r="A324" s="459" t="s">
        <v>3675</v>
      </c>
      <c r="B324" s="460" t="s">
        <v>3676</v>
      </c>
      <c r="C324" s="461" t="s">
        <v>115</v>
      </c>
      <c r="D324" s="462">
        <v>157.83000000000001</v>
      </c>
      <c r="E324" s="471">
        <v>49.61</v>
      </c>
      <c r="F324" s="463">
        <f t="shared" si="4"/>
        <v>7829.95</v>
      </c>
    </row>
    <row r="325" spans="1:6" ht="27.6" x14ac:dyDescent="0.3">
      <c r="A325" s="459" t="s">
        <v>3677</v>
      </c>
      <c r="B325" s="460" t="s">
        <v>689</v>
      </c>
      <c r="C325" s="461" t="s">
        <v>115</v>
      </c>
      <c r="D325" s="462">
        <v>109.25</v>
      </c>
      <c r="E325" s="471">
        <v>79.73</v>
      </c>
      <c r="F325" s="463">
        <f t="shared" si="4"/>
        <v>8710.5</v>
      </c>
    </row>
    <row r="326" spans="1:6" ht="27.6" x14ac:dyDescent="0.3">
      <c r="A326" s="459" t="s">
        <v>3678</v>
      </c>
      <c r="B326" s="460" t="s">
        <v>3679</v>
      </c>
      <c r="C326" s="461" t="s">
        <v>115</v>
      </c>
      <c r="D326" s="462">
        <v>150.79</v>
      </c>
      <c r="E326" s="471">
        <v>64.13</v>
      </c>
      <c r="F326" s="463">
        <f t="shared" si="4"/>
        <v>9670.16</v>
      </c>
    </row>
    <row r="327" spans="1:6" ht="27.6" x14ac:dyDescent="0.3">
      <c r="A327" s="459" t="s">
        <v>3680</v>
      </c>
      <c r="B327" s="460" t="s">
        <v>3681</v>
      </c>
      <c r="C327" s="461" t="s">
        <v>115</v>
      </c>
      <c r="D327" s="462">
        <v>31.81</v>
      </c>
      <c r="E327" s="471">
        <v>205.9</v>
      </c>
      <c r="F327" s="463">
        <f t="shared" si="4"/>
        <v>6549.68</v>
      </c>
    </row>
    <row r="328" spans="1:6" ht="27.6" x14ac:dyDescent="0.3">
      <c r="A328" s="459" t="s">
        <v>3682</v>
      </c>
      <c r="B328" s="460" t="s">
        <v>3683</v>
      </c>
      <c r="C328" s="461" t="s">
        <v>115</v>
      </c>
      <c r="D328" s="462">
        <v>8.56</v>
      </c>
      <c r="E328" s="471">
        <v>205.9</v>
      </c>
      <c r="F328" s="463">
        <f t="shared" si="4"/>
        <v>1762.5</v>
      </c>
    </row>
    <row r="329" spans="1:6" ht="27.6" x14ac:dyDescent="0.3">
      <c r="A329" s="459" t="s">
        <v>3684</v>
      </c>
      <c r="B329" s="460" t="s">
        <v>3685</v>
      </c>
      <c r="C329" s="461" t="s">
        <v>115</v>
      </c>
      <c r="D329" s="462">
        <v>27</v>
      </c>
      <c r="E329" s="471">
        <v>205.9</v>
      </c>
      <c r="F329" s="463">
        <f t="shared" si="4"/>
        <v>5559.3</v>
      </c>
    </row>
    <row r="330" spans="1:6" x14ac:dyDescent="0.3">
      <c r="A330" s="459" t="s">
        <v>3686</v>
      </c>
      <c r="B330" s="460" t="s">
        <v>3687</v>
      </c>
      <c r="C330" s="461" t="s">
        <v>91</v>
      </c>
      <c r="D330" s="462">
        <v>39.24</v>
      </c>
      <c r="E330" s="471">
        <v>127.18</v>
      </c>
      <c r="F330" s="463">
        <f t="shared" si="4"/>
        <v>4990.54</v>
      </c>
    </row>
    <row r="331" spans="1:6" x14ac:dyDescent="0.3">
      <c r="A331" s="459" t="s">
        <v>3688</v>
      </c>
      <c r="B331" s="460" t="s">
        <v>3689</v>
      </c>
      <c r="C331" s="461" t="s">
        <v>115</v>
      </c>
      <c r="D331" s="462">
        <v>1717.06</v>
      </c>
      <c r="E331" s="471">
        <v>16.829999999999998</v>
      </c>
      <c r="F331" s="463">
        <f t="shared" si="4"/>
        <v>28898.12</v>
      </c>
    </row>
    <row r="332" spans="1:6" ht="27.6" x14ac:dyDescent="0.3">
      <c r="A332" s="459" t="s">
        <v>3690</v>
      </c>
      <c r="B332" s="460" t="s">
        <v>3691</v>
      </c>
      <c r="C332" s="461" t="s">
        <v>179</v>
      </c>
      <c r="D332" s="462">
        <v>170.48</v>
      </c>
      <c r="E332" s="471">
        <v>37.590000000000003</v>
      </c>
      <c r="F332" s="463">
        <f t="shared" si="4"/>
        <v>6408.34</v>
      </c>
    </row>
    <row r="333" spans="1:6" x14ac:dyDescent="0.3">
      <c r="A333" s="453" t="s">
        <v>3692</v>
      </c>
      <c r="B333" s="454" t="s">
        <v>3693</v>
      </c>
      <c r="C333" s="469"/>
      <c r="D333" s="470"/>
      <c r="E333" s="457"/>
      <c r="F333" s="458">
        <f t="shared" si="4"/>
        <v>0</v>
      </c>
    </row>
    <row r="334" spans="1:6" x14ac:dyDescent="0.3">
      <c r="A334" s="464" t="s">
        <v>298</v>
      </c>
      <c r="B334" s="465" t="s">
        <v>3264</v>
      </c>
      <c r="C334" s="472"/>
      <c r="D334" s="473"/>
      <c r="E334" s="468"/>
      <c r="F334" s="467">
        <f t="shared" si="4"/>
        <v>0</v>
      </c>
    </row>
    <row r="335" spans="1:6" ht="27.6" x14ac:dyDescent="0.3">
      <c r="A335" s="459" t="s">
        <v>3694</v>
      </c>
      <c r="B335" s="460" t="s">
        <v>3695</v>
      </c>
      <c r="C335" s="461" t="s">
        <v>115</v>
      </c>
      <c r="D335" s="462">
        <v>514.04999999999995</v>
      </c>
      <c r="E335" s="471">
        <v>22.9</v>
      </c>
      <c r="F335" s="463">
        <f t="shared" si="4"/>
        <v>11771.75</v>
      </c>
    </row>
    <row r="336" spans="1:6" ht="27.6" x14ac:dyDescent="0.3">
      <c r="A336" s="459" t="s">
        <v>3696</v>
      </c>
      <c r="B336" s="460" t="s">
        <v>3697</v>
      </c>
      <c r="C336" s="461" t="s">
        <v>115</v>
      </c>
      <c r="D336" s="462">
        <v>1427.77</v>
      </c>
      <c r="E336" s="471">
        <v>18.510000000000002</v>
      </c>
      <c r="F336" s="463">
        <f t="shared" si="4"/>
        <v>26428.02</v>
      </c>
    </row>
    <row r="337" spans="1:6" ht="27.6" x14ac:dyDescent="0.3">
      <c r="A337" s="459" t="s">
        <v>3698</v>
      </c>
      <c r="B337" s="460" t="s">
        <v>3699</v>
      </c>
      <c r="C337" s="461" t="s">
        <v>115</v>
      </c>
      <c r="D337" s="462">
        <v>103.22</v>
      </c>
      <c r="E337" s="471">
        <v>17.36</v>
      </c>
      <c r="F337" s="463">
        <f t="shared" ref="F337:F400" si="5">ROUND(E337*D337,2)</f>
        <v>1791.9</v>
      </c>
    </row>
    <row r="338" spans="1:6" ht="27.6" x14ac:dyDescent="0.3">
      <c r="A338" s="459" t="s">
        <v>3700</v>
      </c>
      <c r="B338" s="460" t="s">
        <v>3701</v>
      </c>
      <c r="C338" s="461" t="s">
        <v>115</v>
      </c>
      <c r="D338" s="462">
        <v>1679.29</v>
      </c>
      <c r="E338" s="471">
        <v>14.14</v>
      </c>
      <c r="F338" s="463">
        <f t="shared" si="5"/>
        <v>23745.16</v>
      </c>
    </row>
    <row r="339" spans="1:6" ht="27.6" x14ac:dyDescent="0.3">
      <c r="A339" s="459" t="s">
        <v>3702</v>
      </c>
      <c r="B339" s="460" t="s">
        <v>3703</v>
      </c>
      <c r="C339" s="461" t="s">
        <v>115</v>
      </c>
      <c r="D339" s="462">
        <v>318.23</v>
      </c>
      <c r="E339" s="471">
        <v>14.14</v>
      </c>
      <c r="F339" s="463">
        <f t="shared" si="5"/>
        <v>4499.7700000000004</v>
      </c>
    </row>
    <row r="340" spans="1:6" x14ac:dyDescent="0.3">
      <c r="A340" s="459" t="s">
        <v>3704</v>
      </c>
      <c r="B340" s="460" t="s">
        <v>3705</v>
      </c>
      <c r="C340" s="461" t="s">
        <v>115</v>
      </c>
      <c r="D340" s="462">
        <v>514.04999999999995</v>
      </c>
      <c r="E340" s="471">
        <v>16.79</v>
      </c>
      <c r="F340" s="463">
        <f t="shared" si="5"/>
        <v>8630.9</v>
      </c>
    </row>
    <row r="341" spans="1:6" ht="27.6" x14ac:dyDescent="0.3">
      <c r="A341" s="459" t="s">
        <v>3706</v>
      </c>
      <c r="B341" s="460" t="s">
        <v>3707</v>
      </c>
      <c r="C341" s="461" t="s">
        <v>115</v>
      </c>
      <c r="D341" s="462">
        <v>281.45</v>
      </c>
      <c r="E341" s="471">
        <v>14.14</v>
      </c>
      <c r="F341" s="463">
        <f t="shared" si="5"/>
        <v>3979.7</v>
      </c>
    </row>
    <row r="342" spans="1:6" ht="27.6" x14ac:dyDescent="0.3">
      <c r="A342" s="459" t="s">
        <v>3708</v>
      </c>
      <c r="B342" s="460" t="s">
        <v>3709</v>
      </c>
      <c r="C342" s="461" t="s">
        <v>115</v>
      </c>
      <c r="D342" s="462">
        <v>24.37</v>
      </c>
      <c r="E342" s="471">
        <v>14.14</v>
      </c>
      <c r="F342" s="463">
        <f t="shared" si="5"/>
        <v>344.59</v>
      </c>
    </row>
    <row r="343" spans="1:6" ht="27.6" x14ac:dyDescent="0.3">
      <c r="A343" s="459" t="s">
        <v>3710</v>
      </c>
      <c r="B343" s="460" t="s">
        <v>3711</v>
      </c>
      <c r="C343" s="461" t="s">
        <v>115</v>
      </c>
      <c r="D343" s="462">
        <v>138.78</v>
      </c>
      <c r="E343" s="471">
        <v>14.14</v>
      </c>
      <c r="F343" s="463">
        <f t="shared" si="5"/>
        <v>1962.35</v>
      </c>
    </row>
    <row r="344" spans="1:6" x14ac:dyDescent="0.3">
      <c r="A344" s="459" t="s">
        <v>3712</v>
      </c>
      <c r="B344" s="460" t="s">
        <v>3713</v>
      </c>
      <c r="C344" s="461" t="s">
        <v>115</v>
      </c>
      <c r="D344" s="462">
        <v>209.79</v>
      </c>
      <c r="E344" s="471">
        <v>19.149999999999999</v>
      </c>
      <c r="F344" s="463">
        <f t="shared" si="5"/>
        <v>4017.48</v>
      </c>
    </row>
    <row r="345" spans="1:6" ht="27.6" x14ac:dyDescent="0.3">
      <c r="A345" s="459" t="s">
        <v>3714</v>
      </c>
      <c r="B345" s="460" t="s">
        <v>3715</v>
      </c>
      <c r="C345" s="461" t="s">
        <v>115</v>
      </c>
      <c r="D345" s="462">
        <v>41.86</v>
      </c>
      <c r="E345" s="471">
        <v>19.149999999999999</v>
      </c>
      <c r="F345" s="463">
        <f t="shared" si="5"/>
        <v>801.62</v>
      </c>
    </row>
    <row r="346" spans="1:6" ht="27.6" x14ac:dyDescent="0.3">
      <c r="A346" s="459" t="s">
        <v>3716</v>
      </c>
      <c r="B346" s="460" t="s">
        <v>3717</v>
      </c>
      <c r="C346" s="461" t="s">
        <v>115</v>
      </c>
      <c r="D346" s="462">
        <v>388.75</v>
      </c>
      <c r="E346" s="471">
        <v>14.14</v>
      </c>
      <c r="F346" s="463">
        <f t="shared" si="5"/>
        <v>5496.93</v>
      </c>
    </row>
    <row r="347" spans="1:6" ht="27.6" x14ac:dyDescent="0.3">
      <c r="A347" s="459" t="s">
        <v>3718</v>
      </c>
      <c r="B347" s="460" t="s">
        <v>3719</v>
      </c>
      <c r="C347" s="461" t="s">
        <v>115</v>
      </c>
      <c r="D347" s="462">
        <v>645.14</v>
      </c>
      <c r="E347" s="471">
        <v>14.93</v>
      </c>
      <c r="F347" s="463">
        <f t="shared" si="5"/>
        <v>9631.94</v>
      </c>
    </row>
    <row r="348" spans="1:6" ht="27.6" x14ac:dyDescent="0.3">
      <c r="A348" s="459" t="s">
        <v>3720</v>
      </c>
      <c r="B348" s="460" t="s">
        <v>3721</v>
      </c>
      <c r="C348" s="461" t="s">
        <v>115</v>
      </c>
      <c r="D348" s="462">
        <v>2030.96</v>
      </c>
      <c r="E348" s="471">
        <v>14.93</v>
      </c>
      <c r="F348" s="463">
        <f t="shared" si="5"/>
        <v>30322.23</v>
      </c>
    </row>
    <row r="349" spans="1:6" ht="27.6" x14ac:dyDescent="0.3">
      <c r="A349" s="459" t="s">
        <v>3722</v>
      </c>
      <c r="B349" s="460" t="s">
        <v>3723</v>
      </c>
      <c r="C349" s="461" t="s">
        <v>115</v>
      </c>
      <c r="D349" s="462">
        <v>608.38</v>
      </c>
      <c r="E349" s="471">
        <v>14.93</v>
      </c>
      <c r="F349" s="463">
        <f t="shared" si="5"/>
        <v>9083.11</v>
      </c>
    </row>
    <row r="350" spans="1:6" x14ac:dyDescent="0.3">
      <c r="A350" s="464" t="s">
        <v>300</v>
      </c>
      <c r="B350" s="465" t="s">
        <v>3651</v>
      </c>
      <c r="C350" s="472"/>
      <c r="D350" s="473"/>
      <c r="E350" s="468"/>
      <c r="F350" s="467">
        <f t="shared" si="5"/>
        <v>0</v>
      </c>
    </row>
    <row r="351" spans="1:6" ht="27.6" x14ac:dyDescent="0.3">
      <c r="A351" s="459" t="s">
        <v>3724</v>
      </c>
      <c r="B351" s="460" t="s">
        <v>3721</v>
      </c>
      <c r="C351" s="461" t="s">
        <v>115</v>
      </c>
      <c r="D351" s="462">
        <v>1478.8</v>
      </c>
      <c r="E351" s="471">
        <v>14.93</v>
      </c>
      <c r="F351" s="463">
        <f t="shared" si="5"/>
        <v>22078.48</v>
      </c>
    </row>
    <row r="352" spans="1:6" ht="27.6" x14ac:dyDescent="0.3">
      <c r="A352" s="459" t="s">
        <v>3725</v>
      </c>
      <c r="B352" s="460" t="s">
        <v>3723</v>
      </c>
      <c r="C352" s="461" t="s">
        <v>115</v>
      </c>
      <c r="D352" s="462">
        <v>97.27</v>
      </c>
      <c r="E352" s="471">
        <v>14.93</v>
      </c>
      <c r="F352" s="463">
        <f t="shared" si="5"/>
        <v>1452.24</v>
      </c>
    </row>
    <row r="353" spans="1:6" x14ac:dyDescent="0.3">
      <c r="A353" s="464" t="s">
        <v>302</v>
      </c>
      <c r="B353" s="465" t="s">
        <v>3726</v>
      </c>
      <c r="C353" s="472"/>
      <c r="D353" s="473"/>
      <c r="E353" s="468"/>
      <c r="F353" s="467">
        <f t="shared" si="5"/>
        <v>0</v>
      </c>
    </row>
    <row r="354" spans="1:6" x14ac:dyDescent="0.3">
      <c r="A354" s="453" t="s">
        <v>3727</v>
      </c>
      <c r="B354" s="454" t="s">
        <v>1139</v>
      </c>
      <c r="C354" s="469"/>
      <c r="D354" s="470"/>
      <c r="E354" s="457"/>
      <c r="F354" s="458">
        <f t="shared" si="5"/>
        <v>0</v>
      </c>
    </row>
    <row r="355" spans="1:6" ht="41.4" x14ac:dyDescent="0.3">
      <c r="A355" s="459" t="s">
        <v>3728</v>
      </c>
      <c r="B355" s="460" t="s">
        <v>3729</v>
      </c>
      <c r="C355" s="461" t="s">
        <v>115</v>
      </c>
      <c r="D355" s="462">
        <v>6104.66</v>
      </c>
      <c r="E355" s="471">
        <v>16.03</v>
      </c>
      <c r="F355" s="463">
        <f t="shared" si="5"/>
        <v>97857.7</v>
      </c>
    </row>
    <row r="356" spans="1:6" x14ac:dyDescent="0.3">
      <c r="A356" s="453" t="s">
        <v>3730</v>
      </c>
      <c r="B356" s="454" t="s">
        <v>3613</v>
      </c>
      <c r="C356" s="469"/>
      <c r="D356" s="470"/>
      <c r="E356" s="457"/>
      <c r="F356" s="458">
        <f t="shared" si="5"/>
        <v>0</v>
      </c>
    </row>
    <row r="357" spans="1:6" ht="27.6" x14ac:dyDescent="0.3">
      <c r="A357" s="459" t="s">
        <v>3731</v>
      </c>
      <c r="B357" s="460" t="s">
        <v>2155</v>
      </c>
      <c r="C357" s="461" t="s">
        <v>115</v>
      </c>
      <c r="D357" s="462">
        <v>416</v>
      </c>
      <c r="E357" s="471">
        <v>72.5</v>
      </c>
      <c r="F357" s="463">
        <f t="shared" si="5"/>
        <v>30160</v>
      </c>
    </row>
    <row r="358" spans="1:6" x14ac:dyDescent="0.3">
      <c r="A358" s="453" t="s">
        <v>3732</v>
      </c>
      <c r="B358" s="454" t="s">
        <v>3733</v>
      </c>
      <c r="C358" s="469"/>
      <c r="D358" s="470"/>
      <c r="E358" s="457"/>
      <c r="F358" s="458">
        <f t="shared" si="5"/>
        <v>0</v>
      </c>
    </row>
    <row r="359" spans="1:6" x14ac:dyDescent="0.3">
      <c r="A359" s="464" t="s">
        <v>331</v>
      </c>
      <c r="B359" s="465" t="s">
        <v>3734</v>
      </c>
      <c r="C359" s="472"/>
      <c r="D359" s="473"/>
      <c r="E359" s="468"/>
      <c r="F359" s="467">
        <f t="shared" si="5"/>
        <v>0</v>
      </c>
    </row>
    <row r="360" spans="1:6" ht="27.6" x14ac:dyDescent="0.3">
      <c r="A360" s="459" t="s">
        <v>3735</v>
      </c>
      <c r="B360" s="460" t="s">
        <v>3736</v>
      </c>
      <c r="C360" s="461" t="s">
        <v>179</v>
      </c>
      <c r="D360" s="462">
        <v>222.1</v>
      </c>
      <c r="E360" s="471">
        <v>28.61</v>
      </c>
      <c r="F360" s="463">
        <f t="shared" si="5"/>
        <v>6354.28</v>
      </c>
    </row>
    <row r="361" spans="1:6" ht="27.6" x14ac:dyDescent="0.3">
      <c r="A361" s="459" t="s">
        <v>3737</v>
      </c>
      <c r="B361" s="460" t="s">
        <v>3738</v>
      </c>
      <c r="C361" s="461" t="s">
        <v>179</v>
      </c>
      <c r="D361" s="462">
        <v>265.5</v>
      </c>
      <c r="E361" s="471">
        <v>38.58</v>
      </c>
      <c r="F361" s="463">
        <f t="shared" si="5"/>
        <v>10242.99</v>
      </c>
    </row>
    <row r="362" spans="1:6" ht="27.6" x14ac:dyDescent="0.3">
      <c r="A362" s="459" t="s">
        <v>3739</v>
      </c>
      <c r="B362" s="460" t="s">
        <v>3740</v>
      </c>
      <c r="C362" s="461" t="s">
        <v>179</v>
      </c>
      <c r="D362" s="462">
        <v>165.1</v>
      </c>
      <c r="E362" s="471">
        <v>34</v>
      </c>
      <c r="F362" s="463">
        <f t="shared" si="5"/>
        <v>5613.4</v>
      </c>
    </row>
    <row r="363" spans="1:6" ht="27.6" x14ac:dyDescent="0.3">
      <c r="A363" s="459" t="s">
        <v>3741</v>
      </c>
      <c r="B363" s="460" t="s">
        <v>3742</v>
      </c>
      <c r="C363" s="461" t="s">
        <v>179</v>
      </c>
      <c r="D363" s="462">
        <v>140.80000000000001</v>
      </c>
      <c r="E363" s="471">
        <v>30.75</v>
      </c>
      <c r="F363" s="463">
        <f t="shared" si="5"/>
        <v>4329.6000000000004</v>
      </c>
    </row>
    <row r="364" spans="1:6" ht="27.6" x14ac:dyDescent="0.3">
      <c r="A364" s="459" t="s">
        <v>3743</v>
      </c>
      <c r="B364" s="460" t="s">
        <v>3744</v>
      </c>
      <c r="C364" s="461" t="s">
        <v>179</v>
      </c>
      <c r="D364" s="462">
        <v>64.900000000000006</v>
      </c>
      <c r="E364" s="471">
        <v>49.9</v>
      </c>
      <c r="F364" s="463">
        <f t="shared" si="5"/>
        <v>3238.51</v>
      </c>
    </row>
    <row r="365" spans="1:6" ht="41.4" x14ac:dyDescent="0.3">
      <c r="A365" s="459" t="s">
        <v>3745</v>
      </c>
      <c r="B365" s="460" t="s">
        <v>1974</v>
      </c>
      <c r="C365" s="461" t="s">
        <v>217</v>
      </c>
      <c r="D365" s="462">
        <v>58</v>
      </c>
      <c r="E365" s="471">
        <v>7.01</v>
      </c>
      <c r="F365" s="463">
        <f t="shared" si="5"/>
        <v>406.58</v>
      </c>
    </row>
    <row r="366" spans="1:6" ht="41.4" x14ac:dyDescent="0.3">
      <c r="A366" s="459" t="s">
        <v>3746</v>
      </c>
      <c r="B366" s="460" t="s">
        <v>3747</v>
      </c>
      <c r="C366" s="461" t="s">
        <v>217</v>
      </c>
      <c r="D366" s="462">
        <v>20</v>
      </c>
      <c r="E366" s="471">
        <v>6.24</v>
      </c>
      <c r="F366" s="463">
        <f t="shared" si="5"/>
        <v>124.8</v>
      </c>
    </row>
    <row r="367" spans="1:6" ht="41.4" x14ac:dyDescent="0.3">
      <c r="A367" s="459" t="s">
        <v>3748</v>
      </c>
      <c r="B367" s="460" t="s">
        <v>3749</v>
      </c>
      <c r="C367" s="461" t="s">
        <v>217</v>
      </c>
      <c r="D367" s="462">
        <v>48</v>
      </c>
      <c r="E367" s="471">
        <v>15.11</v>
      </c>
      <c r="F367" s="463">
        <f t="shared" si="5"/>
        <v>725.28</v>
      </c>
    </row>
    <row r="368" spans="1:6" ht="41.4" x14ac:dyDescent="0.3">
      <c r="A368" s="459" t="s">
        <v>3750</v>
      </c>
      <c r="B368" s="460" t="s">
        <v>3751</v>
      </c>
      <c r="C368" s="461" t="s">
        <v>217</v>
      </c>
      <c r="D368" s="462">
        <v>22</v>
      </c>
      <c r="E368" s="471">
        <v>18.93</v>
      </c>
      <c r="F368" s="463">
        <f t="shared" si="5"/>
        <v>416.46</v>
      </c>
    </row>
    <row r="369" spans="1:6" ht="41.4" x14ac:dyDescent="0.3">
      <c r="A369" s="459" t="s">
        <v>3752</v>
      </c>
      <c r="B369" s="460" t="s">
        <v>1976</v>
      </c>
      <c r="C369" s="461" t="s">
        <v>217</v>
      </c>
      <c r="D369" s="462">
        <v>18</v>
      </c>
      <c r="E369" s="471">
        <v>20.29</v>
      </c>
      <c r="F369" s="463">
        <f t="shared" si="5"/>
        <v>365.22</v>
      </c>
    </row>
    <row r="370" spans="1:6" ht="41.4" x14ac:dyDescent="0.3">
      <c r="A370" s="459" t="s">
        <v>3753</v>
      </c>
      <c r="B370" s="460" t="s">
        <v>3754</v>
      </c>
      <c r="C370" s="461" t="s">
        <v>217</v>
      </c>
      <c r="D370" s="462">
        <v>2</v>
      </c>
      <c r="E370" s="471">
        <v>31.4</v>
      </c>
      <c r="F370" s="463">
        <f t="shared" si="5"/>
        <v>62.8</v>
      </c>
    </row>
    <row r="371" spans="1:6" ht="27.6" x14ac:dyDescent="0.3">
      <c r="A371" s="459" t="s">
        <v>3755</v>
      </c>
      <c r="B371" s="460" t="s">
        <v>790</v>
      </c>
      <c r="C371" s="461" t="s">
        <v>217</v>
      </c>
      <c r="D371" s="462">
        <v>2</v>
      </c>
      <c r="E371" s="471">
        <v>8.34</v>
      </c>
      <c r="F371" s="463">
        <f t="shared" si="5"/>
        <v>16.68</v>
      </c>
    </row>
    <row r="372" spans="1:6" ht="27.6" x14ac:dyDescent="0.3">
      <c r="A372" s="459" t="s">
        <v>3756</v>
      </c>
      <c r="B372" s="460" t="s">
        <v>3757</v>
      </c>
      <c r="C372" s="461" t="s">
        <v>217</v>
      </c>
      <c r="D372" s="462">
        <v>13</v>
      </c>
      <c r="E372" s="471">
        <v>15.68</v>
      </c>
      <c r="F372" s="463">
        <f t="shared" si="5"/>
        <v>203.84</v>
      </c>
    </row>
    <row r="373" spans="1:6" ht="27.6" x14ac:dyDescent="0.3">
      <c r="A373" s="459" t="s">
        <v>3758</v>
      </c>
      <c r="B373" s="460" t="s">
        <v>3759</v>
      </c>
      <c r="C373" s="461" t="s">
        <v>217</v>
      </c>
      <c r="D373" s="462">
        <v>6</v>
      </c>
      <c r="E373" s="471">
        <v>15.68</v>
      </c>
      <c r="F373" s="463">
        <f t="shared" si="5"/>
        <v>94.08</v>
      </c>
    </row>
    <row r="374" spans="1:6" ht="27.6" x14ac:dyDescent="0.3">
      <c r="A374" s="459" t="s">
        <v>3760</v>
      </c>
      <c r="B374" s="460" t="s">
        <v>798</v>
      </c>
      <c r="C374" s="461" t="s">
        <v>217</v>
      </c>
      <c r="D374" s="462">
        <v>14</v>
      </c>
      <c r="E374" s="471">
        <v>13.78</v>
      </c>
      <c r="F374" s="463">
        <f t="shared" si="5"/>
        <v>192.92</v>
      </c>
    </row>
    <row r="375" spans="1:6" ht="27.6" x14ac:dyDescent="0.3">
      <c r="A375" s="459" t="s">
        <v>3761</v>
      </c>
      <c r="B375" s="460" t="s">
        <v>3762</v>
      </c>
      <c r="C375" s="461" t="s">
        <v>217</v>
      </c>
      <c r="D375" s="462">
        <v>1</v>
      </c>
      <c r="E375" s="471">
        <v>13.78</v>
      </c>
      <c r="F375" s="463">
        <f t="shared" si="5"/>
        <v>13.78</v>
      </c>
    </row>
    <row r="376" spans="1:6" ht="27.6" x14ac:dyDescent="0.3">
      <c r="A376" s="459" t="s">
        <v>3763</v>
      </c>
      <c r="B376" s="460" t="s">
        <v>3764</v>
      </c>
      <c r="C376" s="461" t="s">
        <v>217</v>
      </c>
      <c r="D376" s="462">
        <v>12</v>
      </c>
      <c r="E376" s="471">
        <v>17.36</v>
      </c>
      <c r="F376" s="463">
        <f t="shared" si="5"/>
        <v>208.32</v>
      </c>
    </row>
    <row r="377" spans="1:6" ht="27.6" x14ac:dyDescent="0.3">
      <c r="A377" s="459" t="s">
        <v>3765</v>
      </c>
      <c r="B377" s="460" t="s">
        <v>1983</v>
      </c>
      <c r="C377" s="461" t="s">
        <v>217</v>
      </c>
      <c r="D377" s="462">
        <v>5</v>
      </c>
      <c r="E377" s="471">
        <v>20.46</v>
      </c>
      <c r="F377" s="463">
        <f t="shared" si="5"/>
        <v>102.3</v>
      </c>
    </row>
    <row r="378" spans="1:6" ht="27.6" x14ac:dyDescent="0.3">
      <c r="A378" s="459" t="s">
        <v>3766</v>
      </c>
      <c r="B378" s="460" t="s">
        <v>3767</v>
      </c>
      <c r="C378" s="461" t="s">
        <v>217</v>
      </c>
      <c r="D378" s="462">
        <v>12</v>
      </c>
      <c r="E378" s="471">
        <v>11.36</v>
      </c>
      <c r="F378" s="463">
        <f t="shared" si="5"/>
        <v>136.32</v>
      </c>
    </row>
    <row r="379" spans="1:6" ht="27.6" x14ac:dyDescent="0.3">
      <c r="A379" s="459" t="s">
        <v>3768</v>
      </c>
      <c r="B379" s="460" t="s">
        <v>3769</v>
      </c>
      <c r="C379" s="461" t="s">
        <v>217</v>
      </c>
      <c r="D379" s="462">
        <v>6</v>
      </c>
      <c r="E379" s="471">
        <v>6.95</v>
      </c>
      <c r="F379" s="463">
        <f t="shared" si="5"/>
        <v>41.7</v>
      </c>
    </row>
    <row r="380" spans="1:6" ht="27.6" x14ac:dyDescent="0.3">
      <c r="A380" s="459" t="s">
        <v>3770</v>
      </c>
      <c r="B380" s="460" t="s">
        <v>3771</v>
      </c>
      <c r="C380" s="461" t="s">
        <v>217</v>
      </c>
      <c r="D380" s="462">
        <v>5</v>
      </c>
      <c r="E380" s="471">
        <v>23.49</v>
      </c>
      <c r="F380" s="463">
        <f t="shared" si="5"/>
        <v>117.45</v>
      </c>
    </row>
    <row r="381" spans="1:6" ht="27.6" x14ac:dyDescent="0.3">
      <c r="A381" s="459" t="s">
        <v>3772</v>
      </c>
      <c r="B381" s="460" t="s">
        <v>3773</v>
      </c>
      <c r="C381" s="461" t="s">
        <v>217</v>
      </c>
      <c r="D381" s="462">
        <v>134</v>
      </c>
      <c r="E381" s="471">
        <v>11.23</v>
      </c>
      <c r="F381" s="463">
        <f t="shared" si="5"/>
        <v>1504.82</v>
      </c>
    </row>
    <row r="382" spans="1:6" ht="27.6" x14ac:dyDescent="0.3">
      <c r="A382" s="459" t="s">
        <v>3774</v>
      </c>
      <c r="B382" s="460" t="s">
        <v>3775</v>
      </c>
      <c r="C382" s="461" t="s">
        <v>217</v>
      </c>
      <c r="D382" s="462">
        <v>129</v>
      </c>
      <c r="E382" s="471">
        <v>15.2</v>
      </c>
      <c r="F382" s="463">
        <f t="shared" si="5"/>
        <v>1960.8</v>
      </c>
    </row>
    <row r="383" spans="1:6" ht="27.6" x14ac:dyDescent="0.3">
      <c r="A383" s="459" t="s">
        <v>3776</v>
      </c>
      <c r="B383" s="460" t="s">
        <v>814</v>
      </c>
      <c r="C383" s="461" t="s">
        <v>217</v>
      </c>
      <c r="D383" s="462">
        <v>80</v>
      </c>
      <c r="E383" s="471">
        <v>15.55</v>
      </c>
      <c r="F383" s="463">
        <f t="shared" si="5"/>
        <v>1244</v>
      </c>
    </row>
    <row r="384" spans="1:6" ht="27.6" x14ac:dyDescent="0.3">
      <c r="A384" s="459" t="s">
        <v>3777</v>
      </c>
      <c r="B384" s="460" t="s">
        <v>2004</v>
      </c>
      <c r="C384" s="461" t="s">
        <v>217</v>
      </c>
      <c r="D384" s="462">
        <v>29</v>
      </c>
      <c r="E384" s="471">
        <v>43.19</v>
      </c>
      <c r="F384" s="463">
        <f t="shared" si="5"/>
        <v>1252.51</v>
      </c>
    </row>
    <row r="385" spans="1:6" ht="27.6" x14ac:dyDescent="0.3">
      <c r="A385" s="459" t="s">
        <v>3778</v>
      </c>
      <c r="B385" s="460" t="s">
        <v>3779</v>
      </c>
      <c r="C385" s="461" t="s">
        <v>217</v>
      </c>
      <c r="D385" s="462">
        <v>9</v>
      </c>
      <c r="E385" s="471">
        <v>106.66</v>
      </c>
      <c r="F385" s="463">
        <f t="shared" si="5"/>
        <v>959.94</v>
      </c>
    </row>
    <row r="386" spans="1:6" ht="41.4" x14ac:dyDescent="0.3">
      <c r="A386" s="459" t="s">
        <v>3780</v>
      </c>
      <c r="B386" s="460" t="s">
        <v>818</v>
      </c>
      <c r="C386" s="461" t="s">
        <v>217</v>
      </c>
      <c r="D386" s="462">
        <v>25</v>
      </c>
      <c r="E386" s="471">
        <v>18.23</v>
      </c>
      <c r="F386" s="463">
        <f t="shared" si="5"/>
        <v>455.75</v>
      </c>
    </row>
    <row r="387" spans="1:6" ht="41.4" x14ac:dyDescent="0.3">
      <c r="A387" s="459" t="s">
        <v>3781</v>
      </c>
      <c r="B387" s="460" t="s">
        <v>816</v>
      </c>
      <c r="C387" s="461" t="s">
        <v>217</v>
      </c>
      <c r="D387" s="462">
        <v>63</v>
      </c>
      <c r="E387" s="471">
        <v>14.7</v>
      </c>
      <c r="F387" s="463">
        <f t="shared" si="5"/>
        <v>926.1</v>
      </c>
    </row>
    <row r="388" spans="1:6" ht="27.6" x14ac:dyDescent="0.3">
      <c r="A388" s="459" t="s">
        <v>3782</v>
      </c>
      <c r="B388" s="460" t="s">
        <v>820</v>
      </c>
      <c r="C388" s="461" t="s">
        <v>217</v>
      </c>
      <c r="D388" s="462">
        <v>37</v>
      </c>
      <c r="E388" s="471">
        <v>14.04</v>
      </c>
      <c r="F388" s="463">
        <f t="shared" si="5"/>
        <v>519.48</v>
      </c>
    </row>
    <row r="389" spans="1:6" ht="27.6" x14ac:dyDescent="0.3">
      <c r="A389" s="459" t="s">
        <v>3783</v>
      </c>
      <c r="B389" s="460" t="s">
        <v>822</v>
      </c>
      <c r="C389" s="461" t="s">
        <v>217</v>
      </c>
      <c r="D389" s="462">
        <v>8</v>
      </c>
      <c r="E389" s="471">
        <v>19.46</v>
      </c>
      <c r="F389" s="463">
        <f t="shared" si="5"/>
        <v>155.68</v>
      </c>
    </row>
    <row r="390" spans="1:6" ht="27.6" x14ac:dyDescent="0.3">
      <c r="A390" s="459" t="s">
        <v>3784</v>
      </c>
      <c r="B390" s="460" t="s">
        <v>826</v>
      </c>
      <c r="C390" s="461" t="s">
        <v>217</v>
      </c>
      <c r="D390" s="462">
        <v>27</v>
      </c>
      <c r="E390" s="471">
        <v>24.28</v>
      </c>
      <c r="F390" s="463">
        <f t="shared" si="5"/>
        <v>655.56</v>
      </c>
    </row>
    <row r="391" spans="1:6" ht="27.6" x14ac:dyDescent="0.3">
      <c r="A391" s="459" t="s">
        <v>3785</v>
      </c>
      <c r="B391" s="460" t="s">
        <v>2014</v>
      </c>
      <c r="C391" s="461" t="s">
        <v>217</v>
      </c>
      <c r="D391" s="462">
        <v>28</v>
      </c>
      <c r="E391" s="471">
        <v>49.96</v>
      </c>
      <c r="F391" s="463">
        <f t="shared" si="5"/>
        <v>1398.88</v>
      </c>
    </row>
    <row r="392" spans="1:6" ht="27.6" x14ac:dyDescent="0.3">
      <c r="A392" s="459" t="s">
        <v>3786</v>
      </c>
      <c r="B392" s="460" t="s">
        <v>3787</v>
      </c>
      <c r="C392" s="461" t="s">
        <v>217</v>
      </c>
      <c r="D392" s="462">
        <v>3</v>
      </c>
      <c r="E392" s="471">
        <v>83.18</v>
      </c>
      <c r="F392" s="463">
        <f t="shared" si="5"/>
        <v>249.54</v>
      </c>
    </row>
    <row r="393" spans="1:6" ht="27.6" x14ac:dyDescent="0.3">
      <c r="A393" s="459" t="s">
        <v>3788</v>
      </c>
      <c r="B393" s="460" t="s">
        <v>3789</v>
      </c>
      <c r="C393" s="461" t="s">
        <v>217</v>
      </c>
      <c r="D393" s="462">
        <v>5</v>
      </c>
      <c r="E393" s="471">
        <v>15.24</v>
      </c>
      <c r="F393" s="463">
        <f t="shared" si="5"/>
        <v>76.2</v>
      </c>
    </row>
    <row r="394" spans="1:6" ht="27.6" x14ac:dyDescent="0.3">
      <c r="A394" s="459" t="s">
        <v>3790</v>
      </c>
      <c r="B394" s="460" t="s">
        <v>3791</v>
      </c>
      <c r="C394" s="461" t="s">
        <v>217</v>
      </c>
      <c r="D394" s="462">
        <v>5</v>
      </c>
      <c r="E394" s="471">
        <v>21.45</v>
      </c>
      <c r="F394" s="463">
        <f t="shared" si="5"/>
        <v>107.25</v>
      </c>
    </row>
    <row r="395" spans="1:6" ht="27.6" x14ac:dyDescent="0.3">
      <c r="A395" s="459" t="s">
        <v>3792</v>
      </c>
      <c r="B395" s="460" t="s">
        <v>3793</v>
      </c>
      <c r="C395" s="461" t="s">
        <v>217</v>
      </c>
      <c r="D395" s="462">
        <v>1</v>
      </c>
      <c r="E395" s="471">
        <v>31.76</v>
      </c>
      <c r="F395" s="463">
        <f t="shared" si="5"/>
        <v>31.76</v>
      </c>
    </row>
    <row r="396" spans="1:6" ht="27.6" x14ac:dyDescent="0.3">
      <c r="A396" s="459" t="s">
        <v>3794</v>
      </c>
      <c r="B396" s="460" t="s">
        <v>3795</v>
      </c>
      <c r="C396" s="461" t="s">
        <v>217</v>
      </c>
      <c r="D396" s="462">
        <v>2</v>
      </c>
      <c r="E396" s="471">
        <v>31.76</v>
      </c>
      <c r="F396" s="463">
        <f t="shared" si="5"/>
        <v>63.52</v>
      </c>
    </row>
    <row r="397" spans="1:6" ht="41.4" x14ac:dyDescent="0.3">
      <c r="A397" s="459" t="s">
        <v>3796</v>
      </c>
      <c r="B397" s="460" t="s">
        <v>2020</v>
      </c>
      <c r="C397" s="461" t="s">
        <v>217</v>
      </c>
      <c r="D397" s="462">
        <v>13</v>
      </c>
      <c r="E397" s="471">
        <v>22.79</v>
      </c>
      <c r="F397" s="463">
        <f t="shared" si="5"/>
        <v>296.27</v>
      </c>
    </row>
    <row r="398" spans="1:6" ht="41.4" x14ac:dyDescent="0.3">
      <c r="A398" s="459" t="s">
        <v>3797</v>
      </c>
      <c r="B398" s="460" t="s">
        <v>3798</v>
      </c>
      <c r="C398" s="461" t="s">
        <v>217</v>
      </c>
      <c r="D398" s="462">
        <v>3</v>
      </c>
      <c r="E398" s="471">
        <v>24.73</v>
      </c>
      <c r="F398" s="463">
        <f t="shared" si="5"/>
        <v>74.19</v>
      </c>
    </row>
    <row r="399" spans="1:6" x14ac:dyDescent="0.3">
      <c r="A399" s="464" t="s">
        <v>333</v>
      </c>
      <c r="B399" s="465" t="s">
        <v>3799</v>
      </c>
      <c r="C399" s="472"/>
      <c r="D399" s="473"/>
      <c r="E399" s="468"/>
      <c r="F399" s="467">
        <f t="shared" si="5"/>
        <v>0</v>
      </c>
    </row>
    <row r="400" spans="1:6" ht="27.6" x14ac:dyDescent="0.3">
      <c r="A400" s="459" t="s">
        <v>3800</v>
      </c>
      <c r="B400" s="460" t="s">
        <v>927</v>
      </c>
      <c r="C400" s="461" t="s">
        <v>217</v>
      </c>
      <c r="D400" s="462">
        <v>10</v>
      </c>
      <c r="E400" s="471">
        <v>67.209999999999994</v>
      </c>
      <c r="F400" s="463">
        <f t="shared" si="5"/>
        <v>672.1</v>
      </c>
    </row>
    <row r="401" spans="1:6" ht="27.6" x14ac:dyDescent="0.3">
      <c r="A401" s="459" t="s">
        <v>3801</v>
      </c>
      <c r="B401" s="460" t="s">
        <v>962</v>
      </c>
      <c r="C401" s="461" t="s">
        <v>217</v>
      </c>
      <c r="D401" s="462">
        <v>1</v>
      </c>
      <c r="E401" s="471">
        <v>316.01</v>
      </c>
      <c r="F401" s="463">
        <f t="shared" ref="F401:F464" si="6">ROUND(E401*D401,2)</f>
        <v>316.01</v>
      </c>
    </row>
    <row r="402" spans="1:6" ht="27.6" x14ac:dyDescent="0.3">
      <c r="A402" s="459" t="s">
        <v>3802</v>
      </c>
      <c r="B402" s="460" t="s">
        <v>2030</v>
      </c>
      <c r="C402" s="461" t="s">
        <v>217</v>
      </c>
      <c r="D402" s="462">
        <v>9</v>
      </c>
      <c r="E402" s="471">
        <v>160.04</v>
      </c>
      <c r="F402" s="463">
        <f t="shared" si="6"/>
        <v>1440.36</v>
      </c>
    </row>
    <row r="403" spans="1:6" ht="27.6" x14ac:dyDescent="0.3">
      <c r="A403" s="459" t="s">
        <v>3803</v>
      </c>
      <c r="B403" s="460" t="s">
        <v>2024</v>
      </c>
      <c r="C403" s="461" t="s">
        <v>217</v>
      </c>
      <c r="D403" s="462">
        <v>21</v>
      </c>
      <c r="E403" s="471">
        <v>182.64</v>
      </c>
      <c r="F403" s="463">
        <f t="shared" si="6"/>
        <v>3835.44</v>
      </c>
    </row>
    <row r="404" spans="1:6" ht="27.6" x14ac:dyDescent="0.3">
      <c r="A404" s="459" t="s">
        <v>3804</v>
      </c>
      <c r="B404" s="460" t="s">
        <v>848</v>
      </c>
      <c r="C404" s="461" t="s">
        <v>217</v>
      </c>
      <c r="D404" s="462">
        <v>28</v>
      </c>
      <c r="E404" s="471">
        <v>103.28</v>
      </c>
      <c r="F404" s="463">
        <f t="shared" si="6"/>
        <v>2891.84</v>
      </c>
    </row>
    <row r="405" spans="1:6" ht="27.6" x14ac:dyDescent="0.3">
      <c r="A405" s="459" t="s">
        <v>3805</v>
      </c>
      <c r="B405" s="460" t="s">
        <v>3806</v>
      </c>
      <c r="C405" s="461" t="s">
        <v>217</v>
      </c>
      <c r="D405" s="462">
        <v>12</v>
      </c>
      <c r="E405" s="471">
        <v>98.2</v>
      </c>
      <c r="F405" s="463">
        <f t="shared" si="6"/>
        <v>1178.4000000000001</v>
      </c>
    </row>
    <row r="406" spans="1:6" ht="27.6" x14ac:dyDescent="0.3">
      <c r="A406" s="459" t="s">
        <v>3807</v>
      </c>
      <c r="B406" s="460" t="s">
        <v>3808</v>
      </c>
      <c r="C406" s="461" t="s">
        <v>217</v>
      </c>
      <c r="D406" s="462">
        <v>2</v>
      </c>
      <c r="E406" s="471">
        <v>178.15</v>
      </c>
      <c r="F406" s="463">
        <f t="shared" si="6"/>
        <v>356.3</v>
      </c>
    </row>
    <row r="407" spans="1:6" ht="27.6" x14ac:dyDescent="0.3">
      <c r="A407" s="459" t="s">
        <v>3809</v>
      </c>
      <c r="B407" s="460" t="s">
        <v>3810</v>
      </c>
      <c r="C407" s="461" t="s">
        <v>217</v>
      </c>
      <c r="D407" s="462">
        <v>1</v>
      </c>
      <c r="E407" s="471">
        <v>319.95</v>
      </c>
      <c r="F407" s="463">
        <f t="shared" si="6"/>
        <v>319.95</v>
      </c>
    </row>
    <row r="408" spans="1:6" x14ac:dyDescent="0.3">
      <c r="A408" s="464" t="s">
        <v>334</v>
      </c>
      <c r="B408" s="465" t="s">
        <v>3726</v>
      </c>
      <c r="C408" s="472"/>
      <c r="D408" s="473"/>
      <c r="E408" s="468"/>
      <c r="F408" s="467">
        <f t="shared" si="6"/>
        <v>0</v>
      </c>
    </row>
    <row r="409" spans="1:6" ht="27.6" x14ac:dyDescent="0.3">
      <c r="A409" s="459" t="s">
        <v>3811</v>
      </c>
      <c r="B409" s="460" t="s">
        <v>3812</v>
      </c>
      <c r="C409" s="461" t="s">
        <v>217</v>
      </c>
      <c r="D409" s="462">
        <v>1</v>
      </c>
      <c r="E409" s="471">
        <v>62632.31</v>
      </c>
      <c r="F409" s="463">
        <f t="shared" si="6"/>
        <v>62632.31</v>
      </c>
    </row>
    <row r="410" spans="1:6" x14ac:dyDescent="0.3">
      <c r="A410" s="459" t="s">
        <v>3813</v>
      </c>
      <c r="B410" s="460" t="s">
        <v>3814</v>
      </c>
      <c r="C410" s="461" t="s">
        <v>217</v>
      </c>
      <c r="D410" s="462">
        <v>2</v>
      </c>
      <c r="E410" s="471">
        <v>2200.0100000000002</v>
      </c>
      <c r="F410" s="463">
        <f t="shared" si="6"/>
        <v>4400.0200000000004</v>
      </c>
    </row>
    <row r="411" spans="1:6" ht="27.6" x14ac:dyDescent="0.3">
      <c r="A411" s="459" t="s">
        <v>3815</v>
      </c>
      <c r="B411" s="460" t="s">
        <v>3816</v>
      </c>
      <c r="C411" s="461" t="s">
        <v>217</v>
      </c>
      <c r="D411" s="462">
        <v>1</v>
      </c>
      <c r="E411" s="471">
        <v>1223.19</v>
      </c>
      <c r="F411" s="463">
        <f t="shared" si="6"/>
        <v>1223.19</v>
      </c>
    </row>
    <row r="412" spans="1:6" x14ac:dyDescent="0.3">
      <c r="A412" s="464" t="s">
        <v>336</v>
      </c>
      <c r="B412" s="465" t="s">
        <v>3817</v>
      </c>
      <c r="C412" s="472"/>
      <c r="D412" s="473"/>
      <c r="E412" s="468"/>
      <c r="F412" s="467">
        <f t="shared" si="6"/>
        <v>0</v>
      </c>
    </row>
    <row r="413" spans="1:6" x14ac:dyDescent="0.3">
      <c r="A413" s="459" t="s">
        <v>3818</v>
      </c>
      <c r="B413" s="460" t="s">
        <v>3819</v>
      </c>
      <c r="C413" s="461" t="s">
        <v>217</v>
      </c>
      <c r="D413" s="462">
        <v>6</v>
      </c>
      <c r="E413" s="471">
        <v>2329.36</v>
      </c>
      <c r="F413" s="463">
        <f t="shared" si="6"/>
        <v>13976.16</v>
      </c>
    </row>
    <row r="414" spans="1:6" x14ac:dyDescent="0.3">
      <c r="A414" s="459" t="s">
        <v>3820</v>
      </c>
      <c r="B414" s="460" t="s">
        <v>3821</v>
      </c>
      <c r="C414" s="461" t="s">
        <v>217</v>
      </c>
      <c r="D414" s="462">
        <v>2</v>
      </c>
      <c r="E414" s="471">
        <v>504.36</v>
      </c>
      <c r="F414" s="463">
        <f t="shared" si="6"/>
        <v>1008.72</v>
      </c>
    </row>
    <row r="415" spans="1:6" ht="27.6" x14ac:dyDescent="0.3">
      <c r="A415" s="459" t="s">
        <v>3822</v>
      </c>
      <c r="B415" s="460" t="s">
        <v>3823</v>
      </c>
      <c r="C415" s="461" t="s">
        <v>217</v>
      </c>
      <c r="D415" s="462">
        <v>10</v>
      </c>
      <c r="E415" s="471">
        <v>17.46</v>
      </c>
      <c r="F415" s="463">
        <f t="shared" si="6"/>
        <v>174.6</v>
      </c>
    </row>
    <row r="416" spans="1:6" ht="27.6" x14ac:dyDescent="0.3">
      <c r="A416" s="459" t="s">
        <v>3824</v>
      </c>
      <c r="B416" s="460" t="s">
        <v>3825</v>
      </c>
      <c r="C416" s="461" t="s">
        <v>217</v>
      </c>
      <c r="D416" s="462">
        <v>5</v>
      </c>
      <c r="E416" s="471">
        <v>11.73</v>
      </c>
      <c r="F416" s="463">
        <f t="shared" si="6"/>
        <v>58.65</v>
      </c>
    </row>
    <row r="417" spans="1:6" x14ac:dyDescent="0.3">
      <c r="A417" s="464" t="s">
        <v>338</v>
      </c>
      <c r="B417" s="465" t="s">
        <v>3826</v>
      </c>
      <c r="C417" s="472"/>
      <c r="D417" s="473"/>
      <c r="E417" s="468"/>
      <c r="F417" s="467">
        <f t="shared" si="6"/>
        <v>0</v>
      </c>
    </row>
    <row r="418" spans="1:6" x14ac:dyDescent="0.3">
      <c r="A418" s="459" t="s">
        <v>3827</v>
      </c>
      <c r="B418" s="460" t="s">
        <v>3828</v>
      </c>
      <c r="C418" s="461" t="s">
        <v>217</v>
      </c>
      <c r="D418" s="462">
        <v>1</v>
      </c>
      <c r="E418" s="471">
        <v>108650</v>
      </c>
      <c r="F418" s="463">
        <f t="shared" si="6"/>
        <v>108650</v>
      </c>
    </row>
    <row r="419" spans="1:6" x14ac:dyDescent="0.3">
      <c r="A419" s="453" t="s">
        <v>3829</v>
      </c>
      <c r="B419" s="454" t="s">
        <v>3830</v>
      </c>
      <c r="C419" s="469"/>
      <c r="D419" s="470"/>
      <c r="E419" s="457"/>
      <c r="F419" s="458">
        <f t="shared" si="6"/>
        <v>0</v>
      </c>
    </row>
    <row r="420" spans="1:6" x14ac:dyDescent="0.3">
      <c r="A420" s="464" t="s">
        <v>351</v>
      </c>
      <c r="B420" s="465" t="s">
        <v>3831</v>
      </c>
      <c r="C420" s="472"/>
      <c r="D420" s="473"/>
      <c r="E420" s="468"/>
      <c r="F420" s="467">
        <f t="shared" si="6"/>
        <v>0</v>
      </c>
    </row>
    <row r="421" spans="1:6" ht="27.6" x14ac:dyDescent="0.3">
      <c r="A421" s="459" t="s">
        <v>3832</v>
      </c>
      <c r="B421" s="460" t="s">
        <v>868</v>
      </c>
      <c r="C421" s="461" t="s">
        <v>179</v>
      </c>
      <c r="D421" s="462">
        <v>604.4</v>
      </c>
      <c r="E421" s="471">
        <v>34.65</v>
      </c>
      <c r="F421" s="463">
        <f t="shared" si="6"/>
        <v>20942.46</v>
      </c>
    </row>
    <row r="422" spans="1:6" ht="27.6" x14ac:dyDescent="0.3">
      <c r="A422" s="459" t="s">
        <v>3833</v>
      </c>
      <c r="B422" s="460" t="s">
        <v>3834</v>
      </c>
      <c r="C422" s="461" t="s">
        <v>179</v>
      </c>
      <c r="D422" s="462">
        <v>235.9</v>
      </c>
      <c r="E422" s="471">
        <v>71.34</v>
      </c>
      <c r="F422" s="463">
        <f t="shared" si="6"/>
        <v>16829.11</v>
      </c>
    </row>
    <row r="423" spans="1:6" ht="27.6" x14ac:dyDescent="0.3">
      <c r="A423" s="459" t="s">
        <v>3835</v>
      </c>
      <c r="B423" s="460" t="s">
        <v>3836</v>
      </c>
      <c r="C423" s="461" t="s">
        <v>179</v>
      </c>
      <c r="D423" s="462">
        <v>83.5</v>
      </c>
      <c r="E423" s="471">
        <v>116.89</v>
      </c>
      <c r="F423" s="463">
        <f t="shared" si="6"/>
        <v>9760.32</v>
      </c>
    </row>
    <row r="424" spans="1:6" ht="27.6" x14ac:dyDescent="0.3">
      <c r="A424" s="459" t="s">
        <v>3837</v>
      </c>
      <c r="B424" s="460" t="s">
        <v>3838</v>
      </c>
      <c r="C424" s="461" t="s">
        <v>179</v>
      </c>
      <c r="D424" s="462">
        <v>79.599999999999994</v>
      </c>
      <c r="E424" s="471">
        <v>184.01</v>
      </c>
      <c r="F424" s="463">
        <f t="shared" si="6"/>
        <v>14647.2</v>
      </c>
    </row>
    <row r="425" spans="1:6" ht="27.6" x14ac:dyDescent="0.3">
      <c r="A425" s="459" t="s">
        <v>3839</v>
      </c>
      <c r="B425" s="460" t="s">
        <v>3840</v>
      </c>
      <c r="C425" s="461" t="s">
        <v>179</v>
      </c>
      <c r="D425" s="462">
        <v>51.5</v>
      </c>
      <c r="E425" s="471">
        <v>275.23</v>
      </c>
      <c r="F425" s="463">
        <f t="shared" si="6"/>
        <v>14174.35</v>
      </c>
    </row>
    <row r="426" spans="1:6" ht="27.6" x14ac:dyDescent="0.3">
      <c r="A426" s="459" t="s">
        <v>3841</v>
      </c>
      <c r="B426" s="460" t="s">
        <v>3842</v>
      </c>
      <c r="C426" s="461" t="s">
        <v>179</v>
      </c>
      <c r="D426" s="462">
        <v>20.5</v>
      </c>
      <c r="E426" s="471">
        <v>474.14</v>
      </c>
      <c r="F426" s="463">
        <f t="shared" si="6"/>
        <v>9719.8700000000008</v>
      </c>
    </row>
    <row r="427" spans="1:6" ht="41.4" x14ac:dyDescent="0.3">
      <c r="A427" s="459" t="s">
        <v>3843</v>
      </c>
      <c r="B427" s="460" t="s">
        <v>3844</v>
      </c>
      <c r="C427" s="461" t="s">
        <v>217</v>
      </c>
      <c r="D427" s="462">
        <v>26</v>
      </c>
      <c r="E427" s="471">
        <v>50.01</v>
      </c>
      <c r="F427" s="463">
        <f t="shared" si="6"/>
        <v>1300.26</v>
      </c>
    </row>
    <row r="428" spans="1:6" ht="41.4" x14ac:dyDescent="0.3">
      <c r="A428" s="459" t="s">
        <v>3845</v>
      </c>
      <c r="B428" s="460" t="s">
        <v>3846</v>
      </c>
      <c r="C428" s="461" t="s">
        <v>217</v>
      </c>
      <c r="D428" s="462">
        <v>8</v>
      </c>
      <c r="E428" s="471">
        <v>141.65</v>
      </c>
      <c r="F428" s="463">
        <f t="shared" si="6"/>
        <v>1133.2</v>
      </c>
    </row>
    <row r="429" spans="1:6" ht="41.4" x14ac:dyDescent="0.3">
      <c r="A429" s="459" t="s">
        <v>3847</v>
      </c>
      <c r="B429" s="460" t="s">
        <v>3848</v>
      </c>
      <c r="C429" s="461" t="s">
        <v>217</v>
      </c>
      <c r="D429" s="462">
        <v>179</v>
      </c>
      <c r="E429" s="471">
        <v>48.95</v>
      </c>
      <c r="F429" s="463">
        <f t="shared" si="6"/>
        <v>8762.0499999999993</v>
      </c>
    </row>
    <row r="430" spans="1:6" ht="41.4" x14ac:dyDescent="0.3">
      <c r="A430" s="459" t="s">
        <v>3849</v>
      </c>
      <c r="B430" s="460" t="s">
        <v>3850</v>
      </c>
      <c r="C430" s="461" t="s">
        <v>217</v>
      </c>
      <c r="D430" s="462">
        <v>48</v>
      </c>
      <c r="E430" s="471">
        <v>144.88</v>
      </c>
      <c r="F430" s="463">
        <f t="shared" si="6"/>
        <v>6954.24</v>
      </c>
    </row>
    <row r="431" spans="1:6" ht="27.6" x14ac:dyDescent="0.3">
      <c r="A431" s="459" t="s">
        <v>3851</v>
      </c>
      <c r="B431" s="460" t="s">
        <v>874</v>
      </c>
      <c r="C431" s="461" t="s">
        <v>217</v>
      </c>
      <c r="D431" s="462">
        <v>57</v>
      </c>
      <c r="E431" s="471">
        <v>84.28</v>
      </c>
      <c r="F431" s="463">
        <f t="shared" si="6"/>
        <v>4803.96</v>
      </c>
    </row>
    <row r="432" spans="1:6" ht="41.4" x14ac:dyDescent="0.3">
      <c r="A432" s="459" t="s">
        <v>3852</v>
      </c>
      <c r="B432" s="460" t="s">
        <v>3853</v>
      </c>
      <c r="C432" s="461" t="s">
        <v>217</v>
      </c>
      <c r="D432" s="462">
        <v>2</v>
      </c>
      <c r="E432" s="471">
        <v>213.3</v>
      </c>
      <c r="F432" s="463">
        <f t="shared" si="6"/>
        <v>426.6</v>
      </c>
    </row>
    <row r="433" spans="1:6" ht="41.4" x14ac:dyDescent="0.3">
      <c r="A433" s="459" t="s">
        <v>3854</v>
      </c>
      <c r="B433" s="460" t="s">
        <v>3855</v>
      </c>
      <c r="C433" s="461" t="s">
        <v>217</v>
      </c>
      <c r="D433" s="462">
        <v>1</v>
      </c>
      <c r="E433" s="471">
        <v>281.33999999999997</v>
      </c>
      <c r="F433" s="463">
        <f t="shared" si="6"/>
        <v>281.33999999999997</v>
      </c>
    </row>
    <row r="434" spans="1:6" ht="41.4" x14ac:dyDescent="0.3">
      <c r="A434" s="459" t="s">
        <v>3856</v>
      </c>
      <c r="B434" s="460" t="s">
        <v>3857</v>
      </c>
      <c r="C434" s="461" t="s">
        <v>217</v>
      </c>
      <c r="D434" s="462">
        <v>3</v>
      </c>
      <c r="E434" s="471">
        <v>35.24</v>
      </c>
      <c r="F434" s="463">
        <f t="shared" si="6"/>
        <v>105.72</v>
      </c>
    </row>
    <row r="435" spans="1:6" ht="27.6" x14ac:dyDescent="0.3">
      <c r="A435" s="459" t="s">
        <v>3858</v>
      </c>
      <c r="B435" s="460" t="s">
        <v>3859</v>
      </c>
      <c r="C435" s="461" t="s">
        <v>217</v>
      </c>
      <c r="D435" s="462">
        <v>2</v>
      </c>
      <c r="E435" s="471">
        <v>85.65</v>
      </c>
      <c r="F435" s="463">
        <f t="shared" si="6"/>
        <v>171.3</v>
      </c>
    </row>
    <row r="436" spans="1:6" ht="41.4" x14ac:dyDescent="0.3">
      <c r="A436" s="459" t="s">
        <v>3860</v>
      </c>
      <c r="B436" s="460" t="s">
        <v>3861</v>
      </c>
      <c r="C436" s="461" t="s">
        <v>217</v>
      </c>
      <c r="D436" s="462">
        <v>19</v>
      </c>
      <c r="E436" s="471">
        <v>96.34</v>
      </c>
      <c r="F436" s="463">
        <f t="shared" si="6"/>
        <v>1830.46</v>
      </c>
    </row>
    <row r="437" spans="1:6" ht="27.6" x14ac:dyDescent="0.3">
      <c r="A437" s="459" t="s">
        <v>3862</v>
      </c>
      <c r="B437" s="460" t="s">
        <v>3863</v>
      </c>
      <c r="C437" s="461" t="s">
        <v>217</v>
      </c>
      <c r="D437" s="462">
        <v>82</v>
      </c>
      <c r="E437" s="471">
        <v>179.16</v>
      </c>
      <c r="F437" s="463">
        <f t="shared" si="6"/>
        <v>14691.12</v>
      </c>
    </row>
    <row r="438" spans="1:6" x14ac:dyDescent="0.3">
      <c r="A438" s="464" t="s">
        <v>353</v>
      </c>
      <c r="B438" s="465" t="s">
        <v>3864</v>
      </c>
      <c r="C438" s="472"/>
      <c r="D438" s="473"/>
      <c r="E438" s="468"/>
      <c r="F438" s="467">
        <f t="shared" si="6"/>
        <v>0</v>
      </c>
    </row>
    <row r="439" spans="1:6" ht="41.4" x14ac:dyDescent="0.3">
      <c r="A439" s="459" t="s">
        <v>3865</v>
      </c>
      <c r="B439" s="460" t="s">
        <v>878</v>
      </c>
      <c r="C439" s="461" t="s">
        <v>217</v>
      </c>
      <c r="D439" s="462">
        <v>19</v>
      </c>
      <c r="E439" s="471">
        <v>593.29999999999995</v>
      </c>
      <c r="F439" s="463">
        <f t="shared" si="6"/>
        <v>11272.7</v>
      </c>
    </row>
    <row r="440" spans="1:6" ht="41.4" x14ac:dyDescent="0.3">
      <c r="A440" s="459" t="s">
        <v>3866</v>
      </c>
      <c r="B440" s="460" t="s">
        <v>3867</v>
      </c>
      <c r="C440" s="461" t="s">
        <v>217</v>
      </c>
      <c r="D440" s="462">
        <v>10</v>
      </c>
      <c r="E440" s="471">
        <v>426.04</v>
      </c>
      <c r="F440" s="463">
        <f t="shared" si="6"/>
        <v>4260.3999999999996</v>
      </c>
    </row>
    <row r="441" spans="1:6" x14ac:dyDescent="0.3">
      <c r="A441" s="459" t="s">
        <v>3868</v>
      </c>
      <c r="B441" s="460" t="s">
        <v>3869</v>
      </c>
      <c r="C441" s="461" t="s">
        <v>115</v>
      </c>
      <c r="D441" s="462">
        <v>12.55</v>
      </c>
      <c r="E441" s="471">
        <v>1092.0999999999999</v>
      </c>
      <c r="F441" s="463">
        <f t="shared" si="6"/>
        <v>13705.86</v>
      </c>
    </row>
    <row r="442" spans="1:6" x14ac:dyDescent="0.3">
      <c r="A442" s="453" t="s">
        <v>3870</v>
      </c>
      <c r="B442" s="454" t="s">
        <v>3871</v>
      </c>
      <c r="C442" s="469"/>
      <c r="D442" s="470"/>
      <c r="E442" s="457"/>
      <c r="F442" s="458">
        <f t="shared" si="6"/>
        <v>0</v>
      </c>
    </row>
    <row r="443" spans="1:6" x14ac:dyDescent="0.3">
      <c r="A443" s="464" t="s">
        <v>372</v>
      </c>
      <c r="B443" s="465" t="s">
        <v>3872</v>
      </c>
      <c r="C443" s="472"/>
      <c r="D443" s="473"/>
      <c r="E443" s="468"/>
      <c r="F443" s="467">
        <f t="shared" si="6"/>
        <v>0</v>
      </c>
    </row>
    <row r="444" spans="1:6" ht="27.6" x14ac:dyDescent="0.3">
      <c r="A444" s="459" t="s">
        <v>2951</v>
      </c>
      <c r="B444" s="460" t="s">
        <v>881</v>
      </c>
      <c r="C444" s="461" t="s">
        <v>179</v>
      </c>
      <c r="D444" s="462">
        <v>142.6</v>
      </c>
      <c r="E444" s="471">
        <v>25.44</v>
      </c>
      <c r="F444" s="463">
        <f t="shared" si="6"/>
        <v>3627.74</v>
      </c>
    </row>
    <row r="445" spans="1:6" ht="27.6" x14ac:dyDescent="0.3">
      <c r="A445" s="459" t="s">
        <v>2952</v>
      </c>
      <c r="B445" s="460" t="s">
        <v>886</v>
      </c>
      <c r="C445" s="461" t="s">
        <v>179</v>
      </c>
      <c r="D445" s="462">
        <v>171.2</v>
      </c>
      <c r="E445" s="471">
        <v>31.61</v>
      </c>
      <c r="F445" s="463">
        <f t="shared" si="6"/>
        <v>5411.63</v>
      </c>
    </row>
    <row r="446" spans="1:6" ht="27.6" x14ac:dyDescent="0.3">
      <c r="A446" s="459" t="s">
        <v>2953</v>
      </c>
      <c r="B446" s="460" t="s">
        <v>891</v>
      </c>
      <c r="C446" s="461" t="s">
        <v>179</v>
      </c>
      <c r="D446" s="462">
        <v>45.5</v>
      </c>
      <c r="E446" s="471">
        <v>39.200000000000003</v>
      </c>
      <c r="F446" s="463">
        <f t="shared" si="6"/>
        <v>1783.6</v>
      </c>
    </row>
    <row r="447" spans="1:6" ht="27.6" x14ac:dyDescent="0.3">
      <c r="A447" s="459" t="s">
        <v>2954</v>
      </c>
      <c r="B447" s="460" t="s">
        <v>895</v>
      </c>
      <c r="C447" s="461" t="s">
        <v>179</v>
      </c>
      <c r="D447" s="462">
        <v>349.1</v>
      </c>
      <c r="E447" s="471">
        <v>44.05</v>
      </c>
      <c r="F447" s="463">
        <f t="shared" si="6"/>
        <v>15377.86</v>
      </c>
    </row>
    <row r="448" spans="1:6" ht="27.6" x14ac:dyDescent="0.3">
      <c r="A448" s="459" t="s">
        <v>2955</v>
      </c>
      <c r="B448" s="460" t="s">
        <v>896</v>
      </c>
      <c r="C448" s="461" t="s">
        <v>179</v>
      </c>
      <c r="D448" s="462">
        <v>24.6</v>
      </c>
      <c r="E448" s="471">
        <v>61.73</v>
      </c>
      <c r="F448" s="463">
        <f t="shared" si="6"/>
        <v>1518.56</v>
      </c>
    </row>
    <row r="449" spans="1:6" ht="41.4" x14ac:dyDescent="0.3">
      <c r="A449" s="459" t="s">
        <v>2956</v>
      </c>
      <c r="B449" s="460" t="s">
        <v>899</v>
      </c>
      <c r="C449" s="461" t="s">
        <v>217</v>
      </c>
      <c r="D449" s="462">
        <v>60</v>
      </c>
      <c r="E449" s="471">
        <v>11.83</v>
      </c>
      <c r="F449" s="463">
        <f t="shared" si="6"/>
        <v>709.8</v>
      </c>
    </row>
    <row r="450" spans="1:6" ht="41.4" x14ac:dyDescent="0.3">
      <c r="A450" s="459" t="s">
        <v>2957</v>
      </c>
      <c r="B450" s="460" t="s">
        <v>900</v>
      </c>
      <c r="C450" s="461" t="s">
        <v>217</v>
      </c>
      <c r="D450" s="462">
        <v>48</v>
      </c>
      <c r="E450" s="471">
        <v>18.14</v>
      </c>
      <c r="F450" s="463">
        <f t="shared" si="6"/>
        <v>870.72</v>
      </c>
    </row>
    <row r="451" spans="1:6" ht="41.4" x14ac:dyDescent="0.3">
      <c r="A451" s="459" t="s">
        <v>2958</v>
      </c>
      <c r="B451" s="460" t="s">
        <v>901</v>
      </c>
      <c r="C451" s="461" t="s">
        <v>217</v>
      </c>
      <c r="D451" s="462">
        <v>8</v>
      </c>
      <c r="E451" s="471">
        <v>26.79</v>
      </c>
      <c r="F451" s="463">
        <f t="shared" si="6"/>
        <v>214.32</v>
      </c>
    </row>
    <row r="452" spans="1:6" ht="41.4" x14ac:dyDescent="0.3">
      <c r="A452" s="459" t="s">
        <v>2959</v>
      </c>
      <c r="B452" s="460" t="s">
        <v>902</v>
      </c>
      <c r="C452" s="461" t="s">
        <v>217</v>
      </c>
      <c r="D452" s="462">
        <v>16</v>
      </c>
      <c r="E452" s="471">
        <v>32</v>
      </c>
      <c r="F452" s="463">
        <f t="shared" si="6"/>
        <v>512</v>
      </c>
    </row>
    <row r="453" spans="1:6" ht="41.4" x14ac:dyDescent="0.3">
      <c r="A453" s="459" t="s">
        <v>2960</v>
      </c>
      <c r="B453" s="460" t="s">
        <v>3873</v>
      </c>
      <c r="C453" s="461" t="s">
        <v>217</v>
      </c>
      <c r="D453" s="462">
        <v>6</v>
      </c>
      <c r="E453" s="471">
        <v>11.6</v>
      </c>
      <c r="F453" s="463">
        <f t="shared" si="6"/>
        <v>69.599999999999994</v>
      </c>
    </row>
    <row r="454" spans="1:6" ht="41.4" x14ac:dyDescent="0.3">
      <c r="A454" s="459" t="s">
        <v>2961</v>
      </c>
      <c r="B454" s="460" t="s">
        <v>903</v>
      </c>
      <c r="C454" s="461" t="s">
        <v>217</v>
      </c>
      <c r="D454" s="462">
        <v>28</v>
      </c>
      <c r="E454" s="471">
        <v>17.39</v>
      </c>
      <c r="F454" s="463">
        <f t="shared" si="6"/>
        <v>486.92</v>
      </c>
    </row>
    <row r="455" spans="1:6" ht="41.4" x14ac:dyDescent="0.3">
      <c r="A455" s="459" t="s">
        <v>2962</v>
      </c>
      <c r="B455" s="460" t="s">
        <v>904</v>
      </c>
      <c r="C455" s="461" t="s">
        <v>217</v>
      </c>
      <c r="D455" s="462">
        <v>42</v>
      </c>
      <c r="E455" s="471">
        <v>31.15</v>
      </c>
      <c r="F455" s="463">
        <f t="shared" si="6"/>
        <v>1308.3</v>
      </c>
    </row>
    <row r="456" spans="1:6" ht="41.4" x14ac:dyDescent="0.3">
      <c r="A456" s="459" t="s">
        <v>2963</v>
      </c>
      <c r="B456" s="460" t="s">
        <v>3874</v>
      </c>
      <c r="C456" s="461" t="s">
        <v>217</v>
      </c>
      <c r="D456" s="462">
        <v>17</v>
      </c>
      <c r="E456" s="471">
        <v>58.65</v>
      </c>
      <c r="F456" s="463">
        <f t="shared" si="6"/>
        <v>997.05</v>
      </c>
    </row>
    <row r="457" spans="1:6" ht="41.4" x14ac:dyDescent="0.3">
      <c r="A457" s="459" t="s">
        <v>2964</v>
      </c>
      <c r="B457" s="460" t="s">
        <v>3875</v>
      </c>
      <c r="C457" s="461" t="s">
        <v>217</v>
      </c>
      <c r="D457" s="462">
        <v>10</v>
      </c>
      <c r="E457" s="471">
        <v>58.65</v>
      </c>
      <c r="F457" s="463">
        <f t="shared" si="6"/>
        <v>586.5</v>
      </c>
    </row>
    <row r="458" spans="1:6" ht="41.4" x14ac:dyDescent="0.3">
      <c r="A458" s="459" t="s">
        <v>2965</v>
      </c>
      <c r="B458" s="460" t="s">
        <v>906</v>
      </c>
      <c r="C458" s="461" t="s">
        <v>217</v>
      </c>
      <c r="D458" s="462">
        <v>7</v>
      </c>
      <c r="E458" s="471">
        <v>21.38</v>
      </c>
      <c r="F458" s="463">
        <f t="shared" si="6"/>
        <v>149.66</v>
      </c>
    </row>
    <row r="459" spans="1:6" ht="41.4" x14ac:dyDescent="0.3">
      <c r="A459" s="459" t="s">
        <v>2966</v>
      </c>
      <c r="B459" s="460" t="s">
        <v>3876</v>
      </c>
      <c r="C459" s="461" t="s">
        <v>217</v>
      </c>
      <c r="D459" s="462">
        <v>12</v>
      </c>
      <c r="E459" s="471">
        <v>45.43</v>
      </c>
      <c r="F459" s="463">
        <f t="shared" si="6"/>
        <v>545.16</v>
      </c>
    </row>
    <row r="460" spans="1:6" ht="41.4" x14ac:dyDescent="0.3">
      <c r="A460" s="459" t="s">
        <v>2967</v>
      </c>
      <c r="B460" s="460" t="s">
        <v>3877</v>
      </c>
      <c r="C460" s="461" t="s">
        <v>217</v>
      </c>
      <c r="D460" s="462">
        <v>6</v>
      </c>
      <c r="E460" s="471">
        <v>12.23</v>
      </c>
      <c r="F460" s="463">
        <f t="shared" si="6"/>
        <v>73.38</v>
      </c>
    </row>
    <row r="461" spans="1:6" ht="41.4" x14ac:dyDescent="0.3">
      <c r="A461" s="459" t="s">
        <v>2968</v>
      </c>
      <c r="B461" s="460" t="s">
        <v>897</v>
      </c>
      <c r="C461" s="461" t="s">
        <v>217</v>
      </c>
      <c r="D461" s="462">
        <v>67</v>
      </c>
      <c r="E461" s="471">
        <v>14.59</v>
      </c>
      <c r="F461" s="463">
        <f t="shared" si="6"/>
        <v>977.53</v>
      </c>
    </row>
    <row r="462" spans="1:6" ht="41.4" x14ac:dyDescent="0.3">
      <c r="A462" s="459" t="s">
        <v>2969</v>
      </c>
      <c r="B462" s="460" t="s">
        <v>3873</v>
      </c>
      <c r="C462" s="461" t="s">
        <v>217</v>
      </c>
      <c r="D462" s="462">
        <v>59</v>
      </c>
      <c r="E462" s="471">
        <v>11.6</v>
      </c>
      <c r="F462" s="463">
        <f t="shared" si="6"/>
        <v>684.4</v>
      </c>
    </row>
    <row r="463" spans="1:6" ht="41.4" x14ac:dyDescent="0.3">
      <c r="A463" s="459" t="s">
        <v>2970</v>
      </c>
      <c r="B463" s="460" t="s">
        <v>3878</v>
      </c>
      <c r="C463" s="461" t="s">
        <v>217</v>
      </c>
      <c r="D463" s="462">
        <v>2</v>
      </c>
      <c r="E463" s="471">
        <v>33.950000000000003</v>
      </c>
      <c r="F463" s="463">
        <f t="shared" si="6"/>
        <v>67.900000000000006</v>
      </c>
    </row>
    <row r="464" spans="1:6" ht="41.4" x14ac:dyDescent="0.3">
      <c r="A464" s="459" t="s">
        <v>2971</v>
      </c>
      <c r="B464" s="460" t="s">
        <v>3879</v>
      </c>
      <c r="C464" s="461" t="s">
        <v>217</v>
      </c>
      <c r="D464" s="462">
        <v>7</v>
      </c>
      <c r="E464" s="471">
        <v>20.74</v>
      </c>
      <c r="F464" s="463">
        <f t="shared" si="6"/>
        <v>145.18</v>
      </c>
    </row>
    <row r="465" spans="1:6" ht="41.4" x14ac:dyDescent="0.3">
      <c r="A465" s="459" t="s">
        <v>3880</v>
      </c>
      <c r="B465" s="460" t="s">
        <v>915</v>
      </c>
      <c r="C465" s="461" t="s">
        <v>217</v>
      </c>
      <c r="D465" s="462">
        <v>19</v>
      </c>
      <c r="E465" s="471">
        <v>49.06</v>
      </c>
      <c r="F465" s="463">
        <f t="shared" ref="F465:F528" si="7">ROUND(E465*D465,2)</f>
        <v>932.14</v>
      </c>
    </row>
    <row r="466" spans="1:6" ht="41.4" x14ac:dyDescent="0.3">
      <c r="A466" s="459" t="s">
        <v>3881</v>
      </c>
      <c r="B466" s="460" t="s">
        <v>916</v>
      </c>
      <c r="C466" s="461" t="s">
        <v>217</v>
      </c>
      <c r="D466" s="462">
        <v>29</v>
      </c>
      <c r="E466" s="471">
        <v>67.75</v>
      </c>
      <c r="F466" s="463">
        <f t="shared" si="7"/>
        <v>1964.75</v>
      </c>
    </row>
    <row r="467" spans="1:6" x14ac:dyDescent="0.3">
      <c r="A467" s="459" t="s">
        <v>3882</v>
      </c>
      <c r="B467" s="460" t="s">
        <v>3883</v>
      </c>
      <c r="C467" s="461" t="s">
        <v>217</v>
      </c>
      <c r="D467" s="462">
        <v>2</v>
      </c>
      <c r="E467" s="471">
        <v>37.69</v>
      </c>
      <c r="F467" s="463">
        <f t="shared" si="7"/>
        <v>75.38</v>
      </c>
    </row>
    <row r="468" spans="1:6" ht="41.4" x14ac:dyDescent="0.3">
      <c r="A468" s="459" t="s">
        <v>3884</v>
      </c>
      <c r="B468" s="460" t="s">
        <v>878</v>
      </c>
      <c r="C468" s="461" t="s">
        <v>217</v>
      </c>
      <c r="D468" s="462">
        <v>9</v>
      </c>
      <c r="E468" s="471">
        <v>593.29999999999995</v>
      </c>
      <c r="F468" s="463">
        <f t="shared" si="7"/>
        <v>5339.7</v>
      </c>
    </row>
    <row r="469" spans="1:6" ht="41.4" x14ac:dyDescent="0.3">
      <c r="A469" s="459" t="s">
        <v>3885</v>
      </c>
      <c r="B469" s="460" t="s">
        <v>3886</v>
      </c>
      <c r="C469" s="461" t="s">
        <v>217</v>
      </c>
      <c r="D469" s="462">
        <v>7</v>
      </c>
      <c r="E469" s="471">
        <v>431.95</v>
      </c>
      <c r="F469" s="463">
        <f t="shared" si="7"/>
        <v>3023.65</v>
      </c>
    </row>
    <row r="470" spans="1:6" x14ac:dyDescent="0.3">
      <c r="A470" s="464" t="s">
        <v>374</v>
      </c>
      <c r="B470" s="465" t="s">
        <v>3887</v>
      </c>
      <c r="C470" s="472"/>
      <c r="D470" s="473"/>
      <c r="E470" s="468"/>
      <c r="F470" s="467">
        <f t="shared" si="7"/>
        <v>0</v>
      </c>
    </row>
    <row r="471" spans="1:6" ht="41.4" x14ac:dyDescent="0.3">
      <c r="A471" s="459" t="s">
        <v>2972</v>
      </c>
      <c r="B471" s="460" t="s">
        <v>3888</v>
      </c>
      <c r="C471" s="461" t="s">
        <v>217</v>
      </c>
      <c r="D471" s="462">
        <v>1</v>
      </c>
      <c r="E471" s="471">
        <v>11831.93</v>
      </c>
      <c r="F471" s="463">
        <f t="shared" si="7"/>
        <v>11831.93</v>
      </c>
    </row>
    <row r="472" spans="1:6" ht="41.4" x14ac:dyDescent="0.3">
      <c r="A472" s="459" t="s">
        <v>2973</v>
      </c>
      <c r="B472" s="460" t="s">
        <v>3889</v>
      </c>
      <c r="C472" s="461" t="s">
        <v>217</v>
      </c>
      <c r="D472" s="462">
        <v>2</v>
      </c>
      <c r="E472" s="471">
        <v>6093.74</v>
      </c>
      <c r="F472" s="463">
        <f t="shared" si="7"/>
        <v>12187.48</v>
      </c>
    </row>
    <row r="473" spans="1:6" ht="41.4" x14ac:dyDescent="0.3">
      <c r="A473" s="459" t="s">
        <v>2974</v>
      </c>
      <c r="B473" s="460" t="s">
        <v>3890</v>
      </c>
      <c r="C473" s="461" t="s">
        <v>217</v>
      </c>
      <c r="D473" s="462">
        <v>1</v>
      </c>
      <c r="E473" s="471">
        <v>8502.14</v>
      </c>
      <c r="F473" s="463">
        <f t="shared" si="7"/>
        <v>8502.14</v>
      </c>
    </row>
    <row r="474" spans="1:6" x14ac:dyDescent="0.3">
      <c r="A474" s="464" t="s">
        <v>376</v>
      </c>
      <c r="B474" s="465" t="s">
        <v>3891</v>
      </c>
      <c r="C474" s="472"/>
      <c r="D474" s="473"/>
      <c r="E474" s="468"/>
      <c r="F474" s="467">
        <f t="shared" si="7"/>
        <v>0</v>
      </c>
    </row>
    <row r="475" spans="1:6" ht="27.6" x14ac:dyDescent="0.3">
      <c r="A475" s="459" t="s">
        <v>2984</v>
      </c>
      <c r="B475" s="460" t="s">
        <v>886</v>
      </c>
      <c r="C475" s="461" t="s">
        <v>179</v>
      </c>
      <c r="D475" s="462">
        <v>245.8</v>
      </c>
      <c r="E475" s="471">
        <v>31.61</v>
      </c>
      <c r="F475" s="463">
        <f t="shared" si="7"/>
        <v>7769.74</v>
      </c>
    </row>
    <row r="476" spans="1:6" ht="27.6" x14ac:dyDescent="0.3">
      <c r="A476" s="459" t="s">
        <v>2985</v>
      </c>
      <c r="B476" s="460" t="s">
        <v>3892</v>
      </c>
      <c r="C476" s="461" t="s">
        <v>179</v>
      </c>
      <c r="D476" s="462">
        <v>83.8</v>
      </c>
      <c r="E476" s="471">
        <v>43.15</v>
      </c>
      <c r="F476" s="463">
        <f t="shared" si="7"/>
        <v>3615.97</v>
      </c>
    </row>
    <row r="477" spans="1:6" ht="41.4" x14ac:dyDescent="0.3">
      <c r="A477" s="459" t="s">
        <v>2986</v>
      </c>
      <c r="B477" s="460" t="s">
        <v>900</v>
      </c>
      <c r="C477" s="461" t="s">
        <v>217</v>
      </c>
      <c r="D477" s="462">
        <v>22</v>
      </c>
      <c r="E477" s="471">
        <v>18.14</v>
      </c>
      <c r="F477" s="463">
        <f t="shared" si="7"/>
        <v>399.08</v>
      </c>
    </row>
    <row r="478" spans="1:6" ht="41.4" x14ac:dyDescent="0.3">
      <c r="A478" s="459" t="s">
        <v>2987</v>
      </c>
      <c r="B478" s="460" t="s">
        <v>901</v>
      </c>
      <c r="C478" s="461" t="s">
        <v>217</v>
      </c>
      <c r="D478" s="462">
        <v>6</v>
      </c>
      <c r="E478" s="471">
        <v>26.79</v>
      </c>
      <c r="F478" s="463">
        <f t="shared" si="7"/>
        <v>160.74</v>
      </c>
    </row>
    <row r="479" spans="1:6" ht="41.4" x14ac:dyDescent="0.3">
      <c r="A479" s="459" t="s">
        <v>2988</v>
      </c>
      <c r="B479" s="460" t="s">
        <v>903</v>
      </c>
      <c r="C479" s="461" t="s">
        <v>217</v>
      </c>
      <c r="D479" s="462">
        <v>132</v>
      </c>
      <c r="E479" s="471">
        <v>17.39</v>
      </c>
      <c r="F479" s="463">
        <f t="shared" si="7"/>
        <v>2295.48</v>
      </c>
    </row>
    <row r="480" spans="1:6" ht="41.4" x14ac:dyDescent="0.3">
      <c r="A480" s="459" t="s">
        <v>3893</v>
      </c>
      <c r="B480" s="460" t="s">
        <v>3894</v>
      </c>
      <c r="C480" s="461" t="s">
        <v>217</v>
      </c>
      <c r="D480" s="462">
        <v>20</v>
      </c>
      <c r="E480" s="471">
        <v>25.79</v>
      </c>
      <c r="F480" s="463">
        <f t="shared" si="7"/>
        <v>515.79999999999995</v>
      </c>
    </row>
    <row r="481" spans="1:6" ht="27.6" x14ac:dyDescent="0.3">
      <c r="A481" s="459" t="s">
        <v>3895</v>
      </c>
      <c r="B481" s="460" t="s">
        <v>3896</v>
      </c>
      <c r="C481" s="461" t="s">
        <v>217</v>
      </c>
      <c r="D481" s="462">
        <v>3</v>
      </c>
      <c r="E481" s="471">
        <v>37.159999999999997</v>
      </c>
      <c r="F481" s="463">
        <f t="shared" si="7"/>
        <v>111.48</v>
      </c>
    </row>
    <row r="482" spans="1:6" ht="27.6" x14ac:dyDescent="0.3">
      <c r="A482" s="459" t="s">
        <v>3897</v>
      </c>
      <c r="B482" s="460" t="s">
        <v>3898</v>
      </c>
      <c r="C482" s="461" t="s">
        <v>217</v>
      </c>
      <c r="D482" s="462">
        <v>2</v>
      </c>
      <c r="E482" s="471">
        <v>65.739999999999995</v>
      </c>
      <c r="F482" s="463">
        <f t="shared" si="7"/>
        <v>131.47999999999999</v>
      </c>
    </row>
    <row r="483" spans="1:6" ht="41.4" x14ac:dyDescent="0.3">
      <c r="A483" s="459" t="s">
        <v>3899</v>
      </c>
      <c r="B483" s="460" t="s">
        <v>3900</v>
      </c>
      <c r="C483" s="461" t="s">
        <v>217</v>
      </c>
      <c r="D483" s="462">
        <v>1</v>
      </c>
      <c r="E483" s="471">
        <v>65.739999999999995</v>
      </c>
      <c r="F483" s="463">
        <f t="shared" si="7"/>
        <v>65.739999999999995</v>
      </c>
    </row>
    <row r="484" spans="1:6" ht="41.4" x14ac:dyDescent="0.3">
      <c r="A484" s="459" t="s">
        <v>3901</v>
      </c>
      <c r="B484" s="460" t="s">
        <v>3902</v>
      </c>
      <c r="C484" s="461" t="s">
        <v>217</v>
      </c>
      <c r="D484" s="462">
        <v>3</v>
      </c>
      <c r="E484" s="471">
        <v>16.39</v>
      </c>
      <c r="F484" s="463">
        <f t="shared" si="7"/>
        <v>49.17</v>
      </c>
    </row>
    <row r="485" spans="1:6" ht="41.4" x14ac:dyDescent="0.3">
      <c r="A485" s="459" t="s">
        <v>3903</v>
      </c>
      <c r="B485" s="460" t="s">
        <v>3879</v>
      </c>
      <c r="C485" s="461" t="s">
        <v>217</v>
      </c>
      <c r="D485" s="462">
        <v>14</v>
      </c>
      <c r="E485" s="471">
        <v>20.74</v>
      </c>
      <c r="F485" s="463">
        <f t="shared" si="7"/>
        <v>290.36</v>
      </c>
    </row>
    <row r="486" spans="1:6" ht="41.4" x14ac:dyDescent="0.3">
      <c r="A486" s="459" t="s">
        <v>3904</v>
      </c>
      <c r="B486" s="460" t="s">
        <v>923</v>
      </c>
      <c r="C486" s="461" t="s">
        <v>217</v>
      </c>
      <c r="D486" s="462">
        <v>4</v>
      </c>
      <c r="E486" s="471">
        <v>11.15</v>
      </c>
      <c r="F486" s="463">
        <f t="shared" si="7"/>
        <v>44.6</v>
      </c>
    </row>
    <row r="487" spans="1:6" ht="41.4" x14ac:dyDescent="0.3">
      <c r="A487" s="459" t="s">
        <v>3905</v>
      </c>
      <c r="B487" s="460" t="s">
        <v>3906</v>
      </c>
      <c r="C487" s="461" t="s">
        <v>217</v>
      </c>
      <c r="D487" s="462">
        <v>8</v>
      </c>
      <c r="E487" s="471">
        <v>23.23</v>
      </c>
      <c r="F487" s="463">
        <f t="shared" si="7"/>
        <v>185.84</v>
      </c>
    </row>
    <row r="488" spans="1:6" ht="27.6" x14ac:dyDescent="0.3">
      <c r="A488" s="459" t="s">
        <v>3907</v>
      </c>
      <c r="B488" s="460" t="s">
        <v>3908</v>
      </c>
      <c r="C488" s="461" t="s">
        <v>217</v>
      </c>
      <c r="D488" s="462">
        <v>13</v>
      </c>
      <c r="E488" s="471">
        <v>90.26</v>
      </c>
      <c r="F488" s="463">
        <f t="shared" si="7"/>
        <v>1173.3800000000001</v>
      </c>
    </row>
    <row r="489" spans="1:6" ht="27.6" x14ac:dyDescent="0.3">
      <c r="A489" s="459" t="s">
        <v>3909</v>
      </c>
      <c r="B489" s="460" t="s">
        <v>3910</v>
      </c>
      <c r="C489" s="461" t="s">
        <v>217</v>
      </c>
      <c r="D489" s="462">
        <v>86</v>
      </c>
      <c r="E489" s="471">
        <v>90.26</v>
      </c>
      <c r="F489" s="463">
        <f t="shared" si="7"/>
        <v>7762.36</v>
      </c>
    </row>
    <row r="490" spans="1:6" ht="41.4" x14ac:dyDescent="0.3">
      <c r="A490" s="459" t="s">
        <v>3911</v>
      </c>
      <c r="B490" s="460" t="s">
        <v>3912</v>
      </c>
      <c r="C490" s="461" t="s">
        <v>217</v>
      </c>
      <c r="D490" s="462">
        <v>18</v>
      </c>
      <c r="E490" s="471">
        <v>27.64</v>
      </c>
      <c r="F490" s="463">
        <f t="shared" si="7"/>
        <v>497.52</v>
      </c>
    </row>
    <row r="491" spans="1:6" ht="27.6" x14ac:dyDescent="0.3">
      <c r="A491" s="459" t="s">
        <v>3913</v>
      </c>
      <c r="B491" s="460" t="s">
        <v>3914</v>
      </c>
      <c r="C491" s="461" t="s">
        <v>217</v>
      </c>
      <c r="D491" s="462">
        <v>5</v>
      </c>
      <c r="E491" s="471">
        <v>57.26</v>
      </c>
      <c r="F491" s="463">
        <f t="shared" si="7"/>
        <v>286.3</v>
      </c>
    </row>
    <row r="492" spans="1:6" x14ac:dyDescent="0.3">
      <c r="A492" s="453" t="s">
        <v>3915</v>
      </c>
      <c r="B492" s="454" t="s">
        <v>3916</v>
      </c>
      <c r="C492" s="469"/>
      <c r="D492" s="470"/>
      <c r="E492" s="457"/>
      <c r="F492" s="458">
        <f t="shared" si="7"/>
        <v>0</v>
      </c>
    </row>
    <row r="493" spans="1:6" ht="41.4" x14ac:dyDescent="0.3">
      <c r="A493" s="459" t="s">
        <v>395</v>
      </c>
      <c r="B493" s="460" t="s">
        <v>3917</v>
      </c>
      <c r="C493" s="461" t="s">
        <v>217</v>
      </c>
      <c r="D493" s="462">
        <v>22</v>
      </c>
      <c r="E493" s="471">
        <v>315.68</v>
      </c>
      <c r="F493" s="463">
        <f t="shared" si="7"/>
        <v>6944.96</v>
      </c>
    </row>
    <row r="494" spans="1:6" ht="27.6" x14ac:dyDescent="0.3">
      <c r="A494" s="459" t="s">
        <v>397</v>
      </c>
      <c r="B494" s="460" t="s">
        <v>3918</v>
      </c>
      <c r="C494" s="461" t="s">
        <v>217</v>
      </c>
      <c r="D494" s="462">
        <v>22</v>
      </c>
      <c r="E494" s="471">
        <v>450.63</v>
      </c>
      <c r="F494" s="463">
        <f t="shared" si="7"/>
        <v>9913.86</v>
      </c>
    </row>
    <row r="495" spans="1:6" x14ac:dyDescent="0.3">
      <c r="A495" s="459" t="s">
        <v>398</v>
      </c>
      <c r="B495" s="460" t="s">
        <v>846</v>
      </c>
      <c r="C495" s="461" t="s">
        <v>217</v>
      </c>
      <c r="D495" s="462">
        <v>22</v>
      </c>
      <c r="E495" s="471">
        <v>42.14</v>
      </c>
      <c r="F495" s="463">
        <f t="shared" si="7"/>
        <v>927.08</v>
      </c>
    </row>
    <row r="496" spans="1:6" ht="27.6" x14ac:dyDescent="0.3">
      <c r="A496" s="459" t="s">
        <v>399</v>
      </c>
      <c r="B496" s="460" t="s">
        <v>3919</v>
      </c>
      <c r="C496" s="461" t="s">
        <v>217</v>
      </c>
      <c r="D496" s="462">
        <v>6</v>
      </c>
      <c r="E496" s="471">
        <v>799.16</v>
      </c>
      <c r="F496" s="463">
        <f t="shared" si="7"/>
        <v>4794.96</v>
      </c>
    </row>
    <row r="497" spans="1:6" x14ac:dyDescent="0.3">
      <c r="A497" s="459" t="s">
        <v>401</v>
      </c>
      <c r="B497" s="460" t="s">
        <v>3920</v>
      </c>
      <c r="C497" s="461" t="s">
        <v>217</v>
      </c>
      <c r="D497" s="462">
        <v>6</v>
      </c>
      <c r="E497" s="471">
        <v>615.08000000000004</v>
      </c>
      <c r="F497" s="463">
        <f t="shared" si="7"/>
        <v>3690.48</v>
      </c>
    </row>
    <row r="498" spans="1:6" ht="41.4" x14ac:dyDescent="0.3">
      <c r="A498" s="459" t="s">
        <v>403</v>
      </c>
      <c r="B498" s="460" t="s">
        <v>3921</v>
      </c>
      <c r="C498" s="461" t="s">
        <v>217</v>
      </c>
      <c r="D498" s="462">
        <v>27</v>
      </c>
      <c r="E498" s="471">
        <v>235.19</v>
      </c>
      <c r="F498" s="463">
        <f t="shared" si="7"/>
        <v>6350.13</v>
      </c>
    </row>
    <row r="499" spans="1:6" ht="27.6" x14ac:dyDescent="0.3">
      <c r="A499" s="459" t="s">
        <v>405</v>
      </c>
      <c r="B499" s="460" t="s">
        <v>3922</v>
      </c>
      <c r="C499" s="461" t="s">
        <v>217</v>
      </c>
      <c r="D499" s="462">
        <v>3</v>
      </c>
      <c r="E499" s="471">
        <v>232.1</v>
      </c>
      <c r="F499" s="463">
        <f t="shared" si="7"/>
        <v>696.3</v>
      </c>
    </row>
    <row r="500" spans="1:6" ht="27.6" x14ac:dyDescent="0.3">
      <c r="A500" s="459" t="s">
        <v>407</v>
      </c>
      <c r="B500" s="460" t="s">
        <v>3923</v>
      </c>
      <c r="C500" s="461" t="s">
        <v>217</v>
      </c>
      <c r="D500" s="462">
        <v>16</v>
      </c>
      <c r="E500" s="471">
        <v>232.1</v>
      </c>
      <c r="F500" s="463">
        <f t="shared" si="7"/>
        <v>3713.6</v>
      </c>
    </row>
    <row r="501" spans="1:6" ht="27.6" x14ac:dyDescent="0.3">
      <c r="A501" s="459" t="s">
        <v>409</v>
      </c>
      <c r="B501" s="460" t="s">
        <v>3924</v>
      </c>
      <c r="C501" s="461" t="s">
        <v>217</v>
      </c>
      <c r="D501" s="462">
        <v>3</v>
      </c>
      <c r="E501" s="471">
        <v>232.1</v>
      </c>
      <c r="F501" s="463">
        <f t="shared" si="7"/>
        <v>696.3</v>
      </c>
    </row>
    <row r="502" spans="1:6" ht="27.6" x14ac:dyDescent="0.3">
      <c r="A502" s="459" t="s">
        <v>411</v>
      </c>
      <c r="B502" s="460" t="s">
        <v>3925</v>
      </c>
      <c r="C502" s="461" t="s">
        <v>217</v>
      </c>
      <c r="D502" s="462">
        <v>4</v>
      </c>
      <c r="E502" s="471">
        <v>153.21</v>
      </c>
      <c r="F502" s="463">
        <f t="shared" si="7"/>
        <v>612.84</v>
      </c>
    </row>
    <row r="503" spans="1:6" ht="27.6" x14ac:dyDescent="0.3">
      <c r="A503" s="459" t="s">
        <v>1917</v>
      </c>
      <c r="B503" s="460" t="s">
        <v>3926</v>
      </c>
      <c r="C503" s="461" t="s">
        <v>217</v>
      </c>
      <c r="D503" s="462">
        <v>1</v>
      </c>
      <c r="E503" s="471">
        <v>153.21</v>
      </c>
      <c r="F503" s="463">
        <f t="shared" si="7"/>
        <v>153.21</v>
      </c>
    </row>
    <row r="504" spans="1:6" x14ac:dyDescent="0.3">
      <c r="A504" s="459" t="s">
        <v>1919</v>
      </c>
      <c r="B504" s="460" t="s">
        <v>3927</v>
      </c>
      <c r="C504" s="461" t="s">
        <v>217</v>
      </c>
      <c r="D504" s="462">
        <v>4</v>
      </c>
      <c r="E504" s="471">
        <v>579.70000000000005</v>
      </c>
      <c r="F504" s="463">
        <f t="shared" si="7"/>
        <v>2318.8000000000002</v>
      </c>
    </row>
    <row r="505" spans="1:6" ht="27.6" x14ac:dyDescent="0.3">
      <c r="A505" s="459" t="s">
        <v>1921</v>
      </c>
      <c r="B505" s="460" t="s">
        <v>3928</v>
      </c>
      <c r="C505" s="461" t="s">
        <v>217</v>
      </c>
      <c r="D505" s="462">
        <v>2</v>
      </c>
      <c r="E505" s="471">
        <v>751.75</v>
      </c>
      <c r="F505" s="463">
        <f t="shared" si="7"/>
        <v>1503.5</v>
      </c>
    </row>
    <row r="506" spans="1:6" ht="27.6" x14ac:dyDescent="0.3">
      <c r="A506" s="459" t="s">
        <v>1923</v>
      </c>
      <c r="B506" s="460" t="s">
        <v>3929</v>
      </c>
      <c r="C506" s="461" t="s">
        <v>217</v>
      </c>
      <c r="D506" s="462">
        <v>12</v>
      </c>
      <c r="E506" s="471">
        <v>106.78</v>
      </c>
      <c r="F506" s="463">
        <f t="shared" si="7"/>
        <v>1281.3599999999999</v>
      </c>
    </row>
    <row r="507" spans="1:6" x14ac:dyDescent="0.3">
      <c r="A507" s="459" t="s">
        <v>1925</v>
      </c>
      <c r="B507" s="460" t="s">
        <v>3930</v>
      </c>
      <c r="C507" s="461" t="s">
        <v>217</v>
      </c>
      <c r="D507" s="462">
        <v>2</v>
      </c>
      <c r="E507" s="471">
        <v>43.33</v>
      </c>
      <c r="F507" s="463">
        <f t="shared" si="7"/>
        <v>86.66</v>
      </c>
    </row>
    <row r="508" spans="1:6" x14ac:dyDescent="0.3">
      <c r="A508" s="459" t="s">
        <v>1927</v>
      </c>
      <c r="B508" s="460" t="s">
        <v>3931</v>
      </c>
      <c r="C508" s="461" t="s">
        <v>217</v>
      </c>
      <c r="D508" s="462">
        <v>8</v>
      </c>
      <c r="E508" s="471">
        <v>62.79</v>
      </c>
      <c r="F508" s="463">
        <f t="shared" si="7"/>
        <v>502.32</v>
      </c>
    </row>
    <row r="509" spans="1:6" ht="27.6" x14ac:dyDescent="0.3">
      <c r="A509" s="459" t="s">
        <v>1929</v>
      </c>
      <c r="B509" s="460" t="s">
        <v>3932</v>
      </c>
      <c r="C509" s="461" t="s">
        <v>217</v>
      </c>
      <c r="D509" s="462">
        <v>8</v>
      </c>
      <c r="E509" s="471">
        <v>190.11</v>
      </c>
      <c r="F509" s="463">
        <f t="shared" si="7"/>
        <v>1520.88</v>
      </c>
    </row>
    <row r="510" spans="1:6" x14ac:dyDescent="0.3">
      <c r="A510" s="459" t="s">
        <v>1931</v>
      </c>
      <c r="B510" s="460" t="s">
        <v>3933</v>
      </c>
      <c r="C510" s="461" t="s">
        <v>217</v>
      </c>
      <c r="D510" s="462">
        <v>2</v>
      </c>
      <c r="E510" s="471">
        <v>217.21</v>
      </c>
      <c r="F510" s="463">
        <f t="shared" si="7"/>
        <v>434.42</v>
      </c>
    </row>
    <row r="511" spans="1:6" x14ac:dyDescent="0.3">
      <c r="A511" s="459" t="s">
        <v>1933</v>
      </c>
      <c r="B511" s="460" t="s">
        <v>3934</v>
      </c>
      <c r="C511" s="461" t="s">
        <v>217</v>
      </c>
      <c r="D511" s="462">
        <v>21</v>
      </c>
      <c r="E511" s="471">
        <v>144.18</v>
      </c>
      <c r="F511" s="463">
        <f t="shared" si="7"/>
        <v>3027.78</v>
      </c>
    </row>
    <row r="512" spans="1:6" x14ac:dyDescent="0.3">
      <c r="A512" s="459" t="s">
        <v>1935</v>
      </c>
      <c r="B512" s="460" t="s">
        <v>3935</v>
      </c>
      <c r="C512" s="461" t="s">
        <v>217</v>
      </c>
      <c r="D512" s="462">
        <v>3</v>
      </c>
      <c r="E512" s="471">
        <v>129.13</v>
      </c>
      <c r="F512" s="463">
        <f t="shared" si="7"/>
        <v>387.39</v>
      </c>
    </row>
    <row r="513" spans="1:6" ht="27.6" x14ac:dyDescent="0.3">
      <c r="A513" s="459" t="s">
        <v>1937</v>
      </c>
      <c r="B513" s="460" t="s">
        <v>3936</v>
      </c>
      <c r="C513" s="461" t="s">
        <v>217</v>
      </c>
      <c r="D513" s="462">
        <v>28</v>
      </c>
      <c r="E513" s="471">
        <v>144.18</v>
      </c>
      <c r="F513" s="463">
        <f t="shared" si="7"/>
        <v>4037.04</v>
      </c>
    </row>
    <row r="514" spans="1:6" ht="27.6" x14ac:dyDescent="0.3">
      <c r="A514" s="459" t="s">
        <v>1939</v>
      </c>
      <c r="B514" s="460" t="s">
        <v>3937</v>
      </c>
      <c r="C514" s="461" t="s">
        <v>217</v>
      </c>
      <c r="D514" s="462">
        <v>6</v>
      </c>
      <c r="E514" s="471">
        <v>348.78</v>
      </c>
      <c r="F514" s="463">
        <f t="shared" si="7"/>
        <v>2092.6799999999998</v>
      </c>
    </row>
    <row r="515" spans="1:6" ht="27.6" x14ac:dyDescent="0.3">
      <c r="A515" s="459" t="s">
        <v>1941</v>
      </c>
      <c r="B515" s="460" t="s">
        <v>858</v>
      </c>
      <c r="C515" s="461" t="s">
        <v>217</v>
      </c>
      <c r="D515" s="462">
        <v>26</v>
      </c>
      <c r="E515" s="471">
        <v>74.23</v>
      </c>
      <c r="F515" s="463">
        <f t="shared" si="7"/>
        <v>1929.98</v>
      </c>
    </row>
    <row r="516" spans="1:6" x14ac:dyDescent="0.3">
      <c r="A516" s="459" t="s">
        <v>1943</v>
      </c>
      <c r="B516" s="460" t="s">
        <v>3938</v>
      </c>
      <c r="C516" s="461" t="s">
        <v>217</v>
      </c>
      <c r="D516" s="462">
        <v>12</v>
      </c>
      <c r="E516" s="471">
        <v>94.14</v>
      </c>
      <c r="F516" s="463">
        <f t="shared" si="7"/>
        <v>1129.68</v>
      </c>
    </row>
    <row r="517" spans="1:6" x14ac:dyDescent="0.3">
      <c r="A517" s="459" t="s">
        <v>1945</v>
      </c>
      <c r="B517" s="460" t="s">
        <v>3939</v>
      </c>
      <c r="C517" s="461" t="s">
        <v>217</v>
      </c>
      <c r="D517" s="462">
        <v>14</v>
      </c>
      <c r="E517" s="471">
        <v>50.83</v>
      </c>
      <c r="F517" s="463">
        <f t="shared" si="7"/>
        <v>711.62</v>
      </c>
    </row>
    <row r="518" spans="1:6" ht="27.6" x14ac:dyDescent="0.3">
      <c r="A518" s="459" t="s">
        <v>1947</v>
      </c>
      <c r="B518" s="460" t="s">
        <v>3940</v>
      </c>
      <c r="C518" s="461" t="s">
        <v>217</v>
      </c>
      <c r="D518" s="462">
        <v>2</v>
      </c>
      <c r="E518" s="471">
        <v>64.81</v>
      </c>
      <c r="F518" s="463">
        <f t="shared" si="7"/>
        <v>129.62</v>
      </c>
    </row>
    <row r="519" spans="1:6" ht="27.6" x14ac:dyDescent="0.3">
      <c r="A519" s="459" t="s">
        <v>1948</v>
      </c>
      <c r="B519" s="460" t="s">
        <v>3941</v>
      </c>
      <c r="C519" s="461" t="s">
        <v>217</v>
      </c>
      <c r="D519" s="462">
        <v>5</v>
      </c>
      <c r="E519" s="471">
        <v>69.69</v>
      </c>
      <c r="F519" s="463">
        <f t="shared" si="7"/>
        <v>348.45</v>
      </c>
    </row>
    <row r="520" spans="1:6" ht="27.6" x14ac:dyDescent="0.3">
      <c r="A520" s="459" t="s">
        <v>1949</v>
      </c>
      <c r="B520" s="460" t="s">
        <v>3942</v>
      </c>
      <c r="C520" s="461" t="s">
        <v>217</v>
      </c>
      <c r="D520" s="462">
        <v>28</v>
      </c>
      <c r="E520" s="471">
        <v>12.01</v>
      </c>
      <c r="F520" s="463">
        <f t="shared" si="7"/>
        <v>336.28</v>
      </c>
    </row>
    <row r="521" spans="1:6" ht="27.6" x14ac:dyDescent="0.3">
      <c r="A521" s="459" t="s">
        <v>1950</v>
      </c>
      <c r="B521" s="460" t="s">
        <v>3943</v>
      </c>
      <c r="C521" s="461" t="s">
        <v>217</v>
      </c>
      <c r="D521" s="462">
        <v>55</v>
      </c>
      <c r="E521" s="471">
        <v>52.26</v>
      </c>
      <c r="F521" s="463">
        <f t="shared" si="7"/>
        <v>2874.3</v>
      </c>
    </row>
    <row r="522" spans="1:6" ht="27.6" x14ac:dyDescent="0.3">
      <c r="A522" s="459" t="s">
        <v>1951</v>
      </c>
      <c r="B522" s="460" t="s">
        <v>3944</v>
      </c>
      <c r="C522" s="461" t="s">
        <v>217</v>
      </c>
      <c r="D522" s="462">
        <v>12</v>
      </c>
      <c r="E522" s="471">
        <v>373.55</v>
      </c>
      <c r="F522" s="463">
        <f t="shared" si="7"/>
        <v>4482.6000000000004</v>
      </c>
    </row>
    <row r="523" spans="1:6" ht="27.6" x14ac:dyDescent="0.3">
      <c r="A523" s="459" t="s">
        <v>1952</v>
      </c>
      <c r="B523" s="460" t="s">
        <v>3945</v>
      </c>
      <c r="C523" s="461" t="s">
        <v>217</v>
      </c>
      <c r="D523" s="462">
        <v>12</v>
      </c>
      <c r="E523" s="471">
        <v>359.2</v>
      </c>
      <c r="F523" s="463">
        <f t="shared" si="7"/>
        <v>4310.3999999999996</v>
      </c>
    </row>
    <row r="524" spans="1:6" ht="27.6" x14ac:dyDescent="0.3">
      <c r="A524" s="459" t="s">
        <v>1953</v>
      </c>
      <c r="B524" s="460" t="s">
        <v>3946</v>
      </c>
      <c r="C524" s="461" t="s">
        <v>217</v>
      </c>
      <c r="D524" s="462">
        <v>12</v>
      </c>
      <c r="E524" s="471">
        <v>337.64</v>
      </c>
      <c r="F524" s="463">
        <f t="shared" si="7"/>
        <v>4051.68</v>
      </c>
    </row>
    <row r="525" spans="1:6" ht="27.6" x14ac:dyDescent="0.3">
      <c r="A525" s="459" t="s">
        <v>1954</v>
      </c>
      <c r="B525" s="460" t="s">
        <v>3947</v>
      </c>
      <c r="C525" s="461" t="s">
        <v>217</v>
      </c>
      <c r="D525" s="462">
        <v>2</v>
      </c>
      <c r="E525" s="471">
        <v>645.08000000000004</v>
      </c>
      <c r="F525" s="463">
        <f t="shared" si="7"/>
        <v>1290.1600000000001</v>
      </c>
    </row>
    <row r="526" spans="1:6" ht="27.6" x14ac:dyDescent="0.3">
      <c r="A526" s="459" t="s">
        <v>1955</v>
      </c>
      <c r="B526" s="460" t="s">
        <v>3948</v>
      </c>
      <c r="C526" s="461" t="s">
        <v>217</v>
      </c>
      <c r="D526" s="462">
        <v>2</v>
      </c>
      <c r="E526" s="471">
        <v>1190.19</v>
      </c>
      <c r="F526" s="463">
        <f t="shared" si="7"/>
        <v>2380.38</v>
      </c>
    </row>
    <row r="527" spans="1:6" x14ac:dyDescent="0.3">
      <c r="A527" s="453" t="s">
        <v>3949</v>
      </c>
      <c r="B527" s="454" t="s">
        <v>3950</v>
      </c>
      <c r="C527" s="469"/>
      <c r="D527" s="470"/>
      <c r="E527" s="457"/>
      <c r="F527" s="458">
        <f t="shared" si="7"/>
        <v>0</v>
      </c>
    </row>
    <row r="528" spans="1:6" ht="41.4" x14ac:dyDescent="0.3">
      <c r="A528" s="459" t="s">
        <v>414</v>
      </c>
      <c r="B528" s="460" t="s">
        <v>728</v>
      </c>
      <c r="C528" s="461" t="s">
        <v>179</v>
      </c>
      <c r="D528" s="462">
        <v>35.200000000000003</v>
      </c>
      <c r="E528" s="471">
        <v>44.56</v>
      </c>
      <c r="F528" s="463">
        <f t="shared" si="7"/>
        <v>1568.51</v>
      </c>
    </row>
    <row r="529" spans="1:6" ht="27.6" x14ac:dyDescent="0.3">
      <c r="A529" s="459" t="s">
        <v>416</v>
      </c>
      <c r="B529" s="460" t="s">
        <v>3951</v>
      </c>
      <c r="C529" s="461" t="s">
        <v>217</v>
      </c>
      <c r="D529" s="462">
        <v>6</v>
      </c>
      <c r="E529" s="471">
        <v>56.56</v>
      </c>
      <c r="F529" s="463">
        <f t="shared" ref="F529:F592" si="8">ROUND(E529*D529,2)</f>
        <v>339.36</v>
      </c>
    </row>
    <row r="530" spans="1:6" ht="27.6" x14ac:dyDescent="0.3">
      <c r="A530" s="459" t="s">
        <v>418</v>
      </c>
      <c r="B530" s="460" t="s">
        <v>3952</v>
      </c>
      <c r="C530" s="461" t="s">
        <v>217</v>
      </c>
      <c r="D530" s="462">
        <v>4</v>
      </c>
      <c r="E530" s="471">
        <v>52.88</v>
      </c>
      <c r="F530" s="463">
        <f t="shared" si="8"/>
        <v>211.52</v>
      </c>
    </row>
    <row r="531" spans="1:6" ht="41.4" x14ac:dyDescent="0.3">
      <c r="A531" s="459" t="s">
        <v>2044</v>
      </c>
      <c r="B531" s="460" t="s">
        <v>3953</v>
      </c>
      <c r="C531" s="461" t="s">
        <v>217</v>
      </c>
      <c r="D531" s="462">
        <v>2</v>
      </c>
      <c r="E531" s="471">
        <v>15.95</v>
      </c>
      <c r="F531" s="463">
        <f t="shared" si="8"/>
        <v>31.9</v>
      </c>
    </row>
    <row r="532" spans="1:6" x14ac:dyDescent="0.3">
      <c r="A532" s="459" t="s">
        <v>3954</v>
      </c>
      <c r="B532" s="460" t="s">
        <v>3955</v>
      </c>
      <c r="C532" s="461" t="s">
        <v>217</v>
      </c>
      <c r="D532" s="462">
        <v>1</v>
      </c>
      <c r="E532" s="471">
        <v>660.91</v>
      </c>
      <c r="F532" s="463">
        <f t="shared" si="8"/>
        <v>660.91</v>
      </c>
    </row>
    <row r="533" spans="1:6" ht="27.6" x14ac:dyDescent="0.3">
      <c r="A533" s="459" t="s">
        <v>3956</v>
      </c>
      <c r="B533" s="460" t="s">
        <v>3957</v>
      </c>
      <c r="C533" s="461" t="s">
        <v>217</v>
      </c>
      <c r="D533" s="462">
        <v>2</v>
      </c>
      <c r="E533" s="471">
        <v>49.66</v>
      </c>
      <c r="F533" s="463">
        <f t="shared" si="8"/>
        <v>99.32</v>
      </c>
    </row>
    <row r="534" spans="1:6" ht="27.6" x14ac:dyDescent="0.3">
      <c r="A534" s="459" t="s">
        <v>3958</v>
      </c>
      <c r="B534" s="460" t="s">
        <v>3959</v>
      </c>
      <c r="C534" s="461" t="s">
        <v>217</v>
      </c>
      <c r="D534" s="462">
        <v>4</v>
      </c>
      <c r="E534" s="471">
        <v>67.05</v>
      </c>
      <c r="F534" s="463">
        <f t="shared" si="8"/>
        <v>268.2</v>
      </c>
    </row>
    <row r="535" spans="1:6" x14ac:dyDescent="0.3">
      <c r="A535" s="459" t="s">
        <v>3960</v>
      </c>
      <c r="B535" s="460" t="s">
        <v>3961</v>
      </c>
      <c r="C535" s="461" t="s">
        <v>217</v>
      </c>
      <c r="D535" s="462">
        <v>2</v>
      </c>
      <c r="E535" s="471">
        <v>17.59</v>
      </c>
      <c r="F535" s="463">
        <f t="shared" si="8"/>
        <v>35.18</v>
      </c>
    </row>
    <row r="536" spans="1:6" ht="27.6" x14ac:dyDescent="0.3">
      <c r="A536" s="459" t="s">
        <v>3962</v>
      </c>
      <c r="B536" s="460" t="s">
        <v>3963</v>
      </c>
      <c r="C536" s="461" t="s">
        <v>115</v>
      </c>
      <c r="D536" s="462">
        <v>0.48</v>
      </c>
      <c r="E536" s="471">
        <v>472.68</v>
      </c>
      <c r="F536" s="463">
        <f t="shared" si="8"/>
        <v>226.89</v>
      </c>
    </row>
    <row r="537" spans="1:6" x14ac:dyDescent="0.3">
      <c r="A537" s="453" t="s">
        <v>3964</v>
      </c>
      <c r="B537" s="454" t="s">
        <v>3965</v>
      </c>
      <c r="C537" s="469"/>
      <c r="D537" s="470"/>
      <c r="E537" s="457"/>
      <c r="F537" s="458">
        <f t="shared" si="8"/>
        <v>0</v>
      </c>
    </row>
    <row r="538" spans="1:6" x14ac:dyDescent="0.3">
      <c r="A538" s="464" t="s">
        <v>420</v>
      </c>
      <c r="B538" s="465" t="s">
        <v>3966</v>
      </c>
      <c r="C538" s="472"/>
      <c r="D538" s="473"/>
      <c r="E538" s="468"/>
      <c r="F538" s="467">
        <f t="shared" si="8"/>
        <v>0</v>
      </c>
    </row>
    <row r="539" spans="1:6" ht="27.6" x14ac:dyDescent="0.3">
      <c r="A539" s="459" t="s">
        <v>3967</v>
      </c>
      <c r="B539" s="460" t="s">
        <v>966</v>
      </c>
      <c r="C539" s="461" t="s">
        <v>217</v>
      </c>
      <c r="D539" s="462">
        <v>27</v>
      </c>
      <c r="E539" s="471">
        <v>317.66000000000003</v>
      </c>
      <c r="F539" s="463">
        <f t="shared" si="8"/>
        <v>8576.82</v>
      </c>
    </row>
    <row r="540" spans="1:6" ht="27.6" x14ac:dyDescent="0.3">
      <c r="A540" s="459" t="s">
        <v>3968</v>
      </c>
      <c r="B540" s="460" t="s">
        <v>3969</v>
      </c>
      <c r="C540" s="461" t="s">
        <v>217</v>
      </c>
      <c r="D540" s="462">
        <v>2</v>
      </c>
      <c r="E540" s="471">
        <v>893.08</v>
      </c>
      <c r="F540" s="463">
        <f t="shared" si="8"/>
        <v>1786.16</v>
      </c>
    </row>
    <row r="541" spans="1:6" x14ac:dyDescent="0.3">
      <c r="A541" s="464" t="s">
        <v>422</v>
      </c>
      <c r="B541" s="465" t="s">
        <v>3872</v>
      </c>
      <c r="C541" s="472"/>
      <c r="D541" s="473"/>
      <c r="E541" s="468"/>
      <c r="F541" s="467">
        <f t="shared" si="8"/>
        <v>0</v>
      </c>
    </row>
    <row r="542" spans="1:6" ht="41.4" x14ac:dyDescent="0.3">
      <c r="A542" s="459" t="s">
        <v>3970</v>
      </c>
      <c r="B542" s="460" t="s">
        <v>3971</v>
      </c>
      <c r="C542" s="461" t="s">
        <v>217</v>
      </c>
      <c r="D542" s="462">
        <v>55</v>
      </c>
      <c r="E542" s="471">
        <v>138.86000000000001</v>
      </c>
      <c r="F542" s="463">
        <f t="shared" si="8"/>
        <v>7637.3</v>
      </c>
    </row>
    <row r="543" spans="1:6" ht="41.4" x14ac:dyDescent="0.3">
      <c r="A543" s="459" t="s">
        <v>3972</v>
      </c>
      <c r="B543" s="460" t="s">
        <v>946</v>
      </c>
      <c r="C543" s="461" t="s">
        <v>217</v>
      </c>
      <c r="D543" s="462">
        <v>1</v>
      </c>
      <c r="E543" s="471">
        <v>324.54000000000002</v>
      </c>
      <c r="F543" s="463">
        <f t="shared" si="8"/>
        <v>324.54000000000002</v>
      </c>
    </row>
    <row r="544" spans="1:6" ht="41.4" x14ac:dyDescent="0.3">
      <c r="A544" s="459" t="s">
        <v>3973</v>
      </c>
      <c r="B544" s="460" t="s">
        <v>3974</v>
      </c>
      <c r="C544" s="461" t="s">
        <v>217</v>
      </c>
      <c r="D544" s="462">
        <v>11</v>
      </c>
      <c r="E544" s="471">
        <v>108.3</v>
      </c>
      <c r="F544" s="463">
        <f t="shared" si="8"/>
        <v>1191.3</v>
      </c>
    </row>
    <row r="545" spans="1:6" ht="41.4" x14ac:dyDescent="0.3">
      <c r="A545" s="459" t="s">
        <v>3975</v>
      </c>
      <c r="B545" s="460" t="s">
        <v>951</v>
      </c>
      <c r="C545" s="461" t="s">
        <v>179</v>
      </c>
      <c r="D545" s="462">
        <v>361.7</v>
      </c>
      <c r="E545" s="471">
        <v>116.33</v>
      </c>
      <c r="F545" s="463">
        <f t="shared" si="8"/>
        <v>42076.56</v>
      </c>
    </row>
    <row r="546" spans="1:6" ht="41.4" x14ac:dyDescent="0.3">
      <c r="A546" s="459" t="s">
        <v>3976</v>
      </c>
      <c r="B546" s="460" t="s">
        <v>3977</v>
      </c>
      <c r="C546" s="461" t="s">
        <v>217</v>
      </c>
      <c r="D546" s="462">
        <v>17</v>
      </c>
      <c r="E546" s="471">
        <v>237.25</v>
      </c>
      <c r="F546" s="463">
        <f t="shared" si="8"/>
        <v>4033.25</v>
      </c>
    </row>
    <row r="547" spans="1:6" ht="41.4" x14ac:dyDescent="0.3">
      <c r="A547" s="459" t="s">
        <v>3978</v>
      </c>
      <c r="B547" s="460" t="s">
        <v>3979</v>
      </c>
      <c r="C547" s="461" t="s">
        <v>217</v>
      </c>
      <c r="D547" s="462">
        <v>6</v>
      </c>
      <c r="E547" s="471">
        <v>239.41</v>
      </c>
      <c r="F547" s="463">
        <f t="shared" si="8"/>
        <v>1436.46</v>
      </c>
    </row>
    <row r="548" spans="1:6" ht="41.4" x14ac:dyDescent="0.3">
      <c r="A548" s="459" t="s">
        <v>3980</v>
      </c>
      <c r="B548" s="460" t="s">
        <v>3981</v>
      </c>
      <c r="C548" s="461" t="s">
        <v>217</v>
      </c>
      <c r="D548" s="462">
        <v>1</v>
      </c>
      <c r="E548" s="471">
        <v>245.74</v>
      </c>
      <c r="F548" s="463">
        <f t="shared" si="8"/>
        <v>245.74</v>
      </c>
    </row>
    <row r="549" spans="1:6" x14ac:dyDescent="0.3">
      <c r="A549" s="464" t="s">
        <v>424</v>
      </c>
      <c r="B549" s="465" t="s">
        <v>3864</v>
      </c>
      <c r="C549" s="472"/>
      <c r="D549" s="473"/>
      <c r="E549" s="468"/>
      <c r="F549" s="467">
        <f t="shared" si="8"/>
        <v>0</v>
      </c>
    </row>
    <row r="550" spans="1:6" ht="27.6" x14ac:dyDescent="0.3">
      <c r="A550" s="459" t="s">
        <v>3982</v>
      </c>
      <c r="B550" s="460" t="s">
        <v>962</v>
      </c>
      <c r="C550" s="461" t="s">
        <v>217</v>
      </c>
      <c r="D550" s="462">
        <v>5</v>
      </c>
      <c r="E550" s="471">
        <v>316.01</v>
      </c>
      <c r="F550" s="463">
        <f t="shared" si="8"/>
        <v>1580.05</v>
      </c>
    </row>
    <row r="551" spans="1:6" ht="27.6" x14ac:dyDescent="0.3">
      <c r="A551" s="459" t="s">
        <v>3983</v>
      </c>
      <c r="B551" s="460" t="s">
        <v>986</v>
      </c>
      <c r="C551" s="461" t="s">
        <v>217</v>
      </c>
      <c r="D551" s="462">
        <v>3</v>
      </c>
      <c r="E551" s="471">
        <v>636.36</v>
      </c>
      <c r="F551" s="463">
        <f t="shared" si="8"/>
        <v>1909.08</v>
      </c>
    </row>
    <row r="552" spans="1:6" ht="27.6" x14ac:dyDescent="0.3">
      <c r="A552" s="459" t="s">
        <v>3984</v>
      </c>
      <c r="B552" s="460" t="s">
        <v>3985</v>
      </c>
      <c r="C552" s="461" t="s">
        <v>217</v>
      </c>
      <c r="D552" s="462">
        <v>2</v>
      </c>
      <c r="E552" s="471">
        <v>3844.85</v>
      </c>
      <c r="F552" s="463">
        <f t="shared" si="8"/>
        <v>7689.7</v>
      </c>
    </row>
    <row r="553" spans="1:6" ht="27.6" x14ac:dyDescent="0.3">
      <c r="A553" s="459" t="s">
        <v>3986</v>
      </c>
      <c r="B553" s="460" t="s">
        <v>3987</v>
      </c>
      <c r="C553" s="461" t="s">
        <v>179</v>
      </c>
      <c r="D553" s="462">
        <v>620</v>
      </c>
      <c r="E553" s="471">
        <v>34.29</v>
      </c>
      <c r="F553" s="463">
        <f t="shared" si="8"/>
        <v>21259.8</v>
      </c>
    </row>
    <row r="554" spans="1:6" ht="27.6" x14ac:dyDescent="0.3">
      <c r="A554" s="459" t="s">
        <v>3988</v>
      </c>
      <c r="B554" s="460" t="s">
        <v>3989</v>
      </c>
      <c r="C554" s="461" t="s">
        <v>179</v>
      </c>
      <c r="D554" s="462">
        <v>310</v>
      </c>
      <c r="E554" s="471">
        <v>3.78</v>
      </c>
      <c r="F554" s="463">
        <f t="shared" si="8"/>
        <v>1171.8</v>
      </c>
    </row>
    <row r="555" spans="1:6" ht="27.6" x14ac:dyDescent="0.3">
      <c r="A555" s="459" t="s">
        <v>3990</v>
      </c>
      <c r="B555" s="460" t="s">
        <v>3991</v>
      </c>
      <c r="C555" s="461" t="s">
        <v>217</v>
      </c>
      <c r="D555" s="462">
        <v>12</v>
      </c>
      <c r="E555" s="471">
        <v>21.53</v>
      </c>
      <c r="F555" s="463">
        <f t="shared" si="8"/>
        <v>258.36</v>
      </c>
    </row>
    <row r="556" spans="1:6" ht="27.6" x14ac:dyDescent="0.3">
      <c r="A556" s="459" t="s">
        <v>3992</v>
      </c>
      <c r="B556" s="460" t="s">
        <v>1835</v>
      </c>
      <c r="C556" s="461" t="s">
        <v>217</v>
      </c>
      <c r="D556" s="462">
        <v>13</v>
      </c>
      <c r="E556" s="471">
        <v>24.24</v>
      </c>
      <c r="F556" s="463">
        <f t="shared" si="8"/>
        <v>315.12</v>
      </c>
    </row>
    <row r="557" spans="1:6" ht="27.6" x14ac:dyDescent="0.3">
      <c r="A557" s="459" t="s">
        <v>3993</v>
      </c>
      <c r="B557" s="460" t="s">
        <v>3994</v>
      </c>
      <c r="C557" s="461" t="s">
        <v>217</v>
      </c>
      <c r="D557" s="462">
        <v>2</v>
      </c>
      <c r="E557" s="471">
        <v>189.73</v>
      </c>
      <c r="F557" s="463">
        <f t="shared" si="8"/>
        <v>379.46</v>
      </c>
    </row>
    <row r="558" spans="1:6" ht="27.6" x14ac:dyDescent="0.3">
      <c r="A558" s="459" t="s">
        <v>3995</v>
      </c>
      <c r="B558" s="460" t="s">
        <v>1877</v>
      </c>
      <c r="C558" s="461" t="s">
        <v>179</v>
      </c>
      <c r="D558" s="462">
        <v>310</v>
      </c>
      <c r="E558" s="471">
        <v>5.49</v>
      </c>
      <c r="F558" s="463">
        <f t="shared" si="8"/>
        <v>1701.9</v>
      </c>
    </row>
    <row r="559" spans="1:6" x14ac:dyDescent="0.3">
      <c r="A559" s="459" t="s">
        <v>3996</v>
      </c>
      <c r="B559" s="460" t="s">
        <v>3997</v>
      </c>
      <c r="C559" s="461" t="s">
        <v>217</v>
      </c>
      <c r="D559" s="462">
        <v>1</v>
      </c>
      <c r="E559" s="471">
        <v>4168.5</v>
      </c>
      <c r="F559" s="463">
        <f t="shared" si="8"/>
        <v>4168.5</v>
      </c>
    </row>
    <row r="560" spans="1:6" x14ac:dyDescent="0.3">
      <c r="A560" s="464" t="s">
        <v>426</v>
      </c>
      <c r="B560" s="465" t="s">
        <v>3998</v>
      </c>
      <c r="C560" s="472"/>
      <c r="D560" s="473"/>
      <c r="E560" s="468"/>
      <c r="F560" s="467">
        <f t="shared" si="8"/>
        <v>0</v>
      </c>
    </row>
    <row r="561" spans="1:6" ht="55.2" x14ac:dyDescent="0.3">
      <c r="A561" s="459" t="s">
        <v>3999</v>
      </c>
      <c r="B561" s="460" t="s">
        <v>957</v>
      </c>
      <c r="C561" s="461" t="s">
        <v>217</v>
      </c>
      <c r="D561" s="462">
        <v>13</v>
      </c>
      <c r="E561" s="471">
        <v>1973.21</v>
      </c>
      <c r="F561" s="463">
        <f t="shared" si="8"/>
        <v>25651.73</v>
      </c>
    </row>
    <row r="562" spans="1:6" ht="27.6" x14ac:dyDescent="0.3">
      <c r="A562" s="459" t="s">
        <v>4000</v>
      </c>
      <c r="B562" s="460" t="s">
        <v>4001</v>
      </c>
      <c r="C562" s="461" t="s">
        <v>217</v>
      </c>
      <c r="D562" s="462">
        <v>1</v>
      </c>
      <c r="E562" s="471">
        <v>302.08</v>
      </c>
      <c r="F562" s="463">
        <f t="shared" si="8"/>
        <v>302.08</v>
      </c>
    </row>
    <row r="563" spans="1:6" ht="27.6" x14ac:dyDescent="0.3">
      <c r="A563" s="459" t="s">
        <v>4002</v>
      </c>
      <c r="B563" s="460" t="s">
        <v>962</v>
      </c>
      <c r="C563" s="461" t="s">
        <v>217</v>
      </c>
      <c r="D563" s="462">
        <v>1</v>
      </c>
      <c r="E563" s="471">
        <v>316.01</v>
      </c>
      <c r="F563" s="463">
        <f t="shared" si="8"/>
        <v>316.01</v>
      </c>
    </row>
    <row r="564" spans="1:6" ht="27.6" x14ac:dyDescent="0.3">
      <c r="A564" s="459" t="s">
        <v>4003</v>
      </c>
      <c r="B564" s="460" t="s">
        <v>4004</v>
      </c>
      <c r="C564" s="461" t="s">
        <v>217</v>
      </c>
      <c r="D564" s="462">
        <v>1</v>
      </c>
      <c r="E564" s="471">
        <v>3520.81</v>
      </c>
      <c r="F564" s="463">
        <f t="shared" si="8"/>
        <v>3520.81</v>
      </c>
    </row>
    <row r="565" spans="1:6" x14ac:dyDescent="0.3">
      <c r="A565" s="464" t="s">
        <v>428</v>
      </c>
      <c r="B565" s="465" t="s">
        <v>4005</v>
      </c>
      <c r="C565" s="472"/>
      <c r="D565" s="473"/>
      <c r="E565" s="468"/>
      <c r="F565" s="467">
        <f t="shared" si="8"/>
        <v>0</v>
      </c>
    </row>
    <row r="566" spans="1:6" ht="27.6" x14ac:dyDescent="0.3">
      <c r="A566" s="459" t="s">
        <v>4006</v>
      </c>
      <c r="B566" s="460" t="s">
        <v>4007</v>
      </c>
      <c r="C566" s="461" t="s">
        <v>217</v>
      </c>
      <c r="D566" s="462">
        <v>91</v>
      </c>
      <c r="E566" s="471">
        <v>23.53</v>
      </c>
      <c r="F566" s="463">
        <f t="shared" si="8"/>
        <v>2141.23</v>
      </c>
    </row>
    <row r="567" spans="1:6" ht="27.6" x14ac:dyDescent="0.3">
      <c r="A567" s="459" t="s">
        <v>4008</v>
      </c>
      <c r="B567" s="460" t="s">
        <v>4009</v>
      </c>
      <c r="C567" s="461" t="s">
        <v>115</v>
      </c>
      <c r="D567" s="462">
        <v>36</v>
      </c>
      <c r="E567" s="471">
        <v>92.21</v>
      </c>
      <c r="F567" s="463">
        <f t="shared" si="8"/>
        <v>3319.56</v>
      </c>
    </row>
    <row r="568" spans="1:6" x14ac:dyDescent="0.3">
      <c r="A568" s="459" t="s">
        <v>4010</v>
      </c>
      <c r="B568" s="460" t="s">
        <v>4011</v>
      </c>
      <c r="C568" s="461" t="s">
        <v>217</v>
      </c>
      <c r="D568" s="462">
        <v>136</v>
      </c>
      <c r="E568" s="471">
        <v>60.5</v>
      </c>
      <c r="F568" s="463">
        <f t="shared" si="8"/>
        <v>8228</v>
      </c>
    </row>
    <row r="569" spans="1:6" x14ac:dyDescent="0.3">
      <c r="A569" s="453" t="s">
        <v>4012</v>
      </c>
      <c r="B569" s="454" t="s">
        <v>4013</v>
      </c>
      <c r="C569" s="469"/>
      <c r="D569" s="470"/>
      <c r="E569" s="457"/>
      <c r="F569" s="458">
        <f t="shared" si="8"/>
        <v>0</v>
      </c>
    </row>
    <row r="570" spans="1:6" x14ac:dyDescent="0.3">
      <c r="A570" s="464" t="s">
        <v>431</v>
      </c>
      <c r="B570" s="465" t="s">
        <v>4014</v>
      </c>
      <c r="C570" s="472"/>
      <c r="D570" s="473"/>
      <c r="E570" s="468"/>
      <c r="F570" s="467">
        <f t="shared" si="8"/>
        <v>0</v>
      </c>
    </row>
    <row r="571" spans="1:6" ht="41.4" x14ac:dyDescent="0.3">
      <c r="A571" s="459" t="s">
        <v>4015</v>
      </c>
      <c r="B571" s="460" t="s">
        <v>4016</v>
      </c>
      <c r="C571" s="461" t="s">
        <v>217</v>
      </c>
      <c r="D571" s="462">
        <v>2</v>
      </c>
      <c r="E571" s="471">
        <v>631.09</v>
      </c>
      <c r="F571" s="463">
        <f t="shared" si="8"/>
        <v>1262.18</v>
      </c>
    </row>
    <row r="572" spans="1:6" ht="41.4" x14ac:dyDescent="0.3">
      <c r="A572" s="459" t="s">
        <v>4017</v>
      </c>
      <c r="B572" s="460" t="s">
        <v>268</v>
      </c>
      <c r="C572" s="461" t="s">
        <v>217</v>
      </c>
      <c r="D572" s="462">
        <v>1</v>
      </c>
      <c r="E572" s="471">
        <v>661.74</v>
      </c>
      <c r="F572" s="463">
        <f t="shared" si="8"/>
        <v>661.74</v>
      </c>
    </row>
    <row r="573" spans="1:6" ht="27.6" x14ac:dyDescent="0.3">
      <c r="A573" s="459" t="s">
        <v>4018</v>
      </c>
      <c r="B573" s="460" t="s">
        <v>4019</v>
      </c>
      <c r="C573" s="461" t="s">
        <v>217</v>
      </c>
      <c r="D573" s="462">
        <v>3</v>
      </c>
      <c r="E573" s="471">
        <v>195.18</v>
      </c>
      <c r="F573" s="463">
        <f t="shared" si="8"/>
        <v>585.54</v>
      </c>
    </row>
    <row r="574" spans="1:6" ht="41.4" x14ac:dyDescent="0.3">
      <c r="A574" s="459" t="s">
        <v>4020</v>
      </c>
      <c r="B574" s="460" t="s">
        <v>249</v>
      </c>
      <c r="C574" s="461" t="s">
        <v>217</v>
      </c>
      <c r="D574" s="462">
        <v>4</v>
      </c>
      <c r="E574" s="471">
        <v>1092.45</v>
      </c>
      <c r="F574" s="463">
        <f t="shared" si="8"/>
        <v>4369.8</v>
      </c>
    </row>
    <row r="575" spans="1:6" ht="41.4" x14ac:dyDescent="0.3">
      <c r="A575" s="459" t="s">
        <v>4021</v>
      </c>
      <c r="B575" s="460" t="s">
        <v>4022</v>
      </c>
      <c r="C575" s="461" t="s">
        <v>217</v>
      </c>
      <c r="D575" s="462">
        <v>1</v>
      </c>
      <c r="E575" s="471">
        <v>642.01</v>
      </c>
      <c r="F575" s="463">
        <f t="shared" si="8"/>
        <v>642.01</v>
      </c>
    </row>
    <row r="576" spans="1:6" ht="41.4" x14ac:dyDescent="0.3">
      <c r="A576" s="459" t="s">
        <v>4023</v>
      </c>
      <c r="B576" s="460" t="s">
        <v>4024</v>
      </c>
      <c r="C576" s="461" t="s">
        <v>217</v>
      </c>
      <c r="D576" s="462">
        <v>6</v>
      </c>
      <c r="E576" s="471">
        <v>2591.41</v>
      </c>
      <c r="F576" s="463">
        <f t="shared" si="8"/>
        <v>15548.46</v>
      </c>
    </row>
    <row r="577" spans="1:6" x14ac:dyDescent="0.3">
      <c r="A577" s="464" t="s">
        <v>433</v>
      </c>
      <c r="B577" s="465" t="s">
        <v>4025</v>
      </c>
      <c r="C577" s="472"/>
      <c r="D577" s="473"/>
      <c r="E577" s="468"/>
      <c r="F577" s="467">
        <f t="shared" si="8"/>
        <v>0</v>
      </c>
    </row>
    <row r="578" spans="1:6" ht="27.6" x14ac:dyDescent="0.3">
      <c r="A578" s="459" t="s">
        <v>4026</v>
      </c>
      <c r="B578" s="460" t="s">
        <v>257</v>
      </c>
      <c r="C578" s="461" t="s">
        <v>217</v>
      </c>
      <c r="D578" s="462">
        <v>94</v>
      </c>
      <c r="E578" s="471">
        <v>14.35</v>
      </c>
      <c r="F578" s="463">
        <f t="shared" si="8"/>
        <v>1348.9</v>
      </c>
    </row>
    <row r="579" spans="1:6" ht="27.6" x14ac:dyDescent="0.3">
      <c r="A579" s="459" t="s">
        <v>4027</v>
      </c>
      <c r="B579" s="460" t="s">
        <v>231</v>
      </c>
      <c r="C579" s="461" t="s">
        <v>217</v>
      </c>
      <c r="D579" s="462">
        <v>39</v>
      </c>
      <c r="E579" s="471">
        <v>15.16</v>
      </c>
      <c r="F579" s="463">
        <f t="shared" si="8"/>
        <v>591.24</v>
      </c>
    </row>
    <row r="580" spans="1:6" ht="27.6" x14ac:dyDescent="0.3">
      <c r="A580" s="459" t="s">
        <v>4028</v>
      </c>
      <c r="B580" s="460" t="s">
        <v>4029</v>
      </c>
      <c r="C580" s="461" t="s">
        <v>217</v>
      </c>
      <c r="D580" s="462">
        <v>4</v>
      </c>
      <c r="E580" s="471">
        <v>16.739999999999998</v>
      </c>
      <c r="F580" s="463">
        <f t="shared" si="8"/>
        <v>66.959999999999994</v>
      </c>
    </row>
    <row r="581" spans="1:6" ht="27.6" x14ac:dyDescent="0.3">
      <c r="A581" s="459" t="s">
        <v>4030</v>
      </c>
      <c r="B581" s="460" t="s">
        <v>229</v>
      </c>
      <c r="C581" s="461" t="s">
        <v>217</v>
      </c>
      <c r="D581" s="462">
        <v>14</v>
      </c>
      <c r="E581" s="471">
        <v>16.739999999999998</v>
      </c>
      <c r="F581" s="463">
        <f t="shared" si="8"/>
        <v>234.36</v>
      </c>
    </row>
    <row r="582" spans="1:6" ht="27.6" x14ac:dyDescent="0.3">
      <c r="A582" s="459" t="s">
        <v>4031</v>
      </c>
      <c r="B582" s="460" t="s">
        <v>4032</v>
      </c>
      <c r="C582" s="461" t="s">
        <v>217</v>
      </c>
      <c r="D582" s="462">
        <v>1</v>
      </c>
      <c r="E582" s="471">
        <v>26.95</v>
      </c>
      <c r="F582" s="463">
        <f t="shared" si="8"/>
        <v>26.95</v>
      </c>
    </row>
    <row r="583" spans="1:6" ht="27.6" x14ac:dyDescent="0.3">
      <c r="A583" s="459" t="s">
        <v>4033</v>
      </c>
      <c r="B583" s="460" t="s">
        <v>225</v>
      </c>
      <c r="C583" s="461" t="s">
        <v>217</v>
      </c>
      <c r="D583" s="462">
        <v>15</v>
      </c>
      <c r="E583" s="471">
        <v>87</v>
      </c>
      <c r="F583" s="463">
        <f t="shared" si="8"/>
        <v>1305</v>
      </c>
    </row>
    <row r="584" spans="1:6" ht="27.6" x14ac:dyDescent="0.3">
      <c r="A584" s="459" t="s">
        <v>4034</v>
      </c>
      <c r="B584" s="460" t="s">
        <v>227</v>
      </c>
      <c r="C584" s="461" t="s">
        <v>217</v>
      </c>
      <c r="D584" s="462">
        <v>3</v>
      </c>
      <c r="E584" s="471">
        <v>89.44</v>
      </c>
      <c r="F584" s="463">
        <f t="shared" si="8"/>
        <v>268.32</v>
      </c>
    </row>
    <row r="585" spans="1:6" ht="27.6" x14ac:dyDescent="0.3">
      <c r="A585" s="459" t="s">
        <v>4035</v>
      </c>
      <c r="B585" s="460" t="s">
        <v>4036</v>
      </c>
      <c r="C585" s="461" t="s">
        <v>217</v>
      </c>
      <c r="D585" s="462">
        <v>2</v>
      </c>
      <c r="E585" s="471">
        <v>108.98</v>
      </c>
      <c r="F585" s="463">
        <f t="shared" si="8"/>
        <v>217.96</v>
      </c>
    </row>
    <row r="586" spans="1:6" x14ac:dyDescent="0.3">
      <c r="A586" s="459" t="s">
        <v>4037</v>
      </c>
      <c r="B586" s="460" t="s">
        <v>4038</v>
      </c>
      <c r="C586" s="461" t="s">
        <v>217</v>
      </c>
      <c r="D586" s="462">
        <v>3</v>
      </c>
      <c r="E586" s="471">
        <v>190.44</v>
      </c>
      <c r="F586" s="463">
        <f t="shared" si="8"/>
        <v>571.32000000000005</v>
      </c>
    </row>
    <row r="587" spans="1:6" x14ac:dyDescent="0.3">
      <c r="A587" s="459" t="s">
        <v>4039</v>
      </c>
      <c r="B587" s="460" t="s">
        <v>4040</v>
      </c>
      <c r="C587" s="461" t="s">
        <v>217</v>
      </c>
      <c r="D587" s="462">
        <v>1</v>
      </c>
      <c r="E587" s="471">
        <v>196.69</v>
      </c>
      <c r="F587" s="463">
        <f t="shared" si="8"/>
        <v>196.69</v>
      </c>
    </row>
    <row r="588" spans="1:6" x14ac:dyDescent="0.3">
      <c r="A588" s="459" t="s">
        <v>4041</v>
      </c>
      <c r="B588" s="460" t="s">
        <v>4042</v>
      </c>
      <c r="C588" s="461" t="s">
        <v>217</v>
      </c>
      <c r="D588" s="462">
        <v>32</v>
      </c>
      <c r="E588" s="471">
        <v>213.86</v>
      </c>
      <c r="F588" s="463">
        <f t="shared" si="8"/>
        <v>6843.52</v>
      </c>
    </row>
    <row r="589" spans="1:6" x14ac:dyDescent="0.3">
      <c r="A589" s="459" t="s">
        <v>4043</v>
      </c>
      <c r="B589" s="460" t="s">
        <v>4044</v>
      </c>
      <c r="C589" s="461" t="s">
        <v>217</v>
      </c>
      <c r="D589" s="462">
        <v>52</v>
      </c>
      <c r="E589" s="471">
        <v>138.74</v>
      </c>
      <c r="F589" s="463">
        <f t="shared" si="8"/>
        <v>7214.48</v>
      </c>
    </row>
    <row r="590" spans="1:6" x14ac:dyDescent="0.3">
      <c r="A590" s="459" t="s">
        <v>4045</v>
      </c>
      <c r="B590" s="460" t="s">
        <v>4046</v>
      </c>
      <c r="C590" s="461" t="s">
        <v>217</v>
      </c>
      <c r="D590" s="462">
        <v>8</v>
      </c>
      <c r="E590" s="471">
        <v>231.44</v>
      </c>
      <c r="F590" s="463">
        <f t="shared" si="8"/>
        <v>1851.52</v>
      </c>
    </row>
    <row r="591" spans="1:6" ht="27.6" x14ac:dyDescent="0.3">
      <c r="A591" s="459" t="s">
        <v>4047</v>
      </c>
      <c r="B591" s="460" t="s">
        <v>4048</v>
      </c>
      <c r="C591" s="461" t="s">
        <v>217</v>
      </c>
      <c r="D591" s="462">
        <v>8</v>
      </c>
      <c r="E591" s="471">
        <v>194.41</v>
      </c>
      <c r="F591" s="463">
        <f t="shared" si="8"/>
        <v>1555.28</v>
      </c>
    </row>
    <row r="592" spans="1:6" ht="27.6" x14ac:dyDescent="0.3">
      <c r="A592" s="459" t="s">
        <v>4049</v>
      </c>
      <c r="B592" s="460" t="s">
        <v>4050</v>
      </c>
      <c r="C592" s="461" t="s">
        <v>217</v>
      </c>
      <c r="D592" s="462">
        <v>2</v>
      </c>
      <c r="E592" s="471">
        <v>780.94</v>
      </c>
      <c r="F592" s="463">
        <f t="shared" si="8"/>
        <v>1561.88</v>
      </c>
    </row>
    <row r="593" spans="1:6" ht="27.6" x14ac:dyDescent="0.3">
      <c r="A593" s="459" t="s">
        <v>4051</v>
      </c>
      <c r="B593" s="460" t="s">
        <v>4052</v>
      </c>
      <c r="C593" s="461" t="s">
        <v>217</v>
      </c>
      <c r="D593" s="462">
        <v>2</v>
      </c>
      <c r="E593" s="471">
        <v>112.39</v>
      </c>
      <c r="F593" s="463">
        <f t="shared" ref="F593:F656" si="9">ROUND(E593*D593,2)</f>
        <v>224.78</v>
      </c>
    </row>
    <row r="594" spans="1:6" ht="27.6" x14ac:dyDescent="0.3">
      <c r="A594" s="459" t="s">
        <v>4053</v>
      </c>
      <c r="B594" s="460" t="s">
        <v>4054</v>
      </c>
      <c r="C594" s="461" t="s">
        <v>217</v>
      </c>
      <c r="D594" s="462">
        <v>2</v>
      </c>
      <c r="E594" s="471">
        <v>1658.39</v>
      </c>
      <c r="F594" s="463">
        <f t="shared" si="9"/>
        <v>3316.78</v>
      </c>
    </row>
    <row r="595" spans="1:6" x14ac:dyDescent="0.3">
      <c r="A595" s="464" t="s">
        <v>435</v>
      </c>
      <c r="B595" s="465" t="s">
        <v>4055</v>
      </c>
      <c r="C595" s="472"/>
      <c r="D595" s="473"/>
      <c r="E595" s="468"/>
      <c r="F595" s="467">
        <f t="shared" si="9"/>
        <v>0</v>
      </c>
    </row>
    <row r="596" spans="1:6" ht="27.6" x14ac:dyDescent="0.3">
      <c r="A596" s="459" t="s">
        <v>4056</v>
      </c>
      <c r="B596" s="460" t="s">
        <v>1833</v>
      </c>
      <c r="C596" s="461" t="s">
        <v>179</v>
      </c>
      <c r="D596" s="462">
        <v>1803.5</v>
      </c>
      <c r="E596" s="471">
        <v>22.1</v>
      </c>
      <c r="F596" s="463">
        <f t="shared" si="9"/>
        <v>39857.35</v>
      </c>
    </row>
    <row r="597" spans="1:6" ht="27.6" x14ac:dyDescent="0.3">
      <c r="A597" s="459" t="s">
        <v>4057</v>
      </c>
      <c r="B597" s="460" t="s">
        <v>4058</v>
      </c>
      <c r="C597" s="461" t="s">
        <v>179</v>
      </c>
      <c r="D597" s="462">
        <v>164.5</v>
      </c>
      <c r="E597" s="471">
        <v>25.65</v>
      </c>
      <c r="F597" s="463">
        <f t="shared" si="9"/>
        <v>4219.43</v>
      </c>
    </row>
    <row r="598" spans="1:6" ht="27.6" x14ac:dyDescent="0.3">
      <c r="A598" s="459" t="s">
        <v>4059</v>
      </c>
      <c r="B598" s="460" t="s">
        <v>4060</v>
      </c>
      <c r="C598" s="461" t="s">
        <v>179</v>
      </c>
      <c r="D598" s="462">
        <v>1.1000000000000001</v>
      </c>
      <c r="E598" s="471">
        <v>15.89</v>
      </c>
      <c r="F598" s="463">
        <f t="shared" si="9"/>
        <v>17.48</v>
      </c>
    </row>
    <row r="599" spans="1:6" ht="27.6" x14ac:dyDescent="0.3">
      <c r="A599" s="459" t="s">
        <v>4061</v>
      </c>
      <c r="B599" s="460" t="s">
        <v>4062</v>
      </c>
      <c r="C599" s="461" t="s">
        <v>179</v>
      </c>
      <c r="D599" s="462">
        <v>3</v>
      </c>
      <c r="E599" s="471">
        <v>10.46</v>
      </c>
      <c r="F599" s="463">
        <f t="shared" si="9"/>
        <v>31.38</v>
      </c>
    </row>
    <row r="600" spans="1:6" ht="27.6" x14ac:dyDescent="0.3">
      <c r="A600" s="459" t="s">
        <v>4063</v>
      </c>
      <c r="B600" s="460" t="s">
        <v>4064</v>
      </c>
      <c r="C600" s="461" t="s">
        <v>179</v>
      </c>
      <c r="D600" s="462">
        <v>59.7</v>
      </c>
      <c r="E600" s="471">
        <v>37.880000000000003</v>
      </c>
      <c r="F600" s="463">
        <f t="shared" si="9"/>
        <v>2261.44</v>
      </c>
    </row>
    <row r="601" spans="1:6" ht="27.6" x14ac:dyDescent="0.3">
      <c r="A601" s="459" t="s">
        <v>4065</v>
      </c>
      <c r="B601" s="460" t="s">
        <v>4066</v>
      </c>
      <c r="C601" s="461" t="s">
        <v>179</v>
      </c>
      <c r="D601" s="462">
        <v>52.4</v>
      </c>
      <c r="E601" s="471">
        <v>52.13</v>
      </c>
      <c r="F601" s="463">
        <f t="shared" si="9"/>
        <v>2731.61</v>
      </c>
    </row>
    <row r="602" spans="1:6" ht="27.6" x14ac:dyDescent="0.3">
      <c r="A602" s="459" t="s">
        <v>4067</v>
      </c>
      <c r="B602" s="460" t="s">
        <v>4068</v>
      </c>
      <c r="C602" s="461" t="s">
        <v>179</v>
      </c>
      <c r="D602" s="462">
        <v>147.1</v>
      </c>
      <c r="E602" s="471">
        <v>45.58</v>
      </c>
      <c r="F602" s="463">
        <f t="shared" si="9"/>
        <v>6704.82</v>
      </c>
    </row>
    <row r="603" spans="1:6" ht="27.6" x14ac:dyDescent="0.3">
      <c r="A603" s="459" t="s">
        <v>4069</v>
      </c>
      <c r="B603" s="460" t="s">
        <v>4070</v>
      </c>
      <c r="C603" s="461" t="s">
        <v>179</v>
      </c>
      <c r="D603" s="462">
        <v>55</v>
      </c>
      <c r="E603" s="471">
        <v>61.89</v>
      </c>
      <c r="F603" s="463">
        <f t="shared" si="9"/>
        <v>3403.95</v>
      </c>
    </row>
    <row r="604" spans="1:6" ht="27.6" x14ac:dyDescent="0.3">
      <c r="A604" s="459" t="s">
        <v>4071</v>
      </c>
      <c r="B604" s="460" t="s">
        <v>3987</v>
      </c>
      <c r="C604" s="461" t="s">
        <v>179</v>
      </c>
      <c r="D604" s="462">
        <v>962</v>
      </c>
      <c r="E604" s="471">
        <v>34.29</v>
      </c>
      <c r="F604" s="463">
        <f t="shared" si="9"/>
        <v>32986.980000000003</v>
      </c>
    </row>
    <row r="605" spans="1:6" ht="27.6" x14ac:dyDescent="0.3">
      <c r="A605" s="459" t="s">
        <v>4072</v>
      </c>
      <c r="B605" s="460" t="s">
        <v>4073</v>
      </c>
      <c r="C605" s="461" t="s">
        <v>179</v>
      </c>
      <c r="D605" s="462">
        <v>127.7</v>
      </c>
      <c r="E605" s="471">
        <v>89.54</v>
      </c>
      <c r="F605" s="463">
        <f t="shared" si="9"/>
        <v>11434.26</v>
      </c>
    </row>
    <row r="606" spans="1:6" ht="41.4" x14ac:dyDescent="0.3">
      <c r="A606" s="459" t="s">
        <v>4074</v>
      </c>
      <c r="B606" s="460" t="s">
        <v>4075</v>
      </c>
      <c r="C606" s="461" t="s">
        <v>217</v>
      </c>
      <c r="D606" s="462">
        <v>6</v>
      </c>
      <c r="E606" s="471">
        <v>182.56</v>
      </c>
      <c r="F606" s="463">
        <f t="shared" si="9"/>
        <v>1095.3599999999999</v>
      </c>
    </row>
    <row r="607" spans="1:6" ht="41.4" x14ac:dyDescent="0.3">
      <c r="A607" s="459" t="s">
        <v>4076</v>
      </c>
      <c r="B607" s="460" t="s">
        <v>4077</v>
      </c>
      <c r="C607" s="461" t="s">
        <v>217</v>
      </c>
      <c r="D607" s="462">
        <v>14</v>
      </c>
      <c r="E607" s="471">
        <v>287.48</v>
      </c>
      <c r="F607" s="463">
        <f t="shared" si="9"/>
        <v>4024.72</v>
      </c>
    </row>
    <row r="608" spans="1:6" ht="27.6" x14ac:dyDescent="0.3">
      <c r="A608" s="459" t="s">
        <v>4078</v>
      </c>
      <c r="B608" s="460" t="s">
        <v>4079</v>
      </c>
      <c r="C608" s="461" t="s">
        <v>217</v>
      </c>
      <c r="D608" s="462">
        <v>82</v>
      </c>
      <c r="E608" s="471">
        <v>17.84</v>
      </c>
      <c r="F608" s="463">
        <f t="shared" si="9"/>
        <v>1462.88</v>
      </c>
    </row>
    <row r="609" spans="1:6" ht="27.6" x14ac:dyDescent="0.3">
      <c r="A609" s="459" t="s">
        <v>4080</v>
      </c>
      <c r="B609" s="460" t="s">
        <v>4081</v>
      </c>
      <c r="C609" s="461" t="s">
        <v>217</v>
      </c>
      <c r="D609" s="462">
        <v>28</v>
      </c>
      <c r="E609" s="471">
        <v>37.729999999999997</v>
      </c>
      <c r="F609" s="463">
        <f t="shared" si="9"/>
        <v>1056.44</v>
      </c>
    </row>
    <row r="610" spans="1:6" ht="27.6" x14ac:dyDescent="0.3">
      <c r="A610" s="459" t="s">
        <v>4082</v>
      </c>
      <c r="B610" s="460" t="s">
        <v>4083</v>
      </c>
      <c r="C610" s="461" t="s">
        <v>217</v>
      </c>
      <c r="D610" s="462">
        <v>16</v>
      </c>
      <c r="E610" s="471">
        <v>33.08</v>
      </c>
      <c r="F610" s="463">
        <f t="shared" si="9"/>
        <v>529.28</v>
      </c>
    </row>
    <row r="611" spans="1:6" ht="27.6" x14ac:dyDescent="0.3">
      <c r="A611" s="459" t="s">
        <v>4084</v>
      </c>
      <c r="B611" s="460" t="s">
        <v>4085</v>
      </c>
      <c r="C611" s="461" t="s">
        <v>217</v>
      </c>
      <c r="D611" s="462">
        <v>1</v>
      </c>
      <c r="E611" s="471">
        <v>94.1</v>
      </c>
      <c r="F611" s="463">
        <f t="shared" si="9"/>
        <v>94.1</v>
      </c>
    </row>
    <row r="612" spans="1:6" ht="27.6" x14ac:dyDescent="0.3">
      <c r="A612" s="459" t="s">
        <v>4086</v>
      </c>
      <c r="B612" s="460" t="s">
        <v>4087</v>
      </c>
      <c r="C612" s="461" t="s">
        <v>217</v>
      </c>
      <c r="D612" s="462">
        <v>1</v>
      </c>
      <c r="E612" s="471">
        <v>180.96</v>
      </c>
      <c r="F612" s="463">
        <f t="shared" si="9"/>
        <v>180.96</v>
      </c>
    </row>
    <row r="613" spans="1:6" x14ac:dyDescent="0.3">
      <c r="A613" s="459" t="s">
        <v>4088</v>
      </c>
      <c r="B613" s="460" t="s">
        <v>4089</v>
      </c>
      <c r="C613" s="461" t="s">
        <v>217</v>
      </c>
      <c r="D613" s="462">
        <v>14</v>
      </c>
      <c r="E613" s="471">
        <v>45.89</v>
      </c>
      <c r="F613" s="463">
        <f t="shared" si="9"/>
        <v>642.46</v>
      </c>
    </row>
    <row r="614" spans="1:6" ht="41.4" x14ac:dyDescent="0.3">
      <c r="A614" s="459" t="s">
        <v>4090</v>
      </c>
      <c r="B614" s="460" t="s">
        <v>4091</v>
      </c>
      <c r="C614" s="461" t="s">
        <v>217</v>
      </c>
      <c r="D614" s="462">
        <v>165</v>
      </c>
      <c r="E614" s="471">
        <v>34.46</v>
      </c>
      <c r="F614" s="463">
        <f t="shared" si="9"/>
        <v>5685.9</v>
      </c>
    </row>
    <row r="615" spans="1:6" ht="41.4" x14ac:dyDescent="0.3">
      <c r="A615" s="459" t="s">
        <v>4092</v>
      </c>
      <c r="B615" s="460" t="s">
        <v>4093</v>
      </c>
      <c r="C615" s="461" t="s">
        <v>217</v>
      </c>
      <c r="D615" s="462">
        <v>16</v>
      </c>
      <c r="E615" s="471">
        <v>47.76</v>
      </c>
      <c r="F615" s="463">
        <f t="shared" si="9"/>
        <v>764.16</v>
      </c>
    </row>
    <row r="616" spans="1:6" ht="41.4" x14ac:dyDescent="0.3">
      <c r="A616" s="459" t="s">
        <v>4094</v>
      </c>
      <c r="B616" s="460" t="s">
        <v>4095</v>
      </c>
      <c r="C616" s="461" t="s">
        <v>217</v>
      </c>
      <c r="D616" s="462">
        <v>34</v>
      </c>
      <c r="E616" s="471">
        <v>41.74</v>
      </c>
      <c r="F616" s="463">
        <f t="shared" si="9"/>
        <v>1419.16</v>
      </c>
    </row>
    <row r="617" spans="1:6" ht="27.6" x14ac:dyDescent="0.3">
      <c r="A617" s="459" t="s">
        <v>4096</v>
      </c>
      <c r="B617" s="460" t="s">
        <v>4097</v>
      </c>
      <c r="C617" s="461" t="s">
        <v>217</v>
      </c>
      <c r="D617" s="462">
        <v>2</v>
      </c>
      <c r="E617" s="471">
        <v>17.940000000000001</v>
      </c>
      <c r="F617" s="463">
        <f t="shared" si="9"/>
        <v>35.880000000000003</v>
      </c>
    </row>
    <row r="618" spans="1:6" ht="41.4" x14ac:dyDescent="0.3">
      <c r="A618" s="459" t="s">
        <v>4098</v>
      </c>
      <c r="B618" s="460" t="s">
        <v>4099</v>
      </c>
      <c r="C618" s="461" t="s">
        <v>217</v>
      </c>
      <c r="D618" s="462">
        <v>14</v>
      </c>
      <c r="E618" s="471">
        <v>63.39</v>
      </c>
      <c r="F618" s="463">
        <f t="shared" si="9"/>
        <v>887.46</v>
      </c>
    </row>
    <row r="619" spans="1:6" ht="27.6" x14ac:dyDescent="0.3">
      <c r="A619" s="459" t="s">
        <v>4100</v>
      </c>
      <c r="B619" s="460" t="s">
        <v>4101</v>
      </c>
      <c r="C619" s="461" t="s">
        <v>217</v>
      </c>
      <c r="D619" s="462">
        <v>25</v>
      </c>
      <c r="E619" s="471">
        <v>227.81</v>
      </c>
      <c r="F619" s="463">
        <f t="shared" si="9"/>
        <v>5695.25</v>
      </c>
    </row>
    <row r="620" spans="1:6" x14ac:dyDescent="0.3">
      <c r="A620" s="464" t="s">
        <v>437</v>
      </c>
      <c r="B620" s="465" t="s">
        <v>4102</v>
      </c>
      <c r="C620" s="472"/>
      <c r="D620" s="473"/>
      <c r="E620" s="468"/>
      <c r="F620" s="467">
        <f t="shared" si="9"/>
        <v>0</v>
      </c>
    </row>
    <row r="621" spans="1:6" ht="27.6" x14ac:dyDescent="0.3">
      <c r="A621" s="459" t="s">
        <v>4103</v>
      </c>
      <c r="B621" s="460" t="s">
        <v>1877</v>
      </c>
      <c r="C621" s="461" t="s">
        <v>179</v>
      </c>
      <c r="D621" s="462">
        <v>13741.1</v>
      </c>
      <c r="E621" s="471">
        <v>5.49</v>
      </c>
      <c r="F621" s="463">
        <f t="shared" si="9"/>
        <v>75438.64</v>
      </c>
    </row>
    <row r="622" spans="1:6" ht="27.6" x14ac:dyDescent="0.3">
      <c r="A622" s="459" t="s">
        <v>4104</v>
      </c>
      <c r="B622" s="460" t="s">
        <v>4105</v>
      </c>
      <c r="C622" s="461" t="s">
        <v>179</v>
      </c>
      <c r="D622" s="462">
        <v>3479.5</v>
      </c>
      <c r="E622" s="471">
        <v>8.48</v>
      </c>
      <c r="F622" s="463">
        <f t="shared" si="9"/>
        <v>29506.16</v>
      </c>
    </row>
    <row r="623" spans="1:6" ht="27.6" x14ac:dyDescent="0.3">
      <c r="A623" s="459" t="s">
        <v>4106</v>
      </c>
      <c r="B623" s="460" t="s">
        <v>4107</v>
      </c>
      <c r="C623" s="461" t="s">
        <v>179</v>
      </c>
      <c r="D623" s="462">
        <v>2893.9</v>
      </c>
      <c r="E623" s="471">
        <v>11.84</v>
      </c>
      <c r="F623" s="463">
        <f t="shared" si="9"/>
        <v>34263.78</v>
      </c>
    </row>
    <row r="624" spans="1:6" ht="27.6" x14ac:dyDescent="0.3">
      <c r="A624" s="459" t="s">
        <v>4108</v>
      </c>
      <c r="B624" s="460" t="s">
        <v>4109</v>
      </c>
      <c r="C624" s="461" t="s">
        <v>179</v>
      </c>
      <c r="D624" s="462">
        <v>573.6</v>
      </c>
      <c r="E624" s="471">
        <v>21.2</v>
      </c>
      <c r="F624" s="463">
        <f t="shared" si="9"/>
        <v>12160.32</v>
      </c>
    </row>
    <row r="625" spans="1:6" ht="27.6" x14ac:dyDescent="0.3">
      <c r="A625" s="459" t="s">
        <v>4110</v>
      </c>
      <c r="B625" s="460" t="s">
        <v>4111</v>
      </c>
      <c r="C625" s="461" t="s">
        <v>179</v>
      </c>
      <c r="D625" s="462">
        <v>623.79999999999995</v>
      </c>
      <c r="E625" s="471">
        <v>9.06</v>
      </c>
      <c r="F625" s="463">
        <f t="shared" si="9"/>
        <v>5651.63</v>
      </c>
    </row>
    <row r="626" spans="1:6" ht="27.6" x14ac:dyDescent="0.3">
      <c r="A626" s="459" t="s">
        <v>4112</v>
      </c>
      <c r="B626" s="460" t="s">
        <v>4113</v>
      </c>
      <c r="C626" s="461" t="s">
        <v>179</v>
      </c>
      <c r="D626" s="462">
        <v>604</v>
      </c>
      <c r="E626" s="471">
        <v>12.78</v>
      </c>
      <c r="F626" s="463">
        <f t="shared" si="9"/>
        <v>7719.12</v>
      </c>
    </row>
    <row r="627" spans="1:6" ht="27.6" x14ac:dyDescent="0.3">
      <c r="A627" s="459" t="s">
        <v>4114</v>
      </c>
      <c r="B627" s="460" t="s">
        <v>4115</v>
      </c>
      <c r="C627" s="461" t="s">
        <v>179</v>
      </c>
      <c r="D627" s="462">
        <v>434</v>
      </c>
      <c r="E627" s="471">
        <v>13.39</v>
      </c>
      <c r="F627" s="463">
        <f t="shared" si="9"/>
        <v>5811.26</v>
      </c>
    </row>
    <row r="628" spans="1:6" ht="27.6" x14ac:dyDescent="0.3">
      <c r="A628" s="459" t="s">
        <v>4116</v>
      </c>
      <c r="B628" s="460" t="s">
        <v>4117</v>
      </c>
      <c r="C628" s="461" t="s">
        <v>179</v>
      </c>
      <c r="D628" s="462">
        <v>375</v>
      </c>
      <c r="E628" s="471">
        <v>21.2</v>
      </c>
      <c r="F628" s="463">
        <f t="shared" si="9"/>
        <v>7950</v>
      </c>
    </row>
    <row r="629" spans="1:6" ht="41.4" x14ac:dyDescent="0.3">
      <c r="A629" s="459" t="s">
        <v>4118</v>
      </c>
      <c r="B629" s="460" t="s">
        <v>4119</v>
      </c>
      <c r="C629" s="461" t="s">
        <v>179</v>
      </c>
      <c r="D629" s="462">
        <v>52.8</v>
      </c>
      <c r="E629" s="471">
        <v>48.55</v>
      </c>
      <c r="F629" s="463">
        <f t="shared" si="9"/>
        <v>2563.44</v>
      </c>
    </row>
    <row r="630" spans="1:6" ht="41.4" x14ac:dyDescent="0.3">
      <c r="A630" s="459" t="s">
        <v>4120</v>
      </c>
      <c r="B630" s="460" t="s">
        <v>4121</v>
      </c>
      <c r="C630" s="461" t="s">
        <v>179</v>
      </c>
      <c r="D630" s="462">
        <v>211.2</v>
      </c>
      <c r="E630" s="471">
        <v>97.58</v>
      </c>
      <c r="F630" s="463">
        <f t="shared" si="9"/>
        <v>20608.900000000001</v>
      </c>
    </row>
    <row r="631" spans="1:6" ht="41.4" x14ac:dyDescent="0.3">
      <c r="A631" s="459" t="s">
        <v>4122</v>
      </c>
      <c r="B631" s="460" t="s">
        <v>4123</v>
      </c>
      <c r="C631" s="461" t="s">
        <v>179</v>
      </c>
      <c r="D631" s="462">
        <v>68.400000000000006</v>
      </c>
      <c r="E631" s="471">
        <v>126.18</v>
      </c>
      <c r="F631" s="463">
        <f t="shared" si="9"/>
        <v>8630.7099999999991</v>
      </c>
    </row>
    <row r="632" spans="1:6" ht="41.4" x14ac:dyDescent="0.3">
      <c r="A632" s="459" t="s">
        <v>4124</v>
      </c>
      <c r="B632" s="460" t="s">
        <v>4125</v>
      </c>
      <c r="C632" s="461" t="s">
        <v>179</v>
      </c>
      <c r="D632" s="462">
        <v>273.60000000000002</v>
      </c>
      <c r="E632" s="471">
        <v>198.39</v>
      </c>
      <c r="F632" s="463">
        <f t="shared" si="9"/>
        <v>54279.5</v>
      </c>
    </row>
    <row r="633" spans="1:6" x14ac:dyDescent="0.3">
      <c r="A633" s="464" t="s">
        <v>3003</v>
      </c>
      <c r="B633" s="465" t="s">
        <v>4126</v>
      </c>
      <c r="C633" s="472"/>
      <c r="D633" s="473"/>
      <c r="E633" s="468"/>
      <c r="F633" s="467">
        <f t="shared" si="9"/>
        <v>0</v>
      </c>
    </row>
    <row r="634" spans="1:6" ht="27.6" x14ac:dyDescent="0.3">
      <c r="A634" s="459" t="s">
        <v>4127</v>
      </c>
      <c r="B634" s="460" t="s">
        <v>4128</v>
      </c>
      <c r="C634" s="461" t="s">
        <v>179</v>
      </c>
      <c r="D634" s="462">
        <v>211.6</v>
      </c>
      <c r="E634" s="471">
        <v>127.26</v>
      </c>
      <c r="F634" s="463">
        <f t="shared" si="9"/>
        <v>26928.22</v>
      </c>
    </row>
    <row r="635" spans="1:6" ht="27.6" x14ac:dyDescent="0.3">
      <c r="A635" s="459" t="s">
        <v>4129</v>
      </c>
      <c r="B635" s="460" t="s">
        <v>4128</v>
      </c>
      <c r="C635" s="461" t="s">
        <v>179</v>
      </c>
      <c r="D635" s="462">
        <v>19.8</v>
      </c>
      <c r="E635" s="471">
        <v>127.26</v>
      </c>
      <c r="F635" s="463">
        <f t="shared" si="9"/>
        <v>2519.75</v>
      </c>
    </row>
    <row r="636" spans="1:6" ht="41.4" x14ac:dyDescent="0.3">
      <c r="A636" s="459" t="s">
        <v>4130</v>
      </c>
      <c r="B636" s="460" t="s">
        <v>4131</v>
      </c>
      <c r="C636" s="461" t="s">
        <v>179</v>
      </c>
      <c r="D636" s="462">
        <v>160.1</v>
      </c>
      <c r="E636" s="471">
        <v>24.4</v>
      </c>
      <c r="F636" s="463">
        <f t="shared" si="9"/>
        <v>3906.44</v>
      </c>
    </row>
    <row r="637" spans="1:6" ht="27.6" x14ac:dyDescent="0.3">
      <c r="A637" s="459" t="s">
        <v>4132</v>
      </c>
      <c r="B637" s="460" t="s">
        <v>4133</v>
      </c>
      <c r="C637" s="461" t="s">
        <v>179</v>
      </c>
      <c r="D637" s="462">
        <v>2.9</v>
      </c>
      <c r="E637" s="471">
        <v>185.43</v>
      </c>
      <c r="F637" s="463">
        <f t="shared" si="9"/>
        <v>537.75</v>
      </c>
    </row>
    <row r="638" spans="1:6" ht="27.6" x14ac:dyDescent="0.3">
      <c r="A638" s="459" t="s">
        <v>4134</v>
      </c>
      <c r="B638" s="460" t="s">
        <v>4135</v>
      </c>
      <c r="C638" s="461" t="s">
        <v>179</v>
      </c>
      <c r="D638" s="462">
        <v>3.4</v>
      </c>
      <c r="E638" s="471">
        <v>159.25</v>
      </c>
      <c r="F638" s="463">
        <f t="shared" si="9"/>
        <v>541.45000000000005</v>
      </c>
    </row>
    <row r="639" spans="1:6" ht="27.6" x14ac:dyDescent="0.3">
      <c r="A639" s="459" t="s">
        <v>4136</v>
      </c>
      <c r="B639" s="460" t="s">
        <v>4137</v>
      </c>
      <c r="C639" s="461" t="s">
        <v>179</v>
      </c>
      <c r="D639" s="462">
        <v>45.7</v>
      </c>
      <c r="E639" s="471">
        <v>206.99</v>
      </c>
      <c r="F639" s="463">
        <f t="shared" si="9"/>
        <v>9459.44</v>
      </c>
    </row>
    <row r="640" spans="1:6" x14ac:dyDescent="0.3">
      <c r="A640" s="464" t="s">
        <v>4138</v>
      </c>
      <c r="B640" s="465" t="s">
        <v>4139</v>
      </c>
      <c r="C640" s="472"/>
      <c r="D640" s="473"/>
      <c r="E640" s="468"/>
      <c r="F640" s="467">
        <f t="shared" si="9"/>
        <v>0</v>
      </c>
    </row>
    <row r="641" spans="1:6" ht="27.6" x14ac:dyDescent="0.3">
      <c r="A641" s="459" t="s">
        <v>4140</v>
      </c>
      <c r="B641" s="460" t="s">
        <v>1869</v>
      </c>
      <c r="C641" s="461" t="s">
        <v>217</v>
      </c>
      <c r="D641" s="462">
        <v>238</v>
      </c>
      <c r="E641" s="471">
        <v>43.59</v>
      </c>
      <c r="F641" s="463">
        <f t="shared" si="9"/>
        <v>10374.42</v>
      </c>
    </row>
    <row r="642" spans="1:6" ht="27.6" x14ac:dyDescent="0.3">
      <c r="A642" s="459" t="s">
        <v>4141</v>
      </c>
      <c r="B642" s="460" t="s">
        <v>4142</v>
      </c>
      <c r="C642" s="461" t="s">
        <v>217</v>
      </c>
      <c r="D642" s="462">
        <v>44</v>
      </c>
      <c r="E642" s="471">
        <v>47.05</v>
      </c>
      <c r="F642" s="463">
        <f t="shared" si="9"/>
        <v>2070.1999999999998</v>
      </c>
    </row>
    <row r="643" spans="1:6" ht="27.6" x14ac:dyDescent="0.3">
      <c r="A643" s="459" t="s">
        <v>4143</v>
      </c>
      <c r="B643" s="460" t="s">
        <v>1861</v>
      </c>
      <c r="C643" s="461" t="s">
        <v>217</v>
      </c>
      <c r="D643" s="462">
        <v>1</v>
      </c>
      <c r="E643" s="471">
        <v>50.28</v>
      </c>
      <c r="F643" s="463">
        <f t="shared" si="9"/>
        <v>50.28</v>
      </c>
    </row>
    <row r="644" spans="1:6" ht="27.6" x14ac:dyDescent="0.3">
      <c r="A644" s="459" t="s">
        <v>4144</v>
      </c>
      <c r="B644" s="460" t="s">
        <v>4145</v>
      </c>
      <c r="C644" s="461" t="s">
        <v>217</v>
      </c>
      <c r="D644" s="462">
        <v>8</v>
      </c>
      <c r="E644" s="471">
        <v>79.36</v>
      </c>
      <c r="F644" s="463">
        <f t="shared" si="9"/>
        <v>634.88</v>
      </c>
    </row>
    <row r="645" spans="1:6" ht="27.6" x14ac:dyDescent="0.3">
      <c r="A645" s="459" t="s">
        <v>4146</v>
      </c>
      <c r="B645" s="460" t="s">
        <v>4147</v>
      </c>
      <c r="C645" s="461" t="s">
        <v>217</v>
      </c>
      <c r="D645" s="462">
        <v>32</v>
      </c>
      <c r="E645" s="471">
        <v>41.43</v>
      </c>
      <c r="F645" s="463">
        <f t="shared" si="9"/>
        <v>1325.76</v>
      </c>
    </row>
    <row r="646" spans="1:6" ht="27.6" x14ac:dyDescent="0.3">
      <c r="A646" s="459" t="s">
        <v>4148</v>
      </c>
      <c r="B646" s="460" t="s">
        <v>4149</v>
      </c>
      <c r="C646" s="461" t="s">
        <v>217</v>
      </c>
      <c r="D646" s="462">
        <v>21</v>
      </c>
      <c r="E646" s="471">
        <v>63.44</v>
      </c>
      <c r="F646" s="463">
        <f t="shared" si="9"/>
        <v>1332.24</v>
      </c>
    </row>
    <row r="647" spans="1:6" ht="27.6" x14ac:dyDescent="0.3">
      <c r="A647" s="459" t="s">
        <v>4150</v>
      </c>
      <c r="B647" s="460" t="s">
        <v>4151</v>
      </c>
      <c r="C647" s="461" t="s">
        <v>217</v>
      </c>
      <c r="D647" s="462">
        <v>2</v>
      </c>
      <c r="E647" s="471">
        <v>85.45</v>
      </c>
      <c r="F647" s="463">
        <f t="shared" si="9"/>
        <v>170.9</v>
      </c>
    </row>
    <row r="648" spans="1:6" ht="27.6" x14ac:dyDescent="0.3">
      <c r="A648" s="459" t="s">
        <v>4152</v>
      </c>
      <c r="B648" s="460" t="s">
        <v>1865</v>
      </c>
      <c r="C648" s="461" t="s">
        <v>217</v>
      </c>
      <c r="D648" s="462">
        <v>2</v>
      </c>
      <c r="E648" s="471">
        <v>111.96</v>
      </c>
      <c r="F648" s="463">
        <f t="shared" si="9"/>
        <v>223.92</v>
      </c>
    </row>
    <row r="649" spans="1:6" x14ac:dyDescent="0.3">
      <c r="A649" s="459" t="s">
        <v>4153</v>
      </c>
      <c r="B649" s="460" t="s">
        <v>4154</v>
      </c>
      <c r="C649" s="461" t="s">
        <v>217</v>
      </c>
      <c r="D649" s="462">
        <v>37</v>
      </c>
      <c r="E649" s="471">
        <v>60.33</v>
      </c>
      <c r="F649" s="463">
        <f t="shared" si="9"/>
        <v>2232.21</v>
      </c>
    </row>
    <row r="650" spans="1:6" x14ac:dyDescent="0.3">
      <c r="A650" s="459" t="s">
        <v>4155</v>
      </c>
      <c r="B650" s="460" t="s">
        <v>4156</v>
      </c>
      <c r="C650" s="461" t="s">
        <v>217</v>
      </c>
      <c r="D650" s="462">
        <v>27</v>
      </c>
      <c r="E650" s="471">
        <v>147.93</v>
      </c>
      <c r="F650" s="463">
        <f t="shared" si="9"/>
        <v>3994.11</v>
      </c>
    </row>
    <row r="651" spans="1:6" ht="27.6" x14ac:dyDescent="0.3">
      <c r="A651" s="459" t="s">
        <v>4157</v>
      </c>
      <c r="B651" s="460" t="s">
        <v>4158</v>
      </c>
      <c r="C651" s="461" t="s">
        <v>217</v>
      </c>
      <c r="D651" s="462">
        <v>109</v>
      </c>
      <c r="E651" s="471">
        <v>36.4</v>
      </c>
      <c r="F651" s="463">
        <f t="shared" si="9"/>
        <v>3967.6</v>
      </c>
    </row>
    <row r="652" spans="1:6" x14ac:dyDescent="0.3">
      <c r="A652" s="459" t="s">
        <v>4159</v>
      </c>
      <c r="B652" s="460" t="s">
        <v>4160</v>
      </c>
      <c r="C652" s="461" t="s">
        <v>217</v>
      </c>
      <c r="D652" s="462">
        <v>25</v>
      </c>
      <c r="E652" s="471">
        <v>164.26</v>
      </c>
      <c r="F652" s="463">
        <f t="shared" si="9"/>
        <v>4106.5</v>
      </c>
    </row>
    <row r="653" spans="1:6" ht="27.6" x14ac:dyDescent="0.3">
      <c r="A653" s="459" t="s">
        <v>4161</v>
      </c>
      <c r="B653" s="460" t="s">
        <v>4162</v>
      </c>
      <c r="C653" s="461" t="s">
        <v>217</v>
      </c>
      <c r="D653" s="462">
        <v>76</v>
      </c>
      <c r="E653" s="471">
        <v>114.56</v>
      </c>
      <c r="F653" s="463">
        <f t="shared" si="9"/>
        <v>8706.56</v>
      </c>
    </row>
    <row r="654" spans="1:6" x14ac:dyDescent="0.3">
      <c r="A654" s="459" t="s">
        <v>4163</v>
      </c>
      <c r="B654" s="460" t="s">
        <v>4164</v>
      </c>
      <c r="C654" s="461" t="s">
        <v>217</v>
      </c>
      <c r="D654" s="462">
        <v>25</v>
      </c>
      <c r="E654" s="471">
        <v>138.15</v>
      </c>
      <c r="F654" s="463">
        <f t="shared" si="9"/>
        <v>3453.75</v>
      </c>
    </row>
    <row r="655" spans="1:6" ht="27.6" x14ac:dyDescent="0.3">
      <c r="A655" s="459" t="s">
        <v>4165</v>
      </c>
      <c r="B655" s="460" t="s">
        <v>4166</v>
      </c>
      <c r="C655" s="461" t="s">
        <v>217</v>
      </c>
      <c r="D655" s="462">
        <v>4</v>
      </c>
      <c r="E655" s="471">
        <v>65.78</v>
      </c>
      <c r="F655" s="463">
        <f t="shared" si="9"/>
        <v>263.12</v>
      </c>
    </row>
    <row r="656" spans="1:6" x14ac:dyDescent="0.3">
      <c r="A656" s="459" t="s">
        <v>4167</v>
      </c>
      <c r="B656" s="460" t="s">
        <v>4168</v>
      </c>
      <c r="C656" s="461" t="s">
        <v>217</v>
      </c>
      <c r="D656" s="462">
        <v>177</v>
      </c>
      <c r="E656" s="471">
        <v>147.93</v>
      </c>
      <c r="F656" s="463">
        <f t="shared" si="9"/>
        <v>26183.61</v>
      </c>
    </row>
    <row r="657" spans="1:6" x14ac:dyDescent="0.3">
      <c r="A657" s="459" t="s">
        <v>4169</v>
      </c>
      <c r="B657" s="460" t="s">
        <v>4170</v>
      </c>
      <c r="C657" s="461" t="s">
        <v>217</v>
      </c>
      <c r="D657" s="462">
        <v>18</v>
      </c>
      <c r="E657" s="471">
        <v>19.23</v>
      </c>
      <c r="F657" s="463">
        <f t="shared" ref="F657:F720" si="10">ROUND(E657*D657,2)</f>
        <v>346.14</v>
      </c>
    </row>
    <row r="658" spans="1:6" x14ac:dyDescent="0.3">
      <c r="A658" s="453" t="s">
        <v>4171</v>
      </c>
      <c r="B658" s="454" t="s">
        <v>4172</v>
      </c>
      <c r="C658" s="469"/>
      <c r="D658" s="470"/>
      <c r="E658" s="457"/>
      <c r="F658" s="458">
        <f t="shared" si="10"/>
        <v>0</v>
      </c>
    </row>
    <row r="659" spans="1:6" x14ac:dyDescent="0.3">
      <c r="A659" s="464" t="s">
        <v>440</v>
      </c>
      <c r="B659" s="465" t="s">
        <v>4173</v>
      </c>
      <c r="C659" s="472"/>
      <c r="D659" s="473"/>
      <c r="E659" s="468"/>
      <c r="F659" s="467">
        <f t="shared" si="10"/>
        <v>0</v>
      </c>
    </row>
    <row r="660" spans="1:6" ht="41.4" x14ac:dyDescent="0.3">
      <c r="A660" s="459" t="s">
        <v>3004</v>
      </c>
      <c r="B660" s="460" t="s">
        <v>4174</v>
      </c>
      <c r="C660" s="461" t="s">
        <v>179</v>
      </c>
      <c r="D660" s="462">
        <v>282</v>
      </c>
      <c r="E660" s="471">
        <v>46.29</v>
      </c>
      <c r="F660" s="463">
        <f t="shared" si="10"/>
        <v>13053.78</v>
      </c>
    </row>
    <row r="661" spans="1:6" ht="41.4" x14ac:dyDescent="0.3">
      <c r="A661" s="459" t="s">
        <v>3005</v>
      </c>
      <c r="B661" s="460" t="s">
        <v>4175</v>
      </c>
      <c r="C661" s="461" t="s">
        <v>179</v>
      </c>
      <c r="D661" s="462">
        <v>43</v>
      </c>
      <c r="E661" s="471">
        <v>28.59</v>
      </c>
      <c r="F661" s="463">
        <f t="shared" si="10"/>
        <v>1229.3699999999999</v>
      </c>
    </row>
    <row r="662" spans="1:6" ht="41.4" x14ac:dyDescent="0.3">
      <c r="A662" s="459" t="s">
        <v>3006</v>
      </c>
      <c r="B662" s="460" t="s">
        <v>4176</v>
      </c>
      <c r="C662" s="461" t="s">
        <v>179</v>
      </c>
      <c r="D662" s="462">
        <v>11</v>
      </c>
      <c r="E662" s="471">
        <v>72.510000000000005</v>
      </c>
      <c r="F662" s="463">
        <f t="shared" si="10"/>
        <v>797.61</v>
      </c>
    </row>
    <row r="663" spans="1:6" ht="41.4" x14ac:dyDescent="0.3">
      <c r="A663" s="459" t="s">
        <v>3007</v>
      </c>
      <c r="B663" s="460" t="s">
        <v>4177</v>
      </c>
      <c r="C663" s="461" t="s">
        <v>179</v>
      </c>
      <c r="D663" s="462">
        <v>43</v>
      </c>
      <c r="E663" s="471">
        <v>59.93</v>
      </c>
      <c r="F663" s="463">
        <f t="shared" si="10"/>
        <v>2576.9899999999998</v>
      </c>
    </row>
    <row r="664" spans="1:6" ht="41.4" x14ac:dyDescent="0.3">
      <c r="A664" s="459" t="s">
        <v>3008</v>
      </c>
      <c r="B664" s="460" t="s">
        <v>4178</v>
      </c>
      <c r="C664" s="461" t="s">
        <v>1494</v>
      </c>
      <c r="D664" s="462">
        <v>569.79999999999995</v>
      </c>
      <c r="E664" s="471">
        <v>16.940000000000001</v>
      </c>
      <c r="F664" s="463">
        <f t="shared" si="10"/>
        <v>9652.41</v>
      </c>
    </row>
    <row r="665" spans="1:6" ht="41.4" x14ac:dyDescent="0.3">
      <c r="A665" s="459" t="s">
        <v>3009</v>
      </c>
      <c r="B665" s="460" t="s">
        <v>4179</v>
      </c>
      <c r="C665" s="461" t="s">
        <v>179</v>
      </c>
      <c r="D665" s="462">
        <v>271</v>
      </c>
      <c r="E665" s="471">
        <v>84.23</v>
      </c>
      <c r="F665" s="463">
        <f t="shared" si="10"/>
        <v>22826.33</v>
      </c>
    </row>
    <row r="666" spans="1:6" x14ac:dyDescent="0.3">
      <c r="A666" s="464" t="s">
        <v>442</v>
      </c>
      <c r="B666" s="465" t="s">
        <v>4180</v>
      </c>
      <c r="C666" s="472"/>
      <c r="D666" s="473"/>
      <c r="E666" s="468"/>
      <c r="F666" s="467">
        <f t="shared" si="10"/>
        <v>0</v>
      </c>
    </row>
    <row r="667" spans="1:6" ht="27.6" x14ac:dyDescent="0.3">
      <c r="A667" s="459" t="s">
        <v>4181</v>
      </c>
      <c r="B667" s="460" t="s">
        <v>4182</v>
      </c>
      <c r="C667" s="461" t="s">
        <v>179</v>
      </c>
      <c r="D667" s="462">
        <v>150.69999999999999</v>
      </c>
      <c r="E667" s="471">
        <v>20.66</v>
      </c>
      <c r="F667" s="463">
        <f t="shared" si="10"/>
        <v>3113.46</v>
      </c>
    </row>
    <row r="668" spans="1:6" ht="27.6" x14ac:dyDescent="0.3">
      <c r="A668" s="459" t="s">
        <v>4183</v>
      </c>
      <c r="B668" s="460" t="s">
        <v>4184</v>
      </c>
      <c r="C668" s="461" t="s">
        <v>217</v>
      </c>
      <c r="D668" s="462">
        <v>270</v>
      </c>
      <c r="E668" s="471">
        <v>8.58</v>
      </c>
      <c r="F668" s="463">
        <f t="shared" si="10"/>
        <v>2316.6</v>
      </c>
    </row>
    <row r="669" spans="1:6" ht="27.6" x14ac:dyDescent="0.3">
      <c r="A669" s="459" t="s">
        <v>4185</v>
      </c>
      <c r="B669" s="460" t="s">
        <v>4186</v>
      </c>
      <c r="C669" s="461" t="s">
        <v>179</v>
      </c>
      <c r="D669" s="462">
        <v>276.3</v>
      </c>
      <c r="E669" s="471">
        <v>17.399999999999999</v>
      </c>
      <c r="F669" s="463">
        <f t="shared" si="10"/>
        <v>4807.62</v>
      </c>
    </row>
    <row r="670" spans="1:6" ht="27.6" x14ac:dyDescent="0.3">
      <c r="A670" s="459" t="s">
        <v>4187</v>
      </c>
      <c r="B670" s="460" t="s">
        <v>2000</v>
      </c>
      <c r="C670" s="461" t="s">
        <v>217</v>
      </c>
      <c r="D670" s="462">
        <v>5</v>
      </c>
      <c r="E670" s="471">
        <v>14.4</v>
      </c>
      <c r="F670" s="463">
        <f t="shared" si="10"/>
        <v>72</v>
      </c>
    </row>
    <row r="671" spans="1:6" ht="27.6" x14ac:dyDescent="0.3">
      <c r="A671" s="459" t="s">
        <v>4188</v>
      </c>
      <c r="B671" s="460" t="s">
        <v>812</v>
      </c>
      <c r="C671" s="461" t="s">
        <v>217</v>
      </c>
      <c r="D671" s="462">
        <v>67</v>
      </c>
      <c r="E671" s="471">
        <v>14.34</v>
      </c>
      <c r="F671" s="463">
        <f t="shared" si="10"/>
        <v>960.78</v>
      </c>
    </row>
    <row r="672" spans="1:6" ht="27.6" x14ac:dyDescent="0.3">
      <c r="A672" s="459" t="s">
        <v>4189</v>
      </c>
      <c r="B672" s="460" t="s">
        <v>4190</v>
      </c>
      <c r="C672" s="461" t="s">
        <v>217</v>
      </c>
      <c r="D672" s="462">
        <v>21</v>
      </c>
      <c r="E672" s="471">
        <v>20.85</v>
      </c>
      <c r="F672" s="463">
        <f t="shared" si="10"/>
        <v>437.85</v>
      </c>
    </row>
    <row r="673" spans="1:6" ht="27.6" x14ac:dyDescent="0.3">
      <c r="A673" s="459" t="s">
        <v>4191</v>
      </c>
      <c r="B673" s="460" t="s">
        <v>1985</v>
      </c>
      <c r="C673" s="461" t="s">
        <v>217</v>
      </c>
      <c r="D673" s="462">
        <v>77</v>
      </c>
      <c r="E673" s="471">
        <v>8.7100000000000009</v>
      </c>
      <c r="F673" s="463">
        <f t="shared" si="10"/>
        <v>670.67</v>
      </c>
    </row>
    <row r="674" spans="1:6" x14ac:dyDescent="0.3">
      <c r="A674" s="453" t="s">
        <v>4192</v>
      </c>
      <c r="B674" s="454" t="s">
        <v>4193</v>
      </c>
      <c r="C674" s="469"/>
      <c r="D674" s="470"/>
      <c r="E674" s="457"/>
      <c r="F674" s="458">
        <f t="shared" si="10"/>
        <v>0</v>
      </c>
    </row>
    <row r="675" spans="1:6" x14ac:dyDescent="0.3">
      <c r="A675" s="464" t="s">
        <v>450</v>
      </c>
      <c r="B675" s="465" t="s">
        <v>4194</v>
      </c>
      <c r="C675" s="472"/>
      <c r="D675" s="473"/>
      <c r="E675" s="468"/>
      <c r="F675" s="467">
        <f t="shared" si="10"/>
        <v>0</v>
      </c>
    </row>
    <row r="676" spans="1:6" ht="27.6" x14ac:dyDescent="0.3">
      <c r="A676" s="459" t="s">
        <v>4195</v>
      </c>
      <c r="B676" s="460" t="s">
        <v>589</v>
      </c>
      <c r="C676" s="461" t="s">
        <v>217</v>
      </c>
      <c r="D676" s="462">
        <v>15</v>
      </c>
      <c r="E676" s="471">
        <v>742.13</v>
      </c>
      <c r="F676" s="463">
        <f t="shared" si="10"/>
        <v>11131.95</v>
      </c>
    </row>
    <row r="677" spans="1:6" x14ac:dyDescent="0.3">
      <c r="A677" s="459" t="s">
        <v>4196</v>
      </c>
      <c r="B677" s="460" t="s">
        <v>4197</v>
      </c>
      <c r="C677" s="461" t="s">
        <v>217</v>
      </c>
      <c r="D677" s="462">
        <v>2</v>
      </c>
      <c r="E677" s="471">
        <v>2808.31</v>
      </c>
      <c r="F677" s="463">
        <f t="shared" si="10"/>
        <v>5616.62</v>
      </c>
    </row>
    <row r="678" spans="1:6" x14ac:dyDescent="0.3">
      <c r="A678" s="459" t="s">
        <v>4198</v>
      </c>
      <c r="B678" s="460" t="s">
        <v>4199</v>
      </c>
      <c r="C678" s="461" t="s">
        <v>217</v>
      </c>
      <c r="D678" s="462">
        <v>8</v>
      </c>
      <c r="E678" s="471">
        <v>3104.56</v>
      </c>
      <c r="F678" s="463">
        <f t="shared" si="10"/>
        <v>24836.48</v>
      </c>
    </row>
    <row r="679" spans="1:6" x14ac:dyDescent="0.3">
      <c r="A679" s="459" t="s">
        <v>4200</v>
      </c>
      <c r="B679" s="460" t="s">
        <v>4201</v>
      </c>
      <c r="C679" s="461" t="s">
        <v>217</v>
      </c>
      <c r="D679" s="462">
        <v>2</v>
      </c>
      <c r="E679" s="471">
        <v>205.35</v>
      </c>
      <c r="F679" s="463">
        <f t="shared" si="10"/>
        <v>410.7</v>
      </c>
    </row>
    <row r="680" spans="1:6" x14ac:dyDescent="0.3">
      <c r="A680" s="459" t="s">
        <v>4202</v>
      </c>
      <c r="B680" s="460" t="s">
        <v>4203</v>
      </c>
      <c r="C680" s="461" t="s">
        <v>1200</v>
      </c>
      <c r="D680" s="462">
        <v>4</v>
      </c>
      <c r="E680" s="471">
        <v>30.06</v>
      </c>
      <c r="F680" s="463">
        <f t="shared" si="10"/>
        <v>120.24</v>
      </c>
    </row>
    <row r="681" spans="1:6" x14ac:dyDescent="0.3">
      <c r="A681" s="464" t="s">
        <v>452</v>
      </c>
      <c r="B681" s="465" t="s">
        <v>4204</v>
      </c>
      <c r="C681" s="472"/>
      <c r="D681" s="473"/>
      <c r="E681" s="468"/>
      <c r="F681" s="467">
        <f t="shared" si="10"/>
        <v>0</v>
      </c>
    </row>
    <row r="682" spans="1:6" ht="27.6" x14ac:dyDescent="0.3">
      <c r="A682" s="459" t="s">
        <v>4205</v>
      </c>
      <c r="B682" s="460" t="s">
        <v>4206</v>
      </c>
      <c r="C682" s="461" t="s">
        <v>179</v>
      </c>
      <c r="D682" s="462">
        <v>6625.3</v>
      </c>
      <c r="E682" s="471">
        <v>7.45</v>
      </c>
      <c r="F682" s="463">
        <f t="shared" si="10"/>
        <v>49358.49</v>
      </c>
    </row>
    <row r="683" spans="1:6" x14ac:dyDescent="0.3">
      <c r="A683" s="459" t="s">
        <v>4207</v>
      </c>
      <c r="B683" s="460" t="s">
        <v>4208</v>
      </c>
      <c r="C683" s="461" t="s">
        <v>179</v>
      </c>
      <c r="D683" s="462">
        <v>110</v>
      </c>
      <c r="E683" s="471">
        <v>13.18</v>
      </c>
      <c r="F683" s="463">
        <f t="shared" si="10"/>
        <v>1449.8</v>
      </c>
    </row>
    <row r="684" spans="1:6" x14ac:dyDescent="0.3">
      <c r="A684" s="464" t="s">
        <v>454</v>
      </c>
      <c r="B684" s="465" t="s">
        <v>3864</v>
      </c>
      <c r="C684" s="472"/>
      <c r="D684" s="473"/>
      <c r="E684" s="468"/>
      <c r="F684" s="467">
        <f t="shared" si="10"/>
        <v>0</v>
      </c>
    </row>
    <row r="685" spans="1:6" x14ac:dyDescent="0.3">
      <c r="A685" s="459" t="s">
        <v>4209</v>
      </c>
      <c r="B685" s="460" t="s">
        <v>587</v>
      </c>
      <c r="C685" s="461" t="s">
        <v>217</v>
      </c>
      <c r="D685" s="462">
        <v>179</v>
      </c>
      <c r="E685" s="471">
        <v>70.180000000000007</v>
      </c>
      <c r="F685" s="463">
        <f t="shared" si="10"/>
        <v>12562.22</v>
      </c>
    </row>
    <row r="686" spans="1:6" ht="27.6" x14ac:dyDescent="0.3">
      <c r="A686" s="459" t="s">
        <v>4210</v>
      </c>
      <c r="B686" s="460" t="s">
        <v>4081</v>
      </c>
      <c r="C686" s="461" t="s">
        <v>217</v>
      </c>
      <c r="D686" s="462">
        <v>34</v>
      </c>
      <c r="E686" s="471">
        <v>37.729999999999997</v>
      </c>
      <c r="F686" s="463">
        <f t="shared" si="10"/>
        <v>1282.82</v>
      </c>
    </row>
    <row r="687" spans="1:6" ht="27.6" x14ac:dyDescent="0.3">
      <c r="A687" s="459" t="s">
        <v>4211</v>
      </c>
      <c r="B687" s="460" t="s">
        <v>4212</v>
      </c>
      <c r="C687" s="461" t="s">
        <v>217</v>
      </c>
      <c r="D687" s="462">
        <v>54</v>
      </c>
      <c r="E687" s="471">
        <v>9.8800000000000008</v>
      </c>
      <c r="F687" s="463">
        <f t="shared" si="10"/>
        <v>533.52</v>
      </c>
    </row>
    <row r="688" spans="1:6" ht="27.6" x14ac:dyDescent="0.3">
      <c r="A688" s="459" t="s">
        <v>4213</v>
      </c>
      <c r="B688" s="460" t="s">
        <v>3991</v>
      </c>
      <c r="C688" s="461" t="s">
        <v>217</v>
      </c>
      <c r="D688" s="462">
        <v>104</v>
      </c>
      <c r="E688" s="471">
        <v>21.53</v>
      </c>
      <c r="F688" s="463">
        <f t="shared" si="10"/>
        <v>2239.12</v>
      </c>
    </row>
    <row r="689" spans="1:6" ht="27.6" x14ac:dyDescent="0.3">
      <c r="A689" s="459" t="s">
        <v>4214</v>
      </c>
      <c r="B689" s="460" t="s">
        <v>1835</v>
      </c>
      <c r="C689" s="461" t="s">
        <v>217</v>
      </c>
      <c r="D689" s="462">
        <v>1</v>
      </c>
      <c r="E689" s="471">
        <v>24.24</v>
      </c>
      <c r="F689" s="463">
        <f t="shared" si="10"/>
        <v>24.24</v>
      </c>
    </row>
    <row r="690" spans="1:6" ht="41.4" x14ac:dyDescent="0.3">
      <c r="A690" s="459" t="s">
        <v>4215</v>
      </c>
      <c r="B690" s="460" t="s">
        <v>4216</v>
      </c>
      <c r="C690" s="461" t="s">
        <v>217</v>
      </c>
      <c r="D690" s="462">
        <v>14</v>
      </c>
      <c r="E690" s="471">
        <v>46.3</v>
      </c>
      <c r="F690" s="463">
        <f t="shared" si="10"/>
        <v>648.20000000000005</v>
      </c>
    </row>
    <row r="691" spans="1:6" ht="27.6" x14ac:dyDescent="0.3">
      <c r="A691" s="459" t="s">
        <v>4217</v>
      </c>
      <c r="B691" s="460" t="s">
        <v>4218</v>
      </c>
      <c r="C691" s="461" t="s">
        <v>217</v>
      </c>
      <c r="D691" s="462">
        <v>6</v>
      </c>
      <c r="E691" s="471">
        <v>45.8</v>
      </c>
      <c r="F691" s="463">
        <f t="shared" si="10"/>
        <v>274.8</v>
      </c>
    </row>
    <row r="692" spans="1:6" ht="41.4" x14ac:dyDescent="0.3">
      <c r="A692" s="459" t="s">
        <v>4219</v>
      </c>
      <c r="B692" s="460" t="s">
        <v>4093</v>
      </c>
      <c r="C692" s="461" t="s">
        <v>217</v>
      </c>
      <c r="D692" s="462">
        <v>39</v>
      </c>
      <c r="E692" s="471">
        <v>47.76</v>
      </c>
      <c r="F692" s="463">
        <f t="shared" si="10"/>
        <v>1862.64</v>
      </c>
    </row>
    <row r="693" spans="1:6" ht="41.4" x14ac:dyDescent="0.3">
      <c r="A693" s="459" t="s">
        <v>4220</v>
      </c>
      <c r="B693" s="460" t="s">
        <v>4095</v>
      </c>
      <c r="C693" s="461" t="s">
        <v>217</v>
      </c>
      <c r="D693" s="462">
        <v>8</v>
      </c>
      <c r="E693" s="471">
        <v>41.74</v>
      </c>
      <c r="F693" s="463">
        <f t="shared" si="10"/>
        <v>333.92</v>
      </c>
    </row>
    <row r="694" spans="1:6" ht="41.4" x14ac:dyDescent="0.3">
      <c r="A694" s="459" t="s">
        <v>4221</v>
      </c>
      <c r="B694" s="460" t="s">
        <v>4222</v>
      </c>
      <c r="C694" s="461" t="s">
        <v>217</v>
      </c>
      <c r="D694" s="462">
        <v>3</v>
      </c>
      <c r="E694" s="471">
        <v>98.84</v>
      </c>
      <c r="F694" s="463">
        <f t="shared" si="10"/>
        <v>296.52</v>
      </c>
    </row>
    <row r="695" spans="1:6" ht="27.6" x14ac:dyDescent="0.3">
      <c r="A695" s="459" t="s">
        <v>4223</v>
      </c>
      <c r="B695" s="460" t="s">
        <v>4224</v>
      </c>
      <c r="C695" s="461" t="s">
        <v>217</v>
      </c>
      <c r="D695" s="462">
        <v>2</v>
      </c>
      <c r="E695" s="471">
        <v>19.23</v>
      </c>
      <c r="F695" s="463">
        <f t="shared" si="10"/>
        <v>38.46</v>
      </c>
    </row>
    <row r="696" spans="1:6" x14ac:dyDescent="0.3">
      <c r="A696" s="459" t="s">
        <v>4225</v>
      </c>
      <c r="B696" s="460" t="s">
        <v>4226</v>
      </c>
      <c r="C696" s="461" t="s">
        <v>217</v>
      </c>
      <c r="D696" s="462">
        <v>2</v>
      </c>
      <c r="E696" s="471">
        <v>571.80999999999995</v>
      </c>
      <c r="F696" s="463">
        <f t="shared" si="10"/>
        <v>1143.6199999999999</v>
      </c>
    </row>
    <row r="697" spans="1:6" x14ac:dyDescent="0.3">
      <c r="A697" s="464" t="s">
        <v>456</v>
      </c>
      <c r="B697" s="465" t="s">
        <v>4227</v>
      </c>
      <c r="C697" s="472"/>
      <c r="D697" s="473"/>
      <c r="E697" s="468"/>
      <c r="F697" s="467">
        <f t="shared" si="10"/>
        <v>0</v>
      </c>
    </row>
    <row r="698" spans="1:6" ht="27.6" x14ac:dyDescent="0.3">
      <c r="A698" s="459" t="s">
        <v>4228</v>
      </c>
      <c r="B698" s="460" t="s">
        <v>4229</v>
      </c>
      <c r="C698" s="461" t="s">
        <v>217</v>
      </c>
      <c r="D698" s="462">
        <v>8</v>
      </c>
      <c r="E698" s="471">
        <v>402.33</v>
      </c>
      <c r="F698" s="463">
        <f t="shared" si="10"/>
        <v>3218.64</v>
      </c>
    </row>
    <row r="699" spans="1:6" ht="41.4" x14ac:dyDescent="0.3">
      <c r="A699" s="459" t="s">
        <v>4230</v>
      </c>
      <c r="B699" s="460" t="s">
        <v>4231</v>
      </c>
      <c r="C699" s="461" t="s">
        <v>217</v>
      </c>
      <c r="D699" s="462">
        <v>1</v>
      </c>
      <c r="E699" s="471">
        <v>620.51</v>
      </c>
      <c r="F699" s="463">
        <f t="shared" si="10"/>
        <v>620.51</v>
      </c>
    </row>
    <row r="700" spans="1:6" ht="27.6" x14ac:dyDescent="0.3">
      <c r="A700" s="459" t="s">
        <v>4232</v>
      </c>
      <c r="B700" s="460" t="s">
        <v>4233</v>
      </c>
      <c r="C700" s="461" t="s">
        <v>217</v>
      </c>
      <c r="D700" s="462">
        <v>1</v>
      </c>
      <c r="E700" s="471">
        <v>558.96</v>
      </c>
      <c r="F700" s="463">
        <f t="shared" si="10"/>
        <v>558.96</v>
      </c>
    </row>
    <row r="701" spans="1:6" ht="27.6" x14ac:dyDescent="0.3">
      <c r="A701" s="459" t="s">
        <v>4234</v>
      </c>
      <c r="B701" s="460" t="s">
        <v>4235</v>
      </c>
      <c r="C701" s="461" t="s">
        <v>217</v>
      </c>
      <c r="D701" s="462">
        <v>6</v>
      </c>
      <c r="E701" s="471">
        <v>48.9</v>
      </c>
      <c r="F701" s="463">
        <f t="shared" si="10"/>
        <v>293.39999999999998</v>
      </c>
    </row>
    <row r="702" spans="1:6" x14ac:dyDescent="0.3">
      <c r="A702" s="464" t="s">
        <v>458</v>
      </c>
      <c r="B702" s="465" t="s">
        <v>4236</v>
      </c>
      <c r="C702" s="472"/>
      <c r="D702" s="473"/>
      <c r="E702" s="468"/>
      <c r="F702" s="467">
        <f t="shared" si="10"/>
        <v>0</v>
      </c>
    </row>
    <row r="703" spans="1:6" ht="27.6" x14ac:dyDescent="0.3">
      <c r="A703" s="459" t="s">
        <v>4237</v>
      </c>
      <c r="B703" s="460" t="s">
        <v>1833</v>
      </c>
      <c r="C703" s="461" t="s">
        <v>179</v>
      </c>
      <c r="D703" s="462">
        <v>218</v>
      </c>
      <c r="E703" s="471">
        <v>22.1</v>
      </c>
      <c r="F703" s="463">
        <f t="shared" si="10"/>
        <v>4817.8</v>
      </c>
    </row>
    <row r="704" spans="1:6" ht="27.6" x14ac:dyDescent="0.3">
      <c r="A704" s="459" t="s">
        <v>4238</v>
      </c>
      <c r="B704" s="460" t="s">
        <v>1833</v>
      </c>
      <c r="C704" s="461" t="s">
        <v>179</v>
      </c>
      <c r="D704" s="462">
        <v>286.39999999999998</v>
      </c>
      <c r="E704" s="471">
        <v>22.1</v>
      </c>
      <c r="F704" s="463">
        <f t="shared" si="10"/>
        <v>6329.44</v>
      </c>
    </row>
    <row r="705" spans="1:6" ht="27.6" x14ac:dyDescent="0.3">
      <c r="A705" s="459" t="s">
        <v>4239</v>
      </c>
      <c r="B705" s="460" t="s">
        <v>4058</v>
      </c>
      <c r="C705" s="461" t="s">
        <v>179</v>
      </c>
      <c r="D705" s="462">
        <v>9.9</v>
      </c>
      <c r="E705" s="471">
        <v>25.65</v>
      </c>
      <c r="F705" s="463">
        <f t="shared" si="10"/>
        <v>253.94</v>
      </c>
    </row>
    <row r="706" spans="1:6" ht="27.6" x14ac:dyDescent="0.3">
      <c r="A706" s="459" t="s">
        <v>4240</v>
      </c>
      <c r="B706" s="460" t="s">
        <v>4128</v>
      </c>
      <c r="C706" s="461" t="s">
        <v>179</v>
      </c>
      <c r="D706" s="462">
        <v>29.8</v>
      </c>
      <c r="E706" s="471">
        <v>127.26</v>
      </c>
      <c r="F706" s="463">
        <f t="shared" si="10"/>
        <v>3792.35</v>
      </c>
    </row>
    <row r="707" spans="1:6" ht="27.6" x14ac:dyDescent="0.3">
      <c r="A707" s="459" t="s">
        <v>4241</v>
      </c>
      <c r="B707" s="460" t="s">
        <v>4064</v>
      </c>
      <c r="C707" s="461" t="s">
        <v>179</v>
      </c>
      <c r="D707" s="462">
        <v>23.6</v>
      </c>
      <c r="E707" s="471">
        <v>37.880000000000003</v>
      </c>
      <c r="F707" s="463">
        <f t="shared" si="10"/>
        <v>893.97</v>
      </c>
    </row>
    <row r="708" spans="1:6" ht="27.6" x14ac:dyDescent="0.3">
      <c r="A708" s="459" t="s">
        <v>4242</v>
      </c>
      <c r="B708" s="460" t="s">
        <v>4066</v>
      </c>
      <c r="C708" s="461" t="s">
        <v>179</v>
      </c>
      <c r="D708" s="462">
        <v>141.80000000000001</v>
      </c>
      <c r="E708" s="471">
        <v>52.13</v>
      </c>
      <c r="F708" s="463">
        <f t="shared" si="10"/>
        <v>7392.03</v>
      </c>
    </row>
    <row r="709" spans="1:6" ht="27.6" x14ac:dyDescent="0.3">
      <c r="A709" s="459" t="s">
        <v>4243</v>
      </c>
      <c r="B709" s="460" t="s">
        <v>4068</v>
      </c>
      <c r="C709" s="461" t="s">
        <v>179</v>
      </c>
      <c r="D709" s="462">
        <v>34</v>
      </c>
      <c r="E709" s="471">
        <v>45.58</v>
      </c>
      <c r="F709" s="463">
        <f t="shared" si="10"/>
        <v>1549.72</v>
      </c>
    </row>
    <row r="710" spans="1:6" ht="27.6" x14ac:dyDescent="0.3">
      <c r="A710" s="459" t="s">
        <v>4244</v>
      </c>
      <c r="B710" s="460" t="s">
        <v>4070</v>
      </c>
      <c r="C710" s="461" t="s">
        <v>179</v>
      </c>
      <c r="D710" s="462">
        <v>36.299999999999997</v>
      </c>
      <c r="E710" s="471">
        <v>61.89</v>
      </c>
      <c r="F710" s="463">
        <f t="shared" si="10"/>
        <v>2246.61</v>
      </c>
    </row>
    <row r="711" spans="1:6" ht="27.6" x14ac:dyDescent="0.3">
      <c r="A711" s="459" t="s">
        <v>4245</v>
      </c>
      <c r="B711" s="460" t="s">
        <v>4133</v>
      </c>
      <c r="C711" s="461" t="s">
        <v>179</v>
      </c>
      <c r="D711" s="462">
        <v>223.3</v>
      </c>
      <c r="E711" s="471">
        <v>185.43</v>
      </c>
      <c r="F711" s="463">
        <f t="shared" si="10"/>
        <v>41406.519999999997</v>
      </c>
    </row>
    <row r="712" spans="1:6" x14ac:dyDescent="0.3">
      <c r="A712" s="453" t="s">
        <v>4246</v>
      </c>
      <c r="B712" s="454" t="s">
        <v>4247</v>
      </c>
      <c r="C712" s="469"/>
      <c r="D712" s="470"/>
      <c r="E712" s="457"/>
      <c r="F712" s="458">
        <f t="shared" si="10"/>
        <v>0</v>
      </c>
    </row>
    <row r="713" spans="1:6" x14ac:dyDescent="0.3">
      <c r="A713" s="459" t="s">
        <v>477</v>
      </c>
      <c r="B713" s="460" t="s">
        <v>4248</v>
      </c>
      <c r="C713" s="461" t="s">
        <v>179</v>
      </c>
      <c r="D713" s="462">
        <v>6</v>
      </c>
      <c r="E713" s="471">
        <v>117.05</v>
      </c>
      <c r="F713" s="463">
        <f t="shared" si="10"/>
        <v>702.3</v>
      </c>
    </row>
    <row r="714" spans="1:6" x14ac:dyDescent="0.3">
      <c r="A714" s="459" t="s">
        <v>479</v>
      </c>
      <c r="B714" s="460" t="s">
        <v>4249</v>
      </c>
      <c r="C714" s="461" t="s">
        <v>1200</v>
      </c>
      <c r="D714" s="462">
        <v>1</v>
      </c>
      <c r="E714" s="471">
        <v>9117.9</v>
      </c>
      <c r="F714" s="463">
        <f t="shared" si="10"/>
        <v>9117.9</v>
      </c>
    </row>
    <row r="715" spans="1:6" x14ac:dyDescent="0.3">
      <c r="A715" s="453" t="s">
        <v>4250</v>
      </c>
      <c r="B715" s="454" t="s">
        <v>4251</v>
      </c>
      <c r="C715" s="469"/>
      <c r="D715" s="470"/>
      <c r="E715" s="457"/>
      <c r="F715" s="458">
        <f t="shared" si="10"/>
        <v>0</v>
      </c>
    </row>
    <row r="716" spans="1:6" x14ac:dyDescent="0.3">
      <c r="A716" s="459" t="s">
        <v>498</v>
      </c>
      <c r="B716" s="460" t="s">
        <v>4252</v>
      </c>
      <c r="C716" s="461" t="s">
        <v>217</v>
      </c>
      <c r="D716" s="462">
        <v>1</v>
      </c>
      <c r="E716" s="471">
        <v>155.75</v>
      </c>
      <c r="F716" s="463">
        <f t="shared" si="10"/>
        <v>155.75</v>
      </c>
    </row>
    <row r="717" spans="1:6" ht="27.6" x14ac:dyDescent="0.3">
      <c r="A717" s="459" t="s">
        <v>500</v>
      </c>
      <c r="B717" s="460" t="s">
        <v>4253</v>
      </c>
      <c r="C717" s="461" t="s">
        <v>217</v>
      </c>
      <c r="D717" s="462">
        <v>37</v>
      </c>
      <c r="E717" s="471">
        <v>28.63</v>
      </c>
      <c r="F717" s="463">
        <f t="shared" si="10"/>
        <v>1059.31</v>
      </c>
    </row>
    <row r="718" spans="1:6" ht="27.6" x14ac:dyDescent="0.3">
      <c r="A718" s="459" t="s">
        <v>502</v>
      </c>
      <c r="B718" s="460" t="s">
        <v>4254</v>
      </c>
      <c r="C718" s="461" t="s">
        <v>217</v>
      </c>
      <c r="D718" s="462">
        <v>6</v>
      </c>
      <c r="E718" s="471">
        <v>28.68</v>
      </c>
      <c r="F718" s="463">
        <f t="shared" si="10"/>
        <v>172.08</v>
      </c>
    </row>
    <row r="719" spans="1:6" x14ac:dyDescent="0.3">
      <c r="A719" s="459" t="s">
        <v>504</v>
      </c>
      <c r="B719" s="460" t="s">
        <v>4255</v>
      </c>
      <c r="C719" s="461" t="s">
        <v>217</v>
      </c>
      <c r="D719" s="462">
        <v>1</v>
      </c>
      <c r="E719" s="471">
        <v>364.49</v>
      </c>
      <c r="F719" s="463">
        <f t="shared" si="10"/>
        <v>364.49</v>
      </c>
    </row>
    <row r="720" spans="1:6" x14ac:dyDescent="0.3">
      <c r="A720" s="459" t="s">
        <v>506</v>
      </c>
      <c r="B720" s="460" t="s">
        <v>4256</v>
      </c>
      <c r="C720" s="461" t="s">
        <v>217</v>
      </c>
      <c r="D720" s="462">
        <v>2</v>
      </c>
      <c r="E720" s="471">
        <v>322.02999999999997</v>
      </c>
      <c r="F720" s="463">
        <f t="shared" si="10"/>
        <v>644.05999999999995</v>
      </c>
    </row>
    <row r="721" spans="1:6" x14ac:dyDescent="0.3">
      <c r="A721" s="459" t="s">
        <v>508</v>
      </c>
      <c r="B721" s="460" t="s">
        <v>4257</v>
      </c>
      <c r="C721" s="461" t="s">
        <v>91</v>
      </c>
      <c r="D721" s="462">
        <v>1.25</v>
      </c>
      <c r="E721" s="471">
        <v>104.18</v>
      </c>
      <c r="F721" s="463">
        <f t="shared" ref="F721:F747" si="11">ROUND(E721*D721,2)</f>
        <v>130.22999999999999</v>
      </c>
    </row>
    <row r="722" spans="1:6" ht="27.6" x14ac:dyDescent="0.3">
      <c r="A722" s="459" t="s">
        <v>510</v>
      </c>
      <c r="B722" s="460" t="s">
        <v>1773</v>
      </c>
      <c r="C722" s="461" t="s">
        <v>91</v>
      </c>
      <c r="D722" s="462">
        <v>0.1</v>
      </c>
      <c r="E722" s="471">
        <v>29.88</v>
      </c>
      <c r="F722" s="463">
        <f t="shared" si="11"/>
        <v>2.99</v>
      </c>
    </row>
    <row r="723" spans="1:6" ht="27.6" x14ac:dyDescent="0.3">
      <c r="A723" s="459" t="s">
        <v>512</v>
      </c>
      <c r="B723" s="460" t="s">
        <v>1894</v>
      </c>
      <c r="C723" s="461" t="s">
        <v>217</v>
      </c>
      <c r="D723" s="462">
        <v>26</v>
      </c>
      <c r="E723" s="471">
        <v>64.41</v>
      </c>
      <c r="F723" s="463">
        <f t="shared" si="11"/>
        <v>1674.66</v>
      </c>
    </row>
    <row r="724" spans="1:6" ht="27.6" x14ac:dyDescent="0.3">
      <c r="A724" s="459" t="s">
        <v>514</v>
      </c>
      <c r="B724" s="460" t="s">
        <v>4258</v>
      </c>
      <c r="C724" s="461" t="s">
        <v>179</v>
      </c>
      <c r="D724" s="462">
        <v>70</v>
      </c>
      <c r="E724" s="471">
        <v>86.24</v>
      </c>
      <c r="F724" s="463">
        <f t="shared" si="11"/>
        <v>6036.8</v>
      </c>
    </row>
    <row r="725" spans="1:6" ht="27.6" x14ac:dyDescent="0.3">
      <c r="A725" s="459" t="s">
        <v>516</v>
      </c>
      <c r="B725" s="460" t="s">
        <v>4259</v>
      </c>
      <c r="C725" s="461" t="s">
        <v>179</v>
      </c>
      <c r="D725" s="462">
        <v>616</v>
      </c>
      <c r="E725" s="471">
        <v>72.89</v>
      </c>
      <c r="F725" s="463">
        <f t="shared" si="11"/>
        <v>44900.24</v>
      </c>
    </row>
    <row r="726" spans="1:6" ht="27.6" x14ac:dyDescent="0.3">
      <c r="A726" s="459" t="s">
        <v>4260</v>
      </c>
      <c r="B726" s="460" t="s">
        <v>1895</v>
      </c>
      <c r="C726" s="461" t="s">
        <v>217</v>
      </c>
      <c r="D726" s="462">
        <v>1</v>
      </c>
      <c r="E726" s="471">
        <v>46.5</v>
      </c>
      <c r="F726" s="463">
        <f t="shared" si="11"/>
        <v>46.5</v>
      </c>
    </row>
    <row r="727" spans="1:6" x14ac:dyDescent="0.3">
      <c r="A727" s="459" t="s">
        <v>4261</v>
      </c>
      <c r="B727" s="460" t="s">
        <v>4262</v>
      </c>
      <c r="C727" s="461" t="s">
        <v>217</v>
      </c>
      <c r="D727" s="462">
        <v>37</v>
      </c>
      <c r="E727" s="471">
        <v>19.14</v>
      </c>
      <c r="F727" s="463">
        <f t="shared" si="11"/>
        <v>708.18</v>
      </c>
    </row>
    <row r="728" spans="1:6" x14ac:dyDescent="0.3">
      <c r="A728" s="459" t="s">
        <v>4263</v>
      </c>
      <c r="B728" s="460" t="s">
        <v>4264</v>
      </c>
      <c r="C728" s="461" t="s">
        <v>217</v>
      </c>
      <c r="D728" s="462">
        <v>26</v>
      </c>
      <c r="E728" s="471">
        <v>77.94</v>
      </c>
      <c r="F728" s="463">
        <f t="shared" si="11"/>
        <v>2026.44</v>
      </c>
    </row>
    <row r="729" spans="1:6" x14ac:dyDescent="0.3">
      <c r="A729" s="459" t="s">
        <v>4265</v>
      </c>
      <c r="B729" s="460" t="s">
        <v>4266</v>
      </c>
      <c r="C729" s="461" t="s">
        <v>106</v>
      </c>
      <c r="D729" s="462">
        <v>33.32</v>
      </c>
      <c r="E729" s="471">
        <v>16.079999999999998</v>
      </c>
      <c r="F729" s="463">
        <f t="shared" si="11"/>
        <v>535.79</v>
      </c>
    </row>
    <row r="730" spans="1:6" ht="27.6" x14ac:dyDescent="0.3">
      <c r="A730" s="459" t="s">
        <v>4267</v>
      </c>
      <c r="B730" s="460" t="s">
        <v>4268</v>
      </c>
      <c r="C730" s="461" t="s">
        <v>217</v>
      </c>
      <c r="D730" s="462">
        <v>180</v>
      </c>
      <c r="E730" s="471">
        <v>30.94</v>
      </c>
      <c r="F730" s="463">
        <f t="shared" si="11"/>
        <v>5569.2</v>
      </c>
    </row>
    <row r="731" spans="1:6" x14ac:dyDescent="0.3">
      <c r="A731" s="453" t="s">
        <v>4269</v>
      </c>
      <c r="B731" s="454" t="s">
        <v>993</v>
      </c>
      <c r="C731" s="469"/>
      <c r="D731" s="470"/>
      <c r="E731" s="457"/>
      <c r="F731" s="458">
        <f t="shared" si="11"/>
        <v>0</v>
      </c>
    </row>
    <row r="732" spans="1:6" x14ac:dyDescent="0.3">
      <c r="A732" s="459" t="s">
        <v>519</v>
      </c>
      <c r="B732" s="460" t="s">
        <v>4270</v>
      </c>
      <c r="C732" s="461" t="s">
        <v>217</v>
      </c>
      <c r="D732" s="462">
        <v>1</v>
      </c>
      <c r="E732" s="471">
        <v>4751.76</v>
      </c>
      <c r="F732" s="463">
        <f t="shared" si="11"/>
        <v>4751.76</v>
      </c>
    </row>
    <row r="733" spans="1:6" ht="27.6" x14ac:dyDescent="0.3">
      <c r="A733" s="459" t="s">
        <v>521</v>
      </c>
      <c r="B733" s="460" t="s">
        <v>4271</v>
      </c>
      <c r="C733" s="461" t="s">
        <v>115</v>
      </c>
      <c r="D733" s="462">
        <v>89.08</v>
      </c>
      <c r="E733" s="471">
        <v>736.13</v>
      </c>
      <c r="F733" s="463">
        <f t="shared" si="11"/>
        <v>65574.460000000006</v>
      </c>
    </row>
    <row r="734" spans="1:6" ht="27.6" x14ac:dyDescent="0.3">
      <c r="A734" s="459" t="s">
        <v>523</v>
      </c>
      <c r="B734" s="460" t="s">
        <v>4272</v>
      </c>
      <c r="C734" s="461" t="s">
        <v>115</v>
      </c>
      <c r="D734" s="462">
        <v>29.16</v>
      </c>
      <c r="E734" s="471">
        <v>642.05999999999995</v>
      </c>
      <c r="F734" s="463">
        <f t="shared" si="11"/>
        <v>18722.47</v>
      </c>
    </row>
    <row r="735" spans="1:6" x14ac:dyDescent="0.3">
      <c r="A735" s="459" t="s">
        <v>525</v>
      </c>
      <c r="B735" s="460" t="s">
        <v>4273</v>
      </c>
      <c r="C735" s="461" t="s">
        <v>115</v>
      </c>
      <c r="D735" s="462">
        <v>341.25</v>
      </c>
      <c r="E735" s="471">
        <v>198.2</v>
      </c>
      <c r="F735" s="463">
        <f t="shared" si="11"/>
        <v>67635.75</v>
      </c>
    </row>
    <row r="736" spans="1:6" ht="41.4" x14ac:dyDescent="0.3">
      <c r="A736" s="459" t="s">
        <v>527</v>
      </c>
      <c r="B736" s="460" t="s">
        <v>4274</v>
      </c>
      <c r="C736" s="461" t="s">
        <v>217</v>
      </c>
      <c r="D736" s="462">
        <v>6</v>
      </c>
      <c r="E736" s="471">
        <v>632.59</v>
      </c>
      <c r="F736" s="463">
        <f t="shared" si="11"/>
        <v>3795.54</v>
      </c>
    </row>
    <row r="737" spans="1:6" x14ac:dyDescent="0.3">
      <c r="A737" s="459" t="s">
        <v>529</v>
      </c>
      <c r="B737" s="460" t="s">
        <v>4275</v>
      </c>
      <c r="C737" s="461" t="s">
        <v>179</v>
      </c>
      <c r="D737" s="462">
        <v>63.5</v>
      </c>
      <c r="E737" s="471">
        <v>311.77999999999997</v>
      </c>
      <c r="F737" s="463">
        <f t="shared" si="11"/>
        <v>19798.03</v>
      </c>
    </row>
    <row r="738" spans="1:6" ht="27.6" x14ac:dyDescent="0.3">
      <c r="A738" s="459" t="s">
        <v>4276</v>
      </c>
      <c r="B738" s="460" t="s">
        <v>4277</v>
      </c>
      <c r="C738" s="461" t="s">
        <v>115</v>
      </c>
      <c r="D738" s="462">
        <v>1.8</v>
      </c>
      <c r="E738" s="471">
        <v>642.05999999999995</v>
      </c>
      <c r="F738" s="463">
        <f t="shared" si="11"/>
        <v>1155.71</v>
      </c>
    </row>
    <row r="739" spans="1:6" x14ac:dyDescent="0.3">
      <c r="A739" s="459" t="s">
        <v>4278</v>
      </c>
      <c r="B739" s="460" t="s">
        <v>4279</v>
      </c>
      <c r="C739" s="461" t="s">
        <v>179</v>
      </c>
      <c r="D739" s="462">
        <v>7.7</v>
      </c>
      <c r="E739" s="471">
        <v>731.69</v>
      </c>
      <c r="F739" s="463">
        <f t="shared" si="11"/>
        <v>5634.01</v>
      </c>
    </row>
    <row r="740" spans="1:6" ht="27.6" x14ac:dyDescent="0.3">
      <c r="A740" s="459" t="s">
        <v>4280</v>
      </c>
      <c r="B740" s="460" t="s">
        <v>4281</v>
      </c>
      <c r="C740" s="461" t="s">
        <v>179</v>
      </c>
      <c r="D740" s="462">
        <v>237.12</v>
      </c>
      <c r="E740" s="471">
        <v>224.1</v>
      </c>
      <c r="F740" s="463">
        <f t="shared" si="11"/>
        <v>53138.59</v>
      </c>
    </row>
    <row r="741" spans="1:6" ht="27.6" x14ac:dyDescent="0.3">
      <c r="A741" s="459" t="s">
        <v>4282</v>
      </c>
      <c r="B741" s="460" t="s">
        <v>4283</v>
      </c>
      <c r="C741" s="461" t="s">
        <v>217</v>
      </c>
      <c r="D741" s="462">
        <v>118</v>
      </c>
      <c r="E741" s="471">
        <v>40.04</v>
      </c>
      <c r="F741" s="463">
        <f t="shared" si="11"/>
        <v>4724.72</v>
      </c>
    </row>
    <row r="742" spans="1:6" x14ac:dyDescent="0.3">
      <c r="A742" s="459" t="s">
        <v>4284</v>
      </c>
      <c r="B742" s="460" t="s">
        <v>4285</v>
      </c>
      <c r="C742" s="461" t="s">
        <v>1813</v>
      </c>
      <c r="D742" s="462">
        <v>1</v>
      </c>
      <c r="E742" s="471">
        <v>2638.65</v>
      </c>
      <c r="F742" s="463">
        <f t="shared" si="11"/>
        <v>2638.65</v>
      </c>
    </row>
    <row r="743" spans="1:6" x14ac:dyDescent="0.3">
      <c r="A743" s="459" t="s">
        <v>4286</v>
      </c>
      <c r="B743" s="460" t="s">
        <v>4287</v>
      </c>
      <c r="C743" s="461" t="s">
        <v>1813</v>
      </c>
      <c r="D743" s="462">
        <v>1</v>
      </c>
      <c r="E743" s="471">
        <v>4138.66</v>
      </c>
      <c r="F743" s="463">
        <f t="shared" si="11"/>
        <v>4138.66</v>
      </c>
    </row>
    <row r="744" spans="1:6" x14ac:dyDescent="0.3">
      <c r="A744" s="459" t="s">
        <v>4288</v>
      </c>
      <c r="B744" s="460" t="s">
        <v>4289</v>
      </c>
      <c r="C744" s="461" t="s">
        <v>1813</v>
      </c>
      <c r="D744" s="462">
        <v>1</v>
      </c>
      <c r="E744" s="471">
        <v>9048.39</v>
      </c>
      <c r="F744" s="463">
        <f t="shared" si="11"/>
        <v>9048.39</v>
      </c>
    </row>
    <row r="745" spans="1:6" x14ac:dyDescent="0.3">
      <c r="A745" s="453" t="s">
        <v>4290</v>
      </c>
      <c r="B745" s="454" t="s">
        <v>4291</v>
      </c>
      <c r="C745" s="469"/>
      <c r="D745" s="470"/>
      <c r="E745" s="457"/>
      <c r="F745" s="458">
        <f t="shared" si="11"/>
        <v>0</v>
      </c>
    </row>
    <row r="746" spans="1:6" x14ac:dyDescent="0.3">
      <c r="A746" s="459" t="s">
        <v>532</v>
      </c>
      <c r="B746" s="460" t="s">
        <v>4292</v>
      </c>
      <c r="C746" s="461" t="s">
        <v>115</v>
      </c>
      <c r="D746" s="462">
        <v>4112.5</v>
      </c>
      <c r="E746" s="471">
        <v>2.5499999999999998</v>
      </c>
      <c r="F746" s="463">
        <f t="shared" si="11"/>
        <v>10486.88</v>
      </c>
    </row>
    <row r="747" spans="1:6" ht="27.6" x14ac:dyDescent="0.3">
      <c r="A747" s="459" t="s">
        <v>534</v>
      </c>
      <c r="B747" s="460" t="s">
        <v>3237</v>
      </c>
      <c r="C747" s="461" t="s">
        <v>115</v>
      </c>
      <c r="D747" s="462">
        <v>6</v>
      </c>
      <c r="E747" s="471">
        <v>471.11</v>
      </c>
      <c r="F747" s="463">
        <f t="shared" si="11"/>
        <v>2826.66</v>
      </c>
    </row>
    <row r="748" spans="1:6" ht="14.4" customHeight="1" x14ac:dyDescent="0.3">
      <c r="A748" s="931" t="s">
        <v>4293</v>
      </c>
      <c r="B748" s="932"/>
      <c r="C748" s="932"/>
      <c r="D748" s="932"/>
      <c r="E748" s="933"/>
      <c r="F748" s="929">
        <f>SUM(F16:F747)</f>
        <v>11071101.330000011</v>
      </c>
    </row>
    <row r="749" spans="1:6" ht="15" customHeight="1" thickBot="1" x14ac:dyDescent="0.35">
      <c r="A749" s="934"/>
      <c r="B749" s="935"/>
      <c r="C749" s="935"/>
      <c r="D749" s="935"/>
      <c r="E749" s="936"/>
      <c r="F749" s="930"/>
    </row>
  </sheetData>
  <mergeCells count="18">
    <mergeCell ref="E13:E14"/>
    <mergeCell ref="F13:F14"/>
    <mergeCell ref="F748:F749"/>
    <mergeCell ref="A748:E749"/>
    <mergeCell ref="A13:A14"/>
    <mergeCell ref="B13:B14"/>
    <mergeCell ref="C13:C14"/>
    <mergeCell ref="D13:D14"/>
    <mergeCell ref="A7:F7"/>
    <mergeCell ref="A8:F8"/>
    <mergeCell ref="E10:F10"/>
    <mergeCell ref="E11:F11"/>
    <mergeCell ref="A1:F1"/>
    <mergeCell ref="A2:F2"/>
    <mergeCell ref="A3:F3"/>
    <mergeCell ref="A4:F4"/>
    <mergeCell ref="A5:F5"/>
    <mergeCell ref="A6:F6"/>
  </mergeCells>
  <pageMargins left="0.511811024" right="0.511811024" top="0.78740157499999996" bottom="0.78740157499999996" header="0.31496062000000002" footer="0.31496062000000002"/>
  <pageSetup paperSize="9" scale="60" orientation="portrait" verticalDpi="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AE5241-D7A8-42D2-8E63-83B885260186}">
  <dimension ref="A1:G18"/>
  <sheetViews>
    <sheetView view="pageBreakPreview" zoomScaleNormal="100" zoomScaleSheetLayoutView="100" workbookViewId="0">
      <selection activeCell="G24" sqref="G24"/>
    </sheetView>
  </sheetViews>
  <sheetFormatPr defaultRowHeight="14.4" x14ac:dyDescent="0.3"/>
  <cols>
    <col min="1" max="1" width="22" customWidth="1"/>
    <col min="2" max="2" width="21.44140625" customWidth="1"/>
    <col min="3" max="3" width="17.88671875" customWidth="1"/>
    <col min="4" max="4" width="23.6640625" customWidth="1"/>
    <col min="5" max="5" width="34.109375" customWidth="1"/>
    <col min="6" max="7" width="31.109375" customWidth="1"/>
  </cols>
  <sheetData>
    <row r="1" spans="1:7" ht="15.6" x14ac:dyDescent="0.3">
      <c r="A1" s="682" t="s">
        <v>8</v>
      </c>
      <c r="B1" s="683"/>
      <c r="C1" s="683"/>
      <c r="D1" s="683"/>
      <c r="E1" s="683"/>
      <c r="F1" s="683"/>
      <c r="G1" s="684"/>
    </row>
    <row r="2" spans="1:7" x14ac:dyDescent="0.3">
      <c r="A2" s="685" t="s">
        <v>7</v>
      </c>
      <c r="B2" s="686"/>
      <c r="C2" s="686"/>
      <c r="D2" s="686"/>
      <c r="E2" s="686"/>
      <c r="F2" s="686"/>
      <c r="G2" s="687"/>
    </row>
    <row r="3" spans="1:7" x14ac:dyDescent="0.3">
      <c r="A3" s="688" t="s">
        <v>1050</v>
      </c>
      <c r="B3" s="689"/>
      <c r="C3" s="689"/>
      <c r="D3" s="689"/>
      <c r="E3" s="689"/>
      <c r="F3" s="689"/>
      <c r="G3" s="690"/>
    </row>
    <row r="4" spans="1:7" x14ac:dyDescent="0.3">
      <c r="A4" s="871" t="s">
        <v>3148</v>
      </c>
      <c r="B4" s="872"/>
      <c r="C4" s="872"/>
      <c r="D4" s="872"/>
      <c r="E4" s="872"/>
      <c r="F4" s="872"/>
      <c r="G4" s="873"/>
    </row>
    <row r="5" spans="1:7" x14ac:dyDescent="0.3">
      <c r="A5" s="874"/>
      <c r="B5" s="875"/>
      <c r="C5" s="875"/>
      <c r="D5" s="875"/>
      <c r="E5" s="875"/>
      <c r="F5" s="875"/>
      <c r="G5" s="876"/>
    </row>
    <row r="6" spans="1:7" x14ac:dyDescent="0.3">
      <c r="A6" s="947" t="s">
        <v>6786</v>
      </c>
      <c r="B6" s="947"/>
      <c r="C6" s="947"/>
      <c r="D6" s="947"/>
      <c r="E6" s="947"/>
      <c r="F6" s="947"/>
      <c r="G6" s="947"/>
    </row>
    <row r="7" spans="1:7" ht="15.6" x14ac:dyDescent="0.3">
      <c r="A7" s="74" t="s">
        <v>1034</v>
      </c>
      <c r="B7" s="74" t="s">
        <v>1035</v>
      </c>
      <c r="C7" s="74" t="s">
        <v>1036</v>
      </c>
      <c r="D7" s="74" t="s">
        <v>1037</v>
      </c>
      <c r="E7" s="74" t="s">
        <v>1038</v>
      </c>
      <c r="F7" s="62" t="s">
        <v>2189</v>
      </c>
      <c r="G7" s="63" t="s">
        <v>1039</v>
      </c>
    </row>
    <row r="8" spans="1:7" x14ac:dyDescent="0.3">
      <c r="A8" s="75" t="s">
        <v>1040</v>
      </c>
      <c r="B8" s="75" t="s">
        <v>3149</v>
      </c>
      <c r="C8" s="76">
        <v>46076</v>
      </c>
      <c r="D8" s="77">
        <v>618715.2145</v>
      </c>
      <c r="E8" s="201"/>
      <c r="F8" s="79">
        <f>D8/$D$13</f>
        <v>0.50000010869300293</v>
      </c>
      <c r="G8" s="378">
        <f>D8/$D$13</f>
        <v>0.50000010869300293</v>
      </c>
    </row>
    <row r="9" spans="1:7" x14ac:dyDescent="0.3">
      <c r="A9" s="432" t="s">
        <v>1042</v>
      </c>
      <c r="B9" s="432" t="s">
        <v>3186</v>
      </c>
      <c r="C9" s="433">
        <v>46092</v>
      </c>
      <c r="D9" s="434">
        <v>618714.94449999998</v>
      </c>
      <c r="E9" s="327" t="s">
        <v>1044</v>
      </c>
      <c r="F9" s="79">
        <f>D9/$D$13</f>
        <v>0.49999989049887067</v>
      </c>
      <c r="G9" s="378">
        <f>D9/$D$13</f>
        <v>0.49999989049887067</v>
      </c>
    </row>
    <row r="10" spans="1:7" x14ac:dyDescent="0.3">
      <c r="A10" s="947" t="s">
        <v>6789</v>
      </c>
      <c r="B10" s="947"/>
      <c r="C10" s="947"/>
      <c r="D10" s="947"/>
      <c r="E10" s="947"/>
      <c r="F10" s="947"/>
      <c r="G10" s="947"/>
    </row>
    <row r="11" spans="1:7" x14ac:dyDescent="0.3">
      <c r="A11" s="615" t="s">
        <v>1706</v>
      </c>
      <c r="B11" s="615" t="s">
        <v>6784</v>
      </c>
      <c r="C11" s="616">
        <v>46134</v>
      </c>
      <c r="D11" s="617">
        <v>585544.26</v>
      </c>
      <c r="E11" s="618" t="s">
        <v>6785</v>
      </c>
      <c r="F11" s="79">
        <f>D11/$D$16</f>
        <v>5.9544828160041072E-2</v>
      </c>
      <c r="G11" s="378">
        <f>D11/$D$16</f>
        <v>5.9544828160041072E-2</v>
      </c>
    </row>
    <row r="12" spans="1:7" x14ac:dyDescent="0.3">
      <c r="A12" s="701" t="s">
        <v>1708</v>
      </c>
      <c r="B12" s="732"/>
      <c r="C12" s="733"/>
      <c r="D12" s="799">
        <v>9833671.1699999999</v>
      </c>
      <c r="E12" s="733"/>
      <c r="F12" s="417" t="s">
        <v>30</v>
      </c>
      <c r="G12" s="378"/>
    </row>
    <row r="13" spans="1:7" x14ac:dyDescent="0.3">
      <c r="A13" s="943" t="s">
        <v>3042</v>
      </c>
      <c r="B13" s="944"/>
      <c r="C13" s="945"/>
      <c r="D13" s="946">
        <v>1237430.1599999999</v>
      </c>
      <c r="E13" s="945"/>
      <c r="F13" s="619">
        <v>1</v>
      </c>
      <c r="G13" s="378"/>
    </row>
    <row r="14" spans="1:7" x14ac:dyDescent="0.3">
      <c r="A14" s="943" t="s">
        <v>6787</v>
      </c>
      <c r="B14" s="944"/>
      <c r="C14" s="945"/>
      <c r="D14" s="946">
        <f>SUM(D8:D9)</f>
        <v>1237430.159</v>
      </c>
      <c r="E14" s="945"/>
      <c r="F14" s="619">
        <f>SUM(F8:F9)</f>
        <v>0.99999999919187355</v>
      </c>
      <c r="G14" s="378"/>
    </row>
    <row r="15" spans="1:7" x14ac:dyDescent="0.3">
      <c r="A15" s="943" t="s">
        <v>6788</v>
      </c>
      <c r="B15" s="944"/>
      <c r="C15" s="945"/>
      <c r="D15" s="946">
        <f>D13-D14</f>
        <v>9.9999993108212948E-4</v>
      </c>
      <c r="E15" s="945"/>
      <c r="F15" s="619">
        <f>F13-F14</f>
        <v>8.081264546433431E-10</v>
      </c>
      <c r="G15" s="378"/>
    </row>
    <row r="16" spans="1:7" x14ac:dyDescent="0.3">
      <c r="A16" s="701" t="s">
        <v>3077</v>
      </c>
      <c r="B16" s="732"/>
      <c r="C16" s="733"/>
      <c r="D16" s="799">
        <f>SUM(D12)</f>
        <v>9833671.1699999999</v>
      </c>
      <c r="E16" s="733"/>
      <c r="F16" s="82">
        <v>1</v>
      </c>
      <c r="G16" s="378"/>
    </row>
    <row r="17" spans="1:7" x14ac:dyDescent="0.3">
      <c r="A17" s="731" t="s">
        <v>3043</v>
      </c>
      <c r="B17" s="732"/>
      <c r="C17" s="733"/>
      <c r="D17" s="734">
        <f>SUM(D11)</f>
        <v>585544.26</v>
      </c>
      <c r="E17" s="733"/>
      <c r="F17" s="82">
        <f>D17/D16</f>
        <v>5.9544828160041072E-2</v>
      </c>
      <c r="G17" s="379">
        <f>SUM(G8:G9)</f>
        <v>0.99999999919187355</v>
      </c>
    </row>
    <row r="18" spans="1:7" x14ac:dyDescent="0.3">
      <c r="A18" s="678" t="s">
        <v>1049</v>
      </c>
      <c r="B18" s="679"/>
      <c r="C18" s="680"/>
      <c r="D18" s="681">
        <f>D16-D17</f>
        <v>9248126.9100000001</v>
      </c>
      <c r="E18" s="680"/>
      <c r="F18" s="82">
        <f>D18/D16</f>
        <v>0.94045517183995897</v>
      </c>
      <c r="G18" s="379">
        <f>1-G17</f>
        <v>8.081264546433431E-10</v>
      </c>
    </row>
  </sheetData>
  <mergeCells count="20">
    <mergeCell ref="A1:G1"/>
    <mergeCell ref="A2:G2"/>
    <mergeCell ref="A3:G3"/>
    <mergeCell ref="A4:G5"/>
    <mergeCell ref="A12:C12"/>
    <mergeCell ref="D12:E12"/>
    <mergeCell ref="A6:G6"/>
    <mergeCell ref="A10:G10"/>
    <mergeCell ref="A17:C17"/>
    <mergeCell ref="D17:E17"/>
    <mergeCell ref="A18:C18"/>
    <mergeCell ref="D18:E18"/>
    <mergeCell ref="A13:C13"/>
    <mergeCell ref="D13:E13"/>
    <mergeCell ref="A16:C16"/>
    <mergeCell ref="D16:E16"/>
    <mergeCell ref="A14:C14"/>
    <mergeCell ref="D14:E14"/>
    <mergeCell ref="A15:C15"/>
    <mergeCell ref="D15:E15"/>
  </mergeCells>
  <phoneticPr fontId="2" type="noConversion"/>
  <pageMargins left="0.511811024" right="0.511811024" top="0.78740157499999996" bottom="0.78740157499999996" header="0.31496062000000002" footer="0.31496062000000002"/>
  <pageSetup paperSize="9" scale="50"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E451DD-D661-476C-A632-0DD8B80FF9EC}">
  <dimension ref="A1:G16"/>
  <sheetViews>
    <sheetView view="pageBreakPreview" zoomScaleNormal="100" zoomScaleSheetLayoutView="100" workbookViewId="0">
      <selection activeCell="F20" sqref="F20"/>
    </sheetView>
  </sheetViews>
  <sheetFormatPr defaultRowHeight="14.4" x14ac:dyDescent="0.3"/>
  <cols>
    <col min="1" max="1" width="22" customWidth="1"/>
    <col min="2" max="2" width="21.44140625" customWidth="1"/>
    <col min="3" max="3" width="17.88671875" customWidth="1"/>
    <col min="4" max="4" width="23.6640625" customWidth="1"/>
    <col min="5" max="5" width="34.109375" customWidth="1"/>
    <col min="6" max="7" width="31.109375" customWidth="1"/>
  </cols>
  <sheetData>
    <row r="1" spans="1:7" ht="15.6" x14ac:dyDescent="0.3">
      <c r="A1" s="682" t="s">
        <v>8</v>
      </c>
      <c r="B1" s="683"/>
      <c r="C1" s="683"/>
      <c r="D1" s="683"/>
      <c r="E1" s="683"/>
      <c r="F1" s="683"/>
      <c r="G1" s="684"/>
    </row>
    <row r="2" spans="1:7" x14ac:dyDescent="0.3">
      <c r="A2" s="685" t="s">
        <v>7</v>
      </c>
      <c r="B2" s="686"/>
      <c r="C2" s="686"/>
      <c r="D2" s="686"/>
      <c r="E2" s="686"/>
      <c r="F2" s="686"/>
      <c r="G2" s="687"/>
    </row>
    <row r="3" spans="1:7" x14ac:dyDescent="0.3">
      <c r="A3" s="688" t="s">
        <v>1050</v>
      </c>
      <c r="B3" s="689"/>
      <c r="C3" s="689"/>
      <c r="D3" s="689"/>
      <c r="E3" s="689"/>
      <c r="F3" s="689"/>
      <c r="G3" s="690"/>
    </row>
    <row r="4" spans="1:7" x14ac:dyDescent="0.3">
      <c r="A4" s="691" t="s">
        <v>1051</v>
      </c>
      <c r="B4" s="692"/>
      <c r="C4" s="692"/>
      <c r="D4" s="692"/>
      <c r="E4" s="692"/>
      <c r="F4" s="692"/>
      <c r="G4" s="693"/>
    </row>
    <row r="5" spans="1:7" x14ac:dyDescent="0.3">
      <c r="A5" s="694"/>
      <c r="B5" s="695"/>
      <c r="C5" s="695"/>
      <c r="D5" s="695"/>
      <c r="E5" s="695"/>
      <c r="F5" s="695"/>
      <c r="G5" s="696"/>
    </row>
    <row r="6" spans="1:7" ht="15.6" x14ac:dyDescent="0.3">
      <c r="A6" s="62" t="s">
        <v>1034</v>
      </c>
      <c r="B6" s="62" t="s">
        <v>1035</v>
      </c>
      <c r="C6" s="62" t="s">
        <v>1036</v>
      </c>
      <c r="D6" s="62" t="s">
        <v>1037</v>
      </c>
      <c r="E6" s="62" t="s">
        <v>1038</v>
      </c>
      <c r="F6" s="63" t="s">
        <v>2189</v>
      </c>
      <c r="G6" s="63" t="s">
        <v>1039</v>
      </c>
    </row>
    <row r="7" spans="1:7" x14ac:dyDescent="0.3">
      <c r="A7" s="247" t="s">
        <v>1040</v>
      </c>
      <c r="B7" s="247" t="s">
        <v>1041</v>
      </c>
      <c r="C7" s="248">
        <v>45699</v>
      </c>
      <c r="D7" s="423">
        <v>133851.01</v>
      </c>
      <c r="E7" s="252" t="s">
        <v>3111</v>
      </c>
      <c r="F7" s="64">
        <f>D7/D14</f>
        <v>2.6219217211147651E-2</v>
      </c>
      <c r="G7" s="65">
        <f>D7/D14</f>
        <v>2.6219217211147651E-2</v>
      </c>
    </row>
    <row r="8" spans="1:7" x14ac:dyDescent="0.3">
      <c r="A8" s="239" t="s">
        <v>1042</v>
      </c>
      <c r="B8" s="239" t="s">
        <v>1043</v>
      </c>
      <c r="C8" s="240">
        <v>45841</v>
      </c>
      <c r="D8" s="422">
        <v>184561.38</v>
      </c>
      <c r="E8" s="252" t="s">
        <v>3111</v>
      </c>
      <c r="F8" s="64">
        <f>D8/D14</f>
        <v>3.6152546857951696E-2</v>
      </c>
      <c r="G8" s="65">
        <f>D8/D14</f>
        <v>3.6152546857951696E-2</v>
      </c>
    </row>
    <row r="9" spans="1:7" x14ac:dyDescent="0.3">
      <c r="A9" s="239" t="s">
        <v>1706</v>
      </c>
      <c r="B9" s="239" t="s">
        <v>3103</v>
      </c>
      <c r="C9" s="240">
        <v>45911</v>
      </c>
      <c r="D9" s="422">
        <v>454399.07</v>
      </c>
      <c r="E9" s="252" t="s">
        <v>3111</v>
      </c>
      <c r="F9" s="64">
        <f>D9/D14</f>
        <v>8.9009324000420206E-2</v>
      </c>
      <c r="G9" s="65">
        <f>D9/D14</f>
        <v>8.9009324000420206E-2</v>
      </c>
    </row>
    <row r="10" spans="1:7" x14ac:dyDescent="0.3">
      <c r="A10" s="239" t="s">
        <v>2078</v>
      </c>
      <c r="B10" s="239" t="s">
        <v>3145</v>
      </c>
      <c r="C10" s="240">
        <v>46049</v>
      </c>
      <c r="D10" s="422">
        <v>141855.22</v>
      </c>
      <c r="E10" s="252" t="s">
        <v>3111</v>
      </c>
      <c r="F10" s="64">
        <f>D10/D14</f>
        <v>2.77871106517249E-2</v>
      </c>
      <c r="G10" s="65">
        <f>D10/D14</f>
        <v>2.77871106517249E-2</v>
      </c>
    </row>
    <row r="11" spans="1:7" x14ac:dyDescent="0.3">
      <c r="A11" s="697" t="s">
        <v>1045</v>
      </c>
      <c r="B11" s="698"/>
      <c r="C11" s="699"/>
      <c r="D11" s="700">
        <v>4547217.84</v>
      </c>
      <c r="E11" s="698"/>
      <c r="F11" s="69"/>
      <c r="G11" s="70"/>
    </row>
    <row r="12" spans="1:7" x14ac:dyDescent="0.3">
      <c r="A12" s="701" t="s">
        <v>1046</v>
      </c>
      <c r="B12" s="702"/>
      <c r="C12" s="703"/>
      <c r="D12" s="700">
        <v>67222.710000000006</v>
      </c>
      <c r="E12" s="699"/>
      <c r="F12" s="69"/>
      <c r="G12" s="70"/>
    </row>
    <row r="13" spans="1:7" x14ac:dyDescent="0.3">
      <c r="A13" s="701" t="s">
        <v>3204</v>
      </c>
      <c r="B13" s="702"/>
      <c r="C13" s="703"/>
      <c r="D13" s="700">
        <v>490632.15</v>
      </c>
      <c r="E13" s="699"/>
      <c r="F13" s="69"/>
      <c r="G13" s="70"/>
    </row>
    <row r="14" spans="1:7" x14ac:dyDescent="0.3">
      <c r="A14" s="701" t="s">
        <v>1047</v>
      </c>
      <c r="B14" s="702"/>
      <c r="C14" s="703"/>
      <c r="D14" s="700">
        <f>SUM(D11,D12,D13)</f>
        <v>5105072.7</v>
      </c>
      <c r="E14" s="699"/>
      <c r="F14" s="69">
        <v>1</v>
      </c>
      <c r="G14" s="70"/>
    </row>
    <row r="15" spans="1:7" x14ac:dyDescent="0.3">
      <c r="A15" s="674" t="s">
        <v>1048</v>
      </c>
      <c r="B15" s="675"/>
      <c r="C15" s="676"/>
      <c r="D15" s="677">
        <f>SUM(D7:D10)</f>
        <v>914666.67999999993</v>
      </c>
      <c r="E15" s="676"/>
      <c r="F15" s="69">
        <f>D15/D14</f>
        <v>0.17916819872124445</v>
      </c>
      <c r="G15" s="72">
        <f>SUM(G7:G8)</f>
        <v>6.2371764069099347E-2</v>
      </c>
    </row>
    <row r="16" spans="1:7" x14ac:dyDescent="0.3">
      <c r="A16" s="678" t="s">
        <v>1049</v>
      </c>
      <c r="B16" s="679"/>
      <c r="C16" s="680"/>
      <c r="D16" s="681">
        <f>D14-D15</f>
        <v>4190406.0200000005</v>
      </c>
      <c r="E16" s="680"/>
      <c r="F16" s="69">
        <f>D16/D14</f>
        <v>0.82083180127875566</v>
      </c>
      <c r="G16" s="73">
        <f>1-G15</f>
        <v>0.93762823593090061</v>
      </c>
    </row>
  </sheetData>
  <mergeCells count="16">
    <mergeCell ref="A15:C15"/>
    <mergeCell ref="D15:E15"/>
    <mergeCell ref="A16:C16"/>
    <mergeCell ref="D16:E16"/>
    <mergeCell ref="A1:G1"/>
    <mergeCell ref="A2:G2"/>
    <mergeCell ref="A3:G3"/>
    <mergeCell ref="A4:G5"/>
    <mergeCell ref="A11:C11"/>
    <mergeCell ref="D11:E11"/>
    <mergeCell ref="A12:C12"/>
    <mergeCell ref="D12:E12"/>
    <mergeCell ref="A14:C14"/>
    <mergeCell ref="D14:E14"/>
    <mergeCell ref="A13:C13"/>
    <mergeCell ref="D13:E13"/>
  </mergeCells>
  <phoneticPr fontId="2" type="noConversion"/>
  <pageMargins left="0.511811024" right="0.511811024" top="0.78740157499999996" bottom="0.78740157499999996" header="0.31496062000000002" footer="0.31496062000000002"/>
  <pageSetup paperSize="9" scale="50"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064D9-CF43-4593-A3DE-A8F7625B2D8D}">
  <dimension ref="A1:F423"/>
  <sheetViews>
    <sheetView view="pageBreakPreview" zoomScale="85" zoomScaleNormal="100" zoomScaleSheetLayoutView="85" workbookViewId="0">
      <selection sqref="A1:F1"/>
    </sheetView>
  </sheetViews>
  <sheetFormatPr defaultRowHeight="14.4" x14ac:dyDescent="0.3"/>
  <cols>
    <col min="1" max="1" width="8.77734375" customWidth="1"/>
    <col min="2" max="2" width="111.44140625" customWidth="1"/>
    <col min="3" max="3" width="7.88671875" bestFit="1" customWidth="1"/>
    <col min="4" max="4" width="10.77734375" bestFit="1" customWidth="1"/>
    <col min="5" max="5" width="11.109375" customWidth="1"/>
    <col min="6" max="6" width="13.88671875" customWidth="1"/>
  </cols>
  <sheetData>
    <row r="1" spans="1:6" ht="46.2" customHeight="1" x14ac:dyDescent="0.3">
      <c r="A1" s="710" t="s">
        <v>55</v>
      </c>
      <c r="B1" s="710"/>
      <c r="C1" s="710"/>
      <c r="D1" s="710"/>
      <c r="E1" s="710"/>
      <c r="F1" s="710"/>
    </row>
    <row r="2" spans="1:6" x14ac:dyDescent="0.3">
      <c r="A2" s="711" t="s">
        <v>1052</v>
      </c>
      <c r="B2" s="712"/>
      <c r="C2" s="712"/>
      <c r="D2" s="712"/>
      <c r="E2" s="712"/>
      <c r="F2" s="713"/>
    </row>
    <row r="3" spans="1:6" x14ac:dyDescent="0.3">
      <c r="A3" s="711" t="s">
        <v>1053</v>
      </c>
      <c r="B3" s="712"/>
      <c r="C3" s="712"/>
      <c r="D3" s="712"/>
      <c r="E3" s="712"/>
      <c r="F3" s="713"/>
    </row>
    <row r="4" spans="1:6" x14ac:dyDescent="0.3">
      <c r="A4" s="711" t="s">
        <v>1054</v>
      </c>
      <c r="B4" s="712"/>
      <c r="C4" s="712"/>
      <c r="D4" s="712"/>
      <c r="E4" s="712"/>
      <c r="F4" s="713"/>
    </row>
    <row r="5" spans="1:6" x14ac:dyDescent="0.3">
      <c r="A5" s="714" t="s">
        <v>1055</v>
      </c>
      <c r="B5" s="715"/>
      <c r="C5" s="715"/>
      <c r="D5" s="715"/>
      <c r="E5" s="715"/>
      <c r="F5" s="716"/>
    </row>
    <row r="6" spans="1:6" x14ac:dyDescent="0.3">
      <c r="A6" s="717" t="s">
        <v>1056</v>
      </c>
      <c r="B6" s="718"/>
      <c r="C6" s="718"/>
      <c r="D6" s="718"/>
      <c r="E6" s="718"/>
      <c r="F6" s="719"/>
    </row>
    <row r="7" spans="1:6" x14ac:dyDescent="0.3">
      <c r="A7" s="707" t="s">
        <v>61</v>
      </c>
      <c r="B7" s="707" t="s">
        <v>62</v>
      </c>
      <c r="C7" s="707" t="s">
        <v>1057</v>
      </c>
      <c r="D7" s="709" t="s">
        <v>64</v>
      </c>
      <c r="E7" s="709" t="s">
        <v>1058</v>
      </c>
      <c r="F7" s="709" t="s">
        <v>1059</v>
      </c>
    </row>
    <row r="8" spans="1:6" x14ac:dyDescent="0.3">
      <c r="A8" s="708"/>
      <c r="B8" s="708"/>
      <c r="C8" s="708"/>
      <c r="D8" s="708"/>
      <c r="E8" s="708"/>
      <c r="F8" s="708"/>
    </row>
    <row r="9" spans="1:6" x14ac:dyDescent="0.3">
      <c r="A9" s="31" t="s">
        <v>1060</v>
      </c>
      <c r="B9" s="32" t="s">
        <v>1061</v>
      </c>
      <c r="C9" s="32"/>
      <c r="D9" s="33"/>
      <c r="E9" s="33"/>
      <c r="F9" s="33">
        <f>SUM(F10:F15)</f>
        <v>109278.76079999999</v>
      </c>
    </row>
    <row r="10" spans="1:6" ht="27.6" x14ac:dyDescent="0.3">
      <c r="A10" s="34" t="s">
        <v>1062</v>
      </c>
      <c r="B10" s="35" t="s">
        <v>1063</v>
      </c>
      <c r="C10" s="34" t="s">
        <v>1064</v>
      </c>
      <c r="D10" s="36">
        <v>12</v>
      </c>
      <c r="E10" s="36">
        <v>268.22000000000003</v>
      </c>
      <c r="F10" s="37">
        <f t="shared" ref="F10:F15" si="0">D10*E10</f>
        <v>3218.6400000000003</v>
      </c>
    </row>
    <row r="11" spans="1:6" ht="27.6" x14ac:dyDescent="0.3">
      <c r="A11" s="34" t="s">
        <v>1065</v>
      </c>
      <c r="B11" s="35" t="s">
        <v>1066</v>
      </c>
      <c r="C11" s="34" t="s">
        <v>217</v>
      </c>
      <c r="D11" s="36">
        <v>2</v>
      </c>
      <c r="E11" s="36">
        <v>654.54</v>
      </c>
      <c r="F11" s="37">
        <f t="shared" si="0"/>
        <v>1309.08</v>
      </c>
    </row>
    <row r="12" spans="1:6" x14ac:dyDescent="0.3">
      <c r="A12" s="34" t="s">
        <v>1067</v>
      </c>
      <c r="B12" s="35" t="s">
        <v>1068</v>
      </c>
      <c r="C12" s="34" t="s">
        <v>1069</v>
      </c>
      <c r="D12" s="36">
        <v>10</v>
      </c>
      <c r="E12" s="36">
        <v>1549.73</v>
      </c>
      <c r="F12" s="37">
        <f t="shared" si="0"/>
        <v>15497.3</v>
      </c>
    </row>
    <row r="13" spans="1:6" x14ac:dyDescent="0.3">
      <c r="A13" s="34" t="s">
        <v>1070</v>
      </c>
      <c r="B13" s="35" t="s">
        <v>1071</v>
      </c>
      <c r="C13" s="34" t="s">
        <v>1069</v>
      </c>
      <c r="D13" s="36">
        <v>10</v>
      </c>
      <c r="E13" s="36">
        <v>1192.0999999999999</v>
      </c>
      <c r="F13" s="37">
        <f t="shared" si="0"/>
        <v>11921</v>
      </c>
    </row>
    <row r="14" spans="1:6" x14ac:dyDescent="0.3">
      <c r="A14" s="34" t="s">
        <v>1072</v>
      </c>
      <c r="B14" s="35" t="s">
        <v>1073</v>
      </c>
      <c r="C14" s="34" t="s">
        <v>1069</v>
      </c>
      <c r="D14" s="36">
        <v>10</v>
      </c>
      <c r="E14" s="36">
        <v>1023.26</v>
      </c>
      <c r="F14" s="37">
        <f t="shared" si="0"/>
        <v>10232.6</v>
      </c>
    </row>
    <row r="15" spans="1:6" x14ac:dyDescent="0.3">
      <c r="A15" s="34" t="s">
        <v>1074</v>
      </c>
      <c r="B15" s="35" t="s">
        <v>1075</v>
      </c>
      <c r="C15" s="34" t="s">
        <v>1064</v>
      </c>
      <c r="D15" s="36">
        <v>568.26</v>
      </c>
      <c r="E15" s="36">
        <v>118.08</v>
      </c>
      <c r="F15" s="37">
        <f t="shared" si="0"/>
        <v>67100.140799999994</v>
      </c>
    </row>
    <row r="16" spans="1:6" x14ac:dyDescent="0.3">
      <c r="A16" s="31" t="s">
        <v>1076</v>
      </c>
      <c r="B16" s="32" t="s">
        <v>1077</v>
      </c>
      <c r="C16" s="32" t="s">
        <v>73</v>
      </c>
      <c r="D16" s="33"/>
      <c r="E16" s="33"/>
      <c r="F16" s="33">
        <f>SUM(F17:F19)</f>
        <v>168835.65000000002</v>
      </c>
    </row>
    <row r="17" spans="1:6" x14ac:dyDescent="0.3">
      <c r="A17" s="34" t="s">
        <v>1078</v>
      </c>
      <c r="B17" s="35" t="s">
        <v>1079</v>
      </c>
      <c r="C17" s="34" t="s">
        <v>1069</v>
      </c>
      <c r="D17" s="36">
        <v>5</v>
      </c>
      <c r="E17" s="36">
        <v>22140.58</v>
      </c>
      <c r="F17" s="37">
        <f>D17*E17</f>
        <v>110702.90000000001</v>
      </c>
    </row>
    <row r="18" spans="1:6" x14ac:dyDescent="0.3">
      <c r="A18" s="34" t="s">
        <v>1080</v>
      </c>
      <c r="B18" s="35" t="s">
        <v>1081</v>
      </c>
      <c r="C18" s="34" t="s">
        <v>1069</v>
      </c>
      <c r="D18" s="36">
        <v>5</v>
      </c>
      <c r="E18" s="36">
        <v>6914.18</v>
      </c>
      <c r="F18" s="37">
        <f>D18*E18</f>
        <v>34570.9</v>
      </c>
    </row>
    <row r="19" spans="1:6" x14ac:dyDescent="0.3">
      <c r="A19" s="34" t="s">
        <v>1082</v>
      </c>
      <c r="B19" s="35" t="s">
        <v>1083</v>
      </c>
      <c r="C19" s="34" t="s">
        <v>1069</v>
      </c>
      <c r="D19" s="36">
        <v>5</v>
      </c>
      <c r="E19" s="36">
        <v>4712.37</v>
      </c>
      <c r="F19" s="37">
        <f>D19*E19</f>
        <v>23561.85</v>
      </c>
    </row>
    <row r="20" spans="1:6" x14ac:dyDescent="0.3">
      <c r="A20" s="31" t="s">
        <v>1084</v>
      </c>
      <c r="B20" s="32" t="s">
        <v>1085</v>
      </c>
      <c r="C20" s="32"/>
      <c r="D20" s="33"/>
      <c r="E20" s="33"/>
      <c r="F20" s="33">
        <f>SUM(F21,F24,F29,F54,F62,F82,F86,F108,F172,F195,F203,F207,F216)</f>
        <v>1805671.4531000003</v>
      </c>
    </row>
    <row r="21" spans="1:6" x14ac:dyDescent="0.3">
      <c r="A21" s="38" t="s">
        <v>1086</v>
      </c>
      <c r="B21" s="39" t="s">
        <v>1087</v>
      </c>
      <c r="C21" s="40" t="s">
        <v>73</v>
      </c>
      <c r="D21" s="41"/>
      <c r="E21" s="42"/>
      <c r="F21" s="41">
        <f>SUM(F22:F23)</f>
        <v>5643.57</v>
      </c>
    </row>
    <row r="22" spans="1:6" ht="27.6" x14ac:dyDescent="0.3">
      <c r="A22" s="34" t="s">
        <v>1088</v>
      </c>
      <c r="B22" s="35" t="s">
        <v>1089</v>
      </c>
      <c r="C22" s="34" t="s">
        <v>179</v>
      </c>
      <c r="D22" s="36">
        <v>75.489999999999995</v>
      </c>
      <c r="E22" s="36">
        <v>59.67</v>
      </c>
      <c r="F22" s="37">
        <f>ROUNDDOWN(D22*E22,2)</f>
        <v>4504.4799999999996</v>
      </c>
    </row>
    <row r="23" spans="1:6" ht="27.6" x14ac:dyDescent="0.3">
      <c r="A23" s="34" t="s">
        <v>1090</v>
      </c>
      <c r="B23" s="35" t="s">
        <v>1091</v>
      </c>
      <c r="C23" s="34" t="s">
        <v>1092</v>
      </c>
      <c r="D23" s="36">
        <v>13.49</v>
      </c>
      <c r="E23" s="36">
        <v>84.44</v>
      </c>
      <c r="F23" s="37">
        <f>ROUNDDOWN(D23*E23,2)</f>
        <v>1139.0899999999999</v>
      </c>
    </row>
    <row r="24" spans="1:6" x14ac:dyDescent="0.3">
      <c r="A24" s="38" t="s">
        <v>1093</v>
      </c>
      <c r="B24" s="39" t="s">
        <v>1094</v>
      </c>
      <c r="C24" s="40" t="s">
        <v>73</v>
      </c>
      <c r="D24" s="41"/>
      <c r="E24" s="42"/>
      <c r="F24" s="41">
        <f>SUM(F25:F28)</f>
        <v>215743.34309999997</v>
      </c>
    </row>
    <row r="25" spans="1:6" ht="27.6" x14ac:dyDescent="0.3">
      <c r="A25" s="34" t="s">
        <v>1095</v>
      </c>
      <c r="B25" s="35" t="s">
        <v>1096</v>
      </c>
      <c r="C25" s="34" t="s">
        <v>179</v>
      </c>
      <c r="D25" s="43">
        <v>912</v>
      </c>
      <c r="E25" s="36">
        <v>146.85</v>
      </c>
      <c r="F25" s="37">
        <f>D25*E25</f>
        <v>133927.19999999998</v>
      </c>
    </row>
    <row r="26" spans="1:6" ht="27.6" x14ac:dyDescent="0.3">
      <c r="A26" s="34" t="s">
        <v>1097</v>
      </c>
      <c r="B26" s="35" t="s">
        <v>1098</v>
      </c>
      <c r="C26" s="34" t="s">
        <v>1092</v>
      </c>
      <c r="D26" s="43">
        <v>54.29</v>
      </c>
      <c r="E26" s="36">
        <v>649.57000000000005</v>
      </c>
      <c r="F26" s="37">
        <f>ROUNDDOWN(D26*E26,2)</f>
        <v>35265.15</v>
      </c>
    </row>
    <row r="27" spans="1:6" x14ac:dyDescent="0.3">
      <c r="A27" s="34" t="s">
        <v>1099</v>
      </c>
      <c r="B27" s="35" t="s">
        <v>112</v>
      </c>
      <c r="C27" s="34" t="s">
        <v>106</v>
      </c>
      <c r="D27" s="43">
        <v>2056.5700000000002</v>
      </c>
      <c r="E27" s="36">
        <v>19.829999999999998</v>
      </c>
      <c r="F27" s="37">
        <f>D27*E27</f>
        <v>40781.783100000001</v>
      </c>
    </row>
    <row r="28" spans="1:6" ht="27.6" x14ac:dyDescent="0.3">
      <c r="A28" s="34" t="s">
        <v>1100</v>
      </c>
      <c r="B28" s="35" t="s">
        <v>1101</v>
      </c>
      <c r="C28" s="34" t="s">
        <v>1064</v>
      </c>
      <c r="D28" s="43">
        <v>61.44</v>
      </c>
      <c r="E28" s="36">
        <v>93.9</v>
      </c>
      <c r="F28" s="37">
        <f>ROUNDDOWN(D28*E28,2)</f>
        <v>5769.21</v>
      </c>
    </row>
    <row r="29" spans="1:6" x14ac:dyDescent="0.3">
      <c r="A29" s="38" t="s">
        <v>1102</v>
      </c>
      <c r="B29" s="39" t="s">
        <v>1103</v>
      </c>
      <c r="C29" s="40"/>
      <c r="D29" s="41"/>
      <c r="E29" s="42"/>
      <c r="F29" s="41">
        <f>SUM(F30,F40,F47)</f>
        <v>800692.13000000012</v>
      </c>
    </row>
    <row r="30" spans="1:6" x14ac:dyDescent="0.3">
      <c r="A30" s="44" t="s">
        <v>1104</v>
      </c>
      <c r="B30" s="45" t="s">
        <v>1105</v>
      </c>
      <c r="C30" s="46" t="s">
        <v>73</v>
      </c>
      <c r="D30" s="47"/>
      <c r="E30" s="48"/>
      <c r="F30" s="47">
        <f>SUM(F31:F39)</f>
        <v>43399.020000000004</v>
      </c>
    </row>
    <row r="31" spans="1:6" ht="27.6" x14ac:dyDescent="0.3">
      <c r="A31" s="34" t="s">
        <v>1106</v>
      </c>
      <c r="B31" s="35" t="s">
        <v>1107</v>
      </c>
      <c r="C31" s="34" t="s">
        <v>1092</v>
      </c>
      <c r="D31" s="36">
        <v>4.5199999999999996</v>
      </c>
      <c r="E31" s="36">
        <v>571.13</v>
      </c>
      <c r="F31" s="37">
        <f>ROUNDDOWN(D31*E31,2)</f>
        <v>2581.5</v>
      </c>
    </row>
    <row r="32" spans="1:6" ht="27.6" x14ac:dyDescent="0.3">
      <c r="A32" s="34" t="s">
        <v>1108</v>
      </c>
      <c r="B32" s="35" t="s">
        <v>1109</v>
      </c>
      <c r="C32" s="34" t="s">
        <v>1092</v>
      </c>
      <c r="D32" s="36">
        <v>9.92</v>
      </c>
      <c r="E32" s="36">
        <v>570.08000000000004</v>
      </c>
      <c r="F32" s="37">
        <f t="shared" ref="F32:F85" si="1">ROUNDDOWN(D32*E32,2)</f>
        <v>5655.19</v>
      </c>
    </row>
    <row r="33" spans="1:6" ht="27.6" x14ac:dyDescent="0.3">
      <c r="A33" s="34" t="s">
        <v>1110</v>
      </c>
      <c r="B33" s="35" t="s">
        <v>1111</v>
      </c>
      <c r="C33" s="34" t="s">
        <v>106</v>
      </c>
      <c r="D33" s="36">
        <v>130</v>
      </c>
      <c r="E33" s="36">
        <v>22.99</v>
      </c>
      <c r="F33" s="37">
        <f t="shared" si="1"/>
        <v>2988.7</v>
      </c>
    </row>
    <row r="34" spans="1:6" ht="27.6" x14ac:dyDescent="0.3">
      <c r="A34" s="34" t="s">
        <v>1112</v>
      </c>
      <c r="B34" s="35" t="s">
        <v>1113</v>
      </c>
      <c r="C34" s="34" t="s">
        <v>106</v>
      </c>
      <c r="D34" s="36">
        <v>118.5</v>
      </c>
      <c r="E34" s="36">
        <v>21.92</v>
      </c>
      <c r="F34" s="37">
        <f t="shared" si="1"/>
        <v>2597.52</v>
      </c>
    </row>
    <row r="35" spans="1:6" ht="27.6" x14ac:dyDescent="0.3">
      <c r="A35" s="34" t="s">
        <v>1114</v>
      </c>
      <c r="B35" s="35" t="s">
        <v>1115</v>
      </c>
      <c r="C35" s="34" t="s">
        <v>106</v>
      </c>
      <c r="D35" s="36">
        <v>263</v>
      </c>
      <c r="E35" s="36">
        <v>19.75</v>
      </c>
      <c r="F35" s="37">
        <f t="shared" si="1"/>
        <v>5194.25</v>
      </c>
    </row>
    <row r="36" spans="1:6" ht="27.6" x14ac:dyDescent="0.3">
      <c r="A36" s="34" t="s">
        <v>1116</v>
      </c>
      <c r="B36" s="35" t="s">
        <v>1117</v>
      </c>
      <c r="C36" s="34" t="s">
        <v>106</v>
      </c>
      <c r="D36" s="36">
        <v>59.6</v>
      </c>
      <c r="E36" s="36">
        <v>16.73</v>
      </c>
      <c r="F36" s="37">
        <f t="shared" si="1"/>
        <v>997.1</v>
      </c>
    </row>
    <row r="37" spans="1:6" ht="27.6" x14ac:dyDescent="0.3">
      <c r="A37" s="34" t="s">
        <v>1118</v>
      </c>
      <c r="B37" s="35" t="s">
        <v>1119</v>
      </c>
      <c r="C37" s="34" t="s">
        <v>106</v>
      </c>
      <c r="D37" s="36">
        <v>70.8</v>
      </c>
      <c r="E37" s="36">
        <v>23.75</v>
      </c>
      <c r="F37" s="37">
        <f t="shared" si="1"/>
        <v>1681.5</v>
      </c>
    </row>
    <row r="38" spans="1:6" ht="27.6" x14ac:dyDescent="0.3">
      <c r="A38" s="34" t="s">
        <v>1120</v>
      </c>
      <c r="B38" s="35" t="s">
        <v>1121</v>
      </c>
      <c r="C38" s="34" t="s">
        <v>1064</v>
      </c>
      <c r="D38" s="36">
        <v>70.91</v>
      </c>
      <c r="E38" s="36">
        <v>213.13</v>
      </c>
      <c r="F38" s="37">
        <f t="shared" si="1"/>
        <v>15113.04</v>
      </c>
    </row>
    <row r="39" spans="1:6" x14ac:dyDescent="0.3">
      <c r="A39" s="34" t="s">
        <v>1122</v>
      </c>
      <c r="B39" s="35" t="s">
        <v>1123</v>
      </c>
      <c r="C39" s="34" t="s">
        <v>1124</v>
      </c>
      <c r="D39" s="36">
        <v>54.6</v>
      </c>
      <c r="E39" s="36">
        <v>120.7</v>
      </c>
      <c r="F39" s="37">
        <f t="shared" si="1"/>
        <v>6590.22</v>
      </c>
    </row>
    <row r="40" spans="1:6" x14ac:dyDescent="0.3">
      <c r="A40" s="44" t="s">
        <v>1125</v>
      </c>
      <c r="B40" s="45" t="s">
        <v>1126</v>
      </c>
      <c r="C40" s="46"/>
      <c r="D40" s="47"/>
      <c r="E40" s="48"/>
      <c r="F40" s="47">
        <f>SUM(F41:F46)</f>
        <v>201990.48000000004</v>
      </c>
    </row>
    <row r="41" spans="1:6" ht="27.6" x14ac:dyDescent="0.3">
      <c r="A41" s="34" t="s">
        <v>1127</v>
      </c>
      <c r="B41" s="35" t="s">
        <v>1128</v>
      </c>
      <c r="C41" s="34" t="s">
        <v>115</v>
      </c>
      <c r="D41" s="43">
        <v>545.16999999999996</v>
      </c>
      <c r="E41" s="36">
        <v>243.17</v>
      </c>
      <c r="F41" s="37">
        <f t="shared" si="1"/>
        <v>132568.98000000001</v>
      </c>
    </row>
    <row r="42" spans="1:6" ht="27.6" x14ac:dyDescent="0.3">
      <c r="A42" s="34" t="s">
        <v>1129</v>
      </c>
      <c r="B42" s="35" t="s">
        <v>1107</v>
      </c>
      <c r="C42" s="34" t="s">
        <v>1092</v>
      </c>
      <c r="D42" s="43">
        <v>1.06</v>
      </c>
      <c r="E42" s="36">
        <v>571.13</v>
      </c>
      <c r="F42" s="37">
        <f t="shared" si="1"/>
        <v>605.39</v>
      </c>
    </row>
    <row r="43" spans="1:6" ht="27.6" x14ac:dyDescent="0.3">
      <c r="A43" s="34" t="s">
        <v>1130</v>
      </c>
      <c r="B43" s="35" t="s">
        <v>1131</v>
      </c>
      <c r="C43" s="34" t="s">
        <v>1064</v>
      </c>
      <c r="D43" s="43">
        <v>246.31</v>
      </c>
      <c r="E43" s="36">
        <v>245.81</v>
      </c>
      <c r="F43" s="37">
        <f t="shared" si="1"/>
        <v>60545.46</v>
      </c>
    </row>
    <row r="44" spans="1:6" ht="27.6" x14ac:dyDescent="0.3">
      <c r="A44" s="34" t="s">
        <v>1132</v>
      </c>
      <c r="B44" s="35" t="s">
        <v>1133</v>
      </c>
      <c r="C44" s="34" t="s">
        <v>106</v>
      </c>
      <c r="D44" s="43">
        <v>171.5</v>
      </c>
      <c r="E44" s="36">
        <v>21.3</v>
      </c>
      <c r="F44" s="37">
        <f t="shared" si="1"/>
        <v>3652.95</v>
      </c>
    </row>
    <row r="45" spans="1:6" ht="27.6" x14ac:dyDescent="0.3">
      <c r="A45" s="34" t="s">
        <v>1134</v>
      </c>
      <c r="B45" s="35" t="s">
        <v>1135</v>
      </c>
      <c r="C45" s="34" t="s">
        <v>106</v>
      </c>
      <c r="D45" s="43">
        <v>216.1</v>
      </c>
      <c r="E45" s="36">
        <v>18.71</v>
      </c>
      <c r="F45" s="37">
        <f t="shared" si="1"/>
        <v>4043.23</v>
      </c>
    </row>
    <row r="46" spans="1:6" ht="27.6" x14ac:dyDescent="0.3">
      <c r="A46" s="34" t="s">
        <v>1136</v>
      </c>
      <c r="B46" s="35" t="s">
        <v>1137</v>
      </c>
      <c r="C46" s="34" t="s">
        <v>1064</v>
      </c>
      <c r="D46" s="43">
        <v>14.16</v>
      </c>
      <c r="E46" s="36">
        <v>40.57</v>
      </c>
      <c r="F46" s="37">
        <f t="shared" si="1"/>
        <v>574.47</v>
      </c>
    </row>
    <row r="47" spans="1:6" x14ac:dyDescent="0.3">
      <c r="A47" s="44" t="s">
        <v>1138</v>
      </c>
      <c r="B47" s="45" t="s">
        <v>1139</v>
      </c>
      <c r="C47" s="46"/>
      <c r="D47" s="47"/>
      <c r="E47" s="48"/>
      <c r="F47" s="47">
        <f>SUM(F48:F53)</f>
        <v>555302.63000000012</v>
      </c>
    </row>
    <row r="48" spans="1:6" ht="41.4" x14ac:dyDescent="0.3">
      <c r="A48" s="34" t="s">
        <v>1140</v>
      </c>
      <c r="B48" s="35" t="s">
        <v>1141</v>
      </c>
      <c r="C48" s="34" t="s">
        <v>106</v>
      </c>
      <c r="D48" s="36">
        <v>22316.47</v>
      </c>
      <c r="E48" s="36">
        <v>19.84</v>
      </c>
      <c r="F48" s="37">
        <f t="shared" si="1"/>
        <v>442758.76</v>
      </c>
    </row>
    <row r="49" spans="1:6" ht="41.4" x14ac:dyDescent="0.3">
      <c r="A49" s="34" t="s">
        <v>1142</v>
      </c>
      <c r="B49" s="35" t="s">
        <v>1143</v>
      </c>
      <c r="C49" s="34" t="s">
        <v>106</v>
      </c>
      <c r="D49" s="36">
        <v>2999.8</v>
      </c>
      <c r="E49" s="36">
        <v>19.75</v>
      </c>
      <c r="F49" s="37">
        <f t="shared" si="1"/>
        <v>59246.05</v>
      </c>
    </row>
    <row r="50" spans="1:6" ht="41.4" x14ac:dyDescent="0.3">
      <c r="A50" s="34" t="s">
        <v>1144</v>
      </c>
      <c r="B50" s="35" t="s">
        <v>1145</v>
      </c>
      <c r="C50" s="34" t="s">
        <v>106</v>
      </c>
      <c r="D50" s="36">
        <v>1090.76</v>
      </c>
      <c r="E50" s="36">
        <v>27.34</v>
      </c>
      <c r="F50" s="37">
        <f t="shared" si="1"/>
        <v>29821.37</v>
      </c>
    </row>
    <row r="51" spans="1:6" ht="27.6" x14ac:dyDescent="0.3">
      <c r="A51" s="34" t="s">
        <v>1146</v>
      </c>
      <c r="B51" s="35" t="s">
        <v>1147</v>
      </c>
      <c r="C51" s="34" t="s">
        <v>1064</v>
      </c>
      <c r="D51" s="36">
        <v>873.84</v>
      </c>
      <c r="E51" s="36">
        <v>10.63</v>
      </c>
      <c r="F51" s="37">
        <f t="shared" si="1"/>
        <v>9288.91</v>
      </c>
    </row>
    <row r="52" spans="1:6" ht="27.6" x14ac:dyDescent="0.3">
      <c r="A52" s="34" t="s">
        <v>1148</v>
      </c>
      <c r="B52" s="35" t="s">
        <v>1149</v>
      </c>
      <c r="C52" s="34" t="s">
        <v>1064</v>
      </c>
      <c r="D52" s="36">
        <v>436.92</v>
      </c>
      <c r="E52" s="36">
        <v>26.44</v>
      </c>
      <c r="F52" s="37">
        <f t="shared" si="1"/>
        <v>11552.16</v>
      </c>
    </row>
    <row r="53" spans="1:6" x14ac:dyDescent="0.3">
      <c r="A53" s="34" t="s">
        <v>1150</v>
      </c>
      <c r="B53" s="35" t="s">
        <v>1151</v>
      </c>
      <c r="C53" s="34" t="s">
        <v>1152</v>
      </c>
      <c r="D53" s="36">
        <v>242</v>
      </c>
      <c r="E53" s="36">
        <v>10.89</v>
      </c>
      <c r="F53" s="37">
        <f t="shared" si="1"/>
        <v>2635.38</v>
      </c>
    </row>
    <row r="54" spans="1:6" x14ac:dyDescent="0.3">
      <c r="A54" s="38" t="s">
        <v>1153</v>
      </c>
      <c r="B54" s="39" t="s">
        <v>692</v>
      </c>
      <c r="C54" s="40"/>
      <c r="D54" s="41"/>
      <c r="E54" s="42"/>
      <c r="F54" s="41">
        <f>SUM(F55:F61)</f>
        <v>29765.040000000001</v>
      </c>
    </row>
    <row r="55" spans="1:6" ht="27.6" x14ac:dyDescent="0.3">
      <c r="A55" s="34" t="s">
        <v>1154</v>
      </c>
      <c r="B55" s="35" t="s">
        <v>1155</v>
      </c>
      <c r="C55" s="34" t="s">
        <v>1064</v>
      </c>
      <c r="D55" s="36">
        <v>10.61</v>
      </c>
      <c r="E55" s="36">
        <v>905.8</v>
      </c>
      <c r="F55" s="37">
        <f t="shared" si="1"/>
        <v>9610.5300000000007</v>
      </c>
    </row>
    <row r="56" spans="1:6" ht="41.4" x14ac:dyDescent="0.3">
      <c r="A56" s="34" t="s">
        <v>1156</v>
      </c>
      <c r="B56" s="35" t="s">
        <v>1157</v>
      </c>
      <c r="C56" s="34" t="s">
        <v>1064</v>
      </c>
      <c r="D56" s="36">
        <v>7.7</v>
      </c>
      <c r="E56" s="36">
        <v>496.64</v>
      </c>
      <c r="F56" s="37">
        <f t="shared" si="1"/>
        <v>3824.12</v>
      </c>
    </row>
    <row r="57" spans="1:6" x14ac:dyDescent="0.3">
      <c r="A57" s="34" t="s">
        <v>1158</v>
      </c>
      <c r="B57" s="35" t="s">
        <v>1159</v>
      </c>
      <c r="C57" s="34" t="s">
        <v>179</v>
      </c>
      <c r="D57" s="36">
        <v>42.4</v>
      </c>
      <c r="E57" s="36">
        <v>21.94</v>
      </c>
      <c r="F57" s="37">
        <f t="shared" si="1"/>
        <v>930.25</v>
      </c>
    </row>
    <row r="58" spans="1:6" ht="27.6" x14ac:dyDescent="0.3">
      <c r="A58" s="34" t="s">
        <v>1160</v>
      </c>
      <c r="B58" s="35" t="s">
        <v>1161</v>
      </c>
      <c r="C58" s="34" t="s">
        <v>1124</v>
      </c>
      <c r="D58" s="36">
        <v>2.4</v>
      </c>
      <c r="E58" s="36">
        <v>525.16999999999996</v>
      </c>
      <c r="F58" s="37">
        <f t="shared" si="1"/>
        <v>1260.4000000000001</v>
      </c>
    </row>
    <row r="59" spans="1:6" ht="27.6" x14ac:dyDescent="0.3">
      <c r="A59" s="34" t="s">
        <v>1162</v>
      </c>
      <c r="B59" s="35" t="s">
        <v>1163</v>
      </c>
      <c r="C59" s="34" t="s">
        <v>1064</v>
      </c>
      <c r="D59" s="36">
        <v>2.4</v>
      </c>
      <c r="E59" s="36">
        <v>441.44</v>
      </c>
      <c r="F59" s="37">
        <f t="shared" si="1"/>
        <v>1059.45</v>
      </c>
    </row>
    <row r="60" spans="1:6" ht="27.6" x14ac:dyDescent="0.3">
      <c r="A60" s="34" t="s">
        <v>1164</v>
      </c>
      <c r="B60" s="35" t="s">
        <v>1165</v>
      </c>
      <c r="C60" s="34" t="s">
        <v>1124</v>
      </c>
      <c r="D60" s="36">
        <v>20.079999999999998</v>
      </c>
      <c r="E60" s="36">
        <v>375.57</v>
      </c>
      <c r="F60" s="37">
        <f t="shared" si="1"/>
        <v>7541.44</v>
      </c>
    </row>
    <row r="61" spans="1:6" x14ac:dyDescent="0.3">
      <c r="A61" s="34" t="s">
        <v>1166</v>
      </c>
      <c r="B61" s="35" t="s">
        <v>1167</v>
      </c>
      <c r="C61" s="34" t="s">
        <v>1168</v>
      </c>
      <c r="D61" s="36">
        <v>46.86</v>
      </c>
      <c r="E61" s="36">
        <v>118.2</v>
      </c>
      <c r="F61" s="37">
        <f t="shared" si="1"/>
        <v>5538.85</v>
      </c>
    </row>
    <row r="62" spans="1:6" x14ac:dyDescent="0.3">
      <c r="A62" s="38" t="s">
        <v>1169</v>
      </c>
      <c r="B62" s="39" t="s">
        <v>1170</v>
      </c>
      <c r="C62" s="40" t="s">
        <v>73</v>
      </c>
      <c r="D62" s="41"/>
      <c r="E62" s="42"/>
      <c r="F62" s="41">
        <f>SUM(F63:F81)</f>
        <v>300701.33</v>
      </c>
    </row>
    <row r="63" spans="1:6" ht="27.6" x14ac:dyDescent="0.3">
      <c r="A63" s="34" t="s">
        <v>1171</v>
      </c>
      <c r="B63" s="35" t="s">
        <v>1172</v>
      </c>
      <c r="C63" s="49" t="s">
        <v>1124</v>
      </c>
      <c r="D63" s="43">
        <v>154.18</v>
      </c>
      <c r="E63" s="36">
        <v>76.36</v>
      </c>
      <c r="F63" s="37">
        <f t="shared" si="1"/>
        <v>11773.18</v>
      </c>
    </row>
    <row r="64" spans="1:6" ht="27.6" x14ac:dyDescent="0.3">
      <c r="A64" s="34" t="s">
        <v>1173</v>
      </c>
      <c r="B64" s="35" t="s">
        <v>1174</v>
      </c>
      <c r="C64" s="49" t="s">
        <v>1064</v>
      </c>
      <c r="D64" s="43">
        <v>167.86</v>
      </c>
      <c r="E64" s="36">
        <v>3.88</v>
      </c>
      <c r="F64" s="37">
        <f t="shared" si="1"/>
        <v>651.29</v>
      </c>
    </row>
    <row r="65" spans="1:6" ht="27.6" x14ac:dyDescent="0.3">
      <c r="A65" s="34" t="s">
        <v>1175</v>
      </c>
      <c r="B65" s="35" t="s">
        <v>1176</v>
      </c>
      <c r="C65" s="49" t="s">
        <v>1064</v>
      </c>
      <c r="D65" s="43">
        <v>272.62</v>
      </c>
      <c r="E65" s="36">
        <v>9.58</v>
      </c>
      <c r="F65" s="37">
        <f t="shared" si="1"/>
        <v>2611.69</v>
      </c>
    </row>
    <row r="66" spans="1:6" ht="27.6" x14ac:dyDescent="0.3">
      <c r="A66" s="34" t="s">
        <v>1177</v>
      </c>
      <c r="B66" s="35" t="s">
        <v>1178</v>
      </c>
      <c r="C66" s="49" t="s">
        <v>1064</v>
      </c>
      <c r="D66" s="43">
        <v>116.01</v>
      </c>
      <c r="E66" s="36">
        <v>21.29</v>
      </c>
      <c r="F66" s="37">
        <f t="shared" si="1"/>
        <v>2469.85</v>
      </c>
    </row>
    <row r="67" spans="1:6" ht="41.4" x14ac:dyDescent="0.3">
      <c r="A67" s="34" t="s">
        <v>1179</v>
      </c>
      <c r="B67" s="35" t="s">
        <v>1180</v>
      </c>
      <c r="C67" s="49" t="s">
        <v>1064</v>
      </c>
      <c r="D67" s="43">
        <v>17.29</v>
      </c>
      <c r="E67" s="36">
        <v>39.78</v>
      </c>
      <c r="F67" s="37">
        <f t="shared" si="1"/>
        <v>687.79</v>
      </c>
    </row>
    <row r="68" spans="1:6" ht="41.4" x14ac:dyDescent="0.3">
      <c r="A68" s="34" t="s">
        <v>1181</v>
      </c>
      <c r="B68" s="35" t="s">
        <v>1182</v>
      </c>
      <c r="C68" s="49" t="s">
        <v>1064</v>
      </c>
      <c r="D68" s="43">
        <v>167.86</v>
      </c>
      <c r="E68" s="36">
        <v>36.380000000000003</v>
      </c>
      <c r="F68" s="37">
        <f t="shared" si="1"/>
        <v>6106.74</v>
      </c>
    </row>
    <row r="69" spans="1:6" ht="41.4" x14ac:dyDescent="0.3">
      <c r="A69" s="34" t="s">
        <v>1183</v>
      </c>
      <c r="B69" s="35" t="s">
        <v>1184</v>
      </c>
      <c r="C69" s="49" t="s">
        <v>1064</v>
      </c>
      <c r="D69" s="43">
        <v>116.01</v>
      </c>
      <c r="E69" s="36">
        <v>57.57</v>
      </c>
      <c r="F69" s="37">
        <f t="shared" si="1"/>
        <v>6678.69</v>
      </c>
    </row>
    <row r="70" spans="1:6" ht="41.4" x14ac:dyDescent="0.3">
      <c r="A70" s="34" t="s">
        <v>1185</v>
      </c>
      <c r="B70" s="35" t="s">
        <v>1186</v>
      </c>
      <c r="C70" s="49" t="s">
        <v>1064</v>
      </c>
      <c r="D70" s="43">
        <v>272.62</v>
      </c>
      <c r="E70" s="36">
        <v>32.81</v>
      </c>
      <c r="F70" s="37">
        <f t="shared" si="1"/>
        <v>8944.66</v>
      </c>
    </row>
    <row r="71" spans="1:6" x14ac:dyDescent="0.3">
      <c r="A71" s="34" t="s">
        <v>1187</v>
      </c>
      <c r="B71" s="35" t="s">
        <v>1188</v>
      </c>
      <c r="C71" s="49" t="s">
        <v>1064</v>
      </c>
      <c r="D71" s="43">
        <v>291.82</v>
      </c>
      <c r="E71" s="36">
        <v>24.97</v>
      </c>
      <c r="F71" s="37">
        <f t="shared" si="1"/>
        <v>7286.74</v>
      </c>
    </row>
    <row r="72" spans="1:6" x14ac:dyDescent="0.3">
      <c r="A72" s="34" t="s">
        <v>1189</v>
      </c>
      <c r="B72" s="35" t="s">
        <v>1190</v>
      </c>
      <c r="C72" s="49" t="s">
        <v>1064</v>
      </c>
      <c r="D72" s="43">
        <v>291.82</v>
      </c>
      <c r="E72" s="36">
        <v>14.8</v>
      </c>
      <c r="F72" s="37">
        <f t="shared" si="1"/>
        <v>4318.93</v>
      </c>
    </row>
    <row r="73" spans="1:6" x14ac:dyDescent="0.3">
      <c r="A73" s="34" t="s">
        <v>1191</v>
      </c>
      <c r="B73" s="35" t="s">
        <v>711</v>
      </c>
      <c r="C73" s="49" t="s">
        <v>1064</v>
      </c>
      <c r="D73" s="43">
        <v>151.19999999999999</v>
      </c>
      <c r="E73" s="36">
        <v>13.38</v>
      </c>
      <c r="F73" s="37">
        <f t="shared" si="1"/>
        <v>2023.05</v>
      </c>
    </row>
    <row r="74" spans="1:6" x14ac:dyDescent="0.3">
      <c r="A74" s="34" t="s">
        <v>1192</v>
      </c>
      <c r="B74" s="35" t="s">
        <v>707</v>
      </c>
      <c r="C74" s="49" t="s">
        <v>1064</v>
      </c>
      <c r="D74" s="43">
        <v>272.62</v>
      </c>
      <c r="E74" s="36">
        <v>15.19</v>
      </c>
      <c r="F74" s="37">
        <f t="shared" si="1"/>
        <v>4141.09</v>
      </c>
    </row>
    <row r="75" spans="1:6" ht="27.6" x14ac:dyDescent="0.3">
      <c r="A75" s="34" t="s">
        <v>1193</v>
      </c>
      <c r="B75" s="35" t="s">
        <v>663</v>
      </c>
      <c r="C75" s="49" t="s">
        <v>1064</v>
      </c>
      <c r="D75" s="43">
        <v>16.649999999999999</v>
      </c>
      <c r="E75" s="36">
        <v>74.02</v>
      </c>
      <c r="F75" s="37">
        <f t="shared" si="1"/>
        <v>1232.43</v>
      </c>
    </row>
    <row r="76" spans="1:6" ht="27.6" x14ac:dyDescent="0.3">
      <c r="A76" s="34" t="s">
        <v>1194</v>
      </c>
      <c r="B76" s="35" t="s">
        <v>1195</v>
      </c>
      <c r="C76" s="49" t="s">
        <v>1064</v>
      </c>
      <c r="D76" s="43">
        <v>175.81</v>
      </c>
      <c r="E76" s="36">
        <v>107.19</v>
      </c>
      <c r="F76" s="37">
        <f t="shared" si="1"/>
        <v>18845.07</v>
      </c>
    </row>
    <row r="77" spans="1:6" x14ac:dyDescent="0.3">
      <c r="A77" s="34" t="s">
        <v>1196</v>
      </c>
      <c r="B77" s="35" t="s">
        <v>1197</v>
      </c>
      <c r="C77" s="49" t="s">
        <v>1064</v>
      </c>
      <c r="D77" s="43">
        <v>227.7</v>
      </c>
      <c r="E77" s="36">
        <v>796.35</v>
      </c>
      <c r="F77" s="37">
        <f t="shared" si="1"/>
        <v>181328.89</v>
      </c>
    </row>
    <row r="78" spans="1:6" x14ac:dyDescent="0.3">
      <c r="A78" s="34" t="s">
        <v>1198</v>
      </c>
      <c r="B78" s="35" t="s">
        <v>1199</v>
      </c>
      <c r="C78" s="49" t="s">
        <v>1200</v>
      </c>
      <c r="D78" s="43">
        <v>3670</v>
      </c>
      <c r="E78" s="36">
        <v>0.28000000000000003</v>
      </c>
      <c r="F78" s="37">
        <f t="shared" si="1"/>
        <v>1027.5999999999999</v>
      </c>
    </row>
    <row r="79" spans="1:6" x14ac:dyDescent="0.3">
      <c r="A79" s="34" t="s">
        <v>1201</v>
      </c>
      <c r="B79" s="35" t="s">
        <v>1202</v>
      </c>
      <c r="C79" s="49" t="s">
        <v>1064</v>
      </c>
      <c r="D79" s="43">
        <v>108.9</v>
      </c>
      <c r="E79" s="36">
        <v>327.45999999999998</v>
      </c>
      <c r="F79" s="37">
        <f t="shared" si="1"/>
        <v>35660.39</v>
      </c>
    </row>
    <row r="80" spans="1:6" ht="27.6" x14ac:dyDescent="0.3">
      <c r="A80" s="34" t="s">
        <v>1203</v>
      </c>
      <c r="B80" s="35" t="s">
        <v>1204</v>
      </c>
      <c r="C80" s="49" t="s">
        <v>1205</v>
      </c>
      <c r="D80" s="43">
        <v>108.9</v>
      </c>
      <c r="E80" s="36">
        <v>18.95</v>
      </c>
      <c r="F80" s="37">
        <f t="shared" si="1"/>
        <v>2063.65</v>
      </c>
    </row>
    <row r="81" spans="1:6" x14ac:dyDescent="0.3">
      <c r="A81" s="34" t="s">
        <v>1206</v>
      </c>
      <c r="B81" s="35" t="s">
        <v>1207</v>
      </c>
      <c r="C81" s="49" t="s">
        <v>1092</v>
      </c>
      <c r="D81" s="43">
        <v>520</v>
      </c>
      <c r="E81" s="36">
        <v>5.48</v>
      </c>
      <c r="F81" s="37">
        <f t="shared" si="1"/>
        <v>2849.6</v>
      </c>
    </row>
    <row r="82" spans="1:6" x14ac:dyDescent="0.3">
      <c r="A82" s="38" t="s">
        <v>1208</v>
      </c>
      <c r="B82" s="39" t="s">
        <v>1209</v>
      </c>
      <c r="C82" s="40" t="s">
        <v>73</v>
      </c>
      <c r="D82" s="41"/>
      <c r="E82" s="42"/>
      <c r="F82" s="41">
        <f>SUM(F83:F85)</f>
        <v>70840.510000000009</v>
      </c>
    </row>
    <row r="83" spans="1:6" ht="27.6" x14ac:dyDescent="0.3">
      <c r="A83" s="34" t="s">
        <v>1210</v>
      </c>
      <c r="B83" s="35" t="s">
        <v>1211</v>
      </c>
      <c r="C83" s="34" t="s">
        <v>1064</v>
      </c>
      <c r="D83" s="43">
        <v>59.88</v>
      </c>
      <c r="E83" s="36">
        <v>177.13</v>
      </c>
      <c r="F83" s="37">
        <f t="shared" si="1"/>
        <v>10606.54</v>
      </c>
    </row>
    <row r="84" spans="1:6" ht="27.6" x14ac:dyDescent="0.3">
      <c r="A84" s="34" t="s">
        <v>1212</v>
      </c>
      <c r="B84" s="35" t="s">
        <v>1213</v>
      </c>
      <c r="C84" s="34" t="s">
        <v>1064</v>
      </c>
      <c r="D84" s="43">
        <v>355.3</v>
      </c>
      <c r="E84" s="36">
        <v>69.92</v>
      </c>
      <c r="F84" s="37">
        <f t="shared" si="1"/>
        <v>24842.57</v>
      </c>
    </row>
    <row r="85" spans="1:6" ht="27.6" x14ac:dyDescent="0.3">
      <c r="A85" s="34" t="s">
        <v>1214</v>
      </c>
      <c r="B85" s="35" t="s">
        <v>1215</v>
      </c>
      <c r="C85" s="34" t="s">
        <v>1064</v>
      </c>
      <c r="D85" s="43">
        <v>220</v>
      </c>
      <c r="E85" s="36">
        <v>160.87</v>
      </c>
      <c r="F85" s="37">
        <f t="shared" si="1"/>
        <v>35391.4</v>
      </c>
    </row>
    <row r="86" spans="1:6" x14ac:dyDescent="0.3">
      <c r="A86" s="50" t="s">
        <v>1216</v>
      </c>
      <c r="B86" s="51" t="s">
        <v>1217</v>
      </c>
      <c r="C86" s="51" t="s">
        <v>73</v>
      </c>
      <c r="D86" s="52"/>
      <c r="E86" s="53"/>
      <c r="F86" s="52">
        <f>SUM(F87,F97,F100,F104)</f>
        <v>21048.67</v>
      </c>
    </row>
    <row r="87" spans="1:6" x14ac:dyDescent="0.3">
      <c r="A87" s="44" t="s">
        <v>1218</v>
      </c>
      <c r="B87" s="45" t="s">
        <v>1219</v>
      </c>
      <c r="C87" s="46" t="s">
        <v>73</v>
      </c>
      <c r="D87" s="47"/>
      <c r="E87" s="48"/>
      <c r="F87" s="47">
        <f>SUM(F88:F96)</f>
        <v>4244.1799999999994</v>
      </c>
    </row>
    <row r="88" spans="1:6" ht="41.4" x14ac:dyDescent="0.3">
      <c r="A88" s="54" t="s">
        <v>1220</v>
      </c>
      <c r="B88" s="35" t="s">
        <v>1221</v>
      </c>
      <c r="C88" s="34" t="s">
        <v>1200</v>
      </c>
      <c r="D88" s="55">
        <v>1</v>
      </c>
      <c r="E88" s="36">
        <v>742.77</v>
      </c>
      <c r="F88" s="37">
        <f t="shared" ref="F88:F151" si="2">ROUNDDOWN(D88*E88,2)</f>
        <v>742.77</v>
      </c>
    </row>
    <row r="89" spans="1:6" ht="27.6" x14ac:dyDescent="0.3">
      <c r="A89" s="54" t="s">
        <v>1222</v>
      </c>
      <c r="B89" s="35" t="s">
        <v>1223</v>
      </c>
      <c r="C89" s="49" t="s">
        <v>1200</v>
      </c>
      <c r="D89" s="55">
        <v>1</v>
      </c>
      <c r="E89" s="36">
        <v>316.81</v>
      </c>
      <c r="F89" s="37">
        <f t="shared" si="2"/>
        <v>316.81</v>
      </c>
    </row>
    <row r="90" spans="1:6" ht="27.6" x14ac:dyDescent="0.3">
      <c r="A90" s="54" t="s">
        <v>1224</v>
      </c>
      <c r="B90" s="35" t="s">
        <v>1225</v>
      </c>
      <c r="C90" s="34" t="s">
        <v>1200</v>
      </c>
      <c r="D90" s="55">
        <v>1</v>
      </c>
      <c r="E90" s="36">
        <v>476</v>
      </c>
      <c r="F90" s="37">
        <f t="shared" si="2"/>
        <v>476</v>
      </c>
    </row>
    <row r="91" spans="1:6" ht="27.6" x14ac:dyDescent="0.3">
      <c r="A91" s="54" t="s">
        <v>1226</v>
      </c>
      <c r="B91" s="35" t="s">
        <v>1227</v>
      </c>
      <c r="C91" s="34" t="s">
        <v>1200</v>
      </c>
      <c r="D91" s="55">
        <v>1</v>
      </c>
      <c r="E91" s="36">
        <v>1457.84</v>
      </c>
      <c r="F91" s="37">
        <f t="shared" si="2"/>
        <v>1457.84</v>
      </c>
    </row>
    <row r="92" spans="1:6" ht="27.6" x14ac:dyDescent="0.3">
      <c r="A92" s="54" t="s">
        <v>1228</v>
      </c>
      <c r="B92" s="35" t="s">
        <v>1229</v>
      </c>
      <c r="C92" s="49" t="s">
        <v>1200</v>
      </c>
      <c r="D92" s="55">
        <v>7</v>
      </c>
      <c r="E92" s="36">
        <v>49.84</v>
      </c>
      <c r="F92" s="37">
        <f t="shared" si="2"/>
        <v>348.88</v>
      </c>
    </row>
    <row r="93" spans="1:6" ht="27.6" x14ac:dyDescent="0.3">
      <c r="A93" s="54" t="s">
        <v>1230</v>
      </c>
      <c r="B93" s="35" t="s">
        <v>1231</v>
      </c>
      <c r="C93" s="49" t="s">
        <v>1200</v>
      </c>
      <c r="D93" s="55">
        <v>2</v>
      </c>
      <c r="E93" s="36">
        <v>72.34</v>
      </c>
      <c r="F93" s="37">
        <f t="shared" si="2"/>
        <v>144.68</v>
      </c>
    </row>
    <row r="94" spans="1:6" ht="27.6" x14ac:dyDescent="0.3">
      <c r="A94" s="54" t="s">
        <v>1232</v>
      </c>
      <c r="B94" s="35" t="s">
        <v>1233</v>
      </c>
      <c r="C94" s="34" t="s">
        <v>1200</v>
      </c>
      <c r="D94" s="55">
        <v>1</v>
      </c>
      <c r="E94" s="36">
        <v>59.86</v>
      </c>
      <c r="F94" s="37">
        <f t="shared" si="2"/>
        <v>59.86</v>
      </c>
    </row>
    <row r="95" spans="1:6" ht="27.6" x14ac:dyDescent="0.3">
      <c r="A95" s="54" t="s">
        <v>1234</v>
      </c>
      <c r="B95" s="35" t="s">
        <v>1235</v>
      </c>
      <c r="C95" s="34" t="s">
        <v>217</v>
      </c>
      <c r="D95" s="55">
        <v>1</v>
      </c>
      <c r="E95" s="36">
        <v>653.23</v>
      </c>
      <c r="F95" s="37">
        <f t="shared" si="2"/>
        <v>653.23</v>
      </c>
    </row>
    <row r="96" spans="1:6" ht="27.6" x14ac:dyDescent="0.3">
      <c r="A96" s="54" t="s">
        <v>1236</v>
      </c>
      <c r="B96" s="35" t="s">
        <v>1237</v>
      </c>
      <c r="C96" s="34" t="s">
        <v>217</v>
      </c>
      <c r="D96" s="55">
        <v>1</v>
      </c>
      <c r="E96" s="36">
        <v>44.11</v>
      </c>
      <c r="F96" s="37">
        <f t="shared" si="2"/>
        <v>44.11</v>
      </c>
    </row>
    <row r="97" spans="1:6" x14ac:dyDescent="0.3">
      <c r="A97" s="44" t="s">
        <v>1238</v>
      </c>
      <c r="B97" s="45" t="s">
        <v>1239</v>
      </c>
      <c r="C97" s="46" t="s">
        <v>73</v>
      </c>
      <c r="D97" s="47"/>
      <c r="E97" s="48"/>
      <c r="F97" s="47">
        <f>SUM(F98:F99)</f>
        <v>1166.81</v>
      </c>
    </row>
    <row r="98" spans="1:6" ht="41.4" x14ac:dyDescent="0.3">
      <c r="A98" s="54" t="s">
        <v>1240</v>
      </c>
      <c r="B98" s="35" t="s">
        <v>1241</v>
      </c>
      <c r="C98" s="34" t="s">
        <v>179</v>
      </c>
      <c r="D98" s="43">
        <v>24</v>
      </c>
      <c r="E98" s="36">
        <v>46.8</v>
      </c>
      <c r="F98" s="37">
        <f t="shared" si="2"/>
        <v>1123.2</v>
      </c>
    </row>
    <row r="99" spans="1:6" ht="27.6" x14ac:dyDescent="0.3">
      <c r="A99" s="54" t="s">
        <v>1242</v>
      </c>
      <c r="B99" s="35" t="s">
        <v>1243</v>
      </c>
      <c r="C99" s="34" t="s">
        <v>179</v>
      </c>
      <c r="D99" s="43">
        <v>1</v>
      </c>
      <c r="E99" s="36">
        <v>43.61</v>
      </c>
      <c r="F99" s="37">
        <f t="shared" si="2"/>
        <v>43.61</v>
      </c>
    </row>
    <row r="100" spans="1:6" x14ac:dyDescent="0.3">
      <c r="A100" s="44" t="s">
        <v>1244</v>
      </c>
      <c r="B100" s="45" t="s">
        <v>1245</v>
      </c>
      <c r="C100" s="46" t="s">
        <v>73</v>
      </c>
      <c r="D100" s="47"/>
      <c r="E100" s="48"/>
      <c r="F100" s="47">
        <f>SUM(F101:F103)</f>
        <v>7950.6</v>
      </c>
    </row>
    <row r="101" spans="1:6" ht="41.4" x14ac:dyDescent="0.3">
      <c r="A101" s="54" t="s">
        <v>1246</v>
      </c>
      <c r="B101" s="35" t="s">
        <v>1247</v>
      </c>
      <c r="C101" s="34" t="s">
        <v>179</v>
      </c>
      <c r="D101" s="43">
        <v>40</v>
      </c>
      <c r="E101" s="36">
        <v>79.59</v>
      </c>
      <c r="F101" s="37">
        <f t="shared" si="2"/>
        <v>3183.6</v>
      </c>
    </row>
    <row r="102" spans="1:6" ht="41.4" x14ac:dyDescent="0.3">
      <c r="A102" s="54" t="s">
        <v>1248</v>
      </c>
      <c r="B102" s="35" t="s">
        <v>1249</v>
      </c>
      <c r="C102" s="34" t="s">
        <v>179</v>
      </c>
      <c r="D102" s="43">
        <v>30</v>
      </c>
      <c r="E102" s="36">
        <v>62.19</v>
      </c>
      <c r="F102" s="37">
        <f t="shared" si="2"/>
        <v>1865.7</v>
      </c>
    </row>
    <row r="103" spans="1:6" ht="41.4" x14ac:dyDescent="0.3">
      <c r="A103" s="54" t="s">
        <v>1250</v>
      </c>
      <c r="B103" s="35" t="s">
        <v>1251</v>
      </c>
      <c r="C103" s="34" t="s">
        <v>179</v>
      </c>
      <c r="D103" s="43">
        <v>30</v>
      </c>
      <c r="E103" s="36">
        <v>96.71</v>
      </c>
      <c r="F103" s="37">
        <f t="shared" si="2"/>
        <v>2901.3</v>
      </c>
    </row>
    <row r="104" spans="1:6" x14ac:dyDescent="0.3">
      <c r="A104" s="44" t="s">
        <v>1252</v>
      </c>
      <c r="B104" s="45" t="s">
        <v>1253</v>
      </c>
      <c r="C104" s="46" t="s">
        <v>73</v>
      </c>
      <c r="D104" s="47"/>
      <c r="E104" s="48"/>
      <c r="F104" s="47">
        <f>SUM(F105:F107)</f>
        <v>7687.08</v>
      </c>
    </row>
    <row r="105" spans="1:6" ht="41.4" x14ac:dyDescent="0.3">
      <c r="A105" s="54" t="s">
        <v>1254</v>
      </c>
      <c r="B105" s="35" t="s">
        <v>1255</v>
      </c>
      <c r="C105" s="34" t="s">
        <v>179</v>
      </c>
      <c r="D105" s="43">
        <v>30</v>
      </c>
      <c r="E105" s="36">
        <v>57.32</v>
      </c>
      <c r="F105" s="37">
        <f t="shared" si="2"/>
        <v>1719.6</v>
      </c>
    </row>
    <row r="106" spans="1:6" ht="41.4" x14ac:dyDescent="0.3">
      <c r="A106" s="54" t="s">
        <v>1256</v>
      </c>
      <c r="B106" s="35" t="s">
        <v>1257</v>
      </c>
      <c r="C106" s="34" t="s">
        <v>179</v>
      </c>
      <c r="D106" s="43">
        <v>36</v>
      </c>
      <c r="E106" s="36">
        <v>85.79</v>
      </c>
      <c r="F106" s="37">
        <f t="shared" si="2"/>
        <v>3088.44</v>
      </c>
    </row>
    <row r="107" spans="1:6" ht="41.4" x14ac:dyDescent="0.3">
      <c r="A107" s="54" t="s">
        <v>1258</v>
      </c>
      <c r="B107" s="35" t="s">
        <v>1259</v>
      </c>
      <c r="C107" s="34" t="s">
        <v>179</v>
      </c>
      <c r="D107" s="43">
        <v>24</v>
      </c>
      <c r="E107" s="36">
        <v>119.96</v>
      </c>
      <c r="F107" s="37">
        <f t="shared" si="2"/>
        <v>2879.04</v>
      </c>
    </row>
    <row r="108" spans="1:6" x14ac:dyDescent="0.3">
      <c r="A108" s="38" t="s">
        <v>1260</v>
      </c>
      <c r="B108" s="39" t="s">
        <v>1261</v>
      </c>
      <c r="C108" s="40" t="s">
        <v>73</v>
      </c>
      <c r="D108" s="41"/>
      <c r="E108" s="42"/>
      <c r="F108" s="41">
        <f>SUM(F109:F171)</f>
        <v>68552.88</v>
      </c>
    </row>
    <row r="109" spans="1:6" ht="27.6" x14ac:dyDescent="0.3">
      <c r="A109" s="3" t="s">
        <v>1262</v>
      </c>
      <c r="B109" s="35" t="s">
        <v>292</v>
      </c>
      <c r="C109" s="34" t="s">
        <v>217</v>
      </c>
      <c r="D109" s="55">
        <v>2</v>
      </c>
      <c r="E109" s="36">
        <v>27.15</v>
      </c>
      <c r="F109" s="37">
        <f t="shared" si="2"/>
        <v>54.3</v>
      </c>
    </row>
    <row r="110" spans="1:6" ht="27.6" x14ac:dyDescent="0.3">
      <c r="A110" s="3" t="s">
        <v>1263</v>
      </c>
      <c r="B110" s="35" t="s">
        <v>1264</v>
      </c>
      <c r="C110" s="34" t="s">
        <v>1200</v>
      </c>
      <c r="D110" s="55">
        <v>1</v>
      </c>
      <c r="E110" s="36">
        <v>2378.4699999999998</v>
      </c>
      <c r="F110" s="37">
        <f t="shared" si="2"/>
        <v>2378.4699999999998</v>
      </c>
    </row>
    <row r="111" spans="1:6" x14ac:dyDescent="0.3">
      <c r="A111" s="3" t="s">
        <v>1265</v>
      </c>
      <c r="B111" s="35" t="s">
        <v>1266</v>
      </c>
      <c r="C111" s="34" t="s">
        <v>1200</v>
      </c>
      <c r="D111" s="55">
        <v>1</v>
      </c>
      <c r="E111" s="36">
        <v>122.85</v>
      </c>
      <c r="F111" s="37">
        <f t="shared" si="2"/>
        <v>122.85</v>
      </c>
    </row>
    <row r="112" spans="1:6" ht="27.6" x14ac:dyDescent="0.3">
      <c r="A112" s="3" t="s">
        <v>1267</v>
      </c>
      <c r="B112" s="35" t="s">
        <v>1268</v>
      </c>
      <c r="C112" s="34" t="s">
        <v>217</v>
      </c>
      <c r="D112" s="55">
        <v>38</v>
      </c>
      <c r="E112" s="36">
        <v>43.52</v>
      </c>
      <c r="F112" s="37">
        <f t="shared" si="2"/>
        <v>1653.76</v>
      </c>
    </row>
    <row r="113" spans="1:6" ht="27.6" x14ac:dyDescent="0.3">
      <c r="A113" s="3" t="s">
        <v>1269</v>
      </c>
      <c r="B113" s="35" t="s">
        <v>1270</v>
      </c>
      <c r="C113" s="34" t="s">
        <v>1200</v>
      </c>
      <c r="D113" s="55">
        <v>1</v>
      </c>
      <c r="E113" s="36">
        <v>8351.0300000000007</v>
      </c>
      <c r="F113" s="37">
        <f t="shared" si="2"/>
        <v>8351.0300000000007</v>
      </c>
    </row>
    <row r="114" spans="1:6" ht="27.6" x14ac:dyDescent="0.3">
      <c r="A114" s="3" t="s">
        <v>1271</v>
      </c>
      <c r="B114" s="35" t="s">
        <v>1272</v>
      </c>
      <c r="C114" s="34" t="s">
        <v>1200</v>
      </c>
      <c r="D114" s="55">
        <v>10</v>
      </c>
      <c r="E114" s="36">
        <v>1097.8800000000001</v>
      </c>
      <c r="F114" s="37">
        <f t="shared" si="2"/>
        <v>10978.8</v>
      </c>
    </row>
    <row r="115" spans="1:6" x14ac:dyDescent="0.3">
      <c r="A115" s="3" t="s">
        <v>1273</v>
      </c>
      <c r="B115" s="35" t="s">
        <v>1274</v>
      </c>
      <c r="C115" s="34" t="s">
        <v>1200</v>
      </c>
      <c r="D115" s="55">
        <v>47</v>
      </c>
      <c r="E115" s="36">
        <v>22.48</v>
      </c>
      <c r="F115" s="37">
        <f t="shared" si="2"/>
        <v>1056.56</v>
      </c>
    </row>
    <row r="116" spans="1:6" x14ac:dyDescent="0.3">
      <c r="A116" s="3" t="s">
        <v>1275</v>
      </c>
      <c r="B116" s="35" t="s">
        <v>1276</v>
      </c>
      <c r="C116" s="34" t="s">
        <v>1200</v>
      </c>
      <c r="D116" s="55">
        <v>12</v>
      </c>
      <c r="E116" s="36">
        <v>190.86</v>
      </c>
      <c r="F116" s="37">
        <f t="shared" si="2"/>
        <v>2290.3200000000002</v>
      </c>
    </row>
    <row r="117" spans="1:6" x14ac:dyDescent="0.3">
      <c r="A117" s="3" t="s">
        <v>1277</v>
      </c>
      <c r="B117" s="35" t="s">
        <v>1278</v>
      </c>
      <c r="C117" s="34" t="s">
        <v>1200</v>
      </c>
      <c r="D117" s="55">
        <v>1</v>
      </c>
      <c r="E117" s="36">
        <v>63.51</v>
      </c>
      <c r="F117" s="37">
        <f t="shared" si="2"/>
        <v>63.51</v>
      </c>
    </row>
    <row r="118" spans="1:6" ht="27.6" x14ac:dyDescent="0.3">
      <c r="A118" s="3" t="s">
        <v>1279</v>
      </c>
      <c r="B118" s="35" t="s">
        <v>1280</v>
      </c>
      <c r="C118" s="49" t="s">
        <v>1200</v>
      </c>
      <c r="D118" s="55">
        <v>3</v>
      </c>
      <c r="E118" s="36">
        <v>33.299999999999997</v>
      </c>
      <c r="F118" s="37">
        <f t="shared" si="2"/>
        <v>99.9</v>
      </c>
    </row>
    <row r="119" spans="1:6" ht="27.6" x14ac:dyDescent="0.3">
      <c r="A119" s="3" t="s">
        <v>1281</v>
      </c>
      <c r="B119" s="35" t="s">
        <v>362</v>
      </c>
      <c r="C119" s="34" t="s">
        <v>217</v>
      </c>
      <c r="D119" s="55">
        <v>4</v>
      </c>
      <c r="E119" s="36">
        <v>48.88</v>
      </c>
      <c r="F119" s="37">
        <f t="shared" si="2"/>
        <v>195.52</v>
      </c>
    </row>
    <row r="120" spans="1:6" x14ac:dyDescent="0.3">
      <c r="A120" s="3" t="s">
        <v>1282</v>
      </c>
      <c r="B120" s="35" t="s">
        <v>1283</v>
      </c>
      <c r="C120" s="34" t="s">
        <v>1200</v>
      </c>
      <c r="D120" s="55">
        <v>9</v>
      </c>
      <c r="E120" s="36">
        <v>83.93</v>
      </c>
      <c r="F120" s="37">
        <f t="shared" si="2"/>
        <v>755.37</v>
      </c>
    </row>
    <row r="121" spans="1:6" x14ac:dyDescent="0.3">
      <c r="A121" s="3" t="s">
        <v>1284</v>
      </c>
      <c r="B121" s="35" t="s">
        <v>1285</v>
      </c>
      <c r="C121" s="34" t="s">
        <v>1200</v>
      </c>
      <c r="D121" s="55">
        <v>9</v>
      </c>
      <c r="E121" s="36">
        <v>21.76</v>
      </c>
      <c r="F121" s="37">
        <f t="shared" si="2"/>
        <v>195.84</v>
      </c>
    </row>
    <row r="122" spans="1:6" x14ac:dyDescent="0.3">
      <c r="A122" s="3" t="s">
        <v>1286</v>
      </c>
      <c r="B122" s="35" t="s">
        <v>1287</v>
      </c>
      <c r="C122" s="34" t="s">
        <v>1200</v>
      </c>
      <c r="D122" s="55">
        <v>16</v>
      </c>
      <c r="E122" s="36">
        <v>25.71</v>
      </c>
      <c r="F122" s="37">
        <f t="shared" si="2"/>
        <v>411.36</v>
      </c>
    </row>
    <row r="123" spans="1:6" x14ac:dyDescent="0.3">
      <c r="A123" s="3" t="s">
        <v>1288</v>
      </c>
      <c r="B123" s="35" t="s">
        <v>1289</v>
      </c>
      <c r="C123" s="34" t="s">
        <v>1200</v>
      </c>
      <c r="D123" s="55">
        <v>10</v>
      </c>
      <c r="E123" s="36">
        <v>13.72</v>
      </c>
      <c r="F123" s="37">
        <f t="shared" si="2"/>
        <v>137.19999999999999</v>
      </c>
    </row>
    <row r="124" spans="1:6" x14ac:dyDescent="0.3">
      <c r="A124" s="3" t="s">
        <v>1290</v>
      </c>
      <c r="B124" s="35" t="s">
        <v>1291</v>
      </c>
      <c r="C124" s="34" t="s">
        <v>1200</v>
      </c>
      <c r="D124" s="55">
        <v>2</v>
      </c>
      <c r="E124" s="36">
        <v>3.34</v>
      </c>
      <c r="F124" s="37">
        <f t="shared" si="2"/>
        <v>6.68</v>
      </c>
    </row>
    <row r="125" spans="1:6" x14ac:dyDescent="0.3">
      <c r="A125" s="3" t="s">
        <v>1292</v>
      </c>
      <c r="B125" s="35" t="s">
        <v>1293</v>
      </c>
      <c r="C125" s="34" t="s">
        <v>1200</v>
      </c>
      <c r="D125" s="55">
        <v>54</v>
      </c>
      <c r="E125" s="36">
        <v>0.71</v>
      </c>
      <c r="F125" s="37">
        <f t="shared" si="2"/>
        <v>38.340000000000003</v>
      </c>
    </row>
    <row r="126" spans="1:6" x14ac:dyDescent="0.3">
      <c r="A126" s="3" t="s">
        <v>1294</v>
      </c>
      <c r="B126" s="35" t="s">
        <v>1295</v>
      </c>
      <c r="C126" s="34" t="s">
        <v>1200</v>
      </c>
      <c r="D126" s="55">
        <v>43</v>
      </c>
      <c r="E126" s="36">
        <v>19.04</v>
      </c>
      <c r="F126" s="37">
        <f t="shared" si="2"/>
        <v>818.72</v>
      </c>
    </row>
    <row r="127" spans="1:6" x14ac:dyDescent="0.3">
      <c r="A127" s="3" t="s">
        <v>1296</v>
      </c>
      <c r="B127" s="35" t="s">
        <v>1297</v>
      </c>
      <c r="C127" s="34" t="s">
        <v>1200</v>
      </c>
      <c r="D127" s="55">
        <v>5</v>
      </c>
      <c r="E127" s="36">
        <v>75.319999999999993</v>
      </c>
      <c r="F127" s="37">
        <f t="shared" si="2"/>
        <v>376.6</v>
      </c>
    </row>
    <row r="128" spans="1:6" ht="27.6" x14ac:dyDescent="0.3">
      <c r="A128" s="3" t="s">
        <v>1298</v>
      </c>
      <c r="B128" s="35" t="s">
        <v>1299</v>
      </c>
      <c r="C128" s="34" t="s">
        <v>1168</v>
      </c>
      <c r="D128" s="55">
        <v>18</v>
      </c>
      <c r="E128" s="36">
        <v>27.47</v>
      </c>
      <c r="F128" s="37">
        <f t="shared" si="2"/>
        <v>494.46</v>
      </c>
    </row>
    <row r="129" spans="1:6" ht="27.6" x14ac:dyDescent="0.3">
      <c r="A129" s="3" t="s">
        <v>1300</v>
      </c>
      <c r="B129" s="35" t="s">
        <v>1301</v>
      </c>
      <c r="C129" s="34" t="s">
        <v>179</v>
      </c>
      <c r="D129" s="55">
        <v>120</v>
      </c>
      <c r="E129" s="36">
        <v>12.74</v>
      </c>
      <c r="F129" s="37">
        <f t="shared" si="2"/>
        <v>1528.8</v>
      </c>
    </row>
    <row r="130" spans="1:6" x14ac:dyDescent="0.3">
      <c r="A130" s="3" t="s">
        <v>1302</v>
      </c>
      <c r="B130" s="35" t="s">
        <v>1303</v>
      </c>
      <c r="C130" s="34" t="s">
        <v>179</v>
      </c>
      <c r="D130" s="55">
        <v>60</v>
      </c>
      <c r="E130" s="36">
        <v>12.02</v>
      </c>
      <c r="F130" s="37">
        <f t="shared" si="2"/>
        <v>721.2</v>
      </c>
    </row>
    <row r="131" spans="1:6" x14ac:dyDescent="0.3">
      <c r="A131" s="3" t="s">
        <v>1304</v>
      </c>
      <c r="B131" s="35" t="s">
        <v>1305</v>
      </c>
      <c r="C131" s="49" t="s">
        <v>1168</v>
      </c>
      <c r="D131" s="55">
        <v>75</v>
      </c>
      <c r="E131" s="55">
        <v>43.08</v>
      </c>
      <c r="F131" s="37">
        <f t="shared" si="2"/>
        <v>3231</v>
      </c>
    </row>
    <row r="132" spans="1:6" x14ac:dyDescent="0.3">
      <c r="A132" s="3" t="s">
        <v>1306</v>
      </c>
      <c r="B132" s="35" t="s">
        <v>1307</v>
      </c>
      <c r="C132" s="49" t="s">
        <v>1200</v>
      </c>
      <c r="D132" s="55">
        <v>6</v>
      </c>
      <c r="E132" s="55">
        <v>27.12</v>
      </c>
      <c r="F132" s="37">
        <f t="shared" si="2"/>
        <v>162.72</v>
      </c>
    </row>
    <row r="133" spans="1:6" x14ac:dyDescent="0.3">
      <c r="A133" s="3" t="s">
        <v>1308</v>
      </c>
      <c r="B133" s="35" t="s">
        <v>1309</v>
      </c>
      <c r="C133" s="49" t="s">
        <v>1200</v>
      </c>
      <c r="D133" s="55">
        <v>2</v>
      </c>
      <c r="E133" s="55">
        <v>19.149999999999999</v>
      </c>
      <c r="F133" s="37">
        <f t="shared" si="2"/>
        <v>38.299999999999997</v>
      </c>
    </row>
    <row r="134" spans="1:6" x14ac:dyDescent="0.3">
      <c r="A134" s="3" t="s">
        <v>1310</v>
      </c>
      <c r="B134" s="35" t="s">
        <v>1311</v>
      </c>
      <c r="C134" s="49" t="s">
        <v>1200</v>
      </c>
      <c r="D134" s="55">
        <v>3</v>
      </c>
      <c r="E134" s="55">
        <v>95.84</v>
      </c>
      <c r="F134" s="37">
        <f t="shared" si="2"/>
        <v>287.52</v>
      </c>
    </row>
    <row r="135" spans="1:6" x14ac:dyDescent="0.3">
      <c r="A135" s="3" t="s">
        <v>1312</v>
      </c>
      <c r="B135" s="35" t="s">
        <v>1313</v>
      </c>
      <c r="C135" s="49" t="s">
        <v>1200</v>
      </c>
      <c r="D135" s="55">
        <v>1</v>
      </c>
      <c r="E135" s="55">
        <v>122.07</v>
      </c>
      <c r="F135" s="37">
        <f t="shared" si="2"/>
        <v>122.07</v>
      </c>
    </row>
    <row r="136" spans="1:6" x14ac:dyDescent="0.3">
      <c r="A136" s="3" t="s">
        <v>1314</v>
      </c>
      <c r="B136" s="35" t="s">
        <v>1315</v>
      </c>
      <c r="C136" s="49" t="s">
        <v>1200</v>
      </c>
      <c r="D136" s="55">
        <v>1</v>
      </c>
      <c r="E136" s="55">
        <v>117.42</v>
      </c>
      <c r="F136" s="37">
        <f t="shared" si="2"/>
        <v>117.42</v>
      </c>
    </row>
    <row r="137" spans="1:6" x14ac:dyDescent="0.3">
      <c r="A137" s="3" t="s">
        <v>1316</v>
      </c>
      <c r="B137" s="35" t="s">
        <v>1317</v>
      </c>
      <c r="C137" s="49" t="s">
        <v>217</v>
      </c>
      <c r="D137" s="55">
        <v>4</v>
      </c>
      <c r="E137" s="55">
        <v>475.56</v>
      </c>
      <c r="F137" s="37">
        <f t="shared" si="2"/>
        <v>1902.24</v>
      </c>
    </row>
    <row r="138" spans="1:6" x14ac:dyDescent="0.3">
      <c r="A138" s="1" t="s">
        <v>1318</v>
      </c>
      <c r="B138" s="35" t="s">
        <v>1319</v>
      </c>
      <c r="C138" s="56" t="s">
        <v>1168</v>
      </c>
      <c r="D138" s="43">
        <v>72</v>
      </c>
      <c r="E138" s="43">
        <v>12.27</v>
      </c>
      <c r="F138" s="37">
        <f t="shared" si="2"/>
        <v>883.44</v>
      </c>
    </row>
    <row r="139" spans="1:6" ht="27.6" x14ac:dyDescent="0.3">
      <c r="A139" s="1" t="s">
        <v>1320</v>
      </c>
      <c r="B139" s="35" t="s">
        <v>1321</v>
      </c>
      <c r="C139" s="56" t="s">
        <v>179</v>
      </c>
      <c r="D139" s="43">
        <v>1300</v>
      </c>
      <c r="E139" s="43">
        <v>3.06</v>
      </c>
      <c r="F139" s="37">
        <f t="shared" si="2"/>
        <v>3978</v>
      </c>
    </row>
    <row r="140" spans="1:6" x14ac:dyDescent="0.3">
      <c r="A140" s="1" t="s">
        <v>1322</v>
      </c>
      <c r="B140" s="57" t="s">
        <v>1323</v>
      </c>
      <c r="C140" s="56" t="s">
        <v>1200</v>
      </c>
      <c r="D140" s="43">
        <v>1</v>
      </c>
      <c r="E140" s="43">
        <v>15.02</v>
      </c>
      <c r="F140" s="37">
        <f t="shared" si="2"/>
        <v>15.02</v>
      </c>
    </row>
    <row r="141" spans="1:6" x14ac:dyDescent="0.3">
      <c r="A141" s="1" t="s">
        <v>1324</v>
      </c>
      <c r="B141" s="57" t="s">
        <v>1325</v>
      </c>
      <c r="C141" s="56" t="s">
        <v>1200</v>
      </c>
      <c r="D141" s="43">
        <v>5</v>
      </c>
      <c r="E141" s="43">
        <v>3.82</v>
      </c>
      <c r="F141" s="37">
        <f t="shared" si="2"/>
        <v>19.100000000000001</v>
      </c>
    </row>
    <row r="142" spans="1:6" ht="27.6" x14ac:dyDescent="0.3">
      <c r="A142" s="1" t="s">
        <v>1326</v>
      </c>
      <c r="B142" s="57" t="s">
        <v>1327</v>
      </c>
      <c r="C142" s="56" t="s">
        <v>179</v>
      </c>
      <c r="D142" s="43">
        <v>8</v>
      </c>
      <c r="E142" s="43">
        <v>31.41</v>
      </c>
      <c r="F142" s="37">
        <f t="shared" si="2"/>
        <v>251.28</v>
      </c>
    </row>
    <row r="143" spans="1:6" x14ac:dyDescent="0.3">
      <c r="A143" s="1" t="s">
        <v>1328</v>
      </c>
      <c r="B143" s="57" t="s">
        <v>507</v>
      </c>
      <c r="C143" s="56" t="s">
        <v>1200</v>
      </c>
      <c r="D143" s="43">
        <v>3</v>
      </c>
      <c r="E143" s="43">
        <v>110.31</v>
      </c>
      <c r="F143" s="37">
        <f t="shared" si="2"/>
        <v>330.93</v>
      </c>
    </row>
    <row r="144" spans="1:6" ht="27.6" x14ac:dyDescent="0.3">
      <c r="A144" s="1" t="s">
        <v>1329</v>
      </c>
      <c r="B144" s="57" t="s">
        <v>1330</v>
      </c>
      <c r="C144" s="56" t="s">
        <v>1200</v>
      </c>
      <c r="D144" s="43">
        <v>5</v>
      </c>
      <c r="E144" s="43">
        <v>394.34</v>
      </c>
      <c r="F144" s="37">
        <f t="shared" si="2"/>
        <v>1971.7</v>
      </c>
    </row>
    <row r="145" spans="1:6" ht="27.6" x14ac:dyDescent="0.3">
      <c r="A145" s="1" t="s">
        <v>1331</v>
      </c>
      <c r="B145" s="57" t="s">
        <v>1332</v>
      </c>
      <c r="C145" s="56" t="s">
        <v>1200</v>
      </c>
      <c r="D145" s="43">
        <v>10</v>
      </c>
      <c r="E145" s="43">
        <v>10.6</v>
      </c>
      <c r="F145" s="37">
        <f t="shared" si="2"/>
        <v>106</v>
      </c>
    </row>
    <row r="146" spans="1:6" ht="27.6" x14ac:dyDescent="0.3">
      <c r="A146" s="1" t="s">
        <v>1333</v>
      </c>
      <c r="B146" s="57" t="s">
        <v>1334</v>
      </c>
      <c r="C146" s="56" t="s">
        <v>1168</v>
      </c>
      <c r="D146" s="43">
        <v>2</v>
      </c>
      <c r="E146" s="43">
        <v>37.43</v>
      </c>
      <c r="F146" s="37">
        <f t="shared" si="2"/>
        <v>74.86</v>
      </c>
    </row>
    <row r="147" spans="1:6" x14ac:dyDescent="0.3">
      <c r="A147" s="1" t="s">
        <v>1335</v>
      </c>
      <c r="B147" s="57" t="s">
        <v>1336</v>
      </c>
      <c r="C147" s="56" t="s">
        <v>1200</v>
      </c>
      <c r="D147" s="43">
        <v>210</v>
      </c>
      <c r="E147" s="43">
        <v>2.2000000000000002</v>
      </c>
      <c r="F147" s="37">
        <f t="shared" si="2"/>
        <v>462</v>
      </c>
    </row>
    <row r="148" spans="1:6" x14ac:dyDescent="0.3">
      <c r="A148" s="1" t="s">
        <v>1337</v>
      </c>
      <c r="B148" s="57" t="s">
        <v>1338</v>
      </c>
      <c r="C148" s="56" t="s">
        <v>1200</v>
      </c>
      <c r="D148" s="43">
        <v>450</v>
      </c>
      <c r="E148" s="43">
        <v>0.61</v>
      </c>
      <c r="F148" s="37">
        <f t="shared" si="2"/>
        <v>274.5</v>
      </c>
    </row>
    <row r="149" spans="1:6" x14ac:dyDescent="0.3">
      <c r="A149" s="1" t="s">
        <v>1339</v>
      </c>
      <c r="B149" s="57" t="s">
        <v>301</v>
      </c>
      <c r="C149" s="56" t="s">
        <v>1200</v>
      </c>
      <c r="D149" s="43">
        <v>450</v>
      </c>
      <c r="E149" s="43">
        <v>0.45</v>
      </c>
      <c r="F149" s="37">
        <f t="shared" si="2"/>
        <v>202.5</v>
      </c>
    </row>
    <row r="150" spans="1:6" x14ac:dyDescent="0.3">
      <c r="A150" s="1" t="s">
        <v>1340</v>
      </c>
      <c r="B150" s="57" t="s">
        <v>1341</v>
      </c>
      <c r="C150" s="56" t="s">
        <v>1200</v>
      </c>
      <c r="D150" s="43">
        <v>2</v>
      </c>
      <c r="E150" s="43">
        <v>106.93</v>
      </c>
      <c r="F150" s="37">
        <f t="shared" si="2"/>
        <v>213.86</v>
      </c>
    </row>
    <row r="151" spans="1:6" x14ac:dyDescent="0.3">
      <c r="A151" s="1" t="s">
        <v>1342</v>
      </c>
      <c r="B151" s="57" t="s">
        <v>1343</v>
      </c>
      <c r="C151" s="56" t="s">
        <v>1200</v>
      </c>
      <c r="D151" s="43">
        <v>1</v>
      </c>
      <c r="E151" s="43">
        <v>49.47</v>
      </c>
      <c r="F151" s="37">
        <f t="shared" si="2"/>
        <v>49.47</v>
      </c>
    </row>
    <row r="152" spans="1:6" x14ac:dyDescent="0.3">
      <c r="A152" s="1" t="s">
        <v>1344</v>
      </c>
      <c r="B152" s="57" t="s">
        <v>1345</v>
      </c>
      <c r="C152" s="56" t="s">
        <v>1200</v>
      </c>
      <c r="D152" s="43">
        <v>4</v>
      </c>
      <c r="E152" s="43">
        <v>12.57</v>
      </c>
      <c r="F152" s="37">
        <f t="shared" ref="F152:F218" si="3">ROUNDDOWN(D152*E152,2)</f>
        <v>50.28</v>
      </c>
    </row>
    <row r="153" spans="1:6" x14ac:dyDescent="0.3">
      <c r="A153" s="1" t="s">
        <v>1346</v>
      </c>
      <c r="B153" s="57" t="s">
        <v>1347</v>
      </c>
      <c r="C153" s="56" t="s">
        <v>1200</v>
      </c>
      <c r="D153" s="43">
        <v>32</v>
      </c>
      <c r="E153" s="43">
        <v>42.52</v>
      </c>
      <c r="F153" s="37">
        <f t="shared" si="3"/>
        <v>1360.64</v>
      </c>
    </row>
    <row r="154" spans="1:6" x14ac:dyDescent="0.3">
      <c r="A154" s="1" t="s">
        <v>1348</v>
      </c>
      <c r="B154" s="57" t="s">
        <v>1349</v>
      </c>
      <c r="C154" s="56" t="s">
        <v>1200</v>
      </c>
      <c r="D154" s="43">
        <v>6</v>
      </c>
      <c r="E154" s="43">
        <v>2.86</v>
      </c>
      <c r="F154" s="37">
        <f t="shared" si="3"/>
        <v>17.16</v>
      </c>
    </row>
    <row r="155" spans="1:6" x14ac:dyDescent="0.3">
      <c r="A155" s="1" t="s">
        <v>1350</v>
      </c>
      <c r="B155" s="57" t="s">
        <v>1351</v>
      </c>
      <c r="C155" s="56" t="s">
        <v>1200</v>
      </c>
      <c r="D155" s="43">
        <v>60</v>
      </c>
      <c r="E155" s="43">
        <v>2.2000000000000002</v>
      </c>
      <c r="F155" s="37">
        <f t="shared" si="3"/>
        <v>132</v>
      </c>
    </row>
    <row r="156" spans="1:6" x14ac:dyDescent="0.3">
      <c r="A156" s="1" t="s">
        <v>1352</v>
      </c>
      <c r="B156" s="57" t="s">
        <v>1353</v>
      </c>
      <c r="C156" s="56" t="s">
        <v>1200</v>
      </c>
      <c r="D156" s="43">
        <v>21</v>
      </c>
      <c r="E156" s="43">
        <v>129.22</v>
      </c>
      <c r="F156" s="37">
        <f t="shared" si="3"/>
        <v>2713.62</v>
      </c>
    </row>
    <row r="157" spans="1:6" ht="27.6" x14ac:dyDescent="0.3">
      <c r="A157" s="1" t="s">
        <v>1354</v>
      </c>
      <c r="B157" s="57" t="s">
        <v>1355</v>
      </c>
      <c r="C157" s="56" t="s">
        <v>179</v>
      </c>
      <c r="D157" s="43">
        <v>69</v>
      </c>
      <c r="E157" s="43">
        <v>31.97</v>
      </c>
      <c r="F157" s="37">
        <f t="shared" si="3"/>
        <v>2205.9299999999998</v>
      </c>
    </row>
    <row r="158" spans="1:6" x14ac:dyDescent="0.3">
      <c r="A158" s="1" t="s">
        <v>1356</v>
      </c>
      <c r="B158" s="57" t="s">
        <v>1357</v>
      </c>
      <c r="C158" s="56" t="s">
        <v>217</v>
      </c>
      <c r="D158" s="43">
        <v>75</v>
      </c>
      <c r="E158" s="43">
        <v>2.4900000000000002</v>
      </c>
      <c r="F158" s="37">
        <f t="shared" si="3"/>
        <v>186.75</v>
      </c>
    </row>
    <row r="159" spans="1:6" ht="27.6" x14ac:dyDescent="0.3">
      <c r="A159" s="1" t="s">
        <v>1358</v>
      </c>
      <c r="B159" s="57" t="s">
        <v>1359</v>
      </c>
      <c r="C159" s="56" t="s">
        <v>217</v>
      </c>
      <c r="D159" s="43">
        <v>60</v>
      </c>
      <c r="E159" s="43">
        <v>0.72</v>
      </c>
      <c r="F159" s="37">
        <f t="shared" si="3"/>
        <v>43.2</v>
      </c>
    </row>
    <row r="160" spans="1:6" x14ac:dyDescent="0.3">
      <c r="A160" s="1" t="s">
        <v>1360</v>
      </c>
      <c r="B160" s="57" t="s">
        <v>1361</v>
      </c>
      <c r="C160" s="56" t="s">
        <v>217</v>
      </c>
      <c r="D160" s="43">
        <v>21</v>
      </c>
      <c r="E160" s="43">
        <v>27.01</v>
      </c>
      <c r="F160" s="37">
        <f t="shared" si="3"/>
        <v>567.21</v>
      </c>
    </row>
    <row r="161" spans="1:6" x14ac:dyDescent="0.3">
      <c r="A161" s="1" t="s">
        <v>1362</v>
      </c>
      <c r="B161" s="57" t="s">
        <v>1363</v>
      </c>
      <c r="C161" s="56" t="s">
        <v>1200</v>
      </c>
      <c r="D161" s="43">
        <v>45</v>
      </c>
      <c r="E161" s="43">
        <v>2.4</v>
      </c>
      <c r="F161" s="37">
        <f t="shared" si="3"/>
        <v>108</v>
      </c>
    </row>
    <row r="162" spans="1:6" x14ac:dyDescent="0.3">
      <c r="A162" s="1" t="s">
        <v>1364</v>
      </c>
      <c r="B162" s="57" t="s">
        <v>1365</v>
      </c>
      <c r="C162" s="56" t="s">
        <v>1200</v>
      </c>
      <c r="D162" s="43">
        <v>55</v>
      </c>
      <c r="E162" s="43">
        <v>10.78</v>
      </c>
      <c r="F162" s="37">
        <f t="shared" si="3"/>
        <v>592.9</v>
      </c>
    </row>
    <row r="163" spans="1:6" x14ac:dyDescent="0.3">
      <c r="A163" s="1" t="s">
        <v>1366</v>
      </c>
      <c r="B163" s="57" t="s">
        <v>1367</v>
      </c>
      <c r="C163" s="56" t="s">
        <v>1200</v>
      </c>
      <c r="D163" s="43">
        <v>2</v>
      </c>
      <c r="E163" s="43">
        <v>55.43</v>
      </c>
      <c r="F163" s="37">
        <f t="shared" si="3"/>
        <v>110.86</v>
      </c>
    </row>
    <row r="164" spans="1:6" x14ac:dyDescent="0.3">
      <c r="A164" s="1" t="s">
        <v>1368</v>
      </c>
      <c r="B164" s="57" t="s">
        <v>1365</v>
      </c>
      <c r="C164" s="56" t="s">
        <v>1200</v>
      </c>
      <c r="D164" s="43">
        <v>10</v>
      </c>
      <c r="E164" s="43">
        <v>10.78</v>
      </c>
      <c r="F164" s="37">
        <f t="shared" si="3"/>
        <v>107.8</v>
      </c>
    </row>
    <row r="165" spans="1:6" x14ac:dyDescent="0.3">
      <c r="A165" s="1" t="s">
        <v>1369</v>
      </c>
      <c r="B165" s="57" t="s">
        <v>1370</v>
      </c>
      <c r="C165" s="56" t="s">
        <v>1200</v>
      </c>
      <c r="D165" s="43">
        <v>17</v>
      </c>
      <c r="E165" s="43">
        <v>4.05</v>
      </c>
      <c r="F165" s="37">
        <f t="shared" si="3"/>
        <v>68.849999999999994</v>
      </c>
    </row>
    <row r="166" spans="1:6" ht="27.6" x14ac:dyDescent="0.3">
      <c r="A166" s="1" t="s">
        <v>1371</v>
      </c>
      <c r="B166" s="57" t="s">
        <v>1372</v>
      </c>
      <c r="C166" s="56" t="s">
        <v>1200</v>
      </c>
      <c r="D166" s="43">
        <v>600</v>
      </c>
      <c r="E166" s="43">
        <v>5.17</v>
      </c>
      <c r="F166" s="37">
        <f t="shared" si="3"/>
        <v>3102</v>
      </c>
    </row>
    <row r="167" spans="1:6" x14ac:dyDescent="0.3">
      <c r="A167" s="1" t="s">
        <v>1373</v>
      </c>
      <c r="B167" s="57" t="s">
        <v>1374</v>
      </c>
      <c r="C167" s="56" t="s">
        <v>1200</v>
      </c>
      <c r="D167" s="43">
        <v>600</v>
      </c>
      <c r="E167" s="43">
        <v>2.77</v>
      </c>
      <c r="F167" s="37">
        <f t="shared" si="3"/>
        <v>1662</v>
      </c>
    </row>
    <row r="168" spans="1:6" x14ac:dyDescent="0.3">
      <c r="A168" s="1" t="s">
        <v>1375</v>
      </c>
      <c r="B168" s="57" t="s">
        <v>1376</v>
      </c>
      <c r="C168" s="56" t="s">
        <v>1168</v>
      </c>
      <c r="D168" s="43">
        <v>52</v>
      </c>
      <c r="E168" s="43">
        <v>113.78</v>
      </c>
      <c r="F168" s="37">
        <f t="shared" si="3"/>
        <v>5916.56</v>
      </c>
    </row>
    <row r="169" spans="1:6" x14ac:dyDescent="0.3">
      <c r="A169" s="1" t="s">
        <v>1377</v>
      </c>
      <c r="B169" s="57" t="s">
        <v>1378</v>
      </c>
      <c r="C169" s="56" t="s">
        <v>1168</v>
      </c>
      <c r="D169" s="43">
        <v>13</v>
      </c>
      <c r="E169" s="43">
        <v>54.07</v>
      </c>
      <c r="F169" s="37">
        <f t="shared" si="3"/>
        <v>702.91</v>
      </c>
    </row>
    <row r="170" spans="1:6" x14ac:dyDescent="0.3">
      <c r="A170" s="1" t="s">
        <v>1379</v>
      </c>
      <c r="B170" s="57" t="s">
        <v>1380</v>
      </c>
      <c r="C170" s="56" t="s">
        <v>1200</v>
      </c>
      <c r="D170" s="43">
        <v>1</v>
      </c>
      <c r="E170" s="43">
        <v>536.55999999999995</v>
      </c>
      <c r="F170" s="37">
        <f t="shared" si="3"/>
        <v>536.55999999999995</v>
      </c>
    </row>
    <row r="171" spans="1:6" x14ac:dyDescent="0.3">
      <c r="A171" s="1" t="s">
        <v>1381</v>
      </c>
      <c r="B171" s="57" t="s">
        <v>1382</v>
      </c>
      <c r="C171" s="56" t="s">
        <v>1200</v>
      </c>
      <c r="D171" s="43">
        <v>3</v>
      </c>
      <c r="E171" s="43">
        <v>314.70999999999998</v>
      </c>
      <c r="F171" s="37">
        <f t="shared" si="3"/>
        <v>944.13</v>
      </c>
    </row>
    <row r="172" spans="1:6" x14ac:dyDescent="0.3">
      <c r="A172" s="38" t="s">
        <v>1383</v>
      </c>
      <c r="B172" s="39" t="s">
        <v>1384</v>
      </c>
      <c r="C172" s="40" t="s">
        <v>73</v>
      </c>
      <c r="D172" s="41"/>
      <c r="E172" s="42"/>
      <c r="F172" s="41">
        <f>SUM(F173:F194)</f>
        <v>25587.34</v>
      </c>
    </row>
    <row r="173" spans="1:6" ht="27.6" x14ac:dyDescent="0.3">
      <c r="A173" s="54" t="s">
        <v>1385</v>
      </c>
      <c r="B173" s="35" t="s">
        <v>1386</v>
      </c>
      <c r="C173" s="34" t="s">
        <v>179</v>
      </c>
      <c r="D173" s="55">
        <v>100</v>
      </c>
      <c r="E173" s="36">
        <v>70.400000000000006</v>
      </c>
      <c r="F173" s="37">
        <f t="shared" si="3"/>
        <v>7040</v>
      </c>
    </row>
    <row r="174" spans="1:6" x14ac:dyDescent="0.3">
      <c r="A174" s="54" t="s">
        <v>1387</v>
      </c>
      <c r="B174" s="35" t="s">
        <v>1388</v>
      </c>
      <c r="C174" s="34" t="s">
        <v>179</v>
      </c>
      <c r="D174" s="55">
        <v>30</v>
      </c>
      <c r="E174" s="36">
        <v>57.48</v>
      </c>
      <c r="F174" s="37">
        <f t="shared" si="3"/>
        <v>1724.4</v>
      </c>
    </row>
    <row r="175" spans="1:6" x14ac:dyDescent="0.3">
      <c r="A175" s="54" t="s">
        <v>1389</v>
      </c>
      <c r="B175" s="35" t="s">
        <v>563</v>
      </c>
      <c r="C175" s="34" t="s">
        <v>1168</v>
      </c>
      <c r="D175" s="55">
        <v>87</v>
      </c>
      <c r="E175" s="36">
        <v>19.239999999999998</v>
      </c>
      <c r="F175" s="37">
        <f t="shared" si="3"/>
        <v>1673.88</v>
      </c>
    </row>
    <row r="176" spans="1:6" x14ac:dyDescent="0.3">
      <c r="A176" s="54" t="s">
        <v>1390</v>
      </c>
      <c r="B176" s="35" t="s">
        <v>1391</v>
      </c>
      <c r="C176" s="49" t="s">
        <v>1200</v>
      </c>
      <c r="D176" s="55">
        <v>12</v>
      </c>
      <c r="E176" s="36">
        <v>178.44</v>
      </c>
      <c r="F176" s="37">
        <f t="shared" si="3"/>
        <v>2141.2800000000002</v>
      </c>
    </row>
    <row r="177" spans="1:6" x14ac:dyDescent="0.3">
      <c r="A177" s="54" t="s">
        <v>1392</v>
      </c>
      <c r="B177" s="35" t="s">
        <v>1393</v>
      </c>
      <c r="C177" s="34" t="s">
        <v>1200</v>
      </c>
      <c r="D177" s="55">
        <v>11</v>
      </c>
      <c r="E177" s="36">
        <v>521.41999999999996</v>
      </c>
      <c r="F177" s="37">
        <f t="shared" si="3"/>
        <v>5735.62</v>
      </c>
    </row>
    <row r="178" spans="1:6" x14ac:dyDescent="0.3">
      <c r="A178" s="54" t="s">
        <v>1394</v>
      </c>
      <c r="B178" s="35" t="s">
        <v>1395</v>
      </c>
      <c r="C178" s="34" t="s">
        <v>1200</v>
      </c>
      <c r="D178" s="55">
        <v>30</v>
      </c>
      <c r="E178" s="36">
        <v>10.77</v>
      </c>
      <c r="F178" s="37">
        <f t="shared" si="3"/>
        <v>323.10000000000002</v>
      </c>
    </row>
    <row r="179" spans="1:6" ht="27.6" x14ac:dyDescent="0.3">
      <c r="A179" s="54" t="s">
        <v>1396</v>
      </c>
      <c r="B179" s="35" t="s">
        <v>1397</v>
      </c>
      <c r="C179" s="34" t="s">
        <v>1200</v>
      </c>
      <c r="D179" s="55">
        <v>4</v>
      </c>
      <c r="E179" s="36">
        <v>832.18</v>
      </c>
      <c r="F179" s="37">
        <f t="shared" si="3"/>
        <v>3328.72</v>
      </c>
    </row>
    <row r="180" spans="1:6" x14ac:dyDescent="0.3">
      <c r="A180" s="54" t="s">
        <v>1398</v>
      </c>
      <c r="B180" s="35" t="s">
        <v>1399</v>
      </c>
      <c r="C180" s="34" t="s">
        <v>1168</v>
      </c>
      <c r="D180" s="55">
        <v>2</v>
      </c>
      <c r="E180" s="36">
        <v>717.7</v>
      </c>
      <c r="F180" s="37">
        <f t="shared" si="3"/>
        <v>1435.4</v>
      </c>
    </row>
    <row r="181" spans="1:6" ht="27.6" x14ac:dyDescent="0.3">
      <c r="A181" s="54" t="s">
        <v>1400</v>
      </c>
      <c r="B181" s="35" t="s">
        <v>1401</v>
      </c>
      <c r="C181" s="34" t="s">
        <v>1200</v>
      </c>
      <c r="D181" s="55">
        <v>1</v>
      </c>
      <c r="E181" s="36">
        <v>362.04</v>
      </c>
      <c r="F181" s="37">
        <f t="shared" si="3"/>
        <v>362.04</v>
      </c>
    </row>
    <row r="182" spans="1:6" x14ac:dyDescent="0.3">
      <c r="A182" s="54" t="s">
        <v>1402</v>
      </c>
      <c r="B182" s="35" t="s">
        <v>565</v>
      </c>
      <c r="C182" s="34" t="s">
        <v>1200</v>
      </c>
      <c r="D182" s="55">
        <v>12</v>
      </c>
      <c r="E182" s="36">
        <v>0.59</v>
      </c>
      <c r="F182" s="37">
        <f t="shared" si="3"/>
        <v>7.08</v>
      </c>
    </row>
    <row r="183" spans="1:6" x14ac:dyDescent="0.3">
      <c r="A183" s="54" t="s">
        <v>1403</v>
      </c>
      <c r="B183" s="35" t="s">
        <v>1404</v>
      </c>
      <c r="C183" s="34" t="s">
        <v>1200</v>
      </c>
      <c r="D183" s="55">
        <v>60</v>
      </c>
      <c r="E183" s="36">
        <v>0.6</v>
      </c>
      <c r="F183" s="37">
        <f t="shared" si="3"/>
        <v>36</v>
      </c>
    </row>
    <row r="184" spans="1:6" x14ac:dyDescent="0.3">
      <c r="A184" s="54" t="s">
        <v>1405</v>
      </c>
      <c r="B184" s="35" t="s">
        <v>1406</v>
      </c>
      <c r="C184" s="34" t="s">
        <v>1200</v>
      </c>
      <c r="D184" s="55">
        <v>90</v>
      </c>
      <c r="E184" s="36">
        <v>0.14000000000000001</v>
      </c>
      <c r="F184" s="37">
        <f t="shared" si="3"/>
        <v>12.6</v>
      </c>
    </row>
    <row r="185" spans="1:6" x14ac:dyDescent="0.3">
      <c r="A185" s="54" t="s">
        <v>1407</v>
      </c>
      <c r="B185" s="35" t="s">
        <v>1408</v>
      </c>
      <c r="C185" s="49" t="s">
        <v>1200</v>
      </c>
      <c r="D185" s="55">
        <v>4</v>
      </c>
      <c r="E185" s="36">
        <v>13.37</v>
      </c>
      <c r="F185" s="37">
        <f t="shared" si="3"/>
        <v>53.48</v>
      </c>
    </row>
    <row r="186" spans="1:6" x14ac:dyDescent="0.3">
      <c r="A186" s="54" t="s">
        <v>1409</v>
      </c>
      <c r="B186" s="35" t="s">
        <v>299</v>
      </c>
      <c r="C186" s="34" t="s">
        <v>1200</v>
      </c>
      <c r="D186" s="55">
        <v>30</v>
      </c>
      <c r="E186" s="36">
        <v>0.45</v>
      </c>
      <c r="F186" s="37">
        <f t="shared" si="3"/>
        <v>13.5</v>
      </c>
    </row>
    <row r="187" spans="1:6" x14ac:dyDescent="0.3">
      <c r="A187" s="54" t="s">
        <v>1410</v>
      </c>
      <c r="B187" s="35" t="s">
        <v>301</v>
      </c>
      <c r="C187" s="34" t="s">
        <v>1200</v>
      </c>
      <c r="D187" s="55">
        <v>30</v>
      </c>
      <c r="E187" s="36">
        <v>0.45</v>
      </c>
      <c r="F187" s="37">
        <f t="shared" si="3"/>
        <v>13.5</v>
      </c>
    </row>
    <row r="188" spans="1:6" x14ac:dyDescent="0.3">
      <c r="A188" s="54" t="s">
        <v>1411</v>
      </c>
      <c r="B188" s="35" t="s">
        <v>1412</v>
      </c>
      <c r="C188" s="34" t="s">
        <v>1200</v>
      </c>
      <c r="D188" s="55">
        <v>30</v>
      </c>
      <c r="E188" s="36">
        <v>4.2699999999999996</v>
      </c>
      <c r="F188" s="37">
        <f t="shared" si="3"/>
        <v>128.1</v>
      </c>
    </row>
    <row r="189" spans="1:6" x14ac:dyDescent="0.3">
      <c r="A189" s="54" t="s">
        <v>1413</v>
      </c>
      <c r="B189" s="35" t="s">
        <v>1414</v>
      </c>
      <c r="C189" s="34" t="s">
        <v>217</v>
      </c>
      <c r="D189" s="55">
        <v>1</v>
      </c>
      <c r="E189" s="36">
        <v>155.33000000000001</v>
      </c>
      <c r="F189" s="37">
        <f t="shared" si="3"/>
        <v>155.33000000000001</v>
      </c>
    </row>
    <row r="190" spans="1:6" x14ac:dyDescent="0.3">
      <c r="A190" s="54" t="s">
        <v>1415</v>
      </c>
      <c r="B190" s="35" t="s">
        <v>1416</v>
      </c>
      <c r="C190" s="34" t="s">
        <v>179</v>
      </c>
      <c r="D190" s="55">
        <v>2</v>
      </c>
      <c r="E190" s="36">
        <v>42.15</v>
      </c>
      <c r="F190" s="37">
        <f t="shared" si="3"/>
        <v>84.3</v>
      </c>
    </row>
    <row r="191" spans="1:6" x14ac:dyDescent="0.3">
      <c r="A191" s="54" t="s">
        <v>1417</v>
      </c>
      <c r="B191" s="35" t="s">
        <v>1418</v>
      </c>
      <c r="C191" s="34" t="s">
        <v>1200</v>
      </c>
      <c r="D191" s="55">
        <v>6</v>
      </c>
      <c r="E191" s="36">
        <v>177.21</v>
      </c>
      <c r="F191" s="37">
        <f t="shared" si="3"/>
        <v>1063.26</v>
      </c>
    </row>
    <row r="192" spans="1:6" ht="27.6" x14ac:dyDescent="0.3">
      <c r="A192" s="54" t="s">
        <v>1419</v>
      </c>
      <c r="B192" s="35" t="s">
        <v>1420</v>
      </c>
      <c r="C192" s="34" t="s">
        <v>217</v>
      </c>
      <c r="D192" s="55">
        <v>6</v>
      </c>
      <c r="E192" s="36">
        <v>0.48</v>
      </c>
      <c r="F192" s="37">
        <f t="shared" si="3"/>
        <v>2.88</v>
      </c>
    </row>
    <row r="193" spans="1:6" x14ac:dyDescent="0.3">
      <c r="A193" s="54" t="s">
        <v>1421</v>
      </c>
      <c r="B193" s="35" t="s">
        <v>1422</v>
      </c>
      <c r="C193" s="34" t="s">
        <v>1200</v>
      </c>
      <c r="D193" s="55">
        <v>3</v>
      </c>
      <c r="E193" s="36">
        <v>43.63</v>
      </c>
      <c r="F193" s="37">
        <f t="shared" si="3"/>
        <v>130.88999999999999</v>
      </c>
    </row>
    <row r="194" spans="1:6" x14ac:dyDescent="0.3">
      <c r="A194" s="54" t="s">
        <v>1423</v>
      </c>
      <c r="B194" s="35" t="s">
        <v>1424</v>
      </c>
      <c r="C194" s="49" t="s">
        <v>1200</v>
      </c>
      <c r="D194" s="55">
        <v>1</v>
      </c>
      <c r="E194" s="36">
        <v>121.98</v>
      </c>
      <c r="F194" s="37">
        <f t="shared" si="3"/>
        <v>121.98</v>
      </c>
    </row>
    <row r="195" spans="1:6" x14ac:dyDescent="0.3">
      <c r="A195" s="38" t="s">
        <v>1425</v>
      </c>
      <c r="B195" s="39" t="s">
        <v>1426</v>
      </c>
      <c r="C195" s="40" t="s">
        <v>73</v>
      </c>
      <c r="D195" s="41"/>
      <c r="E195" s="42"/>
      <c r="F195" s="41">
        <f>SUM(F196:F202)</f>
        <v>53101.24</v>
      </c>
    </row>
    <row r="196" spans="1:6" x14ac:dyDescent="0.3">
      <c r="A196" s="54" t="s">
        <v>1427</v>
      </c>
      <c r="B196" s="35" t="s">
        <v>1428</v>
      </c>
      <c r="C196" s="34" t="s">
        <v>1124</v>
      </c>
      <c r="D196" s="43">
        <v>280.5</v>
      </c>
      <c r="E196" s="36">
        <v>25.9</v>
      </c>
      <c r="F196" s="37">
        <f t="shared" si="3"/>
        <v>7264.95</v>
      </c>
    </row>
    <row r="197" spans="1:6" ht="27.6" x14ac:dyDescent="0.3">
      <c r="A197" s="54" t="s">
        <v>1429</v>
      </c>
      <c r="B197" s="35" t="s">
        <v>1430</v>
      </c>
      <c r="C197" s="56" t="s">
        <v>1200</v>
      </c>
      <c r="D197" s="43">
        <v>11</v>
      </c>
      <c r="E197" s="36">
        <v>156.19999999999999</v>
      </c>
      <c r="F197" s="37">
        <f t="shared" si="3"/>
        <v>1718.2</v>
      </c>
    </row>
    <row r="198" spans="1:6" x14ac:dyDescent="0.3">
      <c r="A198" s="54" t="s">
        <v>1431</v>
      </c>
      <c r="B198" s="35" t="s">
        <v>1432</v>
      </c>
      <c r="C198" s="34" t="s">
        <v>1200</v>
      </c>
      <c r="D198" s="43">
        <v>10</v>
      </c>
      <c r="E198" s="36">
        <v>823.18</v>
      </c>
      <c r="F198" s="37">
        <f t="shared" si="3"/>
        <v>8231.7999999999993</v>
      </c>
    </row>
    <row r="199" spans="1:6" x14ac:dyDescent="0.3">
      <c r="A199" s="54" t="s">
        <v>1433</v>
      </c>
      <c r="B199" s="35" t="s">
        <v>1434</v>
      </c>
      <c r="C199" s="34" t="s">
        <v>1200</v>
      </c>
      <c r="D199" s="43">
        <v>78</v>
      </c>
      <c r="E199" s="36">
        <v>36.65</v>
      </c>
      <c r="F199" s="37">
        <f t="shared" si="3"/>
        <v>2858.7</v>
      </c>
    </row>
    <row r="200" spans="1:6" x14ac:dyDescent="0.3">
      <c r="A200" s="54" t="s">
        <v>1435</v>
      </c>
      <c r="B200" s="35" t="s">
        <v>1436</v>
      </c>
      <c r="C200" s="34" t="s">
        <v>1064</v>
      </c>
      <c r="D200" s="43">
        <v>181.5</v>
      </c>
      <c r="E200" s="36">
        <v>94.14</v>
      </c>
      <c r="F200" s="37">
        <f t="shared" si="3"/>
        <v>17086.41</v>
      </c>
    </row>
    <row r="201" spans="1:6" ht="27.6" x14ac:dyDescent="0.3">
      <c r="A201" s="54" t="s">
        <v>1437</v>
      </c>
      <c r="B201" s="35" t="s">
        <v>1438</v>
      </c>
      <c r="C201" s="34" t="s">
        <v>217</v>
      </c>
      <c r="D201" s="43">
        <v>50</v>
      </c>
      <c r="E201" s="36">
        <v>179.63</v>
      </c>
      <c r="F201" s="37">
        <f t="shared" si="3"/>
        <v>8981.5</v>
      </c>
    </row>
    <row r="202" spans="1:6" x14ac:dyDescent="0.3">
      <c r="A202" s="54" t="s">
        <v>1439</v>
      </c>
      <c r="B202" s="35" t="s">
        <v>1440</v>
      </c>
      <c r="C202" s="34" t="s">
        <v>1200</v>
      </c>
      <c r="D202" s="43">
        <v>364</v>
      </c>
      <c r="E202" s="36">
        <v>19.12</v>
      </c>
      <c r="F202" s="37">
        <f t="shared" si="3"/>
        <v>6959.68</v>
      </c>
    </row>
    <row r="203" spans="1:6" x14ac:dyDescent="0.3">
      <c r="A203" s="38" t="s">
        <v>1441</v>
      </c>
      <c r="B203" s="39" t="s">
        <v>993</v>
      </c>
      <c r="C203" s="40" t="s">
        <v>73</v>
      </c>
      <c r="D203" s="41"/>
      <c r="E203" s="42"/>
      <c r="F203" s="41">
        <f>SUM(F204:F206)</f>
        <v>101835.87</v>
      </c>
    </row>
    <row r="204" spans="1:6" ht="41.4" x14ac:dyDescent="0.3">
      <c r="A204" s="54" t="s">
        <v>1442</v>
      </c>
      <c r="B204" s="35" t="s">
        <v>1443</v>
      </c>
      <c r="C204" s="34" t="s">
        <v>1200</v>
      </c>
      <c r="D204" s="55">
        <v>1</v>
      </c>
      <c r="E204" s="36">
        <v>15541.87</v>
      </c>
      <c r="F204" s="37">
        <f t="shared" si="3"/>
        <v>15541.87</v>
      </c>
    </row>
    <row r="205" spans="1:6" ht="41.4" x14ac:dyDescent="0.3">
      <c r="A205" s="54" t="s">
        <v>1444</v>
      </c>
      <c r="B205" s="35" t="s">
        <v>1445</v>
      </c>
      <c r="C205" s="34" t="s">
        <v>179</v>
      </c>
      <c r="D205" s="55">
        <v>144.49</v>
      </c>
      <c r="E205" s="36">
        <v>493.98</v>
      </c>
      <c r="F205" s="37">
        <f t="shared" si="3"/>
        <v>71375.17</v>
      </c>
    </row>
    <row r="206" spans="1:6" x14ac:dyDescent="0.3">
      <c r="A206" s="54" t="s">
        <v>1446</v>
      </c>
      <c r="B206" s="35" t="s">
        <v>1447</v>
      </c>
      <c r="C206" s="34" t="s">
        <v>1168</v>
      </c>
      <c r="D206" s="55">
        <v>41.8</v>
      </c>
      <c r="E206" s="36">
        <v>356.91</v>
      </c>
      <c r="F206" s="37">
        <f t="shared" si="3"/>
        <v>14918.83</v>
      </c>
    </row>
    <row r="207" spans="1:6" x14ac:dyDescent="0.3">
      <c r="A207" s="38" t="s">
        <v>1448</v>
      </c>
      <c r="B207" s="39" t="s">
        <v>1449</v>
      </c>
      <c r="C207" s="40" t="s">
        <v>73</v>
      </c>
      <c r="D207" s="41"/>
      <c r="E207" s="42"/>
      <c r="F207" s="41">
        <f>SUM(F208:F215)</f>
        <v>103852.47</v>
      </c>
    </row>
    <row r="208" spans="1:6" x14ac:dyDescent="0.3">
      <c r="A208" s="1" t="s">
        <v>1450</v>
      </c>
      <c r="B208" s="58" t="s">
        <v>1451</v>
      </c>
      <c r="C208" s="58" t="s">
        <v>1200</v>
      </c>
      <c r="D208" s="59">
        <v>25</v>
      </c>
      <c r="E208" s="59">
        <v>933.84</v>
      </c>
      <c r="F208" s="37">
        <f t="shared" si="3"/>
        <v>23346</v>
      </c>
    </row>
    <row r="209" spans="1:6" ht="27.6" x14ac:dyDescent="0.3">
      <c r="A209" s="1" t="s">
        <v>1452</v>
      </c>
      <c r="B209" s="58" t="s">
        <v>1453</v>
      </c>
      <c r="C209" s="58" t="s">
        <v>1200</v>
      </c>
      <c r="D209" s="59">
        <v>4</v>
      </c>
      <c r="E209" s="59">
        <v>411.27</v>
      </c>
      <c r="F209" s="37">
        <f t="shared" si="3"/>
        <v>1645.08</v>
      </c>
    </row>
    <row r="210" spans="1:6" ht="27.6" x14ac:dyDescent="0.3">
      <c r="A210" s="1" t="s">
        <v>1454</v>
      </c>
      <c r="B210" s="58" t="s">
        <v>1455</v>
      </c>
      <c r="C210" s="58" t="s">
        <v>1200</v>
      </c>
      <c r="D210" s="59">
        <v>5</v>
      </c>
      <c r="E210" s="59">
        <v>2377.23</v>
      </c>
      <c r="F210" s="37">
        <f t="shared" si="3"/>
        <v>11886.15</v>
      </c>
    </row>
    <row r="211" spans="1:6" x14ac:dyDescent="0.3">
      <c r="A211" s="1" t="s">
        <v>1456</v>
      </c>
      <c r="B211" s="58" t="s">
        <v>1457</v>
      </c>
      <c r="C211" s="58" t="s">
        <v>1124</v>
      </c>
      <c r="D211" s="59">
        <v>10.96</v>
      </c>
      <c r="E211" s="59">
        <v>210.28</v>
      </c>
      <c r="F211" s="37">
        <f t="shared" si="3"/>
        <v>2304.66</v>
      </c>
    </row>
    <row r="212" spans="1:6" x14ac:dyDescent="0.3">
      <c r="A212" s="1" t="s">
        <v>1458</v>
      </c>
      <c r="B212" s="58" t="s">
        <v>1459</v>
      </c>
      <c r="C212" s="58" t="s">
        <v>1124</v>
      </c>
      <c r="D212" s="59">
        <v>6.7</v>
      </c>
      <c r="E212" s="59">
        <v>508.66</v>
      </c>
      <c r="F212" s="37">
        <f t="shared" si="3"/>
        <v>3408.02</v>
      </c>
    </row>
    <row r="213" spans="1:6" x14ac:dyDescent="0.3">
      <c r="A213" s="1" t="s">
        <v>1460</v>
      </c>
      <c r="B213" s="58" t="s">
        <v>997</v>
      </c>
      <c r="C213" s="58" t="s">
        <v>1064</v>
      </c>
      <c r="D213" s="59">
        <v>1.5</v>
      </c>
      <c r="E213" s="59">
        <v>463.84</v>
      </c>
      <c r="F213" s="37">
        <f t="shared" si="3"/>
        <v>695.76</v>
      </c>
    </row>
    <row r="214" spans="1:6" ht="41.4" x14ac:dyDescent="0.3">
      <c r="A214" s="1" t="s">
        <v>1461</v>
      </c>
      <c r="B214" s="58" t="s">
        <v>1462</v>
      </c>
      <c r="C214" s="58" t="s">
        <v>1200</v>
      </c>
      <c r="D214" s="59">
        <v>2</v>
      </c>
      <c r="E214" s="59">
        <v>25803.89</v>
      </c>
      <c r="F214" s="37">
        <f t="shared" si="3"/>
        <v>51607.78</v>
      </c>
    </row>
    <row r="215" spans="1:6" x14ac:dyDescent="0.3">
      <c r="A215" s="1" t="s">
        <v>1463</v>
      </c>
      <c r="B215" s="58" t="s">
        <v>1464</v>
      </c>
      <c r="C215" s="58" t="s">
        <v>1200</v>
      </c>
      <c r="D215" s="59">
        <v>3</v>
      </c>
      <c r="E215" s="59">
        <v>2986.34</v>
      </c>
      <c r="F215" s="37">
        <f t="shared" si="3"/>
        <v>8959.02</v>
      </c>
    </row>
    <row r="216" spans="1:6" x14ac:dyDescent="0.3">
      <c r="A216" s="38" t="s">
        <v>1465</v>
      </c>
      <c r="B216" s="39" t="s">
        <v>1466</v>
      </c>
      <c r="C216" s="40" t="s">
        <v>73</v>
      </c>
      <c r="D216" s="41"/>
      <c r="E216" s="42"/>
      <c r="F216" s="41">
        <f>SUM(F217:F224)</f>
        <v>8307.06</v>
      </c>
    </row>
    <row r="217" spans="1:6" ht="27.6" x14ac:dyDescent="0.3">
      <c r="A217" s="54" t="s">
        <v>1467</v>
      </c>
      <c r="B217" s="57" t="s">
        <v>1468</v>
      </c>
      <c r="C217" s="49" t="s">
        <v>1200</v>
      </c>
      <c r="D217" s="55">
        <v>1</v>
      </c>
      <c r="E217" s="55">
        <v>931.01</v>
      </c>
      <c r="F217" s="37">
        <f t="shared" si="3"/>
        <v>931.01</v>
      </c>
    </row>
    <row r="218" spans="1:6" ht="27.6" x14ac:dyDescent="0.3">
      <c r="A218" s="54" t="s">
        <v>1469</v>
      </c>
      <c r="B218" s="57" t="s">
        <v>1470</v>
      </c>
      <c r="C218" s="49" t="s">
        <v>1200</v>
      </c>
      <c r="D218" s="55">
        <v>1</v>
      </c>
      <c r="E218" s="55">
        <v>325.43</v>
      </c>
      <c r="F218" s="37">
        <f t="shared" si="3"/>
        <v>325.43</v>
      </c>
    </row>
    <row r="219" spans="1:6" x14ac:dyDescent="0.3">
      <c r="A219" s="54" t="s">
        <v>1471</v>
      </c>
      <c r="B219" s="57" t="s">
        <v>1472</v>
      </c>
      <c r="C219" s="49" t="s">
        <v>1200</v>
      </c>
      <c r="D219" s="55">
        <v>3</v>
      </c>
      <c r="E219" s="55">
        <v>220.53</v>
      </c>
      <c r="F219" s="37">
        <f t="shared" ref="F219:F224" si="4">ROUNDDOWN(D219*E219,2)</f>
        <v>661.59</v>
      </c>
    </row>
    <row r="220" spans="1:6" x14ac:dyDescent="0.3">
      <c r="A220" s="54" t="s">
        <v>1473</v>
      </c>
      <c r="B220" s="57" t="s">
        <v>972</v>
      </c>
      <c r="C220" s="49" t="s">
        <v>1474</v>
      </c>
      <c r="D220" s="55">
        <v>5</v>
      </c>
      <c r="E220" s="55">
        <v>24.14</v>
      </c>
      <c r="F220" s="37">
        <f t="shared" si="4"/>
        <v>120.7</v>
      </c>
    </row>
    <row r="221" spans="1:6" x14ac:dyDescent="0.3">
      <c r="A221" s="54" t="s">
        <v>1475</v>
      </c>
      <c r="B221" s="57" t="s">
        <v>1476</v>
      </c>
      <c r="C221" s="49" t="s">
        <v>1200</v>
      </c>
      <c r="D221" s="55">
        <v>5</v>
      </c>
      <c r="E221" s="55">
        <v>58.41</v>
      </c>
      <c r="F221" s="37">
        <f t="shared" si="4"/>
        <v>292.05</v>
      </c>
    </row>
    <row r="222" spans="1:6" ht="27.6" x14ac:dyDescent="0.3">
      <c r="A222" s="54" t="s">
        <v>1477</v>
      </c>
      <c r="B222" s="57" t="s">
        <v>1478</v>
      </c>
      <c r="C222" s="49" t="s">
        <v>1200</v>
      </c>
      <c r="D222" s="55">
        <v>19</v>
      </c>
      <c r="E222" s="55">
        <v>293.77999999999997</v>
      </c>
      <c r="F222" s="37">
        <f t="shared" si="4"/>
        <v>5581.82</v>
      </c>
    </row>
    <row r="223" spans="1:6" ht="27.6" x14ac:dyDescent="0.3">
      <c r="A223" s="54" t="s">
        <v>1479</v>
      </c>
      <c r="B223" s="57" t="s">
        <v>1480</v>
      </c>
      <c r="C223" s="49" t="s">
        <v>1200</v>
      </c>
      <c r="D223" s="55">
        <v>13</v>
      </c>
      <c r="E223" s="55">
        <v>26.69</v>
      </c>
      <c r="F223" s="37">
        <f t="shared" si="4"/>
        <v>346.97</v>
      </c>
    </row>
    <row r="224" spans="1:6" ht="27.6" x14ac:dyDescent="0.3">
      <c r="A224" s="54" t="s">
        <v>1481</v>
      </c>
      <c r="B224" s="57" t="s">
        <v>1482</v>
      </c>
      <c r="C224" s="49" t="s">
        <v>1474</v>
      </c>
      <c r="D224" s="55">
        <v>1</v>
      </c>
      <c r="E224" s="55">
        <v>47.49</v>
      </c>
      <c r="F224" s="37">
        <f t="shared" si="4"/>
        <v>47.49</v>
      </c>
    </row>
    <row r="225" spans="1:6" x14ac:dyDescent="0.3">
      <c r="A225" s="31" t="s">
        <v>1483</v>
      </c>
      <c r="B225" s="32" t="s">
        <v>1484</v>
      </c>
      <c r="C225" s="32"/>
      <c r="D225" s="33"/>
      <c r="E225" s="33"/>
      <c r="F225" s="33">
        <f>SUM(F226,F229,F236,F260,F266,F285,F287,F309,F359,F382,F384,F390)</f>
        <v>653305.10999999987</v>
      </c>
    </row>
    <row r="226" spans="1:6" x14ac:dyDescent="0.3">
      <c r="A226" s="38" t="s">
        <v>1485</v>
      </c>
      <c r="B226" s="39" t="s">
        <v>1486</v>
      </c>
      <c r="C226" s="40"/>
      <c r="D226" s="41"/>
      <c r="E226" s="42"/>
      <c r="F226" s="41">
        <f>SUM(F227:F228)</f>
        <v>3931.2200000000003</v>
      </c>
    </row>
    <row r="227" spans="1:6" ht="27.6" x14ac:dyDescent="0.3">
      <c r="A227" s="1" t="s">
        <v>1487</v>
      </c>
      <c r="B227" s="35" t="s">
        <v>1089</v>
      </c>
      <c r="C227" s="34" t="s">
        <v>179</v>
      </c>
      <c r="D227" s="36">
        <v>56.43</v>
      </c>
      <c r="E227" s="36">
        <v>59.67</v>
      </c>
      <c r="F227" s="37">
        <f t="shared" ref="F227:F235" si="5">ROUNDDOWN(D227*E227,2)</f>
        <v>3367.17</v>
      </c>
    </row>
    <row r="228" spans="1:6" ht="27.6" x14ac:dyDescent="0.3">
      <c r="A228" s="1" t="s">
        <v>1488</v>
      </c>
      <c r="B228" s="35" t="s">
        <v>1091</v>
      </c>
      <c r="C228" s="34" t="s">
        <v>1092</v>
      </c>
      <c r="D228" s="36">
        <v>6.68</v>
      </c>
      <c r="E228" s="36">
        <v>84.44</v>
      </c>
      <c r="F228" s="37">
        <f t="shared" si="5"/>
        <v>564.04999999999995</v>
      </c>
    </row>
    <row r="229" spans="1:6" x14ac:dyDescent="0.3">
      <c r="A229" s="38" t="s">
        <v>1489</v>
      </c>
      <c r="B229" s="39" t="s">
        <v>1094</v>
      </c>
      <c r="C229" s="40" t="s">
        <v>73</v>
      </c>
      <c r="D229" s="41"/>
      <c r="E229" s="42"/>
      <c r="F229" s="41">
        <f>SUM(F230:F235)</f>
        <v>32993.81</v>
      </c>
    </row>
    <row r="230" spans="1:6" ht="27.6" x14ac:dyDescent="0.3">
      <c r="A230" s="34" t="s">
        <v>1490</v>
      </c>
      <c r="B230" s="35" t="s">
        <v>1491</v>
      </c>
      <c r="C230" s="34" t="s">
        <v>179</v>
      </c>
      <c r="D230" s="43">
        <v>168</v>
      </c>
      <c r="E230" s="36">
        <v>84.67</v>
      </c>
      <c r="F230" s="37">
        <f t="shared" si="5"/>
        <v>14224.56</v>
      </c>
    </row>
    <row r="231" spans="1:6" ht="27.6" x14ac:dyDescent="0.3">
      <c r="A231" s="34" t="s">
        <v>1492</v>
      </c>
      <c r="B231" s="35" t="s">
        <v>1493</v>
      </c>
      <c r="C231" s="34" t="s">
        <v>1494</v>
      </c>
      <c r="D231" s="43">
        <v>375.2</v>
      </c>
      <c r="E231" s="36">
        <v>13.51</v>
      </c>
      <c r="F231" s="37">
        <f t="shared" si="5"/>
        <v>5068.95</v>
      </c>
    </row>
    <row r="232" spans="1:6" x14ac:dyDescent="0.3">
      <c r="A232" s="34" t="s">
        <v>1495</v>
      </c>
      <c r="B232" s="35" t="s">
        <v>110</v>
      </c>
      <c r="C232" s="34" t="s">
        <v>106</v>
      </c>
      <c r="D232" s="43">
        <v>215</v>
      </c>
      <c r="E232" s="36">
        <v>21.93</v>
      </c>
      <c r="F232" s="37">
        <f t="shared" si="5"/>
        <v>4714.95</v>
      </c>
    </row>
    <row r="233" spans="1:6" x14ac:dyDescent="0.3">
      <c r="A233" s="34" t="s">
        <v>1496</v>
      </c>
      <c r="B233" s="35" t="s">
        <v>112</v>
      </c>
      <c r="C233" s="34" t="s">
        <v>106</v>
      </c>
      <c r="D233" s="43">
        <v>119</v>
      </c>
      <c r="E233" s="36">
        <v>19.829999999999998</v>
      </c>
      <c r="F233" s="37">
        <f t="shared" si="5"/>
        <v>2359.77</v>
      </c>
    </row>
    <row r="234" spans="1:6" ht="27.6" x14ac:dyDescent="0.3">
      <c r="A234" s="34" t="s">
        <v>1497</v>
      </c>
      <c r="B234" s="58" t="s">
        <v>1098</v>
      </c>
      <c r="C234" s="1" t="s">
        <v>1092</v>
      </c>
      <c r="D234" s="37">
        <v>6.68</v>
      </c>
      <c r="E234" s="37">
        <v>649.57000000000005</v>
      </c>
      <c r="F234" s="37">
        <f t="shared" si="5"/>
        <v>4339.12</v>
      </c>
    </row>
    <row r="235" spans="1:6" ht="27.6" x14ac:dyDescent="0.3">
      <c r="A235" s="34" t="s">
        <v>1498</v>
      </c>
      <c r="B235" s="58" t="s">
        <v>1101</v>
      </c>
      <c r="C235" s="1" t="s">
        <v>1064</v>
      </c>
      <c r="D235" s="37">
        <v>24.35</v>
      </c>
      <c r="E235" s="37">
        <v>93.9</v>
      </c>
      <c r="F235" s="37">
        <f t="shared" si="5"/>
        <v>2286.46</v>
      </c>
    </row>
    <row r="236" spans="1:6" x14ac:dyDescent="0.3">
      <c r="A236" s="38" t="s">
        <v>1499</v>
      </c>
      <c r="B236" s="39" t="s">
        <v>1103</v>
      </c>
      <c r="C236" s="40"/>
      <c r="D236" s="41"/>
      <c r="E236" s="42"/>
      <c r="F236" s="41">
        <f>SUM(F237,F244,F253)</f>
        <v>356823.12999999995</v>
      </c>
    </row>
    <row r="237" spans="1:6" x14ac:dyDescent="0.3">
      <c r="A237" s="44" t="s">
        <v>1500</v>
      </c>
      <c r="B237" s="45" t="s">
        <v>1126</v>
      </c>
      <c r="C237" s="46"/>
      <c r="D237" s="47"/>
      <c r="E237" s="48"/>
      <c r="F237" s="47">
        <f>SUM(F238:F243)</f>
        <v>119989.36</v>
      </c>
    </row>
    <row r="238" spans="1:6" ht="27.6" x14ac:dyDescent="0.3">
      <c r="A238" s="34" t="s">
        <v>1501</v>
      </c>
      <c r="B238" s="35" t="s">
        <v>1107</v>
      </c>
      <c r="C238" s="34" t="s">
        <v>1092</v>
      </c>
      <c r="D238" s="43">
        <v>8.44</v>
      </c>
      <c r="E238" s="36">
        <v>571.13</v>
      </c>
      <c r="F238" s="37">
        <f t="shared" ref="F238:F286" si="6">ROUNDDOWN(D238*E238,2)</f>
        <v>4820.33</v>
      </c>
    </row>
    <row r="239" spans="1:6" ht="27.6" x14ac:dyDescent="0.3">
      <c r="A239" s="34" t="s">
        <v>1502</v>
      </c>
      <c r="B239" s="35" t="s">
        <v>1133</v>
      </c>
      <c r="C239" s="34" t="s">
        <v>106</v>
      </c>
      <c r="D239" s="43">
        <v>113.8</v>
      </c>
      <c r="E239" s="36">
        <v>21.3</v>
      </c>
      <c r="F239" s="37">
        <f t="shared" si="6"/>
        <v>2423.94</v>
      </c>
    </row>
    <row r="240" spans="1:6" ht="27.6" x14ac:dyDescent="0.3">
      <c r="A240" s="34" t="s">
        <v>1503</v>
      </c>
      <c r="B240" s="35" t="s">
        <v>1135</v>
      </c>
      <c r="C240" s="34" t="s">
        <v>106</v>
      </c>
      <c r="D240" s="43">
        <v>286.7</v>
      </c>
      <c r="E240" s="36">
        <v>18.71</v>
      </c>
      <c r="F240" s="37">
        <f t="shared" si="6"/>
        <v>5364.15</v>
      </c>
    </row>
    <row r="241" spans="1:6" ht="27.6" x14ac:dyDescent="0.3">
      <c r="A241" s="34" t="s">
        <v>1504</v>
      </c>
      <c r="B241" s="35" t="s">
        <v>1128</v>
      </c>
      <c r="C241" s="34" t="s">
        <v>115</v>
      </c>
      <c r="D241" s="43">
        <v>304.33999999999997</v>
      </c>
      <c r="E241" s="36">
        <v>243.17</v>
      </c>
      <c r="F241" s="37">
        <f t="shared" si="6"/>
        <v>74006.350000000006</v>
      </c>
    </row>
    <row r="242" spans="1:6" ht="27.6" x14ac:dyDescent="0.3">
      <c r="A242" s="34" t="s">
        <v>1505</v>
      </c>
      <c r="B242" s="35" t="s">
        <v>1506</v>
      </c>
      <c r="C242" s="34" t="s">
        <v>106</v>
      </c>
      <c r="D242" s="43">
        <v>9.35</v>
      </c>
      <c r="E242" s="36">
        <v>20.61</v>
      </c>
      <c r="F242" s="37">
        <f t="shared" si="6"/>
        <v>192.7</v>
      </c>
    </row>
    <row r="243" spans="1:6" ht="27.6" x14ac:dyDescent="0.3">
      <c r="A243" s="34" t="s">
        <v>1507</v>
      </c>
      <c r="B243" s="35" t="s">
        <v>1131</v>
      </c>
      <c r="C243" s="34" t="s">
        <v>1064</v>
      </c>
      <c r="D243" s="43">
        <v>134.99</v>
      </c>
      <c r="E243" s="36">
        <v>245.81</v>
      </c>
      <c r="F243" s="37">
        <f t="shared" si="6"/>
        <v>33181.89</v>
      </c>
    </row>
    <row r="244" spans="1:6" x14ac:dyDescent="0.3">
      <c r="A244" s="44" t="s">
        <v>1508</v>
      </c>
      <c r="B244" s="45" t="s">
        <v>1105</v>
      </c>
      <c r="C244" s="46" t="s">
        <v>73</v>
      </c>
      <c r="D244" s="47"/>
      <c r="E244" s="48"/>
      <c r="F244" s="47">
        <f>SUM(F245:F252)</f>
        <v>10437.51</v>
      </c>
    </row>
    <row r="245" spans="1:6" ht="27.6" x14ac:dyDescent="0.3">
      <c r="A245" s="1" t="s">
        <v>1509</v>
      </c>
      <c r="B245" s="35" t="s">
        <v>1109</v>
      </c>
      <c r="C245" s="34" t="s">
        <v>1092</v>
      </c>
      <c r="D245" s="36">
        <v>0.64</v>
      </c>
      <c r="E245" s="36">
        <v>570.08000000000004</v>
      </c>
      <c r="F245" s="37">
        <f t="shared" si="6"/>
        <v>364.85</v>
      </c>
    </row>
    <row r="246" spans="1:6" ht="27.6" x14ac:dyDescent="0.3">
      <c r="A246" s="1" t="s">
        <v>1510</v>
      </c>
      <c r="B246" s="35" t="s">
        <v>1107</v>
      </c>
      <c r="C246" s="34" t="s">
        <v>1092</v>
      </c>
      <c r="D246" s="36">
        <v>1.33</v>
      </c>
      <c r="E246" s="36">
        <v>571.13</v>
      </c>
      <c r="F246" s="37">
        <f t="shared" si="6"/>
        <v>759.6</v>
      </c>
    </row>
    <row r="247" spans="1:6" ht="27.6" x14ac:dyDescent="0.3">
      <c r="A247" s="1" t="s">
        <v>1511</v>
      </c>
      <c r="B247" s="35" t="s">
        <v>1111</v>
      </c>
      <c r="C247" s="34" t="s">
        <v>106</v>
      </c>
      <c r="D247" s="36">
        <v>26.4</v>
      </c>
      <c r="E247" s="36">
        <v>22.99</v>
      </c>
      <c r="F247" s="37">
        <f t="shared" si="6"/>
        <v>606.92999999999995</v>
      </c>
    </row>
    <row r="248" spans="1:6" ht="27.6" x14ac:dyDescent="0.3">
      <c r="A248" s="1" t="s">
        <v>1512</v>
      </c>
      <c r="B248" s="35" t="s">
        <v>1113</v>
      </c>
      <c r="C248" s="34" t="s">
        <v>106</v>
      </c>
      <c r="D248" s="36">
        <v>15.51</v>
      </c>
      <c r="E248" s="36">
        <v>21.92</v>
      </c>
      <c r="F248" s="37">
        <f t="shared" si="6"/>
        <v>339.97</v>
      </c>
    </row>
    <row r="249" spans="1:6" ht="27.6" x14ac:dyDescent="0.3">
      <c r="A249" s="1" t="s">
        <v>1513</v>
      </c>
      <c r="B249" s="35" t="s">
        <v>1115</v>
      </c>
      <c r="C249" s="34" t="s">
        <v>106</v>
      </c>
      <c r="D249" s="36">
        <v>94.56</v>
      </c>
      <c r="E249" s="36">
        <v>19.75</v>
      </c>
      <c r="F249" s="37">
        <f t="shared" si="6"/>
        <v>1867.56</v>
      </c>
    </row>
    <row r="250" spans="1:6" ht="27.6" x14ac:dyDescent="0.3">
      <c r="A250" s="1" t="s">
        <v>1514</v>
      </c>
      <c r="B250" s="35" t="s">
        <v>1119</v>
      </c>
      <c r="C250" s="34" t="s">
        <v>106</v>
      </c>
      <c r="D250" s="36">
        <v>15.07</v>
      </c>
      <c r="E250" s="36">
        <v>23.75</v>
      </c>
      <c r="F250" s="37">
        <f t="shared" si="6"/>
        <v>357.91</v>
      </c>
    </row>
    <row r="251" spans="1:6" x14ac:dyDescent="0.3">
      <c r="A251" s="1" t="s">
        <v>1515</v>
      </c>
      <c r="B251" s="35" t="s">
        <v>1123</v>
      </c>
      <c r="C251" s="34" t="s">
        <v>1124</v>
      </c>
      <c r="D251" s="36">
        <v>13.6</v>
      </c>
      <c r="E251" s="36">
        <v>120.7</v>
      </c>
      <c r="F251" s="37">
        <f t="shared" si="6"/>
        <v>1641.52</v>
      </c>
    </row>
    <row r="252" spans="1:6" ht="27.6" x14ac:dyDescent="0.3">
      <c r="A252" s="1" t="s">
        <v>1516</v>
      </c>
      <c r="B252" s="35" t="s">
        <v>1121</v>
      </c>
      <c r="C252" s="34" t="s">
        <v>1064</v>
      </c>
      <c r="D252" s="36">
        <v>21.11</v>
      </c>
      <c r="E252" s="36">
        <v>213.13</v>
      </c>
      <c r="F252" s="37">
        <f t="shared" si="6"/>
        <v>4499.17</v>
      </c>
    </row>
    <row r="253" spans="1:6" x14ac:dyDescent="0.3">
      <c r="A253" s="44" t="s">
        <v>1517</v>
      </c>
      <c r="B253" s="45" t="s">
        <v>1139</v>
      </c>
      <c r="C253" s="46"/>
      <c r="D253" s="47"/>
      <c r="E253" s="48"/>
      <c r="F253" s="47">
        <f>SUM(F254:F259)</f>
        <v>226396.25999999995</v>
      </c>
    </row>
    <row r="254" spans="1:6" ht="41.4" x14ac:dyDescent="0.3">
      <c r="A254" s="34" t="s">
        <v>1518</v>
      </c>
      <c r="B254" s="35" t="s">
        <v>1141</v>
      </c>
      <c r="C254" s="34" t="s">
        <v>106</v>
      </c>
      <c r="D254" s="36">
        <v>7219.96</v>
      </c>
      <c r="E254" s="36">
        <v>19.84</v>
      </c>
      <c r="F254" s="37">
        <f t="shared" si="6"/>
        <v>143244</v>
      </c>
    </row>
    <row r="255" spans="1:6" ht="41.4" x14ac:dyDescent="0.3">
      <c r="A255" s="34" t="s">
        <v>1519</v>
      </c>
      <c r="B255" s="35" t="s">
        <v>1143</v>
      </c>
      <c r="C255" s="34" t="s">
        <v>106</v>
      </c>
      <c r="D255" s="36">
        <v>2327.4899999999998</v>
      </c>
      <c r="E255" s="36">
        <v>19.75</v>
      </c>
      <c r="F255" s="37">
        <f t="shared" si="6"/>
        <v>45967.92</v>
      </c>
    </row>
    <row r="256" spans="1:6" ht="41.4" x14ac:dyDescent="0.3">
      <c r="A256" s="34" t="s">
        <v>1520</v>
      </c>
      <c r="B256" s="35" t="s">
        <v>1145</v>
      </c>
      <c r="C256" s="34" t="s">
        <v>106</v>
      </c>
      <c r="D256" s="36">
        <v>732.49</v>
      </c>
      <c r="E256" s="36">
        <v>27.34</v>
      </c>
      <c r="F256" s="37">
        <f t="shared" si="6"/>
        <v>20026.27</v>
      </c>
    </row>
    <row r="257" spans="1:6" ht="27.6" x14ac:dyDescent="0.3">
      <c r="A257" s="34" t="s">
        <v>1521</v>
      </c>
      <c r="B257" s="35" t="s">
        <v>1147</v>
      </c>
      <c r="C257" s="34" t="s">
        <v>1064</v>
      </c>
      <c r="D257" s="36">
        <v>646.36</v>
      </c>
      <c r="E257" s="36">
        <v>10.63</v>
      </c>
      <c r="F257" s="37">
        <f t="shared" si="6"/>
        <v>6870.8</v>
      </c>
    </row>
    <row r="258" spans="1:6" ht="27.6" x14ac:dyDescent="0.3">
      <c r="A258" s="34" t="s">
        <v>1522</v>
      </c>
      <c r="B258" s="35" t="s">
        <v>1149</v>
      </c>
      <c r="C258" s="34" t="s">
        <v>1064</v>
      </c>
      <c r="D258" s="36">
        <v>323.18</v>
      </c>
      <c r="E258" s="36">
        <v>26.44</v>
      </c>
      <c r="F258" s="37">
        <f t="shared" si="6"/>
        <v>8544.8700000000008</v>
      </c>
    </row>
    <row r="259" spans="1:6" x14ac:dyDescent="0.3">
      <c r="A259" s="34" t="s">
        <v>1523</v>
      </c>
      <c r="B259" s="35" t="s">
        <v>1151</v>
      </c>
      <c r="C259" s="34" t="s">
        <v>1152</v>
      </c>
      <c r="D259" s="36">
        <v>160</v>
      </c>
      <c r="E259" s="36">
        <v>10.89</v>
      </c>
      <c r="F259" s="37">
        <f t="shared" si="6"/>
        <v>1742.4</v>
      </c>
    </row>
    <row r="260" spans="1:6" x14ac:dyDescent="0.3">
      <c r="A260" s="38" t="s">
        <v>1524</v>
      </c>
      <c r="B260" s="39" t="s">
        <v>692</v>
      </c>
      <c r="C260" s="40"/>
      <c r="D260" s="41"/>
      <c r="E260" s="42"/>
      <c r="F260" s="41">
        <f>SUM(F261:F265)</f>
        <v>10895.83</v>
      </c>
    </row>
    <row r="261" spans="1:6" ht="27.6" x14ac:dyDescent="0.3">
      <c r="A261" s="34" t="s">
        <v>1525</v>
      </c>
      <c r="B261" s="35" t="s">
        <v>1155</v>
      </c>
      <c r="C261" s="34" t="s">
        <v>1064</v>
      </c>
      <c r="D261" s="36">
        <v>6.39</v>
      </c>
      <c r="E261" s="36">
        <v>905.8</v>
      </c>
      <c r="F261" s="37">
        <f t="shared" si="6"/>
        <v>5788.06</v>
      </c>
    </row>
    <row r="262" spans="1:6" x14ac:dyDescent="0.3">
      <c r="A262" s="34" t="s">
        <v>1526</v>
      </c>
      <c r="B262" s="35" t="s">
        <v>1159</v>
      </c>
      <c r="C262" s="34" t="s">
        <v>179</v>
      </c>
      <c r="D262" s="36">
        <v>15</v>
      </c>
      <c r="E262" s="36">
        <v>21.94</v>
      </c>
      <c r="F262" s="37">
        <f t="shared" si="6"/>
        <v>329.1</v>
      </c>
    </row>
    <row r="263" spans="1:6" ht="27.6" x14ac:dyDescent="0.3">
      <c r="A263" s="34" t="s">
        <v>1527</v>
      </c>
      <c r="B263" s="35" t="s">
        <v>1161</v>
      </c>
      <c r="C263" s="34" t="s">
        <v>1124</v>
      </c>
      <c r="D263" s="36">
        <v>1.68</v>
      </c>
      <c r="E263" s="36">
        <v>525.16999999999996</v>
      </c>
      <c r="F263" s="37">
        <f t="shared" si="6"/>
        <v>882.28</v>
      </c>
    </row>
    <row r="264" spans="1:6" ht="27.6" x14ac:dyDescent="0.3">
      <c r="A264" s="34" t="s">
        <v>1528</v>
      </c>
      <c r="B264" s="35" t="s">
        <v>1163</v>
      </c>
      <c r="C264" s="34" t="s">
        <v>1064</v>
      </c>
      <c r="D264" s="36">
        <v>1.68</v>
      </c>
      <c r="E264" s="36">
        <v>441.44</v>
      </c>
      <c r="F264" s="37">
        <f t="shared" si="6"/>
        <v>741.61</v>
      </c>
    </row>
    <row r="265" spans="1:6" ht="27.6" x14ac:dyDescent="0.3">
      <c r="A265" s="34" t="s">
        <v>1529</v>
      </c>
      <c r="B265" s="35" t="s">
        <v>1165</v>
      </c>
      <c r="C265" s="34" t="s">
        <v>1124</v>
      </c>
      <c r="D265" s="36">
        <v>8.4</v>
      </c>
      <c r="E265" s="36">
        <v>375.57</v>
      </c>
      <c r="F265" s="37">
        <f t="shared" si="6"/>
        <v>3154.78</v>
      </c>
    </row>
    <row r="266" spans="1:6" x14ac:dyDescent="0.3">
      <c r="A266" s="38" t="s">
        <v>1530</v>
      </c>
      <c r="B266" s="39" t="s">
        <v>1170</v>
      </c>
      <c r="C266" s="40" t="s">
        <v>73</v>
      </c>
      <c r="D266" s="41"/>
      <c r="E266" s="42"/>
      <c r="F266" s="41">
        <f>SUM(F267:F284)</f>
        <v>140530.88999999998</v>
      </c>
    </row>
    <row r="267" spans="1:6" ht="27.6" x14ac:dyDescent="0.3">
      <c r="A267" s="34" t="s">
        <v>1531</v>
      </c>
      <c r="B267" s="35" t="s">
        <v>1172</v>
      </c>
      <c r="C267" s="49" t="s">
        <v>1124</v>
      </c>
      <c r="D267" s="43">
        <v>96.08</v>
      </c>
      <c r="E267" s="36">
        <v>76.36</v>
      </c>
      <c r="F267" s="37">
        <f t="shared" si="6"/>
        <v>7336.66</v>
      </c>
    </row>
    <row r="268" spans="1:6" ht="27.6" x14ac:dyDescent="0.3">
      <c r="A268" s="34" t="s">
        <v>1532</v>
      </c>
      <c r="B268" s="35" t="s">
        <v>1174</v>
      </c>
      <c r="C268" s="49" t="s">
        <v>1064</v>
      </c>
      <c r="D268" s="43">
        <v>81.14</v>
      </c>
      <c r="E268" s="36">
        <v>3.88</v>
      </c>
      <c r="F268" s="37">
        <f t="shared" si="6"/>
        <v>314.82</v>
      </c>
    </row>
    <row r="269" spans="1:6" ht="27.6" x14ac:dyDescent="0.3">
      <c r="A269" s="34" t="s">
        <v>1533</v>
      </c>
      <c r="B269" s="35" t="s">
        <v>1176</v>
      </c>
      <c r="C269" s="49" t="s">
        <v>1064</v>
      </c>
      <c r="D269" s="43">
        <v>315.45999999999998</v>
      </c>
      <c r="E269" s="36">
        <v>9.58</v>
      </c>
      <c r="F269" s="37">
        <f t="shared" si="6"/>
        <v>3022.1</v>
      </c>
    </row>
    <row r="270" spans="1:6" ht="27.6" x14ac:dyDescent="0.3">
      <c r="A270" s="34" t="s">
        <v>1534</v>
      </c>
      <c r="B270" s="35" t="s">
        <v>1178</v>
      </c>
      <c r="C270" s="49" t="s">
        <v>1064</v>
      </c>
      <c r="D270" s="43">
        <v>260.06</v>
      </c>
      <c r="E270" s="36">
        <v>21.29</v>
      </c>
      <c r="F270" s="37">
        <f t="shared" si="6"/>
        <v>5536.67</v>
      </c>
    </row>
    <row r="271" spans="1:6" ht="41.4" x14ac:dyDescent="0.3">
      <c r="A271" s="34" t="s">
        <v>1535</v>
      </c>
      <c r="B271" s="35" t="s">
        <v>1180</v>
      </c>
      <c r="C271" s="49" t="s">
        <v>1064</v>
      </c>
      <c r="D271" s="43">
        <v>25.33</v>
      </c>
      <c r="E271" s="36">
        <v>39.78</v>
      </c>
      <c r="F271" s="37">
        <f t="shared" si="6"/>
        <v>1007.62</v>
      </c>
    </row>
    <row r="272" spans="1:6" ht="41.4" x14ac:dyDescent="0.3">
      <c r="A272" s="34" t="s">
        <v>1536</v>
      </c>
      <c r="B272" s="35" t="s">
        <v>1182</v>
      </c>
      <c r="C272" s="49" t="s">
        <v>1064</v>
      </c>
      <c r="D272" s="43">
        <v>81.14</v>
      </c>
      <c r="E272" s="36">
        <v>36.380000000000003</v>
      </c>
      <c r="F272" s="37">
        <f t="shared" si="6"/>
        <v>2951.87</v>
      </c>
    </row>
    <row r="273" spans="1:6" ht="41.4" x14ac:dyDescent="0.3">
      <c r="A273" s="34" t="s">
        <v>1537</v>
      </c>
      <c r="B273" s="35" t="s">
        <v>1184</v>
      </c>
      <c r="C273" s="49" t="s">
        <v>1064</v>
      </c>
      <c r="D273" s="43">
        <v>260.06</v>
      </c>
      <c r="E273" s="36">
        <v>57.57</v>
      </c>
      <c r="F273" s="37">
        <f t="shared" si="6"/>
        <v>14971.65</v>
      </c>
    </row>
    <row r="274" spans="1:6" ht="41.4" x14ac:dyDescent="0.3">
      <c r="A274" s="34" t="s">
        <v>1538</v>
      </c>
      <c r="B274" s="35" t="s">
        <v>1186</v>
      </c>
      <c r="C274" s="49" t="s">
        <v>1064</v>
      </c>
      <c r="D274" s="43">
        <v>315.45999999999998</v>
      </c>
      <c r="E274" s="36">
        <v>32.81</v>
      </c>
      <c r="F274" s="37">
        <f t="shared" si="6"/>
        <v>10350.24</v>
      </c>
    </row>
    <row r="275" spans="1:6" x14ac:dyDescent="0.3">
      <c r="A275" s="34" t="s">
        <v>1539</v>
      </c>
      <c r="B275" s="35" t="s">
        <v>1188</v>
      </c>
      <c r="C275" s="49" t="s">
        <v>1064</v>
      </c>
      <c r="D275" s="43">
        <v>374.93</v>
      </c>
      <c r="E275" s="36">
        <v>24.97</v>
      </c>
      <c r="F275" s="37">
        <f t="shared" si="6"/>
        <v>9362</v>
      </c>
    </row>
    <row r="276" spans="1:6" x14ac:dyDescent="0.3">
      <c r="A276" s="34" t="s">
        <v>1540</v>
      </c>
      <c r="B276" s="35" t="s">
        <v>1190</v>
      </c>
      <c r="C276" s="49" t="s">
        <v>1064</v>
      </c>
      <c r="D276" s="43">
        <v>260.06</v>
      </c>
      <c r="E276" s="36">
        <v>14.8</v>
      </c>
      <c r="F276" s="37">
        <f t="shared" si="6"/>
        <v>3848.88</v>
      </c>
    </row>
    <row r="277" spans="1:6" x14ac:dyDescent="0.3">
      <c r="A277" s="34" t="s">
        <v>1541</v>
      </c>
      <c r="B277" s="35" t="s">
        <v>711</v>
      </c>
      <c r="C277" s="49" t="s">
        <v>1064</v>
      </c>
      <c r="D277" s="43">
        <v>59.48</v>
      </c>
      <c r="E277" s="36">
        <v>13.38</v>
      </c>
      <c r="F277" s="37">
        <f t="shared" si="6"/>
        <v>795.84</v>
      </c>
    </row>
    <row r="278" spans="1:6" x14ac:dyDescent="0.3">
      <c r="A278" s="34" t="s">
        <v>1542</v>
      </c>
      <c r="B278" s="35" t="s">
        <v>707</v>
      </c>
      <c r="C278" s="49" t="s">
        <v>1064</v>
      </c>
      <c r="D278" s="43">
        <v>315.45999999999998</v>
      </c>
      <c r="E278" s="36">
        <v>15.19</v>
      </c>
      <c r="F278" s="37">
        <f t="shared" si="6"/>
        <v>4791.83</v>
      </c>
    </row>
    <row r="279" spans="1:6" ht="27.6" x14ac:dyDescent="0.3">
      <c r="A279" s="34" t="s">
        <v>1543</v>
      </c>
      <c r="B279" s="35" t="s">
        <v>663</v>
      </c>
      <c r="C279" s="49" t="s">
        <v>1064</v>
      </c>
      <c r="D279" s="43">
        <v>21.66</v>
      </c>
      <c r="E279" s="36">
        <v>74.02</v>
      </c>
      <c r="F279" s="37">
        <f t="shared" si="6"/>
        <v>1603.27</v>
      </c>
    </row>
    <row r="280" spans="1:6" ht="27.6" x14ac:dyDescent="0.3">
      <c r="A280" s="34" t="s">
        <v>1544</v>
      </c>
      <c r="B280" s="35" t="s">
        <v>1195</v>
      </c>
      <c r="C280" s="49" t="s">
        <v>1064</v>
      </c>
      <c r="D280" s="43">
        <v>114.87</v>
      </c>
      <c r="E280" s="36">
        <v>107.19</v>
      </c>
      <c r="F280" s="37">
        <f t="shared" si="6"/>
        <v>12312.91</v>
      </c>
    </row>
    <row r="281" spans="1:6" x14ac:dyDescent="0.3">
      <c r="A281" s="34" t="s">
        <v>1545</v>
      </c>
      <c r="B281" s="35" t="s">
        <v>1197</v>
      </c>
      <c r="C281" s="49" t="s">
        <v>1064</v>
      </c>
      <c r="D281" s="43">
        <v>70.62</v>
      </c>
      <c r="E281" s="36">
        <v>796.35</v>
      </c>
      <c r="F281" s="37">
        <f t="shared" si="6"/>
        <v>56238.23</v>
      </c>
    </row>
    <row r="282" spans="1:6" x14ac:dyDescent="0.3">
      <c r="A282" s="34" t="s">
        <v>1546</v>
      </c>
      <c r="B282" s="35" t="s">
        <v>1199</v>
      </c>
      <c r="C282" s="49" t="s">
        <v>1200</v>
      </c>
      <c r="D282" s="43">
        <v>50</v>
      </c>
      <c r="E282" s="36">
        <v>0.28000000000000003</v>
      </c>
      <c r="F282" s="37">
        <f t="shared" si="6"/>
        <v>14</v>
      </c>
    </row>
    <row r="283" spans="1:6" x14ac:dyDescent="0.3">
      <c r="A283" s="34" t="s">
        <v>1547</v>
      </c>
      <c r="B283" s="35" t="s">
        <v>1207</v>
      </c>
      <c r="C283" s="49" t="s">
        <v>1092</v>
      </c>
      <c r="D283" s="43">
        <v>641.25</v>
      </c>
      <c r="E283" s="36">
        <v>5.48</v>
      </c>
      <c r="F283" s="37">
        <f t="shared" si="6"/>
        <v>3514.05</v>
      </c>
    </row>
    <row r="284" spans="1:6" ht="27.6" x14ac:dyDescent="0.3">
      <c r="A284" s="34" t="s">
        <v>1548</v>
      </c>
      <c r="B284" s="35" t="s">
        <v>1204</v>
      </c>
      <c r="C284" s="49" t="s">
        <v>1205</v>
      </c>
      <c r="D284" s="43">
        <v>135</v>
      </c>
      <c r="E284" s="36">
        <v>18.95</v>
      </c>
      <c r="F284" s="37">
        <f t="shared" si="6"/>
        <v>2558.25</v>
      </c>
    </row>
    <row r="285" spans="1:6" x14ac:dyDescent="0.3">
      <c r="A285" s="38" t="s">
        <v>1549</v>
      </c>
      <c r="B285" s="39" t="s">
        <v>1209</v>
      </c>
      <c r="C285" s="40" t="s">
        <v>73</v>
      </c>
      <c r="D285" s="41"/>
      <c r="E285" s="42"/>
      <c r="F285" s="41">
        <f>SUM(F286)</f>
        <v>5122.59</v>
      </c>
    </row>
    <row r="286" spans="1:6" ht="27.6" x14ac:dyDescent="0.3">
      <c r="A286" s="34" t="s">
        <v>1550</v>
      </c>
      <c r="B286" s="35" t="s">
        <v>1211</v>
      </c>
      <c r="C286" s="34" t="s">
        <v>1064</v>
      </c>
      <c r="D286" s="43">
        <v>28.92</v>
      </c>
      <c r="E286" s="36">
        <v>177.13</v>
      </c>
      <c r="F286" s="37">
        <f t="shared" si="6"/>
        <v>5122.59</v>
      </c>
    </row>
    <row r="287" spans="1:6" x14ac:dyDescent="0.3">
      <c r="A287" s="60" t="s">
        <v>1551</v>
      </c>
      <c r="B287" s="51" t="s">
        <v>720</v>
      </c>
      <c r="C287" s="51"/>
      <c r="D287" s="52"/>
      <c r="E287" s="53"/>
      <c r="F287" s="52">
        <f>SUM(F288,F298,F300,F306)</f>
        <v>19545.2</v>
      </c>
    </row>
    <row r="288" spans="1:6" x14ac:dyDescent="0.3">
      <c r="A288" s="44" t="s">
        <v>1552</v>
      </c>
      <c r="B288" s="45" t="s">
        <v>1219</v>
      </c>
      <c r="C288" s="46" t="s">
        <v>73</v>
      </c>
      <c r="D288" s="47"/>
      <c r="E288" s="48"/>
      <c r="F288" s="47">
        <f>SUM(F289:F297)</f>
        <v>4094.6600000000003</v>
      </c>
    </row>
    <row r="289" spans="1:6" ht="41.4" x14ac:dyDescent="0.3">
      <c r="A289" s="54" t="s">
        <v>1553</v>
      </c>
      <c r="B289" s="35" t="s">
        <v>1221</v>
      </c>
      <c r="C289" s="34" t="s">
        <v>1200</v>
      </c>
      <c r="D289" s="43">
        <v>1</v>
      </c>
      <c r="E289" s="36">
        <v>742.77</v>
      </c>
      <c r="F289" s="37">
        <f t="shared" ref="F289:F352" si="7">ROUNDDOWN(D289*E289,2)</f>
        <v>742.77</v>
      </c>
    </row>
    <row r="290" spans="1:6" ht="27.6" x14ac:dyDescent="0.3">
      <c r="A290" s="54" t="s">
        <v>1554</v>
      </c>
      <c r="B290" s="35" t="s">
        <v>1223</v>
      </c>
      <c r="C290" s="56" t="s">
        <v>217</v>
      </c>
      <c r="D290" s="43">
        <v>1</v>
      </c>
      <c r="E290" s="36">
        <v>316.81</v>
      </c>
      <c r="F290" s="37">
        <f t="shared" si="7"/>
        <v>316.81</v>
      </c>
    </row>
    <row r="291" spans="1:6" ht="27.6" x14ac:dyDescent="0.3">
      <c r="A291" s="54" t="s">
        <v>1555</v>
      </c>
      <c r="B291" s="35" t="s">
        <v>1225</v>
      </c>
      <c r="C291" s="34" t="s">
        <v>1200</v>
      </c>
      <c r="D291" s="43">
        <v>1</v>
      </c>
      <c r="E291" s="36">
        <v>476</v>
      </c>
      <c r="F291" s="37">
        <f t="shared" si="7"/>
        <v>476</v>
      </c>
    </row>
    <row r="292" spans="1:6" ht="27.6" x14ac:dyDescent="0.3">
      <c r="A292" s="54" t="s">
        <v>1556</v>
      </c>
      <c r="B292" s="35" t="s">
        <v>1227</v>
      </c>
      <c r="C292" s="34" t="s">
        <v>1200</v>
      </c>
      <c r="D292" s="43">
        <v>1</v>
      </c>
      <c r="E292" s="36">
        <v>1457.84</v>
      </c>
      <c r="F292" s="37">
        <f t="shared" si="7"/>
        <v>1457.84</v>
      </c>
    </row>
    <row r="293" spans="1:6" ht="27.6" x14ac:dyDescent="0.3">
      <c r="A293" s="54" t="s">
        <v>1557</v>
      </c>
      <c r="B293" s="35" t="s">
        <v>1229</v>
      </c>
      <c r="C293" s="56" t="s">
        <v>217</v>
      </c>
      <c r="D293" s="43">
        <v>4</v>
      </c>
      <c r="E293" s="36">
        <v>49.84</v>
      </c>
      <c r="F293" s="37">
        <f t="shared" si="7"/>
        <v>199.36</v>
      </c>
    </row>
    <row r="294" spans="1:6" ht="27.6" x14ac:dyDescent="0.3">
      <c r="A294" s="54" t="s">
        <v>1558</v>
      </c>
      <c r="B294" s="35" t="s">
        <v>1231</v>
      </c>
      <c r="C294" s="56" t="s">
        <v>217</v>
      </c>
      <c r="D294" s="43">
        <v>2</v>
      </c>
      <c r="E294" s="36">
        <v>72.34</v>
      </c>
      <c r="F294" s="37">
        <f t="shared" si="7"/>
        <v>144.68</v>
      </c>
    </row>
    <row r="295" spans="1:6" ht="27.6" x14ac:dyDescent="0.3">
      <c r="A295" s="54" t="s">
        <v>1559</v>
      </c>
      <c r="B295" s="35" t="s">
        <v>1233</v>
      </c>
      <c r="C295" s="34" t="s">
        <v>1200</v>
      </c>
      <c r="D295" s="43">
        <v>1</v>
      </c>
      <c r="E295" s="36">
        <v>59.86</v>
      </c>
      <c r="F295" s="37">
        <f t="shared" si="7"/>
        <v>59.86</v>
      </c>
    </row>
    <row r="296" spans="1:6" ht="27.6" x14ac:dyDescent="0.3">
      <c r="A296" s="54" t="s">
        <v>1560</v>
      </c>
      <c r="B296" s="35" t="s">
        <v>1235</v>
      </c>
      <c r="C296" s="34" t="s">
        <v>217</v>
      </c>
      <c r="D296" s="43">
        <v>1</v>
      </c>
      <c r="E296" s="36">
        <v>653.23</v>
      </c>
      <c r="F296" s="37">
        <f t="shared" si="7"/>
        <v>653.23</v>
      </c>
    </row>
    <row r="297" spans="1:6" ht="27.6" x14ac:dyDescent="0.3">
      <c r="A297" s="54" t="s">
        <v>1561</v>
      </c>
      <c r="B297" s="35" t="s">
        <v>1237</v>
      </c>
      <c r="C297" s="34" t="s">
        <v>217</v>
      </c>
      <c r="D297" s="43">
        <v>1</v>
      </c>
      <c r="E297" s="36">
        <v>44.11</v>
      </c>
      <c r="F297" s="37">
        <f t="shared" si="7"/>
        <v>44.11</v>
      </c>
    </row>
    <row r="298" spans="1:6" x14ac:dyDescent="0.3">
      <c r="A298" s="44" t="s">
        <v>1562</v>
      </c>
      <c r="B298" s="45" t="s">
        <v>1239</v>
      </c>
      <c r="C298" s="46" t="s">
        <v>73</v>
      </c>
      <c r="D298" s="47"/>
      <c r="E298" s="48"/>
      <c r="F298" s="47">
        <f>SUM(F299)</f>
        <v>1123.2</v>
      </c>
    </row>
    <row r="299" spans="1:6" ht="41.4" x14ac:dyDescent="0.3">
      <c r="A299" s="54" t="s">
        <v>1563</v>
      </c>
      <c r="B299" s="35" t="s">
        <v>1241</v>
      </c>
      <c r="C299" s="34" t="s">
        <v>179</v>
      </c>
      <c r="D299" s="43">
        <v>24</v>
      </c>
      <c r="E299" s="36">
        <v>46.8</v>
      </c>
      <c r="F299" s="37">
        <f t="shared" si="7"/>
        <v>1123.2</v>
      </c>
    </row>
    <row r="300" spans="1:6" x14ac:dyDescent="0.3">
      <c r="A300" s="44" t="s">
        <v>1564</v>
      </c>
      <c r="B300" s="45" t="s">
        <v>1245</v>
      </c>
      <c r="C300" s="46" t="s">
        <v>73</v>
      </c>
      <c r="D300" s="47"/>
      <c r="E300" s="48"/>
      <c r="F300" s="47">
        <f>SUM(F301:F305)</f>
        <v>9692.4</v>
      </c>
    </row>
    <row r="301" spans="1:6" ht="41.4" x14ac:dyDescent="0.3">
      <c r="A301" s="54" t="s">
        <v>1565</v>
      </c>
      <c r="B301" s="35" t="s">
        <v>1247</v>
      </c>
      <c r="C301" s="34" t="s">
        <v>179</v>
      </c>
      <c r="D301" s="43">
        <v>24</v>
      </c>
      <c r="E301" s="36">
        <v>79.59</v>
      </c>
      <c r="F301" s="37">
        <f t="shared" si="7"/>
        <v>1910.16</v>
      </c>
    </row>
    <row r="302" spans="1:6" ht="41.4" x14ac:dyDescent="0.3">
      <c r="A302" s="54" t="s">
        <v>1566</v>
      </c>
      <c r="B302" s="35" t="s">
        <v>1249</v>
      </c>
      <c r="C302" s="34" t="s">
        <v>179</v>
      </c>
      <c r="D302" s="43">
        <v>30</v>
      </c>
      <c r="E302" s="36">
        <v>62.19</v>
      </c>
      <c r="F302" s="37">
        <f t="shared" si="7"/>
        <v>1865.7</v>
      </c>
    </row>
    <row r="303" spans="1:6" ht="41.4" x14ac:dyDescent="0.3">
      <c r="A303" s="54" t="s">
        <v>1567</v>
      </c>
      <c r="B303" s="35" t="s">
        <v>1251</v>
      </c>
      <c r="C303" s="34" t="s">
        <v>179</v>
      </c>
      <c r="D303" s="43">
        <v>18</v>
      </c>
      <c r="E303" s="36">
        <v>96.71</v>
      </c>
      <c r="F303" s="37">
        <f t="shared" si="7"/>
        <v>1740.78</v>
      </c>
    </row>
    <row r="304" spans="1:6" ht="27.6" x14ac:dyDescent="0.3">
      <c r="A304" s="54" t="s">
        <v>1568</v>
      </c>
      <c r="B304" s="58" t="s">
        <v>1569</v>
      </c>
      <c r="C304" s="1" t="s">
        <v>217</v>
      </c>
      <c r="D304" s="37">
        <v>1</v>
      </c>
      <c r="E304" s="36">
        <v>4082.04</v>
      </c>
      <c r="F304" s="37">
        <f t="shared" si="7"/>
        <v>4082.04</v>
      </c>
    </row>
    <row r="305" spans="1:6" ht="27.6" x14ac:dyDescent="0.3">
      <c r="A305" s="54" t="s">
        <v>1570</v>
      </c>
      <c r="B305" s="58" t="s">
        <v>1091</v>
      </c>
      <c r="C305" s="1" t="s">
        <v>1092</v>
      </c>
      <c r="D305" s="37">
        <v>1.1100000000000001</v>
      </c>
      <c r="E305" s="36">
        <v>84.44</v>
      </c>
      <c r="F305" s="37">
        <f t="shared" si="7"/>
        <v>93.72</v>
      </c>
    </row>
    <row r="306" spans="1:6" x14ac:dyDescent="0.3">
      <c r="A306" s="44" t="s">
        <v>1571</v>
      </c>
      <c r="B306" s="45" t="s">
        <v>1253</v>
      </c>
      <c r="C306" s="46" t="s">
        <v>73</v>
      </c>
      <c r="D306" s="47"/>
      <c r="E306" s="48"/>
      <c r="F306" s="47">
        <f>SUM(F307:F308)</f>
        <v>4634.9399999999996</v>
      </c>
    </row>
    <row r="307" spans="1:6" ht="41.4" x14ac:dyDescent="0.3">
      <c r="A307" s="54" t="s">
        <v>1572</v>
      </c>
      <c r="B307" s="35" t="s">
        <v>1255</v>
      </c>
      <c r="C307" s="34" t="s">
        <v>179</v>
      </c>
      <c r="D307" s="43">
        <v>18</v>
      </c>
      <c r="E307" s="36">
        <v>57.32</v>
      </c>
      <c r="F307" s="37">
        <f t="shared" si="7"/>
        <v>1031.76</v>
      </c>
    </row>
    <row r="308" spans="1:6" ht="41.4" x14ac:dyDescent="0.3">
      <c r="A308" s="54" t="s">
        <v>1573</v>
      </c>
      <c r="B308" s="35" t="s">
        <v>1257</v>
      </c>
      <c r="C308" s="34" t="s">
        <v>179</v>
      </c>
      <c r="D308" s="43">
        <v>42</v>
      </c>
      <c r="E308" s="36">
        <v>85.79</v>
      </c>
      <c r="F308" s="37">
        <f t="shared" si="7"/>
        <v>3603.18</v>
      </c>
    </row>
    <row r="309" spans="1:6" x14ac:dyDescent="0.3">
      <c r="A309" s="38" t="s">
        <v>1574</v>
      </c>
      <c r="B309" s="39" t="s">
        <v>1261</v>
      </c>
      <c r="C309" s="40" t="s">
        <v>73</v>
      </c>
      <c r="D309" s="41"/>
      <c r="E309" s="42"/>
      <c r="F309" s="41">
        <f>SUM(F310:F358)</f>
        <v>37002.560000000005</v>
      </c>
    </row>
    <row r="310" spans="1:6" ht="27.6" x14ac:dyDescent="0.3">
      <c r="A310" s="1" t="s">
        <v>1575</v>
      </c>
      <c r="B310" s="35" t="s">
        <v>292</v>
      </c>
      <c r="C310" s="34" t="s">
        <v>217</v>
      </c>
      <c r="D310" s="43">
        <v>1</v>
      </c>
      <c r="E310" s="36">
        <v>27.15</v>
      </c>
      <c r="F310" s="37">
        <f t="shared" si="7"/>
        <v>27.15</v>
      </c>
    </row>
    <row r="311" spans="1:6" ht="27.6" x14ac:dyDescent="0.3">
      <c r="A311" s="1" t="s">
        <v>1576</v>
      </c>
      <c r="B311" s="35" t="s">
        <v>1264</v>
      </c>
      <c r="C311" s="34" t="s">
        <v>1200</v>
      </c>
      <c r="D311" s="43">
        <v>1</v>
      </c>
      <c r="E311" s="36">
        <v>2378.4699999999998</v>
      </c>
      <c r="F311" s="37">
        <f t="shared" si="7"/>
        <v>2378.4699999999998</v>
      </c>
    </row>
    <row r="312" spans="1:6" x14ac:dyDescent="0.3">
      <c r="A312" s="1" t="s">
        <v>1577</v>
      </c>
      <c r="B312" s="35" t="s">
        <v>1266</v>
      </c>
      <c r="C312" s="34" t="s">
        <v>1200</v>
      </c>
      <c r="D312" s="43">
        <v>1</v>
      </c>
      <c r="E312" s="36">
        <v>122.85</v>
      </c>
      <c r="F312" s="37">
        <f t="shared" si="7"/>
        <v>122.85</v>
      </c>
    </row>
    <row r="313" spans="1:6" ht="27.6" x14ac:dyDescent="0.3">
      <c r="A313" s="1" t="s">
        <v>1578</v>
      </c>
      <c r="B313" s="35" t="s">
        <v>1268</v>
      </c>
      <c r="C313" s="34" t="s">
        <v>217</v>
      </c>
      <c r="D313" s="43">
        <v>26</v>
      </c>
      <c r="E313" s="36">
        <v>43.52</v>
      </c>
      <c r="F313" s="37">
        <f t="shared" si="7"/>
        <v>1131.52</v>
      </c>
    </row>
    <row r="314" spans="1:6" ht="27.6" x14ac:dyDescent="0.3">
      <c r="A314" s="1" t="s">
        <v>1579</v>
      </c>
      <c r="B314" s="35" t="s">
        <v>1580</v>
      </c>
      <c r="C314" s="34" t="s">
        <v>217</v>
      </c>
      <c r="D314" s="43">
        <v>1</v>
      </c>
      <c r="E314" s="36">
        <v>1309.46</v>
      </c>
      <c r="F314" s="37">
        <f t="shared" si="7"/>
        <v>1309.46</v>
      </c>
    </row>
    <row r="315" spans="1:6" ht="27.6" x14ac:dyDescent="0.3">
      <c r="A315" s="1" t="s">
        <v>1581</v>
      </c>
      <c r="B315" s="35" t="s">
        <v>1272</v>
      </c>
      <c r="C315" s="34" t="s">
        <v>1200</v>
      </c>
      <c r="D315" s="43">
        <v>4</v>
      </c>
      <c r="E315" s="36">
        <v>1097.8800000000001</v>
      </c>
      <c r="F315" s="37">
        <f t="shared" si="7"/>
        <v>4391.5200000000004</v>
      </c>
    </row>
    <row r="316" spans="1:6" x14ac:dyDescent="0.3">
      <c r="A316" s="1" t="s">
        <v>1582</v>
      </c>
      <c r="B316" s="35" t="s">
        <v>1274</v>
      </c>
      <c r="C316" s="34" t="s">
        <v>1200</v>
      </c>
      <c r="D316" s="43">
        <v>34</v>
      </c>
      <c r="E316" s="36">
        <v>22.48</v>
      </c>
      <c r="F316" s="37">
        <f t="shared" si="7"/>
        <v>764.32</v>
      </c>
    </row>
    <row r="317" spans="1:6" x14ac:dyDescent="0.3">
      <c r="A317" s="1" t="s">
        <v>1583</v>
      </c>
      <c r="B317" s="35" t="s">
        <v>1276</v>
      </c>
      <c r="C317" s="34" t="s">
        <v>1200</v>
      </c>
      <c r="D317" s="43">
        <v>3</v>
      </c>
      <c r="E317" s="36">
        <v>190.86</v>
      </c>
      <c r="F317" s="37">
        <f t="shared" si="7"/>
        <v>572.58000000000004</v>
      </c>
    </row>
    <row r="318" spans="1:6" x14ac:dyDescent="0.3">
      <c r="A318" s="1" t="s">
        <v>1584</v>
      </c>
      <c r="B318" s="35" t="s">
        <v>1278</v>
      </c>
      <c r="C318" s="34" t="s">
        <v>1200</v>
      </c>
      <c r="D318" s="43">
        <v>1</v>
      </c>
      <c r="E318" s="36">
        <v>63.51</v>
      </c>
      <c r="F318" s="37">
        <f t="shared" si="7"/>
        <v>63.51</v>
      </c>
    </row>
    <row r="319" spans="1:6" ht="27.6" x14ac:dyDescent="0.3">
      <c r="A319" s="1" t="s">
        <v>1585</v>
      </c>
      <c r="B319" s="35" t="s">
        <v>1280</v>
      </c>
      <c r="C319" s="56" t="s">
        <v>217</v>
      </c>
      <c r="D319" s="43">
        <v>5</v>
      </c>
      <c r="E319" s="36">
        <v>33.299999999999997</v>
      </c>
      <c r="F319" s="37">
        <f t="shared" si="7"/>
        <v>166.5</v>
      </c>
    </row>
    <row r="320" spans="1:6" ht="27.6" x14ac:dyDescent="0.3">
      <c r="A320" s="1" t="s">
        <v>1586</v>
      </c>
      <c r="B320" s="35" t="s">
        <v>362</v>
      </c>
      <c r="C320" s="34" t="s">
        <v>217</v>
      </c>
      <c r="D320" s="43">
        <v>6</v>
      </c>
      <c r="E320" s="36">
        <v>48.88</v>
      </c>
      <c r="F320" s="37">
        <f t="shared" si="7"/>
        <v>293.27999999999997</v>
      </c>
    </row>
    <row r="321" spans="1:6" x14ac:dyDescent="0.3">
      <c r="A321" s="1" t="s">
        <v>1587</v>
      </c>
      <c r="B321" s="35" t="s">
        <v>1285</v>
      </c>
      <c r="C321" s="34" t="s">
        <v>1200</v>
      </c>
      <c r="D321" s="43">
        <v>5</v>
      </c>
      <c r="E321" s="36">
        <v>21.76</v>
      </c>
      <c r="F321" s="37">
        <f t="shared" si="7"/>
        <v>108.8</v>
      </c>
    </row>
    <row r="322" spans="1:6" ht="27.6" x14ac:dyDescent="0.3">
      <c r="A322" s="1" t="s">
        <v>1588</v>
      </c>
      <c r="B322" s="35" t="s">
        <v>1589</v>
      </c>
      <c r="C322" s="34" t="s">
        <v>217</v>
      </c>
      <c r="D322" s="43">
        <v>10</v>
      </c>
      <c r="E322" s="36">
        <v>2.2200000000000002</v>
      </c>
      <c r="F322" s="37">
        <f t="shared" si="7"/>
        <v>22.2</v>
      </c>
    </row>
    <row r="323" spans="1:6" x14ac:dyDescent="0.3">
      <c r="A323" s="1" t="s">
        <v>1590</v>
      </c>
      <c r="B323" s="35" t="s">
        <v>1293</v>
      </c>
      <c r="C323" s="34" t="s">
        <v>1200</v>
      </c>
      <c r="D323" s="43">
        <v>54</v>
      </c>
      <c r="E323" s="36">
        <v>0.71</v>
      </c>
      <c r="F323" s="37">
        <f t="shared" si="7"/>
        <v>38.340000000000003</v>
      </c>
    </row>
    <row r="324" spans="1:6" x14ac:dyDescent="0.3">
      <c r="A324" s="1" t="s">
        <v>1591</v>
      </c>
      <c r="B324" s="35" t="s">
        <v>1295</v>
      </c>
      <c r="C324" s="34" t="s">
        <v>1200</v>
      </c>
      <c r="D324" s="43">
        <v>43</v>
      </c>
      <c r="E324" s="36">
        <v>19.04</v>
      </c>
      <c r="F324" s="37">
        <f t="shared" si="7"/>
        <v>818.72</v>
      </c>
    </row>
    <row r="325" spans="1:6" x14ac:dyDescent="0.3">
      <c r="A325" s="1" t="s">
        <v>1592</v>
      </c>
      <c r="B325" s="35" t="s">
        <v>1297</v>
      </c>
      <c r="C325" s="34" t="s">
        <v>1200</v>
      </c>
      <c r="D325" s="43">
        <v>6</v>
      </c>
      <c r="E325" s="36">
        <v>75.319999999999993</v>
      </c>
      <c r="F325" s="37">
        <f t="shared" si="7"/>
        <v>451.92</v>
      </c>
    </row>
    <row r="326" spans="1:6" ht="27.6" x14ac:dyDescent="0.3">
      <c r="A326" s="1" t="s">
        <v>1593</v>
      </c>
      <c r="B326" s="35" t="s">
        <v>1299</v>
      </c>
      <c r="C326" s="34" t="s">
        <v>1168</v>
      </c>
      <c r="D326" s="43">
        <v>50</v>
      </c>
      <c r="E326" s="36">
        <v>27.47</v>
      </c>
      <c r="F326" s="37">
        <f t="shared" si="7"/>
        <v>1373.5</v>
      </c>
    </row>
    <row r="327" spans="1:6" ht="27.6" x14ac:dyDescent="0.3">
      <c r="A327" s="1" t="s">
        <v>1594</v>
      </c>
      <c r="B327" s="35" t="s">
        <v>1301</v>
      </c>
      <c r="C327" s="34" t="s">
        <v>179</v>
      </c>
      <c r="D327" s="43">
        <v>70</v>
      </c>
      <c r="E327" s="36">
        <v>12.74</v>
      </c>
      <c r="F327" s="37">
        <f t="shared" si="7"/>
        <v>891.8</v>
      </c>
    </row>
    <row r="328" spans="1:6" x14ac:dyDescent="0.3">
      <c r="A328" s="1" t="s">
        <v>1595</v>
      </c>
      <c r="B328" s="35" t="s">
        <v>1303</v>
      </c>
      <c r="C328" s="34" t="s">
        <v>179</v>
      </c>
      <c r="D328" s="43">
        <v>50</v>
      </c>
      <c r="E328" s="36">
        <v>12.02</v>
      </c>
      <c r="F328" s="37">
        <f t="shared" si="7"/>
        <v>601</v>
      </c>
    </row>
    <row r="329" spans="1:6" x14ac:dyDescent="0.3">
      <c r="A329" s="1" t="s">
        <v>1596</v>
      </c>
      <c r="B329" s="35" t="s">
        <v>1305</v>
      </c>
      <c r="C329" s="34" t="s">
        <v>1168</v>
      </c>
      <c r="D329" s="43">
        <v>250</v>
      </c>
      <c r="E329" s="36">
        <v>43.08</v>
      </c>
      <c r="F329" s="37">
        <f t="shared" si="7"/>
        <v>10770</v>
      </c>
    </row>
    <row r="330" spans="1:6" x14ac:dyDescent="0.3">
      <c r="A330" s="1" t="s">
        <v>1597</v>
      </c>
      <c r="B330" s="35" t="s">
        <v>1307</v>
      </c>
      <c r="C330" s="34" t="s">
        <v>1200</v>
      </c>
      <c r="D330" s="43">
        <v>4</v>
      </c>
      <c r="E330" s="36">
        <v>27.12</v>
      </c>
      <c r="F330" s="37">
        <f t="shared" si="7"/>
        <v>108.48</v>
      </c>
    </row>
    <row r="331" spans="1:6" x14ac:dyDescent="0.3">
      <c r="A331" s="1" t="s">
        <v>1598</v>
      </c>
      <c r="B331" s="35" t="s">
        <v>1311</v>
      </c>
      <c r="C331" s="34" t="s">
        <v>1200</v>
      </c>
      <c r="D331" s="43">
        <v>3</v>
      </c>
      <c r="E331" s="36">
        <v>95.84</v>
      </c>
      <c r="F331" s="37">
        <f t="shared" si="7"/>
        <v>287.52</v>
      </c>
    </row>
    <row r="332" spans="1:6" x14ac:dyDescent="0.3">
      <c r="A332" s="1" t="s">
        <v>1599</v>
      </c>
      <c r="B332" s="35" t="s">
        <v>1315</v>
      </c>
      <c r="C332" s="56" t="s">
        <v>1200</v>
      </c>
      <c r="D332" s="43">
        <v>1</v>
      </c>
      <c r="E332" s="43">
        <v>117.42</v>
      </c>
      <c r="F332" s="37">
        <f t="shared" si="7"/>
        <v>117.42</v>
      </c>
    </row>
    <row r="333" spans="1:6" x14ac:dyDescent="0.3">
      <c r="A333" s="1" t="s">
        <v>1600</v>
      </c>
      <c r="B333" s="35" t="s">
        <v>1601</v>
      </c>
      <c r="C333" s="56" t="s">
        <v>1200</v>
      </c>
      <c r="D333" s="43">
        <v>1</v>
      </c>
      <c r="E333" s="43">
        <v>115.03</v>
      </c>
      <c r="F333" s="37">
        <f t="shared" si="7"/>
        <v>115.03</v>
      </c>
    </row>
    <row r="334" spans="1:6" x14ac:dyDescent="0.3">
      <c r="A334" s="1" t="s">
        <v>1602</v>
      </c>
      <c r="B334" s="35" t="s">
        <v>1317</v>
      </c>
      <c r="C334" s="56" t="s">
        <v>217</v>
      </c>
      <c r="D334" s="43">
        <v>4</v>
      </c>
      <c r="E334" s="43">
        <v>475.56</v>
      </c>
      <c r="F334" s="37">
        <f t="shared" si="7"/>
        <v>1902.24</v>
      </c>
    </row>
    <row r="335" spans="1:6" x14ac:dyDescent="0.3">
      <c r="A335" s="1" t="s">
        <v>1603</v>
      </c>
      <c r="B335" s="35" t="s">
        <v>1319</v>
      </c>
      <c r="C335" s="56" t="s">
        <v>1168</v>
      </c>
      <c r="D335" s="43">
        <v>1</v>
      </c>
      <c r="E335" s="43">
        <v>12.27</v>
      </c>
      <c r="F335" s="37">
        <f t="shared" si="7"/>
        <v>12.27</v>
      </c>
    </row>
    <row r="336" spans="1:6" ht="27.6" x14ac:dyDescent="0.3">
      <c r="A336" s="1" t="s">
        <v>1604</v>
      </c>
      <c r="B336" s="35" t="s">
        <v>1321</v>
      </c>
      <c r="C336" s="56" t="s">
        <v>179</v>
      </c>
      <c r="D336" s="43">
        <v>1</v>
      </c>
      <c r="E336" s="43">
        <v>3.06</v>
      </c>
      <c r="F336" s="37">
        <f t="shared" si="7"/>
        <v>3.06</v>
      </c>
    </row>
    <row r="337" spans="1:6" x14ac:dyDescent="0.3">
      <c r="A337" s="1" t="s">
        <v>1605</v>
      </c>
      <c r="B337" s="35" t="s">
        <v>1323</v>
      </c>
      <c r="C337" s="56" t="s">
        <v>1200</v>
      </c>
      <c r="D337" s="43">
        <v>1</v>
      </c>
      <c r="E337" s="43">
        <v>15.02</v>
      </c>
      <c r="F337" s="37">
        <f t="shared" si="7"/>
        <v>15.02</v>
      </c>
    </row>
    <row r="338" spans="1:6" x14ac:dyDescent="0.3">
      <c r="A338" s="1" t="s">
        <v>1606</v>
      </c>
      <c r="B338" s="35" t="s">
        <v>1325</v>
      </c>
      <c r="C338" s="56" t="s">
        <v>217</v>
      </c>
      <c r="D338" s="43">
        <v>5</v>
      </c>
      <c r="E338" s="43">
        <v>3.82</v>
      </c>
      <c r="F338" s="37">
        <f t="shared" si="7"/>
        <v>19.100000000000001</v>
      </c>
    </row>
    <row r="339" spans="1:6" ht="27.6" x14ac:dyDescent="0.3">
      <c r="A339" s="1" t="s">
        <v>1607</v>
      </c>
      <c r="B339" s="35" t="s">
        <v>1327</v>
      </c>
      <c r="C339" s="56" t="s">
        <v>179</v>
      </c>
      <c r="D339" s="43">
        <v>8</v>
      </c>
      <c r="E339" s="43">
        <v>31.41</v>
      </c>
      <c r="F339" s="37">
        <f t="shared" si="7"/>
        <v>251.28</v>
      </c>
    </row>
    <row r="340" spans="1:6" x14ac:dyDescent="0.3">
      <c r="A340" s="1" t="s">
        <v>1608</v>
      </c>
      <c r="B340" s="35" t="s">
        <v>507</v>
      </c>
      <c r="C340" s="56" t="s">
        <v>1200</v>
      </c>
      <c r="D340" s="43">
        <v>3</v>
      </c>
      <c r="E340" s="43">
        <v>110.31</v>
      </c>
      <c r="F340" s="37">
        <f t="shared" si="7"/>
        <v>330.93</v>
      </c>
    </row>
    <row r="341" spans="1:6" x14ac:dyDescent="0.3">
      <c r="A341" s="1" t="s">
        <v>1609</v>
      </c>
      <c r="B341" s="57" t="s">
        <v>1610</v>
      </c>
      <c r="C341" s="56" t="s">
        <v>1200</v>
      </c>
      <c r="D341" s="43">
        <v>35</v>
      </c>
      <c r="E341" s="43">
        <v>10.15</v>
      </c>
      <c r="F341" s="37">
        <f t="shared" si="7"/>
        <v>355.25</v>
      </c>
    </row>
    <row r="342" spans="1:6" x14ac:dyDescent="0.3">
      <c r="A342" s="1" t="s">
        <v>1611</v>
      </c>
      <c r="B342" s="57" t="s">
        <v>1347</v>
      </c>
      <c r="C342" s="56" t="s">
        <v>1200</v>
      </c>
      <c r="D342" s="43">
        <v>17</v>
      </c>
      <c r="E342" s="43">
        <v>42.52</v>
      </c>
      <c r="F342" s="37">
        <f t="shared" si="7"/>
        <v>722.84</v>
      </c>
    </row>
    <row r="343" spans="1:6" x14ac:dyDescent="0.3">
      <c r="A343" s="1" t="s">
        <v>1612</v>
      </c>
      <c r="B343" s="57" t="s">
        <v>1338</v>
      </c>
      <c r="C343" s="56" t="s">
        <v>1200</v>
      </c>
      <c r="D343" s="43">
        <v>110</v>
      </c>
      <c r="E343" s="43">
        <v>0.61</v>
      </c>
      <c r="F343" s="37">
        <f t="shared" si="7"/>
        <v>67.099999999999994</v>
      </c>
    </row>
    <row r="344" spans="1:6" x14ac:dyDescent="0.3">
      <c r="A344" s="1" t="s">
        <v>1613</v>
      </c>
      <c r="B344" s="57" t="s">
        <v>301</v>
      </c>
      <c r="C344" s="56" t="s">
        <v>1200</v>
      </c>
      <c r="D344" s="43">
        <v>110</v>
      </c>
      <c r="E344" s="43">
        <v>0.45</v>
      </c>
      <c r="F344" s="37">
        <f t="shared" si="7"/>
        <v>49.5</v>
      </c>
    </row>
    <row r="345" spans="1:6" x14ac:dyDescent="0.3">
      <c r="A345" s="1" t="s">
        <v>1614</v>
      </c>
      <c r="B345" s="57" t="s">
        <v>1349</v>
      </c>
      <c r="C345" s="56" t="s">
        <v>1200</v>
      </c>
      <c r="D345" s="43">
        <v>14</v>
      </c>
      <c r="E345" s="43">
        <v>2.86</v>
      </c>
      <c r="F345" s="37">
        <f t="shared" si="7"/>
        <v>40.04</v>
      </c>
    </row>
    <row r="346" spans="1:6" x14ac:dyDescent="0.3">
      <c r="A346" s="1" t="s">
        <v>1615</v>
      </c>
      <c r="B346" s="57" t="s">
        <v>1351</v>
      </c>
      <c r="C346" s="56" t="s">
        <v>1200</v>
      </c>
      <c r="D346" s="43">
        <v>43</v>
      </c>
      <c r="E346" s="43">
        <v>2.2000000000000002</v>
      </c>
      <c r="F346" s="37">
        <f t="shared" si="7"/>
        <v>94.6</v>
      </c>
    </row>
    <row r="347" spans="1:6" x14ac:dyDescent="0.3">
      <c r="A347" s="1" t="s">
        <v>1616</v>
      </c>
      <c r="B347" s="57" t="s">
        <v>1353</v>
      </c>
      <c r="C347" s="56" t="s">
        <v>1200</v>
      </c>
      <c r="D347" s="43">
        <v>24</v>
      </c>
      <c r="E347" s="43">
        <v>129.22</v>
      </c>
      <c r="F347" s="37">
        <f t="shared" si="7"/>
        <v>3101.28</v>
      </c>
    </row>
    <row r="348" spans="1:6" ht="27.6" x14ac:dyDescent="0.3">
      <c r="A348" s="1" t="s">
        <v>1617</v>
      </c>
      <c r="B348" s="57" t="s">
        <v>1355</v>
      </c>
      <c r="C348" s="56" t="s">
        <v>179</v>
      </c>
      <c r="D348" s="43">
        <v>1</v>
      </c>
      <c r="E348" s="43">
        <v>31.97</v>
      </c>
      <c r="F348" s="37">
        <f t="shared" si="7"/>
        <v>31.97</v>
      </c>
    </row>
    <row r="349" spans="1:6" x14ac:dyDescent="0.3">
      <c r="A349" s="1" t="s">
        <v>1618</v>
      </c>
      <c r="B349" s="57" t="s">
        <v>1357</v>
      </c>
      <c r="C349" s="56" t="s">
        <v>217</v>
      </c>
      <c r="D349" s="43">
        <v>60</v>
      </c>
      <c r="E349" s="43">
        <v>2.4900000000000002</v>
      </c>
      <c r="F349" s="37">
        <f t="shared" si="7"/>
        <v>149.4</v>
      </c>
    </row>
    <row r="350" spans="1:6" ht="27.6" x14ac:dyDescent="0.3">
      <c r="A350" s="1" t="s">
        <v>1619</v>
      </c>
      <c r="B350" s="57" t="s">
        <v>1359</v>
      </c>
      <c r="C350" s="56" t="s">
        <v>217</v>
      </c>
      <c r="D350" s="43">
        <v>60</v>
      </c>
      <c r="E350" s="43">
        <v>0.72</v>
      </c>
      <c r="F350" s="37">
        <f t="shared" si="7"/>
        <v>43.2</v>
      </c>
    </row>
    <row r="351" spans="1:6" x14ac:dyDescent="0.3">
      <c r="A351" s="1" t="s">
        <v>1620</v>
      </c>
      <c r="B351" s="57" t="s">
        <v>1361</v>
      </c>
      <c r="C351" s="56" t="s">
        <v>217</v>
      </c>
      <c r="D351" s="43">
        <v>12</v>
      </c>
      <c r="E351" s="43">
        <v>27.01</v>
      </c>
      <c r="F351" s="37">
        <f t="shared" si="7"/>
        <v>324.12</v>
      </c>
    </row>
    <row r="352" spans="1:6" x14ac:dyDescent="0.3">
      <c r="A352" s="1" t="s">
        <v>1621</v>
      </c>
      <c r="B352" s="57" t="s">
        <v>1363</v>
      </c>
      <c r="C352" s="56" t="s">
        <v>1200</v>
      </c>
      <c r="D352" s="43">
        <v>27</v>
      </c>
      <c r="E352" s="43">
        <v>2.4</v>
      </c>
      <c r="F352" s="37">
        <f t="shared" si="7"/>
        <v>64.8</v>
      </c>
    </row>
    <row r="353" spans="1:6" x14ac:dyDescent="0.3">
      <c r="A353" s="1" t="s">
        <v>1622</v>
      </c>
      <c r="B353" s="57" t="s">
        <v>1365</v>
      </c>
      <c r="C353" s="56" t="s">
        <v>1200</v>
      </c>
      <c r="D353" s="43">
        <v>32</v>
      </c>
      <c r="E353" s="43">
        <v>10.78</v>
      </c>
      <c r="F353" s="37">
        <f t="shared" ref="F353:F397" si="8">ROUNDDOWN(D353*E353,2)</f>
        <v>344.96</v>
      </c>
    </row>
    <row r="354" spans="1:6" x14ac:dyDescent="0.3">
      <c r="A354" s="1" t="s">
        <v>1623</v>
      </c>
      <c r="B354" s="57" t="s">
        <v>1367</v>
      </c>
      <c r="C354" s="56" t="s">
        <v>1200</v>
      </c>
      <c r="D354" s="43">
        <v>1</v>
      </c>
      <c r="E354" s="43">
        <v>55.43</v>
      </c>
      <c r="F354" s="37">
        <f t="shared" si="8"/>
        <v>55.43</v>
      </c>
    </row>
    <row r="355" spans="1:6" x14ac:dyDescent="0.3">
      <c r="A355" s="1" t="s">
        <v>1624</v>
      </c>
      <c r="B355" s="57" t="s">
        <v>1365</v>
      </c>
      <c r="C355" s="56" t="s">
        <v>1200</v>
      </c>
      <c r="D355" s="43">
        <v>6</v>
      </c>
      <c r="E355" s="43">
        <v>10.78</v>
      </c>
      <c r="F355" s="37">
        <f t="shared" si="8"/>
        <v>64.680000000000007</v>
      </c>
    </row>
    <row r="356" spans="1:6" x14ac:dyDescent="0.3">
      <c r="A356" s="1" t="s">
        <v>1625</v>
      </c>
      <c r="B356" s="57" t="s">
        <v>1370</v>
      </c>
      <c r="C356" s="56" t="s">
        <v>1200</v>
      </c>
      <c r="D356" s="43">
        <v>12</v>
      </c>
      <c r="E356" s="43">
        <v>4.05</v>
      </c>
      <c r="F356" s="37">
        <f t="shared" si="8"/>
        <v>48.6</v>
      </c>
    </row>
    <row r="357" spans="1:6" ht="27.6" x14ac:dyDescent="0.3">
      <c r="A357" s="1" t="s">
        <v>1626</v>
      </c>
      <c r="B357" s="57" t="s">
        <v>1372</v>
      </c>
      <c r="C357" s="56" t="s">
        <v>1200</v>
      </c>
      <c r="D357" s="43">
        <v>250</v>
      </c>
      <c r="E357" s="43">
        <v>5.17</v>
      </c>
      <c r="F357" s="37">
        <f t="shared" si="8"/>
        <v>1292.5</v>
      </c>
    </row>
    <row r="358" spans="1:6" x14ac:dyDescent="0.3">
      <c r="A358" s="1" t="s">
        <v>1627</v>
      </c>
      <c r="B358" s="57" t="s">
        <v>1374</v>
      </c>
      <c r="C358" s="56" t="s">
        <v>1200</v>
      </c>
      <c r="D358" s="43">
        <v>250</v>
      </c>
      <c r="E358" s="43">
        <v>2.77</v>
      </c>
      <c r="F358" s="37">
        <f t="shared" si="8"/>
        <v>692.5</v>
      </c>
    </row>
    <row r="359" spans="1:6" x14ac:dyDescent="0.3">
      <c r="A359" s="38" t="s">
        <v>1628</v>
      </c>
      <c r="B359" s="39" t="s">
        <v>1384</v>
      </c>
      <c r="C359" s="40" t="s">
        <v>73</v>
      </c>
      <c r="D359" s="41"/>
      <c r="E359" s="42"/>
      <c r="F359" s="41">
        <f>SUM(F360:F381)</f>
        <v>19681.660000000003</v>
      </c>
    </row>
    <row r="360" spans="1:6" ht="27.6" x14ac:dyDescent="0.3">
      <c r="A360" s="54" t="s">
        <v>1629</v>
      </c>
      <c r="B360" s="35" t="s">
        <v>1386</v>
      </c>
      <c r="C360" s="34" t="s">
        <v>179</v>
      </c>
      <c r="D360" s="43">
        <v>70</v>
      </c>
      <c r="E360" s="36">
        <v>70.400000000000006</v>
      </c>
      <c r="F360" s="37">
        <f t="shared" si="8"/>
        <v>4928</v>
      </c>
    </row>
    <row r="361" spans="1:6" x14ac:dyDescent="0.3">
      <c r="A361" s="54" t="s">
        <v>1630</v>
      </c>
      <c r="B361" s="35" t="s">
        <v>1388</v>
      </c>
      <c r="C361" s="34" t="s">
        <v>179</v>
      </c>
      <c r="D361" s="43">
        <v>20</v>
      </c>
      <c r="E361" s="36">
        <v>57.48</v>
      </c>
      <c r="F361" s="37">
        <f t="shared" si="8"/>
        <v>1149.5999999999999</v>
      </c>
    </row>
    <row r="362" spans="1:6" x14ac:dyDescent="0.3">
      <c r="A362" s="54" t="s">
        <v>1631</v>
      </c>
      <c r="B362" s="35" t="s">
        <v>563</v>
      </c>
      <c r="C362" s="34" t="s">
        <v>1168</v>
      </c>
      <c r="D362" s="43">
        <v>63</v>
      </c>
      <c r="E362" s="36">
        <v>19.239999999999998</v>
      </c>
      <c r="F362" s="37">
        <f t="shared" si="8"/>
        <v>1212.1199999999999</v>
      </c>
    </row>
    <row r="363" spans="1:6" x14ac:dyDescent="0.3">
      <c r="A363" s="54" t="s">
        <v>1632</v>
      </c>
      <c r="B363" s="35" t="s">
        <v>1391</v>
      </c>
      <c r="C363" s="56" t="s">
        <v>217</v>
      </c>
      <c r="D363" s="43">
        <v>9</v>
      </c>
      <c r="E363" s="36">
        <v>178.44</v>
      </c>
      <c r="F363" s="37">
        <f t="shared" si="8"/>
        <v>1605.96</v>
      </c>
    </row>
    <row r="364" spans="1:6" x14ac:dyDescent="0.3">
      <c r="A364" s="54" t="s">
        <v>1633</v>
      </c>
      <c r="B364" s="35" t="s">
        <v>1393</v>
      </c>
      <c r="C364" s="34" t="s">
        <v>1200</v>
      </c>
      <c r="D364" s="43">
        <v>7</v>
      </c>
      <c r="E364" s="36">
        <v>521.41999999999996</v>
      </c>
      <c r="F364" s="37">
        <f t="shared" si="8"/>
        <v>3649.94</v>
      </c>
    </row>
    <row r="365" spans="1:6" x14ac:dyDescent="0.3">
      <c r="A365" s="54" t="s">
        <v>1634</v>
      </c>
      <c r="B365" s="35" t="s">
        <v>1395</v>
      </c>
      <c r="C365" s="34" t="s">
        <v>1200</v>
      </c>
      <c r="D365" s="43">
        <v>25</v>
      </c>
      <c r="E365" s="36">
        <v>10.77</v>
      </c>
      <c r="F365" s="37">
        <f t="shared" si="8"/>
        <v>269.25</v>
      </c>
    </row>
    <row r="366" spans="1:6" ht="27.6" x14ac:dyDescent="0.3">
      <c r="A366" s="54" t="s">
        <v>1635</v>
      </c>
      <c r="B366" s="35" t="s">
        <v>1397</v>
      </c>
      <c r="C366" s="34" t="s">
        <v>1200</v>
      </c>
      <c r="D366" s="43">
        <v>4</v>
      </c>
      <c r="E366" s="36">
        <v>832.18</v>
      </c>
      <c r="F366" s="37">
        <f t="shared" si="8"/>
        <v>3328.72</v>
      </c>
    </row>
    <row r="367" spans="1:6" x14ac:dyDescent="0.3">
      <c r="A367" s="54" t="s">
        <v>1636</v>
      </c>
      <c r="B367" s="35" t="s">
        <v>1399</v>
      </c>
      <c r="C367" s="34" t="s">
        <v>1168</v>
      </c>
      <c r="D367" s="43">
        <v>2</v>
      </c>
      <c r="E367" s="36">
        <v>717.7</v>
      </c>
      <c r="F367" s="37">
        <f t="shared" si="8"/>
        <v>1435.4</v>
      </c>
    </row>
    <row r="368" spans="1:6" ht="27.6" x14ac:dyDescent="0.3">
      <c r="A368" s="54" t="s">
        <v>1637</v>
      </c>
      <c r="B368" s="35" t="s">
        <v>1401</v>
      </c>
      <c r="C368" s="34" t="s">
        <v>1200</v>
      </c>
      <c r="D368" s="43">
        <v>1</v>
      </c>
      <c r="E368" s="36">
        <v>362.04</v>
      </c>
      <c r="F368" s="37">
        <f t="shared" si="8"/>
        <v>362.04</v>
      </c>
    </row>
    <row r="369" spans="1:6" x14ac:dyDescent="0.3">
      <c r="A369" s="54" t="s">
        <v>1638</v>
      </c>
      <c r="B369" s="35" t="s">
        <v>565</v>
      </c>
      <c r="C369" s="34" t="s">
        <v>1200</v>
      </c>
      <c r="D369" s="43">
        <v>9</v>
      </c>
      <c r="E369" s="36">
        <v>0.59</v>
      </c>
      <c r="F369" s="37">
        <f t="shared" si="8"/>
        <v>5.31</v>
      </c>
    </row>
    <row r="370" spans="1:6" x14ac:dyDescent="0.3">
      <c r="A370" s="54" t="s">
        <v>1639</v>
      </c>
      <c r="B370" s="35" t="s">
        <v>1404</v>
      </c>
      <c r="C370" s="34" t="s">
        <v>1200</v>
      </c>
      <c r="D370" s="43">
        <v>45</v>
      </c>
      <c r="E370" s="36">
        <v>0.6</v>
      </c>
      <c r="F370" s="37">
        <f t="shared" si="8"/>
        <v>27</v>
      </c>
    </row>
    <row r="371" spans="1:6" x14ac:dyDescent="0.3">
      <c r="A371" s="54" t="s">
        <v>1640</v>
      </c>
      <c r="B371" s="35" t="s">
        <v>1406</v>
      </c>
      <c r="C371" s="34" t="s">
        <v>1200</v>
      </c>
      <c r="D371" s="43">
        <v>65</v>
      </c>
      <c r="E371" s="36">
        <v>0.14000000000000001</v>
      </c>
      <c r="F371" s="37">
        <f t="shared" si="8"/>
        <v>9.1</v>
      </c>
    </row>
    <row r="372" spans="1:6" x14ac:dyDescent="0.3">
      <c r="A372" s="54" t="s">
        <v>1641</v>
      </c>
      <c r="B372" s="35" t="s">
        <v>1408</v>
      </c>
      <c r="C372" s="56" t="s">
        <v>217</v>
      </c>
      <c r="D372" s="43">
        <v>4</v>
      </c>
      <c r="E372" s="36">
        <v>13.37</v>
      </c>
      <c r="F372" s="37">
        <f t="shared" si="8"/>
        <v>53.48</v>
      </c>
    </row>
    <row r="373" spans="1:6" x14ac:dyDescent="0.3">
      <c r="A373" s="54" t="s">
        <v>1642</v>
      </c>
      <c r="B373" s="35" t="s">
        <v>299</v>
      </c>
      <c r="C373" s="34" t="s">
        <v>1200</v>
      </c>
      <c r="D373" s="43">
        <v>25</v>
      </c>
      <c r="E373" s="36">
        <v>0.45</v>
      </c>
      <c r="F373" s="37">
        <f t="shared" si="8"/>
        <v>11.25</v>
      </c>
    </row>
    <row r="374" spans="1:6" x14ac:dyDescent="0.3">
      <c r="A374" s="54" t="s">
        <v>1643</v>
      </c>
      <c r="B374" s="35" t="s">
        <v>301</v>
      </c>
      <c r="C374" s="34" t="s">
        <v>1200</v>
      </c>
      <c r="D374" s="43">
        <v>25</v>
      </c>
      <c r="E374" s="36">
        <v>0.45</v>
      </c>
      <c r="F374" s="37">
        <f t="shared" si="8"/>
        <v>11.25</v>
      </c>
    </row>
    <row r="375" spans="1:6" x14ac:dyDescent="0.3">
      <c r="A375" s="54" t="s">
        <v>1644</v>
      </c>
      <c r="B375" s="35" t="s">
        <v>1412</v>
      </c>
      <c r="C375" s="34" t="s">
        <v>1200</v>
      </c>
      <c r="D375" s="43">
        <v>25</v>
      </c>
      <c r="E375" s="36">
        <v>4.2699999999999996</v>
      </c>
      <c r="F375" s="37">
        <f t="shared" si="8"/>
        <v>106.75</v>
      </c>
    </row>
    <row r="376" spans="1:6" x14ac:dyDescent="0.3">
      <c r="A376" s="54" t="s">
        <v>1645</v>
      </c>
      <c r="B376" s="35" t="s">
        <v>1414</v>
      </c>
      <c r="C376" s="34" t="s">
        <v>217</v>
      </c>
      <c r="D376" s="43">
        <v>1</v>
      </c>
      <c r="E376" s="36">
        <v>155.33000000000001</v>
      </c>
      <c r="F376" s="37">
        <f t="shared" si="8"/>
        <v>155.33000000000001</v>
      </c>
    </row>
    <row r="377" spans="1:6" x14ac:dyDescent="0.3">
      <c r="A377" s="54" t="s">
        <v>1646</v>
      </c>
      <c r="B377" s="35" t="s">
        <v>1416</v>
      </c>
      <c r="C377" s="34" t="s">
        <v>179</v>
      </c>
      <c r="D377" s="43">
        <v>1</v>
      </c>
      <c r="E377" s="36">
        <v>42.15</v>
      </c>
      <c r="F377" s="37">
        <f t="shared" si="8"/>
        <v>42.15</v>
      </c>
    </row>
    <row r="378" spans="1:6" x14ac:dyDescent="0.3">
      <c r="A378" s="54" t="s">
        <v>1647</v>
      </c>
      <c r="B378" s="35" t="s">
        <v>1418</v>
      </c>
      <c r="C378" s="34" t="s">
        <v>1200</v>
      </c>
      <c r="D378" s="43">
        <v>6</v>
      </c>
      <c r="E378" s="36">
        <v>177.21</v>
      </c>
      <c r="F378" s="37">
        <f t="shared" si="8"/>
        <v>1063.26</v>
      </c>
    </row>
    <row r="379" spans="1:6" ht="27.6" x14ac:dyDescent="0.3">
      <c r="A379" s="54" t="s">
        <v>1648</v>
      </c>
      <c r="B379" s="35" t="s">
        <v>1420</v>
      </c>
      <c r="C379" s="34" t="s">
        <v>217</v>
      </c>
      <c r="D379" s="43">
        <v>6</v>
      </c>
      <c r="E379" s="36">
        <v>0.48</v>
      </c>
      <c r="F379" s="37">
        <f t="shared" si="8"/>
        <v>2.88</v>
      </c>
    </row>
    <row r="380" spans="1:6" x14ac:dyDescent="0.3">
      <c r="A380" s="54" t="s">
        <v>1649</v>
      </c>
      <c r="B380" s="35" t="s">
        <v>1422</v>
      </c>
      <c r="C380" s="34" t="s">
        <v>1200</v>
      </c>
      <c r="D380" s="43">
        <v>3</v>
      </c>
      <c r="E380" s="36">
        <v>43.63</v>
      </c>
      <c r="F380" s="37">
        <f t="shared" si="8"/>
        <v>130.88999999999999</v>
      </c>
    </row>
    <row r="381" spans="1:6" x14ac:dyDescent="0.3">
      <c r="A381" s="54" t="s">
        <v>1650</v>
      </c>
      <c r="B381" s="35" t="s">
        <v>1424</v>
      </c>
      <c r="C381" s="56" t="s">
        <v>217</v>
      </c>
      <c r="D381" s="43">
        <v>1</v>
      </c>
      <c r="E381" s="36">
        <v>121.98</v>
      </c>
      <c r="F381" s="37">
        <f t="shared" si="8"/>
        <v>121.98</v>
      </c>
    </row>
    <row r="382" spans="1:6" x14ac:dyDescent="0.3">
      <c r="A382" s="38" t="s">
        <v>1651</v>
      </c>
      <c r="B382" s="39" t="s">
        <v>993</v>
      </c>
      <c r="C382" s="40" t="s">
        <v>73</v>
      </c>
      <c r="D382" s="41"/>
      <c r="E382" s="42"/>
      <c r="F382" s="41">
        <f>SUM(F383)</f>
        <v>7790.06</v>
      </c>
    </row>
    <row r="383" spans="1:6" ht="41.4" x14ac:dyDescent="0.3">
      <c r="A383" s="54" t="s">
        <v>1652</v>
      </c>
      <c r="B383" s="35" t="s">
        <v>1445</v>
      </c>
      <c r="C383" s="34" t="s">
        <v>179</v>
      </c>
      <c r="D383" s="43">
        <v>15.77</v>
      </c>
      <c r="E383" s="36">
        <v>493.98</v>
      </c>
      <c r="F383" s="37">
        <f t="shared" si="8"/>
        <v>7790.06</v>
      </c>
    </row>
    <row r="384" spans="1:6" x14ac:dyDescent="0.3">
      <c r="A384" s="38" t="s">
        <v>1653</v>
      </c>
      <c r="B384" s="39" t="s">
        <v>1449</v>
      </c>
      <c r="C384" s="40" t="s">
        <v>73</v>
      </c>
      <c r="D384" s="41"/>
      <c r="E384" s="42"/>
      <c r="F384" s="41">
        <f>SUM(F385:F389)</f>
        <v>15570.69</v>
      </c>
    </row>
    <row r="385" spans="1:6" ht="27.6" x14ac:dyDescent="0.3">
      <c r="A385" s="54" t="s">
        <v>1654</v>
      </c>
      <c r="B385" s="35" t="s">
        <v>1453</v>
      </c>
      <c r="C385" s="34" t="s">
        <v>1200</v>
      </c>
      <c r="D385" s="43">
        <v>2</v>
      </c>
      <c r="E385" s="36">
        <v>411.27</v>
      </c>
      <c r="F385" s="37">
        <f t="shared" si="8"/>
        <v>822.54</v>
      </c>
    </row>
    <row r="386" spans="1:6" ht="27.6" x14ac:dyDescent="0.3">
      <c r="A386" s="54" t="s">
        <v>1655</v>
      </c>
      <c r="B386" s="35" t="s">
        <v>1455</v>
      </c>
      <c r="C386" s="34" t="s">
        <v>1200</v>
      </c>
      <c r="D386" s="43">
        <v>2</v>
      </c>
      <c r="E386" s="36">
        <v>2377.23</v>
      </c>
      <c r="F386" s="37">
        <f t="shared" si="8"/>
        <v>4754.46</v>
      </c>
    </row>
    <row r="387" spans="1:6" x14ac:dyDescent="0.3">
      <c r="A387" s="54" t="s">
        <v>1656</v>
      </c>
      <c r="B387" s="35" t="s">
        <v>1457</v>
      </c>
      <c r="C387" s="34" t="s">
        <v>1124</v>
      </c>
      <c r="D387" s="43">
        <v>15.24</v>
      </c>
      <c r="E387" s="36">
        <v>210.28</v>
      </c>
      <c r="F387" s="37">
        <f t="shared" si="8"/>
        <v>3204.66</v>
      </c>
    </row>
    <row r="388" spans="1:6" x14ac:dyDescent="0.3">
      <c r="A388" s="54" t="s">
        <v>1657</v>
      </c>
      <c r="B388" s="35" t="s">
        <v>997</v>
      </c>
      <c r="C388" s="34" t="s">
        <v>1064</v>
      </c>
      <c r="D388" s="43">
        <v>1.76</v>
      </c>
      <c r="E388" s="36">
        <v>463.84</v>
      </c>
      <c r="F388" s="37">
        <f t="shared" si="8"/>
        <v>816.35</v>
      </c>
    </row>
    <row r="389" spans="1:6" x14ac:dyDescent="0.3">
      <c r="A389" s="54" t="s">
        <v>1658</v>
      </c>
      <c r="B389" s="35" t="s">
        <v>1464</v>
      </c>
      <c r="C389" s="34" t="s">
        <v>1200</v>
      </c>
      <c r="D389" s="43">
        <v>2</v>
      </c>
      <c r="E389" s="36">
        <v>2986.34</v>
      </c>
      <c r="F389" s="37">
        <f t="shared" si="8"/>
        <v>5972.68</v>
      </c>
    </row>
    <row r="390" spans="1:6" x14ac:dyDescent="0.3">
      <c r="A390" s="38" t="s">
        <v>1659</v>
      </c>
      <c r="B390" s="39" t="s">
        <v>1660</v>
      </c>
      <c r="C390" s="40" t="s">
        <v>73</v>
      </c>
      <c r="D390" s="41"/>
      <c r="E390" s="42"/>
      <c r="F390" s="41">
        <f>SUM(F391:F397)</f>
        <v>3417.4699999999993</v>
      </c>
    </row>
    <row r="391" spans="1:6" ht="27.6" x14ac:dyDescent="0.3">
      <c r="A391" s="54" t="s">
        <v>1661</v>
      </c>
      <c r="B391" s="57" t="s">
        <v>1470</v>
      </c>
      <c r="C391" s="56" t="s">
        <v>217</v>
      </c>
      <c r="D391" s="55">
        <v>1</v>
      </c>
      <c r="E391" s="55">
        <v>325.43</v>
      </c>
      <c r="F391" s="37">
        <f t="shared" si="8"/>
        <v>325.43</v>
      </c>
    </row>
    <row r="392" spans="1:6" x14ac:dyDescent="0.3">
      <c r="A392" s="54" t="s">
        <v>1662</v>
      </c>
      <c r="B392" s="57" t="s">
        <v>1472</v>
      </c>
      <c r="C392" s="56" t="s">
        <v>1200</v>
      </c>
      <c r="D392" s="55">
        <v>1</v>
      </c>
      <c r="E392" s="55">
        <v>220.53</v>
      </c>
      <c r="F392" s="37">
        <f t="shared" si="8"/>
        <v>220.53</v>
      </c>
    </row>
    <row r="393" spans="1:6" x14ac:dyDescent="0.3">
      <c r="A393" s="54" t="s">
        <v>1663</v>
      </c>
      <c r="B393" s="57" t="s">
        <v>972</v>
      </c>
      <c r="C393" s="49" t="s">
        <v>1474</v>
      </c>
      <c r="D393" s="55">
        <v>2</v>
      </c>
      <c r="E393" s="55">
        <v>24.14</v>
      </c>
      <c r="F393" s="37">
        <f t="shared" si="8"/>
        <v>48.28</v>
      </c>
    </row>
    <row r="394" spans="1:6" x14ac:dyDescent="0.3">
      <c r="A394" s="54" t="s">
        <v>1664</v>
      </c>
      <c r="B394" s="57" t="s">
        <v>1476</v>
      </c>
      <c r="C394" s="49" t="s">
        <v>1200</v>
      </c>
      <c r="D394" s="55">
        <v>5</v>
      </c>
      <c r="E394" s="55">
        <v>58.41</v>
      </c>
      <c r="F394" s="37">
        <f t="shared" si="8"/>
        <v>292.05</v>
      </c>
    </row>
    <row r="395" spans="1:6" ht="27.6" x14ac:dyDescent="0.3">
      <c r="A395" s="54" t="s">
        <v>1665</v>
      </c>
      <c r="B395" s="57" t="s">
        <v>1478</v>
      </c>
      <c r="C395" s="49" t="s">
        <v>1200</v>
      </c>
      <c r="D395" s="55">
        <v>8</v>
      </c>
      <c r="E395" s="55">
        <v>293.77999999999997</v>
      </c>
      <c r="F395" s="37">
        <f t="shared" si="8"/>
        <v>2350.2399999999998</v>
      </c>
    </row>
    <row r="396" spans="1:6" ht="27.6" x14ac:dyDescent="0.3">
      <c r="A396" s="54" t="s">
        <v>1666</v>
      </c>
      <c r="B396" s="57" t="s">
        <v>1480</v>
      </c>
      <c r="C396" s="49" t="s">
        <v>1200</v>
      </c>
      <c r="D396" s="55">
        <v>5</v>
      </c>
      <c r="E396" s="55">
        <v>26.69</v>
      </c>
      <c r="F396" s="37">
        <f t="shared" si="8"/>
        <v>133.44999999999999</v>
      </c>
    </row>
    <row r="397" spans="1:6" ht="27.6" x14ac:dyDescent="0.3">
      <c r="A397" s="54" t="s">
        <v>1667</v>
      </c>
      <c r="B397" s="57" t="s">
        <v>1482</v>
      </c>
      <c r="C397" s="49" t="s">
        <v>1474</v>
      </c>
      <c r="D397" s="55">
        <v>1</v>
      </c>
      <c r="E397" s="55">
        <v>47.49</v>
      </c>
      <c r="F397" s="37">
        <f t="shared" si="8"/>
        <v>47.49</v>
      </c>
    </row>
    <row r="398" spans="1:6" x14ac:dyDescent="0.3">
      <c r="A398" s="31" t="s">
        <v>1668</v>
      </c>
      <c r="B398" s="32" t="s">
        <v>1669</v>
      </c>
      <c r="C398" s="32"/>
      <c r="D398" s="33"/>
      <c r="E398" s="33"/>
      <c r="F398" s="33">
        <f>SUM(F399,F407,F413,F420)</f>
        <v>531791.64</v>
      </c>
    </row>
    <row r="399" spans="1:6" x14ac:dyDescent="0.3">
      <c r="A399" s="38" t="s">
        <v>1670</v>
      </c>
      <c r="B399" s="39" t="s">
        <v>1671</v>
      </c>
      <c r="C399" s="40"/>
      <c r="D399" s="41"/>
      <c r="E399" s="42"/>
      <c r="F399" s="41">
        <f>SUM(F400:F406)</f>
        <v>175644.41</v>
      </c>
    </row>
    <row r="400" spans="1:6" ht="27.6" x14ac:dyDescent="0.3">
      <c r="A400" s="34" t="s">
        <v>1672</v>
      </c>
      <c r="B400" s="35" t="s">
        <v>1491</v>
      </c>
      <c r="C400" s="34" t="s">
        <v>179</v>
      </c>
      <c r="D400" s="43">
        <v>1064</v>
      </c>
      <c r="E400" s="36">
        <v>84.67</v>
      </c>
      <c r="F400" s="37">
        <f t="shared" ref="F400:F422" si="9">ROUNDDOWN(D400*E400,2)</f>
        <v>90088.88</v>
      </c>
    </row>
    <row r="401" spans="1:6" ht="27.6" x14ac:dyDescent="0.3">
      <c r="A401" s="34" t="s">
        <v>1673</v>
      </c>
      <c r="B401" s="35" t="s">
        <v>1493</v>
      </c>
      <c r="C401" s="34" t="s">
        <v>1494</v>
      </c>
      <c r="D401" s="43">
        <v>2378.84</v>
      </c>
      <c r="E401" s="36">
        <v>13.51</v>
      </c>
      <c r="F401" s="37">
        <f t="shared" si="9"/>
        <v>32138.12</v>
      </c>
    </row>
    <row r="402" spans="1:6" x14ac:dyDescent="0.3">
      <c r="A402" s="34" t="s">
        <v>1674</v>
      </c>
      <c r="B402" s="35" t="s">
        <v>110</v>
      </c>
      <c r="C402" s="34" t="s">
        <v>106</v>
      </c>
      <c r="D402" s="43">
        <v>961.2</v>
      </c>
      <c r="E402" s="36">
        <v>21.93</v>
      </c>
      <c r="F402" s="37">
        <f t="shared" si="9"/>
        <v>21079.11</v>
      </c>
    </row>
    <row r="403" spans="1:6" x14ac:dyDescent="0.3">
      <c r="A403" s="34" t="s">
        <v>1675</v>
      </c>
      <c r="B403" s="35" t="s">
        <v>112</v>
      </c>
      <c r="C403" s="34" t="s">
        <v>106</v>
      </c>
      <c r="D403" s="43">
        <v>529.5</v>
      </c>
      <c r="E403" s="36">
        <v>19.829999999999998</v>
      </c>
      <c r="F403" s="37">
        <f t="shared" si="9"/>
        <v>10499.98</v>
      </c>
    </row>
    <row r="404" spans="1:6" ht="27.6" x14ac:dyDescent="0.3">
      <c r="A404" s="34" t="s">
        <v>1676</v>
      </c>
      <c r="B404" s="58" t="s">
        <v>1101</v>
      </c>
      <c r="C404" s="1" t="s">
        <v>1064</v>
      </c>
      <c r="D404" s="37">
        <v>109.75</v>
      </c>
      <c r="E404" s="37">
        <v>93.9</v>
      </c>
      <c r="F404" s="37">
        <f t="shared" si="9"/>
        <v>10305.52</v>
      </c>
    </row>
    <row r="405" spans="1:6" ht="27.6" x14ac:dyDescent="0.3">
      <c r="A405" s="34" t="s">
        <v>1677</v>
      </c>
      <c r="B405" s="58" t="s">
        <v>1091</v>
      </c>
      <c r="C405" s="1" t="s">
        <v>1092</v>
      </c>
      <c r="D405" s="37">
        <v>28.11</v>
      </c>
      <c r="E405" s="37">
        <v>84.44</v>
      </c>
      <c r="F405" s="37">
        <f t="shared" si="9"/>
        <v>2373.6</v>
      </c>
    </row>
    <row r="406" spans="1:6" ht="27.6" x14ac:dyDescent="0.3">
      <c r="A406" s="34" t="s">
        <v>1678</v>
      </c>
      <c r="B406" s="58" t="s">
        <v>1679</v>
      </c>
      <c r="C406" s="1" t="s">
        <v>1092</v>
      </c>
      <c r="D406" s="37">
        <v>21.11</v>
      </c>
      <c r="E406" s="37">
        <v>433.88</v>
      </c>
      <c r="F406" s="37">
        <f t="shared" si="9"/>
        <v>9159.2000000000007</v>
      </c>
    </row>
    <row r="407" spans="1:6" x14ac:dyDescent="0.3">
      <c r="A407" s="38" t="s">
        <v>1680</v>
      </c>
      <c r="B407" s="39" t="s">
        <v>1126</v>
      </c>
      <c r="C407" s="40"/>
      <c r="D407" s="41"/>
      <c r="E407" s="42"/>
      <c r="F407" s="41">
        <f>SUM(F408:F412)</f>
        <v>109317.64</v>
      </c>
    </row>
    <row r="408" spans="1:6" ht="27.6" x14ac:dyDescent="0.3">
      <c r="A408" s="34" t="s">
        <v>1681</v>
      </c>
      <c r="B408" s="35" t="s">
        <v>1682</v>
      </c>
      <c r="C408" s="34" t="s">
        <v>1064</v>
      </c>
      <c r="D408" s="43">
        <v>238.57</v>
      </c>
      <c r="E408" s="36">
        <v>418.78</v>
      </c>
      <c r="F408" s="37">
        <f t="shared" si="9"/>
        <v>99908.34</v>
      </c>
    </row>
    <row r="409" spans="1:6" x14ac:dyDescent="0.3">
      <c r="A409" s="34" t="s">
        <v>1683</v>
      </c>
      <c r="B409" s="35" t="s">
        <v>1684</v>
      </c>
      <c r="C409" s="34" t="s">
        <v>106</v>
      </c>
      <c r="D409" s="43">
        <v>160.16</v>
      </c>
      <c r="E409" s="36">
        <v>16.98</v>
      </c>
      <c r="F409" s="37">
        <f t="shared" si="9"/>
        <v>2719.51</v>
      </c>
    </row>
    <row r="410" spans="1:6" x14ac:dyDescent="0.3">
      <c r="A410" s="34" t="s">
        <v>1685</v>
      </c>
      <c r="B410" s="35" t="s">
        <v>1686</v>
      </c>
      <c r="C410" s="34" t="s">
        <v>106</v>
      </c>
      <c r="D410" s="43">
        <v>97.9</v>
      </c>
      <c r="E410" s="36">
        <v>17.29</v>
      </c>
      <c r="F410" s="37">
        <f t="shared" si="9"/>
        <v>1692.69</v>
      </c>
    </row>
    <row r="411" spans="1:6" x14ac:dyDescent="0.3">
      <c r="A411" s="34" t="s">
        <v>1687</v>
      </c>
      <c r="B411" s="35" t="s">
        <v>1688</v>
      </c>
      <c r="C411" s="34" t="s">
        <v>106</v>
      </c>
      <c r="D411" s="43">
        <v>48.18</v>
      </c>
      <c r="E411" s="36">
        <v>16.12</v>
      </c>
      <c r="F411" s="37">
        <f t="shared" si="9"/>
        <v>776.66</v>
      </c>
    </row>
    <row r="412" spans="1:6" x14ac:dyDescent="0.3">
      <c r="A412" s="34" t="s">
        <v>1689</v>
      </c>
      <c r="B412" s="35" t="s">
        <v>1690</v>
      </c>
      <c r="C412" s="34" t="s">
        <v>106</v>
      </c>
      <c r="D412" s="43">
        <v>263.12</v>
      </c>
      <c r="E412" s="36">
        <v>16.04</v>
      </c>
      <c r="F412" s="37">
        <f t="shared" si="9"/>
        <v>4220.4399999999996</v>
      </c>
    </row>
    <row r="413" spans="1:6" x14ac:dyDescent="0.3">
      <c r="A413" s="38" t="s">
        <v>1691</v>
      </c>
      <c r="B413" s="39" t="s">
        <v>1139</v>
      </c>
      <c r="C413" s="40"/>
      <c r="D413" s="41"/>
      <c r="E413" s="42"/>
      <c r="F413" s="41">
        <f>SUM(F414:F419)</f>
        <v>123484.57999999999</v>
      </c>
    </row>
    <row r="414" spans="1:6" ht="41.4" x14ac:dyDescent="0.3">
      <c r="A414" s="34" t="s">
        <v>1692</v>
      </c>
      <c r="B414" s="35" t="s">
        <v>1141</v>
      </c>
      <c r="C414" s="34" t="s">
        <v>106</v>
      </c>
      <c r="D414" s="36">
        <v>2652.21</v>
      </c>
      <c r="E414" s="36">
        <v>19.84</v>
      </c>
      <c r="F414" s="37">
        <f t="shared" si="9"/>
        <v>52619.839999999997</v>
      </c>
    </row>
    <row r="415" spans="1:6" ht="41.4" x14ac:dyDescent="0.3">
      <c r="A415" s="34" t="s">
        <v>1693</v>
      </c>
      <c r="B415" s="35" t="s">
        <v>1143</v>
      </c>
      <c r="C415" s="34" t="s">
        <v>106</v>
      </c>
      <c r="D415" s="36">
        <v>1147.19</v>
      </c>
      <c r="E415" s="36">
        <v>19.75</v>
      </c>
      <c r="F415" s="37">
        <f t="shared" si="9"/>
        <v>22657</v>
      </c>
    </row>
    <row r="416" spans="1:6" ht="41.4" x14ac:dyDescent="0.3">
      <c r="A416" s="34" t="s">
        <v>1694</v>
      </c>
      <c r="B416" s="35" t="s">
        <v>1145</v>
      </c>
      <c r="C416" s="34" t="s">
        <v>106</v>
      </c>
      <c r="D416" s="36">
        <v>1352.67</v>
      </c>
      <c r="E416" s="36">
        <v>27.34</v>
      </c>
      <c r="F416" s="37">
        <f t="shared" si="9"/>
        <v>36981.99</v>
      </c>
    </row>
    <row r="417" spans="1:6" ht="27.6" x14ac:dyDescent="0.3">
      <c r="A417" s="34" t="s">
        <v>1695</v>
      </c>
      <c r="B417" s="35" t="s">
        <v>1147</v>
      </c>
      <c r="C417" s="34" t="s">
        <v>1064</v>
      </c>
      <c r="D417" s="36">
        <v>438.9</v>
      </c>
      <c r="E417" s="36">
        <v>10.63</v>
      </c>
      <c r="F417" s="37">
        <f t="shared" si="9"/>
        <v>4665.5</v>
      </c>
    </row>
    <row r="418" spans="1:6" ht="27.6" x14ac:dyDescent="0.3">
      <c r="A418" s="34" t="s">
        <v>1696</v>
      </c>
      <c r="B418" s="35" t="s">
        <v>1149</v>
      </c>
      <c r="C418" s="34" t="s">
        <v>1064</v>
      </c>
      <c r="D418" s="36">
        <v>219.45</v>
      </c>
      <c r="E418" s="36">
        <v>26.44</v>
      </c>
      <c r="F418" s="37">
        <f t="shared" si="9"/>
        <v>5802.25</v>
      </c>
    </row>
    <row r="419" spans="1:6" ht="27.6" x14ac:dyDescent="0.3">
      <c r="A419" s="34" t="s">
        <v>1697</v>
      </c>
      <c r="B419" s="35" t="s">
        <v>1204</v>
      </c>
      <c r="C419" s="34" t="s">
        <v>1205</v>
      </c>
      <c r="D419" s="36">
        <v>40</v>
      </c>
      <c r="E419" s="36">
        <v>18.95</v>
      </c>
      <c r="F419" s="37">
        <f t="shared" si="9"/>
        <v>758</v>
      </c>
    </row>
    <row r="420" spans="1:6" x14ac:dyDescent="0.3">
      <c r="A420" s="38" t="s">
        <v>1698</v>
      </c>
      <c r="B420" s="39" t="s">
        <v>1699</v>
      </c>
      <c r="C420" s="40"/>
      <c r="D420" s="41"/>
      <c r="E420" s="42"/>
      <c r="F420" s="41">
        <f>SUM(F421:F422)</f>
        <v>123345.01</v>
      </c>
    </row>
    <row r="421" spans="1:6" ht="41.4" x14ac:dyDescent="0.3">
      <c r="A421" s="34" t="s">
        <v>1700</v>
      </c>
      <c r="B421" s="35" t="s">
        <v>1445</v>
      </c>
      <c r="C421" s="34" t="s">
        <v>179</v>
      </c>
      <c r="D421" s="36">
        <v>144.96</v>
      </c>
      <c r="E421" s="36">
        <v>493.98</v>
      </c>
      <c r="F421" s="37">
        <f t="shared" si="9"/>
        <v>71607.34</v>
      </c>
    </row>
    <row r="422" spans="1:6" x14ac:dyDescent="0.3">
      <c r="A422" s="34" t="s">
        <v>1701</v>
      </c>
      <c r="B422" s="35" t="s">
        <v>1447</v>
      </c>
      <c r="C422" s="34" t="s">
        <v>1168</v>
      </c>
      <c r="D422" s="36">
        <v>144.96</v>
      </c>
      <c r="E422" s="36">
        <v>356.91</v>
      </c>
      <c r="F422" s="37">
        <f t="shared" si="9"/>
        <v>51737.67</v>
      </c>
    </row>
    <row r="423" spans="1:6" x14ac:dyDescent="0.3">
      <c r="A423" s="704" t="s">
        <v>1702</v>
      </c>
      <c r="B423" s="705"/>
      <c r="C423" s="705"/>
      <c r="D423" s="705"/>
      <c r="E423" s="706"/>
      <c r="F423" s="61">
        <f>SUM(F398+F225+F20+F9+F16)</f>
        <v>3268882.6139000002</v>
      </c>
    </row>
  </sheetData>
  <mergeCells count="13">
    <mergeCell ref="F7:F8"/>
    <mergeCell ref="A1:F1"/>
    <mergeCell ref="A2:F2"/>
    <mergeCell ref="A3:F3"/>
    <mergeCell ref="A4:F4"/>
    <mergeCell ref="A5:F5"/>
    <mergeCell ref="A6:F6"/>
    <mergeCell ref="A423:E423"/>
    <mergeCell ref="A7:A8"/>
    <mergeCell ref="B7:B8"/>
    <mergeCell ref="C7:C8"/>
    <mergeCell ref="D7:D8"/>
    <mergeCell ref="E7:E8"/>
  </mergeCells>
  <conditionalFormatting sqref="D131:D150 D152:D171 D399:D422 C47:D47 C420 C413 C407 C399 C390:D390 C384:D384 C382:D382 C359:D359 C309:D309 C288:D288 C285:D285 C266:D266 C260:D260 C229:D229 C226:D226 C216:D216 C207:D207 C203:D203 C195:D195 C172:D172 C108:D108 C87:D87 C82:D82 C62:D62 C54:D54 C24:D24 C21:D21 C29:D30 C40:D40 D230:D259 D261:D265 D267:D284 D286:D287 D289:D308 D310:D358 D360:D381 D383 D385:D389 D391:D397 C298 C300 C306 C244 C253 C236:C237 C97:D97 C100:D100 C104:D104 F10:F15 F17:F19 F21:F224 F226:F397 F399:F422">
    <cfRule type="cellIs" dxfId="5" priority="1" operator="equal">
      <formula>0.01</formula>
    </cfRule>
  </conditionalFormatting>
  <conditionalFormatting sqref="F97 F100 F104 F195 F298 F300 F306 F216 F390 F108 F172 F203 F207 F309 F382">
    <cfRule type="cellIs" dxfId="4" priority="2" operator="lessThan">
      <formula>0</formula>
    </cfRule>
  </conditionalFormatting>
  <conditionalFormatting sqref="D131:D171 D399:D422 C47:D47 C420 C413 C407 C399 C390:D390 C384:D384 C382:D382 C359:D359 C309:D309 C288:D288 C285:D285 C266:D266 C260:D260 C229:D229 C226:D226 C216:D216 C207:D207 C203:D203 C195:D195 C172:D172 C108:D108 C87:D87 C82:D82 C62:D62 C54:D54 C24:D24 C21:D21 C29:D30 C40:D40 D230:D259 D261:D265 D267:D284 D286:D287 D289:D308 D310:D358 D360:D381 D383 D385:D389 D391:D397 C298 C300 C306 C244 C253 C236:C237 C97:D97 C100:D100 C104:D104 F10:F15 F17:F19 F21:F224 F226:F397 F399:F422">
    <cfRule type="cellIs" dxfId="3" priority="3" operator="lessThan">
      <formula>0</formula>
    </cfRule>
  </conditionalFormatting>
  <pageMargins left="0.511811024" right="0.511811024" top="0.78740157499999996" bottom="0.78740157499999996" header="0.31496062000000002" footer="0.31496062000000002"/>
  <pageSetup paperSize="9" scale="56"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DF460-C362-455C-98CD-BF75894C21F2}">
  <dimension ref="A1:F431"/>
  <sheetViews>
    <sheetView view="pageBreakPreview" zoomScale="85" zoomScaleNormal="100" zoomScaleSheetLayoutView="85" workbookViewId="0">
      <selection activeCell="J14" sqref="J14"/>
    </sheetView>
  </sheetViews>
  <sheetFormatPr defaultRowHeight="14.4" x14ac:dyDescent="0.3"/>
  <cols>
    <col min="2" max="2" width="80.6640625" customWidth="1"/>
    <col min="3" max="3" width="20" customWidth="1"/>
    <col min="4" max="6" width="14.33203125" customWidth="1"/>
  </cols>
  <sheetData>
    <row r="1" spans="1:6" ht="15.6" x14ac:dyDescent="0.3">
      <c r="A1" s="721" t="s">
        <v>4294</v>
      </c>
      <c r="B1" s="721"/>
      <c r="C1" s="721"/>
      <c r="D1" s="721"/>
      <c r="E1" s="721"/>
      <c r="F1" s="721"/>
    </row>
    <row r="2" spans="1:6" ht="15.6" x14ac:dyDescent="0.3">
      <c r="A2" s="721" t="s">
        <v>8</v>
      </c>
      <c r="B2" s="721"/>
      <c r="C2" s="721"/>
      <c r="D2" s="721"/>
      <c r="E2" s="721"/>
      <c r="F2" s="721"/>
    </row>
    <row r="3" spans="1:6" ht="15.6" x14ac:dyDescent="0.3">
      <c r="A3" s="721" t="s">
        <v>4295</v>
      </c>
      <c r="B3" s="721"/>
      <c r="C3" s="721"/>
      <c r="D3" s="721"/>
      <c r="E3" s="721"/>
      <c r="F3" s="721"/>
    </row>
    <row r="4" spans="1:6" x14ac:dyDescent="0.3">
      <c r="A4" s="481"/>
      <c r="B4" s="481"/>
      <c r="C4" s="482"/>
      <c r="D4" s="483"/>
      <c r="E4" s="483"/>
      <c r="F4" s="483"/>
    </row>
    <row r="5" spans="1:6" ht="15.6" x14ac:dyDescent="0.3">
      <c r="A5" s="722" t="s">
        <v>4314</v>
      </c>
      <c r="B5" s="722"/>
      <c r="C5" s="722"/>
      <c r="D5" s="722"/>
      <c r="E5" s="722"/>
      <c r="F5" s="722"/>
    </row>
    <row r="6" spans="1:6" ht="21" x14ac:dyDescent="0.3">
      <c r="A6" s="484" t="s">
        <v>4296</v>
      </c>
      <c r="B6" s="485"/>
      <c r="C6" s="482"/>
      <c r="D6" s="483"/>
      <c r="E6" s="483"/>
      <c r="F6" s="483"/>
    </row>
    <row r="7" spans="1:6" x14ac:dyDescent="0.3">
      <c r="A7" s="486" t="s">
        <v>4297</v>
      </c>
      <c r="B7" s="486"/>
      <c r="C7" s="487" t="s">
        <v>4298</v>
      </c>
      <c r="D7" s="720">
        <v>2850588.87</v>
      </c>
      <c r="E7" s="720"/>
      <c r="F7" s="720"/>
    </row>
    <row r="8" spans="1:6" x14ac:dyDescent="0.3">
      <c r="A8" s="488" t="s">
        <v>4299</v>
      </c>
      <c r="B8" s="488"/>
      <c r="C8" s="489" t="s">
        <v>4300</v>
      </c>
      <c r="D8" s="490">
        <v>418293.74390000012</v>
      </c>
      <c r="E8" s="489" t="s">
        <v>4301</v>
      </c>
      <c r="F8" s="491">
        <f>D8/D7</f>
        <v>0.14673941524931305</v>
      </c>
    </row>
    <row r="9" spans="1:6" x14ac:dyDescent="0.3">
      <c r="A9" s="488" t="s">
        <v>4302</v>
      </c>
      <c r="B9" s="488"/>
      <c r="C9" s="487" t="s">
        <v>4303</v>
      </c>
      <c r="D9" s="720">
        <f>D8+D7</f>
        <v>3268882.6139000002</v>
      </c>
      <c r="E9" s="720"/>
      <c r="F9" s="720"/>
    </row>
    <row r="10" spans="1:6" x14ac:dyDescent="0.3">
      <c r="A10" s="488" t="s">
        <v>4304</v>
      </c>
      <c r="B10" s="488"/>
      <c r="C10" s="489" t="s">
        <v>4305</v>
      </c>
      <c r="D10" s="490">
        <f>'[1]CALC REAJUSTE'!B9</f>
        <v>55496.353795619994</v>
      </c>
      <c r="E10" s="489" t="s">
        <v>4306</v>
      </c>
      <c r="F10" s="492">
        <f>'[1]CALC REAJUSTE'!E7</f>
        <v>2.5996999999999999E-2</v>
      </c>
    </row>
    <row r="11" spans="1:6" x14ac:dyDescent="0.3">
      <c r="A11" s="493" t="s">
        <v>4307</v>
      </c>
      <c r="B11" s="494"/>
      <c r="C11" s="487" t="s">
        <v>4308</v>
      </c>
      <c r="D11" s="720">
        <f>D10+D9</f>
        <v>3324378.9676956204</v>
      </c>
      <c r="E11" s="720"/>
      <c r="F11" s="720"/>
    </row>
    <row r="12" spans="1:6" x14ac:dyDescent="0.3">
      <c r="A12" s="493" t="s">
        <v>4309</v>
      </c>
      <c r="B12" s="494"/>
      <c r="C12" s="495" t="s">
        <v>4310</v>
      </c>
      <c r="D12" s="724">
        <f>F431</f>
        <v>2190217.9500000002</v>
      </c>
      <c r="E12" s="724"/>
      <c r="F12" s="724"/>
    </row>
    <row r="14" spans="1:6" x14ac:dyDescent="0.3">
      <c r="A14" s="725" t="s">
        <v>1056</v>
      </c>
      <c r="B14" s="725"/>
      <c r="C14" s="725"/>
      <c r="D14" s="725"/>
      <c r="E14" s="725"/>
      <c r="F14" s="725"/>
    </row>
    <row r="15" spans="1:6" x14ac:dyDescent="0.3">
      <c r="A15" s="726" t="s">
        <v>61</v>
      </c>
      <c r="B15" s="726" t="s">
        <v>62</v>
      </c>
      <c r="C15" s="726" t="s">
        <v>1057</v>
      </c>
      <c r="D15" s="728" t="s">
        <v>4311</v>
      </c>
      <c r="E15" s="729" t="s">
        <v>4312</v>
      </c>
      <c r="F15" s="728" t="s">
        <v>4313</v>
      </c>
    </row>
    <row r="16" spans="1:6" x14ac:dyDescent="0.3">
      <c r="A16" s="727"/>
      <c r="B16" s="727"/>
      <c r="C16" s="727"/>
      <c r="D16" s="728"/>
      <c r="E16" s="730"/>
      <c r="F16" s="728"/>
    </row>
    <row r="17" spans="1:6" x14ac:dyDescent="0.3">
      <c r="A17" s="496" t="s">
        <v>1060</v>
      </c>
      <c r="B17" s="497" t="s">
        <v>1061</v>
      </c>
      <c r="C17" s="497"/>
      <c r="D17" s="498"/>
      <c r="E17" s="498"/>
      <c r="F17" s="498">
        <v>87512.299999999988</v>
      </c>
    </row>
    <row r="18" spans="1:6" ht="28.8" x14ac:dyDescent="0.3">
      <c r="A18" s="499" t="s">
        <v>1062</v>
      </c>
      <c r="B18" s="500" t="s">
        <v>1063</v>
      </c>
      <c r="C18" s="499" t="s">
        <v>1064</v>
      </c>
      <c r="D18" s="501">
        <v>0</v>
      </c>
      <c r="E18" s="501">
        <v>275.19</v>
      </c>
      <c r="F18" s="501">
        <v>0</v>
      </c>
    </row>
    <row r="19" spans="1:6" ht="28.8" x14ac:dyDescent="0.3">
      <c r="A19" s="499" t="s">
        <v>1065</v>
      </c>
      <c r="B19" s="500" t="s">
        <v>1066</v>
      </c>
      <c r="C19" s="499" t="s">
        <v>217</v>
      </c>
      <c r="D19" s="501">
        <v>0</v>
      </c>
      <c r="E19" s="501">
        <v>671.56</v>
      </c>
      <c r="F19" s="501">
        <v>0</v>
      </c>
    </row>
    <row r="20" spans="1:6" ht="28.8" x14ac:dyDescent="0.3">
      <c r="A20" s="499" t="s">
        <v>1067</v>
      </c>
      <c r="B20" s="500" t="s">
        <v>1068</v>
      </c>
      <c r="C20" s="499" t="s">
        <v>1069</v>
      </c>
      <c r="D20" s="501">
        <v>8</v>
      </c>
      <c r="E20" s="501">
        <v>1590.02</v>
      </c>
      <c r="F20" s="501">
        <v>12720.16</v>
      </c>
    </row>
    <row r="21" spans="1:6" x14ac:dyDescent="0.3">
      <c r="A21" s="499" t="s">
        <v>1070</v>
      </c>
      <c r="B21" s="500" t="s">
        <v>1071</v>
      </c>
      <c r="C21" s="499" t="s">
        <v>1069</v>
      </c>
      <c r="D21" s="501">
        <v>8</v>
      </c>
      <c r="E21" s="501">
        <v>1223.0899999999999</v>
      </c>
      <c r="F21" s="501">
        <v>9784.7199999999993</v>
      </c>
    </row>
    <row r="22" spans="1:6" x14ac:dyDescent="0.3">
      <c r="A22" s="499" t="s">
        <v>1072</v>
      </c>
      <c r="B22" s="500" t="s">
        <v>1073</v>
      </c>
      <c r="C22" s="499" t="s">
        <v>1069</v>
      </c>
      <c r="D22" s="501">
        <v>8</v>
      </c>
      <c r="E22" s="501">
        <v>1049.8599999999999</v>
      </c>
      <c r="F22" s="501">
        <v>8398.8799999999992</v>
      </c>
    </row>
    <row r="23" spans="1:6" x14ac:dyDescent="0.3">
      <c r="A23" s="499" t="s">
        <v>1074</v>
      </c>
      <c r="B23" s="500" t="s">
        <v>1075</v>
      </c>
      <c r="C23" s="499" t="s">
        <v>1064</v>
      </c>
      <c r="D23" s="501">
        <v>467.26</v>
      </c>
      <c r="E23" s="501">
        <v>121.15</v>
      </c>
      <c r="F23" s="501">
        <v>56608.54</v>
      </c>
    </row>
    <row r="24" spans="1:6" x14ac:dyDescent="0.3">
      <c r="A24" s="496" t="s">
        <v>1076</v>
      </c>
      <c r="B24" s="497" t="s">
        <v>1077</v>
      </c>
      <c r="C24" s="497" t="s">
        <v>73</v>
      </c>
      <c r="D24" s="498"/>
      <c r="E24" s="498">
        <v>0</v>
      </c>
      <c r="F24" s="498">
        <v>113604.69999999998</v>
      </c>
    </row>
    <row r="25" spans="1:6" x14ac:dyDescent="0.3">
      <c r="A25" s="499" t="s">
        <v>1078</v>
      </c>
      <c r="B25" s="500" t="s">
        <v>1079</v>
      </c>
      <c r="C25" s="499" t="s">
        <v>1069</v>
      </c>
      <c r="D25" s="501">
        <v>3</v>
      </c>
      <c r="E25" s="501">
        <v>22716.17</v>
      </c>
      <c r="F25" s="501">
        <v>68148.509999999995</v>
      </c>
    </row>
    <row r="26" spans="1:6" x14ac:dyDescent="0.3">
      <c r="A26" s="499" t="s">
        <v>1080</v>
      </c>
      <c r="B26" s="500" t="s">
        <v>1081</v>
      </c>
      <c r="C26" s="499" t="s">
        <v>1069</v>
      </c>
      <c r="D26" s="501">
        <v>3</v>
      </c>
      <c r="E26" s="501">
        <v>7093.93</v>
      </c>
      <c r="F26" s="501">
        <v>21281.79</v>
      </c>
    </row>
    <row r="27" spans="1:6" x14ac:dyDescent="0.3">
      <c r="A27" s="499" t="s">
        <v>1082</v>
      </c>
      <c r="B27" s="500" t="s">
        <v>1083</v>
      </c>
      <c r="C27" s="499" t="s">
        <v>1069</v>
      </c>
      <c r="D27" s="501">
        <v>5</v>
      </c>
      <c r="E27" s="501">
        <v>4834.88</v>
      </c>
      <c r="F27" s="501">
        <v>24174.400000000001</v>
      </c>
    </row>
    <row r="28" spans="1:6" x14ac:dyDescent="0.3">
      <c r="A28" s="496" t="s">
        <v>1084</v>
      </c>
      <c r="B28" s="497" t="s">
        <v>1085</v>
      </c>
      <c r="C28" s="497"/>
      <c r="D28" s="498"/>
      <c r="E28" s="498">
        <v>0</v>
      </c>
      <c r="F28" s="498">
        <v>996908.62</v>
      </c>
    </row>
    <row r="29" spans="1:6" x14ac:dyDescent="0.3">
      <c r="A29" s="502" t="s">
        <v>1086</v>
      </c>
      <c r="B29" s="503" t="s">
        <v>1087</v>
      </c>
      <c r="C29" s="504" t="s">
        <v>73</v>
      </c>
      <c r="D29" s="505"/>
      <c r="E29" s="505">
        <v>0</v>
      </c>
      <c r="F29" s="505">
        <v>0</v>
      </c>
    </row>
    <row r="30" spans="1:6" ht="28.8" x14ac:dyDescent="0.3">
      <c r="A30" s="499" t="s">
        <v>1088</v>
      </c>
      <c r="B30" s="500" t="s">
        <v>1089</v>
      </c>
      <c r="C30" s="499" t="s">
        <v>179</v>
      </c>
      <c r="D30" s="501">
        <v>0</v>
      </c>
      <c r="E30" s="501">
        <v>61.22</v>
      </c>
      <c r="F30" s="501">
        <v>0</v>
      </c>
    </row>
    <row r="31" spans="1:6" ht="28.8" x14ac:dyDescent="0.3">
      <c r="A31" s="499" t="s">
        <v>1090</v>
      </c>
      <c r="B31" s="500" t="s">
        <v>1091</v>
      </c>
      <c r="C31" s="499" t="s">
        <v>1092</v>
      </c>
      <c r="D31" s="501">
        <v>0</v>
      </c>
      <c r="E31" s="501">
        <v>86.64</v>
      </c>
      <c r="F31" s="501">
        <v>0</v>
      </c>
    </row>
    <row r="32" spans="1:6" x14ac:dyDescent="0.3">
      <c r="A32" s="502" t="s">
        <v>1093</v>
      </c>
      <c r="B32" s="503" t="s">
        <v>1094</v>
      </c>
      <c r="C32" s="504" t="s">
        <v>73</v>
      </c>
      <c r="D32" s="505"/>
      <c r="E32" s="505"/>
      <c r="F32" s="505">
        <v>0</v>
      </c>
    </row>
    <row r="33" spans="1:6" ht="43.2" x14ac:dyDescent="0.3">
      <c r="A33" s="499" t="s">
        <v>1095</v>
      </c>
      <c r="B33" s="500" t="s">
        <v>1096</v>
      </c>
      <c r="C33" s="499" t="s">
        <v>179</v>
      </c>
      <c r="D33" s="501">
        <v>0</v>
      </c>
      <c r="E33" s="501">
        <v>150.66999999999999</v>
      </c>
      <c r="F33" s="501">
        <v>0</v>
      </c>
    </row>
    <row r="34" spans="1:6" ht="28.8" x14ac:dyDescent="0.3">
      <c r="A34" s="499" t="s">
        <v>1097</v>
      </c>
      <c r="B34" s="500" t="s">
        <v>1098</v>
      </c>
      <c r="C34" s="499" t="s">
        <v>1092</v>
      </c>
      <c r="D34" s="501">
        <v>0</v>
      </c>
      <c r="E34" s="501">
        <v>666.46</v>
      </c>
      <c r="F34" s="501">
        <v>0</v>
      </c>
    </row>
    <row r="35" spans="1:6" ht="28.8" x14ac:dyDescent="0.3">
      <c r="A35" s="499" t="s">
        <v>1099</v>
      </c>
      <c r="B35" s="500" t="s">
        <v>112</v>
      </c>
      <c r="C35" s="499" t="s">
        <v>106</v>
      </c>
      <c r="D35" s="501">
        <v>0</v>
      </c>
      <c r="E35" s="501">
        <v>20.350000000000001</v>
      </c>
      <c r="F35" s="501">
        <v>0</v>
      </c>
    </row>
    <row r="36" spans="1:6" ht="28.8" x14ac:dyDescent="0.3">
      <c r="A36" s="499" t="s">
        <v>1100</v>
      </c>
      <c r="B36" s="500" t="s">
        <v>1101</v>
      </c>
      <c r="C36" s="499" t="s">
        <v>1064</v>
      </c>
      <c r="D36" s="501">
        <v>0</v>
      </c>
      <c r="E36" s="501">
        <v>96.34</v>
      </c>
      <c r="F36" s="501">
        <v>0</v>
      </c>
    </row>
    <row r="37" spans="1:6" x14ac:dyDescent="0.3">
      <c r="A37" s="502" t="s">
        <v>1102</v>
      </c>
      <c r="B37" s="503" t="s">
        <v>1103</v>
      </c>
      <c r="C37" s="504"/>
      <c r="D37" s="505"/>
      <c r="E37" s="505"/>
      <c r="F37" s="505">
        <v>195107.59999999998</v>
      </c>
    </row>
    <row r="38" spans="1:6" x14ac:dyDescent="0.3">
      <c r="A38" s="506" t="s">
        <v>1104</v>
      </c>
      <c r="B38" s="507" t="s">
        <v>1105</v>
      </c>
      <c r="C38" s="508" t="s">
        <v>73</v>
      </c>
      <c r="D38" s="509"/>
      <c r="E38" s="509"/>
      <c r="F38" s="509">
        <v>37764.92</v>
      </c>
    </row>
    <row r="39" spans="1:6" ht="28.8" x14ac:dyDescent="0.3">
      <c r="A39" s="499" t="s">
        <v>1106</v>
      </c>
      <c r="B39" s="500" t="s">
        <v>1107</v>
      </c>
      <c r="C39" s="499" t="s">
        <v>1092</v>
      </c>
      <c r="D39" s="501">
        <v>4.5199999999999996</v>
      </c>
      <c r="E39" s="501">
        <v>585.97</v>
      </c>
      <c r="F39" s="501">
        <v>2648.58</v>
      </c>
    </row>
    <row r="40" spans="1:6" ht="28.8" x14ac:dyDescent="0.3">
      <c r="A40" s="499" t="s">
        <v>1108</v>
      </c>
      <c r="B40" s="500" t="s">
        <v>1109</v>
      </c>
      <c r="C40" s="499" t="s">
        <v>1092</v>
      </c>
      <c r="D40" s="501">
        <v>9.92</v>
      </c>
      <c r="E40" s="501">
        <v>584.9</v>
      </c>
      <c r="F40" s="501">
        <v>5802.2</v>
      </c>
    </row>
    <row r="41" spans="1:6" ht="43.2" x14ac:dyDescent="0.3">
      <c r="A41" s="499" t="s">
        <v>1110</v>
      </c>
      <c r="B41" s="500" t="s">
        <v>1111</v>
      </c>
      <c r="C41" s="499" t="s">
        <v>106</v>
      </c>
      <c r="D41" s="501">
        <v>130</v>
      </c>
      <c r="E41" s="501">
        <v>23.59</v>
      </c>
      <c r="F41" s="501">
        <v>3066.7</v>
      </c>
    </row>
    <row r="42" spans="1:6" ht="43.2" x14ac:dyDescent="0.3">
      <c r="A42" s="499" t="s">
        <v>1112</v>
      </c>
      <c r="B42" s="500" t="s">
        <v>1113</v>
      </c>
      <c r="C42" s="499" t="s">
        <v>106</v>
      </c>
      <c r="D42" s="501">
        <v>118.5</v>
      </c>
      <c r="E42" s="501">
        <v>22.49</v>
      </c>
      <c r="F42" s="501">
        <v>2665.06</v>
      </c>
    </row>
    <row r="43" spans="1:6" ht="43.2" x14ac:dyDescent="0.3">
      <c r="A43" s="499" t="s">
        <v>1114</v>
      </c>
      <c r="B43" s="500" t="s">
        <v>1115</v>
      </c>
      <c r="C43" s="499" t="s">
        <v>106</v>
      </c>
      <c r="D43" s="501">
        <v>263</v>
      </c>
      <c r="E43" s="501">
        <v>20.260000000000002</v>
      </c>
      <c r="F43" s="501">
        <v>5328.38</v>
      </c>
    </row>
    <row r="44" spans="1:6" ht="43.2" x14ac:dyDescent="0.3">
      <c r="A44" s="499" t="s">
        <v>1116</v>
      </c>
      <c r="B44" s="500" t="s">
        <v>1117</v>
      </c>
      <c r="C44" s="499" t="s">
        <v>106</v>
      </c>
      <c r="D44" s="501">
        <v>59.6</v>
      </c>
      <c r="E44" s="501">
        <v>17.16</v>
      </c>
      <c r="F44" s="501">
        <v>1022.73</v>
      </c>
    </row>
    <row r="45" spans="1:6" ht="43.2" x14ac:dyDescent="0.3">
      <c r="A45" s="499" t="s">
        <v>1118</v>
      </c>
      <c r="B45" s="500" t="s">
        <v>1119</v>
      </c>
      <c r="C45" s="499" t="s">
        <v>106</v>
      </c>
      <c r="D45" s="501">
        <v>70.8</v>
      </c>
      <c r="E45" s="501">
        <v>24.37</v>
      </c>
      <c r="F45" s="501">
        <v>1725.39</v>
      </c>
    </row>
    <row r="46" spans="1:6" ht="28.8" x14ac:dyDescent="0.3">
      <c r="A46" s="499" t="s">
        <v>1120</v>
      </c>
      <c r="B46" s="500" t="s">
        <v>1121</v>
      </c>
      <c r="C46" s="499" t="s">
        <v>1064</v>
      </c>
      <c r="D46" s="501">
        <v>70.91</v>
      </c>
      <c r="E46" s="501">
        <v>218.67</v>
      </c>
      <c r="F46" s="501">
        <v>15505.88</v>
      </c>
    </row>
    <row r="47" spans="1:6" ht="28.8" x14ac:dyDescent="0.3">
      <c r="A47" s="499" t="s">
        <v>1122</v>
      </c>
      <c r="B47" s="500" t="s">
        <v>1123</v>
      </c>
      <c r="C47" s="499" t="s">
        <v>1124</v>
      </c>
      <c r="D47" s="501">
        <v>0</v>
      </c>
      <c r="E47" s="501">
        <v>123.84</v>
      </c>
      <c r="F47" s="501">
        <v>0</v>
      </c>
    </row>
    <row r="48" spans="1:6" x14ac:dyDescent="0.3">
      <c r="A48" s="506" t="s">
        <v>1125</v>
      </c>
      <c r="B48" s="507" t="s">
        <v>1126</v>
      </c>
      <c r="C48" s="508"/>
      <c r="D48" s="509"/>
      <c r="E48" s="509"/>
      <c r="F48" s="509">
        <v>157342.67999999996</v>
      </c>
    </row>
    <row r="49" spans="1:6" ht="43.2" x14ac:dyDescent="0.3">
      <c r="A49" s="499" t="s">
        <v>1127</v>
      </c>
      <c r="B49" s="500" t="s">
        <v>1128</v>
      </c>
      <c r="C49" s="499" t="s">
        <v>115</v>
      </c>
      <c r="D49" s="501">
        <v>345.16999999999996</v>
      </c>
      <c r="E49" s="501">
        <v>249.49</v>
      </c>
      <c r="F49" s="501">
        <v>86116.46</v>
      </c>
    </row>
    <row r="50" spans="1:6" ht="28.8" x14ac:dyDescent="0.3">
      <c r="A50" s="499" t="s">
        <v>1129</v>
      </c>
      <c r="B50" s="500" t="s">
        <v>1107</v>
      </c>
      <c r="C50" s="499" t="s">
        <v>1092</v>
      </c>
      <c r="D50" s="501">
        <v>1.06</v>
      </c>
      <c r="E50" s="501">
        <v>585.97</v>
      </c>
      <c r="F50" s="501">
        <v>621.12</v>
      </c>
    </row>
    <row r="51" spans="1:6" ht="28.8" x14ac:dyDescent="0.3">
      <c r="A51" s="499" t="s">
        <v>1130</v>
      </c>
      <c r="B51" s="500" t="s">
        <v>1131</v>
      </c>
      <c r="C51" s="499" t="s">
        <v>1064</v>
      </c>
      <c r="D51" s="501">
        <v>246.31</v>
      </c>
      <c r="E51" s="501">
        <v>252.2</v>
      </c>
      <c r="F51" s="501">
        <v>62119.38</v>
      </c>
    </row>
    <row r="52" spans="1:6" ht="43.2" x14ac:dyDescent="0.3">
      <c r="A52" s="499" t="s">
        <v>1132</v>
      </c>
      <c r="B52" s="500" t="s">
        <v>1133</v>
      </c>
      <c r="C52" s="499" t="s">
        <v>106</v>
      </c>
      <c r="D52" s="501">
        <v>171.5</v>
      </c>
      <c r="E52" s="501">
        <v>21.85</v>
      </c>
      <c r="F52" s="501">
        <v>3747.27</v>
      </c>
    </row>
    <row r="53" spans="1:6" ht="43.2" x14ac:dyDescent="0.3">
      <c r="A53" s="499" t="s">
        <v>1134</v>
      </c>
      <c r="B53" s="500" t="s">
        <v>1135</v>
      </c>
      <c r="C53" s="499" t="s">
        <v>106</v>
      </c>
      <c r="D53" s="501">
        <v>216.1</v>
      </c>
      <c r="E53" s="501">
        <v>19.2</v>
      </c>
      <c r="F53" s="501">
        <v>4149.12</v>
      </c>
    </row>
    <row r="54" spans="1:6" ht="28.8" x14ac:dyDescent="0.3">
      <c r="A54" s="499" t="s">
        <v>1136</v>
      </c>
      <c r="B54" s="500" t="s">
        <v>1137</v>
      </c>
      <c r="C54" s="499" t="s">
        <v>1064</v>
      </c>
      <c r="D54" s="501">
        <v>14.16</v>
      </c>
      <c r="E54" s="501">
        <v>41.62</v>
      </c>
      <c r="F54" s="501">
        <v>589.33000000000004</v>
      </c>
    </row>
    <row r="55" spans="1:6" x14ac:dyDescent="0.3">
      <c r="A55" s="506" t="s">
        <v>1138</v>
      </c>
      <c r="B55" s="507" t="s">
        <v>1139</v>
      </c>
      <c r="C55" s="508"/>
      <c r="D55" s="509"/>
      <c r="E55" s="509"/>
      <c r="F55" s="509">
        <v>0</v>
      </c>
    </row>
    <row r="56" spans="1:6" ht="43.2" x14ac:dyDescent="0.3">
      <c r="A56" s="499" t="s">
        <v>1140</v>
      </c>
      <c r="B56" s="500" t="s">
        <v>1141</v>
      </c>
      <c r="C56" s="499" t="s">
        <v>106</v>
      </c>
      <c r="D56" s="501">
        <v>0</v>
      </c>
      <c r="E56" s="501">
        <v>20.36</v>
      </c>
      <c r="F56" s="501">
        <v>0</v>
      </c>
    </row>
    <row r="57" spans="1:6" ht="43.2" x14ac:dyDescent="0.3">
      <c r="A57" s="499" t="s">
        <v>1142</v>
      </c>
      <c r="B57" s="500" t="s">
        <v>1143</v>
      </c>
      <c r="C57" s="499" t="s">
        <v>106</v>
      </c>
      <c r="D57" s="501">
        <v>0</v>
      </c>
      <c r="E57" s="501">
        <v>20.260000000000002</v>
      </c>
      <c r="F57" s="501">
        <v>0</v>
      </c>
    </row>
    <row r="58" spans="1:6" ht="43.2" x14ac:dyDescent="0.3">
      <c r="A58" s="499" t="s">
        <v>1144</v>
      </c>
      <c r="B58" s="500" t="s">
        <v>1145</v>
      </c>
      <c r="C58" s="499" t="s">
        <v>106</v>
      </c>
      <c r="D58" s="501">
        <v>0</v>
      </c>
      <c r="E58" s="501">
        <v>28.05</v>
      </c>
      <c r="F58" s="501">
        <v>0</v>
      </c>
    </row>
    <row r="59" spans="1:6" ht="43.2" x14ac:dyDescent="0.3">
      <c r="A59" s="499" t="s">
        <v>1146</v>
      </c>
      <c r="B59" s="500" t="s">
        <v>1147</v>
      </c>
      <c r="C59" s="499" t="s">
        <v>1064</v>
      </c>
      <c r="D59" s="501">
        <v>0</v>
      </c>
      <c r="E59" s="501">
        <v>10.91</v>
      </c>
      <c r="F59" s="501">
        <v>0</v>
      </c>
    </row>
    <row r="60" spans="1:6" ht="28.8" x14ac:dyDescent="0.3">
      <c r="A60" s="499" t="s">
        <v>1148</v>
      </c>
      <c r="B60" s="500" t="s">
        <v>1149</v>
      </c>
      <c r="C60" s="499" t="s">
        <v>1064</v>
      </c>
      <c r="D60" s="501">
        <v>0</v>
      </c>
      <c r="E60" s="501">
        <v>27.13</v>
      </c>
      <c r="F60" s="501">
        <v>0</v>
      </c>
    </row>
    <row r="61" spans="1:6" x14ac:dyDescent="0.3">
      <c r="A61" s="499" t="s">
        <v>1150</v>
      </c>
      <c r="B61" s="500" t="s">
        <v>1151</v>
      </c>
      <c r="C61" s="499" t="s">
        <v>1152</v>
      </c>
      <c r="D61" s="501">
        <v>0</v>
      </c>
      <c r="E61" s="501">
        <v>11.17</v>
      </c>
      <c r="F61" s="501">
        <v>0</v>
      </c>
    </row>
    <row r="62" spans="1:6" x14ac:dyDescent="0.3">
      <c r="A62" s="502" t="s">
        <v>1153</v>
      </c>
      <c r="B62" s="503" t="s">
        <v>692</v>
      </c>
      <c r="C62" s="504"/>
      <c r="D62" s="505"/>
      <c r="E62" s="510"/>
      <c r="F62" s="505">
        <v>30538.639999999999</v>
      </c>
    </row>
    <row r="63" spans="1:6" ht="28.8" x14ac:dyDescent="0.3">
      <c r="A63" s="499" t="s">
        <v>1154</v>
      </c>
      <c r="B63" s="500" t="s">
        <v>1155</v>
      </c>
      <c r="C63" s="499" t="s">
        <v>1064</v>
      </c>
      <c r="D63" s="501">
        <v>10.61</v>
      </c>
      <c r="E63" s="501">
        <v>929.35</v>
      </c>
      <c r="F63" s="501">
        <v>9860.4</v>
      </c>
    </row>
    <row r="64" spans="1:6" ht="43.2" x14ac:dyDescent="0.3">
      <c r="A64" s="499" t="s">
        <v>1156</v>
      </c>
      <c r="B64" s="500" t="s">
        <v>1157</v>
      </c>
      <c r="C64" s="499" t="s">
        <v>1064</v>
      </c>
      <c r="D64" s="501">
        <v>7.7</v>
      </c>
      <c r="E64" s="501">
        <v>509.55</v>
      </c>
      <c r="F64" s="501">
        <v>3923.53</v>
      </c>
    </row>
    <row r="65" spans="1:6" ht="28.8" x14ac:dyDescent="0.3">
      <c r="A65" s="499" t="s">
        <v>1158</v>
      </c>
      <c r="B65" s="500" t="s">
        <v>1159</v>
      </c>
      <c r="C65" s="499" t="s">
        <v>179</v>
      </c>
      <c r="D65" s="501">
        <v>42.4</v>
      </c>
      <c r="E65" s="501">
        <v>22.51</v>
      </c>
      <c r="F65" s="501">
        <v>954.42</v>
      </c>
    </row>
    <row r="66" spans="1:6" ht="28.8" x14ac:dyDescent="0.3">
      <c r="A66" s="499" t="s">
        <v>1160</v>
      </c>
      <c r="B66" s="500" t="s">
        <v>1161</v>
      </c>
      <c r="C66" s="499" t="s">
        <v>1124</v>
      </c>
      <c r="D66" s="501">
        <v>2.4</v>
      </c>
      <c r="E66" s="501">
        <v>538.82000000000005</v>
      </c>
      <c r="F66" s="501">
        <v>1293.1600000000001</v>
      </c>
    </row>
    <row r="67" spans="1:6" ht="28.8" x14ac:dyDescent="0.3">
      <c r="A67" s="499" t="s">
        <v>1162</v>
      </c>
      <c r="B67" s="500" t="s">
        <v>1163</v>
      </c>
      <c r="C67" s="499" t="s">
        <v>1064</v>
      </c>
      <c r="D67" s="501">
        <v>2.4</v>
      </c>
      <c r="E67" s="501">
        <v>452.92</v>
      </c>
      <c r="F67" s="501">
        <v>1087</v>
      </c>
    </row>
    <row r="68" spans="1:6" ht="28.8" x14ac:dyDescent="0.3">
      <c r="A68" s="499" t="s">
        <v>1164</v>
      </c>
      <c r="B68" s="500" t="s">
        <v>1165</v>
      </c>
      <c r="C68" s="499" t="s">
        <v>1124</v>
      </c>
      <c r="D68" s="501">
        <v>20.079999999999998</v>
      </c>
      <c r="E68" s="501">
        <v>385.33</v>
      </c>
      <c r="F68" s="501">
        <v>7737.42</v>
      </c>
    </row>
    <row r="69" spans="1:6" x14ac:dyDescent="0.3">
      <c r="A69" s="499" t="s">
        <v>1166</v>
      </c>
      <c r="B69" s="500" t="s">
        <v>1167</v>
      </c>
      <c r="C69" s="499" t="s">
        <v>1168</v>
      </c>
      <c r="D69" s="501">
        <v>46.86</v>
      </c>
      <c r="E69" s="501">
        <v>121.27</v>
      </c>
      <c r="F69" s="501">
        <v>5682.71</v>
      </c>
    </row>
    <row r="70" spans="1:6" x14ac:dyDescent="0.3">
      <c r="A70" s="502" t="s">
        <v>1169</v>
      </c>
      <c r="B70" s="503" t="s">
        <v>1170</v>
      </c>
      <c r="C70" s="504" t="s">
        <v>73</v>
      </c>
      <c r="D70" s="505"/>
      <c r="E70" s="510"/>
      <c r="F70" s="505">
        <v>308525.2</v>
      </c>
    </row>
    <row r="71" spans="1:6" ht="28.8" x14ac:dyDescent="0.3">
      <c r="A71" s="499" t="s">
        <v>1171</v>
      </c>
      <c r="B71" s="500" t="s">
        <v>1172</v>
      </c>
      <c r="C71" s="511" t="s">
        <v>1124</v>
      </c>
      <c r="D71" s="501">
        <v>154.18</v>
      </c>
      <c r="E71" s="501">
        <v>78.349999999999994</v>
      </c>
      <c r="F71" s="501">
        <v>12080</v>
      </c>
    </row>
    <row r="72" spans="1:6" ht="28.8" x14ac:dyDescent="0.3">
      <c r="A72" s="499" t="s">
        <v>1173</v>
      </c>
      <c r="B72" s="500" t="s">
        <v>1174</v>
      </c>
      <c r="C72" s="511" t="s">
        <v>1064</v>
      </c>
      <c r="D72" s="501">
        <v>167.86</v>
      </c>
      <c r="E72" s="501">
        <v>3.98</v>
      </c>
      <c r="F72" s="501">
        <v>668.08</v>
      </c>
    </row>
    <row r="73" spans="1:6" ht="28.8" x14ac:dyDescent="0.3">
      <c r="A73" s="499" t="s">
        <v>1175</v>
      </c>
      <c r="B73" s="500" t="s">
        <v>1176</v>
      </c>
      <c r="C73" s="511" t="s">
        <v>1064</v>
      </c>
      <c r="D73" s="501">
        <v>272.62</v>
      </c>
      <c r="E73" s="501">
        <v>9.83</v>
      </c>
      <c r="F73" s="501">
        <v>2679.85</v>
      </c>
    </row>
    <row r="74" spans="1:6" ht="43.2" x14ac:dyDescent="0.3">
      <c r="A74" s="499" t="s">
        <v>1177</v>
      </c>
      <c r="B74" s="500" t="s">
        <v>1178</v>
      </c>
      <c r="C74" s="511" t="s">
        <v>1064</v>
      </c>
      <c r="D74" s="501">
        <v>116.01</v>
      </c>
      <c r="E74" s="501">
        <v>21.84</v>
      </c>
      <c r="F74" s="501">
        <v>2533.65</v>
      </c>
    </row>
    <row r="75" spans="1:6" ht="57.6" x14ac:dyDescent="0.3">
      <c r="A75" s="499" t="s">
        <v>1179</v>
      </c>
      <c r="B75" s="500" t="s">
        <v>1180</v>
      </c>
      <c r="C75" s="511" t="s">
        <v>1064</v>
      </c>
      <c r="D75" s="501">
        <v>17.29</v>
      </c>
      <c r="E75" s="501">
        <v>40.81</v>
      </c>
      <c r="F75" s="501">
        <v>705.6</v>
      </c>
    </row>
    <row r="76" spans="1:6" ht="43.2" x14ac:dyDescent="0.3">
      <c r="A76" s="499" t="s">
        <v>1181</v>
      </c>
      <c r="B76" s="500" t="s">
        <v>1182</v>
      </c>
      <c r="C76" s="511" t="s">
        <v>1064</v>
      </c>
      <c r="D76" s="501">
        <v>167.86</v>
      </c>
      <c r="E76" s="501">
        <v>37.33</v>
      </c>
      <c r="F76" s="501">
        <v>6266.21</v>
      </c>
    </row>
    <row r="77" spans="1:6" ht="43.2" x14ac:dyDescent="0.3">
      <c r="A77" s="499" t="s">
        <v>1183</v>
      </c>
      <c r="B77" s="500" t="s">
        <v>1184</v>
      </c>
      <c r="C77" s="511" t="s">
        <v>1064</v>
      </c>
      <c r="D77" s="501">
        <v>116.01</v>
      </c>
      <c r="E77" s="501">
        <v>59.07</v>
      </c>
      <c r="F77" s="501">
        <v>6852.71</v>
      </c>
    </row>
    <row r="78" spans="1:6" ht="43.2" x14ac:dyDescent="0.3">
      <c r="A78" s="499" t="s">
        <v>1185</v>
      </c>
      <c r="B78" s="500" t="s">
        <v>1186</v>
      </c>
      <c r="C78" s="511" t="s">
        <v>1064</v>
      </c>
      <c r="D78" s="501">
        <v>272.62</v>
      </c>
      <c r="E78" s="501">
        <v>33.659999999999997</v>
      </c>
      <c r="F78" s="501">
        <v>9176.3799999999992</v>
      </c>
    </row>
    <row r="79" spans="1:6" ht="28.8" x14ac:dyDescent="0.3">
      <c r="A79" s="499" t="s">
        <v>1187</v>
      </c>
      <c r="B79" s="500" t="s">
        <v>1188</v>
      </c>
      <c r="C79" s="511" t="s">
        <v>1064</v>
      </c>
      <c r="D79" s="501">
        <v>291.82</v>
      </c>
      <c r="E79" s="501">
        <v>25.62</v>
      </c>
      <c r="F79" s="501">
        <v>7476.42</v>
      </c>
    </row>
    <row r="80" spans="1:6" ht="28.8" x14ac:dyDescent="0.3">
      <c r="A80" s="499" t="s">
        <v>1189</v>
      </c>
      <c r="B80" s="500" t="s">
        <v>1190</v>
      </c>
      <c r="C80" s="511" t="s">
        <v>1064</v>
      </c>
      <c r="D80" s="501">
        <v>291.82</v>
      </c>
      <c r="E80" s="501">
        <v>15.18</v>
      </c>
      <c r="F80" s="501">
        <v>4429.82</v>
      </c>
    </row>
    <row r="81" spans="1:6" ht="28.8" x14ac:dyDescent="0.3">
      <c r="A81" s="499" t="s">
        <v>1191</v>
      </c>
      <c r="B81" s="500" t="s">
        <v>711</v>
      </c>
      <c r="C81" s="511" t="s">
        <v>1064</v>
      </c>
      <c r="D81" s="501">
        <v>151.19999999999999</v>
      </c>
      <c r="E81" s="501">
        <v>13.73</v>
      </c>
      <c r="F81" s="501">
        <v>2075.9699999999998</v>
      </c>
    </row>
    <row r="82" spans="1:6" ht="28.8" x14ac:dyDescent="0.3">
      <c r="A82" s="499" t="s">
        <v>1192</v>
      </c>
      <c r="B82" s="500" t="s">
        <v>707</v>
      </c>
      <c r="C82" s="511" t="s">
        <v>1064</v>
      </c>
      <c r="D82" s="501">
        <v>272.62</v>
      </c>
      <c r="E82" s="501">
        <v>15.58</v>
      </c>
      <c r="F82" s="501">
        <v>4247.41</v>
      </c>
    </row>
    <row r="83" spans="1:6" ht="43.2" x14ac:dyDescent="0.3">
      <c r="A83" s="499" t="s">
        <v>1193</v>
      </c>
      <c r="B83" s="500" t="s">
        <v>663</v>
      </c>
      <c r="C83" s="511" t="s">
        <v>1064</v>
      </c>
      <c r="D83" s="501">
        <v>16.649999999999999</v>
      </c>
      <c r="E83" s="501">
        <v>75.94</v>
      </c>
      <c r="F83" s="501">
        <v>1264.4000000000001</v>
      </c>
    </row>
    <row r="84" spans="1:6" ht="43.2" x14ac:dyDescent="0.3">
      <c r="A84" s="499" t="s">
        <v>1194</v>
      </c>
      <c r="B84" s="500" t="s">
        <v>1195</v>
      </c>
      <c r="C84" s="511" t="s">
        <v>1064</v>
      </c>
      <c r="D84" s="501">
        <v>175.81</v>
      </c>
      <c r="E84" s="501">
        <v>109.98</v>
      </c>
      <c r="F84" s="501">
        <v>19335.580000000002</v>
      </c>
    </row>
    <row r="85" spans="1:6" x14ac:dyDescent="0.3">
      <c r="A85" s="499" t="s">
        <v>1196</v>
      </c>
      <c r="B85" s="500" t="s">
        <v>1197</v>
      </c>
      <c r="C85" s="511" t="s">
        <v>1064</v>
      </c>
      <c r="D85" s="501">
        <v>227.7</v>
      </c>
      <c r="E85" s="501">
        <v>817.05</v>
      </c>
      <c r="F85" s="501">
        <v>186042.28</v>
      </c>
    </row>
    <row r="86" spans="1:6" x14ac:dyDescent="0.3">
      <c r="A86" s="499" t="s">
        <v>1198</v>
      </c>
      <c r="B86" s="500" t="s">
        <v>1199</v>
      </c>
      <c r="C86" s="511" t="s">
        <v>1200</v>
      </c>
      <c r="D86" s="501">
        <v>3670</v>
      </c>
      <c r="E86" s="501">
        <v>0.28999999999999998</v>
      </c>
      <c r="F86" s="501">
        <v>1064.3</v>
      </c>
    </row>
    <row r="87" spans="1:6" x14ac:dyDescent="0.3">
      <c r="A87" s="499" t="s">
        <v>1201</v>
      </c>
      <c r="B87" s="500" t="s">
        <v>1202</v>
      </c>
      <c r="C87" s="511" t="s">
        <v>1064</v>
      </c>
      <c r="D87" s="501">
        <v>108.9</v>
      </c>
      <c r="E87" s="501">
        <v>335.97</v>
      </c>
      <c r="F87" s="501">
        <v>36587.129999999997</v>
      </c>
    </row>
    <row r="88" spans="1:6" ht="28.8" x14ac:dyDescent="0.3">
      <c r="A88" s="499" t="s">
        <v>1203</v>
      </c>
      <c r="B88" s="500" t="s">
        <v>1204</v>
      </c>
      <c r="C88" s="511" t="s">
        <v>1205</v>
      </c>
      <c r="D88" s="501">
        <v>108.9</v>
      </c>
      <c r="E88" s="501">
        <v>19.440000000000001</v>
      </c>
      <c r="F88" s="501">
        <v>2117.0100000000002</v>
      </c>
    </row>
    <row r="89" spans="1:6" ht="28.8" x14ac:dyDescent="0.3">
      <c r="A89" s="499" t="s">
        <v>1206</v>
      </c>
      <c r="B89" s="500" t="s">
        <v>1207</v>
      </c>
      <c r="C89" s="511" t="s">
        <v>1092</v>
      </c>
      <c r="D89" s="501">
        <v>520</v>
      </c>
      <c r="E89" s="501">
        <v>5.62</v>
      </c>
      <c r="F89" s="501">
        <v>2922.4</v>
      </c>
    </row>
    <row r="90" spans="1:6" x14ac:dyDescent="0.3">
      <c r="A90" s="502" t="s">
        <v>1208</v>
      </c>
      <c r="B90" s="503" t="s">
        <v>1209</v>
      </c>
      <c r="C90" s="504" t="s">
        <v>73</v>
      </c>
      <c r="D90" s="505"/>
      <c r="E90" s="510"/>
      <c r="F90" s="505">
        <v>72682.209999999992</v>
      </c>
    </row>
    <row r="91" spans="1:6" ht="28.8" x14ac:dyDescent="0.3">
      <c r="A91" s="499" t="s">
        <v>1210</v>
      </c>
      <c r="B91" s="500" t="s">
        <v>1211</v>
      </c>
      <c r="C91" s="499" t="s">
        <v>1064</v>
      </c>
      <c r="D91" s="501">
        <v>59.88</v>
      </c>
      <c r="E91" s="501">
        <v>181.73</v>
      </c>
      <c r="F91" s="501">
        <v>10881.99</v>
      </c>
    </row>
    <row r="92" spans="1:6" ht="28.8" x14ac:dyDescent="0.3">
      <c r="A92" s="499" t="s">
        <v>1212</v>
      </c>
      <c r="B92" s="500" t="s">
        <v>1213</v>
      </c>
      <c r="C92" s="499" t="s">
        <v>1064</v>
      </c>
      <c r="D92" s="501">
        <v>355.3</v>
      </c>
      <c r="E92" s="501">
        <v>71.739999999999995</v>
      </c>
      <c r="F92" s="501">
        <v>25489.22</v>
      </c>
    </row>
    <row r="93" spans="1:6" ht="43.2" x14ac:dyDescent="0.3">
      <c r="A93" s="499" t="s">
        <v>1214</v>
      </c>
      <c r="B93" s="500" t="s">
        <v>1215</v>
      </c>
      <c r="C93" s="499" t="s">
        <v>1064</v>
      </c>
      <c r="D93" s="501">
        <v>220</v>
      </c>
      <c r="E93" s="501">
        <v>165.05</v>
      </c>
      <c r="F93" s="501">
        <v>36311</v>
      </c>
    </row>
    <row r="94" spans="1:6" x14ac:dyDescent="0.3">
      <c r="A94" s="512" t="s">
        <v>1216</v>
      </c>
      <c r="B94" s="513" t="s">
        <v>1217</v>
      </c>
      <c r="C94" s="513" t="s">
        <v>73</v>
      </c>
      <c r="D94" s="510"/>
      <c r="E94" s="510"/>
      <c r="F94" s="510">
        <v>21596.01</v>
      </c>
    </row>
    <row r="95" spans="1:6" x14ac:dyDescent="0.3">
      <c r="A95" s="506" t="s">
        <v>1218</v>
      </c>
      <c r="B95" s="507" t="s">
        <v>1219</v>
      </c>
      <c r="C95" s="508" t="s">
        <v>73</v>
      </c>
      <c r="D95" s="509"/>
      <c r="E95" s="509"/>
      <c r="F95" s="509">
        <v>4354.55</v>
      </c>
    </row>
    <row r="96" spans="1:6" ht="57.6" x14ac:dyDescent="0.3">
      <c r="A96" s="514" t="s">
        <v>1220</v>
      </c>
      <c r="B96" s="500" t="s">
        <v>1221</v>
      </c>
      <c r="C96" s="499" t="s">
        <v>1200</v>
      </c>
      <c r="D96" s="501">
        <v>1</v>
      </c>
      <c r="E96" s="501">
        <v>762.08</v>
      </c>
      <c r="F96" s="501">
        <v>762.08</v>
      </c>
    </row>
    <row r="97" spans="1:6" ht="28.8" x14ac:dyDescent="0.3">
      <c r="A97" s="514" t="s">
        <v>1222</v>
      </c>
      <c r="B97" s="500" t="s">
        <v>1223</v>
      </c>
      <c r="C97" s="511" t="s">
        <v>1200</v>
      </c>
      <c r="D97" s="501">
        <v>1</v>
      </c>
      <c r="E97" s="501">
        <v>325.05</v>
      </c>
      <c r="F97" s="501">
        <v>325.05</v>
      </c>
    </row>
    <row r="98" spans="1:6" ht="28.8" x14ac:dyDescent="0.3">
      <c r="A98" s="514" t="s">
        <v>1224</v>
      </c>
      <c r="B98" s="500" t="s">
        <v>1225</v>
      </c>
      <c r="C98" s="499" t="s">
        <v>1200</v>
      </c>
      <c r="D98" s="501">
        <v>1</v>
      </c>
      <c r="E98" s="501">
        <v>488.37</v>
      </c>
      <c r="F98" s="501">
        <v>488.37</v>
      </c>
    </row>
    <row r="99" spans="1:6" ht="43.2" x14ac:dyDescent="0.3">
      <c r="A99" s="514" t="s">
        <v>1226</v>
      </c>
      <c r="B99" s="500" t="s">
        <v>1227</v>
      </c>
      <c r="C99" s="499" t="s">
        <v>1200</v>
      </c>
      <c r="D99" s="501">
        <v>1</v>
      </c>
      <c r="E99" s="501">
        <v>1495.74</v>
      </c>
      <c r="F99" s="501">
        <v>1495.74</v>
      </c>
    </row>
    <row r="100" spans="1:6" ht="28.8" x14ac:dyDescent="0.3">
      <c r="A100" s="514" t="s">
        <v>1228</v>
      </c>
      <c r="B100" s="500" t="s">
        <v>1229</v>
      </c>
      <c r="C100" s="511" t="s">
        <v>1200</v>
      </c>
      <c r="D100" s="501">
        <v>7</v>
      </c>
      <c r="E100" s="501">
        <v>51.14</v>
      </c>
      <c r="F100" s="501">
        <v>357.98</v>
      </c>
    </row>
    <row r="101" spans="1:6" ht="28.8" x14ac:dyDescent="0.3">
      <c r="A101" s="514" t="s">
        <v>1230</v>
      </c>
      <c r="B101" s="500" t="s">
        <v>1231</v>
      </c>
      <c r="C101" s="511" t="s">
        <v>1200</v>
      </c>
      <c r="D101" s="501">
        <v>2</v>
      </c>
      <c r="E101" s="501">
        <v>74.22</v>
      </c>
      <c r="F101" s="501">
        <v>148.44</v>
      </c>
    </row>
    <row r="102" spans="1:6" ht="28.8" x14ac:dyDescent="0.3">
      <c r="A102" s="514" t="s">
        <v>1232</v>
      </c>
      <c r="B102" s="500" t="s">
        <v>1233</v>
      </c>
      <c r="C102" s="499" t="s">
        <v>1200</v>
      </c>
      <c r="D102" s="501">
        <v>1</v>
      </c>
      <c r="E102" s="501">
        <v>61.42</v>
      </c>
      <c r="F102" s="501">
        <v>61.42</v>
      </c>
    </row>
    <row r="103" spans="1:6" ht="28.8" x14ac:dyDescent="0.3">
      <c r="A103" s="514" t="s">
        <v>1234</v>
      </c>
      <c r="B103" s="500" t="s">
        <v>1235</v>
      </c>
      <c r="C103" s="499" t="s">
        <v>217</v>
      </c>
      <c r="D103" s="501">
        <v>1</v>
      </c>
      <c r="E103" s="501">
        <v>670.21</v>
      </c>
      <c r="F103" s="501">
        <v>670.21</v>
      </c>
    </row>
    <row r="104" spans="1:6" ht="28.8" x14ac:dyDescent="0.3">
      <c r="A104" s="514" t="s">
        <v>1236</v>
      </c>
      <c r="B104" s="500" t="s">
        <v>1237</v>
      </c>
      <c r="C104" s="499" t="s">
        <v>217</v>
      </c>
      <c r="D104" s="501">
        <v>1</v>
      </c>
      <c r="E104" s="501">
        <v>45.26</v>
      </c>
      <c r="F104" s="501">
        <v>45.26</v>
      </c>
    </row>
    <row r="105" spans="1:6" x14ac:dyDescent="0.3">
      <c r="A105" s="506" t="s">
        <v>1238</v>
      </c>
      <c r="B105" s="507" t="s">
        <v>1239</v>
      </c>
      <c r="C105" s="508" t="s">
        <v>73</v>
      </c>
      <c r="D105" s="509"/>
      <c r="E105" s="509"/>
      <c r="F105" s="509">
        <v>1197.22</v>
      </c>
    </row>
    <row r="106" spans="1:6" ht="43.2" x14ac:dyDescent="0.3">
      <c r="A106" s="514" t="s">
        <v>1240</v>
      </c>
      <c r="B106" s="500" t="s">
        <v>1241</v>
      </c>
      <c r="C106" s="499" t="s">
        <v>179</v>
      </c>
      <c r="D106" s="501">
        <v>24</v>
      </c>
      <c r="E106" s="501">
        <v>48.02</v>
      </c>
      <c r="F106" s="501">
        <v>1152.48</v>
      </c>
    </row>
    <row r="107" spans="1:6" ht="43.2" x14ac:dyDescent="0.3">
      <c r="A107" s="514" t="s">
        <v>1242</v>
      </c>
      <c r="B107" s="500" t="s">
        <v>1243</v>
      </c>
      <c r="C107" s="499" t="s">
        <v>179</v>
      </c>
      <c r="D107" s="501">
        <v>1</v>
      </c>
      <c r="E107" s="501">
        <v>44.74</v>
      </c>
      <c r="F107" s="501">
        <v>44.74</v>
      </c>
    </row>
    <row r="108" spans="1:6" x14ac:dyDescent="0.3">
      <c r="A108" s="506" t="s">
        <v>1244</v>
      </c>
      <c r="B108" s="507" t="s">
        <v>1245</v>
      </c>
      <c r="C108" s="508" t="s">
        <v>73</v>
      </c>
      <c r="D108" s="509"/>
      <c r="E108" s="509"/>
      <c r="F108" s="509">
        <v>8157.2999999999993</v>
      </c>
    </row>
    <row r="109" spans="1:6" ht="57.6" x14ac:dyDescent="0.3">
      <c r="A109" s="514" t="s">
        <v>1246</v>
      </c>
      <c r="B109" s="500" t="s">
        <v>1247</v>
      </c>
      <c r="C109" s="499" t="s">
        <v>179</v>
      </c>
      <c r="D109" s="501">
        <v>40</v>
      </c>
      <c r="E109" s="501">
        <v>81.66</v>
      </c>
      <c r="F109" s="501">
        <v>3266.4</v>
      </c>
    </row>
    <row r="110" spans="1:6" ht="43.2" x14ac:dyDescent="0.3">
      <c r="A110" s="514" t="s">
        <v>1248</v>
      </c>
      <c r="B110" s="500" t="s">
        <v>1249</v>
      </c>
      <c r="C110" s="499" t="s">
        <v>179</v>
      </c>
      <c r="D110" s="501">
        <v>30</v>
      </c>
      <c r="E110" s="501">
        <v>63.81</v>
      </c>
      <c r="F110" s="501">
        <v>1914.3</v>
      </c>
    </row>
    <row r="111" spans="1:6" ht="43.2" x14ac:dyDescent="0.3">
      <c r="A111" s="514" t="s">
        <v>1250</v>
      </c>
      <c r="B111" s="500" t="s">
        <v>1251</v>
      </c>
      <c r="C111" s="499" t="s">
        <v>179</v>
      </c>
      <c r="D111" s="501">
        <v>30</v>
      </c>
      <c r="E111" s="501">
        <v>99.22</v>
      </c>
      <c r="F111" s="501">
        <v>2976.6</v>
      </c>
    </row>
    <row r="112" spans="1:6" x14ac:dyDescent="0.3">
      <c r="A112" s="506" t="s">
        <v>1252</v>
      </c>
      <c r="B112" s="507" t="s">
        <v>1253</v>
      </c>
      <c r="C112" s="508" t="s">
        <v>73</v>
      </c>
      <c r="D112" s="509"/>
      <c r="E112" s="509"/>
      <c r="F112" s="509">
        <v>7886.94</v>
      </c>
    </row>
    <row r="113" spans="1:6" ht="43.2" x14ac:dyDescent="0.3">
      <c r="A113" s="514" t="s">
        <v>1254</v>
      </c>
      <c r="B113" s="500" t="s">
        <v>1255</v>
      </c>
      <c r="C113" s="499" t="s">
        <v>179</v>
      </c>
      <c r="D113" s="501">
        <v>30</v>
      </c>
      <c r="E113" s="501">
        <v>58.81</v>
      </c>
      <c r="F113" s="501">
        <v>1764.3</v>
      </c>
    </row>
    <row r="114" spans="1:6" ht="57.6" x14ac:dyDescent="0.3">
      <c r="A114" s="514" t="s">
        <v>1256</v>
      </c>
      <c r="B114" s="500" t="s">
        <v>1257</v>
      </c>
      <c r="C114" s="499" t="s">
        <v>179</v>
      </c>
      <c r="D114" s="501">
        <v>36</v>
      </c>
      <c r="E114" s="501">
        <v>88.02</v>
      </c>
      <c r="F114" s="501">
        <v>3168.72</v>
      </c>
    </row>
    <row r="115" spans="1:6" ht="43.2" x14ac:dyDescent="0.3">
      <c r="A115" s="514" t="s">
        <v>1258</v>
      </c>
      <c r="B115" s="500" t="s">
        <v>1259</v>
      </c>
      <c r="C115" s="499" t="s">
        <v>179</v>
      </c>
      <c r="D115" s="501">
        <v>24</v>
      </c>
      <c r="E115" s="501">
        <v>123.08</v>
      </c>
      <c r="F115" s="501">
        <v>2953.92</v>
      </c>
    </row>
    <row r="116" spans="1:6" x14ac:dyDescent="0.3">
      <c r="A116" s="502" t="s">
        <v>1260</v>
      </c>
      <c r="B116" s="503" t="s">
        <v>1261</v>
      </c>
      <c r="C116" s="504" t="s">
        <v>73</v>
      </c>
      <c r="D116" s="505"/>
      <c r="E116" s="505"/>
      <c r="F116" s="505">
        <v>70332.970000000016</v>
      </c>
    </row>
    <row r="117" spans="1:6" ht="28.8" x14ac:dyDescent="0.3">
      <c r="A117" s="515" t="s">
        <v>1262</v>
      </c>
      <c r="B117" s="500" t="s">
        <v>292</v>
      </c>
      <c r="C117" s="499" t="s">
        <v>217</v>
      </c>
      <c r="D117" s="501">
        <v>2</v>
      </c>
      <c r="E117" s="501">
        <v>27.86</v>
      </c>
      <c r="F117" s="501">
        <v>55.72</v>
      </c>
    </row>
    <row r="118" spans="1:6" ht="28.8" x14ac:dyDescent="0.3">
      <c r="A118" s="515" t="s">
        <v>1263</v>
      </c>
      <c r="B118" s="500" t="s">
        <v>1264</v>
      </c>
      <c r="C118" s="499" t="s">
        <v>1200</v>
      </c>
      <c r="D118" s="501">
        <v>1</v>
      </c>
      <c r="E118" s="501">
        <v>2440.3000000000002</v>
      </c>
      <c r="F118" s="501">
        <v>2440.3000000000002</v>
      </c>
    </row>
    <row r="119" spans="1:6" x14ac:dyDescent="0.3">
      <c r="A119" s="515" t="s">
        <v>1265</v>
      </c>
      <c r="B119" s="500" t="s">
        <v>1266</v>
      </c>
      <c r="C119" s="499" t="s">
        <v>1200</v>
      </c>
      <c r="D119" s="501">
        <v>1</v>
      </c>
      <c r="E119" s="501">
        <v>126.04</v>
      </c>
      <c r="F119" s="501">
        <v>126.04</v>
      </c>
    </row>
    <row r="120" spans="1:6" ht="28.8" x14ac:dyDescent="0.3">
      <c r="A120" s="515" t="s">
        <v>1267</v>
      </c>
      <c r="B120" s="500" t="s">
        <v>1268</v>
      </c>
      <c r="C120" s="499" t="s">
        <v>217</v>
      </c>
      <c r="D120" s="501">
        <v>38</v>
      </c>
      <c r="E120" s="501">
        <v>44.65</v>
      </c>
      <c r="F120" s="501">
        <v>1696.7</v>
      </c>
    </row>
    <row r="121" spans="1:6" ht="28.8" x14ac:dyDescent="0.3">
      <c r="A121" s="515" t="s">
        <v>1269</v>
      </c>
      <c r="B121" s="500" t="s">
        <v>1270</v>
      </c>
      <c r="C121" s="499" t="s">
        <v>1200</v>
      </c>
      <c r="D121" s="501">
        <v>1</v>
      </c>
      <c r="E121" s="501">
        <v>8568.1299999999992</v>
      </c>
      <c r="F121" s="501">
        <v>8568.1299999999992</v>
      </c>
    </row>
    <row r="122" spans="1:6" ht="43.2" x14ac:dyDescent="0.3">
      <c r="A122" s="515" t="s">
        <v>1271</v>
      </c>
      <c r="B122" s="500" t="s">
        <v>1272</v>
      </c>
      <c r="C122" s="499" t="s">
        <v>1200</v>
      </c>
      <c r="D122" s="501">
        <v>10</v>
      </c>
      <c r="E122" s="501">
        <v>1126.42</v>
      </c>
      <c r="F122" s="501">
        <v>11264.2</v>
      </c>
    </row>
    <row r="123" spans="1:6" x14ac:dyDescent="0.3">
      <c r="A123" s="515" t="s">
        <v>1273</v>
      </c>
      <c r="B123" s="500" t="s">
        <v>1274</v>
      </c>
      <c r="C123" s="499" t="s">
        <v>1200</v>
      </c>
      <c r="D123" s="501">
        <v>47</v>
      </c>
      <c r="E123" s="501">
        <v>23.06</v>
      </c>
      <c r="F123" s="501">
        <v>1083.82</v>
      </c>
    </row>
    <row r="124" spans="1:6" x14ac:dyDescent="0.3">
      <c r="A124" s="515" t="s">
        <v>1275</v>
      </c>
      <c r="B124" s="500" t="s">
        <v>1276</v>
      </c>
      <c r="C124" s="499" t="s">
        <v>1200</v>
      </c>
      <c r="D124" s="501">
        <v>12</v>
      </c>
      <c r="E124" s="501">
        <v>195.82</v>
      </c>
      <c r="F124" s="501">
        <v>2349.84</v>
      </c>
    </row>
    <row r="125" spans="1:6" ht="28.8" x14ac:dyDescent="0.3">
      <c r="A125" s="515" t="s">
        <v>1277</v>
      </c>
      <c r="B125" s="500" t="s">
        <v>1278</v>
      </c>
      <c r="C125" s="499" t="s">
        <v>1200</v>
      </c>
      <c r="D125" s="501">
        <v>1</v>
      </c>
      <c r="E125" s="501">
        <v>65.16</v>
      </c>
      <c r="F125" s="501">
        <v>65.16</v>
      </c>
    </row>
    <row r="126" spans="1:6" ht="28.8" x14ac:dyDescent="0.3">
      <c r="A126" s="515" t="s">
        <v>1279</v>
      </c>
      <c r="B126" s="500" t="s">
        <v>1280</v>
      </c>
      <c r="C126" s="511" t="s">
        <v>1200</v>
      </c>
      <c r="D126" s="501">
        <v>3</v>
      </c>
      <c r="E126" s="501">
        <v>34.17</v>
      </c>
      <c r="F126" s="501">
        <v>102.51</v>
      </c>
    </row>
    <row r="127" spans="1:6" ht="28.8" x14ac:dyDescent="0.3">
      <c r="A127" s="515" t="s">
        <v>1281</v>
      </c>
      <c r="B127" s="500" t="s">
        <v>362</v>
      </c>
      <c r="C127" s="499" t="s">
        <v>217</v>
      </c>
      <c r="D127" s="501">
        <v>4</v>
      </c>
      <c r="E127" s="501">
        <v>50.15</v>
      </c>
      <c r="F127" s="501">
        <v>200.6</v>
      </c>
    </row>
    <row r="128" spans="1:6" x14ac:dyDescent="0.3">
      <c r="A128" s="515" t="s">
        <v>1282</v>
      </c>
      <c r="B128" s="500" t="s">
        <v>1283</v>
      </c>
      <c r="C128" s="499" t="s">
        <v>1200</v>
      </c>
      <c r="D128" s="501">
        <v>9</v>
      </c>
      <c r="E128" s="501">
        <v>86.11</v>
      </c>
      <c r="F128" s="501">
        <v>774.99</v>
      </c>
    </row>
    <row r="129" spans="1:6" x14ac:dyDescent="0.3">
      <c r="A129" s="515" t="s">
        <v>1284</v>
      </c>
      <c r="B129" s="500" t="s">
        <v>1285</v>
      </c>
      <c r="C129" s="499" t="s">
        <v>1200</v>
      </c>
      <c r="D129" s="501">
        <v>9</v>
      </c>
      <c r="E129" s="501">
        <v>22.33</v>
      </c>
      <c r="F129" s="501">
        <v>200.97</v>
      </c>
    </row>
    <row r="130" spans="1:6" ht="28.8" x14ac:dyDescent="0.3">
      <c r="A130" s="515" t="s">
        <v>1286</v>
      </c>
      <c r="B130" s="500" t="s">
        <v>1287</v>
      </c>
      <c r="C130" s="499" t="s">
        <v>1200</v>
      </c>
      <c r="D130" s="501">
        <v>16</v>
      </c>
      <c r="E130" s="501">
        <v>26.38</v>
      </c>
      <c r="F130" s="501">
        <v>422.08</v>
      </c>
    </row>
    <row r="131" spans="1:6" ht="28.8" x14ac:dyDescent="0.3">
      <c r="A131" s="515" t="s">
        <v>1288</v>
      </c>
      <c r="B131" s="500" t="s">
        <v>1289</v>
      </c>
      <c r="C131" s="499" t="s">
        <v>1200</v>
      </c>
      <c r="D131" s="501">
        <v>10</v>
      </c>
      <c r="E131" s="501">
        <v>14.08</v>
      </c>
      <c r="F131" s="501">
        <v>140.80000000000001</v>
      </c>
    </row>
    <row r="132" spans="1:6" x14ac:dyDescent="0.3">
      <c r="A132" s="515" t="s">
        <v>1290</v>
      </c>
      <c r="B132" s="500" t="s">
        <v>1291</v>
      </c>
      <c r="C132" s="499" t="s">
        <v>1200</v>
      </c>
      <c r="D132" s="501">
        <v>2</v>
      </c>
      <c r="E132" s="501">
        <v>3.43</v>
      </c>
      <c r="F132" s="501">
        <v>6.86</v>
      </c>
    </row>
    <row r="133" spans="1:6" ht="28.8" x14ac:dyDescent="0.3">
      <c r="A133" s="515" t="s">
        <v>1292</v>
      </c>
      <c r="B133" s="500" t="s">
        <v>1293</v>
      </c>
      <c r="C133" s="499" t="s">
        <v>1200</v>
      </c>
      <c r="D133" s="501">
        <v>54</v>
      </c>
      <c r="E133" s="501">
        <v>0.73</v>
      </c>
      <c r="F133" s="501">
        <v>39.42</v>
      </c>
    </row>
    <row r="134" spans="1:6" x14ac:dyDescent="0.3">
      <c r="A134" s="515" t="s">
        <v>1294</v>
      </c>
      <c r="B134" s="500" t="s">
        <v>1295</v>
      </c>
      <c r="C134" s="499" t="s">
        <v>1200</v>
      </c>
      <c r="D134" s="501">
        <v>43</v>
      </c>
      <c r="E134" s="501">
        <v>19.53</v>
      </c>
      <c r="F134" s="501">
        <v>839.79</v>
      </c>
    </row>
    <row r="135" spans="1:6" x14ac:dyDescent="0.3">
      <c r="A135" s="515" t="s">
        <v>1296</v>
      </c>
      <c r="B135" s="500" t="s">
        <v>1297</v>
      </c>
      <c r="C135" s="499" t="s">
        <v>1200</v>
      </c>
      <c r="D135" s="501">
        <v>5</v>
      </c>
      <c r="E135" s="501">
        <v>77.28</v>
      </c>
      <c r="F135" s="501">
        <v>386.4</v>
      </c>
    </row>
    <row r="136" spans="1:6" ht="28.8" x14ac:dyDescent="0.3">
      <c r="A136" s="515" t="s">
        <v>1298</v>
      </c>
      <c r="B136" s="500" t="s">
        <v>1299</v>
      </c>
      <c r="C136" s="499" t="s">
        <v>1168</v>
      </c>
      <c r="D136" s="501">
        <v>18</v>
      </c>
      <c r="E136" s="501">
        <v>28.18</v>
      </c>
      <c r="F136" s="501">
        <v>507.24</v>
      </c>
    </row>
    <row r="137" spans="1:6" ht="28.8" x14ac:dyDescent="0.3">
      <c r="A137" s="515" t="s">
        <v>1300</v>
      </c>
      <c r="B137" s="500" t="s">
        <v>1301</v>
      </c>
      <c r="C137" s="499" t="s">
        <v>179</v>
      </c>
      <c r="D137" s="501">
        <v>120</v>
      </c>
      <c r="E137" s="501">
        <v>13.07</v>
      </c>
      <c r="F137" s="501">
        <v>1568.4</v>
      </c>
    </row>
    <row r="138" spans="1:6" x14ac:dyDescent="0.3">
      <c r="A138" s="515" t="s">
        <v>1302</v>
      </c>
      <c r="B138" s="500" t="s">
        <v>1303</v>
      </c>
      <c r="C138" s="499" t="s">
        <v>179</v>
      </c>
      <c r="D138" s="501">
        <v>60</v>
      </c>
      <c r="E138" s="501">
        <v>12.33</v>
      </c>
      <c r="F138" s="501">
        <v>739.8</v>
      </c>
    </row>
    <row r="139" spans="1:6" x14ac:dyDescent="0.3">
      <c r="A139" s="515" t="s">
        <v>1304</v>
      </c>
      <c r="B139" s="500" t="s">
        <v>1305</v>
      </c>
      <c r="C139" s="511" t="s">
        <v>1168</v>
      </c>
      <c r="D139" s="501">
        <v>75</v>
      </c>
      <c r="E139" s="501">
        <v>44.2</v>
      </c>
      <c r="F139" s="501">
        <v>3315</v>
      </c>
    </row>
    <row r="140" spans="1:6" ht="28.8" x14ac:dyDescent="0.3">
      <c r="A140" s="515" t="s">
        <v>1306</v>
      </c>
      <c r="B140" s="500" t="s">
        <v>1307</v>
      </c>
      <c r="C140" s="511" t="s">
        <v>1200</v>
      </c>
      <c r="D140" s="501">
        <v>6</v>
      </c>
      <c r="E140" s="501">
        <v>27.83</v>
      </c>
      <c r="F140" s="501">
        <v>166.98</v>
      </c>
    </row>
    <row r="141" spans="1:6" ht="28.8" x14ac:dyDescent="0.3">
      <c r="A141" s="515" t="s">
        <v>1308</v>
      </c>
      <c r="B141" s="500" t="s">
        <v>1309</v>
      </c>
      <c r="C141" s="511" t="s">
        <v>1200</v>
      </c>
      <c r="D141" s="501">
        <v>2</v>
      </c>
      <c r="E141" s="501">
        <v>19.649999999999999</v>
      </c>
      <c r="F141" s="501">
        <v>39.299999999999997</v>
      </c>
    </row>
    <row r="142" spans="1:6" x14ac:dyDescent="0.3">
      <c r="A142" s="515" t="s">
        <v>1310</v>
      </c>
      <c r="B142" s="500" t="s">
        <v>1311</v>
      </c>
      <c r="C142" s="511" t="s">
        <v>1200</v>
      </c>
      <c r="D142" s="501">
        <v>3</v>
      </c>
      <c r="E142" s="501">
        <v>98.33</v>
      </c>
      <c r="F142" s="501">
        <v>294.99</v>
      </c>
    </row>
    <row r="143" spans="1:6" x14ac:dyDescent="0.3">
      <c r="A143" s="515" t="s">
        <v>1312</v>
      </c>
      <c r="B143" s="500" t="s">
        <v>1313</v>
      </c>
      <c r="C143" s="511" t="s">
        <v>1200</v>
      </c>
      <c r="D143" s="501">
        <v>1</v>
      </c>
      <c r="E143" s="501">
        <v>125.24</v>
      </c>
      <c r="F143" s="501">
        <v>125.24</v>
      </c>
    </row>
    <row r="144" spans="1:6" ht="28.8" x14ac:dyDescent="0.3">
      <c r="A144" s="515" t="s">
        <v>1314</v>
      </c>
      <c r="B144" s="500" t="s">
        <v>1315</v>
      </c>
      <c r="C144" s="511" t="s">
        <v>1200</v>
      </c>
      <c r="D144" s="501">
        <v>1</v>
      </c>
      <c r="E144" s="501">
        <v>120.47</v>
      </c>
      <c r="F144" s="501">
        <v>120.47</v>
      </c>
    </row>
    <row r="145" spans="1:6" ht="28.8" x14ac:dyDescent="0.3">
      <c r="A145" s="515" t="s">
        <v>1316</v>
      </c>
      <c r="B145" s="500" t="s">
        <v>1317</v>
      </c>
      <c r="C145" s="511" t="s">
        <v>217</v>
      </c>
      <c r="D145" s="501">
        <v>4</v>
      </c>
      <c r="E145" s="501">
        <v>487.92</v>
      </c>
      <c r="F145" s="501">
        <v>1951.68</v>
      </c>
    </row>
    <row r="146" spans="1:6" x14ac:dyDescent="0.3">
      <c r="A146" s="516" t="s">
        <v>1318</v>
      </c>
      <c r="B146" s="500" t="s">
        <v>1319</v>
      </c>
      <c r="C146" s="517" t="s">
        <v>1168</v>
      </c>
      <c r="D146" s="501">
        <v>72</v>
      </c>
      <c r="E146" s="501">
        <v>12.59</v>
      </c>
      <c r="F146" s="501">
        <v>906.48</v>
      </c>
    </row>
    <row r="147" spans="1:6" ht="28.8" x14ac:dyDescent="0.3">
      <c r="A147" s="516" t="s">
        <v>1320</v>
      </c>
      <c r="B147" s="500" t="s">
        <v>1321</v>
      </c>
      <c r="C147" s="517" t="s">
        <v>179</v>
      </c>
      <c r="D147" s="501">
        <v>1300</v>
      </c>
      <c r="E147" s="501">
        <v>3.14</v>
      </c>
      <c r="F147" s="501">
        <v>4082</v>
      </c>
    </row>
    <row r="148" spans="1:6" x14ac:dyDescent="0.3">
      <c r="A148" s="516" t="s">
        <v>1322</v>
      </c>
      <c r="B148" s="518" t="s">
        <v>1323</v>
      </c>
      <c r="C148" s="517" t="s">
        <v>1200</v>
      </c>
      <c r="D148" s="501">
        <v>1</v>
      </c>
      <c r="E148" s="501">
        <v>15.41</v>
      </c>
      <c r="F148" s="501">
        <v>15.41</v>
      </c>
    </row>
    <row r="149" spans="1:6" x14ac:dyDescent="0.3">
      <c r="A149" s="516" t="s">
        <v>1324</v>
      </c>
      <c r="B149" s="518" t="s">
        <v>1325</v>
      </c>
      <c r="C149" s="517" t="s">
        <v>1200</v>
      </c>
      <c r="D149" s="501">
        <v>5</v>
      </c>
      <c r="E149" s="501">
        <v>3.92</v>
      </c>
      <c r="F149" s="501">
        <v>19.600000000000001</v>
      </c>
    </row>
    <row r="150" spans="1:6" ht="28.8" x14ac:dyDescent="0.3">
      <c r="A150" s="516" t="s">
        <v>1326</v>
      </c>
      <c r="B150" s="518" t="s">
        <v>1327</v>
      </c>
      <c r="C150" s="517" t="s">
        <v>179</v>
      </c>
      <c r="D150" s="501">
        <v>8</v>
      </c>
      <c r="E150" s="501">
        <v>32.229999999999997</v>
      </c>
      <c r="F150" s="501">
        <v>257.83999999999997</v>
      </c>
    </row>
    <row r="151" spans="1:6" x14ac:dyDescent="0.3">
      <c r="A151" s="516" t="s">
        <v>1328</v>
      </c>
      <c r="B151" s="518" t="s">
        <v>507</v>
      </c>
      <c r="C151" s="517" t="s">
        <v>1200</v>
      </c>
      <c r="D151" s="501">
        <v>3</v>
      </c>
      <c r="E151" s="501">
        <v>113.18</v>
      </c>
      <c r="F151" s="501">
        <v>339.54</v>
      </c>
    </row>
    <row r="152" spans="1:6" ht="28.8" x14ac:dyDescent="0.3">
      <c r="A152" s="516" t="s">
        <v>1329</v>
      </c>
      <c r="B152" s="518" t="s">
        <v>1330</v>
      </c>
      <c r="C152" s="517" t="s">
        <v>1200</v>
      </c>
      <c r="D152" s="501">
        <v>5</v>
      </c>
      <c r="E152" s="501">
        <v>404.59</v>
      </c>
      <c r="F152" s="501">
        <v>2022.95</v>
      </c>
    </row>
    <row r="153" spans="1:6" ht="28.8" x14ac:dyDescent="0.3">
      <c r="A153" s="516" t="s">
        <v>1331</v>
      </c>
      <c r="B153" s="518" t="s">
        <v>1332</v>
      </c>
      <c r="C153" s="517" t="s">
        <v>1200</v>
      </c>
      <c r="D153" s="501">
        <v>10</v>
      </c>
      <c r="E153" s="501">
        <v>10.88</v>
      </c>
      <c r="F153" s="501">
        <v>108.8</v>
      </c>
    </row>
    <row r="154" spans="1:6" ht="28.8" x14ac:dyDescent="0.3">
      <c r="A154" s="516" t="s">
        <v>1333</v>
      </c>
      <c r="B154" s="518" t="s">
        <v>1334</v>
      </c>
      <c r="C154" s="517" t="s">
        <v>1168</v>
      </c>
      <c r="D154" s="501">
        <v>2</v>
      </c>
      <c r="E154" s="501">
        <v>38.4</v>
      </c>
      <c r="F154" s="501">
        <v>76.8</v>
      </c>
    </row>
    <row r="155" spans="1:6" x14ac:dyDescent="0.3">
      <c r="A155" s="516" t="s">
        <v>1335</v>
      </c>
      <c r="B155" s="518" t="s">
        <v>1336</v>
      </c>
      <c r="C155" s="517" t="s">
        <v>1200</v>
      </c>
      <c r="D155" s="501">
        <v>210</v>
      </c>
      <c r="E155" s="501">
        <v>2.2599999999999998</v>
      </c>
      <c r="F155" s="501">
        <v>474.6</v>
      </c>
    </row>
    <row r="156" spans="1:6" x14ac:dyDescent="0.3">
      <c r="A156" s="516" t="s">
        <v>1337</v>
      </c>
      <c r="B156" s="518" t="s">
        <v>1338</v>
      </c>
      <c r="C156" s="517" t="s">
        <v>1200</v>
      </c>
      <c r="D156" s="501">
        <v>450</v>
      </c>
      <c r="E156" s="501">
        <v>0.63</v>
      </c>
      <c r="F156" s="501">
        <v>283.5</v>
      </c>
    </row>
    <row r="157" spans="1:6" x14ac:dyDescent="0.3">
      <c r="A157" s="516" t="s">
        <v>1339</v>
      </c>
      <c r="B157" s="518" t="s">
        <v>301</v>
      </c>
      <c r="C157" s="517" t="s">
        <v>1200</v>
      </c>
      <c r="D157" s="501">
        <v>450</v>
      </c>
      <c r="E157" s="501">
        <v>0.46</v>
      </c>
      <c r="F157" s="501">
        <v>207</v>
      </c>
    </row>
    <row r="158" spans="1:6" x14ac:dyDescent="0.3">
      <c r="A158" s="516" t="s">
        <v>1340</v>
      </c>
      <c r="B158" s="518" t="s">
        <v>1341</v>
      </c>
      <c r="C158" s="517" t="s">
        <v>1200</v>
      </c>
      <c r="D158" s="501">
        <v>2</v>
      </c>
      <c r="E158" s="501">
        <v>109.71</v>
      </c>
      <c r="F158" s="501">
        <v>219.42</v>
      </c>
    </row>
    <row r="159" spans="1:6" x14ac:dyDescent="0.3">
      <c r="A159" s="516" t="s">
        <v>1342</v>
      </c>
      <c r="B159" s="518" t="s">
        <v>1343</v>
      </c>
      <c r="C159" s="517" t="s">
        <v>1200</v>
      </c>
      <c r="D159" s="501">
        <v>1</v>
      </c>
      <c r="E159" s="501">
        <v>50.76</v>
      </c>
      <c r="F159" s="501">
        <v>50.76</v>
      </c>
    </row>
    <row r="160" spans="1:6" x14ac:dyDescent="0.3">
      <c r="A160" s="516" t="s">
        <v>1344</v>
      </c>
      <c r="B160" s="518" t="s">
        <v>1345</v>
      </c>
      <c r="C160" s="517" t="s">
        <v>1200</v>
      </c>
      <c r="D160" s="501">
        <v>4</v>
      </c>
      <c r="E160" s="501">
        <v>12.9</v>
      </c>
      <c r="F160" s="501">
        <v>51.6</v>
      </c>
    </row>
    <row r="161" spans="1:6" x14ac:dyDescent="0.3">
      <c r="A161" s="516" t="s">
        <v>1346</v>
      </c>
      <c r="B161" s="518" t="s">
        <v>1347</v>
      </c>
      <c r="C161" s="517" t="s">
        <v>1200</v>
      </c>
      <c r="D161" s="501">
        <v>32</v>
      </c>
      <c r="E161" s="501">
        <v>43.63</v>
      </c>
      <c r="F161" s="501">
        <v>1396.16</v>
      </c>
    </row>
    <row r="162" spans="1:6" x14ac:dyDescent="0.3">
      <c r="A162" s="516" t="s">
        <v>1348</v>
      </c>
      <c r="B162" s="518" t="s">
        <v>1349</v>
      </c>
      <c r="C162" s="517" t="s">
        <v>1200</v>
      </c>
      <c r="D162" s="501">
        <v>6</v>
      </c>
      <c r="E162" s="501">
        <v>2.93</v>
      </c>
      <c r="F162" s="501">
        <v>17.579999999999998</v>
      </c>
    </row>
    <row r="163" spans="1:6" x14ac:dyDescent="0.3">
      <c r="A163" s="516" t="s">
        <v>1350</v>
      </c>
      <c r="B163" s="518" t="s">
        <v>1351</v>
      </c>
      <c r="C163" s="517" t="s">
        <v>1200</v>
      </c>
      <c r="D163" s="501">
        <v>60</v>
      </c>
      <c r="E163" s="501">
        <v>2.2599999999999998</v>
      </c>
      <c r="F163" s="501">
        <v>135.6</v>
      </c>
    </row>
    <row r="164" spans="1:6" x14ac:dyDescent="0.3">
      <c r="A164" s="516" t="s">
        <v>1352</v>
      </c>
      <c r="B164" s="518" t="s">
        <v>1353</v>
      </c>
      <c r="C164" s="517" t="s">
        <v>1200</v>
      </c>
      <c r="D164" s="501">
        <v>21</v>
      </c>
      <c r="E164" s="501">
        <v>132.58000000000001</v>
      </c>
      <c r="F164" s="501">
        <v>2784.18</v>
      </c>
    </row>
    <row r="165" spans="1:6" ht="28.8" x14ac:dyDescent="0.3">
      <c r="A165" s="516" t="s">
        <v>1354</v>
      </c>
      <c r="B165" s="518" t="s">
        <v>1355</v>
      </c>
      <c r="C165" s="517" t="s">
        <v>179</v>
      </c>
      <c r="D165" s="501">
        <v>69</v>
      </c>
      <c r="E165" s="501">
        <v>32.799999999999997</v>
      </c>
      <c r="F165" s="501">
        <v>2263.1999999999998</v>
      </c>
    </row>
    <row r="166" spans="1:6" ht="28.8" x14ac:dyDescent="0.3">
      <c r="A166" s="516" t="s">
        <v>1356</v>
      </c>
      <c r="B166" s="518" t="s">
        <v>1357</v>
      </c>
      <c r="C166" s="517" t="s">
        <v>217</v>
      </c>
      <c r="D166" s="501">
        <v>75</v>
      </c>
      <c r="E166" s="501">
        <v>2.5499999999999998</v>
      </c>
      <c r="F166" s="501">
        <v>191.25</v>
      </c>
    </row>
    <row r="167" spans="1:6" ht="28.8" x14ac:dyDescent="0.3">
      <c r="A167" s="516" t="s">
        <v>1358</v>
      </c>
      <c r="B167" s="518" t="s">
        <v>1359</v>
      </c>
      <c r="C167" s="517" t="s">
        <v>217</v>
      </c>
      <c r="D167" s="501">
        <v>60</v>
      </c>
      <c r="E167" s="501">
        <v>0.74</v>
      </c>
      <c r="F167" s="501">
        <v>44.4</v>
      </c>
    </row>
    <row r="168" spans="1:6" x14ac:dyDescent="0.3">
      <c r="A168" s="516" t="s">
        <v>1360</v>
      </c>
      <c r="B168" s="518" t="s">
        <v>1361</v>
      </c>
      <c r="C168" s="517" t="s">
        <v>217</v>
      </c>
      <c r="D168" s="501">
        <v>21</v>
      </c>
      <c r="E168" s="501">
        <v>27.71</v>
      </c>
      <c r="F168" s="501">
        <v>581.91</v>
      </c>
    </row>
    <row r="169" spans="1:6" x14ac:dyDescent="0.3">
      <c r="A169" s="516" t="s">
        <v>1362</v>
      </c>
      <c r="B169" s="518" t="s">
        <v>1363</v>
      </c>
      <c r="C169" s="517" t="s">
        <v>1200</v>
      </c>
      <c r="D169" s="501">
        <v>45</v>
      </c>
      <c r="E169" s="501">
        <v>2.46</v>
      </c>
      <c r="F169" s="501">
        <v>110.7</v>
      </c>
    </row>
    <row r="170" spans="1:6" x14ac:dyDescent="0.3">
      <c r="A170" s="516" t="s">
        <v>1364</v>
      </c>
      <c r="B170" s="518" t="s">
        <v>1365</v>
      </c>
      <c r="C170" s="517" t="s">
        <v>1200</v>
      </c>
      <c r="D170" s="501">
        <v>55</v>
      </c>
      <c r="E170" s="501">
        <v>11.06</v>
      </c>
      <c r="F170" s="501">
        <v>608.29999999999995</v>
      </c>
    </row>
    <row r="171" spans="1:6" x14ac:dyDescent="0.3">
      <c r="A171" s="516" t="s">
        <v>1366</v>
      </c>
      <c r="B171" s="518" t="s">
        <v>1367</v>
      </c>
      <c r="C171" s="517" t="s">
        <v>1200</v>
      </c>
      <c r="D171" s="501">
        <v>2</v>
      </c>
      <c r="E171" s="501">
        <v>56.87</v>
      </c>
      <c r="F171" s="501">
        <v>113.74</v>
      </c>
    </row>
    <row r="172" spans="1:6" x14ac:dyDescent="0.3">
      <c r="A172" s="516" t="s">
        <v>1368</v>
      </c>
      <c r="B172" s="518" t="s">
        <v>1365</v>
      </c>
      <c r="C172" s="517" t="s">
        <v>1200</v>
      </c>
      <c r="D172" s="501">
        <v>10</v>
      </c>
      <c r="E172" s="501">
        <v>11.06</v>
      </c>
      <c r="F172" s="501">
        <v>110.6</v>
      </c>
    </row>
    <row r="173" spans="1:6" x14ac:dyDescent="0.3">
      <c r="A173" s="516" t="s">
        <v>1369</v>
      </c>
      <c r="B173" s="518" t="s">
        <v>1370</v>
      </c>
      <c r="C173" s="517" t="s">
        <v>1200</v>
      </c>
      <c r="D173" s="501">
        <v>17</v>
      </c>
      <c r="E173" s="501">
        <v>4.16</v>
      </c>
      <c r="F173" s="501">
        <v>70.72</v>
      </c>
    </row>
    <row r="174" spans="1:6" ht="28.8" x14ac:dyDescent="0.3">
      <c r="A174" s="516" t="s">
        <v>1371</v>
      </c>
      <c r="B174" s="518" t="s">
        <v>1372</v>
      </c>
      <c r="C174" s="517" t="s">
        <v>1200</v>
      </c>
      <c r="D174" s="501">
        <v>600</v>
      </c>
      <c r="E174" s="501">
        <v>5.3</v>
      </c>
      <c r="F174" s="501">
        <v>3180</v>
      </c>
    </row>
    <row r="175" spans="1:6" x14ac:dyDescent="0.3">
      <c r="A175" s="516" t="s">
        <v>1373</v>
      </c>
      <c r="B175" s="518" t="s">
        <v>1374</v>
      </c>
      <c r="C175" s="517" t="s">
        <v>1200</v>
      </c>
      <c r="D175" s="501">
        <v>600</v>
      </c>
      <c r="E175" s="501">
        <v>2.84</v>
      </c>
      <c r="F175" s="501">
        <v>1704</v>
      </c>
    </row>
    <row r="176" spans="1:6" x14ac:dyDescent="0.3">
      <c r="A176" s="516" t="s">
        <v>1375</v>
      </c>
      <c r="B176" s="518" t="s">
        <v>1376</v>
      </c>
      <c r="C176" s="517" t="s">
        <v>1168</v>
      </c>
      <c r="D176" s="501">
        <v>52</v>
      </c>
      <c r="E176" s="501">
        <v>116.74</v>
      </c>
      <c r="F176" s="501">
        <v>6070.48</v>
      </c>
    </row>
    <row r="177" spans="1:6" x14ac:dyDescent="0.3">
      <c r="A177" s="516" t="s">
        <v>1377</v>
      </c>
      <c r="B177" s="518" t="s">
        <v>1378</v>
      </c>
      <c r="C177" s="517" t="s">
        <v>1168</v>
      </c>
      <c r="D177" s="501">
        <v>13</v>
      </c>
      <c r="E177" s="501">
        <v>55.48</v>
      </c>
      <c r="F177" s="501">
        <v>721.24</v>
      </c>
    </row>
    <row r="178" spans="1:6" x14ac:dyDescent="0.3">
      <c r="A178" s="516" t="s">
        <v>1379</v>
      </c>
      <c r="B178" s="518" t="s">
        <v>1380</v>
      </c>
      <c r="C178" s="517" t="s">
        <v>1200</v>
      </c>
      <c r="D178" s="501">
        <v>1</v>
      </c>
      <c r="E178" s="501">
        <v>550.51</v>
      </c>
      <c r="F178" s="501">
        <v>550.51</v>
      </c>
    </row>
    <row r="179" spans="1:6" ht="28.8" x14ac:dyDescent="0.3">
      <c r="A179" s="516" t="s">
        <v>1381</v>
      </c>
      <c r="B179" s="518" t="s">
        <v>1382</v>
      </c>
      <c r="C179" s="517" t="s">
        <v>1200</v>
      </c>
      <c r="D179" s="501">
        <v>3</v>
      </c>
      <c r="E179" s="501">
        <v>322.89</v>
      </c>
      <c r="F179" s="501">
        <v>968.67</v>
      </c>
    </row>
    <row r="180" spans="1:6" x14ac:dyDescent="0.3">
      <c r="A180" s="502" t="s">
        <v>1383</v>
      </c>
      <c r="B180" s="503" t="s">
        <v>1384</v>
      </c>
      <c r="C180" s="504" t="s">
        <v>73</v>
      </c>
      <c r="D180" s="505"/>
      <c r="E180" s="505"/>
      <c r="F180" s="505">
        <v>24085.389999999996</v>
      </c>
    </row>
    <row r="181" spans="1:6" ht="28.8" x14ac:dyDescent="0.3">
      <c r="A181" s="514" t="s">
        <v>1385</v>
      </c>
      <c r="B181" s="500" t="s">
        <v>1386</v>
      </c>
      <c r="C181" s="499" t="s">
        <v>179</v>
      </c>
      <c r="D181" s="501">
        <v>70</v>
      </c>
      <c r="E181" s="501">
        <v>72.23</v>
      </c>
      <c r="F181" s="501">
        <v>5056.1000000000004</v>
      </c>
    </row>
    <row r="182" spans="1:6" x14ac:dyDescent="0.3">
      <c r="A182" s="514" t="s">
        <v>1387</v>
      </c>
      <c r="B182" s="500" t="s">
        <v>1388</v>
      </c>
      <c r="C182" s="499" t="s">
        <v>179</v>
      </c>
      <c r="D182" s="501">
        <v>30</v>
      </c>
      <c r="E182" s="501">
        <v>58.97</v>
      </c>
      <c r="F182" s="501">
        <v>1769.1</v>
      </c>
    </row>
    <row r="183" spans="1:6" x14ac:dyDescent="0.3">
      <c r="A183" s="514" t="s">
        <v>1389</v>
      </c>
      <c r="B183" s="500" t="s">
        <v>563</v>
      </c>
      <c r="C183" s="499" t="s">
        <v>1168</v>
      </c>
      <c r="D183" s="501">
        <v>87</v>
      </c>
      <c r="E183" s="501">
        <v>19.739999999999998</v>
      </c>
      <c r="F183" s="501">
        <v>1717.38</v>
      </c>
    </row>
    <row r="184" spans="1:6" x14ac:dyDescent="0.3">
      <c r="A184" s="514" t="s">
        <v>1390</v>
      </c>
      <c r="B184" s="500" t="s">
        <v>1391</v>
      </c>
      <c r="C184" s="511" t="s">
        <v>1200</v>
      </c>
      <c r="D184" s="501">
        <v>12</v>
      </c>
      <c r="E184" s="501">
        <v>183.08</v>
      </c>
      <c r="F184" s="501">
        <v>2196.96</v>
      </c>
    </row>
    <row r="185" spans="1:6" ht="28.8" x14ac:dyDescent="0.3">
      <c r="A185" s="514" t="s">
        <v>1392</v>
      </c>
      <c r="B185" s="500" t="s">
        <v>1393</v>
      </c>
      <c r="C185" s="499" t="s">
        <v>1200</v>
      </c>
      <c r="D185" s="501">
        <v>11</v>
      </c>
      <c r="E185" s="501">
        <v>534.98</v>
      </c>
      <c r="F185" s="501">
        <v>5884.78</v>
      </c>
    </row>
    <row r="186" spans="1:6" ht="28.8" x14ac:dyDescent="0.3">
      <c r="A186" s="514" t="s">
        <v>1394</v>
      </c>
      <c r="B186" s="500" t="s">
        <v>1395</v>
      </c>
      <c r="C186" s="499" t="s">
        <v>1200</v>
      </c>
      <c r="D186" s="501">
        <v>30</v>
      </c>
      <c r="E186" s="501">
        <v>11.05</v>
      </c>
      <c r="F186" s="501">
        <v>331.5</v>
      </c>
    </row>
    <row r="187" spans="1:6" ht="28.8" x14ac:dyDescent="0.3">
      <c r="A187" s="514" t="s">
        <v>1396</v>
      </c>
      <c r="B187" s="500" t="s">
        <v>1397</v>
      </c>
      <c r="C187" s="499" t="s">
        <v>1200</v>
      </c>
      <c r="D187" s="501">
        <v>4</v>
      </c>
      <c r="E187" s="501">
        <v>853.81</v>
      </c>
      <c r="F187" s="501">
        <v>3415.24</v>
      </c>
    </row>
    <row r="188" spans="1:6" ht="28.8" x14ac:dyDescent="0.3">
      <c r="A188" s="514" t="s">
        <v>1398</v>
      </c>
      <c r="B188" s="500" t="s">
        <v>1399</v>
      </c>
      <c r="C188" s="499" t="s">
        <v>1168</v>
      </c>
      <c r="D188" s="501">
        <v>2</v>
      </c>
      <c r="E188" s="501">
        <v>736.36</v>
      </c>
      <c r="F188" s="501">
        <v>1472.72</v>
      </c>
    </row>
    <row r="189" spans="1:6" ht="28.8" x14ac:dyDescent="0.3">
      <c r="A189" s="514" t="s">
        <v>1400</v>
      </c>
      <c r="B189" s="500" t="s">
        <v>1401</v>
      </c>
      <c r="C189" s="499" t="s">
        <v>1200</v>
      </c>
      <c r="D189" s="501">
        <v>1</v>
      </c>
      <c r="E189" s="501">
        <v>371.45</v>
      </c>
      <c r="F189" s="501">
        <v>371.45</v>
      </c>
    </row>
    <row r="190" spans="1:6" x14ac:dyDescent="0.3">
      <c r="A190" s="514" t="s">
        <v>1402</v>
      </c>
      <c r="B190" s="500" t="s">
        <v>565</v>
      </c>
      <c r="C190" s="499" t="s">
        <v>1200</v>
      </c>
      <c r="D190" s="501">
        <v>12</v>
      </c>
      <c r="E190" s="501">
        <v>0.61</v>
      </c>
      <c r="F190" s="501">
        <v>7.32</v>
      </c>
    </row>
    <row r="191" spans="1:6" x14ac:dyDescent="0.3">
      <c r="A191" s="514" t="s">
        <v>1403</v>
      </c>
      <c r="B191" s="500" t="s">
        <v>1404</v>
      </c>
      <c r="C191" s="499" t="s">
        <v>1200</v>
      </c>
      <c r="D191" s="501">
        <v>60</v>
      </c>
      <c r="E191" s="501">
        <v>0.62</v>
      </c>
      <c r="F191" s="501">
        <v>37.200000000000003</v>
      </c>
    </row>
    <row r="192" spans="1:6" x14ac:dyDescent="0.3">
      <c r="A192" s="514" t="s">
        <v>1405</v>
      </c>
      <c r="B192" s="500" t="s">
        <v>1406</v>
      </c>
      <c r="C192" s="499" t="s">
        <v>1200</v>
      </c>
      <c r="D192" s="501">
        <v>90</v>
      </c>
      <c r="E192" s="501">
        <v>0.14000000000000001</v>
      </c>
      <c r="F192" s="501">
        <v>12.6</v>
      </c>
    </row>
    <row r="193" spans="1:6" x14ac:dyDescent="0.3">
      <c r="A193" s="514" t="s">
        <v>1407</v>
      </c>
      <c r="B193" s="500" t="s">
        <v>1408</v>
      </c>
      <c r="C193" s="511" t="s">
        <v>1200</v>
      </c>
      <c r="D193" s="501">
        <v>4</v>
      </c>
      <c r="E193" s="501">
        <v>13.72</v>
      </c>
      <c r="F193" s="501">
        <v>54.88</v>
      </c>
    </row>
    <row r="194" spans="1:6" x14ac:dyDescent="0.3">
      <c r="A194" s="514" t="s">
        <v>1409</v>
      </c>
      <c r="B194" s="500" t="s">
        <v>299</v>
      </c>
      <c r="C194" s="499" t="s">
        <v>1200</v>
      </c>
      <c r="D194" s="501">
        <v>30</v>
      </c>
      <c r="E194" s="501">
        <v>0.46</v>
      </c>
      <c r="F194" s="501">
        <v>13.8</v>
      </c>
    </row>
    <row r="195" spans="1:6" x14ac:dyDescent="0.3">
      <c r="A195" s="514" t="s">
        <v>1410</v>
      </c>
      <c r="B195" s="500" t="s">
        <v>301</v>
      </c>
      <c r="C195" s="499" t="s">
        <v>1200</v>
      </c>
      <c r="D195" s="501">
        <v>30</v>
      </c>
      <c r="E195" s="501">
        <v>0.46</v>
      </c>
      <c r="F195" s="501">
        <v>13.8</v>
      </c>
    </row>
    <row r="196" spans="1:6" x14ac:dyDescent="0.3">
      <c r="A196" s="514" t="s">
        <v>1411</v>
      </c>
      <c r="B196" s="500" t="s">
        <v>1412</v>
      </c>
      <c r="C196" s="499" t="s">
        <v>1200</v>
      </c>
      <c r="D196" s="501">
        <v>30</v>
      </c>
      <c r="E196" s="501">
        <v>4.38</v>
      </c>
      <c r="F196" s="501">
        <v>131.4</v>
      </c>
    </row>
    <row r="197" spans="1:6" x14ac:dyDescent="0.3">
      <c r="A197" s="514" t="s">
        <v>1413</v>
      </c>
      <c r="B197" s="500" t="s">
        <v>1414</v>
      </c>
      <c r="C197" s="499" t="s">
        <v>217</v>
      </c>
      <c r="D197" s="501">
        <v>1</v>
      </c>
      <c r="E197" s="501">
        <v>159.37</v>
      </c>
      <c r="F197" s="501">
        <v>159.37</v>
      </c>
    </row>
    <row r="198" spans="1:6" x14ac:dyDescent="0.3">
      <c r="A198" s="514" t="s">
        <v>1415</v>
      </c>
      <c r="B198" s="500" t="s">
        <v>1416</v>
      </c>
      <c r="C198" s="499" t="s">
        <v>179</v>
      </c>
      <c r="D198" s="501">
        <v>2</v>
      </c>
      <c r="E198" s="501">
        <v>43.25</v>
      </c>
      <c r="F198" s="501">
        <v>86.5</v>
      </c>
    </row>
    <row r="199" spans="1:6" x14ac:dyDescent="0.3">
      <c r="A199" s="514" t="s">
        <v>1417</v>
      </c>
      <c r="B199" s="500" t="s">
        <v>1418</v>
      </c>
      <c r="C199" s="499" t="s">
        <v>1200</v>
      </c>
      <c r="D199" s="501">
        <v>6</v>
      </c>
      <c r="E199" s="501">
        <v>181.82</v>
      </c>
      <c r="F199" s="501">
        <v>1090.92</v>
      </c>
    </row>
    <row r="200" spans="1:6" ht="28.8" x14ac:dyDescent="0.3">
      <c r="A200" s="514" t="s">
        <v>1419</v>
      </c>
      <c r="B200" s="500" t="s">
        <v>1420</v>
      </c>
      <c r="C200" s="499" t="s">
        <v>217</v>
      </c>
      <c r="D200" s="501">
        <v>6</v>
      </c>
      <c r="E200" s="501">
        <v>0.49</v>
      </c>
      <c r="F200" s="501">
        <v>2.94</v>
      </c>
    </row>
    <row r="201" spans="1:6" ht="28.8" x14ac:dyDescent="0.3">
      <c r="A201" s="514" t="s">
        <v>1421</v>
      </c>
      <c r="B201" s="500" t="s">
        <v>1422</v>
      </c>
      <c r="C201" s="499" t="s">
        <v>1200</v>
      </c>
      <c r="D201" s="501">
        <v>3</v>
      </c>
      <c r="E201" s="501">
        <v>44.76</v>
      </c>
      <c r="F201" s="501">
        <v>134.28</v>
      </c>
    </row>
    <row r="202" spans="1:6" x14ac:dyDescent="0.3">
      <c r="A202" s="514" t="s">
        <v>1423</v>
      </c>
      <c r="B202" s="500" t="s">
        <v>1424</v>
      </c>
      <c r="C202" s="511" t="s">
        <v>1200</v>
      </c>
      <c r="D202" s="501">
        <v>1</v>
      </c>
      <c r="E202" s="501">
        <v>125.15</v>
      </c>
      <c r="F202" s="501">
        <v>125.15</v>
      </c>
    </row>
    <row r="203" spans="1:6" x14ac:dyDescent="0.3">
      <c r="A203" s="502" t="s">
        <v>1425</v>
      </c>
      <c r="B203" s="503" t="s">
        <v>1426</v>
      </c>
      <c r="C203" s="504" t="s">
        <v>73</v>
      </c>
      <c r="D203" s="505"/>
      <c r="E203" s="505"/>
      <c r="F203" s="505">
        <v>54482.1</v>
      </c>
    </row>
    <row r="204" spans="1:6" x14ac:dyDescent="0.3">
      <c r="A204" s="514" t="s">
        <v>1427</v>
      </c>
      <c r="B204" s="500" t="s">
        <v>1428</v>
      </c>
      <c r="C204" s="499" t="s">
        <v>1124</v>
      </c>
      <c r="D204" s="501">
        <v>280.5</v>
      </c>
      <c r="E204" s="501">
        <v>26.57</v>
      </c>
      <c r="F204" s="501">
        <v>7452.88</v>
      </c>
    </row>
    <row r="205" spans="1:6" ht="28.8" x14ac:dyDescent="0.3">
      <c r="A205" s="514" t="s">
        <v>1429</v>
      </c>
      <c r="B205" s="500" t="s">
        <v>1430</v>
      </c>
      <c r="C205" s="517" t="s">
        <v>1200</v>
      </c>
      <c r="D205" s="501">
        <v>11</v>
      </c>
      <c r="E205" s="501">
        <v>160.26</v>
      </c>
      <c r="F205" s="501">
        <v>1762.86</v>
      </c>
    </row>
    <row r="206" spans="1:6" x14ac:dyDescent="0.3">
      <c r="A206" s="514" t="s">
        <v>1431</v>
      </c>
      <c r="B206" s="500" t="s">
        <v>1432</v>
      </c>
      <c r="C206" s="499" t="s">
        <v>1200</v>
      </c>
      <c r="D206" s="501">
        <v>10</v>
      </c>
      <c r="E206" s="501">
        <v>844.58</v>
      </c>
      <c r="F206" s="501">
        <v>8445.7999999999993</v>
      </c>
    </row>
    <row r="207" spans="1:6" x14ac:dyDescent="0.3">
      <c r="A207" s="514" t="s">
        <v>1433</v>
      </c>
      <c r="B207" s="500" t="s">
        <v>1434</v>
      </c>
      <c r="C207" s="499" t="s">
        <v>1200</v>
      </c>
      <c r="D207" s="501">
        <v>78</v>
      </c>
      <c r="E207" s="501">
        <v>37.6</v>
      </c>
      <c r="F207" s="501">
        <v>2932.8</v>
      </c>
    </row>
    <row r="208" spans="1:6" x14ac:dyDescent="0.3">
      <c r="A208" s="514" t="s">
        <v>1435</v>
      </c>
      <c r="B208" s="500" t="s">
        <v>1436</v>
      </c>
      <c r="C208" s="499" t="s">
        <v>1064</v>
      </c>
      <c r="D208" s="501">
        <v>181.5</v>
      </c>
      <c r="E208" s="501">
        <v>96.59</v>
      </c>
      <c r="F208" s="501">
        <v>17531.080000000002</v>
      </c>
    </row>
    <row r="209" spans="1:6" ht="28.8" x14ac:dyDescent="0.3">
      <c r="A209" s="514" t="s">
        <v>1437</v>
      </c>
      <c r="B209" s="500" t="s">
        <v>1438</v>
      </c>
      <c r="C209" s="499" t="s">
        <v>217</v>
      </c>
      <c r="D209" s="501">
        <v>50</v>
      </c>
      <c r="E209" s="501">
        <v>184.3</v>
      </c>
      <c r="F209" s="501">
        <v>9215</v>
      </c>
    </row>
    <row r="210" spans="1:6" x14ac:dyDescent="0.3">
      <c r="A210" s="514" t="s">
        <v>1439</v>
      </c>
      <c r="B210" s="500" t="s">
        <v>1440</v>
      </c>
      <c r="C210" s="499" t="s">
        <v>1200</v>
      </c>
      <c r="D210" s="501">
        <v>364</v>
      </c>
      <c r="E210" s="501">
        <v>19.62</v>
      </c>
      <c r="F210" s="501">
        <v>7141.68</v>
      </c>
    </row>
    <row r="211" spans="1:6" x14ac:dyDescent="0.3">
      <c r="A211" s="502" t="s">
        <v>1441</v>
      </c>
      <c r="B211" s="503" t="s">
        <v>993</v>
      </c>
      <c r="C211" s="504" t="s">
        <v>73</v>
      </c>
      <c r="D211" s="505"/>
      <c r="E211" s="505"/>
      <c r="F211" s="505">
        <v>104483.07</v>
      </c>
    </row>
    <row r="212" spans="1:6" ht="43.2" x14ac:dyDescent="0.3">
      <c r="A212" s="514" t="s">
        <v>1442</v>
      </c>
      <c r="B212" s="500" t="s">
        <v>1443</v>
      </c>
      <c r="C212" s="499" t="s">
        <v>1200</v>
      </c>
      <c r="D212" s="501">
        <v>1</v>
      </c>
      <c r="E212" s="501">
        <v>15945.91</v>
      </c>
      <c r="F212" s="501">
        <v>15945.91</v>
      </c>
    </row>
    <row r="213" spans="1:6" ht="43.2" x14ac:dyDescent="0.3">
      <c r="A213" s="514" t="s">
        <v>1444</v>
      </c>
      <c r="B213" s="500" t="s">
        <v>1445</v>
      </c>
      <c r="C213" s="499" t="s">
        <v>179</v>
      </c>
      <c r="D213" s="501">
        <v>144.49</v>
      </c>
      <c r="E213" s="501">
        <v>506.82</v>
      </c>
      <c r="F213" s="501">
        <v>73230.42</v>
      </c>
    </row>
    <row r="214" spans="1:6" x14ac:dyDescent="0.3">
      <c r="A214" s="514" t="s">
        <v>1446</v>
      </c>
      <c r="B214" s="500" t="s">
        <v>1447</v>
      </c>
      <c r="C214" s="499" t="s">
        <v>1168</v>
      </c>
      <c r="D214" s="501">
        <v>41.8</v>
      </c>
      <c r="E214" s="501">
        <v>366.19</v>
      </c>
      <c r="F214" s="501">
        <v>15306.74</v>
      </c>
    </row>
    <row r="215" spans="1:6" x14ac:dyDescent="0.3">
      <c r="A215" s="502" t="s">
        <v>1448</v>
      </c>
      <c r="B215" s="503" t="s">
        <v>1449</v>
      </c>
      <c r="C215" s="504" t="s">
        <v>73</v>
      </c>
      <c r="D215" s="505"/>
      <c r="E215" s="505"/>
      <c r="F215" s="505">
        <v>106552.41</v>
      </c>
    </row>
    <row r="216" spans="1:6" x14ac:dyDescent="0.3">
      <c r="A216" s="516" t="s">
        <v>1450</v>
      </c>
      <c r="B216" s="519" t="s">
        <v>1451</v>
      </c>
      <c r="C216" s="519" t="s">
        <v>1200</v>
      </c>
      <c r="D216" s="501">
        <v>25</v>
      </c>
      <c r="E216" s="501">
        <v>958.12</v>
      </c>
      <c r="F216" s="501">
        <v>23953</v>
      </c>
    </row>
    <row r="217" spans="1:6" ht="28.8" x14ac:dyDescent="0.3">
      <c r="A217" s="516" t="s">
        <v>1452</v>
      </c>
      <c r="B217" s="519" t="s">
        <v>1453</v>
      </c>
      <c r="C217" s="519" t="s">
        <v>1200</v>
      </c>
      <c r="D217" s="501">
        <v>4</v>
      </c>
      <c r="E217" s="501">
        <v>421.96</v>
      </c>
      <c r="F217" s="501">
        <v>1687.84</v>
      </c>
    </row>
    <row r="218" spans="1:6" ht="43.2" x14ac:dyDescent="0.3">
      <c r="A218" s="516" t="s">
        <v>1454</v>
      </c>
      <c r="B218" s="519" t="s">
        <v>1455</v>
      </c>
      <c r="C218" s="519" t="s">
        <v>1200</v>
      </c>
      <c r="D218" s="501">
        <v>5</v>
      </c>
      <c r="E218" s="501">
        <v>2439.0300000000002</v>
      </c>
      <c r="F218" s="501">
        <v>12195.15</v>
      </c>
    </row>
    <row r="219" spans="1:6" ht="28.8" x14ac:dyDescent="0.3">
      <c r="A219" s="516" t="s">
        <v>1456</v>
      </c>
      <c r="B219" s="519" t="s">
        <v>1457</v>
      </c>
      <c r="C219" s="519" t="s">
        <v>1124</v>
      </c>
      <c r="D219" s="501">
        <v>10.96</v>
      </c>
      <c r="E219" s="501">
        <v>215.75</v>
      </c>
      <c r="F219" s="501">
        <v>2364.62</v>
      </c>
    </row>
    <row r="220" spans="1:6" x14ac:dyDescent="0.3">
      <c r="A220" s="516" t="s">
        <v>1458</v>
      </c>
      <c r="B220" s="519" t="s">
        <v>1459</v>
      </c>
      <c r="C220" s="519" t="s">
        <v>1124</v>
      </c>
      <c r="D220" s="501">
        <v>6.7</v>
      </c>
      <c r="E220" s="501">
        <v>521.88</v>
      </c>
      <c r="F220" s="501">
        <v>3496.59</v>
      </c>
    </row>
    <row r="221" spans="1:6" x14ac:dyDescent="0.3">
      <c r="A221" s="516" t="s">
        <v>1460</v>
      </c>
      <c r="B221" s="519" t="s">
        <v>997</v>
      </c>
      <c r="C221" s="519" t="s">
        <v>1064</v>
      </c>
      <c r="D221" s="501">
        <v>1.5</v>
      </c>
      <c r="E221" s="501">
        <v>475.9</v>
      </c>
      <c r="F221" s="501">
        <v>713.85</v>
      </c>
    </row>
    <row r="222" spans="1:6" ht="43.2" x14ac:dyDescent="0.3">
      <c r="A222" s="516" t="s">
        <v>1461</v>
      </c>
      <c r="B222" s="519" t="s">
        <v>1462</v>
      </c>
      <c r="C222" s="519" t="s">
        <v>1200</v>
      </c>
      <c r="D222" s="501">
        <v>2</v>
      </c>
      <c r="E222" s="501">
        <v>26474.71</v>
      </c>
      <c r="F222" s="501">
        <v>52949.42</v>
      </c>
    </row>
    <row r="223" spans="1:6" ht="28.8" x14ac:dyDescent="0.3">
      <c r="A223" s="516" t="s">
        <v>1463</v>
      </c>
      <c r="B223" s="519" t="s">
        <v>1464</v>
      </c>
      <c r="C223" s="519" t="s">
        <v>1200</v>
      </c>
      <c r="D223" s="501">
        <v>3</v>
      </c>
      <c r="E223" s="501">
        <v>3063.98</v>
      </c>
      <c r="F223" s="501">
        <v>9191.94</v>
      </c>
    </row>
    <row r="224" spans="1:6" x14ac:dyDescent="0.3">
      <c r="A224" s="502" t="s">
        <v>1465</v>
      </c>
      <c r="B224" s="503" t="s">
        <v>1466</v>
      </c>
      <c r="C224" s="504" t="s">
        <v>73</v>
      </c>
      <c r="D224" s="505"/>
      <c r="E224" s="505"/>
      <c r="F224" s="505">
        <v>8523.0199999999986</v>
      </c>
    </row>
    <row r="225" spans="1:6" ht="28.8" x14ac:dyDescent="0.3">
      <c r="A225" s="514" t="s">
        <v>1467</v>
      </c>
      <c r="B225" s="518" t="s">
        <v>1468</v>
      </c>
      <c r="C225" s="511" t="s">
        <v>1200</v>
      </c>
      <c r="D225" s="501">
        <v>1</v>
      </c>
      <c r="E225" s="501">
        <v>955.21</v>
      </c>
      <c r="F225" s="501">
        <v>955.21</v>
      </c>
    </row>
    <row r="226" spans="1:6" ht="28.8" x14ac:dyDescent="0.3">
      <c r="A226" s="514" t="s">
        <v>1469</v>
      </c>
      <c r="B226" s="518" t="s">
        <v>1470</v>
      </c>
      <c r="C226" s="511" t="s">
        <v>1200</v>
      </c>
      <c r="D226" s="501">
        <v>1</v>
      </c>
      <c r="E226" s="501">
        <v>333.89</v>
      </c>
      <c r="F226" s="501">
        <v>333.89</v>
      </c>
    </row>
    <row r="227" spans="1:6" x14ac:dyDescent="0.3">
      <c r="A227" s="514" t="s">
        <v>1471</v>
      </c>
      <c r="B227" s="518" t="s">
        <v>1472</v>
      </c>
      <c r="C227" s="511" t="s">
        <v>1200</v>
      </c>
      <c r="D227" s="501">
        <v>3</v>
      </c>
      <c r="E227" s="501">
        <v>226.26</v>
      </c>
      <c r="F227" s="501">
        <v>678.78</v>
      </c>
    </row>
    <row r="228" spans="1:6" x14ac:dyDescent="0.3">
      <c r="A228" s="514" t="s">
        <v>1473</v>
      </c>
      <c r="B228" s="518" t="s">
        <v>972</v>
      </c>
      <c r="C228" s="511" t="s">
        <v>1474</v>
      </c>
      <c r="D228" s="501">
        <v>5</v>
      </c>
      <c r="E228" s="501">
        <v>24.77</v>
      </c>
      <c r="F228" s="501">
        <v>123.85</v>
      </c>
    </row>
    <row r="229" spans="1:6" x14ac:dyDescent="0.3">
      <c r="A229" s="514" t="s">
        <v>1475</v>
      </c>
      <c r="B229" s="518" t="s">
        <v>1476</v>
      </c>
      <c r="C229" s="511" t="s">
        <v>1200</v>
      </c>
      <c r="D229" s="501">
        <v>5</v>
      </c>
      <c r="E229" s="501">
        <v>59.93</v>
      </c>
      <c r="F229" s="501">
        <v>299.64999999999998</v>
      </c>
    </row>
    <row r="230" spans="1:6" ht="28.8" x14ac:dyDescent="0.3">
      <c r="A230" s="514" t="s">
        <v>1477</v>
      </c>
      <c r="B230" s="518" t="s">
        <v>1478</v>
      </c>
      <c r="C230" s="511" t="s">
        <v>1200</v>
      </c>
      <c r="D230" s="501">
        <v>19</v>
      </c>
      <c r="E230" s="501">
        <v>301.42</v>
      </c>
      <c r="F230" s="501">
        <v>5726.98</v>
      </c>
    </row>
    <row r="231" spans="1:6" ht="28.8" x14ac:dyDescent="0.3">
      <c r="A231" s="514" t="s">
        <v>1479</v>
      </c>
      <c r="B231" s="518" t="s">
        <v>1480</v>
      </c>
      <c r="C231" s="511" t="s">
        <v>1200</v>
      </c>
      <c r="D231" s="501">
        <v>13</v>
      </c>
      <c r="E231" s="501">
        <v>27.38</v>
      </c>
      <c r="F231" s="501">
        <v>355.94</v>
      </c>
    </row>
    <row r="232" spans="1:6" ht="43.2" x14ac:dyDescent="0.3">
      <c r="A232" s="514" t="s">
        <v>1481</v>
      </c>
      <c r="B232" s="518" t="s">
        <v>1482</v>
      </c>
      <c r="C232" s="511" t="s">
        <v>1474</v>
      </c>
      <c r="D232" s="501">
        <v>1</v>
      </c>
      <c r="E232" s="501">
        <v>48.72</v>
      </c>
      <c r="F232" s="501">
        <v>48.72</v>
      </c>
    </row>
    <row r="233" spans="1:6" x14ac:dyDescent="0.3">
      <c r="A233" s="496" t="s">
        <v>1483</v>
      </c>
      <c r="B233" s="497" t="s">
        <v>1484</v>
      </c>
      <c r="C233" s="497"/>
      <c r="D233" s="498"/>
      <c r="E233" s="498"/>
      <c r="F233" s="498">
        <v>446577.60000000003</v>
      </c>
    </row>
    <row r="234" spans="1:6" x14ac:dyDescent="0.3">
      <c r="A234" s="502" t="s">
        <v>1485</v>
      </c>
      <c r="B234" s="503" t="s">
        <v>1486</v>
      </c>
      <c r="C234" s="504"/>
      <c r="D234" s="505"/>
      <c r="E234" s="505"/>
      <c r="F234" s="505">
        <v>0</v>
      </c>
    </row>
    <row r="235" spans="1:6" ht="28.8" x14ac:dyDescent="0.3">
      <c r="A235" s="516" t="s">
        <v>1487</v>
      </c>
      <c r="B235" s="500" t="s">
        <v>1089</v>
      </c>
      <c r="C235" s="499" t="s">
        <v>179</v>
      </c>
      <c r="D235" s="501">
        <v>0</v>
      </c>
      <c r="E235" s="501">
        <v>61.22</v>
      </c>
      <c r="F235" s="501">
        <v>0</v>
      </c>
    </row>
    <row r="236" spans="1:6" ht="28.8" x14ac:dyDescent="0.3">
      <c r="A236" s="516" t="s">
        <v>1488</v>
      </c>
      <c r="B236" s="500" t="s">
        <v>1091</v>
      </c>
      <c r="C236" s="499" t="s">
        <v>1092</v>
      </c>
      <c r="D236" s="501">
        <v>0</v>
      </c>
      <c r="E236" s="501">
        <v>86.64</v>
      </c>
      <c r="F236" s="501">
        <v>0</v>
      </c>
    </row>
    <row r="237" spans="1:6" x14ac:dyDescent="0.3">
      <c r="A237" s="502" t="s">
        <v>1489</v>
      </c>
      <c r="B237" s="503" t="s">
        <v>1094</v>
      </c>
      <c r="C237" s="504" t="s">
        <v>73</v>
      </c>
      <c r="D237" s="505"/>
      <c r="E237" s="505"/>
      <c r="F237" s="505">
        <v>0</v>
      </c>
    </row>
    <row r="238" spans="1:6" ht="43.2" x14ac:dyDescent="0.3">
      <c r="A238" s="499" t="s">
        <v>1490</v>
      </c>
      <c r="B238" s="500" t="s">
        <v>1491</v>
      </c>
      <c r="C238" s="499" t="s">
        <v>179</v>
      </c>
      <c r="D238" s="501">
        <v>0</v>
      </c>
      <c r="E238" s="501">
        <v>86.87</v>
      </c>
      <c r="F238" s="501">
        <v>0</v>
      </c>
    </row>
    <row r="239" spans="1:6" ht="28.8" x14ac:dyDescent="0.3">
      <c r="A239" s="499" t="s">
        <v>1492</v>
      </c>
      <c r="B239" s="500" t="s">
        <v>1493</v>
      </c>
      <c r="C239" s="499" t="s">
        <v>1494</v>
      </c>
      <c r="D239" s="501">
        <v>0</v>
      </c>
      <c r="E239" s="501">
        <v>13.86</v>
      </c>
      <c r="F239" s="501">
        <v>0</v>
      </c>
    </row>
    <row r="240" spans="1:6" ht="28.8" x14ac:dyDescent="0.3">
      <c r="A240" s="499" t="s">
        <v>1495</v>
      </c>
      <c r="B240" s="500" t="s">
        <v>110</v>
      </c>
      <c r="C240" s="499" t="s">
        <v>106</v>
      </c>
      <c r="D240" s="501">
        <v>0</v>
      </c>
      <c r="E240" s="501">
        <v>22.5</v>
      </c>
      <c r="F240" s="501">
        <v>0</v>
      </c>
    </row>
    <row r="241" spans="1:6" ht="28.8" x14ac:dyDescent="0.3">
      <c r="A241" s="499" t="s">
        <v>1496</v>
      </c>
      <c r="B241" s="500" t="s">
        <v>112</v>
      </c>
      <c r="C241" s="499" t="s">
        <v>106</v>
      </c>
      <c r="D241" s="501">
        <v>0</v>
      </c>
      <c r="E241" s="501">
        <v>20.350000000000001</v>
      </c>
      <c r="F241" s="501">
        <v>0</v>
      </c>
    </row>
    <row r="242" spans="1:6" ht="28.8" x14ac:dyDescent="0.3">
      <c r="A242" s="499" t="s">
        <v>1497</v>
      </c>
      <c r="B242" s="519" t="s">
        <v>1098</v>
      </c>
      <c r="C242" s="516" t="s">
        <v>1092</v>
      </c>
      <c r="D242" s="501">
        <v>0</v>
      </c>
      <c r="E242" s="501">
        <v>666.46</v>
      </c>
      <c r="F242" s="501">
        <v>0</v>
      </c>
    </row>
    <row r="243" spans="1:6" ht="28.8" x14ac:dyDescent="0.3">
      <c r="A243" s="499" t="s">
        <v>1498</v>
      </c>
      <c r="B243" s="519" t="s">
        <v>1101</v>
      </c>
      <c r="C243" s="516" t="s">
        <v>1064</v>
      </c>
      <c r="D243" s="501">
        <v>0</v>
      </c>
      <c r="E243" s="501">
        <v>96.34</v>
      </c>
      <c r="F243" s="501">
        <v>0</v>
      </c>
    </row>
    <row r="244" spans="1:6" x14ac:dyDescent="0.3">
      <c r="A244" s="502" t="s">
        <v>1499</v>
      </c>
      <c r="B244" s="503" t="s">
        <v>1103</v>
      </c>
      <c r="C244" s="504"/>
      <c r="D244" s="505"/>
      <c r="E244" s="505"/>
      <c r="F244" s="505">
        <v>180278.90000000002</v>
      </c>
    </row>
    <row r="245" spans="1:6" x14ac:dyDescent="0.3">
      <c r="A245" s="506" t="s">
        <v>1500</v>
      </c>
      <c r="B245" s="507" t="s">
        <v>1126</v>
      </c>
      <c r="C245" s="508"/>
      <c r="D245" s="509"/>
      <c r="E245" s="509"/>
      <c r="F245" s="509">
        <v>123108.84</v>
      </c>
    </row>
    <row r="246" spans="1:6" ht="28.8" x14ac:dyDescent="0.3">
      <c r="A246" s="499" t="s">
        <v>1501</v>
      </c>
      <c r="B246" s="500" t="s">
        <v>1107</v>
      </c>
      <c r="C246" s="499" t="s">
        <v>1092</v>
      </c>
      <c r="D246" s="501">
        <v>8.44</v>
      </c>
      <c r="E246" s="501">
        <v>585.98</v>
      </c>
      <c r="F246" s="501">
        <v>4945.67</v>
      </c>
    </row>
    <row r="247" spans="1:6" ht="43.2" x14ac:dyDescent="0.3">
      <c r="A247" s="499" t="s">
        <v>1502</v>
      </c>
      <c r="B247" s="500" t="s">
        <v>1133</v>
      </c>
      <c r="C247" s="499" t="s">
        <v>106</v>
      </c>
      <c r="D247" s="501">
        <v>113.8</v>
      </c>
      <c r="E247" s="501">
        <v>21.85</v>
      </c>
      <c r="F247" s="501">
        <v>2486.5300000000002</v>
      </c>
    </row>
    <row r="248" spans="1:6" ht="43.2" x14ac:dyDescent="0.3">
      <c r="A248" s="499" t="s">
        <v>1503</v>
      </c>
      <c r="B248" s="500" t="s">
        <v>1135</v>
      </c>
      <c r="C248" s="499" t="s">
        <v>106</v>
      </c>
      <c r="D248" s="501">
        <v>286.7</v>
      </c>
      <c r="E248" s="501">
        <v>19.2</v>
      </c>
      <c r="F248" s="501">
        <v>5504.64</v>
      </c>
    </row>
    <row r="249" spans="1:6" ht="43.2" x14ac:dyDescent="0.3">
      <c r="A249" s="499" t="s">
        <v>1504</v>
      </c>
      <c r="B249" s="500" t="s">
        <v>1128</v>
      </c>
      <c r="C249" s="499" t="s">
        <v>115</v>
      </c>
      <c r="D249" s="501">
        <v>304.33999999999997</v>
      </c>
      <c r="E249" s="501">
        <v>249.49</v>
      </c>
      <c r="F249" s="501">
        <v>75929.78</v>
      </c>
    </row>
    <row r="250" spans="1:6" ht="43.2" x14ac:dyDescent="0.3">
      <c r="A250" s="499" t="s">
        <v>1505</v>
      </c>
      <c r="B250" s="500" t="s">
        <v>1506</v>
      </c>
      <c r="C250" s="499" t="s">
        <v>106</v>
      </c>
      <c r="D250" s="501">
        <v>9.35</v>
      </c>
      <c r="E250" s="501">
        <v>21.15</v>
      </c>
      <c r="F250" s="501">
        <v>197.75</v>
      </c>
    </row>
    <row r="251" spans="1:6" ht="28.8" x14ac:dyDescent="0.3">
      <c r="A251" s="499" t="s">
        <v>1507</v>
      </c>
      <c r="B251" s="500" t="s">
        <v>1131</v>
      </c>
      <c r="C251" s="499" t="s">
        <v>1064</v>
      </c>
      <c r="D251" s="501">
        <v>134.99</v>
      </c>
      <c r="E251" s="501">
        <v>252.2</v>
      </c>
      <c r="F251" s="501">
        <v>34044.47</v>
      </c>
    </row>
    <row r="252" spans="1:6" x14ac:dyDescent="0.3">
      <c r="A252" s="506" t="s">
        <v>1508</v>
      </c>
      <c r="B252" s="507" t="s">
        <v>1105</v>
      </c>
      <c r="C252" s="508" t="s">
        <v>73</v>
      </c>
      <c r="D252" s="509"/>
      <c r="E252" s="509"/>
      <c r="F252" s="509">
        <v>10708.630000000001</v>
      </c>
    </row>
    <row r="253" spans="1:6" ht="28.8" x14ac:dyDescent="0.3">
      <c r="A253" s="516" t="s">
        <v>1509</v>
      </c>
      <c r="B253" s="500" t="s">
        <v>1109</v>
      </c>
      <c r="C253" s="499" t="s">
        <v>1092</v>
      </c>
      <c r="D253" s="501">
        <v>0.64</v>
      </c>
      <c r="E253" s="501">
        <v>584.9</v>
      </c>
      <c r="F253" s="501">
        <v>374.33</v>
      </c>
    </row>
    <row r="254" spans="1:6" ht="28.8" x14ac:dyDescent="0.3">
      <c r="A254" s="516" t="s">
        <v>1510</v>
      </c>
      <c r="B254" s="500" t="s">
        <v>1107</v>
      </c>
      <c r="C254" s="499" t="s">
        <v>1092</v>
      </c>
      <c r="D254" s="501">
        <v>1.33</v>
      </c>
      <c r="E254" s="501">
        <v>585.98</v>
      </c>
      <c r="F254" s="501">
        <v>779.35</v>
      </c>
    </row>
    <row r="255" spans="1:6" ht="43.2" x14ac:dyDescent="0.3">
      <c r="A255" s="516" t="s">
        <v>1511</v>
      </c>
      <c r="B255" s="500" t="s">
        <v>1111</v>
      </c>
      <c r="C255" s="499" t="s">
        <v>106</v>
      </c>
      <c r="D255" s="501">
        <v>26.4</v>
      </c>
      <c r="E255" s="501">
        <v>23.59</v>
      </c>
      <c r="F255" s="501">
        <v>622.77</v>
      </c>
    </row>
    <row r="256" spans="1:6" ht="43.2" x14ac:dyDescent="0.3">
      <c r="A256" s="516" t="s">
        <v>1512</v>
      </c>
      <c r="B256" s="500" t="s">
        <v>1113</v>
      </c>
      <c r="C256" s="499" t="s">
        <v>106</v>
      </c>
      <c r="D256" s="501">
        <v>15.51</v>
      </c>
      <c r="E256" s="501">
        <v>22.49</v>
      </c>
      <c r="F256" s="501">
        <v>348.81</v>
      </c>
    </row>
    <row r="257" spans="1:6" ht="43.2" x14ac:dyDescent="0.3">
      <c r="A257" s="516" t="s">
        <v>1513</v>
      </c>
      <c r="B257" s="500" t="s">
        <v>1115</v>
      </c>
      <c r="C257" s="499" t="s">
        <v>106</v>
      </c>
      <c r="D257" s="501">
        <v>94.56</v>
      </c>
      <c r="E257" s="501">
        <v>20.260000000000002</v>
      </c>
      <c r="F257" s="501">
        <v>1915.78</v>
      </c>
    </row>
    <row r="258" spans="1:6" ht="43.2" x14ac:dyDescent="0.3">
      <c r="A258" s="516" t="s">
        <v>1514</v>
      </c>
      <c r="B258" s="500" t="s">
        <v>1119</v>
      </c>
      <c r="C258" s="499" t="s">
        <v>106</v>
      </c>
      <c r="D258" s="501">
        <v>15.07</v>
      </c>
      <c r="E258" s="501">
        <v>24.37</v>
      </c>
      <c r="F258" s="501">
        <v>367.25</v>
      </c>
    </row>
    <row r="259" spans="1:6" ht="28.8" x14ac:dyDescent="0.3">
      <c r="A259" s="516" t="s">
        <v>1515</v>
      </c>
      <c r="B259" s="500" t="s">
        <v>1123</v>
      </c>
      <c r="C259" s="499" t="s">
        <v>1124</v>
      </c>
      <c r="D259" s="501">
        <v>13.6</v>
      </c>
      <c r="E259" s="501">
        <v>123.84</v>
      </c>
      <c r="F259" s="501">
        <v>1684.22</v>
      </c>
    </row>
    <row r="260" spans="1:6" ht="28.8" x14ac:dyDescent="0.3">
      <c r="A260" s="516" t="s">
        <v>1516</v>
      </c>
      <c r="B260" s="500" t="s">
        <v>1121</v>
      </c>
      <c r="C260" s="499" t="s">
        <v>1064</v>
      </c>
      <c r="D260" s="501">
        <v>21.11</v>
      </c>
      <c r="E260" s="501">
        <v>218.67</v>
      </c>
      <c r="F260" s="501">
        <v>4616.12</v>
      </c>
    </row>
    <row r="261" spans="1:6" x14ac:dyDescent="0.3">
      <c r="A261" s="506" t="s">
        <v>1517</v>
      </c>
      <c r="B261" s="507" t="s">
        <v>1139</v>
      </c>
      <c r="C261" s="508"/>
      <c r="D261" s="509"/>
      <c r="E261" s="509"/>
      <c r="F261" s="509">
        <v>46461.430000000008</v>
      </c>
    </row>
    <row r="262" spans="1:6" ht="43.2" x14ac:dyDescent="0.3">
      <c r="A262" s="499" t="s">
        <v>1518</v>
      </c>
      <c r="B262" s="500" t="s">
        <v>1141</v>
      </c>
      <c r="C262" s="499" t="s">
        <v>106</v>
      </c>
      <c r="D262" s="501">
        <v>1443.9900000000007</v>
      </c>
      <c r="E262" s="501">
        <v>20.36</v>
      </c>
      <c r="F262" s="501">
        <v>29399.63</v>
      </c>
    </row>
    <row r="263" spans="1:6" ht="43.2" x14ac:dyDescent="0.3">
      <c r="A263" s="499" t="s">
        <v>1519</v>
      </c>
      <c r="B263" s="500" t="s">
        <v>1143</v>
      </c>
      <c r="C263" s="499" t="s">
        <v>106</v>
      </c>
      <c r="D263" s="501">
        <v>465.49999999999977</v>
      </c>
      <c r="E263" s="501">
        <v>20.260000000000002</v>
      </c>
      <c r="F263" s="501">
        <v>9431.0300000000007</v>
      </c>
    </row>
    <row r="264" spans="1:6" ht="43.2" x14ac:dyDescent="0.3">
      <c r="A264" s="499" t="s">
        <v>1520</v>
      </c>
      <c r="B264" s="500" t="s">
        <v>1145</v>
      </c>
      <c r="C264" s="499" t="s">
        <v>106</v>
      </c>
      <c r="D264" s="501">
        <v>146.5</v>
      </c>
      <c r="E264" s="501">
        <v>28.05</v>
      </c>
      <c r="F264" s="501">
        <v>4109.32</v>
      </c>
    </row>
    <row r="265" spans="1:6" ht="43.2" x14ac:dyDescent="0.3">
      <c r="A265" s="499" t="s">
        <v>1521</v>
      </c>
      <c r="B265" s="500" t="s">
        <v>1147</v>
      </c>
      <c r="C265" s="499" t="s">
        <v>1064</v>
      </c>
      <c r="D265" s="501">
        <v>129.26999999999998</v>
      </c>
      <c r="E265" s="501">
        <v>10.91</v>
      </c>
      <c r="F265" s="501">
        <v>1410.33</v>
      </c>
    </row>
    <row r="266" spans="1:6" ht="28.8" x14ac:dyDescent="0.3">
      <c r="A266" s="499" t="s">
        <v>1522</v>
      </c>
      <c r="B266" s="500" t="s">
        <v>1149</v>
      </c>
      <c r="C266" s="499" t="s">
        <v>1064</v>
      </c>
      <c r="D266" s="501">
        <v>64.639999999999986</v>
      </c>
      <c r="E266" s="501">
        <v>27.13</v>
      </c>
      <c r="F266" s="501">
        <v>1753.68</v>
      </c>
    </row>
    <row r="267" spans="1:6" x14ac:dyDescent="0.3">
      <c r="A267" s="499" t="s">
        <v>1523</v>
      </c>
      <c r="B267" s="500" t="s">
        <v>1151</v>
      </c>
      <c r="C267" s="499" t="s">
        <v>1152</v>
      </c>
      <c r="D267" s="501">
        <v>32</v>
      </c>
      <c r="E267" s="501">
        <v>11.17</v>
      </c>
      <c r="F267" s="501">
        <v>357.44</v>
      </c>
    </row>
    <row r="268" spans="1:6" x14ac:dyDescent="0.3">
      <c r="A268" s="502" t="s">
        <v>1524</v>
      </c>
      <c r="B268" s="503" t="s">
        <v>692</v>
      </c>
      <c r="C268" s="504"/>
      <c r="D268" s="505"/>
      <c r="E268" s="510"/>
      <c r="F268" s="505">
        <v>11179.07</v>
      </c>
    </row>
    <row r="269" spans="1:6" ht="28.8" x14ac:dyDescent="0.3">
      <c r="A269" s="499" t="s">
        <v>1525</v>
      </c>
      <c r="B269" s="500" t="s">
        <v>1155</v>
      </c>
      <c r="C269" s="499" t="s">
        <v>1064</v>
      </c>
      <c r="D269" s="501">
        <v>6.39</v>
      </c>
      <c r="E269" s="501">
        <v>929.35</v>
      </c>
      <c r="F269" s="501">
        <v>5938.54</v>
      </c>
    </row>
    <row r="270" spans="1:6" ht="28.8" x14ac:dyDescent="0.3">
      <c r="A270" s="499" t="s">
        <v>1526</v>
      </c>
      <c r="B270" s="500" t="s">
        <v>1159</v>
      </c>
      <c r="C270" s="499" t="s">
        <v>179</v>
      </c>
      <c r="D270" s="501">
        <v>15</v>
      </c>
      <c r="E270" s="501">
        <v>22.51</v>
      </c>
      <c r="F270" s="501">
        <v>337.65</v>
      </c>
    </row>
    <row r="271" spans="1:6" ht="28.8" x14ac:dyDescent="0.3">
      <c r="A271" s="499" t="s">
        <v>1527</v>
      </c>
      <c r="B271" s="500" t="s">
        <v>1161</v>
      </c>
      <c r="C271" s="499" t="s">
        <v>1124</v>
      </c>
      <c r="D271" s="501">
        <v>1.68</v>
      </c>
      <c r="E271" s="501">
        <v>538.82000000000005</v>
      </c>
      <c r="F271" s="501">
        <v>905.21</v>
      </c>
    </row>
    <row r="272" spans="1:6" ht="28.8" x14ac:dyDescent="0.3">
      <c r="A272" s="499" t="s">
        <v>1528</v>
      </c>
      <c r="B272" s="500" t="s">
        <v>1163</v>
      </c>
      <c r="C272" s="499" t="s">
        <v>1064</v>
      </c>
      <c r="D272" s="501">
        <v>1.68</v>
      </c>
      <c r="E272" s="501">
        <v>452.92</v>
      </c>
      <c r="F272" s="501">
        <v>760.9</v>
      </c>
    </row>
    <row r="273" spans="1:6" ht="28.8" x14ac:dyDescent="0.3">
      <c r="A273" s="499" t="s">
        <v>1529</v>
      </c>
      <c r="B273" s="500" t="s">
        <v>1165</v>
      </c>
      <c r="C273" s="499" t="s">
        <v>1124</v>
      </c>
      <c r="D273" s="501">
        <v>8.4</v>
      </c>
      <c r="E273" s="501">
        <v>385.33</v>
      </c>
      <c r="F273" s="501">
        <v>3236.77</v>
      </c>
    </row>
    <row r="274" spans="1:6" x14ac:dyDescent="0.3">
      <c r="A274" s="502" t="s">
        <v>1530</v>
      </c>
      <c r="B274" s="503" t="s">
        <v>1170</v>
      </c>
      <c r="C274" s="504" t="s">
        <v>73</v>
      </c>
      <c r="D274" s="505"/>
      <c r="E274" s="510"/>
      <c r="F274" s="505">
        <v>144181.03999999998</v>
      </c>
    </row>
    <row r="275" spans="1:6" ht="28.8" x14ac:dyDescent="0.3">
      <c r="A275" s="499" t="s">
        <v>1531</v>
      </c>
      <c r="B275" s="500" t="s">
        <v>1172</v>
      </c>
      <c r="C275" s="511" t="s">
        <v>1124</v>
      </c>
      <c r="D275" s="501">
        <v>96.08</v>
      </c>
      <c r="E275" s="501">
        <v>78.349999999999994</v>
      </c>
      <c r="F275" s="501">
        <v>7527.86</v>
      </c>
    </row>
    <row r="276" spans="1:6" ht="28.8" x14ac:dyDescent="0.3">
      <c r="A276" s="499" t="s">
        <v>1532</v>
      </c>
      <c r="B276" s="500" t="s">
        <v>1174</v>
      </c>
      <c r="C276" s="511" t="s">
        <v>1064</v>
      </c>
      <c r="D276" s="501">
        <v>81.14</v>
      </c>
      <c r="E276" s="501">
        <v>3.9899999999999998</v>
      </c>
      <c r="F276" s="501">
        <v>323.74</v>
      </c>
    </row>
    <row r="277" spans="1:6" ht="28.8" x14ac:dyDescent="0.3">
      <c r="A277" s="499" t="s">
        <v>1533</v>
      </c>
      <c r="B277" s="500" t="s">
        <v>1176</v>
      </c>
      <c r="C277" s="511" t="s">
        <v>1064</v>
      </c>
      <c r="D277" s="501">
        <v>315.45999999999998</v>
      </c>
      <c r="E277" s="501">
        <v>9.83</v>
      </c>
      <c r="F277" s="501">
        <v>3100.97</v>
      </c>
    </row>
    <row r="278" spans="1:6" ht="43.2" x14ac:dyDescent="0.3">
      <c r="A278" s="499" t="s">
        <v>1534</v>
      </c>
      <c r="B278" s="500" t="s">
        <v>1178</v>
      </c>
      <c r="C278" s="511" t="s">
        <v>1064</v>
      </c>
      <c r="D278" s="501">
        <v>260.06</v>
      </c>
      <c r="E278" s="501">
        <v>21.84</v>
      </c>
      <c r="F278" s="501">
        <v>5679.71</v>
      </c>
    </row>
    <row r="279" spans="1:6" ht="57.6" x14ac:dyDescent="0.3">
      <c r="A279" s="499" t="s">
        <v>1535</v>
      </c>
      <c r="B279" s="500" t="s">
        <v>1180</v>
      </c>
      <c r="C279" s="511" t="s">
        <v>1064</v>
      </c>
      <c r="D279" s="501">
        <v>25.33</v>
      </c>
      <c r="E279" s="501">
        <v>40.81</v>
      </c>
      <c r="F279" s="501">
        <v>1033.71</v>
      </c>
    </row>
    <row r="280" spans="1:6" ht="43.2" x14ac:dyDescent="0.3">
      <c r="A280" s="499" t="s">
        <v>1536</v>
      </c>
      <c r="B280" s="500" t="s">
        <v>1182</v>
      </c>
      <c r="C280" s="511" t="s">
        <v>1064</v>
      </c>
      <c r="D280" s="501">
        <v>81.14</v>
      </c>
      <c r="E280" s="501">
        <v>37.33</v>
      </c>
      <c r="F280" s="501">
        <v>3028.95</v>
      </c>
    </row>
    <row r="281" spans="1:6" ht="43.2" x14ac:dyDescent="0.3">
      <c r="A281" s="499" t="s">
        <v>1537</v>
      </c>
      <c r="B281" s="500" t="s">
        <v>1184</v>
      </c>
      <c r="C281" s="511" t="s">
        <v>1064</v>
      </c>
      <c r="D281" s="501">
        <v>260.06</v>
      </c>
      <c r="E281" s="501">
        <v>59.07</v>
      </c>
      <c r="F281" s="501">
        <v>15361.74</v>
      </c>
    </row>
    <row r="282" spans="1:6" ht="43.2" x14ac:dyDescent="0.3">
      <c r="A282" s="499" t="s">
        <v>1538</v>
      </c>
      <c r="B282" s="500" t="s">
        <v>1186</v>
      </c>
      <c r="C282" s="511" t="s">
        <v>1064</v>
      </c>
      <c r="D282" s="501">
        <v>315.45999999999998</v>
      </c>
      <c r="E282" s="501">
        <v>33.659999999999997</v>
      </c>
      <c r="F282" s="501">
        <v>10618.38</v>
      </c>
    </row>
    <row r="283" spans="1:6" ht="28.8" x14ac:dyDescent="0.3">
      <c r="A283" s="499" t="s">
        <v>1539</v>
      </c>
      <c r="B283" s="500" t="s">
        <v>1188</v>
      </c>
      <c r="C283" s="511" t="s">
        <v>1064</v>
      </c>
      <c r="D283" s="501">
        <v>374.93</v>
      </c>
      <c r="E283" s="501">
        <v>25.62</v>
      </c>
      <c r="F283" s="501">
        <v>9605.7000000000007</v>
      </c>
    </row>
    <row r="284" spans="1:6" ht="28.8" x14ac:dyDescent="0.3">
      <c r="A284" s="499" t="s">
        <v>1540</v>
      </c>
      <c r="B284" s="500" t="s">
        <v>1190</v>
      </c>
      <c r="C284" s="511" t="s">
        <v>1064</v>
      </c>
      <c r="D284" s="501">
        <v>260.06</v>
      </c>
      <c r="E284" s="501">
        <v>15.18</v>
      </c>
      <c r="F284" s="501">
        <v>3947.71</v>
      </c>
    </row>
    <row r="285" spans="1:6" ht="28.8" x14ac:dyDescent="0.3">
      <c r="A285" s="499" t="s">
        <v>1541</v>
      </c>
      <c r="B285" s="500" t="s">
        <v>711</v>
      </c>
      <c r="C285" s="511" t="s">
        <v>1064</v>
      </c>
      <c r="D285" s="501">
        <v>59.48</v>
      </c>
      <c r="E285" s="501">
        <v>13.73</v>
      </c>
      <c r="F285" s="501">
        <v>816.66</v>
      </c>
    </row>
    <row r="286" spans="1:6" ht="28.8" x14ac:dyDescent="0.3">
      <c r="A286" s="499" t="s">
        <v>1542</v>
      </c>
      <c r="B286" s="500" t="s">
        <v>707</v>
      </c>
      <c r="C286" s="511" t="s">
        <v>1064</v>
      </c>
      <c r="D286" s="501">
        <v>315.45999999999998</v>
      </c>
      <c r="E286" s="501">
        <v>15.58</v>
      </c>
      <c r="F286" s="501">
        <v>4914.8599999999997</v>
      </c>
    </row>
    <row r="287" spans="1:6" ht="43.2" x14ac:dyDescent="0.3">
      <c r="A287" s="499" t="s">
        <v>1543</v>
      </c>
      <c r="B287" s="500" t="s">
        <v>663</v>
      </c>
      <c r="C287" s="511" t="s">
        <v>1064</v>
      </c>
      <c r="D287" s="501">
        <v>21.66</v>
      </c>
      <c r="E287" s="501">
        <v>75.94</v>
      </c>
      <c r="F287" s="501">
        <v>1644.86</v>
      </c>
    </row>
    <row r="288" spans="1:6" ht="43.2" x14ac:dyDescent="0.3">
      <c r="A288" s="499" t="s">
        <v>1544</v>
      </c>
      <c r="B288" s="500" t="s">
        <v>1195</v>
      </c>
      <c r="C288" s="511" t="s">
        <v>1064</v>
      </c>
      <c r="D288" s="501">
        <v>114.87</v>
      </c>
      <c r="E288" s="501">
        <v>109.98</v>
      </c>
      <c r="F288" s="501">
        <v>12633.4</v>
      </c>
    </row>
    <row r="289" spans="1:6" x14ac:dyDescent="0.3">
      <c r="A289" s="499" t="s">
        <v>1545</v>
      </c>
      <c r="B289" s="500" t="s">
        <v>1197</v>
      </c>
      <c r="C289" s="511" t="s">
        <v>1064</v>
      </c>
      <c r="D289" s="501">
        <v>70.62</v>
      </c>
      <c r="E289" s="501">
        <v>817.05</v>
      </c>
      <c r="F289" s="501">
        <v>57700.07</v>
      </c>
    </row>
    <row r="290" spans="1:6" x14ac:dyDescent="0.3">
      <c r="A290" s="499" t="s">
        <v>1546</v>
      </c>
      <c r="B290" s="500" t="s">
        <v>1199</v>
      </c>
      <c r="C290" s="511" t="s">
        <v>1200</v>
      </c>
      <c r="D290" s="501">
        <v>50</v>
      </c>
      <c r="E290" s="501">
        <v>0.28999999999999998</v>
      </c>
      <c r="F290" s="501">
        <v>14.5</v>
      </c>
    </row>
    <row r="291" spans="1:6" ht="28.8" x14ac:dyDescent="0.3">
      <c r="A291" s="499" t="s">
        <v>1547</v>
      </c>
      <c r="B291" s="500" t="s">
        <v>1207</v>
      </c>
      <c r="C291" s="511" t="s">
        <v>1092</v>
      </c>
      <c r="D291" s="501">
        <v>641.25</v>
      </c>
      <c r="E291" s="501">
        <v>5.62</v>
      </c>
      <c r="F291" s="501">
        <v>3603.82</v>
      </c>
    </row>
    <row r="292" spans="1:6" ht="28.8" x14ac:dyDescent="0.3">
      <c r="A292" s="499" t="s">
        <v>1548</v>
      </c>
      <c r="B292" s="500" t="s">
        <v>1204</v>
      </c>
      <c r="C292" s="511" t="s">
        <v>1205</v>
      </c>
      <c r="D292" s="501">
        <v>135</v>
      </c>
      <c r="E292" s="501">
        <v>19.440000000000001</v>
      </c>
      <c r="F292" s="501">
        <v>2624.4</v>
      </c>
    </row>
    <row r="293" spans="1:6" x14ac:dyDescent="0.3">
      <c r="A293" s="502" t="s">
        <v>1549</v>
      </c>
      <c r="B293" s="503" t="s">
        <v>1209</v>
      </c>
      <c r="C293" s="504" t="s">
        <v>73</v>
      </c>
      <c r="D293" s="505"/>
      <c r="E293" s="510"/>
      <c r="F293" s="505">
        <v>5255.63</v>
      </c>
    </row>
    <row r="294" spans="1:6" ht="28.8" x14ac:dyDescent="0.3">
      <c r="A294" s="499" t="s">
        <v>1550</v>
      </c>
      <c r="B294" s="500" t="s">
        <v>1211</v>
      </c>
      <c r="C294" s="499" t="s">
        <v>1064</v>
      </c>
      <c r="D294" s="501">
        <v>28.92</v>
      </c>
      <c r="E294" s="501">
        <v>181.73</v>
      </c>
      <c r="F294" s="501">
        <v>5255.63</v>
      </c>
    </row>
    <row r="295" spans="1:6" x14ac:dyDescent="0.3">
      <c r="A295" s="520" t="s">
        <v>1551</v>
      </c>
      <c r="B295" s="513" t="s">
        <v>720</v>
      </c>
      <c r="C295" s="513"/>
      <c r="D295" s="510"/>
      <c r="E295" s="510"/>
      <c r="F295" s="510">
        <v>20053.46</v>
      </c>
    </row>
    <row r="296" spans="1:6" x14ac:dyDescent="0.3">
      <c r="A296" s="506" t="s">
        <v>1552</v>
      </c>
      <c r="B296" s="507" t="s">
        <v>1219</v>
      </c>
      <c r="C296" s="508" t="s">
        <v>73</v>
      </c>
      <c r="D296" s="509"/>
      <c r="E296" s="509"/>
      <c r="F296" s="509">
        <v>4201.13</v>
      </c>
    </row>
    <row r="297" spans="1:6" ht="57.6" x14ac:dyDescent="0.3">
      <c r="A297" s="514" t="s">
        <v>1553</v>
      </c>
      <c r="B297" s="500" t="s">
        <v>1221</v>
      </c>
      <c r="C297" s="499" t="s">
        <v>1200</v>
      </c>
      <c r="D297" s="501">
        <v>1</v>
      </c>
      <c r="E297" s="501">
        <v>762.08</v>
      </c>
      <c r="F297" s="501">
        <v>762.08</v>
      </c>
    </row>
    <row r="298" spans="1:6" ht="28.8" x14ac:dyDescent="0.3">
      <c r="A298" s="514" t="s">
        <v>1554</v>
      </c>
      <c r="B298" s="500" t="s">
        <v>1223</v>
      </c>
      <c r="C298" s="517" t="s">
        <v>217</v>
      </c>
      <c r="D298" s="501">
        <v>1</v>
      </c>
      <c r="E298" s="501">
        <v>325.05</v>
      </c>
      <c r="F298" s="501">
        <v>325.05</v>
      </c>
    </row>
    <row r="299" spans="1:6" ht="28.8" x14ac:dyDescent="0.3">
      <c r="A299" s="514" t="s">
        <v>1555</v>
      </c>
      <c r="B299" s="500" t="s">
        <v>1225</v>
      </c>
      <c r="C299" s="499" t="s">
        <v>1200</v>
      </c>
      <c r="D299" s="501">
        <v>1</v>
      </c>
      <c r="E299" s="501">
        <v>488.37</v>
      </c>
      <c r="F299" s="501">
        <v>488.37</v>
      </c>
    </row>
    <row r="300" spans="1:6" ht="43.2" x14ac:dyDescent="0.3">
      <c r="A300" s="514" t="s">
        <v>1556</v>
      </c>
      <c r="B300" s="500" t="s">
        <v>1227</v>
      </c>
      <c r="C300" s="499" t="s">
        <v>1200</v>
      </c>
      <c r="D300" s="501">
        <v>1</v>
      </c>
      <c r="E300" s="501">
        <v>1495.74</v>
      </c>
      <c r="F300" s="501">
        <v>1495.74</v>
      </c>
    </row>
    <row r="301" spans="1:6" ht="28.8" x14ac:dyDescent="0.3">
      <c r="A301" s="514" t="s">
        <v>1557</v>
      </c>
      <c r="B301" s="500" t="s">
        <v>1229</v>
      </c>
      <c r="C301" s="517" t="s">
        <v>217</v>
      </c>
      <c r="D301" s="501">
        <v>4</v>
      </c>
      <c r="E301" s="501">
        <v>51.14</v>
      </c>
      <c r="F301" s="501">
        <v>204.56</v>
      </c>
    </row>
    <row r="302" spans="1:6" ht="28.8" x14ac:dyDescent="0.3">
      <c r="A302" s="514" t="s">
        <v>1558</v>
      </c>
      <c r="B302" s="500" t="s">
        <v>1231</v>
      </c>
      <c r="C302" s="517" t="s">
        <v>217</v>
      </c>
      <c r="D302" s="501">
        <v>2</v>
      </c>
      <c r="E302" s="501">
        <v>74.22</v>
      </c>
      <c r="F302" s="501">
        <v>148.44</v>
      </c>
    </row>
    <row r="303" spans="1:6" ht="28.8" x14ac:dyDescent="0.3">
      <c r="A303" s="514" t="s">
        <v>1559</v>
      </c>
      <c r="B303" s="500" t="s">
        <v>1233</v>
      </c>
      <c r="C303" s="499" t="s">
        <v>1200</v>
      </c>
      <c r="D303" s="501">
        <v>1</v>
      </c>
      <c r="E303" s="501">
        <v>61.42</v>
      </c>
      <c r="F303" s="501">
        <v>61.42</v>
      </c>
    </row>
    <row r="304" spans="1:6" ht="28.8" x14ac:dyDescent="0.3">
      <c r="A304" s="514" t="s">
        <v>1560</v>
      </c>
      <c r="B304" s="500" t="s">
        <v>1235</v>
      </c>
      <c r="C304" s="499" t="s">
        <v>217</v>
      </c>
      <c r="D304" s="501">
        <v>1</v>
      </c>
      <c r="E304" s="501">
        <v>670.21</v>
      </c>
      <c r="F304" s="501">
        <v>670.21</v>
      </c>
    </row>
    <row r="305" spans="1:6" ht="28.8" x14ac:dyDescent="0.3">
      <c r="A305" s="514" t="s">
        <v>1561</v>
      </c>
      <c r="B305" s="500" t="s">
        <v>1237</v>
      </c>
      <c r="C305" s="499" t="s">
        <v>217</v>
      </c>
      <c r="D305" s="501">
        <v>1</v>
      </c>
      <c r="E305" s="501">
        <v>45.26</v>
      </c>
      <c r="F305" s="501">
        <v>45.26</v>
      </c>
    </row>
    <row r="306" spans="1:6" x14ac:dyDescent="0.3">
      <c r="A306" s="506" t="s">
        <v>1562</v>
      </c>
      <c r="B306" s="507" t="s">
        <v>1239</v>
      </c>
      <c r="C306" s="508" t="s">
        <v>73</v>
      </c>
      <c r="D306" s="509"/>
      <c r="E306" s="509"/>
      <c r="F306" s="509">
        <v>1152.48</v>
      </c>
    </row>
    <row r="307" spans="1:6" ht="43.2" x14ac:dyDescent="0.3">
      <c r="A307" s="514" t="s">
        <v>1563</v>
      </c>
      <c r="B307" s="500" t="s">
        <v>1241</v>
      </c>
      <c r="C307" s="499" t="s">
        <v>179</v>
      </c>
      <c r="D307" s="501">
        <v>24</v>
      </c>
      <c r="E307" s="501">
        <v>48.02</v>
      </c>
      <c r="F307" s="501">
        <v>1152.48</v>
      </c>
    </row>
    <row r="308" spans="1:6" x14ac:dyDescent="0.3">
      <c r="A308" s="506" t="s">
        <v>1564</v>
      </c>
      <c r="B308" s="507" t="s">
        <v>1245</v>
      </c>
      <c r="C308" s="508" t="s">
        <v>73</v>
      </c>
      <c r="D308" s="509"/>
      <c r="E308" s="509"/>
      <c r="F308" s="509">
        <v>9944.43</v>
      </c>
    </row>
    <row r="309" spans="1:6" ht="57.6" x14ac:dyDescent="0.3">
      <c r="A309" s="514" t="s">
        <v>1565</v>
      </c>
      <c r="B309" s="500" t="s">
        <v>1247</v>
      </c>
      <c r="C309" s="499" t="s">
        <v>179</v>
      </c>
      <c r="D309" s="501">
        <v>24</v>
      </c>
      <c r="E309" s="501">
        <v>81.66</v>
      </c>
      <c r="F309" s="501">
        <v>1959.84</v>
      </c>
    </row>
    <row r="310" spans="1:6" ht="43.2" x14ac:dyDescent="0.3">
      <c r="A310" s="514" t="s">
        <v>1566</v>
      </c>
      <c r="B310" s="500" t="s">
        <v>1249</v>
      </c>
      <c r="C310" s="499" t="s">
        <v>179</v>
      </c>
      <c r="D310" s="501">
        <v>30</v>
      </c>
      <c r="E310" s="501">
        <v>63.81</v>
      </c>
      <c r="F310" s="501">
        <v>1914.3</v>
      </c>
    </row>
    <row r="311" spans="1:6" ht="43.2" x14ac:dyDescent="0.3">
      <c r="A311" s="514" t="s">
        <v>1567</v>
      </c>
      <c r="B311" s="500" t="s">
        <v>1251</v>
      </c>
      <c r="C311" s="499" t="s">
        <v>179</v>
      </c>
      <c r="D311" s="501">
        <v>18</v>
      </c>
      <c r="E311" s="501">
        <v>99.22</v>
      </c>
      <c r="F311" s="501">
        <v>1785.96</v>
      </c>
    </row>
    <row r="312" spans="1:6" ht="28.8" x14ac:dyDescent="0.3">
      <c r="A312" s="514" t="s">
        <v>1568</v>
      </c>
      <c r="B312" s="519" t="s">
        <v>1569</v>
      </c>
      <c r="C312" s="516" t="s">
        <v>217</v>
      </c>
      <c r="D312" s="501">
        <v>1</v>
      </c>
      <c r="E312" s="501">
        <v>4188.16</v>
      </c>
      <c r="F312" s="501">
        <v>4188.16</v>
      </c>
    </row>
    <row r="313" spans="1:6" ht="28.8" x14ac:dyDescent="0.3">
      <c r="A313" s="514" t="s">
        <v>1570</v>
      </c>
      <c r="B313" s="519" t="s">
        <v>1091</v>
      </c>
      <c r="C313" s="516" t="s">
        <v>1092</v>
      </c>
      <c r="D313" s="501">
        <v>1.1100000000000001</v>
      </c>
      <c r="E313" s="501">
        <v>86.64</v>
      </c>
      <c r="F313" s="501">
        <v>96.17</v>
      </c>
    </row>
    <row r="314" spans="1:6" x14ac:dyDescent="0.3">
      <c r="A314" s="506" t="s">
        <v>1571</v>
      </c>
      <c r="B314" s="507" t="s">
        <v>1253</v>
      </c>
      <c r="C314" s="508" t="s">
        <v>73</v>
      </c>
      <c r="D314" s="509"/>
      <c r="E314" s="509"/>
      <c r="F314" s="509">
        <v>4755.42</v>
      </c>
    </row>
    <row r="315" spans="1:6" ht="43.2" x14ac:dyDescent="0.3">
      <c r="A315" s="514" t="s">
        <v>1572</v>
      </c>
      <c r="B315" s="500" t="s">
        <v>1255</v>
      </c>
      <c r="C315" s="499" t="s">
        <v>179</v>
      </c>
      <c r="D315" s="501">
        <v>18</v>
      </c>
      <c r="E315" s="521">
        <v>61.41</v>
      </c>
      <c r="F315" s="521">
        <v>1058.58</v>
      </c>
    </row>
    <row r="316" spans="1:6" ht="57.6" x14ac:dyDescent="0.3">
      <c r="A316" s="514" t="s">
        <v>1573</v>
      </c>
      <c r="B316" s="500" t="s">
        <v>1257</v>
      </c>
      <c r="C316" s="499" t="s">
        <v>179</v>
      </c>
      <c r="D316" s="501">
        <v>42</v>
      </c>
      <c r="E316" s="521">
        <v>91.91</v>
      </c>
      <c r="F316" s="521">
        <v>3696.84</v>
      </c>
    </row>
    <row r="317" spans="1:6" x14ac:dyDescent="0.3">
      <c r="A317" s="502" t="s">
        <v>1574</v>
      </c>
      <c r="B317" s="503" t="s">
        <v>1261</v>
      </c>
      <c r="C317" s="504" t="s">
        <v>73</v>
      </c>
      <c r="D317" s="505"/>
      <c r="E317" s="505"/>
      <c r="F317" s="505">
        <v>37962.32</v>
      </c>
    </row>
    <row r="318" spans="1:6" ht="28.8" x14ac:dyDescent="0.3">
      <c r="A318" s="516" t="s">
        <v>1575</v>
      </c>
      <c r="B318" s="500" t="s">
        <v>292</v>
      </c>
      <c r="C318" s="499" t="s">
        <v>217</v>
      </c>
      <c r="D318" s="501">
        <v>1</v>
      </c>
      <c r="E318" s="501">
        <v>27.86</v>
      </c>
      <c r="F318" s="501">
        <v>27.86</v>
      </c>
    </row>
    <row r="319" spans="1:6" ht="28.8" x14ac:dyDescent="0.3">
      <c r="A319" s="516" t="s">
        <v>1576</v>
      </c>
      <c r="B319" s="500" t="s">
        <v>1264</v>
      </c>
      <c r="C319" s="499" t="s">
        <v>1200</v>
      </c>
      <c r="D319" s="501">
        <v>1</v>
      </c>
      <c r="E319" s="501">
        <v>2440.3000000000002</v>
      </c>
      <c r="F319" s="501">
        <v>2440.3000000000002</v>
      </c>
    </row>
    <row r="320" spans="1:6" x14ac:dyDescent="0.3">
      <c r="A320" s="516" t="s">
        <v>1577</v>
      </c>
      <c r="B320" s="500" t="s">
        <v>1266</v>
      </c>
      <c r="C320" s="499" t="s">
        <v>1200</v>
      </c>
      <c r="D320" s="501">
        <v>1</v>
      </c>
      <c r="E320" s="501">
        <v>126.04</v>
      </c>
      <c r="F320" s="501">
        <v>126.04</v>
      </c>
    </row>
    <row r="321" spans="1:6" ht="28.8" x14ac:dyDescent="0.3">
      <c r="A321" s="516" t="s">
        <v>1578</v>
      </c>
      <c r="B321" s="500" t="s">
        <v>1268</v>
      </c>
      <c r="C321" s="499" t="s">
        <v>217</v>
      </c>
      <c r="D321" s="501">
        <v>26</v>
      </c>
      <c r="E321" s="501">
        <v>44.65</v>
      </c>
      <c r="F321" s="501">
        <v>1160.9000000000001</v>
      </c>
    </row>
    <row r="322" spans="1:6" ht="28.8" x14ac:dyDescent="0.3">
      <c r="A322" s="516" t="s">
        <v>1579</v>
      </c>
      <c r="B322" s="500" t="s">
        <v>1580</v>
      </c>
      <c r="C322" s="499" t="s">
        <v>217</v>
      </c>
      <c r="D322" s="501">
        <v>1</v>
      </c>
      <c r="E322" s="501">
        <v>1343.5</v>
      </c>
      <c r="F322" s="501">
        <v>1343.5</v>
      </c>
    </row>
    <row r="323" spans="1:6" ht="43.2" x14ac:dyDescent="0.3">
      <c r="A323" s="516" t="s">
        <v>1581</v>
      </c>
      <c r="B323" s="500" t="s">
        <v>1272</v>
      </c>
      <c r="C323" s="499" t="s">
        <v>1200</v>
      </c>
      <c r="D323" s="501">
        <v>4</v>
      </c>
      <c r="E323" s="501">
        <v>1126.42</v>
      </c>
      <c r="F323" s="501">
        <v>4505.68</v>
      </c>
    </row>
    <row r="324" spans="1:6" x14ac:dyDescent="0.3">
      <c r="A324" s="516" t="s">
        <v>1582</v>
      </c>
      <c r="B324" s="500" t="s">
        <v>1274</v>
      </c>
      <c r="C324" s="499" t="s">
        <v>1200</v>
      </c>
      <c r="D324" s="501">
        <v>34</v>
      </c>
      <c r="E324" s="501">
        <v>23.06</v>
      </c>
      <c r="F324" s="501">
        <v>784.04</v>
      </c>
    </row>
    <row r="325" spans="1:6" x14ac:dyDescent="0.3">
      <c r="A325" s="516" t="s">
        <v>1583</v>
      </c>
      <c r="B325" s="500" t="s">
        <v>1276</v>
      </c>
      <c r="C325" s="499" t="s">
        <v>1200</v>
      </c>
      <c r="D325" s="501">
        <v>3</v>
      </c>
      <c r="E325" s="501">
        <v>195.82</v>
      </c>
      <c r="F325" s="501">
        <v>587.46</v>
      </c>
    </row>
    <row r="326" spans="1:6" ht="28.8" x14ac:dyDescent="0.3">
      <c r="A326" s="516" t="s">
        <v>1584</v>
      </c>
      <c r="B326" s="500" t="s">
        <v>1278</v>
      </c>
      <c r="C326" s="499" t="s">
        <v>1200</v>
      </c>
      <c r="D326" s="501">
        <v>1</v>
      </c>
      <c r="E326" s="501">
        <v>65.16</v>
      </c>
      <c r="F326" s="501">
        <v>65.16</v>
      </c>
    </row>
    <row r="327" spans="1:6" ht="28.8" x14ac:dyDescent="0.3">
      <c r="A327" s="516" t="s">
        <v>1585</v>
      </c>
      <c r="B327" s="500" t="s">
        <v>1280</v>
      </c>
      <c r="C327" s="517" t="s">
        <v>217</v>
      </c>
      <c r="D327" s="501">
        <v>5</v>
      </c>
      <c r="E327" s="501">
        <v>34.17</v>
      </c>
      <c r="F327" s="501">
        <v>170.85</v>
      </c>
    </row>
    <row r="328" spans="1:6" ht="28.8" x14ac:dyDescent="0.3">
      <c r="A328" s="516" t="s">
        <v>1586</v>
      </c>
      <c r="B328" s="500" t="s">
        <v>362</v>
      </c>
      <c r="C328" s="499" t="s">
        <v>217</v>
      </c>
      <c r="D328" s="501">
        <v>6</v>
      </c>
      <c r="E328" s="501">
        <v>50.15</v>
      </c>
      <c r="F328" s="501">
        <v>300.89999999999998</v>
      </c>
    </row>
    <row r="329" spans="1:6" x14ac:dyDescent="0.3">
      <c r="A329" s="516" t="s">
        <v>1587</v>
      </c>
      <c r="B329" s="500" t="s">
        <v>1285</v>
      </c>
      <c r="C329" s="499" t="s">
        <v>1200</v>
      </c>
      <c r="D329" s="501">
        <v>5</v>
      </c>
      <c r="E329" s="501">
        <v>22.33</v>
      </c>
      <c r="F329" s="501">
        <v>111.65</v>
      </c>
    </row>
    <row r="330" spans="1:6" ht="28.8" x14ac:dyDescent="0.3">
      <c r="A330" s="516" t="s">
        <v>1588</v>
      </c>
      <c r="B330" s="500" t="s">
        <v>1589</v>
      </c>
      <c r="C330" s="499" t="s">
        <v>217</v>
      </c>
      <c r="D330" s="501">
        <v>10</v>
      </c>
      <c r="E330" s="501">
        <v>2.2799999999999998</v>
      </c>
      <c r="F330" s="501">
        <v>22.8</v>
      </c>
    </row>
    <row r="331" spans="1:6" ht="28.8" x14ac:dyDescent="0.3">
      <c r="A331" s="516" t="s">
        <v>1590</v>
      </c>
      <c r="B331" s="500" t="s">
        <v>1293</v>
      </c>
      <c r="C331" s="499" t="s">
        <v>1200</v>
      </c>
      <c r="D331" s="501">
        <v>54</v>
      </c>
      <c r="E331" s="501">
        <v>0.73</v>
      </c>
      <c r="F331" s="501">
        <v>39.42</v>
      </c>
    </row>
    <row r="332" spans="1:6" x14ac:dyDescent="0.3">
      <c r="A332" s="516" t="s">
        <v>1591</v>
      </c>
      <c r="B332" s="500" t="s">
        <v>1295</v>
      </c>
      <c r="C332" s="499" t="s">
        <v>1200</v>
      </c>
      <c r="D332" s="501">
        <v>43</v>
      </c>
      <c r="E332" s="501">
        <v>19.53</v>
      </c>
      <c r="F332" s="501">
        <v>839.79</v>
      </c>
    </row>
    <row r="333" spans="1:6" x14ac:dyDescent="0.3">
      <c r="A333" s="516" t="s">
        <v>1592</v>
      </c>
      <c r="B333" s="500" t="s">
        <v>1297</v>
      </c>
      <c r="C333" s="499" t="s">
        <v>1200</v>
      </c>
      <c r="D333" s="501">
        <v>6</v>
      </c>
      <c r="E333" s="501">
        <v>77.28</v>
      </c>
      <c r="F333" s="501">
        <v>463.68</v>
      </c>
    </row>
    <row r="334" spans="1:6" ht="28.8" x14ac:dyDescent="0.3">
      <c r="A334" s="516" t="s">
        <v>1593</v>
      </c>
      <c r="B334" s="500" t="s">
        <v>1299</v>
      </c>
      <c r="C334" s="499" t="s">
        <v>1168</v>
      </c>
      <c r="D334" s="501">
        <v>50</v>
      </c>
      <c r="E334" s="501">
        <v>28.18</v>
      </c>
      <c r="F334" s="501">
        <v>1409</v>
      </c>
    </row>
    <row r="335" spans="1:6" ht="28.8" x14ac:dyDescent="0.3">
      <c r="A335" s="516" t="s">
        <v>1594</v>
      </c>
      <c r="B335" s="500" t="s">
        <v>1301</v>
      </c>
      <c r="C335" s="499" t="s">
        <v>179</v>
      </c>
      <c r="D335" s="501">
        <v>70</v>
      </c>
      <c r="E335" s="501">
        <v>13.07</v>
      </c>
      <c r="F335" s="501">
        <v>914.9</v>
      </c>
    </row>
    <row r="336" spans="1:6" x14ac:dyDescent="0.3">
      <c r="A336" s="516" t="s">
        <v>1595</v>
      </c>
      <c r="B336" s="500" t="s">
        <v>1303</v>
      </c>
      <c r="C336" s="499" t="s">
        <v>179</v>
      </c>
      <c r="D336" s="501">
        <v>50</v>
      </c>
      <c r="E336" s="501">
        <v>12.33</v>
      </c>
      <c r="F336" s="501">
        <v>616.5</v>
      </c>
    </row>
    <row r="337" spans="1:6" x14ac:dyDescent="0.3">
      <c r="A337" s="516" t="s">
        <v>1596</v>
      </c>
      <c r="B337" s="500" t="s">
        <v>1305</v>
      </c>
      <c r="C337" s="499" t="s">
        <v>1168</v>
      </c>
      <c r="D337" s="501">
        <v>250</v>
      </c>
      <c r="E337" s="501">
        <v>44.2</v>
      </c>
      <c r="F337" s="501">
        <v>11050</v>
      </c>
    </row>
    <row r="338" spans="1:6" ht="28.8" x14ac:dyDescent="0.3">
      <c r="A338" s="516" t="s">
        <v>1597</v>
      </c>
      <c r="B338" s="500" t="s">
        <v>1307</v>
      </c>
      <c r="C338" s="499" t="s">
        <v>1200</v>
      </c>
      <c r="D338" s="501">
        <v>4</v>
      </c>
      <c r="E338" s="501">
        <v>27.83</v>
      </c>
      <c r="F338" s="501">
        <v>111.32</v>
      </c>
    </row>
    <row r="339" spans="1:6" x14ac:dyDescent="0.3">
      <c r="A339" s="516" t="s">
        <v>1598</v>
      </c>
      <c r="B339" s="500" t="s">
        <v>1311</v>
      </c>
      <c r="C339" s="499" t="s">
        <v>1200</v>
      </c>
      <c r="D339" s="501">
        <v>3</v>
      </c>
      <c r="E339" s="501">
        <v>98.33</v>
      </c>
      <c r="F339" s="501">
        <v>294.99</v>
      </c>
    </row>
    <row r="340" spans="1:6" ht="28.8" x14ac:dyDescent="0.3">
      <c r="A340" s="516" t="s">
        <v>1599</v>
      </c>
      <c r="B340" s="500" t="s">
        <v>1315</v>
      </c>
      <c r="C340" s="517" t="s">
        <v>1200</v>
      </c>
      <c r="D340" s="501">
        <v>1</v>
      </c>
      <c r="E340" s="501">
        <v>120.47</v>
      </c>
      <c r="F340" s="501">
        <v>120.47</v>
      </c>
    </row>
    <row r="341" spans="1:6" ht="28.8" x14ac:dyDescent="0.3">
      <c r="A341" s="516" t="s">
        <v>1600</v>
      </c>
      <c r="B341" s="500" t="s">
        <v>1601</v>
      </c>
      <c r="C341" s="517" t="s">
        <v>1200</v>
      </c>
      <c r="D341" s="501">
        <v>1</v>
      </c>
      <c r="E341" s="501">
        <v>118.02</v>
      </c>
      <c r="F341" s="501">
        <v>118.02</v>
      </c>
    </row>
    <row r="342" spans="1:6" ht="28.8" x14ac:dyDescent="0.3">
      <c r="A342" s="516" t="s">
        <v>1602</v>
      </c>
      <c r="B342" s="500" t="s">
        <v>1317</v>
      </c>
      <c r="C342" s="517" t="s">
        <v>217</v>
      </c>
      <c r="D342" s="501">
        <v>4</v>
      </c>
      <c r="E342" s="501">
        <v>487.92</v>
      </c>
      <c r="F342" s="501">
        <v>1951.68</v>
      </c>
    </row>
    <row r="343" spans="1:6" x14ac:dyDescent="0.3">
      <c r="A343" s="516" t="s">
        <v>1603</v>
      </c>
      <c r="B343" s="500" t="s">
        <v>1319</v>
      </c>
      <c r="C343" s="517" t="s">
        <v>1168</v>
      </c>
      <c r="D343" s="501">
        <v>1</v>
      </c>
      <c r="E343" s="501">
        <v>12.59</v>
      </c>
      <c r="F343" s="501">
        <v>12.59</v>
      </c>
    </row>
    <row r="344" spans="1:6" ht="28.8" x14ac:dyDescent="0.3">
      <c r="A344" s="516" t="s">
        <v>1604</v>
      </c>
      <c r="B344" s="500" t="s">
        <v>1321</v>
      </c>
      <c r="C344" s="517" t="s">
        <v>179</v>
      </c>
      <c r="D344" s="501">
        <v>1</v>
      </c>
      <c r="E344" s="501">
        <v>3.14</v>
      </c>
      <c r="F344" s="501">
        <v>3.14</v>
      </c>
    </row>
    <row r="345" spans="1:6" x14ac:dyDescent="0.3">
      <c r="A345" s="516" t="s">
        <v>1605</v>
      </c>
      <c r="B345" s="500" t="s">
        <v>1323</v>
      </c>
      <c r="C345" s="517" t="s">
        <v>1200</v>
      </c>
      <c r="D345" s="501">
        <v>1</v>
      </c>
      <c r="E345" s="501">
        <v>15.41</v>
      </c>
      <c r="F345" s="501">
        <v>15.41</v>
      </c>
    </row>
    <row r="346" spans="1:6" x14ac:dyDescent="0.3">
      <c r="A346" s="516" t="s">
        <v>1606</v>
      </c>
      <c r="B346" s="500" t="s">
        <v>1325</v>
      </c>
      <c r="C346" s="517" t="s">
        <v>217</v>
      </c>
      <c r="D346" s="501">
        <v>5</v>
      </c>
      <c r="E346" s="501">
        <v>3.92</v>
      </c>
      <c r="F346" s="501">
        <v>19.600000000000001</v>
      </c>
    </row>
    <row r="347" spans="1:6" ht="28.8" x14ac:dyDescent="0.3">
      <c r="A347" s="516" t="s">
        <v>1607</v>
      </c>
      <c r="B347" s="500" t="s">
        <v>1327</v>
      </c>
      <c r="C347" s="517" t="s">
        <v>179</v>
      </c>
      <c r="D347" s="501">
        <v>8</v>
      </c>
      <c r="E347" s="501">
        <v>32.229999999999997</v>
      </c>
      <c r="F347" s="501">
        <v>257.83999999999997</v>
      </c>
    </row>
    <row r="348" spans="1:6" x14ac:dyDescent="0.3">
      <c r="A348" s="516" t="s">
        <v>1608</v>
      </c>
      <c r="B348" s="500" t="s">
        <v>507</v>
      </c>
      <c r="C348" s="517" t="s">
        <v>1200</v>
      </c>
      <c r="D348" s="501">
        <v>3</v>
      </c>
      <c r="E348" s="501">
        <v>113.18</v>
      </c>
      <c r="F348" s="501">
        <v>339.54</v>
      </c>
    </row>
    <row r="349" spans="1:6" x14ac:dyDescent="0.3">
      <c r="A349" s="516" t="s">
        <v>1609</v>
      </c>
      <c r="B349" s="518" t="s">
        <v>1610</v>
      </c>
      <c r="C349" s="517" t="s">
        <v>1200</v>
      </c>
      <c r="D349" s="501">
        <v>35</v>
      </c>
      <c r="E349" s="501">
        <v>10.41</v>
      </c>
      <c r="F349" s="501">
        <v>364.35</v>
      </c>
    </row>
    <row r="350" spans="1:6" x14ac:dyDescent="0.3">
      <c r="A350" s="516" t="s">
        <v>1611</v>
      </c>
      <c r="B350" s="518" t="s">
        <v>1347</v>
      </c>
      <c r="C350" s="517" t="s">
        <v>1200</v>
      </c>
      <c r="D350" s="501">
        <v>17</v>
      </c>
      <c r="E350" s="501">
        <v>43.63</v>
      </c>
      <c r="F350" s="501">
        <v>741.71</v>
      </c>
    </row>
    <row r="351" spans="1:6" x14ac:dyDescent="0.3">
      <c r="A351" s="516" t="s">
        <v>1612</v>
      </c>
      <c r="B351" s="518" t="s">
        <v>1338</v>
      </c>
      <c r="C351" s="517" t="s">
        <v>1200</v>
      </c>
      <c r="D351" s="501">
        <v>110</v>
      </c>
      <c r="E351" s="501">
        <v>0.63</v>
      </c>
      <c r="F351" s="501">
        <v>69.3</v>
      </c>
    </row>
    <row r="352" spans="1:6" x14ac:dyDescent="0.3">
      <c r="A352" s="516" t="s">
        <v>1613</v>
      </c>
      <c r="B352" s="518" t="s">
        <v>301</v>
      </c>
      <c r="C352" s="517" t="s">
        <v>1200</v>
      </c>
      <c r="D352" s="501">
        <v>110</v>
      </c>
      <c r="E352" s="501">
        <v>0.46</v>
      </c>
      <c r="F352" s="501">
        <v>50.6</v>
      </c>
    </row>
    <row r="353" spans="1:6" x14ac:dyDescent="0.3">
      <c r="A353" s="516" t="s">
        <v>1614</v>
      </c>
      <c r="B353" s="518" t="s">
        <v>1349</v>
      </c>
      <c r="C353" s="517" t="s">
        <v>1200</v>
      </c>
      <c r="D353" s="501">
        <v>14</v>
      </c>
      <c r="E353" s="501">
        <v>2.93</v>
      </c>
      <c r="F353" s="501">
        <v>41.02</v>
      </c>
    </row>
    <row r="354" spans="1:6" x14ac:dyDescent="0.3">
      <c r="A354" s="516" t="s">
        <v>1615</v>
      </c>
      <c r="B354" s="518" t="s">
        <v>1351</v>
      </c>
      <c r="C354" s="517" t="s">
        <v>1200</v>
      </c>
      <c r="D354" s="501">
        <v>43</v>
      </c>
      <c r="E354" s="501">
        <v>2.2599999999999998</v>
      </c>
      <c r="F354" s="501">
        <v>97.18</v>
      </c>
    </row>
    <row r="355" spans="1:6" x14ac:dyDescent="0.3">
      <c r="A355" s="516" t="s">
        <v>1616</v>
      </c>
      <c r="B355" s="518" t="s">
        <v>1353</v>
      </c>
      <c r="C355" s="517" t="s">
        <v>1200</v>
      </c>
      <c r="D355" s="501">
        <v>24</v>
      </c>
      <c r="E355" s="501">
        <v>132.58000000000001</v>
      </c>
      <c r="F355" s="501">
        <v>3181.92</v>
      </c>
    </row>
    <row r="356" spans="1:6" ht="28.8" x14ac:dyDescent="0.3">
      <c r="A356" s="516" t="s">
        <v>1617</v>
      </c>
      <c r="B356" s="518" t="s">
        <v>1355</v>
      </c>
      <c r="C356" s="517" t="s">
        <v>179</v>
      </c>
      <c r="D356" s="501">
        <v>1</v>
      </c>
      <c r="E356" s="501">
        <v>32.799999999999997</v>
      </c>
      <c r="F356" s="501">
        <v>32.799999999999997</v>
      </c>
    </row>
    <row r="357" spans="1:6" ht="28.8" x14ac:dyDescent="0.3">
      <c r="A357" s="516" t="s">
        <v>1618</v>
      </c>
      <c r="B357" s="518" t="s">
        <v>1357</v>
      </c>
      <c r="C357" s="517" t="s">
        <v>217</v>
      </c>
      <c r="D357" s="501">
        <v>60</v>
      </c>
      <c r="E357" s="501">
        <v>2.5499999999999998</v>
      </c>
      <c r="F357" s="501">
        <v>153</v>
      </c>
    </row>
    <row r="358" spans="1:6" ht="28.8" x14ac:dyDescent="0.3">
      <c r="A358" s="516" t="s">
        <v>1619</v>
      </c>
      <c r="B358" s="518" t="s">
        <v>1359</v>
      </c>
      <c r="C358" s="517" t="s">
        <v>217</v>
      </c>
      <c r="D358" s="501">
        <v>60</v>
      </c>
      <c r="E358" s="501">
        <v>0.74</v>
      </c>
      <c r="F358" s="501">
        <v>44.4</v>
      </c>
    </row>
    <row r="359" spans="1:6" x14ac:dyDescent="0.3">
      <c r="A359" s="516" t="s">
        <v>1620</v>
      </c>
      <c r="B359" s="518" t="s">
        <v>1361</v>
      </c>
      <c r="C359" s="517" t="s">
        <v>217</v>
      </c>
      <c r="D359" s="501">
        <v>12</v>
      </c>
      <c r="E359" s="501">
        <v>27.71</v>
      </c>
      <c r="F359" s="501">
        <v>332.52</v>
      </c>
    </row>
    <row r="360" spans="1:6" x14ac:dyDescent="0.3">
      <c r="A360" s="516" t="s">
        <v>1621</v>
      </c>
      <c r="B360" s="518" t="s">
        <v>1363</v>
      </c>
      <c r="C360" s="517" t="s">
        <v>1200</v>
      </c>
      <c r="D360" s="501">
        <v>27</v>
      </c>
      <c r="E360" s="501">
        <v>2.46</v>
      </c>
      <c r="F360" s="501">
        <v>66.42</v>
      </c>
    </row>
    <row r="361" spans="1:6" x14ac:dyDescent="0.3">
      <c r="A361" s="516" t="s">
        <v>1622</v>
      </c>
      <c r="B361" s="518" t="s">
        <v>1365</v>
      </c>
      <c r="C361" s="517" t="s">
        <v>1200</v>
      </c>
      <c r="D361" s="501">
        <v>32</v>
      </c>
      <c r="E361" s="501">
        <v>11.06</v>
      </c>
      <c r="F361" s="501">
        <v>353.92</v>
      </c>
    </row>
    <row r="362" spans="1:6" x14ac:dyDescent="0.3">
      <c r="A362" s="516" t="s">
        <v>1623</v>
      </c>
      <c r="B362" s="518" t="s">
        <v>1367</v>
      </c>
      <c r="C362" s="517" t="s">
        <v>1200</v>
      </c>
      <c r="D362" s="501">
        <v>1</v>
      </c>
      <c r="E362" s="501">
        <v>56.87</v>
      </c>
      <c r="F362" s="501">
        <v>56.87</v>
      </c>
    </row>
    <row r="363" spans="1:6" x14ac:dyDescent="0.3">
      <c r="A363" s="516" t="s">
        <v>1624</v>
      </c>
      <c r="B363" s="518" t="s">
        <v>1365</v>
      </c>
      <c r="C363" s="517" t="s">
        <v>1200</v>
      </c>
      <c r="D363" s="501">
        <v>6</v>
      </c>
      <c r="E363" s="501">
        <v>11.06</v>
      </c>
      <c r="F363" s="501">
        <v>66.36</v>
      </c>
    </row>
    <row r="364" spans="1:6" x14ac:dyDescent="0.3">
      <c r="A364" s="516" t="s">
        <v>1625</v>
      </c>
      <c r="B364" s="518" t="s">
        <v>1370</v>
      </c>
      <c r="C364" s="517" t="s">
        <v>1200</v>
      </c>
      <c r="D364" s="501">
        <v>12</v>
      </c>
      <c r="E364" s="501">
        <v>4.16</v>
      </c>
      <c r="F364" s="501">
        <v>49.92</v>
      </c>
    </row>
    <row r="365" spans="1:6" ht="28.8" x14ac:dyDescent="0.3">
      <c r="A365" s="516" t="s">
        <v>1626</v>
      </c>
      <c r="B365" s="518" t="s">
        <v>1372</v>
      </c>
      <c r="C365" s="517" t="s">
        <v>1200</v>
      </c>
      <c r="D365" s="501">
        <v>250</v>
      </c>
      <c r="E365" s="501">
        <v>5.3</v>
      </c>
      <c r="F365" s="501">
        <v>1325</v>
      </c>
    </row>
    <row r="366" spans="1:6" x14ac:dyDescent="0.3">
      <c r="A366" s="516" t="s">
        <v>1627</v>
      </c>
      <c r="B366" s="518" t="s">
        <v>1374</v>
      </c>
      <c r="C366" s="517" t="s">
        <v>1200</v>
      </c>
      <c r="D366" s="501">
        <v>250</v>
      </c>
      <c r="E366" s="501">
        <v>2.84</v>
      </c>
      <c r="F366" s="501">
        <v>710</v>
      </c>
    </row>
    <row r="367" spans="1:6" x14ac:dyDescent="0.3">
      <c r="A367" s="502" t="s">
        <v>1628</v>
      </c>
      <c r="B367" s="503" t="s">
        <v>1384</v>
      </c>
      <c r="C367" s="504" t="s">
        <v>73</v>
      </c>
      <c r="D367" s="505"/>
      <c r="E367" s="505"/>
      <c r="F367" s="505">
        <v>20193.070000000007</v>
      </c>
    </row>
    <row r="368" spans="1:6" ht="28.8" x14ac:dyDescent="0.3">
      <c r="A368" s="514" t="s">
        <v>1629</v>
      </c>
      <c r="B368" s="500" t="s">
        <v>1386</v>
      </c>
      <c r="C368" s="499" t="s">
        <v>179</v>
      </c>
      <c r="D368" s="501">
        <v>70</v>
      </c>
      <c r="E368" s="501">
        <v>72.23</v>
      </c>
      <c r="F368" s="501">
        <v>5056.1000000000004</v>
      </c>
    </row>
    <row r="369" spans="1:6" x14ac:dyDescent="0.3">
      <c r="A369" s="514" t="s">
        <v>1630</v>
      </c>
      <c r="B369" s="500" t="s">
        <v>1388</v>
      </c>
      <c r="C369" s="499" t="s">
        <v>179</v>
      </c>
      <c r="D369" s="501">
        <v>20</v>
      </c>
      <c r="E369" s="501">
        <v>58.97</v>
      </c>
      <c r="F369" s="501">
        <v>1179.4000000000001</v>
      </c>
    </row>
    <row r="370" spans="1:6" x14ac:dyDescent="0.3">
      <c r="A370" s="514" t="s">
        <v>1631</v>
      </c>
      <c r="B370" s="500" t="s">
        <v>563</v>
      </c>
      <c r="C370" s="499" t="s">
        <v>1168</v>
      </c>
      <c r="D370" s="501">
        <v>63</v>
      </c>
      <c r="E370" s="501">
        <v>19.739999999999998</v>
      </c>
      <c r="F370" s="501">
        <v>1243.6199999999999</v>
      </c>
    </row>
    <row r="371" spans="1:6" x14ac:dyDescent="0.3">
      <c r="A371" s="514" t="s">
        <v>1632</v>
      </c>
      <c r="B371" s="500" t="s">
        <v>1391</v>
      </c>
      <c r="C371" s="517" t="s">
        <v>217</v>
      </c>
      <c r="D371" s="501">
        <v>9</v>
      </c>
      <c r="E371" s="501">
        <v>183.08</v>
      </c>
      <c r="F371" s="501">
        <v>1647.72</v>
      </c>
    </row>
    <row r="372" spans="1:6" ht="28.8" x14ac:dyDescent="0.3">
      <c r="A372" s="514" t="s">
        <v>1633</v>
      </c>
      <c r="B372" s="500" t="s">
        <v>1393</v>
      </c>
      <c r="C372" s="499" t="s">
        <v>1200</v>
      </c>
      <c r="D372" s="501">
        <v>7</v>
      </c>
      <c r="E372" s="501">
        <v>534.98</v>
      </c>
      <c r="F372" s="501">
        <v>3744.86</v>
      </c>
    </row>
    <row r="373" spans="1:6" ht="28.8" x14ac:dyDescent="0.3">
      <c r="A373" s="514" t="s">
        <v>1634</v>
      </c>
      <c r="B373" s="500" t="s">
        <v>1395</v>
      </c>
      <c r="C373" s="499" t="s">
        <v>1200</v>
      </c>
      <c r="D373" s="501">
        <v>25</v>
      </c>
      <c r="E373" s="501">
        <v>11.05</v>
      </c>
      <c r="F373" s="501">
        <v>276.25</v>
      </c>
    </row>
    <row r="374" spans="1:6" ht="28.8" x14ac:dyDescent="0.3">
      <c r="A374" s="514" t="s">
        <v>1635</v>
      </c>
      <c r="B374" s="500" t="s">
        <v>1397</v>
      </c>
      <c r="C374" s="499" t="s">
        <v>1200</v>
      </c>
      <c r="D374" s="501">
        <v>4</v>
      </c>
      <c r="E374" s="501">
        <v>853.81</v>
      </c>
      <c r="F374" s="501">
        <v>3415.24</v>
      </c>
    </row>
    <row r="375" spans="1:6" ht="28.8" x14ac:dyDescent="0.3">
      <c r="A375" s="514" t="s">
        <v>1636</v>
      </c>
      <c r="B375" s="500" t="s">
        <v>1399</v>
      </c>
      <c r="C375" s="499" t="s">
        <v>1168</v>
      </c>
      <c r="D375" s="501">
        <v>2</v>
      </c>
      <c r="E375" s="501">
        <v>736.36</v>
      </c>
      <c r="F375" s="501">
        <v>1472.72</v>
      </c>
    </row>
    <row r="376" spans="1:6" ht="28.8" x14ac:dyDescent="0.3">
      <c r="A376" s="514" t="s">
        <v>1637</v>
      </c>
      <c r="B376" s="500" t="s">
        <v>1401</v>
      </c>
      <c r="C376" s="499" t="s">
        <v>1200</v>
      </c>
      <c r="D376" s="501">
        <v>1</v>
      </c>
      <c r="E376" s="501">
        <v>371.45</v>
      </c>
      <c r="F376" s="501">
        <v>371.45</v>
      </c>
    </row>
    <row r="377" spans="1:6" x14ac:dyDescent="0.3">
      <c r="A377" s="514" t="s">
        <v>1638</v>
      </c>
      <c r="B377" s="500" t="s">
        <v>565</v>
      </c>
      <c r="C377" s="499" t="s">
        <v>1200</v>
      </c>
      <c r="D377" s="501">
        <v>9</v>
      </c>
      <c r="E377" s="501">
        <v>0.61</v>
      </c>
      <c r="F377" s="501">
        <v>5.49</v>
      </c>
    </row>
    <row r="378" spans="1:6" x14ac:dyDescent="0.3">
      <c r="A378" s="514" t="s">
        <v>1639</v>
      </c>
      <c r="B378" s="500" t="s">
        <v>1404</v>
      </c>
      <c r="C378" s="499" t="s">
        <v>1200</v>
      </c>
      <c r="D378" s="501">
        <v>45</v>
      </c>
      <c r="E378" s="501">
        <v>0.62</v>
      </c>
      <c r="F378" s="501">
        <v>27.9</v>
      </c>
    </row>
    <row r="379" spans="1:6" x14ac:dyDescent="0.3">
      <c r="A379" s="514" t="s">
        <v>1640</v>
      </c>
      <c r="B379" s="500" t="s">
        <v>1406</v>
      </c>
      <c r="C379" s="499" t="s">
        <v>1200</v>
      </c>
      <c r="D379" s="501">
        <v>65</v>
      </c>
      <c r="E379" s="501">
        <v>0.14000000000000001</v>
      </c>
      <c r="F379" s="501">
        <v>9.1</v>
      </c>
    </row>
    <row r="380" spans="1:6" x14ac:dyDescent="0.3">
      <c r="A380" s="514" t="s">
        <v>1641</v>
      </c>
      <c r="B380" s="500" t="s">
        <v>1408</v>
      </c>
      <c r="C380" s="517" t="s">
        <v>217</v>
      </c>
      <c r="D380" s="501">
        <v>4</v>
      </c>
      <c r="E380" s="501">
        <v>13.72</v>
      </c>
      <c r="F380" s="501">
        <v>54.88</v>
      </c>
    </row>
    <row r="381" spans="1:6" x14ac:dyDescent="0.3">
      <c r="A381" s="514" t="s">
        <v>1642</v>
      </c>
      <c r="B381" s="500" t="s">
        <v>299</v>
      </c>
      <c r="C381" s="499" t="s">
        <v>1200</v>
      </c>
      <c r="D381" s="501">
        <v>25</v>
      </c>
      <c r="E381" s="501">
        <v>0.46</v>
      </c>
      <c r="F381" s="501">
        <v>11.5</v>
      </c>
    </row>
    <row r="382" spans="1:6" x14ac:dyDescent="0.3">
      <c r="A382" s="514" t="s">
        <v>1643</v>
      </c>
      <c r="B382" s="500" t="s">
        <v>301</v>
      </c>
      <c r="C382" s="499" t="s">
        <v>1200</v>
      </c>
      <c r="D382" s="501">
        <v>25</v>
      </c>
      <c r="E382" s="501">
        <v>0.46</v>
      </c>
      <c r="F382" s="501">
        <v>11.5</v>
      </c>
    </row>
    <row r="383" spans="1:6" x14ac:dyDescent="0.3">
      <c r="A383" s="514" t="s">
        <v>1644</v>
      </c>
      <c r="B383" s="500" t="s">
        <v>1412</v>
      </c>
      <c r="C383" s="499" t="s">
        <v>1200</v>
      </c>
      <c r="D383" s="501">
        <v>25</v>
      </c>
      <c r="E383" s="501">
        <v>4.38</v>
      </c>
      <c r="F383" s="501">
        <v>109.5</v>
      </c>
    </row>
    <row r="384" spans="1:6" x14ac:dyDescent="0.3">
      <c r="A384" s="514" t="s">
        <v>1645</v>
      </c>
      <c r="B384" s="500" t="s">
        <v>1414</v>
      </c>
      <c r="C384" s="499" t="s">
        <v>217</v>
      </c>
      <c r="D384" s="501">
        <v>1</v>
      </c>
      <c r="E384" s="501">
        <v>159.37</v>
      </c>
      <c r="F384" s="501">
        <v>159.37</v>
      </c>
    </row>
    <row r="385" spans="1:6" x14ac:dyDescent="0.3">
      <c r="A385" s="514" t="s">
        <v>1646</v>
      </c>
      <c r="B385" s="500" t="s">
        <v>1416</v>
      </c>
      <c r="C385" s="499" t="s">
        <v>179</v>
      </c>
      <c r="D385" s="501">
        <v>1</v>
      </c>
      <c r="E385" s="501">
        <v>43.24</v>
      </c>
      <c r="F385" s="501">
        <v>43.24</v>
      </c>
    </row>
    <row r="386" spans="1:6" x14ac:dyDescent="0.3">
      <c r="A386" s="514" t="s">
        <v>1647</v>
      </c>
      <c r="B386" s="500" t="s">
        <v>1418</v>
      </c>
      <c r="C386" s="499" t="s">
        <v>1200</v>
      </c>
      <c r="D386" s="501">
        <v>6</v>
      </c>
      <c r="E386" s="501">
        <v>181.81</v>
      </c>
      <c r="F386" s="501">
        <v>1090.8599999999999</v>
      </c>
    </row>
    <row r="387" spans="1:6" ht="28.8" x14ac:dyDescent="0.3">
      <c r="A387" s="514" t="s">
        <v>1648</v>
      </c>
      <c r="B387" s="500" t="s">
        <v>1420</v>
      </c>
      <c r="C387" s="499" t="s">
        <v>217</v>
      </c>
      <c r="D387" s="501">
        <v>6</v>
      </c>
      <c r="E387" s="501">
        <v>0.49</v>
      </c>
      <c r="F387" s="501">
        <v>2.94</v>
      </c>
    </row>
    <row r="388" spans="1:6" ht="28.8" x14ac:dyDescent="0.3">
      <c r="A388" s="514" t="s">
        <v>1649</v>
      </c>
      <c r="B388" s="500" t="s">
        <v>1422</v>
      </c>
      <c r="C388" s="499" t="s">
        <v>1200</v>
      </c>
      <c r="D388" s="501">
        <v>3</v>
      </c>
      <c r="E388" s="501">
        <v>44.76</v>
      </c>
      <c r="F388" s="501">
        <v>134.28</v>
      </c>
    </row>
    <row r="389" spans="1:6" x14ac:dyDescent="0.3">
      <c r="A389" s="514" t="s">
        <v>1650</v>
      </c>
      <c r="B389" s="500" t="s">
        <v>1424</v>
      </c>
      <c r="C389" s="517" t="s">
        <v>217</v>
      </c>
      <c r="D389" s="501">
        <v>1</v>
      </c>
      <c r="E389" s="501">
        <v>125.15</v>
      </c>
      <c r="F389" s="501">
        <v>125.15</v>
      </c>
    </row>
    <row r="390" spans="1:6" x14ac:dyDescent="0.3">
      <c r="A390" s="502" t="s">
        <v>1651</v>
      </c>
      <c r="B390" s="503" t="s">
        <v>993</v>
      </c>
      <c r="C390" s="504" t="s">
        <v>73</v>
      </c>
      <c r="D390" s="505"/>
      <c r="E390" s="505"/>
      <c r="F390" s="505">
        <v>7992.55</v>
      </c>
    </row>
    <row r="391" spans="1:6" ht="43.2" x14ac:dyDescent="0.3">
      <c r="A391" s="514" t="s">
        <v>1652</v>
      </c>
      <c r="B391" s="500" t="s">
        <v>1445</v>
      </c>
      <c r="C391" s="499" t="s">
        <v>179</v>
      </c>
      <c r="D391" s="501">
        <v>15.77</v>
      </c>
      <c r="E391" s="501">
        <v>506.82</v>
      </c>
      <c r="F391" s="501">
        <v>7992.55</v>
      </c>
    </row>
    <row r="392" spans="1:6" x14ac:dyDescent="0.3">
      <c r="A392" s="502" t="s">
        <v>1653</v>
      </c>
      <c r="B392" s="503" t="s">
        <v>1449</v>
      </c>
      <c r="C392" s="504" t="s">
        <v>73</v>
      </c>
      <c r="D392" s="505"/>
      <c r="E392" s="505"/>
      <c r="F392" s="505">
        <v>15975.39</v>
      </c>
    </row>
    <row r="393" spans="1:6" ht="28.8" x14ac:dyDescent="0.3">
      <c r="A393" s="514" t="s">
        <v>1654</v>
      </c>
      <c r="B393" s="500" t="s">
        <v>1453</v>
      </c>
      <c r="C393" s="499" t="s">
        <v>1200</v>
      </c>
      <c r="D393" s="501">
        <v>2</v>
      </c>
      <c r="E393" s="501">
        <v>421.96</v>
      </c>
      <c r="F393" s="501">
        <v>843.92</v>
      </c>
    </row>
    <row r="394" spans="1:6" ht="43.2" x14ac:dyDescent="0.3">
      <c r="A394" s="514" t="s">
        <v>1655</v>
      </c>
      <c r="B394" s="500" t="s">
        <v>1455</v>
      </c>
      <c r="C394" s="499" t="s">
        <v>1200</v>
      </c>
      <c r="D394" s="501">
        <v>2</v>
      </c>
      <c r="E394" s="501">
        <v>2439.0300000000002</v>
      </c>
      <c r="F394" s="501">
        <v>4878.0600000000004</v>
      </c>
    </row>
    <row r="395" spans="1:6" ht="28.8" x14ac:dyDescent="0.3">
      <c r="A395" s="514" t="s">
        <v>1656</v>
      </c>
      <c r="B395" s="500" t="s">
        <v>1457</v>
      </c>
      <c r="C395" s="499" t="s">
        <v>1124</v>
      </c>
      <c r="D395" s="501">
        <v>15.24</v>
      </c>
      <c r="E395" s="501">
        <v>215.74</v>
      </c>
      <c r="F395" s="501">
        <v>3287.87</v>
      </c>
    </row>
    <row r="396" spans="1:6" x14ac:dyDescent="0.3">
      <c r="A396" s="514" t="s">
        <v>1657</v>
      </c>
      <c r="B396" s="500" t="s">
        <v>997</v>
      </c>
      <c r="C396" s="499" t="s">
        <v>1064</v>
      </c>
      <c r="D396" s="501">
        <v>1.76</v>
      </c>
      <c r="E396" s="501">
        <v>475.9</v>
      </c>
      <c r="F396" s="501">
        <v>837.58</v>
      </c>
    </row>
    <row r="397" spans="1:6" ht="28.8" x14ac:dyDescent="0.3">
      <c r="A397" s="514" t="s">
        <v>1658</v>
      </c>
      <c r="B397" s="500" t="s">
        <v>1464</v>
      </c>
      <c r="C397" s="499" t="s">
        <v>1200</v>
      </c>
      <c r="D397" s="501">
        <v>2</v>
      </c>
      <c r="E397" s="501">
        <v>3063.98</v>
      </c>
      <c r="F397" s="501">
        <v>6127.96</v>
      </c>
    </row>
    <row r="398" spans="1:6" x14ac:dyDescent="0.3">
      <c r="A398" s="502" t="s">
        <v>1659</v>
      </c>
      <c r="B398" s="503" t="s">
        <v>1660</v>
      </c>
      <c r="C398" s="504" t="s">
        <v>73</v>
      </c>
      <c r="D398" s="505"/>
      <c r="E398" s="505"/>
      <c r="F398" s="505">
        <v>3506.17</v>
      </c>
    </row>
    <row r="399" spans="1:6" ht="28.8" x14ac:dyDescent="0.3">
      <c r="A399" s="514" t="s">
        <v>1661</v>
      </c>
      <c r="B399" s="518" t="s">
        <v>1470</v>
      </c>
      <c r="C399" s="517" t="s">
        <v>217</v>
      </c>
      <c r="D399" s="501">
        <v>1</v>
      </c>
      <c r="E399" s="501">
        <v>333.89</v>
      </c>
      <c r="F399" s="501">
        <v>333.89</v>
      </c>
    </row>
    <row r="400" spans="1:6" x14ac:dyDescent="0.3">
      <c r="A400" s="514" t="s">
        <v>1662</v>
      </c>
      <c r="B400" s="518" t="s">
        <v>1472</v>
      </c>
      <c r="C400" s="517" t="s">
        <v>1200</v>
      </c>
      <c r="D400" s="501">
        <v>1</v>
      </c>
      <c r="E400" s="501">
        <v>226.26</v>
      </c>
      <c r="F400" s="501">
        <v>226.26</v>
      </c>
    </row>
    <row r="401" spans="1:6" x14ac:dyDescent="0.3">
      <c r="A401" s="514" t="s">
        <v>1663</v>
      </c>
      <c r="B401" s="518" t="s">
        <v>972</v>
      </c>
      <c r="C401" s="511" t="s">
        <v>1474</v>
      </c>
      <c r="D401" s="501">
        <v>2</v>
      </c>
      <c r="E401" s="501">
        <v>24.76</v>
      </c>
      <c r="F401" s="501">
        <v>49.52</v>
      </c>
    </row>
    <row r="402" spans="1:6" x14ac:dyDescent="0.3">
      <c r="A402" s="514" t="s">
        <v>1664</v>
      </c>
      <c r="B402" s="518" t="s">
        <v>1476</v>
      </c>
      <c r="C402" s="511" t="s">
        <v>1200</v>
      </c>
      <c r="D402" s="501">
        <v>5</v>
      </c>
      <c r="E402" s="501">
        <v>59.92</v>
      </c>
      <c r="F402" s="501">
        <v>299.60000000000002</v>
      </c>
    </row>
    <row r="403" spans="1:6" ht="28.8" x14ac:dyDescent="0.3">
      <c r="A403" s="514" t="s">
        <v>1665</v>
      </c>
      <c r="B403" s="518" t="s">
        <v>1478</v>
      </c>
      <c r="C403" s="511" t="s">
        <v>1200</v>
      </c>
      <c r="D403" s="501">
        <v>8</v>
      </c>
      <c r="E403" s="501">
        <v>301.41000000000003</v>
      </c>
      <c r="F403" s="501">
        <v>2411.2800000000002</v>
      </c>
    </row>
    <row r="404" spans="1:6" ht="28.8" x14ac:dyDescent="0.3">
      <c r="A404" s="514" t="s">
        <v>1666</v>
      </c>
      <c r="B404" s="518" t="s">
        <v>1480</v>
      </c>
      <c r="C404" s="511" t="s">
        <v>1200</v>
      </c>
      <c r="D404" s="501">
        <v>5</v>
      </c>
      <c r="E404" s="501">
        <v>27.38</v>
      </c>
      <c r="F404" s="501">
        <v>136.9</v>
      </c>
    </row>
    <row r="405" spans="1:6" ht="43.2" x14ac:dyDescent="0.3">
      <c r="A405" s="514" t="s">
        <v>1667</v>
      </c>
      <c r="B405" s="518" t="s">
        <v>1482</v>
      </c>
      <c r="C405" s="511" t="s">
        <v>1474</v>
      </c>
      <c r="D405" s="501">
        <v>1</v>
      </c>
      <c r="E405" s="501">
        <v>48.72</v>
      </c>
      <c r="F405" s="501">
        <v>48.72</v>
      </c>
    </row>
    <row r="406" spans="1:6" x14ac:dyDescent="0.3">
      <c r="A406" s="496" t="s">
        <v>1668</v>
      </c>
      <c r="B406" s="497" t="s">
        <v>1669</v>
      </c>
      <c r="C406" s="497"/>
      <c r="D406" s="498"/>
      <c r="E406" s="498"/>
      <c r="F406" s="498">
        <v>545614.73</v>
      </c>
    </row>
    <row r="407" spans="1:6" x14ac:dyDescent="0.3">
      <c r="A407" s="502" t="s">
        <v>1670</v>
      </c>
      <c r="B407" s="503" t="s">
        <v>1671</v>
      </c>
      <c r="C407" s="504"/>
      <c r="D407" s="505"/>
      <c r="E407" s="505"/>
      <c r="F407" s="505">
        <v>180203.3</v>
      </c>
    </row>
    <row r="408" spans="1:6" ht="43.2" x14ac:dyDescent="0.3">
      <c r="A408" s="499" t="s">
        <v>1672</v>
      </c>
      <c r="B408" s="500" t="s">
        <v>1491</v>
      </c>
      <c r="C408" s="499" t="s">
        <v>179</v>
      </c>
      <c r="D408" s="501">
        <v>1064</v>
      </c>
      <c r="E408" s="501">
        <v>86.87</v>
      </c>
      <c r="F408" s="501">
        <v>92429.68</v>
      </c>
    </row>
    <row r="409" spans="1:6" ht="28.8" x14ac:dyDescent="0.3">
      <c r="A409" s="499" t="s">
        <v>1673</v>
      </c>
      <c r="B409" s="500" t="s">
        <v>1493</v>
      </c>
      <c r="C409" s="499" t="s">
        <v>1494</v>
      </c>
      <c r="D409" s="501">
        <v>2378.84</v>
      </c>
      <c r="E409" s="501">
        <v>13.86</v>
      </c>
      <c r="F409" s="501">
        <v>32970.720000000001</v>
      </c>
    </row>
    <row r="410" spans="1:6" ht="28.8" x14ac:dyDescent="0.3">
      <c r="A410" s="499" t="s">
        <v>1674</v>
      </c>
      <c r="B410" s="500" t="s">
        <v>110</v>
      </c>
      <c r="C410" s="499" t="s">
        <v>106</v>
      </c>
      <c r="D410" s="501">
        <v>961.2</v>
      </c>
      <c r="E410" s="501">
        <v>22.5</v>
      </c>
      <c r="F410" s="501">
        <v>21627</v>
      </c>
    </row>
    <row r="411" spans="1:6" ht="28.8" x14ac:dyDescent="0.3">
      <c r="A411" s="499" t="s">
        <v>1675</v>
      </c>
      <c r="B411" s="500" t="s">
        <v>112</v>
      </c>
      <c r="C411" s="499" t="s">
        <v>106</v>
      </c>
      <c r="D411" s="501">
        <v>529.5</v>
      </c>
      <c r="E411" s="501">
        <v>20.34</v>
      </c>
      <c r="F411" s="501">
        <v>10770.03</v>
      </c>
    </row>
    <row r="412" spans="1:6" ht="28.8" x14ac:dyDescent="0.3">
      <c r="A412" s="499" t="s">
        <v>1676</v>
      </c>
      <c r="B412" s="519" t="s">
        <v>1101</v>
      </c>
      <c r="C412" s="516" t="s">
        <v>1064</v>
      </c>
      <c r="D412" s="501">
        <v>109.75</v>
      </c>
      <c r="E412" s="501">
        <v>96.34</v>
      </c>
      <c r="F412" s="501">
        <v>10573.31</v>
      </c>
    </row>
    <row r="413" spans="1:6" ht="28.8" x14ac:dyDescent="0.3">
      <c r="A413" s="499" t="s">
        <v>1677</v>
      </c>
      <c r="B413" s="519" t="s">
        <v>1091</v>
      </c>
      <c r="C413" s="516" t="s">
        <v>1092</v>
      </c>
      <c r="D413" s="501">
        <v>28.11</v>
      </c>
      <c r="E413" s="501">
        <v>86.64</v>
      </c>
      <c r="F413" s="501">
        <v>2435.4499999999998</v>
      </c>
    </row>
    <row r="414" spans="1:6" ht="28.8" x14ac:dyDescent="0.3">
      <c r="A414" s="499" t="s">
        <v>1678</v>
      </c>
      <c r="B414" s="519" t="s">
        <v>1679</v>
      </c>
      <c r="C414" s="516" t="s">
        <v>1092</v>
      </c>
      <c r="D414" s="501">
        <v>21.11</v>
      </c>
      <c r="E414" s="501">
        <v>445.15</v>
      </c>
      <c r="F414" s="501">
        <v>9397.11</v>
      </c>
    </row>
    <row r="415" spans="1:6" x14ac:dyDescent="0.3">
      <c r="A415" s="502" t="s">
        <v>1680</v>
      </c>
      <c r="B415" s="503" t="s">
        <v>1126</v>
      </c>
      <c r="C415" s="504"/>
      <c r="D415" s="505"/>
      <c r="E415" s="505"/>
      <c r="F415" s="505">
        <v>112160.45</v>
      </c>
    </row>
    <row r="416" spans="1:6" ht="28.8" x14ac:dyDescent="0.3">
      <c r="A416" s="499" t="s">
        <v>1681</v>
      </c>
      <c r="B416" s="500" t="s">
        <v>1682</v>
      </c>
      <c r="C416" s="499" t="s">
        <v>1064</v>
      </c>
      <c r="D416" s="501">
        <v>238.57</v>
      </c>
      <c r="E416" s="501">
        <v>429.67</v>
      </c>
      <c r="F416" s="501">
        <v>102506.37</v>
      </c>
    </row>
    <row r="417" spans="1:6" x14ac:dyDescent="0.3">
      <c r="A417" s="499" t="s">
        <v>1683</v>
      </c>
      <c r="B417" s="500" t="s">
        <v>1684</v>
      </c>
      <c r="C417" s="499" t="s">
        <v>106</v>
      </c>
      <c r="D417" s="501">
        <v>160.16</v>
      </c>
      <c r="E417" s="501">
        <v>17.420000000000002</v>
      </c>
      <c r="F417" s="501">
        <v>2789.98</v>
      </c>
    </row>
    <row r="418" spans="1:6" x14ac:dyDescent="0.3">
      <c r="A418" s="499" t="s">
        <v>1685</v>
      </c>
      <c r="B418" s="500" t="s">
        <v>1686</v>
      </c>
      <c r="C418" s="499" t="s">
        <v>106</v>
      </c>
      <c r="D418" s="501">
        <v>97.9</v>
      </c>
      <c r="E418" s="501">
        <v>17.739999999999998</v>
      </c>
      <c r="F418" s="501">
        <v>1736.74</v>
      </c>
    </row>
    <row r="419" spans="1:6" x14ac:dyDescent="0.3">
      <c r="A419" s="499" t="s">
        <v>1687</v>
      </c>
      <c r="B419" s="500" t="s">
        <v>1688</v>
      </c>
      <c r="C419" s="499" t="s">
        <v>106</v>
      </c>
      <c r="D419" s="501">
        <v>48.18</v>
      </c>
      <c r="E419" s="501">
        <v>16.53</v>
      </c>
      <c r="F419" s="501">
        <v>796.41</v>
      </c>
    </row>
    <row r="420" spans="1:6" x14ac:dyDescent="0.3">
      <c r="A420" s="499" t="s">
        <v>1689</v>
      </c>
      <c r="B420" s="500" t="s">
        <v>1690</v>
      </c>
      <c r="C420" s="499" t="s">
        <v>106</v>
      </c>
      <c r="D420" s="501">
        <v>263.12</v>
      </c>
      <c r="E420" s="501">
        <v>16.46</v>
      </c>
      <c r="F420" s="501">
        <v>4330.95</v>
      </c>
    </row>
    <row r="421" spans="1:6" x14ac:dyDescent="0.3">
      <c r="A421" s="502" t="s">
        <v>1691</v>
      </c>
      <c r="B421" s="503" t="s">
        <v>1139</v>
      </c>
      <c r="C421" s="504"/>
      <c r="D421" s="505"/>
      <c r="E421" s="505"/>
      <c r="F421" s="505">
        <v>126700.91</v>
      </c>
    </row>
    <row r="422" spans="1:6" ht="43.2" x14ac:dyDescent="0.3">
      <c r="A422" s="499" t="s">
        <v>1692</v>
      </c>
      <c r="B422" s="500" t="s">
        <v>1141</v>
      </c>
      <c r="C422" s="499" t="s">
        <v>106</v>
      </c>
      <c r="D422" s="501">
        <v>2652.21</v>
      </c>
      <c r="E422" s="501">
        <v>20.36</v>
      </c>
      <c r="F422" s="501">
        <v>53998.99</v>
      </c>
    </row>
    <row r="423" spans="1:6" ht="43.2" x14ac:dyDescent="0.3">
      <c r="A423" s="499" t="s">
        <v>1693</v>
      </c>
      <c r="B423" s="500" t="s">
        <v>1143</v>
      </c>
      <c r="C423" s="499" t="s">
        <v>106</v>
      </c>
      <c r="D423" s="501">
        <v>1147.19</v>
      </c>
      <c r="E423" s="501">
        <v>20.260000000000002</v>
      </c>
      <c r="F423" s="501">
        <v>23242.06</v>
      </c>
    </row>
    <row r="424" spans="1:6" ht="43.2" x14ac:dyDescent="0.3">
      <c r="A424" s="499" t="s">
        <v>1694</v>
      </c>
      <c r="B424" s="500" t="s">
        <v>1145</v>
      </c>
      <c r="C424" s="499" t="s">
        <v>106</v>
      </c>
      <c r="D424" s="501">
        <v>1352.67</v>
      </c>
      <c r="E424" s="501">
        <v>28.05</v>
      </c>
      <c r="F424" s="501">
        <v>37942.39</v>
      </c>
    </row>
    <row r="425" spans="1:6" ht="43.2" x14ac:dyDescent="0.3">
      <c r="A425" s="499" t="s">
        <v>1695</v>
      </c>
      <c r="B425" s="500" t="s">
        <v>1147</v>
      </c>
      <c r="C425" s="499" t="s">
        <v>1064</v>
      </c>
      <c r="D425" s="501">
        <v>438.9</v>
      </c>
      <c r="E425" s="501">
        <v>10.91</v>
      </c>
      <c r="F425" s="501">
        <v>4788.3900000000003</v>
      </c>
    </row>
    <row r="426" spans="1:6" ht="28.8" x14ac:dyDescent="0.3">
      <c r="A426" s="499" t="s">
        <v>1696</v>
      </c>
      <c r="B426" s="500" t="s">
        <v>1149</v>
      </c>
      <c r="C426" s="499" t="s">
        <v>1064</v>
      </c>
      <c r="D426" s="501">
        <v>219.45</v>
      </c>
      <c r="E426" s="501">
        <v>27.12</v>
      </c>
      <c r="F426" s="501">
        <v>5951.48</v>
      </c>
    </row>
    <row r="427" spans="1:6" ht="28.8" x14ac:dyDescent="0.3">
      <c r="A427" s="499" t="s">
        <v>1697</v>
      </c>
      <c r="B427" s="500" t="s">
        <v>1204</v>
      </c>
      <c r="C427" s="499" t="s">
        <v>1205</v>
      </c>
      <c r="D427" s="501">
        <v>40</v>
      </c>
      <c r="E427" s="501">
        <v>19.440000000000001</v>
      </c>
      <c r="F427" s="501">
        <v>777.6</v>
      </c>
    </row>
    <row r="428" spans="1:6" x14ac:dyDescent="0.3">
      <c r="A428" s="502" t="s">
        <v>1698</v>
      </c>
      <c r="B428" s="503" t="s">
        <v>1699</v>
      </c>
      <c r="C428" s="504"/>
      <c r="D428" s="505"/>
      <c r="E428" s="505"/>
      <c r="F428" s="505">
        <v>126550.06999999999</v>
      </c>
    </row>
    <row r="429" spans="1:6" ht="43.2" x14ac:dyDescent="0.3">
      <c r="A429" s="499" t="s">
        <v>1700</v>
      </c>
      <c r="B429" s="500" t="s">
        <v>1445</v>
      </c>
      <c r="C429" s="499" t="s">
        <v>179</v>
      </c>
      <c r="D429" s="501">
        <v>144.96</v>
      </c>
      <c r="E429" s="501">
        <v>506.82</v>
      </c>
      <c r="F429" s="501">
        <v>73468.62</v>
      </c>
    </row>
    <row r="430" spans="1:6" x14ac:dyDescent="0.3">
      <c r="A430" s="499" t="s">
        <v>1701</v>
      </c>
      <c r="B430" s="500" t="s">
        <v>1447</v>
      </c>
      <c r="C430" s="499" t="s">
        <v>1168</v>
      </c>
      <c r="D430" s="501">
        <v>144.96</v>
      </c>
      <c r="E430" s="501">
        <v>366.18</v>
      </c>
      <c r="F430" s="501">
        <v>53081.45</v>
      </c>
    </row>
    <row r="431" spans="1:6" x14ac:dyDescent="0.3">
      <c r="A431" s="723" t="s">
        <v>1702</v>
      </c>
      <c r="B431" s="723"/>
      <c r="C431" s="723"/>
      <c r="D431" s="723"/>
      <c r="E431" s="723"/>
      <c r="F431" s="522">
        <v>2190217.9500000002</v>
      </c>
    </row>
  </sheetData>
  <mergeCells count="16">
    <mergeCell ref="A431:E431"/>
    <mergeCell ref="D11:F11"/>
    <mergeCell ref="D12:F12"/>
    <mergeCell ref="A14:F14"/>
    <mergeCell ref="A15:A16"/>
    <mergeCell ref="B15:B16"/>
    <mergeCell ref="C15:C16"/>
    <mergeCell ref="D15:D16"/>
    <mergeCell ref="E15:E16"/>
    <mergeCell ref="F15:F16"/>
    <mergeCell ref="D9:F9"/>
    <mergeCell ref="A1:F1"/>
    <mergeCell ref="A2:F2"/>
    <mergeCell ref="A3:F3"/>
    <mergeCell ref="A5:F5"/>
    <mergeCell ref="D7:F7"/>
  </mergeCells>
  <conditionalFormatting sqref="C55 C428 C421 C415 C407 C398 C392 C390 C367 C317 C296 C293 C274 C268 C237 C234 C224 C215 C211 C203 C180 C116 C95 C90 C70 C62 C32 C29 C37:C38 C48 C306 C308 C314 C252 C261 C244:C245 C105 C108 C112 D234:D405 D18:F23 D25:F27 D29:F232 E234:F314 E317:F405 D407:F430">
    <cfRule type="cellIs" dxfId="2" priority="3" operator="equal">
      <formula>0.01</formula>
    </cfRule>
  </conditionalFormatting>
  <conditionalFormatting sqref="E392 E367 E296 E95 E407 D390:F390 D317:F317 D314:F314 D308:F308 D224:F224 D215:F215 D211:F211 D203:F203 D180:F180 D116:F116 D112:F112 D108:F108 D105:F105 D306:F306 D398:F398">
    <cfRule type="cellIs" dxfId="1" priority="2" operator="lessThan">
      <formula>0</formula>
    </cfRule>
  </conditionalFormatting>
  <conditionalFormatting sqref="C55 C428 C421 C415 C407 C398 C392 C390 C367 C317 C296 C293 C274 C268 C237 C234 C224 C215 C211 C203 C180 C116 C95 C90 C70 C62 C32 C29 C37:C38 C48 C306 C308 C314 C252 C261 C244:C245 C105 C108 C112 D234:D405 D18:F23 D25:F27 D29:F232 E234:F314 E317:F405 D407:F430">
    <cfRule type="cellIs" dxfId="0" priority="1" operator="lessThan">
      <formula>0</formula>
    </cfRule>
  </conditionalFormatting>
  <pageMargins left="0.511811024" right="0.511811024" top="0.78740157499999996" bottom="0.78740157499999996" header="0.31496062000000002" footer="0.31496062000000002"/>
  <pageSetup paperSize="9" scale="60"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3694E9-FB9C-4802-897F-43E45FC09B16}">
  <dimension ref="A1:G18"/>
  <sheetViews>
    <sheetView view="pageBreakPreview" zoomScaleNormal="100" zoomScaleSheetLayoutView="100" workbookViewId="0">
      <selection activeCell="D17" sqref="D17:E17"/>
    </sheetView>
  </sheetViews>
  <sheetFormatPr defaultRowHeight="14.4" x14ac:dyDescent="0.3"/>
  <cols>
    <col min="1" max="1" width="22" customWidth="1"/>
    <col min="2" max="2" width="21.44140625" customWidth="1"/>
    <col min="3" max="3" width="17.88671875" customWidth="1"/>
    <col min="4" max="4" width="23.6640625" customWidth="1"/>
    <col min="5" max="5" width="34.109375" customWidth="1"/>
    <col min="6" max="7" width="31.109375" customWidth="1"/>
  </cols>
  <sheetData>
    <row r="1" spans="1:7" ht="15.6" x14ac:dyDescent="0.3">
      <c r="A1" s="682" t="s">
        <v>8</v>
      </c>
      <c r="B1" s="683"/>
      <c r="C1" s="683"/>
      <c r="D1" s="683"/>
      <c r="E1" s="683"/>
      <c r="F1" s="683"/>
      <c r="G1" s="684"/>
    </row>
    <row r="2" spans="1:7" x14ac:dyDescent="0.3">
      <c r="A2" s="685" t="s">
        <v>7</v>
      </c>
      <c r="B2" s="686"/>
      <c r="C2" s="686"/>
      <c r="D2" s="686"/>
      <c r="E2" s="686"/>
      <c r="F2" s="686"/>
      <c r="G2" s="687"/>
    </row>
    <row r="3" spans="1:7" x14ac:dyDescent="0.3">
      <c r="A3" s="688" t="s">
        <v>1050</v>
      </c>
      <c r="B3" s="689"/>
      <c r="C3" s="689"/>
      <c r="D3" s="689"/>
      <c r="E3" s="689"/>
      <c r="F3" s="689"/>
      <c r="G3" s="690"/>
    </row>
    <row r="4" spans="1:7" x14ac:dyDescent="0.3">
      <c r="A4" s="735" t="s">
        <v>1703</v>
      </c>
      <c r="B4" s="735"/>
      <c r="C4" s="735"/>
      <c r="D4" s="735"/>
      <c r="E4" s="735"/>
      <c r="F4" s="735"/>
      <c r="G4" s="735"/>
    </row>
    <row r="5" spans="1:7" x14ac:dyDescent="0.3">
      <c r="A5" s="735"/>
      <c r="B5" s="735"/>
      <c r="C5" s="735"/>
      <c r="D5" s="735"/>
      <c r="E5" s="735"/>
      <c r="F5" s="735"/>
      <c r="G5" s="735"/>
    </row>
    <row r="6" spans="1:7" ht="15.6" x14ac:dyDescent="0.3">
      <c r="A6" s="74" t="s">
        <v>1034</v>
      </c>
      <c r="B6" s="74" t="s">
        <v>1035</v>
      </c>
      <c r="C6" s="74" t="s">
        <v>1036</v>
      </c>
      <c r="D6" s="74" t="s">
        <v>1037</v>
      </c>
      <c r="E6" s="74" t="s">
        <v>1038</v>
      </c>
      <c r="F6" s="63" t="s">
        <v>2189</v>
      </c>
      <c r="G6" s="63" t="s">
        <v>1039</v>
      </c>
    </row>
    <row r="7" spans="1:7" x14ac:dyDescent="0.3">
      <c r="A7" s="75" t="s">
        <v>1040</v>
      </c>
      <c r="B7" s="75" t="s">
        <v>1704</v>
      </c>
      <c r="C7" s="76">
        <v>45489</v>
      </c>
      <c r="D7" s="77">
        <v>315525.27</v>
      </c>
      <c r="E7" s="614" t="s">
        <v>3111</v>
      </c>
      <c r="F7" s="79">
        <f>D7/$D$16</f>
        <v>9.4912545710492652E-2</v>
      </c>
      <c r="G7" s="80">
        <f>D7/$D$16</f>
        <v>9.4912545710492652E-2</v>
      </c>
    </row>
    <row r="8" spans="1:7" x14ac:dyDescent="0.3">
      <c r="A8" s="75" t="s">
        <v>1042</v>
      </c>
      <c r="B8" s="75" t="s">
        <v>1705</v>
      </c>
      <c r="C8" s="76">
        <v>45516</v>
      </c>
      <c r="D8" s="77">
        <v>209631.24</v>
      </c>
      <c r="E8" s="614" t="s">
        <v>3111</v>
      </c>
      <c r="F8" s="79">
        <f t="shared" ref="F8:F9" si="0">D8/$D$16</f>
        <v>6.3058767523904671E-2</v>
      </c>
      <c r="G8" s="80">
        <f t="shared" ref="G8:G12" si="1">D8/$D$16</f>
        <v>6.3058767523904671E-2</v>
      </c>
    </row>
    <row r="9" spans="1:7" x14ac:dyDescent="0.3">
      <c r="A9" s="219" t="s">
        <v>1706</v>
      </c>
      <c r="B9" s="219" t="s">
        <v>1707</v>
      </c>
      <c r="C9" s="220">
        <v>45558</v>
      </c>
      <c r="D9" s="424">
        <v>609004.64</v>
      </c>
      <c r="E9" s="614" t="s">
        <v>3111</v>
      </c>
      <c r="F9" s="79">
        <f t="shared" si="0"/>
        <v>0.1831935069159504</v>
      </c>
      <c r="G9" s="80">
        <f t="shared" si="1"/>
        <v>0.1831935069159504</v>
      </c>
    </row>
    <row r="10" spans="1:7" x14ac:dyDescent="0.3">
      <c r="A10" s="239" t="s">
        <v>2078</v>
      </c>
      <c r="B10" s="239" t="s">
        <v>3112</v>
      </c>
      <c r="C10" s="240">
        <v>45902</v>
      </c>
      <c r="D10" s="422">
        <v>135821.75</v>
      </c>
      <c r="E10" s="614" t="s">
        <v>3111</v>
      </c>
      <c r="F10" s="79">
        <f>D10/$D$16</f>
        <v>4.0856277709085245E-2</v>
      </c>
      <c r="G10" s="80">
        <f t="shared" si="1"/>
        <v>4.0856277709085245E-2</v>
      </c>
    </row>
    <row r="11" spans="1:7" x14ac:dyDescent="0.3">
      <c r="A11" s="437" t="s">
        <v>2080</v>
      </c>
      <c r="B11" s="437" t="s">
        <v>3140</v>
      </c>
      <c r="C11" s="438">
        <v>46003</v>
      </c>
      <c r="D11" s="135">
        <v>277908.76</v>
      </c>
      <c r="E11" s="614" t="s">
        <v>3111</v>
      </c>
      <c r="F11" s="439">
        <f>D11/$D$16</f>
        <v>8.3597196151187297E-2</v>
      </c>
      <c r="G11" s="440">
        <f t="shared" si="1"/>
        <v>8.3597196151187297E-2</v>
      </c>
    </row>
    <row r="12" spans="1:7" x14ac:dyDescent="0.3">
      <c r="A12" s="239" t="s">
        <v>2082</v>
      </c>
      <c r="B12" s="239" t="s">
        <v>3189</v>
      </c>
      <c r="C12" s="240">
        <v>46080</v>
      </c>
      <c r="D12" s="139">
        <v>186323.33</v>
      </c>
      <c r="E12" s="614" t="s">
        <v>3111</v>
      </c>
      <c r="F12" s="636">
        <f>D12/$D$16</f>
        <v>5.6047560233626309E-2</v>
      </c>
      <c r="G12" s="637">
        <f t="shared" si="1"/>
        <v>5.6047560233626309E-2</v>
      </c>
    </row>
    <row r="13" spans="1:7" x14ac:dyDescent="0.3">
      <c r="A13" s="697" t="s">
        <v>1708</v>
      </c>
      <c r="B13" s="698"/>
      <c r="C13" s="699"/>
      <c r="D13" s="700">
        <v>2850588.87</v>
      </c>
      <c r="E13" s="699"/>
      <c r="F13" s="441"/>
      <c r="G13" s="442"/>
    </row>
    <row r="14" spans="1:7" x14ac:dyDescent="0.3">
      <c r="A14" s="736" t="s">
        <v>1709</v>
      </c>
      <c r="B14" s="737"/>
      <c r="C14" s="738"/>
      <c r="D14" s="739">
        <v>418289.98</v>
      </c>
      <c r="E14" s="738"/>
      <c r="F14" s="82">
        <f>D14/D13</f>
        <v>0.14673809485546752</v>
      </c>
      <c r="G14" s="80"/>
    </row>
    <row r="15" spans="1:7" x14ac:dyDescent="0.3">
      <c r="A15" s="736" t="s">
        <v>3109</v>
      </c>
      <c r="B15" s="744"/>
      <c r="C15" s="745"/>
      <c r="D15" s="739">
        <v>55496.35</v>
      </c>
      <c r="E15" s="746"/>
      <c r="F15" s="421" t="s">
        <v>3110</v>
      </c>
      <c r="G15" s="80"/>
    </row>
    <row r="16" spans="1:7" x14ac:dyDescent="0.3">
      <c r="A16" s="740" t="s">
        <v>1710</v>
      </c>
      <c r="B16" s="741"/>
      <c r="C16" s="742"/>
      <c r="D16" s="743">
        <f>3268882.61+D15</f>
        <v>3324378.96</v>
      </c>
      <c r="E16" s="742"/>
      <c r="F16" s="82">
        <v>1</v>
      </c>
      <c r="G16" s="80"/>
    </row>
    <row r="17" spans="1:7" x14ac:dyDescent="0.3">
      <c r="A17" s="731" t="s">
        <v>1048</v>
      </c>
      <c r="B17" s="732"/>
      <c r="C17" s="733"/>
      <c r="D17" s="734">
        <f>SUM(D7:D12)</f>
        <v>1734214.99</v>
      </c>
      <c r="E17" s="733"/>
      <c r="F17" s="82">
        <f>D17/D16</f>
        <v>0.52166585424424661</v>
      </c>
      <c r="G17" s="83">
        <f>SUM(G7:G11)</f>
        <v>0.46561829401062027</v>
      </c>
    </row>
    <row r="18" spans="1:7" x14ac:dyDescent="0.3">
      <c r="A18" s="678" t="s">
        <v>1049</v>
      </c>
      <c r="B18" s="679"/>
      <c r="C18" s="680"/>
      <c r="D18" s="681">
        <f>D16-D17</f>
        <v>1590163.97</v>
      </c>
      <c r="E18" s="680"/>
      <c r="F18" s="82">
        <f>D18/D16</f>
        <v>0.47833414575575345</v>
      </c>
      <c r="G18" s="83">
        <f>1-G17</f>
        <v>0.53438170598937973</v>
      </c>
    </row>
  </sheetData>
  <mergeCells count="16">
    <mergeCell ref="A17:C17"/>
    <mergeCell ref="D17:E17"/>
    <mergeCell ref="A18:C18"/>
    <mergeCell ref="D18:E18"/>
    <mergeCell ref="A1:G1"/>
    <mergeCell ref="A2:G2"/>
    <mergeCell ref="A3:G3"/>
    <mergeCell ref="A4:G5"/>
    <mergeCell ref="A13:C13"/>
    <mergeCell ref="D13:E13"/>
    <mergeCell ref="A14:C14"/>
    <mergeCell ref="D14:E14"/>
    <mergeCell ref="A16:C16"/>
    <mergeCell ref="D16:E16"/>
    <mergeCell ref="A15:C15"/>
    <mergeCell ref="D15:E15"/>
  </mergeCells>
  <phoneticPr fontId="2" type="noConversion"/>
  <pageMargins left="0.511811024" right="0.511811024" top="0.78740157499999996" bottom="0.78740157499999996" header="0.31496062000000002" footer="0.31496062000000002"/>
  <pageSetup paperSize="9" scale="50"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B60C70-2128-4CAB-A8B5-A137F0763905}">
  <dimension ref="A1:F292"/>
  <sheetViews>
    <sheetView view="pageBreakPreview" zoomScaleNormal="100" zoomScaleSheetLayoutView="100" workbookViewId="0">
      <selection sqref="A1:F1"/>
    </sheetView>
  </sheetViews>
  <sheetFormatPr defaultRowHeight="14.4" x14ac:dyDescent="0.3"/>
  <cols>
    <col min="1" max="1" width="17.44140625" customWidth="1"/>
    <col min="2" max="2" width="79.33203125" customWidth="1"/>
    <col min="3" max="3" width="4.6640625" customWidth="1"/>
    <col min="4" max="4" width="7.88671875" customWidth="1"/>
    <col min="5" max="5" width="12.6640625" bestFit="1" customWidth="1"/>
    <col min="6" max="6" width="16.109375" customWidth="1"/>
  </cols>
  <sheetData>
    <row r="1" spans="1:6" ht="34.799999999999997" customHeight="1" x14ac:dyDescent="0.3">
      <c r="A1" s="748" t="s">
        <v>55</v>
      </c>
      <c r="B1" s="749"/>
      <c r="C1" s="749"/>
      <c r="D1" s="749"/>
      <c r="E1" s="749"/>
      <c r="F1" s="750"/>
    </row>
    <row r="2" spans="1:6" x14ac:dyDescent="0.3">
      <c r="A2" s="751" t="s">
        <v>1711</v>
      </c>
      <c r="B2" s="668"/>
      <c r="C2" s="668"/>
      <c r="D2" s="668"/>
      <c r="E2" s="668"/>
      <c r="F2" s="752"/>
    </row>
    <row r="3" spans="1:6" x14ac:dyDescent="0.3">
      <c r="A3" s="751" t="s">
        <v>1712</v>
      </c>
      <c r="B3" s="668"/>
      <c r="C3" s="668"/>
      <c r="D3" s="668"/>
      <c r="E3" s="668"/>
      <c r="F3" s="752"/>
    </row>
    <row r="4" spans="1:6" x14ac:dyDescent="0.3">
      <c r="A4" s="751" t="s">
        <v>1713</v>
      </c>
      <c r="B4" s="668"/>
      <c r="C4" s="668"/>
      <c r="D4" s="668"/>
      <c r="E4" s="668"/>
      <c r="F4" s="752"/>
    </row>
    <row r="5" spans="1:6" x14ac:dyDescent="0.3">
      <c r="A5" s="753" t="s">
        <v>1714</v>
      </c>
      <c r="B5" s="754"/>
      <c r="C5" s="754"/>
      <c r="D5" s="754"/>
      <c r="E5" s="754"/>
      <c r="F5" s="755"/>
    </row>
    <row r="6" spans="1:6" x14ac:dyDescent="0.3">
      <c r="A6" s="756" t="s">
        <v>60</v>
      </c>
      <c r="B6" s="756"/>
      <c r="C6" s="756"/>
      <c r="D6" s="756"/>
      <c r="E6" s="756"/>
      <c r="F6" s="756"/>
    </row>
    <row r="7" spans="1:6" x14ac:dyDescent="0.3">
      <c r="A7" s="757" t="s">
        <v>61</v>
      </c>
      <c r="B7" s="757"/>
      <c r="C7" s="758" t="s">
        <v>63</v>
      </c>
      <c r="D7" s="758" t="s">
        <v>64</v>
      </c>
      <c r="E7" s="758" t="s">
        <v>65</v>
      </c>
      <c r="F7" s="758"/>
    </row>
    <row r="8" spans="1:6" ht="26.4" x14ac:dyDescent="0.3">
      <c r="A8" s="757"/>
      <c r="B8" s="757"/>
      <c r="C8" s="758"/>
      <c r="D8" s="758"/>
      <c r="E8" s="126" t="s">
        <v>1715</v>
      </c>
      <c r="F8" s="127" t="s">
        <v>67</v>
      </c>
    </row>
    <row r="9" spans="1:6" x14ac:dyDescent="0.3">
      <c r="A9" s="84" t="s">
        <v>1716</v>
      </c>
      <c r="B9" s="85" t="s">
        <v>1717</v>
      </c>
      <c r="C9" s="86" t="s">
        <v>73</v>
      </c>
      <c r="D9" s="87"/>
      <c r="E9" s="88"/>
      <c r="F9" s="89">
        <f>SUM(F10:F10)</f>
        <v>62198.879999999997</v>
      </c>
    </row>
    <row r="10" spans="1:6" x14ac:dyDescent="0.3">
      <c r="A10" s="90" t="s">
        <v>1062</v>
      </c>
      <c r="B10" s="91" t="s">
        <v>1717</v>
      </c>
      <c r="C10" s="90" t="s">
        <v>1718</v>
      </c>
      <c r="D10" s="92">
        <v>6</v>
      </c>
      <c r="E10" s="93">
        <v>10366.48</v>
      </c>
      <c r="F10" s="94">
        <f>ROUNDDOWN(E10*D10,2)</f>
        <v>62198.879999999997</v>
      </c>
    </row>
    <row r="11" spans="1:6" x14ac:dyDescent="0.3">
      <c r="A11" s="84" t="s">
        <v>1719</v>
      </c>
      <c r="B11" s="95" t="s">
        <v>72</v>
      </c>
      <c r="C11" s="86" t="s">
        <v>73</v>
      </c>
      <c r="D11" s="87"/>
      <c r="E11" s="88"/>
      <c r="F11" s="89">
        <f>SUM(F12:F18)</f>
        <v>20042.019999999997</v>
      </c>
    </row>
    <row r="12" spans="1:6" x14ac:dyDescent="0.3">
      <c r="A12" s="90" t="s">
        <v>1078</v>
      </c>
      <c r="B12" s="91" t="s">
        <v>85</v>
      </c>
      <c r="C12" s="90" t="s">
        <v>83</v>
      </c>
      <c r="D12" s="92">
        <v>6</v>
      </c>
      <c r="E12" s="93">
        <v>391.36</v>
      </c>
      <c r="F12" s="94">
        <f t="shared" ref="F12:F18" si="0">ROUNDDOWN(E12*D12,2)</f>
        <v>2348.16</v>
      </c>
    </row>
    <row r="13" spans="1:6" ht="26.4" x14ac:dyDescent="0.3">
      <c r="A13" s="90" t="s">
        <v>1080</v>
      </c>
      <c r="B13" s="91" t="s">
        <v>1720</v>
      </c>
      <c r="C13" s="90" t="s">
        <v>83</v>
      </c>
      <c r="D13" s="92">
        <v>10</v>
      </c>
      <c r="E13" s="93">
        <v>937.33</v>
      </c>
      <c r="F13" s="94">
        <f t="shared" si="0"/>
        <v>9373.2999999999993</v>
      </c>
    </row>
    <row r="14" spans="1:6" ht="26.4" x14ac:dyDescent="0.3">
      <c r="A14" s="90" t="s">
        <v>1082</v>
      </c>
      <c r="B14" s="91" t="s">
        <v>1089</v>
      </c>
      <c r="C14" s="90" t="s">
        <v>179</v>
      </c>
      <c r="D14" s="92">
        <v>45.01</v>
      </c>
      <c r="E14" s="93">
        <v>57.11</v>
      </c>
      <c r="F14" s="94">
        <f t="shared" si="0"/>
        <v>2570.52</v>
      </c>
    </row>
    <row r="15" spans="1:6" ht="39.6" x14ac:dyDescent="0.3">
      <c r="A15" s="90" t="s">
        <v>1721</v>
      </c>
      <c r="B15" s="91" t="s">
        <v>1722</v>
      </c>
      <c r="C15" s="90" t="s">
        <v>217</v>
      </c>
      <c r="D15" s="92">
        <v>1</v>
      </c>
      <c r="E15" s="93">
        <v>632.55999999999995</v>
      </c>
      <c r="F15" s="94">
        <f t="shared" si="0"/>
        <v>632.55999999999995</v>
      </c>
    </row>
    <row r="16" spans="1:6" ht="26.4" x14ac:dyDescent="0.3">
      <c r="A16" s="90" t="s">
        <v>1723</v>
      </c>
      <c r="B16" s="91" t="s">
        <v>1724</v>
      </c>
      <c r="C16" s="90" t="s">
        <v>217</v>
      </c>
      <c r="D16" s="92">
        <v>1</v>
      </c>
      <c r="E16" s="93">
        <v>1857.2</v>
      </c>
      <c r="F16" s="94">
        <f t="shared" si="0"/>
        <v>1857.2</v>
      </c>
    </row>
    <row r="17" spans="1:6" x14ac:dyDescent="0.3">
      <c r="A17" s="90" t="s">
        <v>86</v>
      </c>
      <c r="B17" s="91" t="s">
        <v>1725</v>
      </c>
      <c r="C17" s="90" t="s">
        <v>115</v>
      </c>
      <c r="D17" s="92">
        <v>479.06</v>
      </c>
      <c r="E17" s="93">
        <v>2.71</v>
      </c>
      <c r="F17" s="94">
        <f t="shared" si="0"/>
        <v>1298.25</v>
      </c>
    </row>
    <row r="18" spans="1:6" x14ac:dyDescent="0.3">
      <c r="A18" s="90" t="s">
        <v>1726</v>
      </c>
      <c r="B18" s="91" t="s">
        <v>1727</v>
      </c>
      <c r="C18" s="90" t="s">
        <v>115</v>
      </c>
      <c r="D18" s="92">
        <v>18.04</v>
      </c>
      <c r="E18" s="93">
        <v>108.76</v>
      </c>
      <c r="F18" s="94">
        <f t="shared" si="0"/>
        <v>1962.03</v>
      </c>
    </row>
    <row r="19" spans="1:6" x14ac:dyDescent="0.3">
      <c r="A19" s="84" t="s">
        <v>1728</v>
      </c>
      <c r="B19" s="95" t="s">
        <v>1729</v>
      </c>
      <c r="C19" s="86" t="s">
        <v>73</v>
      </c>
      <c r="D19" s="87"/>
      <c r="E19" s="88"/>
      <c r="F19" s="89">
        <f>SUM(F20:F23)</f>
        <v>5450.04</v>
      </c>
    </row>
    <row r="20" spans="1:6" ht="26.4" x14ac:dyDescent="0.3">
      <c r="A20" s="96" t="s">
        <v>89</v>
      </c>
      <c r="B20" s="91" t="s">
        <v>1730</v>
      </c>
      <c r="C20" s="90" t="s">
        <v>83</v>
      </c>
      <c r="D20" s="97">
        <v>31.02</v>
      </c>
      <c r="E20" s="93">
        <v>3.13</v>
      </c>
      <c r="F20" s="94">
        <f>ROUNDDOWN(E20*D20,2)</f>
        <v>97.09</v>
      </c>
    </row>
    <row r="21" spans="1:6" ht="26.4" x14ac:dyDescent="0.3">
      <c r="A21" s="96" t="s">
        <v>92</v>
      </c>
      <c r="B21" s="91" t="s">
        <v>1731</v>
      </c>
      <c r="C21" s="90" t="s">
        <v>91</v>
      </c>
      <c r="D21" s="97">
        <v>14.86</v>
      </c>
      <c r="E21" s="93">
        <v>93.44</v>
      </c>
      <c r="F21" s="94">
        <f>ROUNDDOWN(E21*D21,2)</f>
        <v>1388.51</v>
      </c>
    </row>
    <row r="22" spans="1:6" x14ac:dyDescent="0.3">
      <c r="A22" s="96" t="s">
        <v>94</v>
      </c>
      <c r="B22" s="91" t="s">
        <v>1732</v>
      </c>
      <c r="C22" s="90" t="s">
        <v>91</v>
      </c>
      <c r="D22" s="97">
        <v>163</v>
      </c>
      <c r="E22" s="93">
        <v>19.100000000000001</v>
      </c>
      <c r="F22" s="94">
        <f>ROUNDDOWN(E22*D22,2)</f>
        <v>3113.3</v>
      </c>
    </row>
    <row r="23" spans="1:6" x14ac:dyDescent="0.3">
      <c r="A23" s="96" t="s">
        <v>96</v>
      </c>
      <c r="B23" s="91" t="s">
        <v>1733</v>
      </c>
      <c r="C23" s="90" t="s">
        <v>115</v>
      </c>
      <c r="D23" s="97">
        <v>89.5</v>
      </c>
      <c r="E23" s="93">
        <v>9.51</v>
      </c>
      <c r="F23" s="94">
        <f>ROUNDDOWN(E23*D23,2)</f>
        <v>851.14</v>
      </c>
    </row>
    <row r="24" spans="1:6" x14ac:dyDescent="0.3">
      <c r="A24" s="84" t="s">
        <v>1734</v>
      </c>
      <c r="B24" s="95" t="s">
        <v>88</v>
      </c>
      <c r="C24" s="86" t="s">
        <v>73</v>
      </c>
      <c r="D24" s="87"/>
      <c r="E24" s="88"/>
      <c r="F24" s="89">
        <f>SUM(F25:F39)</f>
        <v>143985.5</v>
      </c>
    </row>
    <row r="25" spans="1:6" ht="26.4" x14ac:dyDescent="0.3">
      <c r="A25" s="96" t="s">
        <v>1485</v>
      </c>
      <c r="B25" s="98" t="s">
        <v>99</v>
      </c>
      <c r="C25" s="96" t="s">
        <v>120</v>
      </c>
      <c r="D25" s="97">
        <v>135.27000000000001</v>
      </c>
      <c r="E25" s="99">
        <v>81.680000000000007</v>
      </c>
      <c r="F25" s="94">
        <f t="shared" ref="F25:F39" si="1">ROUNDDOWN(E25*D25,2)</f>
        <v>11048.85</v>
      </c>
    </row>
    <row r="26" spans="1:6" x14ac:dyDescent="0.3">
      <c r="A26" s="96" t="s">
        <v>1489</v>
      </c>
      <c r="B26" s="91" t="s">
        <v>124</v>
      </c>
      <c r="C26" s="96" t="s">
        <v>120</v>
      </c>
      <c r="D26" s="97">
        <v>102.52</v>
      </c>
      <c r="E26" s="99">
        <v>49.52</v>
      </c>
      <c r="F26" s="94">
        <f t="shared" si="1"/>
        <v>5076.79</v>
      </c>
    </row>
    <row r="27" spans="1:6" ht="26.4" x14ac:dyDescent="0.3">
      <c r="A27" s="96" t="s">
        <v>1499</v>
      </c>
      <c r="B27" s="91" t="s">
        <v>105</v>
      </c>
      <c r="C27" s="96" t="s">
        <v>106</v>
      </c>
      <c r="D27" s="97">
        <v>347.27</v>
      </c>
      <c r="E27" s="99">
        <v>19.96</v>
      </c>
      <c r="F27" s="94">
        <f t="shared" si="1"/>
        <v>6931.5</v>
      </c>
    </row>
    <row r="28" spans="1:6" ht="26.4" x14ac:dyDescent="0.3">
      <c r="A28" s="96" t="s">
        <v>1524</v>
      </c>
      <c r="B28" s="91" t="s">
        <v>108</v>
      </c>
      <c r="C28" s="96" t="s">
        <v>106</v>
      </c>
      <c r="D28" s="97">
        <v>7.27</v>
      </c>
      <c r="E28" s="99">
        <v>18.8</v>
      </c>
      <c r="F28" s="94">
        <f t="shared" si="1"/>
        <v>136.66999999999999</v>
      </c>
    </row>
    <row r="29" spans="1:6" ht="26.4" x14ac:dyDescent="0.3">
      <c r="A29" s="96" t="s">
        <v>1530</v>
      </c>
      <c r="B29" s="91" t="s">
        <v>110</v>
      </c>
      <c r="C29" s="96" t="s">
        <v>106</v>
      </c>
      <c r="D29" s="97">
        <v>4.55</v>
      </c>
      <c r="E29" s="99">
        <v>17.559999999999999</v>
      </c>
      <c r="F29" s="94">
        <f t="shared" si="1"/>
        <v>79.89</v>
      </c>
    </row>
    <row r="30" spans="1:6" ht="26.4" x14ac:dyDescent="0.3">
      <c r="A30" s="96" t="s">
        <v>1549</v>
      </c>
      <c r="B30" s="91" t="s">
        <v>112</v>
      </c>
      <c r="C30" s="96" t="s">
        <v>106</v>
      </c>
      <c r="D30" s="97">
        <v>1488.18</v>
      </c>
      <c r="E30" s="99">
        <v>15.75</v>
      </c>
      <c r="F30" s="94">
        <f t="shared" si="1"/>
        <v>23438.83</v>
      </c>
    </row>
    <row r="31" spans="1:6" ht="26.4" x14ac:dyDescent="0.3">
      <c r="A31" s="96" t="s">
        <v>1551</v>
      </c>
      <c r="B31" s="98" t="s">
        <v>1735</v>
      </c>
      <c r="C31" s="96" t="s">
        <v>106</v>
      </c>
      <c r="D31" s="97">
        <v>117.27</v>
      </c>
      <c r="E31" s="99">
        <v>13.33</v>
      </c>
      <c r="F31" s="94">
        <f t="shared" si="1"/>
        <v>1563.2</v>
      </c>
    </row>
    <row r="32" spans="1:6" ht="26.4" x14ac:dyDescent="0.3">
      <c r="A32" s="96" t="s">
        <v>1574</v>
      </c>
      <c r="B32" s="98" t="s">
        <v>139</v>
      </c>
      <c r="C32" s="96" t="s">
        <v>106</v>
      </c>
      <c r="D32" s="97">
        <v>35.450000000000003</v>
      </c>
      <c r="E32" s="99">
        <v>12.63</v>
      </c>
      <c r="F32" s="94">
        <f t="shared" si="1"/>
        <v>447.73</v>
      </c>
    </row>
    <row r="33" spans="1:6" ht="26.4" x14ac:dyDescent="0.3">
      <c r="A33" s="96" t="s">
        <v>1628</v>
      </c>
      <c r="B33" s="91" t="s">
        <v>114</v>
      </c>
      <c r="C33" s="96" t="s">
        <v>83</v>
      </c>
      <c r="D33" s="97">
        <v>183.57</v>
      </c>
      <c r="E33" s="99">
        <v>149.22</v>
      </c>
      <c r="F33" s="94">
        <f t="shared" si="1"/>
        <v>27392.31</v>
      </c>
    </row>
    <row r="34" spans="1:6" ht="26.4" x14ac:dyDescent="0.3">
      <c r="A34" s="96" t="s">
        <v>1651</v>
      </c>
      <c r="B34" s="91" t="s">
        <v>117</v>
      </c>
      <c r="C34" s="96" t="s">
        <v>83</v>
      </c>
      <c r="D34" s="97">
        <v>74.39</v>
      </c>
      <c r="E34" s="99">
        <v>75.38</v>
      </c>
      <c r="F34" s="94">
        <f t="shared" si="1"/>
        <v>5607.51</v>
      </c>
    </row>
    <row r="35" spans="1:6" ht="26.4" x14ac:dyDescent="0.3">
      <c r="A35" s="96" t="s">
        <v>1653</v>
      </c>
      <c r="B35" s="91" t="s">
        <v>1736</v>
      </c>
      <c r="C35" s="96" t="s">
        <v>83</v>
      </c>
      <c r="D35" s="97">
        <v>75.39</v>
      </c>
      <c r="E35" s="99">
        <v>189.92</v>
      </c>
      <c r="F35" s="94">
        <f t="shared" si="1"/>
        <v>14318.06</v>
      </c>
    </row>
    <row r="36" spans="1:6" ht="39.6" x14ac:dyDescent="0.3">
      <c r="A36" s="96" t="s">
        <v>1659</v>
      </c>
      <c r="B36" s="91" t="s">
        <v>1737</v>
      </c>
      <c r="C36" s="96" t="s">
        <v>120</v>
      </c>
      <c r="D36" s="97">
        <v>27.39</v>
      </c>
      <c r="E36" s="99">
        <v>558.71</v>
      </c>
      <c r="F36" s="94">
        <f t="shared" si="1"/>
        <v>15303.06</v>
      </c>
    </row>
    <row r="37" spans="1:6" ht="26.4" x14ac:dyDescent="0.3">
      <c r="A37" s="96" t="s">
        <v>1738</v>
      </c>
      <c r="B37" s="91" t="s">
        <v>1739</v>
      </c>
      <c r="C37" s="96" t="s">
        <v>83</v>
      </c>
      <c r="D37" s="97">
        <v>107.07</v>
      </c>
      <c r="E37" s="99">
        <v>32.130000000000003</v>
      </c>
      <c r="F37" s="94">
        <f t="shared" si="1"/>
        <v>3440.15</v>
      </c>
    </row>
    <row r="38" spans="1:6" ht="26.4" x14ac:dyDescent="0.3">
      <c r="A38" s="96" t="s">
        <v>1740</v>
      </c>
      <c r="B38" s="91" t="s">
        <v>122</v>
      </c>
      <c r="C38" s="96" t="s">
        <v>83</v>
      </c>
      <c r="D38" s="97">
        <v>111.09</v>
      </c>
      <c r="E38" s="99">
        <v>45.54</v>
      </c>
      <c r="F38" s="94">
        <f t="shared" si="1"/>
        <v>5059.03</v>
      </c>
    </row>
    <row r="39" spans="1:6" ht="26.4" x14ac:dyDescent="0.3">
      <c r="A39" s="96" t="s">
        <v>1741</v>
      </c>
      <c r="B39" s="91" t="s">
        <v>1742</v>
      </c>
      <c r="C39" s="96" t="s">
        <v>179</v>
      </c>
      <c r="D39" s="97">
        <v>88</v>
      </c>
      <c r="E39" s="99">
        <v>274.33999999999997</v>
      </c>
      <c r="F39" s="94">
        <f t="shared" si="1"/>
        <v>24141.919999999998</v>
      </c>
    </row>
    <row r="40" spans="1:6" x14ac:dyDescent="0.3">
      <c r="A40" s="84" t="s">
        <v>1743</v>
      </c>
      <c r="B40" s="95" t="s">
        <v>146</v>
      </c>
      <c r="C40" s="86" t="s">
        <v>73</v>
      </c>
      <c r="D40" s="87"/>
      <c r="E40" s="88"/>
      <c r="F40" s="89">
        <f>SUM(F41:F52)</f>
        <v>197816.93999999997</v>
      </c>
    </row>
    <row r="41" spans="1:6" ht="26.4" x14ac:dyDescent="0.3">
      <c r="A41" s="96" t="s">
        <v>1670</v>
      </c>
      <c r="B41" s="98" t="s">
        <v>148</v>
      </c>
      <c r="C41" s="96" t="s">
        <v>106</v>
      </c>
      <c r="D41" s="97">
        <v>406.36</v>
      </c>
      <c r="E41" s="100">
        <v>16.579999999999998</v>
      </c>
      <c r="F41" s="94">
        <f t="shared" ref="F41:F52" si="2">ROUNDDOWN(E41*D41,2)</f>
        <v>6737.44</v>
      </c>
    </row>
    <row r="42" spans="1:6" ht="26.4" x14ac:dyDescent="0.3">
      <c r="A42" s="96" t="s">
        <v>1680</v>
      </c>
      <c r="B42" s="91" t="s">
        <v>166</v>
      </c>
      <c r="C42" s="96" t="s">
        <v>106</v>
      </c>
      <c r="D42" s="97">
        <v>17.27</v>
      </c>
      <c r="E42" s="100">
        <v>16.13</v>
      </c>
      <c r="F42" s="94">
        <f t="shared" si="2"/>
        <v>278.56</v>
      </c>
    </row>
    <row r="43" spans="1:6" ht="26.4" x14ac:dyDescent="0.3">
      <c r="A43" s="96" t="s">
        <v>1691</v>
      </c>
      <c r="B43" s="91" t="s">
        <v>150</v>
      </c>
      <c r="C43" s="96" t="s">
        <v>106</v>
      </c>
      <c r="D43" s="97">
        <v>71.819999999999993</v>
      </c>
      <c r="E43" s="100">
        <v>15.47</v>
      </c>
      <c r="F43" s="94">
        <f t="shared" si="2"/>
        <v>1111.05</v>
      </c>
    </row>
    <row r="44" spans="1:6" ht="26.4" x14ac:dyDescent="0.3">
      <c r="A44" s="96" t="s">
        <v>1698</v>
      </c>
      <c r="B44" s="91" t="s">
        <v>152</v>
      </c>
      <c r="C44" s="96" t="s">
        <v>106</v>
      </c>
      <c r="D44" s="97">
        <v>1132.73</v>
      </c>
      <c r="E44" s="100">
        <v>14.03</v>
      </c>
      <c r="F44" s="94">
        <f t="shared" si="2"/>
        <v>15892.2</v>
      </c>
    </row>
    <row r="45" spans="1:6" ht="26.4" x14ac:dyDescent="0.3">
      <c r="A45" s="96" t="s">
        <v>1744</v>
      </c>
      <c r="B45" s="91" t="s">
        <v>154</v>
      </c>
      <c r="C45" s="96" t="s">
        <v>106</v>
      </c>
      <c r="D45" s="97">
        <v>28.18</v>
      </c>
      <c r="E45" s="100">
        <v>11.89</v>
      </c>
      <c r="F45" s="94">
        <f t="shared" si="2"/>
        <v>335.06</v>
      </c>
    </row>
    <row r="46" spans="1:6" ht="26.4" x14ac:dyDescent="0.3">
      <c r="A46" s="96" t="s">
        <v>1745</v>
      </c>
      <c r="B46" s="91" t="s">
        <v>156</v>
      </c>
      <c r="C46" s="96" t="s">
        <v>106</v>
      </c>
      <c r="D46" s="97">
        <v>370</v>
      </c>
      <c r="E46" s="100">
        <v>11.6</v>
      </c>
      <c r="F46" s="94">
        <f t="shared" si="2"/>
        <v>4292</v>
      </c>
    </row>
    <row r="47" spans="1:6" ht="26.4" x14ac:dyDescent="0.3">
      <c r="A47" s="96" t="s">
        <v>1746</v>
      </c>
      <c r="B47" s="91" t="s">
        <v>1736</v>
      </c>
      <c r="C47" s="96" t="s">
        <v>83</v>
      </c>
      <c r="D47" s="97">
        <v>139.74</v>
      </c>
      <c r="E47" s="100">
        <v>189.92</v>
      </c>
      <c r="F47" s="94">
        <f t="shared" si="2"/>
        <v>26539.42</v>
      </c>
    </row>
    <row r="48" spans="1:6" ht="26.4" x14ac:dyDescent="0.3">
      <c r="A48" s="96" t="s">
        <v>1747</v>
      </c>
      <c r="B48" s="91" t="s">
        <v>160</v>
      </c>
      <c r="C48" s="96" t="s">
        <v>83</v>
      </c>
      <c r="D48" s="97">
        <v>158.05000000000001</v>
      </c>
      <c r="E48" s="100">
        <v>166.22</v>
      </c>
      <c r="F48" s="94">
        <f t="shared" si="2"/>
        <v>26271.07</v>
      </c>
    </row>
    <row r="49" spans="1:6" ht="26.4" x14ac:dyDescent="0.3">
      <c r="A49" s="96" t="s">
        <v>1748</v>
      </c>
      <c r="B49" s="91" t="s">
        <v>1736</v>
      </c>
      <c r="C49" s="96" t="s">
        <v>83</v>
      </c>
      <c r="D49" s="97">
        <v>139.74</v>
      </c>
      <c r="E49" s="100">
        <v>189.92</v>
      </c>
      <c r="F49" s="94">
        <f t="shared" si="2"/>
        <v>26539.42</v>
      </c>
    </row>
    <row r="50" spans="1:6" ht="26.4" x14ac:dyDescent="0.3">
      <c r="A50" s="96" t="s">
        <v>1749</v>
      </c>
      <c r="B50" s="98" t="s">
        <v>1750</v>
      </c>
      <c r="C50" s="96" t="s">
        <v>83</v>
      </c>
      <c r="D50" s="97">
        <v>14.28</v>
      </c>
      <c r="E50" s="100">
        <v>479.43</v>
      </c>
      <c r="F50" s="94">
        <f t="shared" si="2"/>
        <v>6846.26</v>
      </c>
    </row>
    <row r="51" spans="1:6" ht="26.4" x14ac:dyDescent="0.3">
      <c r="A51" s="96" t="s">
        <v>1751</v>
      </c>
      <c r="B51" s="98" t="s">
        <v>1752</v>
      </c>
      <c r="C51" s="96" t="s">
        <v>120</v>
      </c>
      <c r="D51" s="97">
        <v>24.11</v>
      </c>
      <c r="E51" s="100">
        <v>565.47</v>
      </c>
      <c r="F51" s="94">
        <f t="shared" si="2"/>
        <v>13633.48</v>
      </c>
    </row>
    <row r="52" spans="1:6" ht="26.4" x14ac:dyDescent="0.3">
      <c r="A52" s="96" t="s">
        <v>1753</v>
      </c>
      <c r="B52" s="98" t="s">
        <v>1754</v>
      </c>
      <c r="C52" s="96" t="s">
        <v>83</v>
      </c>
      <c r="D52" s="97">
        <v>391.58</v>
      </c>
      <c r="E52" s="100">
        <v>177.08</v>
      </c>
      <c r="F52" s="94">
        <f t="shared" si="2"/>
        <v>69340.98</v>
      </c>
    </row>
    <row r="53" spans="1:6" x14ac:dyDescent="0.3">
      <c r="A53" s="84" t="s">
        <v>1755</v>
      </c>
      <c r="B53" s="95" t="s">
        <v>1756</v>
      </c>
      <c r="C53" s="86" t="s">
        <v>73</v>
      </c>
      <c r="D53" s="87"/>
      <c r="E53" s="88"/>
      <c r="F53" s="89">
        <f>SUM(F54:F60)</f>
        <v>41338.36</v>
      </c>
    </row>
    <row r="54" spans="1:6" ht="39.6" x14ac:dyDescent="0.3">
      <c r="A54" s="96" t="s">
        <v>1757</v>
      </c>
      <c r="B54" s="98" t="s">
        <v>174</v>
      </c>
      <c r="C54" s="96" t="s">
        <v>83</v>
      </c>
      <c r="D54" s="97">
        <v>346.06</v>
      </c>
      <c r="E54" s="99">
        <v>89.63</v>
      </c>
      <c r="F54" s="94">
        <f t="shared" ref="F54:F66" si="3">ROUNDDOWN(E54*D54,2)</f>
        <v>31017.35</v>
      </c>
    </row>
    <row r="55" spans="1:6" ht="26.4" x14ac:dyDescent="0.3">
      <c r="A55" s="96" t="s">
        <v>1758</v>
      </c>
      <c r="B55" s="98" t="s">
        <v>1759</v>
      </c>
      <c r="C55" s="96" t="s">
        <v>83</v>
      </c>
      <c r="D55" s="97">
        <v>55.52</v>
      </c>
      <c r="E55" s="99">
        <v>121.91</v>
      </c>
      <c r="F55" s="94">
        <f t="shared" si="3"/>
        <v>6768.44</v>
      </c>
    </row>
    <row r="56" spans="1:6" x14ac:dyDescent="0.3">
      <c r="A56" s="96" t="s">
        <v>1760</v>
      </c>
      <c r="B56" s="98" t="s">
        <v>178</v>
      </c>
      <c r="C56" s="96" t="s">
        <v>179</v>
      </c>
      <c r="D56" s="97">
        <v>26.63</v>
      </c>
      <c r="E56" s="99">
        <v>35.57</v>
      </c>
      <c r="F56" s="94">
        <f t="shared" si="3"/>
        <v>947.22</v>
      </c>
    </row>
    <row r="57" spans="1:6" x14ac:dyDescent="0.3">
      <c r="A57" s="96" t="s">
        <v>1761</v>
      </c>
      <c r="B57" s="98" t="s">
        <v>183</v>
      </c>
      <c r="C57" s="96" t="s">
        <v>179</v>
      </c>
      <c r="D57" s="97">
        <v>15.8</v>
      </c>
      <c r="E57" s="99">
        <v>47.97</v>
      </c>
      <c r="F57" s="94">
        <f t="shared" si="3"/>
        <v>757.92</v>
      </c>
    </row>
    <row r="58" spans="1:6" x14ac:dyDescent="0.3">
      <c r="A58" s="96" t="s">
        <v>1762</v>
      </c>
      <c r="B58" s="98" t="s">
        <v>1763</v>
      </c>
      <c r="C58" s="96" t="s">
        <v>179</v>
      </c>
      <c r="D58" s="97">
        <v>3.35</v>
      </c>
      <c r="E58" s="99">
        <v>61.39</v>
      </c>
      <c r="F58" s="94">
        <f t="shared" si="3"/>
        <v>205.65</v>
      </c>
    </row>
    <row r="59" spans="1:6" ht="26.4" x14ac:dyDescent="0.3">
      <c r="A59" s="96" t="s">
        <v>1764</v>
      </c>
      <c r="B59" s="98" t="s">
        <v>1765</v>
      </c>
      <c r="C59" s="96" t="s">
        <v>179</v>
      </c>
      <c r="D59" s="97">
        <v>15.8</v>
      </c>
      <c r="E59" s="99">
        <v>83.98</v>
      </c>
      <c r="F59" s="94">
        <f t="shared" si="3"/>
        <v>1326.88</v>
      </c>
    </row>
    <row r="60" spans="1:6" ht="26.4" x14ac:dyDescent="0.3">
      <c r="A60" s="96" t="s">
        <v>1766</v>
      </c>
      <c r="B60" s="98" t="s">
        <v>1767</v>
      </c>
      <c r="C60" s="96" t="s">
        <v>179</v>
      </c>
      <c r="D60" s="97">
        <v>3.35</v>
      </c>
      <c r="E60" s="99">
        <v>94</v>
      </c>
      <c r="F60" s="94">
        <f t="shared" si="3"/>
        <v>314.89999999999998</v>
      </c>
    </row>
    <row r="61" spans="1:6" x14ac:dyDescent="0.3">
      <c r="A61" s="84" t="s">
        <v>1768</v>
      </c>
      <c r="B61" s="95" t="s">
        <v>1769</v>
      </c>
      <c r="C61" s="86" t="s">
        <v>73</v>
      </c>
      <c r="D61" s="87"/>
      <c r="E61" s="88"/>
      <c r="F61" s="89">
        <f>SUM(F62:F66)</f>
        <v>15601.39</v>
      </c>
    </row>
    <row r="62" spans="1:6" ht="26.4" x14ac:dyDescent="0.3">
      <c r="A62" s="96" t="s">
        <v>196</v>
      </c>
      <c r="B62" s="98" t="s">
        <v>1770</v>
      </c>
      <c r="C62" s="96" t="s">
        <v>91</v>
      </c>
      <c r="D62" s="97">
        <v>41</v>
      </c>
      <c r="E62" s="99">
        <v>57.24</v>
      </c>
      <c r="F62" s="94">
        <f t="shared" si="3"/>
        <v>2346.84</v>
      </c>
    </row>
    <row r="63" spans="1:6" ht="26.4" x14ac:dyDescent="0.3">
      <c r="A63" s="96" t="s">
        <v>197</v>
      </c>
      <c r="B63" s="98" t="s">
        <v>1771</v>
      </c>
      <c r="C63" s="96" t="s">
        <v>91</v>
      </c>
      <c r="D63" s="97">
        <v>0.28000000000000003</v>
      </c>
      <c r="E63" s="99">
        <v>461.71</v>
      </c>
      <c r="F63" s="94">
        <f t="shared" si="3"/>
        <v>129.27000000000001</v>
      </c>
    </row>
    <row r="64" spans="1:6" ht="26.4" x14ac:dyDescent="0.3">
      <c r="A64" s="96" t="s">
        <v>199</v>
      </c>
      <c r="B64" s="98" t="s">
        <v>1772</v>
      </c>
      <c r="C64" s="96" t="s">
        <v>217</v>
      </c>
      <c r="D64" s="97">
        <v>1</v>
      </c>
      <c r="E64" s="99">
        <v>2064.64</v>
      </c>
      <c r="F64" s="94">
        <f t="shared" si="3"/>
        <v>2064.64</v>
      </c>
    </row>
    <row r="65" spans="1:6" ht="26.4" x14ac:dyDescent="0.3">
      <c r="A65" s="96" t="s">
        <v>201</v>
      </c>
      <c r="B65" s="98" t="s">
        <v>1773</v>
      </c>
      <c r="C65" s="96" t="s">
        <v>91</v>
      </c>
      <c r="D65" s="97">
        <v>31.68</v>
      </c>
      <c r="E65" s="99">
        <v>22.5</v>
      </c>
      <c r="F65" s="94">
        <f t="shared" si="3"/>
        <v>712.8</v>
      </c>
    </row>
    <row r="66" spans="1:6" ht="26.4" x14ac:dyDescent="0.3">
      <c r="A66" s="96" t="s">
        <v>203</v>
      </c>
      <c r="B66" s="98" t="s">
        <v>1774</v>
      </c>
      <c r="C66" s="96" t="s">
        <v>179</v>
      </c>
      <c r="D66" s="97">
        <v>12</v>
      </c>
      <c r="E66" s="99">
        <v>862.32</v>
      </c>
      <c r="F66" s="94">
        <f t="shared" si="3"/>
        <v>10347.84</v>
      </c>
    </row>
    <row r="67" spans="1:6" x14ac:dyDescent="0.3">
      <c r="A67" s="84">
        <v>8</v>
      </c>
      <c r="B67" s="95" t="s">
        <v>1775</v>
      </c>
      <c r="C67" s="86" t="s">
        <v>73</v>
      </c>
      <c r="D67" s="87">
        <v>0</v>
      </c>
      <c r="E67" s="88">
        <v>0</v>
      </c>
      <c r="F67" s="89">
        <f>ROUNDDOWN(SUM(F68:F80),2)</f>
        <v>75669.86</v>
      </c>
    </row>
    <row r="68" spans="1:6" x14ac:dyDescent="0.3">
      <c r="A68" s="101"/>
      <c r="B68" s="102" t="s">
        <v>1775</v>
      </c>
      <c r="C68" s="101" t="s">
        <v>73</v>
      </c>
      <c r="D68" s="103">
        <v>0</v>
      </c>
      <c r="E68" s="104"/>
      <c r="F68" s="105">
        <f t="shared" ref="F68:F80" si="4">ROUNDDOWN(E68*D68,2)</f>
        <v>0</v>
      </c>
    </row>
    <row r="69" spans="1:6" ht="39.6" x14ac:dyDescent="0.3">
      <c r="A69" s="96" t="s">
        <v>215</v>
      </c>
      <c r="B69" s="98" t="s">
        <v>1776</v>
      </c>
      <c r="C69" s="96" t="s">
        <v>83</v>
      </c>
      <c r="D69" s="106">
        <v>0</v>
      </c>
      <c r="E69" s="107">
        <v>0</v>
      </c>
      <c r="F69" s="94">
        <f t="shared" si="4"/>
        <v>0</v>
      </c>
    </row>
    <row r="70" spans="1:6" ht="26.4" x14ac:dyDescent="0.3">
      <c r="A70" s="96" t="s">
        <v>218</v>
      </c>
      <c r="B70" s="98" t="s">
        <v>1777</v>
      </c>
      <c r="C70" s="96" t="s">
        <v>83</v>
      </c>
      <c r="D70" s="106">
        <v>0</v>
      </c>
      <c r="E70" s="107">
        <v>0</v>
      </c>
      <c r="F70" s="94">
        <f t="shared" si="4"/>
        <v>0</v>
      </c>
    </row>
    <row r="71" spans="1:6" ht="26.4" x14ac:dyDescent="0.3">
      <c r="A71" s="96" t="s">
        <v>220</v>
      </c>
      <c r="B71" s="98" t="s">
        <v>1778</v>
      </c>
      <c r="C71" s="96" t="s">
        <v>179</v>
      </c>
      <c r="D71" s="106">
        <v>113.45</v>
      </c>
      <c r="E71" s="107">
        <v>71.959999999999994</v>
      </c>
      <c r="F71" s="94">
        <f t="shared" si="4"/>
        <v>8163.86</v>
      </c>
    </row>
    <row r="72" spans="1:6" ht="26.4" x14ac:dyDescent="0.3">
      <c r="A72" s="96" t="s">
        <v>222</v>
      </c>
      <c r="B72" s="98" t="s">
        <v>194</v>
      </c>
      <c r="C72" s="96" t="s">
        <v>179</v>
      </c>
      <c r="D72" s="106">
        <v>10.92</v>
      </c>
      <c r="E72" s="107">
        <v>120.4</v>
      </c>
      <c r="F72" s="94">
        <f t="shared" si="4"/>
        <v>1314.76</v>
      </c>
    </row>
    <row r="73" spans="1:6" x14ac:dyDescent="0.3">
      <c r="A73" s="96" t="s">
        <v>224</v>
      </c>
      <c r="B73" s="98" t="s">
        <v>1779</v>
      </c>
      <c r="C73" s="96" t="s">
        <v>83</v>
      </c>
      <c r="D73" s="106">
        <v>6.5</v>
      </c>
      <c r="E73" s="107">
        <v>106.8</v>
      </c>
      <c r="F73" s="94">
        <f t="shared" si="4"/>
        <v>694.2</v>
      </c>
    </row>
    <row r="74" spans="1:6" x14ac:dyDescent="0.3">
      <c r="A74" s="96" t="s">
        <v>226</v>
      </c>
      <c r="B74" s="98" t="s">
        <v>1780</v>
      </c>
      <c r="C74" s="96" t="s">
        <v>83</v>
      </c>
      <c r="D74" s="106">
        <v>6.5</v>
      </c>
      <c r="E74" s="107">
        <v>96.62</v>
      </c>
      <c r="F74" s="94">
        <f t="shared" si="4"/>
        <v>628.03</v>
      </c>
    </row>
    <row r="75" spans="1:6" x14ac:dyDescent="0.3">
      <c r="A75" s="96" t="s">
        <v>228</v>
      </c>
      <c r="B75" s="98" t="s">
        <v>1781</v>
      </c>
      <c r="C75" s="96" t="s">
        <v>179</v>
      </c>
      <c r="D75" s="106">
        <v>7.5</v>
      </c>
      <c r="E75" s="107">
        <v>150.62</v>
      </c>
      <c r="F75" s="94">
        <f t="shared" si="4"/>
        <v>1129.6500000000001</v>
      </c>
    </row>
    <row r="76" spans="1:6" ht="39.6" x14ac:dyDescent="0.3">
      <c r="A76" s="96" t="s">
        <v>232</v>
      </c>
      <c r="B76" s="98" t="s">
        <v>1782</v>
      </c>
      <c r="C76" s="96" t="s">
        <v>115</v>
      </c>
      <c r="D76" s="106">
        <v>98</v>
      </c>
      <c r="E76" s="107">
        <v>141.13999999999999</v>
      </c>
      <c r="F76" s="94">
        <f t="shared" si="4"/>
        <v>13831.72</v>
      </c>
    </row>
    <row r="77" spans="1:6" ht="39.6" x14ac:dyDescent="0.3">
      <c r="A77" s="96" t="s">
        <v>234</v>
      </c>
      <c r="B77" s="98" t="s">
        <v>1783</v>
      </c>
      <c r="C77" s="96" t="s">
        <v>115</v>
      </c>
      <c r="D77" s="106">
        <v>178</v>
      </c>
      <c r="E77" s="107">
        <v>64.150000000000006</v>
      </c>
      <c r="F77" s="94">
        <f t="shared" si="4"/>
        <v>11418.7</v>
      </c>
    </row>
    <row r="78" spans="1:6" ht="26.4" x14ac:dyDescent="0.3">
      <c r="A78" s="96" t="s">
        <v>236</v>
      </c>
      <c r="B78" s="98" t="s">
        <v>1784</v>
      </c>
      <c r="C78" s="96" t="s">
        <v>115</v>
      </c>
      <c r="D78" s="106">
        <v>178</v>
      </c>
      <c r="E78" s="107">
        <v>216.23</v>
      </c>
      <c r="F78" s="94">
        <f t="shared" si="4"/>
        <v>38488.94</v>
      </c>
    </row>
    <row r="79" spans="1:6" ht="26.4" x14ac:dyDescent="0.3">
      <c r="A79" s="96" t="s">
        <v>238</v>
      </c>
      <c r="B79" s="98" t="s">
        <v>1785</v>
      </c>
      <c r="C79" s="96" t="s">
        <v>115</v>
      </c>
      <c r="D79" s="106">
        <v>457.78</v>
      </c>
      <c r="E79" s="107">
        <v>0</v>
      </c>
      <c r="F79" s="94">
        <f t="shared" si="4"/>
        <v>0</v>
      </c>
    </row>
    <row r="80" spans="1:6" ht="39.6" x14ac:dyDescent="0.3">
      <c r="A80" s="96" t="s">
        <v>240</v>
      </c>
      <c r="B80" s="98" t="s">
        <v>1147</v>
      </c>
      <c r="C80" s="96" t="s">
        <v>115</v>
      </c>
      <c r="D80" s="106">
        <v>457.78</v>
      </c>
      <c r="E80" s="107">
        <v>0</v>
      </c>
      <c r="F80" s="94">
        <f t="shared" si="4"/>
        <v>0</v>
      </c>
    </row>
    <row r="81" spans="1:6" x14ac:dyDescent="0.3">
      <c r="A81" s="84" t="s">
        <v>1786</v>
      </c>
      <c r="B81" s="95" t="s">
        <v>1787</v>
      </c>
      <c r="C81" s="86" t="s">
        <v>73</v>
      </c>
      <c r="D81" s="87"/>
      <c r="E81" s="88"/>
      <c r="F81" s="89">
        <f>SUM(F82:F90)</f>
        <v>159454.84</v>
      </c>
    </row>
    <row r="82" spans="1:6" ht="39.6" x14ac:dyDescent="0.3">
      <c r="A82" s="96" t="s">
        <v>272</v>
      </c>
      <c r="B82" s="98" t="s">
        <v>1788</v>
      </c>
      <c r="C82" s="96" t="s">
        <v>83</v>
      </c>
      <c r="D82" s="97">
        <v>509.54</v>
      </c>
      <c r="E82" s="99">
        <v>4.33</v>
      </c>
      <c r="F82" s="94">
        <f t="shared" ref="F82:F90" si="5">ROUNDDOWN(E82*D82,2)</f>
        <v>2206.3000000000002</v>
      </c>
    </row>
    <row r="83" spans="1:6" ht="52.8" x14ac:dyDescent="0.3">
      <c r="A83" s="96" t="s">
        <v>274</v>
      </c>
      <c r="B83" s="98" t="s">
        <v>1013</v>
      </c>
      <c r="C83" s="96" t="s">
        <v>83</v>
      </c>
      <c r="D83" s="97">
        <v>408.47</v>
      </c>
      <c r="E83" s="99">
        <v>38.46</v>
      </c>
      <c r="F83" s="94">
        <f t="shared" si="5"/>
        <v>15709.75</v>
      </c>
    </row>
    <row r="84" spans="1:6" ht="52.8" x14ac:dyDescent="0.3">
      <c r="A84" s="96" t="s">
        <v>276</v>
      </c>
      <c r="B84" s="98" t="s">
        <v>1180</v>
      </c>
      <c r="C84" s="90" t="s">
        <v>83</v>
      </c>
      <c r="D84" s="97">
        <v>101.06</v>
      </c>
      <c r="E84" s="99">
        <v>41.97</v>
      </c>
      <c r="F84" s="94">
        <f t="shared" si="5"/>
        <v>4241.4799999999996</v>
      </c>
    </row>
    <row r="85" spans="1:6" ht="39.6" x14ac:dyDescent="0.3">
      <c r="A85" s="96" t="s">
        <v>278</v>
      </c>
      <c r="B85" s="98" t="s">
        <v>1789</v>
      </c>
      <c r="C85" s="96" t="s">
        <v>83</v>
      </c>
      <c r="D85" s="97">
        <v>101.06</v>
      </c>
      <c r="E85" s="99">
        <v>130.59</v>
      </c>
      <c r="F85" s="94">
        <f t="shared" si="5"/>
        <v>13197.42</v>
      </c>
    </row>
    <row r="86" spans="1:6" ht="39.6" x14ac:dyDescent="0.3">
      <c r="A86" s="96" t="s">
        <v>280</v>
      </c>
      <c r="B86" s="91" t="s">
        <v>1790</v>
      </c>
      <c r="C86" s="96" t="s">
        <v>83</v>
      </c>
      <c r="D86" s="97">
        <v>84.42</v>
      </c>
      <c r="E86" s="99">
        <v>98.13</v>
      </c>
      <c r="F86" s="94">
        <f t="shared" si="5"/>
        <v>8284.1299999999992</v>
      </c>
    </row>
    <row r="87" spans="1:6" x14ac:dyDescent="0.3">
      <c r="A87" s="96" t="s">
        <v>1791</v>
      </c>
      <c r="B87" s="98" t="s">
        <v>1792</v>
      </c>
      <c r="C87" s="96" t="s">
        <v>83</v>
      </c>
      <c r="D87" s="97">
        <v>26.66</v>
      </c>
      <c r="E87" s="99">
        <v>48.97</v>
      </c>
      <c r="F87" s="94">
        <f t="shared" si="5"/>
        <v>1305.54</v>
      </c>
    </row>
    <row r="88" spans="1:6" ht="26.4" x14ac:dyDescent="0.3">
      <c r="A88" s="96" t="s">
        <v>1793</v>
      </c>
      <c r="B88" s="98" t="s">
        <v>1794</v>
      </c>
      <c r="C88" s="96" t="s">
        <v>83</v>
      </c>
      <c r="D88" s="97">
        <v>405.18</v>
      </c>
      <c r="E88" s="99">
        <v>170.53</v>
      </c>
      <c r="F88" s="94">
        <f t="shared" si="5"/>
        <v>69095.34</v>
      </c>
    </row>
    <row r="89" spans="1:6" ht="39.6" x14ac:dyDescent="0.3">
      <c r="A89" s="96" t="s">
        <v>1795</v>
      </c>
      <c r="B89" s="98" t="s">
        <v>1796</v>
      </c>
      <c r="C89" s="96" t="s">
        <v>115</v>
      </c>
      <c r="D89" s="97">
        <v>602</v>
      </c>
      <c r="E89" s="99">
        <v>7.75</v>
      </c>
      <c r="F89" s="94">
        <f t="shared" si="5"/>
        <v>4665.5</v>
      </c>
    </row>
    <row r="90" spans="1:6" ht="39.6" x14ac:dyDescent="0.3">
      <c r="A90" s="96" t="s">
        <v>1797</v>
      </c>
      <c r="B90" s="98" t="s">
        <v>1798</v>
      </c>
      <c r="C90" s="96" t="s">
        <v>115</v>
      </c>
      <c r="D90" s="97">
        <v>602</v>
      </c>
      <c r="E90" s="99">
        <v>67.69</v>
      </c>
      <c r="F90" s="94">
        <f t="shared" si="5"/>
        <v>40749.379999999997</v>
      </c>
    </row>
    <row r="91" spans="1:6" x14ac:dyDescent="0.3">
      <c r="A91" s="84" t="s">
        <v>1799</v>
      </c>
      <c r="B91" s="95" t="s">
        <v>692</v>
      </c>
      <c r="C91" s="86" t="s">
        <v>73</v>
      </c>
      <c r="D91" s="87"/>
      <c r="E91" s="88"/>
      <c r="F91" s="89">
        <f>SUM(F92:F101)</f>
        <v>127352.92</v>
      </c>
    </row>
    <row r="92" spans="1:6" ht="26.4" x14ac:dyDescent="0.3">
      <c r="A92" s="90" t="s">
        <v>1800</v>
      </c>
      <c r="B92" s="98" t="s">
        <v>1801</v>
      </c>
      <c r="C92" s="96" t="s">
        <v>83</v>
      </c>
      <c r="D92" s="97">
        <v>1.86</v>
      </c>
      <c r="E92" s="99">
        <v>517.37</v>
      </c>
      <c r="F92" s="94">
        <f t="shared" ref="F92:F101" si="6">ROUNDDOWN(E92*D92,2)</f>
        <v>962.3</v>
      </c>
    </row>
    <row r="93" spans="1:6" x14ac:dyDescent="0.3">
      <c r="A93" s="90" t="s">
        <v>285</v>
      </c>
      <c r="B93" s="98" t="s">
        <v>1802</v>
      </c>
      <c r="C93" s="96" t="s">
        <v>83</v>
      </c>
      <c r="D93" s="97">
        <v>13.7</v>
      </c>
      <c r="E93" s="99">
        <v>1235.6400000000001</v>
      </c>
      <c r="F93" s="94">
        <f t="shared" si="6"/>
        <v>16928.259999999998</v>
      </c>
    </row>
    <row r="94" spans="1:6" ht="39.6" x14ac:dyDescent="0.3">
      <c r="A94" s="90" t="s">
        <v>287</v>
      </c>
      <c r="B94" s="98" t="s">
        <v>1803</v>
      </c>
      <c r="C94" s="96" t="s">
        <v>217</v>
      </c>
      <c r="D94" s="97">
        <v>2</v>
      </c>
      <c r="E94" s="99">
        <v>741.86</v>
      </c>
      <c r="F94" s="94">
        <f t="shared" si="6"/>
        <v>1483.72</v>
      </c>
    </row>
    <row r="95" spans="1:6" x14ac:dyDescent="0.3">
      <c r="A95" s="90" t="s">
        <v>289</v>
      </c>
      <c r="B95" s="98" t="s">
        <v>1804</v>
      </c>
      <c r="C95" s="96" t="s">
        <v>83</v>
      </c>
      <c r="D95" s="97">
        <v>24.43</v>
      </c>
      <c r="E95" s="99">
        <v>2353.12</v>
      </c>
      <c r="F95" s="94">
        <f t="shared" si="6"/>
        <v>57486.720000000001</v>
      </c>
    </row>
    <row r="96" spans="1:6" x14ac:dyDescent="0.3">
      <c r="A96" s="90" t="s">
        <v>291</v>
      </c>
      <c r="B96" s="98" t="s">
        <v>1805</v>
      </c>
      <c r="C96" s="96" t="s">
        <v>83</v>
      </c>
      <c r="D96" s="97">
        <v>2.8</v>
      </c>
      <c r="E96" s="99">
        <v>373.95</v>
      </c>
      <c r="F96" s="94">
        <f t="shared" si="6"/>
        <v>1047.06</v>
      </c>
    </row>
    <row r="97" spans="1:6" x14ac:dyDescent="0.3">
      <c r="A97" s="90" t="s">
        <v>293</v>
      </c>
      <c r="B97" s="98" t="s">
        <v>1806</v>
      </c>
      <c r="C97" s="96" t="s">
        <v>83</v>
      </c>
      <c r="D97" s="97">
        <v>13.68</v>
      </c>
      <c r="E97" s="99">
        <v>1101.23</v>
      </c>
      <c r="F97" s="94">
        <f t="shared" si="6"/>
        <v>15064.82</v>
      </c>
    </row>
    <row r="98" spans="1:6" x14ac:dyDescent="0.3">
      <c r="A98" s="90" t="s">
        <v>295</v>
      </c>
      <c r="B98" s="98" t="s">
        <v>1807</v>
      </c>
      <c r="C98" s="96" t="s">
        <v>83</v>
      </c>
      <c r="D98" s="97">
        <v>20.9</v>
      </c>
      <c r="E98" s="99">
        <v>689.53</v>
      </c>
      <c r="F98" s="94">
        <f t="shared" si="6"/>
        <v>14411.17</v>
      </c>
    </row>
    <row r="99" spans="1:6" ht="39.6" x14ac:dyDescent="0.3">
      <c r="A99" s="90" t="s">
        <v>1808</v>
      </c>
      <c r="B99" s="98" t="s">
        <v>1155</v>
      </c>
      <c r="C99" s="96" t="s">
        <v>83</v>
      </c>
      <c r="D99" s="97">
        <v>2.39</v>
      </c>
      <c r="E99" s="99">
        <v>765.43</v>
      </c>
      <c r="F99" s="94">
        <f t="shared" si="6"/>
        <v>1829.37</v>
      </c>
    </row>
    <row r="100" spans="1:6" ht="26.4" x14ac:dyDescent="0.3">
      <c r="A100" s="90" t="s">
        <v>1809</v>
      </c>
      <c r="B100" s="98" t="s">
        <v>1810</v>
      </c>
      <c r="C100" s="96" t="s">
        <v>83</v>
      </c>
      <c r="D100" s="97">
        <v>18.440000000000001</v>
      </c>
      <c r="E100" s="99">
        <v>797.95</v>
      </c>
      <c r="F100" s="94">
        <f t="shared" si="6"/>
        <v>14714.19</v>
      </c>
    </row>
    <row r="101" spans="1:6" ht="26.4" x14ac:dyDescent="0.3">
      <c r="A101" s="90" t="s">
        <v>1811</v>
      </c>
      <c r="B101" s="98" t="s">
        <v>1812</v>
      </c>
      <c r="C101" s="96" t="s">
        <v>1813</v>
      </c>
      <c r="D101" s="97">
        <v>7</v>
      </c>
      <c r="E101" s="99">
        <v>489.33</v>
      </c>
      <c r="F101" s="94">
        <f t="shared" si="6"/>
        <v>3425.31</v>
      </c>
    </row>
    <row r="102" spans="1:6" x14ac:dyDescent="0.3">
      <c r="A102" s="84" t="s">
        <v>1814</v>
      </c>
      <c r="B102" s="95" t="s">
        <v>703</v>
      </c>
      <c r="C102" s="86" t="s">
        <v>73</v>
      </c>
      <c r="D102" s="87"/>
      <c r="E102" s="88"/>
      <c r="F102" s="89">
        <f>SUM(F103:F108)</f>
        <v>59769.58</v>
      </c>
    </row>
    <row r="103" spans="1:6" ht="26.4" x14ac:dyDescent="0.3">
      <c r="A103" s="90" t="s">
        <v>298</v>
      </c>
      <c r="B103" s="98" t="s">
        <v>1188</v>
      </c>
      <c r="C103" s="108" t="s">
        <v>83</v>
      </c>
      <c r="D103" s="97">
        <v>985.94</v>
      </c>
      <c r="E103" s="99">
        <v>26.46</v>
      </c>
      <c r="F103" s="94">
        <f t="shared" ref="F103:F108" si="7">ROUNDDOWN(E103*D103,2)</f>
        <v>26087.97</v>
      </c>
    </row>
    <row r="104" spans="1:6" ht="26.4" x14ac:dyDescent="0.3">
      <c r="A104" s="96" t="s">
        <v>300</v>
      </c>
      <c r="B104" s="98" t="s">
        <v>1815</v>
      </c>
      <c r="C104" s="108" t="s">
        <v>83</v>
      </c>
      <c r="D104" s="97">
        <v>1094.29</v>
      </c>
      <c r="E104" s="99">
        <v>12.52</v>
      </c>
      <c r="F104" s="94">
        <f t="shared" si="7"/>
        <v>13700.51</v>
      </c>
    </row>
    <row r="105" spans="1:6" ht="26.4" x14ac:dyDescent="0.3">
      <c r="A105" s="96" t="s">
        <v>302</v>
      </c>
      <c r="B105" s="109" t="s">
        <v>1190</v>
      </c>
      <c r="C105" s="108" t="s">
        <v>83</v>
      </c>
      <c r="D105" s="97">
        <v>161.61000000000001</v>
      </c>
      <c r="E105" s="99">
        <v>17.3</v>
      </c>
      <c r="F105" s="94">
        <f t="shared" si="7"/>
        <v>2795.85</v>
      </c>
    </row>
    <row r="106" spans="1:6" ht="26.4" x14ac:dyDescent="0.3">
      <c r="A106" s="96" t="s">
        <v>304</v>
      </c>
      <c r="B106" s="109" t="s">
        <v>1816</v>
      </c>
      <c r="C106" s="108" t="s">
        <v>83</v>
      </c>
      <c r="D106" s="97">
        <v>26.66</v>
      </c>
      <c r="E106" s="99">
        <v>14.73</v>
      </c>
      <c r="F106" s="94">
        <f t="shared" si="7"/>
        <v>392.7</v>
      </c>
    </row>
    <row r="107" spans="1:6" ht="26.4" x14ac:dyDescent="0.3">
      <c r="A107" s="96" t="s">
        <v>306</v>
      </c>
      <c r="B107" s="109" t="s">
        <v>1817</v>
      </c>
      <c r="C107" s="108" t="s">
        <v>83</v>
      </c>
      <c r="D107" s="97">
        <v>1636.44</v>
      </c>
      <c r="E107" s="99">
        <v>8.44</v>
      </c>
      <c r="F107" s="94">
        <f t="shared" si="7"/>
        <v>13811.55</v>
      </c>
    </row>
    <row r="108" spans="1:6" ht="26.4" x14ac:dyDescent="0.3">
      <c r="A108" s="96" t="s">
        <v>308</v>
      </c>
      <c r="B108" s="109" t="s">
        <v>1818</v>
      </c>
      <c r="C108" s="108" t="s">
        <v>115</v>
      </c>
      <c r="D108" s="97">
        <v>1100</v>
      </c>
      <c r="E108" s="99">
        <v>2.71</v>
      </c>
      <c r="F108" s="94">
        <f t="shared" si="7"/>
        <v>2981</v>
      </c>
    </row>
    <row r="109" spans="1:6" x14ac:dyDescent="0.3">
      <c r="A109" s="84" t="s">
        <v>1819</v>
      </c>
      <c r="B109" s="95" t="s">
        <v>1209</v>
      </c>
      <c r="C109" s="86" t="s">
        <v>73</v>
      </c>
      <c r="D109" s="87"/>
      <c r="E109" s="88"/>
      <c r="F109" s="89">
        <f>SUM(F110:F120)</f>
        <v>93996.41</v>
      </c>
    </row>
    <row r="110" spans="1:6" ht="39.6" x14ac:dyDescent="0.3">
      <c r="A110" s="90" t="s">
        <v>331</v>
      </c>
      <c r="B110" s="98" t="s">
        <v>1820</v>
      </c>
      <c r="C110" s="108" t="s">
        <v>83</v>
      </c>
      <c r="D110" s="97">
        <v>343.3</v>
      </c>
      <c r="E110" s="99">
        <v>41.84</v>
      </c>
      <c r="F110" s="94">
        <f t="shared" ref="F110:F120" si="8">ROUNDDOWN(E110*D110,2)</f>
        <v>14363.67</v>
      </c>
    </row>
    <row r="111" spans="1:6" ht="26.4" x14ac:dyDescent="0.3">
      <c r="A111" s="90" t="s">
        <v>333</v>
      </c>
      <c r="B111" s="98" t="s">
        <v>1821</v>
      </c>
      <c r="C111" s="108" t="s">
        <v>83</v>
      </c>
      <c r="D111" s="97">
        <v>190.18</v>
      </c>
      <c r="E111" s="99">
        <v>55.71</v>
      </c>
      <c r="F111" s="94">
        <f t="shared" si="8"/>
        <v>10594.92</v>
      </c>
    </row>
    <row r="112" spans="1:6" x14ac:dyDescent="0.3">
      <c r="A112" s="90" t="s">
        <v>334</v>
      </c>
      <c r="B112" s="98" t="s">
        <v>1822</v>
      </c>
      <c r="C112" s="108" t="s">
        <v>83</v>
      </c>
      <c r="D112" s="97">
        <v>94.53</v>
      </c>
      <c r="E112" s="99">
        <v>65.25</v>
      </c>
      <c r="F112" s="94">
        <f t="shared" si="8"/>
        <v>6168.08</v>
      </c>
    </row>
    <row r="113" spans="1:6" ht="39.6" x14ac:dyDescent="0.3">
      <c r="A113" s="90" t="s">
        <v>336</v>
      </c>
      <c r="B113" s="98" t="s">
        <v>1823</v>
      </c>
      <c r="C113" s="108" t="s">
        <v>83</v>
      </c>
      <c r="D113" s="97">
        <v>26.66</v>
      </c>
      <c r="E113" s="99">
        <v>108.23</v>
      </c>
      <c r="F113" s="94">
        <f t="shared" si="8"/>
        <v>2885.41</v>
      </c>
    </row>
    <row r="114" spans="1:6" x14ac:dyDescent="0.3">
      <c r="A114" s="90" t="s">
        <v>338</v>
      </c>
      <c r="B114" s="98" t="s">
        <v>1824</v>
      </c>
      <c r="C114" s="108" t="s">
        <v>83</v>
      </c>
      <c r="D114" s="97">
        <v>156.4</v>
      </c>
      <c r="E114" s="99">
        <v>130.02000000000001</v>
      </c>
      <c r="F114" s="94">
        <f t="shared" si="8"/>
        <v>20335.12</v>
      </c>
    </row>
    <row r="115" spans="1:6" x14ac:dyDescent="0.3">
      <c r="A115" s="90" t="s">
        <v>340</v>
      </c>
      <c r="B115" s="98" t="s">
        <v>1825</v>
      </c>
      <c r="C115" s="108" t="s">
        <v>120</v>
      </c>
      <c r="D115" s="97">
        <v>10.77</v>
      </c>
      <c r="E115" s="99">
        <v>284.88</v>
      </c>
      <c r="F115" s="94">
        <f t="shared" si="8"/>
        <v>3068.15</v>
      </c>
    </row>
    <row r="116" spans="1:6" x14ac:dyDescent="0.3">
      <c r="A116" s="90" t="s">
        <v>341</v>
      </c>
      <c r="B116" s="98" t="s">
        <v>678</v>
      </c>
      <c r="C116" s="108" t="s">
        <v>83</v>
      </c>
      <c r="D116" s="97">
        <v>11.72</v>
      </c>
      <c r="E116" s="99">
        <v>16.75</v>
      </c>
      <c r="F116" s="94">
        <f t="shared" si="8"/>
        <v>196.31</v>
      </c>
    </row>
    <row r="117" spans="1:6" x14ac:dyDescent="0.3">
      <c r="A117" s="90" t="s">
        <v>343</v>
      </c>
      <c r="B117" s="109" t="s">
        <v>1826</v>
      </c>
      <c r="C117" s="108" t="s">
        <v>179</v>
      </c>
      <c r="D117" s="97">
        <v>6.35</v>
      </c>
      <c r="E117" s="99">
        <v>119.86</v>
      </c>
      <c r="F117" s="94">
        <f t="shared" si="8"/>
        <v>761.11</v>
      </c>
    </row>
    <row r="118" spans="1:6" ht="26.4" x14ac:dyDescent="0.3">
      <c r="A118" s="90" t="s">
        <v>344</v>
      </c>
      <c r="B118" s="109" t="s">
        <v>1817</v>
      </c>
      <c r="C118" s="108" t="s">
        <v>83</v>
      </c>
      <c r="D118" s="97">
        <v>11.72</v>
      </c>
      <c r="E118" s="99">
        <v>8.44</v>
      </c>
      <c r="F118" s="94">
        <f t="shared" si="8"/>
        <v>98.91</v>
      </c>
    </row>
    <row r="119" spans="1:6" ht="26.4" x14ac:dyDescent="0.3">
      <c r="A119" s="90" t="s">
        <v>1827</v>
      </c>
      <c r="B119" s="109" t="s">
        <v>1828</v>
      </c>
      <c r="C119" s="108" t="s">
        <v>115</v>
      </c>
      <c r="D119" s="97">
        <v>147.11000000000001</v>
      </c>
      <c r="E119" s="99">
        <v>206.23</v>
      </c>
      <c r="F119" s="94">
        <f t="shared" si="8"/>
        <v>30338.49</v>
      </c>
    </row>
    <row r="120" spans="1:6" x14ac:dyDescent="0.3">
      <c r="A120" s="90" t="s">
        <v>1829</v>
      </c>
      <c r="B120" s="109" t="s">
        <v>1830</v>
      </c>
      <c r="C120" s="108" t="s">
        <v>179</v>
      </c>
      <c r="D120" s="97">
        <v>119.83</v>
      </c>
      <c r="E120" s="99">
        <v>43.28</v>
      </c>
      <c r="F120" s="94">
        <f t="shared" si="8"/>
        <v>5186.24</v>
      </c>
    </row>
    <row r="121" spans="1:6" x14ac:dyDescent="0.3">
      <c r="A121" s="84" t="s">
        <v>1831</v>
      </c>
      <c r="B121" s="95" t="s">
        <v>1832</v>
      </c>
      <c r="C121" s="86" t="s">
        <v>73</v>
      </c>
      <c r="D121" s="87"/>
      <c r="E121" s="88"/>
      <c r="F121" s="89">
        <f>SUM(F122:F159)</f>
        <v>51373.729999999981</v>
      </c>
    </row>
    <row r="122" spans="1:6" ht="26.4" x14ac:dyDescent="0.3">
      <c r="A122" s="90" t="s">
        <v>351</v>
      </c>
      <c r="B122" s="98" t="s">
        <v>99</v>
      </c>
      <c r="C122" s="108" t="s">
        <v>120</v>
      </c>
      <c r="D122" s="97">
        <v>3.13</v>
      </c>
      <c r="E122" s="99">
        <v>81.680000000000007</v>
      </c>
      <c r="F122" s="94">
        <f t="shared" ref="F122:F159" si="9">ROUNDDOWN(E122*D122,2)</f>
        <v>255.65</v>
      </c>
    </row>
    <row r="123" spans="1:6" ht="26.4" x14ac:dyDescent="0.3">
      <c r="A123" s="96" t="s">
        <v>353</v>
      </c>
      <c r="B123" s="98" t="s">
        <v>1773</v>
      </c>
      <c r="C123" s="108" t="s">
        <v>120</v>
      </c>
      <c r="D123" s="97">
        <v>3.11</v>
      </c>
      <c r="E123" s="99">
        <v>24.03</v>
      </c>
      <c r="F123" s="94">
        <f t="shared" si="9"/>
        <v>74.73</v>
      </c>
    </row>
    <row r="124" spans="1:6" ht="26.4" x14ac:dyDescent="0.3">
      <c r="A124" s="96" t="s">
        <v>355</v>
      </c>
      <c r="B124" s="98" t="s">
        <v>1833</v>
      </c>
      <c r="C124" s="108" t="s">
        <v>179</v>
      </c>
      <c r="D124" s="97">
        <v>353.52</v>
      </c>
      <c r="E124" s="99">
        <v>11.67</v>
      </c>
      <c r="F124" s="94">
        <f t="shared" si="9"/>
        <v>4125.57</v>
      </c>
    </row>
    <row r="125" spans="1:6" ht="26.4" x14ac:dyDescent="0.3">
      <c r="A125" s="96" t="s">
        <v>357</v>
      </c>
      <c r="B125" s="98" t="s">
        <v>1834</v>
      </c>
      <c r="C125" s="108" t="s">
        <v>179</v>
      </c>
      <c r="D125" s="97">
        <v>130.22</v>
      </c>
      <c r="E125" s="99">
        <v>10.81</v>
      </c>
      <c r="F125" s="94">
        <f t="shared" si="9"/>
        <v>1407.67</v>
      </c>
    </row>
    <row r="126" spans="1:6" ht="26.4" x14ac:dyDescent="0.3">
      <c r="A126" s="96" t="s">
        <v>359</v>
      </c>
      <c r="B126" s="98" t="s">
        <v>1835</v>
      </c>
      <c r="C126" s="108" t="s">
        <v>217</v>
      </c>
      <c r="D126" s="97">
        <v>2</v>
      </c>
      <c r="E126" s="99">
        <v>20.78</v>
      </c>
      <c r="F126" s="94">
        <f t="shared" si="9"/>
        <v>41.56</v>
      </c>
    </row>
    <row r="127" spans="1:6" x14ac:dyDescent="0.3">
      <c r="A127" s="90" t="s">
        <v>361</v>
      </c>
      <c r="B127" s="98" t="s">
        <v>1836</v>
      </c>
      <c r="C127" s="108" t="s">
        <v>179</v>
      </c>
      <c r="D127" s="97">
        <v>13.8</v>
      </c>
      <c r="E127" s="99">
        <v>51.4</v>
      </c>
      <c r="F127" s="94">
        <f t="shared" si="9"/>
        <v>709.32</v>
      </c>
    </row>
    <row r="128" spans="1:6" ht="26.4" x14ac:dyDescent="0.3">
      <c r="A128" s="90" t="s">
        <v>363</v>
      </c>
      <c r="B128" s="98" t="s">
        <v>1837</v>
      </c>
      <c r="C128" s="108" t="s">
        <v>217</v>
      </c>
      <c r="D128" s="97">
        <v>1</v>
      </c>
      <c r="E128" s="99">
        <v>59.51</v>
      </c>
      <c r="F128" s="94">
        <f t="shared" si="9"/>
        <v>59.51</v>
      </c>
    </row>
    <row r="129" spans="1:6" ht="26.4" x14ac:dyDescent="0.3">
      <c r="A129" s="90" t="s">
        <v>365</v>
      </c>
      <c r="B129" s="98" t="s">
        <v>1838</v>
      </c>
      <c r="C129" s="108" t="s">
        <v>217</v>
      </c>
      <c r="D129" s="97">
        <v>1</v>
      </c>
      <c r="E129" s="99">
        <v>34.270000000000003</v>
      </c>
      <c r="F129" s="94">
        <f t="shared" si="9"/>
        <v>34.270000000000003</v>
      </c>
    </row>
    <row r="130" spans="1:6" ht="39.6" x14ac:dyDescent="0.3">
      <c r="A130" s="90" t="s">
        <v>367</v>
      </c>
      <c r="B130" s="98" t="s">
        <v>247</v>
      </c>
      <c r="C130" s="108" t="s">
        <v>217</v>
      </c>
      <c r="D130" s="97">
        <v>1</v>
      </c>
      <c r="E130" s="99">
        <v>922.87</v>
      </c>
      <c r="F130" s="94">
        <f t="shared" si="9"/>
        <v>922.87</v>
      </c>
    </row>
    <row r="131" spans="1:6" x14ac:dyDescent="0.3">
      <c r="A131" s="90" t="s">
        <v>369</v>
      </c>
      <c r="B131" s="98" t="s">
        <v>1839</v>
      </c>
      <c r="C131" s="108" t="s">
        <v>217</v>
      </c>
      <c r="D131" s="97">
        <v>3</v>
      </c>
      <c r="E131" s="99">
        <v>69.680000000000007</v>
      </c>
      <c r="F131" s="94">
        <f t="shared" si="9"/>
        <v>209.04</v>
      </c>
    </row>
    <row r="132" spans="1:6" x14ac:dyDescent="0.3">
      <c r="A132" s="90" t="s">
        <v>1840</v>
      </c>
      <c r="B132" s="98" t="s">
        <v>1841</v>
      </c>
      <c r="C132" s="108" t="s">
        <v>179</v>
      </c>
      <c r="D132" s="97">
        <v>18.8</v>
      </c>
      <c r="E132" s="99">
        <v>62.37</v>
      </c>
      <c r="F132" s="94">
        <f t="shared" si="9"/>
        <v>1172.55</v>
      </c>
    </row>
    <row r="133" spans="1:6" x14ac:dyDescent="0.3">
      <c r="A133" s="90" t="s">
        <v>1842</v>
      </c>
      <c r="B133" s="98" t="s">
        <v>1843</v>
      </c>
      <c r="C133" s="108" t="s">
        <v>217</v>
      </c>
      <c r="D133" s="97">
        <v>4</v>
      </c>
      <c r="E133" s="99">
        <v>14.04</v>
      </c>
      <c r="F133" s="94">
        <f t="shared" si="9"/>
        <v>56.16</v>
      </c>
    </row>
    <row r="134" spans="1:6" x14ac:dyDescent="0.3">
      <c r="A134" s="90" t="s">
        <v>1844</v>
      </c>
      <c r="B134" s="98" t="s">
        <v>1845</v>
      </c>
      <c r="C134" s="108" t="s">
        <v>217</v>
      </c>
      <c r="D134" s="97">
        <v>3</v>
      </c>
      <c r="E134" s="99">
        <v>15.3</v>
      </c>
      <c r="F134" s="94">
        <f t="shared" si="9"/>
        <v>45.9</v>
      </c>
    </row>
    <row r="135" spans="1:6" x14ac:dyDescent="0.3">
      <c r="A135" s="90" t="s">
        <v>1846</v>
      </c>
      <c r="B135" s="98" t="s">
        <v>1847</v>
      </c>
      <c r="C135" s="108" t="s">
        <v>217</v>
      </c>
      <c r="D135" s="97">
        <v>2</v>
      </c>
      <c r="E135" s="99">
        <v>16.87</v>
      </c>
      <c r="F135" s="94">
        <f t="shared" si="9"/>
        <v>33.74</v>
      </c>
    </row>
    <row r="136" spans="1:6" ht="26.4" x14ac:dyDescent="0.3">
      <c r="A136" s="90" t="s">
        <v>1848</v>
      </c>
      <c r="B136" s="98" t="s">
        <v>1849</v>
      </c>
      <c r="C136" s="108" t="s">
        <v>217</v>
      </c>
      <c r="D136" s="97">
        <v>8</v>
      </c>
      <c r="E136" s="99">
        <v>21.43</v>
      </c>
      <c r="F136" s="94">
        <f t="shared" si="9"/>
        <v>171.44</v>
      </c>
    </row>
    <row r="137" spans="1:6" ht="26.4" x14ac:dyDescent="0.3">
      <c r="A137" s="90" t="s">
        <v>1850</v>
      </c>
      <c r="B137" s="98" t="s">
        <v>1851</v>
      </c>
      <c r="C137" s="108" t="s">
        <v>217</v>
      </c>
      <c r="D137" s="97">
        <v>26</v>
      </c>
      <c r="E137" s="99">
        <v>20.440000000000001</v>
      </c>
      <c r="F137" s="94">
        <f t="shared" si="9"/>
        <v>531.44000000000005</v>
      </c>
    </row>
    <row r="138" spans="1:6" ht="26.4" x14ac:dyDescent="0.3">
      <c r="A138" s="90" t="s">
        <v>1852</v>
      </c>
      <c r="B138" s="98" t="s">
        <v>1853</v>
      </c>
      <c r="C138" s="108" t="s">
        <v>217</v>
      </c>
      <c r="D138" s="97">
        <v>38</v>
      </c>
      <c r="E138" s="99">
        <v>27.84</v>
      </c>
      <c r="F138" s="94">
        <f t="shared" si="9"/>
        <v>1057.92</v>
      </c>
    </row>
    <row r="139" spans="1:6" ht="26.4" x14ac:dyDescent="0.3">
      <c r="A139" s="96" t="s">
        <v>1854</v>
      </c>
      <c r="B139" s="98" t="s">
        <v>1855</v>
      </c>
      <c r="C139" s="108" t="s">
        <v>217</v>
      </c>
      <c r="D139" s="97">
        <v>37</v>
      </c>
      <c r="E139" s="99">
        <v>26.83</v>
      </c>
      <c r="F139" s="94">
        <f t="shared" si="9"/>
        <v>992.71</v>
      </c>
    </row>
    <row r="140" spans="1:6" ht="26.4" x14ac:dyDescent="0.3">
      <c r="A140" s="96" t="s">
        <v>1856</v>
      </c>
      <c r="B140" s="98" t="s">
        <v>1857</v>
      </c>
      <c r="C140" s="108" t="s">
        <v>217</v>
      </c>
      <c r="D140" s="97">
        <v>2</v>
      </c>
      <c r="E140" s="99">
        <v>31.26</v>
      </c>
      <c r="F140" s="94">
        <f t="shared" si="9"/>
        <v>62.52</v>
      </c>
    </row>
    <row r="141" spans="1:6" ht="26.4" x14ac:dyDescent="0.3">
      <c r="A141" s="96" t="s">
        <v>1858</v>
      </c>
      <c r="B141" s="98" t="s">
        <v>1859</v>
      </c>
      <c r="C141" s="108" t="s">
        <v>179</v>
      </c>
      <c r="D141" s="97">
        <v>101.2</v>
      </c>
      <c r="E141" s="99">
        <v>16.64</v>
      </c>
      <c r="F141" s="94">
        <f t="shared" si="9"/>
        <v>1683.96</v>
      </c>
    </row>
    <row r="142" spans="1:6" ht="26.4" x14ac:dyDescent="0.3">
      <c r="A142" s="96" t="s">
        <v>1860</v>
      </c>
      <c r="B142" s="98" t="s">
        <v>1861</v>
      </c>
      <c r="C142" s="108" t="s">
        <v>217</v>
      </c>
      <c r="D142" s="97">
        <v>8</v>
      </c>
      <c r="E142" s="99">
        <v>39.200000000000003</v>
      </c>
      <c r="F142" s="94">
        <f t="shared" si="9"/>
        <v>313.60000000000002</v>
      </c>
    </row>
    <row r="143" spans="1:6" ht="26.4" x14ac:dyDescent="0.3">
      <c r="A143" s="96" t="s">
        <v>1862</v>
      </c>
      <c r="B143" s="98" t="s">
        <v>1863</v>
      </c>
      <c r="C143" s="108" t="s">
        <v>217</v>
      </c>
      <c r="D143" s="97">
        <v>7</v>
      </c>
      <c r="E143" s="99">
        <v>63.17</v>
      </c>
      <c r="F143" s="94">
        <f t="shared" si="9"/>
        <v>442.19</v>
      </c>
    </row>
    <row r="144" spans="1:6" ht="26.4" x14ac:dyDescent="0.3">
      <c r="A144" s="96" t="s">
        <v>1864</v>
      </c>
      <c r="B144" s="91" t="s">
        <v>1865</v>
      </c>
      <c r="C144" s="96" t="s">
        <v>217</v>
      </c>
      <c r="D144" s="106">
        <v>2</v>
      </c>
      <c r="E144" s="107">
        <v>87.09</v>
      </c>
      <c r="F144" s="94">
        <f t="shared" si="9"/>
        <v>174.18</v>
      </c>
    </row>
    <row r="145" spans="1:6" ht="26.4" x14ac:dyDescent="0.3">
      <c r="A145" s="96" t="s">
        <v>1866</v>
      </c>
      <c r="B145" s="91" t="s">
        <v>1867</v>
      </c>
      <c r="C145" s="96" t="s">
        <v>217</v>
      </c>
      <c r="D145" s="106">
        <v>38</v>
      </c>
      <c r="E145" s="107">
        <v>11.5</v>
      </c>
      <c r="F145" s="94">
        <f t="shared" si="9"/>
        <v>437</v>
      </c>
    </row>
    <row r="146" spans="1:6" ht="26.4" x14ac:dyDescent="0.3">
      <c r="A146" s="96" t="s">
        <v>1868</v>
      </c>
      <c r="B146" s="91" t="s">
        <v>1869</v>
      </c>
      <c r="C146" s="96" t="s">
        <v>217</v>
      </c>
      <c r="D146" s="106">
        <v>114</v>
      </c>
      <c r="E146" s="107">
        <v>33.89</v>
      </c>
      <c r="F146" s="94">
        <f t="shared" si="9"/>
        <v>3863.46</v>
      </c>
    </row>
    <row r="147" spans="1:6" ht="26.4" x14ac:dyDescent="0.3">
      <c r="A147" s="96" t="s">
        <v>1870</v>
      </c>
      <c r="B147" s="91" t="s">
        <v>1871</v>
      </c>
      <c r="C147" s="96" t="s">
        <v>217</v>
      </c>
      <c r="D147" s="106">
        <v>7</v>
      </c>
      <c r="E147" s="107">
        <v>37.9</v>
      </c>
      <c r="F147" s="94">
        <f t="shared" si="9"/>
        <v>265.3</v>
      </c>
    </row>
    <row r="148" spans="1:6" ht="26.4" x14ac:dyDescent="0.3">
      <c r="A148" s="96" t="s">
        <v>1872</v>
      </c>
      <c r="B148" s="91" t="s">
        <v>1873</v>
      </c>
      <c r="C148" s="96" t="s">
        <v>217</v>
      </c>
      <c r="D148" s="106">
        <v>8</v>
      </c>
      <c r="E148" s="107">
        <v>112.5</v>
      </c>
      <c r="F148" s="94">
        <f t="shared" si="9"/>
        <v>900</v>
      </c>
    </row>
    <row r="149" spans="1:6" ht="26.4" x14ac:dyDescent="0.3">
      <c r="A149" s="96" t="s">
        <v>1874</v>
      </c>
      <c r="B149" s="91" t="s">
        <v>1875</v>
      </c>
      <c r="C149" s="96" t="s">
        <v>76</v>
      </c>
      <c r="D149" s="106">
        <v>141</v>
      </c>
      <c r="E149" s="107">
        <v>102.55</v>
      </c>
      <c r="F149" s="94">
        <f t="shared" si="9"/>
        <v>14459.55</v>
      </c>
    </row>
    <row r="150" spans="1:6" ht="26.4" x14ac:dyDescent="0.3">
      <c r="A150" s="96" t="s">
        <v>1876</v>
      </c>
      <c r="B150" s="91" t="s">
        <v>1877</v>
      </c>
      <c r="C150" s="96" t="s">
        <v>179</v>
      </c>
      <c r="D150" s="106">
        <v>1680.93</v>
      </c>
      <c r="E150" s="107">
        <v>4.68</v>
      </c>
      <c r="F150" s="94">
        <f t="shared" si="9"/>
        <v>7866.75</v>
      </c>
    </row>
    <row r="151" spans="1:6" x14ac:dyDescent="0.3">
      <c r="A151" s="96" t="s">
        <v>1878</v>
      </c>
      <c r="B151" s="91" t="s">
        <v>1879</v>
      </c>
      <c r="C151" s="96" t="s">
        <v>179</v>
      </c>
      <c r="D151" s="106">
        <v>959.47</v>
      </c>
      <c r="E151" s="107">
        <v>8.2100000000000009</v>
      </c>
      <c r="F151" s="94">
        <f t="shared" si="9"/>
        <v>7877.24</v>
      </c>
    </row>
    <row r="152" spans="1:6" ht="26.4" x14ac:dyDescent="0.3">
      <c r="A152" s="96" t="s">
        <v>1880</v>
      </c>
      <c r="B152" s="91" t="s">
        <v>231</v>
      </c>
      <c r="C152" s="96" t="s">
        <v>217</v>
      </c>
      <c r="D152" s="106">
        <v>7</v>
      </c>
      <c r="E152" s="107">
        <v>16.62</v>
      </c>
      <c r="F152" s="94">
        <f t="shared" si="9"/>
        <v>116.34</v>
      </c>
    </row>
    <row r="153" spans="1:6" ht="26.4" x14ac:dyDescent="0.3">
      <c r="A153" s="96" t="s">
        <v>1881</v>
      </c>
      <c r="B153" s="91" t="s">
        <v>1882</v>
      </c>
      <c r="C153" s="96" t="s">
        <v>217</v>
      </c>
      <c r="D153" s="106">
        <v>3</v>
      </c>
      <c r="E153" s="107">
        <v>21.78</v>
      </c>
      <c r="F153" s="94">
        <f t="shared" si="9"/>
        <v>65.34</v>
      </c>
    </row>
    <row r="154" spans="1:6" ht="26.4" x14ac:dyDescent="0.3">
      <c r="A154" s="96" t="s">
        <v>1883</v>
      </c>
      <c r="B154" s="91" t="s">
        <v>229</v>
      </c>
      <c r="C154" s="96" t="s">
        <v>217</v>
      </c>
      <c r="D154" s="106">
        <v>8</v>
      </c>
      <c r="E154" s="107">
        <v>17.98</v>
      </c>
      <c r="F154" s="94">
        <f t="shared" si="9"/>
        <v>143.84</v>
      </c>
    </row>
    <row r="155" spans="1:6" ht="26.4" x14ac:dyDescent="0.3">
      <c r="A155" s="96" t="s">
        <v>1884</v>
      </c>
      <c r="B155" s="91" t="s">
        <v>257</v>
      </c>
      <c r="C155" s="96" t="s">
        <v>217</v>
      </c>
      <c r="D155" s="106">
        <v>1</v>
      </c>
      <c r="E155" s="107">
        <v>15.95</v>
      </c>
      <c r="F155" s="94">
        <f t="shared" si="9"/>
        <v>15.95</v>
      </c>
    </row>
    <row r="156" spans="1:6" ht="26.4" x14ac:dyDescent="0.3">
      <c r="A156" s="96" t="s">
        <v>1885</v>
      </c>
      <c r="B156" s="91" t="s">
        <v>1886</v>
      </c>
      <c r="C156" s="96" t="s">
        <v>217</v>
      </c>
      <c r="D156" s="106">
        <v>2</v>
      </c>
      <c r="E156" s="107">
        <v>19.61</v>
      </c>
      <c r="F156" s="94">
        <f t="shared" si="9"/>
        <v>39.22</v>
      </c>
    </row>
    <row r="157" spans="1:6" ht="26.4" x14ac:dyDescent="0.3">
      <c r="A157" s="96" t="s">
        <v>1887</v>
      </c>
      <c r="B157" s="91" t="s">
        <v>1888</v>
      </c>
      <c r="C157" s="96" t="s">
        <v>217</v>
      </c>
      <c r="D157" s="106">
        <v>1</v>
      </c>
      <c r="E157" s="107">
        <v>497.95</v>
      </c>
      <c r="F157" s="94">
        <f t="shared" si="9"/>
        <v>497.95</v>
      </c>
    </row>
    <row r="158" spans="1:6" x14ac:dyDescent="0.3">
      <c r="A158" s="96" t="s">
        <v>1889</v>
      </c>
      <c r="B158" s="91" t="s">
        <v>1890</v>
      </c>
      <c r="C158" s="96" t="s">
        <v>217</v>
      </c>
      <c r="D158" s="106">
        <v>1</v>
      </c>
      <c r="E158" s="107">
        <v>23.31</v>
      </c>
      <c r="F158" s="94">
        <f t="shared" si="9"/>
        <v>23.31</v>
      </c>
    </row>
    <row r="159" spans="1:6" x14ac:dyDescent="0.3">
      <c r="A159" s="96" t="s">
        <v>1891</v>
      </c>
      <c r="B159" s="91" t="s">
        <v>1892</v>
      </c>
      <c r="C159" s="96" t="s">
        <v>217</v>
      </c>
      <c r="D159" s="106">
        <v>2</v>
      </c>
      <c r="E159" s="107">
        <v>111.99</v>
      </c>
      <c r="F159" s="94">
        <f t="shared" si="9"/>
        <v>223.98</v>
      </c>
    </row>
    <row r="160" spans="1:6" x14ac:dyDescent="0.3">
      <c r="A160" s="84" t="s">
        <v>1893</v>
      </c>
      <c r="B160" s="95" t="s">
        <v>543</v>
      </c>
      <c r="C160" s="86" t="s">
        <v>73</v>
      </c>
      <c r="D160" s="87"/>
      <c r="E160" s="88"/>
      <c r="F160" s="89">
        <f>SUM(F161:F164)</f>
        <v>141396.06000000003</v>
      </c>
    </row>
    <row r="161" spans="1:6" x14ac:dyDescent="0.3">
      <c r="A161" s="90" t="s">
        <v>372</v>
      </c>
      <c r="B161" s="91" t="s">
        <v>547</v>
      </c>
      <c r="C161" s="108" t="s">
        <v>106</v>
      </c>
      <c r="D161" s="97">
        <v>1064.3900000000001</v>
      </c>
      <c r="E161" s="99">
        <v>106.85</v>
      </c>
      <c r="F161" s="94">
        <f>ROUNDDOWN(E161*D161,2)</f>
        <v>113730.07</v>
      </c>
    </row>
    <row r="162" spans="1:6" x14ac:dyDescent="0.3">
      <c r="A162" s="90" t="s">
        <v>374</v>
      </c>
      <c r="B162" s="91" t="s">
        <v>545</v>
      </c>
      <c r="C162" s="108" t="s">
        <v>106</v>
      </c>
      <c r="D162" s="97">
        <v>200.92</v>
      </c>
      <c r="E162" s="99">
        <v>130.21</v>
      </c>
      <c r="F162" s="94">
        <f>ROUNDDOWN(E162*D162,2)</f>
        <v>26161.79</v>
      </c>
    </row>
    <row r="163" spans="1:6" ht="26.4" x14ac:dyDescent="0.3">
      <c r="A163" s="90" t="s">
        <v>376</v>
      </c>
      <c r="B163" s="91" t="s">
        <v>1894</v>
      </c>
      <c r="C163" s="108" t="s">
        <v>217</v>
      </c>
      <c r="D163" s="97">
        <v>12</v>
      </c>
      <c r="E163" s="99">
        <v>76.62</v>
      </c>
      <c r="F163" s="94">
        <f>ROUNDDOWN(E163*D163,2)</f>
        <v>919.44</v>
      </c>
    </row>
    <row r="164" spans="1:6" ht="26.4" x14ac:dyDescent="0.3">
      <c r="A164" s="90" t="s">
        <v>378</v>
      </c>
      <c r="B164" s="91" t="s">
        <v>1895</v>
      </c>
      <c r="C164" s="108" t="s">
        <v>217</v>
      </c>
      <c r="D164" s="97">
        <v>12</v>
      </c>
      <c r="E164" s="99">
        <v>48.73</v>
      </c>
      <c r="F164" s="94">
        <f>ROUNDDOWN(E164*D164,2)</f>
        <v>584.76</v>
      </c>
    </row>
    <row r="165" spans="1:6" x14ac:dyDescent="0.3">
      <c r="A165" s="84" t="s">
        <v>1896</v>
      </c>
      <c r="B165" s="95" t="s">
        <v>1897</v>
      </c>
      <c r="C165" s="86" t="s">
        <v>73</v>
      </c>
      <c r="D165" s="87"/>
      <c r="E165" s="88"/>
      <c r="F165" s="89">
        <f>SUM(F167:F262)</f>
        <v>21889.41</v>
      </c>
    </row>
    <row r="166" spans="1:6" x14ac:dyDescent="0.3">
      <c r="A166" s="110"/>
      <c r="B166" s="111" t="s">
        <v>1898</v>
      </c>
      <c r="C166" s="112" t="s">
        <v>73</v>
      </c>
      <c r="D166" s="113"/>
      <c r="E166" s="114"/>
      <c r="F166" s="115"/>
    </row>
    <row r="167" spans="1:6" ht="26.4" x14ac:dyDescent="0.3">
      <c r="A167" s="96" t="s">
        <v>395</v>
      </c>
      <c r="B167" s="98" t="s">
        <v>773</v>
      </c>
      <c r="C167" s="108" t="s">
        <v>179</v>
      </c>
      <c r="D167" s="97">
        <v>1.1299999999999999</v>
      </c>
      <c r="E167" s="99">
        <v>13.79</v>
      </c>
      <c r="F167" s="94">
        <f>ROUNDDOWN(E167*D167,2)</f>
        <v>15.58</v>
      </c>
    </row>
    <row r="168" spans="1:6" ht="26.4" x14ac:dyDescent="0.3">
      <c r="A168" s="96" t="s">
        <v>397</v>
      </c>
      <c r="B168" s="98" t="s">
        <v>778</v>
      </c>
      <c r="C168" s="108" t="s">
        <v>179</v>
      </c>
      <c r="D168" s="97">
        <v>2.5</v>
      </c>
      <c r="E168" s="99">
        <v>21.89</v>
      </c>
      <c r="F168" s="94">
        <f>ROUNDDOWN(E168*D168,2)</f>
        <v>54.72</v>
      </c>
    </row>
    <row r="169" spans="1:6" ht="26.4" x14ac:dyDescent="0.3">
      <c r="A169" s="96" t="s">
        <v>398</v>
      </c>
      <c r="B169" s="98" t="s">
        <v>1899</v>
      </c>
      <c r="C169" s="108" t="s">
        <v>179</v>
      </c>
      <c r="D169" s="97">
        <v>3.21</v>
      </c>
      <c r="E169" s="99">
        <v>36.520000000000003</v>
      </c>
      <c r="F169" s="94">
        <f>ROUNDDOWN(E169*D169,2)</f>
        <v>117.22</v>
      </c>
    </row>
    <row r="170" spans="1:6" ht="26.4" x14ac:dyDescent="0.3">
      <c r="A170" s="96" t="s">
        <v>399</v>
      </c>
      <c r="B170" s="98" t="s">
        <v>891</v>
      </c>
      <c r="C170" s="108" t="s">
        <v>179</v>
      </c>
      <c r="D170" s="97">
        <v>4.6399999999999997</v>
      </c>
      <c r="E170" s="99">
        <v>35.82</v>
      </c>
      <c r="F170" s="94">
        <f>ROUNDDOWN(E170*D170,2)</f>
        <v>166.2</v>
      </c>
    </row>
    <row r="171" spans="1:6" x14ac:dyDescent="0.3">
      <c r="A171" s="110" t="s">
        <v>401</v>
      </c>
      <c r="B171" s="111" t="s">
        <v>1900</v>
      </c>
      <c r="C171" s="112" t="s">
        <v>73</v>
      </c>
      <c r="D171" s="113"/>
      <c r="E171" s="114"/>
      <c r="F171" s="115"/>
    </row>
    <row r="172" spans="1:6" ht="26.4" x14ac:dyDescent="0.3">
      <c r="A172" s="96" t="s">
        <v>1901</v>
      </c>
      <c r="B172" s="98" t="s">
        <v>99</v>
      </c>
      <c r="C172" s="108" t="s">
        <v>120</v>
      </c>
      <c r="D172" s="97">
        <v>0.31</v>
      </c>
      <c r="E172" s="99">
        <v>81.680000000000007</v>
      </c>
      <c r="F172" s="94">
        <f>ROUNDDOWN(E172*D172,2)</f>
        <v>25.32</v>
      </c>
    </row>
    <row r="173" spans="1:6" x14ac:dyDescent="0.3">
      <c r="A173" s="96" t="s">
        <v>1902</v>
      </c>
      <c r="B173" s="98" t="s">
        <v>124</v>
      </c>
      <c r="C173" s="108" t="s">
        <v>120</v>
      </c>
      <c r="D173" s="97">
        <v>0.3</v>
      </c>
      <c r="E173" s="99">
        <v>49.52</v>
      </c>
      <c r="F173" s="94">
        <f>ROUNDDOWN(E173*D173,2)</f>
        <v>14.85</v>
      </c>
    </row>
    <row r="174" spans="1:6" ht="26.4" x14ac:dyDescent="0.3">
      <c r="A174" s="96" t="s">
        <v>1903</v>
      </c>
      <c r="B174" s="98" t="s">
        <v>881</v>
      </c>
      <c r="C174" s="108" t="s">
        <v>179</v>
      </c>
      <c r="D174" s="97">
        <v>7.71</v>
      </c>
      <c r="E174" s="99">
        <v>22.5</v>
      </c>
      <c r="F174" s="94">
        <f>ROUNDDOWN(E174*D174,2)</f>
        <v>173.47</v>
      </c>
    </row>
    <row r="175" spans="1:6" x14ac:dyDescent="0.3">
      <c r="A175" s="110" t="s">
        <v>403</v>
      </c>
      <c r="B175" s="111" t="s">
        <v>1904</v>
      </c>
      <c r="C175" s="113" t="s">
        <v>73</v>
      </c>
      <c r="D175" s="113"/>
      <c r="E175" s="114"/>
      <c r="F175" s="115"/>
    </row>
    <row r="176" spans="1:6" ht="26.4" x14ac:dyDescent="0.3">
      <c r="A176" s="96" t="s">
        <v>1905</v>
      </c>
      <c r="B176" s="98" t="s">
        <v>99</v>
      </c>
      <c r="C176" s="108" t="s">
        <v>120</v>
      </c>
      <c r="D176" s="97">
        <v>1.1200000000000001</v>
      </c>
      <c r="E176" s="99">
        <v>81.680000000000007</v>
      </c>
      <c r="F176" s="94">
        <f>ROUNDDOWN(E176*D176,2)</f>
        <v>91.48</v>
      </c>
    </row>
    <row r="177" spans="1:6" x14ac:dyDescent="0.3">
      <c r="A177" s="96" t="s">
        <v>1906</v>
      </c>
      <c r="B177" s="98" t="s">
        <v>124</v>
      </c>
      <c r="C177" s="108" t="s">
        <v>120</v>
      </c>
      <c r="D177" s="97">
        <v>1.1000000000000001</v>
      </c>
      <c r="E177" s="99">
        <v>49.52</v>
      </c>
      <c r="F177" s="94">
        <f>ROUNDDOWN(E177*D177,2)</f>
        <v>54.47</v>
      </c>
    </row>
    <row r="178" spans="1:6" ht="26.4" x14ac:dyDescent="0.3">
      <c r="A178" s="96" t="s">
        <v>1907</v>
      </c>
      <c r="B178" s="98" t="s">
        <v>886</v>
      </c>
      <c r="C178" s="108" t="s">
        <v>179</v>
      </c>
      <c r="D178" s="97">
        <v>9.75</v>
      </c>
      <c r="E178" s="99">
        <v>28.71</v>
      </c>
      <c r="F178" s="94">
        <f>ROUNDDOWN(E178*D178,2)</f>
        <v>279.92</v>
      </c>
    </row>
    <row r="179" spans="1:6" x14ac:dyDescent="0.3">
      <c r="A179" s="110" t="s">
        <v>405</v>
      </c>
      <c r="B179" s="111" t="s">
        <v>1908</v>
      </c>
      <c r="C179" s="113" t="s">
        <v>73</v>
      </c>
      <c r="D179" s="113"/>
      <c r="E179" s="114"/>
      <c r="F179" s="115"/>
    </row>
    <row r="180" spans="1:6" ht="26.4" x14ac:dyDescent="0.3">
      <c r="A180" s="96" t="s">
        <v>1909</v>
      </c>
      <c r="B180" s="98" t="s">
        <v>99</v>
      </c>
      <c r="C180" s="108" t="s">
        <v>120</v>
      </c>
      <c r="D180" s="97">
        <v>1.58</v>
      </c>
      <c r="E180" s="99">
        <v>81.680000000000007</v>
      </c>
      <c r="F180" s="94">
        <f>ROUNDDOWN(E180*D180,2)</f>
        <v>129.05000000000001</v>
      </c>
    </row>
    <row r="181" spans="1:6" x14ac:dyDescent="0.3">
      <c r="A181" s="96" t="s">
        <v>1910</v>
      </c>
      <c r="B181" s="98" t="s">
        <v>124</v>
      </c>
      <c r="C181" s="108" t="s">
        <v>120</v>
      </c>
      <c r="D181" s="97">
        <v>1.44</v>
      </c>
      <c r="E181" s="99">
        <v>49.52</v>
      </c>
      <c r="F181" s="94">
        <f>ROUNDDOWN(E181*D181,2)</f>
        <v>71.3</v>
      </c>
    </row>
    <row r="182" spans="1:6" ht="26.4" x14ac:dyDescent="0.3">
      <c r="A182" s="96" t="s">
        <v>1911</v>
      </c>
      <c r="B182" s="98" t="s">
        <v>895</v>
      </c>
      <c r="C182" s="108" t="s">
        <v>179</v>
      </c>
      <c r="D182" s="97">
        <v>58.82</v>
      </c>
      <c r="E182" s="99">
        <v>39.97</v>
      </c>
      <c r="F182" s="94">
        <f>ROUNDDOWN(E182*D182,2)</f>
        <v>2351.0300000000002</v>
      </c>
    </row>
    <row r="183" spans="1:6" x14ac:dyDescent="0.3">
      <c r="A183" s="110" t="s">
        <v>407</v>
      </c>
      <c r="B183" s="111" t="s">
        <v>1912</v>
      </c>
      <c r="C183" s="113" t="s">
        <v>73</v>
      </c>
      <c r="D183" s="113"/>
      <c r="E183" s="114"/>
      <c r="F183" s="115"/>
    </row>
    <row r="184" spans="1:6" ht="26.4" x14ac:dyDescent="0.3">
      <c r="A184" s="96" t="s">
        <v>1913</v>
      </c>
      <c r="B184" s="98" t="s">
        <v>99</v>
      </c>
      <c r="C184" s="108" t="s">
        <v>120</v>
      </c>
      <c r="D184" s="97">
        <v>1.36</v>
      </c>
      <c r="E184" s="99">
        <v>81.680000000000007</v>
      </c>
      <c r="F184" s="94">
        <f t="shared" ref="F184:F247" si="10">ROUNDDOWN(E184*D184,2)</f>
        <v>111.08</v>
      </c>
    </row>
    <row r="185" spans="1:6" x14ac:dyDescent="0.3">
      <c r="A185" s="96" t="s">
        <v>1914</v>
      </c>
      <c r="B185" s="91" t="s">
        <v>124</v>
      </c>
      <c r="C185" s="108" t="s">
        <v>120</v>
      </c>
      <c r="D185" s="97">
        <v>1.1000000000000001</v>
      </c>
      <c r="E185" s="99">
        <v>49.52</v>
      </c>
      <c r="F185" s="94">
        <f t="shared" si="10"/>
        <v>54.47</v>
      </c>
    </row>
    <row r="186" spans="1:6" ht="26.4" x14ac:dyDescent="0.3">
      <c r="A186" s="96" t="s">
        <v>1915</v>
      </c>
      <c r="B186" s="91" t="s">
        <v>896</v>
      </c>
      <c r="C186" s="108" t="s">
        <v>179</v>
      </c>
      <c r="D186" s="97">
        <v>15.15</v>
      </c>
      <c r="E186" s="99">
        <v>60.97</v>
      </c>
      <c r="F186" s="94">
        <f t="shared" si="10"/>
        <v>923.69</v>
      </c>
    </row>
    <row r="187" spans="1:6" ht="39.6" x14ac:dyDescent="0.3">
      <c r="A187" s="96" t="s">
        <v>409</v>
      </c>
      <c r="B187" s="109" t="s">
        <v>915</v>
      </c>
      <c r="C187" s="108" t="s">
        <v>217</v>
      </c>
      <c r="D187" s="97">
        <v>5</v>
      </c>
      <c r="E187" s="99">
        <v>46.87</v>
      </c>
      <c r="F187" s="94">
        <f t="shared" si="10"/>
        <v>234.35</v>
      </c>
    </row>
    <row r="188" spans="1:6" x14ac:dyDescent="0.3">
      <c r="A188" s="96" t="s">
        <v>411</v>
      </c>
      <c r="B188" s="109" t="s">
        <v>1916</v>
      </c>
      <c r="C188" s="108" t="s">
        <v>217</v>
      </c>
      <c r="D188" s="97">
        <v>2</v>
      </c>
      <c r="E188" s="99">
        <v>27.99</v>
      </c>
      <c r="F188" s="94">
        <f t="shared" si="10"/>
        <v>55.98</v>
      </c>
    </row>
    <row r="189" spans="1:6" x14ac:dyDescent="0.3">
      <c r="A189" s="96" t="s">
        <v>1917</v>
      </c>
      <c r="B189" s="109" t="s">
        <v>1918</v>
      </c>
      <c r="C189" s="108" t="s">
        <v>217</v>
      </c>
      <c r="D189" s="97">
        <v>11</v>
      </c>
      <c r="E189" s="99">
        <v>31.44</v>
      </c>
      <c r="F189" s="94">
        <f t="shared" si="10"/>
        <v>345.84</v>
      </c>
    </row>
    <row r="190" spans="1:6" x14ac:dyDescent="0.3">
      <c r="A190" s="96" t="s">
        <v>1919</v>
      </c>
      <c r="B190" s="109" t="s">
        <v>1920</v>
      </c>
      <c r="C190" s="108" t="s">
        <v>217</v>
      </c>
      <c r="D190" s="97">
        <v>3</v>
      </c>
      <c r="E190" s="99">
        <v>14.17</v>
      </c>
      <c r="F190" s="94">
        <f t="shared" si="10"/>
        <v>42.51</v>
      </c>
    </row>
    <row r="191" spans="1:6" x14ac:dyDescent="0.3">
      <c r="A191" s="96" t="s">
        <v>1921</v>
      </c>
      <c r="B191" s="109" t="s">
        <v>1922</v>
      </c>
      <c r="C191" s="108" t="s">
        <v>217</v>
      </c>
      <c r="D191" s="97">
        <v>3</v>
      </c>
      <c r="E191" s="99">
        <v>11.64</v>
      </c>
      <c r="F191" s="94">
        <f t="shared" si="10"/>
        <v>34.92</v>
      </c>
    </row>
    <row r="192" spans="1:6" x14ac:dyDescent="0.3">
      <c r="A192" s="96" t="s">
        <v>1923</v>
      </c>
      <c r="B192" s="109" t="s">
        <v>1924</v>
      </c>
      <c r="C192" s="108" t="s">
        <v>217</v>
      </c>
      <c r="D192" s="97">
        <v>1</v>
      </c>
      <c r="E192" s="99">
        <v>23.5</v>
      </c>
      <c r="F192" s="94">
        <f t="shared" si="10"/>
        <v>23.5</v>
      </c>
    </row>
    <row r="193" spans="1:6" x14ac:dyDescent="0.3">
      <c r="A193" s="96" t="s">
        <v>1925</v>
      </c>
      <c r="B193" s="109" t="s">
        <v>1926</v>
      </c>
      <c r="C193" s="108" t="s">
        <v>217</v>
      </c>
      <c r="D193" s="97">
        <v>22</v>
      </c>
      <c r="E193" s="99">
        <v>30.98</v>
      </c>
      <c r="F193" s="94">
        <f t="shared" si="10"/>
        <v>681.56</v>
      </c>
    </row>
    <row r="194" spans="1:6" x14ac:dyDescent="0.3">
      <c r="A194" s="96" t="s">
        <v>1927</v>
      </c>
      <c r="B194" s="109" t="s">
        <v>1928</v>
      </c>
      <c r="C194" s="108" t="s">
        <v>217</v>
      </c>
      <c r="D194" s="97">
        <v>8</v>
      </c>
      <c r="E194" s="99">
        <v>13.37</v>
      </c>
      <c r="F194" s="94">
        <f t="shared" si="10"/>
        <v>106.96</v>
      </c>
    </row>
    <row r="195" spans="1:6" x14ac:dyDescent="0.3">
      <c r="A195" s="96" t="s">
        <v>1929</v>
      </c>
      <c r="B195" s="109" t="s">
        <v>1930</v>
      </c>
      <c r="C195" s="96" t="s">
        <v>217</v>
      </c>
      <c r="D195" s="97">
        <v>13</v>
      </c>
      <c r="E195" s="99">
        <v>20.329999999999998</v>
      </c>
      <c r="F195" s="94">
        <f t="shared" si="10"/>
        <v>264.29000000000002</v>
      </c>
    </row>
    <row r="196" spans="1:6" ht="26.4" x14ac:dyDescent="0.3">
      <c r="A196" s="116" t="s">
        <v>1931</v>
      </c>
      <c r="B196" s="109" t="s">
        <v>1932</v>
      </c>
      <c r="C196" s="117" t="s">
        <v>217</v>
      </c>
      <c r="D196" s="118">
        <v>2</v>
      </c>
      <c r="E196" s="119">
        <v>59.98</v>
      </c>
      <c r="F196" s="94">
        <f t="shared" si="10"/>
        <v>119.96</v>
      </c>
    </row>
    <row r="197" spans="1:6" ht="39.6" x14ac:dyDescent="0.3">
      <c r="A197" s="116" t="s">
        <v>1933</v>
      </c>
      <c r="B197" s="109" t="s">
        <v>1934</v>
      </c>
      <c r="C197" s="117" t="s">
        <v>217</v>
      </c>
      <c r="D197" s="118">
        <v>4</v>
      </c>
      <c r="E197" s="119">
        <v>47.06</v>
      </c>
      <c r="F197" s="94">
        <f t="shared" si="10"/>
        <v>188.24</v>
      </c>
    </row>
    <row r="198" spans="1:6" ht="26.4" x14ac:dyDescent="0.3">
      <c r="A198" s="120" t="s">
        <v>1935</v>
      </c>
      <c r="B198" s="109" t="s">
        <v>1936</v>
      </c>
      <c r="C198" s="121" t="s">
        <v>217</v>
      </c>
      <c r="D198" s="122">
        <v>2</v>
      </c>
      <c r="E198" s="123">
        <v>28.6</v>
      </c>
      <c r="F198" s="94">
        <f t="shared" si="10"/>
        <v>57.2</v>
      </c>
    </row>
    <row r="199" spans="1:6" ht="39.6" x14ac:dyDescent="0.3">
      <c r="A199" s="96" t="s">
        <v>1937</v>
      </c>
      <c r="B199" s="109" t="s">
        <v>1938</v>
      </c>
      <c r="C199" s="108" t="s">
        <v>217</v>
      </c>
      <c r="D199" s="97">
        <v>1</v>
      </c>
      <c r="E199" s="99">
        <v>52.52</v>
      </c>
      <c r="F199" s="94">
        <f t="shared" si="10"/>
        <v>52.52</v>
      </c>
    </row>
    <row r="200" spans="1:6" ht="39.6" x14ac:dyDescent="0.3">
      <c r="A200" s="96" t="s">
        <v>1939</v>
      </c>
      <c r="B200" s="109" t="s">
        <v>1940</v>
      </c>
      <c r="C200" s="108" t="s">
        <v>217</v>
      </c>
      <c r="D200" s="97">
        <v>2</v>
      </c>
      <c r="E200" s="99">
        <v>28.17</v>
      </c>
      <c r="F200" s="94">
        <f t="shared" si="10"/>
        <v>56.34</v>
      </c>
    </row>
    <row r="201" spans="1:6" ht="39.6" x14ac:dyDescent="0.3">
      <c r="A201" s="96" t="s">
        <v>1941</v>
      </c>
      <c r="B201" s="109" t="s">
        <v>1942</v>
      </c>
      <c r="C201" s="108" t="s">
        <v>217</v>
      </c>
      <c r="D201" s="97">
        <v>23</v>
      </c>
      <c r="E201" s="99">
        <v>38.06</v>
      </c>
      <c r="F201" s="94">
        <f t="shared" si="10"/>
        <v>875.38</v>
      </c>
    </row>
    <row r="202" spans="1:6" ht="39.6" x14ac:dyDescent="0.3">
      <c r="A202" s="96" t="s">
        <v>1943</v>
      </c>
      <c r="B202" s="109" t="s">
        <v>1944</v>
      </c>
      <c r="C202" s="108" t="s">
        <v>217</v>
      </c>
      <c r="D202" s="97">
        <v>8</v>
      </c>
      <c r="E202" s="99">
        <v>23</v>
      </c>
      <c r="F202" s="94">
        <f t="shared" si="10"/>
        <v>184</v>
      </c>
    </row>
    <row r="203" spans="1:6" ht="39.6" x14ac:dyDescent="0.3">
      <c r="A203" s="96" t="s">
        <v>1945</v>
      </c>
      <c r="B203" s="109" t="s">
        <v>1946</v>
      </c>
      <c r="C203" s="108" t="s">
        <v>217</v>
      </c>
      <c r="D203" s="97">
        <v>2</v>
      </c>
      <c r="E203" s="99">
        <v>44.79</v>
      </c>
      <c r="F203" s="94">
        <f t="shared" si="10"/>
        <v>89.58</v>
      </c>
    </row>
    <row r="204" spans="1:6" ht="26.4" x14ac:dyDescent="0.3">
      <c r="A204" s="96" t="s">
        <v>1947</v>
      </c>
      <c r="B204" s="109" t="s">
        <v>99</v>
      </c>
      <c r="C204" s="108" t="s">
        <v>120</v>
      </c>
      <c r="D204" s="97">
        <v>0.48</v>
      </c>
      <c r="E204" s="99">
        <v>81.680000000000007</v>
      </c>
      <c r="F204" s="94">
        <f t="shared" si="10"/>
        <v>39.200000000000003</v>
      </c>
    </row>
    <row r="205" spans="1:6" ht="26.4" x14ac:dyDescent="0.3">
      <c r="A205" s="96" t="s">
        <v>1948</v>
      </c>
      <c r="B205" s="109" t="s">
        <v>778</v>
      </c>
      <c r="C205" s="108" t="s">
        <v>179</v>
      </c>
      <c r="D205" s="97">
        <v>1.83</v>
      </c>
      <c r="E205" s="99">
        <v>21.89</v>
      </c>
      <c r="F205" s="94">
        <f t="shared" si="10"/>
        <v>40.049999999999997</v>
      </c>
    </row>
    <row r="206" spans="1:6" x14ac:dyDescent="0.3">
      <c r="A206" s="96" t="s">
        <v>1949</v>
      </c>
      <c r="B206" s="109" t="s">
        <v>124</v>
      </c>
      <c r="C206" s="108" t="s">
        <v>120</v>
      </c>
      <c r="D206" s="97">
        <v>0.44</v>
      </c>
      <c r="E206" s="99">
        <v>49.52</v>
      </c>
      <c r="F206" s="94">
        <f t="shared" si="10"/>
        <v>21.78</v>
      </c>
    </row>
    <row r="207" spans="1:6" ht="26.4" x14ac:dyDescent="0.3">
      <c r="A207" s="96" t="s">
        <v>1950</v>
      </c>
      <c r="B207" s="109" t="s">
        <v>99</v>
      </c>
      <c r="C207" s="108" t="s">
        <v>120</v>
      </c>
      <c r="D207" s="97">
        <v>0.31</v>
      </c>
      <c r="E207" s="99">
        <v>81.680000000000007</v>
      </c>
      <c r="F207" s="94">
        <f t="shared" si="10"/>
        <v>25.32</v>
      </c>
    </row>
    <row r="208" spans="1:6" ht="26.4" x14ac:dyDescent="0.3">
      <c r="A208" s="96" t="s">
        <v>1951</v>
      </c>
      <c r="B208" s="109" t="s">
        <v>1899</v>
      </c>
      <c r="C208" s="96" t="s">
        <v>179</v>
      </c>
      <c r="D208" s="97">
        <v>2.97</v>
      </c>
      <c r="E208" s="99">
        <v>36.520000000000003</v>
      </c>
      <c r="F208" s="94">
        <f t="shared" si="10"/>
        <v>108.46</v>
      </c>
    </row>
    <row r="209" spans="1:6" x14ac:dyDescent="0.3">
      <c r="A209" s="96" t="s">
        <v>1952</v>
      </c>
      <c r="B209" s="109" t="s">
        <v>124</v>
      </c>
      <c r="C209" s="108" t="s">
        <v>120</v>
      </c>
      <c r="D209" s="97">
        <v>0.3</v>
      </c>
      <c r="E209" s="99">
        <v>49.52</v>
      </c>
      <c r="F209" s="94">
        <f t="shared" si="10"/>
        <v>14.85</v>
      </c>
    </row>
    <row r="210" spans="1:6" ht="26.4" x14ac:dyDescent="0.3">
      <c r="A210" s="96" t="s">
        <v>1953</v>
      </c>
      <c r="B210" s="109" t="s">
        <v>99</v>
      </c>
      <c r="C210" s="108" t="s">
        <v>120</v>
      </c>
      <c r="D210" s="97">
        <v>2.4500000000000002</v>
      </c>
      <c r="E210" s="99">
        <v>81.680000000000007</v>
      </c>
      <c r="F210" s="94">
        <f t="shared" si="10"/>
        <v>200.11</v>
      </c>
    </row>
    <row r="211" spans="1:6" ht="26.4" x14ac:dyDescent="0.3">
      <c r="A211" s="96" t="s">
        <v>1954</v>
      </c>
      <c r="B211" s="109" t="s">
        <v>773</v>
      </c>
      <c r="C211" s="108" t="s">
        <v>179</v>
      </c>
      <c r="D211" s="97">
        <v>40.700000000000003</v>
      </c>
      <c r="E211" s="99">
        <v>13.79</v>
      </c>
      <c r="F211" s="94">
        <f t="shared" si="10"/>
        <v>561.25</v>
      </c>
    </row>
    <row r="212" spans="1:6" x14ac:dyDescent="0.3">
      <c r="A212" s="96" t="s">
        <v>1955</v>
      </c>
      <c r="B212" s="109" t="s">
        <v>124</v>
      </c>
      <c r="C212" s="108" t="s">
        <v>120</v>
      </c>
      <c r="D212" s="97">
        <v>2.44</v>
      </c>
      <c r="E212" s="99">
        <v>49.52</v>
      </c>
      <c r="F212" s="94">
        <f t="shared" si="10"/>
        <v>120.82</v>
      </c>
    </row>
    <row r="213" spans="1:6" ht="26.4" x14ac:dyDescent="0.3">
      <c r="A213" s="96" t="s">
        <v>1956</v>
      </c>
      <c r="B213" s="109" t="s">
        <v>99</v>
      </c>
      <c r="C213" s="108" t="s">
        <v>120</v>
      </c>
      <c r="D213" s="97">
        <v>0.48</v>
      </c>
      <c r="E213" s="99">
        <v>81.680000000000007</v>
      </c>
      <c r="F213" s="94">
        <f t="shared" si="10"/>
        <v>39.200000000000003</v>
      </c>
    </row>
    <row r="214" spans="1:6" ht="26.4" x14ac:dyDescent="0.3">
      <c r="A214" s="96" t="s">
        <v>1957</v>
      </c>
      <c r="B214" s="109" t="s">
        <v>783</v>
      </c>
      <c r="C214" s="96" t="s">
        <v>179</v>
      </c>
      <c r="D214" s="97">
        <v>12.76</v>
      </c>
      <c r="E214" s="99">
        <v>30.57</v>
      </c>
      <c r="F214" s="94">
        <f t="shared" si="10"/>
        <v>390.07</v>
      </c>
    </row>
    <row r="215" spans="1:6" x14ac:dyDescent="0.3">
      <c r="A215" s="96" t="s">
        <v>1958</v>
      </c>
      <c r="B215" s="109" t="s">
        <v>124</v>
      </c>
      <c r="C215" s="108" t="s">
        <v>120</v>
      </c>
      <c r="D215" s="97">
        <v>0.48</v>
      </c>
      <c r="E215" s="99">
        <v>49.52</v>
      </c>
      <c r="F215" s="94">
        <f t="shared" si="10"/>
        <v>23.76</v>
      </c>
    </row>
    <row r="216" spans="1:6" ht="26.4" x14ac:dyDescent="0.3">
      <c r="A216" s="96" t="s">
        <v>1959</v>
      </c>
      <c r="B216" s="109" t="s">
        <v>99</v>
      </c>
      <c r="C216" s="108" t="s">
        <v>120</v>
      </c>
      <c r="D216" s="97">
        <v>0.17</v>
      </c>
      <c r="E216" s="99">
        <v>81.680000000000007</v>
      </c>
      <c r="F216" s="94">
        <f t="shared" si="10"/>
        <v>13.88</v>
      </c>
    </row>
    <row r="217" spans="1:6" ht="26.4" x14ac:dyDescent="0.3">
      <c r="A217" s="96" t="s">
        <v>1960</v>
      </c>
      <c r="B217" s="109" t="s">
        <v>787</v>
      </c>
      <c r="C217" s="108" t="s">
        <v>179</v>
      </c>
      <c r="D217" s="97">
        <v>2.02</v>
      </c>
      <c r="E217" s="99">
        <v>34.67</v>
      </c>
      <c r="F217" s="94">
        <f t="shared" si="10"/>
        <v>70.03</v>
      </c>
    </row>
    <row r="218" spans="1:6" x14ac:dyDescent="0.3">
      <c r="A218" s="96" t="s">
        <v>1961</v>
      </c>
      <c r="B218" s="109" t="s">
        <v>124</v>
      </c>
      <c r="C218" s="108" t="s">
        <v>120</v>
      </c>
      <c r="D218" s="97">
        <v>0.17</v>
      </c>
      <c r="E218" s="99">
        <v>49.52</v>
      </c>
      <c r="F218" s="94">
        <f t="shared" si="10"/>
        <v>8.41</v>
      </c>
    </row>
    <row r="219" spans="1:6" ht="39.6" x14ac:dyDescent="0.3">
      <c r="A219" s="96" t="s">
        <v>1962</v>
      </c>
      <c r="B219" s="109" t="s">
        <v>1963</v>
      </c>
      <c r="C219" s="108" t="s">
        <v>217</v>
      </c>
      <c r="D219" s="97">
        <v>1</v>
      </c>
      <c r="E219" s="99">
        <v>32.549999999999997</v>
      </c>
      <c r="F219" s="94">
        <f t="shared" si="10"/>
        <v>32.549999999999997</v>
      </c>
    </row>
    <row r="220" spans="1:6" ht="39.6" x14ac:dyDescent="0.3">
      <c r="A220" s="96" t="s">
        <v>1964</v>
      </c>
      <c r="B220" s="109" t="s">
        <v>1965</v>
      </c>
      <c r="C220" s="108" t="s">
        <v>217</v>
      </c>
      <c r="D220" s="97">
        <v>3</v>
      </c>
      <c r="E220" s="99">
        <v>75.87</v>
      </c>
      <c r="F220" s="94">
        <f t="shared" si="10"/>
        <v>227.61</v>
      </c>
    </row>
    <row r="221" spans="1:6" ht="39.6" x14ac:dyDescent="0.3">
      <c r="A221" s="96" t="s">
        <v>1966</v>
      </c>
      <c r="B221" s="109" t="s">
        <v>1967</v>
      </c>
      <c r="C221" s="108" t="s">
        <v>217</v>
      </c>
      <c r="D221" s="97">
        <v>7</v>
      </c>
      <c r="E221" s="99">
        <v>44.48</v>
      </c>
      <c r="F221" s="94">
        <f t="shared" si="10"/>
        <v>311.36</v>
      </c>
    </row>
    <row r="222" spans="1:6" ht="39.6" x14ac:dyDescent="0.3">
      <c r="A222" s="96" t="s">
        <v>1968</v>
      </c>
      <c r="B222" s="109" t="s">
        <v>1969</v>
      </c>
      <c r="C222" s="108" t="s">
        <v>217</v>
      </c>
      <c r="D222" s="97">
        <v>8</v>
      </c>
      <c r="E222" s="99">
        <v>12.35</v>
      </c>
      <c r="F222" s="94">
        <f t="shared" si="10"/>
        <v>98.8</v>
      </c>
    </row>
    <row r="223" spans="1:6" ht="39.6" x14ac:dyDescent="0.3">
      <c r="A223" s="96" t="s">
        <v>1970</v>
      </c>
      <c r="B223" s="109" t="s">
        <v>1971</v>
      </c>
      <c r="C223" s="96" t="s">
        <v>217</v>
      </c>
      <c r="D223" s="97">
        <v>2</v>
      </c>
      <c r="E223" s="99">
        <v>14.78</v>
      </c>
      <c r="F223" s="94">
        <f t="shared" si="10"/>
        <v>29.56</v>
      </c>
    </row>
    <row r="224" spans="1:6" ht="39.6" x14ac:dyDescent="0.3">
      <c r="A224" s="96" t="s">
        <v>1972</v>
      </c>
      <c r="B224" s="109" t="s">
        <v>929</v>
      </c>
      <c r="C224" s="108" t="s">
        <v>217</v>
      </c>
      <c r="D224" s="97">
        <v>8</v>
      </c>
      <c r="E224" s="99">
        <v>8.58</v>
      </c>
      <c r="F224" s="94">
        <f t="shared" si="10"/>
        <v>68.64</v>
      </c>
    </row>
    <row r="225" spans="1:6" ht="39.6" x14ac:dyDescent="0.3">
      <c r="A225" s="96" t="s">
        <v>1973</v>
      </c>
      <c r="B225" s="109" t="s">
        <v>1974</v>
      </c>
      <c r="C225" s="108" t="s">
        <v>217</v>
      </c>
      <c r="D225" s="97">
        <v>6</v>
      </c>
      <c r="E225" s="99">
        <v>6.31</v>
      </c>
      <c r="F225" s="94">
        <f t="shared" si="10"/>
        <v>37.86</v>
      </c>
    </row>
    <row r="226" spans="1:6" ht="26.4" x14ac:dyDescent="0.3">
      <c r="A226" s="96" t="s">
        <v>1975</v>
      </c>
      <c r="B226" s="109" t="s">
        <v>1976</v>
      </c>
      <c r="C226" s="108" t="s">
        <v>217</v>
      </c>
      <c r="D226" s="97">
        <v>6</v>
      </c>
      <c r="E226" s="99">
        <v>22.06</v>
      </c>
      <c r="F226" s="94">
        <f t="shared" si="10"/>
        <v>132.36000000000001</v>
      </c>
    </row>
    <row r="227" spans="1:6" ht="26.4" x14ac:dyDescent="0.3">
      <c r="A227" s="96" t="s">
        <v>1977</v>
      </c>
      <c r="B227" s="109" t="s">
        <v>790</v>
      </c>
      <c r="C227" s="108" t="s">
        <v>217</v>
      </c>
      <c r="D227" s="97">
        <v>3</v>
      </c>
      <c r="E227" s="99">
        <v>7.49</v>
      </c>
      <c r="F227" s="94">
        <f t="shared" si="10"/>
        <v>22.47</v>
      </c>
    </row>
    <row r="228" spans="1:6" ht="26.4" x14ac:dyDescent="0.3">
      <c r="A228" s="96" t="s">
        <v>1978</v>
      </c>
      <c r="B228" s="109" t="s">
        <v>1979</v>
      </c>
      <c r="C228" s="108" t="s">
        <v>217</v>
      </c>
      <c r="D228" s="97">
        <v>1</v>
      </c>
      <c r="E228" s="99">
        <v>14.06</v>
      </c>
      <c r="F228" s="94">
        <f t="shared" si="10"/>
        <v>14.06</v>
      </c>
    </row>
    <row r="229" spans="1:6" ht="26.4" x14ac:dyDescent="0.3">
      <c r="A229" s="96" t="s">
        <v>1980</v>
      </c>
      <c r="B229" s="109" t="s">
        <v>1981</v>
      </c>
      <c r="C229" s="108" t="s">
        <v>217</v>
      </c>
      <c r="D229" s="124">
        <v>1</v>
      </c>
      <c r="E229" s="125">
        <v>28.97</v>
      </c>
      <c r="F229" s="94">
        <f t="shared" si="10"/>
        <v>28.97</v>
      </c>
    </row>
    <row r="230" spans="1:6" ht="26.4" x14ac:dyDescent="0.3">
      <c r="A230" s="96" t="s">
        <v>1982</v>
      </c>
      <c r="B230" s="109" t="s">
        <v>1983</v>
      </c>
      <c r="C230" s="108" t="s">
        <v>217</v>
      </c>
      <c r="D230" s="97">
        <v>1</v>
      </c>
      <c r="E230" s="99">
        <v>22.68</v>
      </c>
      <c r="F230" s="94">
        <f t="shared" si="10"/>
        <v>22.68</v>
      </c>
    </row>
    <row r="231" spans="1:6" ht="26.4" x14ac:dyDescent="0.3">
      <c r="A231" s="96" t="s">
        <v>1984</v>
      </c>
      <c r="B231" s="109" t="s">
        <v>1985</v>
      </c>
      <c r="C231" s="108" t="s">
        <v>217</v>
      </c>
      <c r="D231" s="97">
        <v>3</v>
      </c>
      <c r="E231" s="99">
        <v>8.99</v>
      </c>
      <c r="F231" s="94">
        <f t="shared" si="10"/>
        <v>26.97</v>
      </c>
    </row>
    <row r="232" spans="1:6" ht="26.4" x14ac:dyDescent="0.3">
      <c r="A232" s="96" t="s">
        <v>1986</v>
      </c>
      <c r="B232" s="109" t="s">
        <v>798</v>
      </c>
      <c r="C232" s="108" t="s">
        <v>217</v>
      </c>
      <c r="D232" s="97">
        <v>2</v>
      </c>
      <c r="E232" s="99">
        <v>13.48</v>
      </c>
      <c r="F232" s="94">
        <f t="shared" si="10"/>
        <v>26.96</v>
      </c>
    </row>
    <row r="233" spans="1:6" ht="26.4" x14ac:dyDescent="0.3">
      <c r="A233" s="96" t="s">
        <v>1987</v>
      </c>
      <c r="B233" s="109" t="s">
        <v>1988</v>
      </c>
      <c r="C233" s="108" t="s">
        <v>217</v>
      </c>
      <c r="D233" s="97">
        <v>7</v>
      </c>
      <c r="E233" s="99">
        <v>18.52</v>
      </c>
      <c r="F233" s="94">
        <f t="shared" si="10"/>
        <v>129.63999999999999</v>
      </c>
    </row>
    <row r="234" spans="1:6" ht="26.4" x14ac:dyDescent="0.3">
      <c r="A234" s="96" t="s">
        <v>1989</v>
      </c>
      <c r="B234" s="109" t="s">
        <v>1990</v>
      </c>
      <c r="C234" s="108" t="s">
        <v>217</v>
      </c>
      <c r="D234" s="97">
        <v>2</v>
      </c>
      <c r="E234" s="99">
        <v>15.41</v>
      </c>
      <c r="F234" s="94">
        <f t="shared" si="10"/>
        <v>30.82</v>
      </c>
    </row>
    <row r="235" spans="1:6" ht="26.4" x14ac:dyDescent="0.3">
      <c r="A235" s="96" t="s">
        <v>1991</v>
      </c>
      <c r="B235" s="109" t="s">
        <v>1992</v>
      </c>
      <c r="C235" s="108" t="s">
        <v>217</v>
      </c>
      <c r="D235" s="97">
        <v>4</v>
      </c>
      <c r="E235" s="99">
        <v>30.38</v>
      </c>
      <c r="F235" s="94">
        <f t="shared" si="10"/>
        <v>121.52</v>
      </c>
    </row>
    <row r="236" spans="1:6" ht="26.4" x14ac:dyDescent="0.3">
      <c r="A236" s="96" t="s">
        <v>1993</v>
      </c>
      <c r="B236" s="109" t="s">
        <v>1994</v>
      </c>
      <c r="C236" s="108" t="s">
        <v>217</v>
      </c>
      <c r="D236" s="97">
        <v>5</v>
      </c>
      <c r="E236" s="99">
        <v>11.8</v>
      </c>
      <c r="F236" s="94">
        <f t="shared" si="10"/>
        <v>59</v>
      </c>
    </row>
    <row r="237" spans="1:6" ht="26.4" x14ac:dyDescent="0.3">
      <c r="A237" s="96" t="s">
        <v>1995</v>
      </c>
      <c r="B237" s="109" t="s">
        <v>1996</v>
      </c>
      <c r="C237" s="108" t="s">
        <v>217</v>
      </c>
      <c r="D237" s="124">
        <v>4</v>
      </c>
      <c r="E237" s="125">
        <v>27.05</v>
      </c>
      <c r="F237" s="94">
        <f t="shared" si="10"/>
        <v>108.2</v>
      </c>
    </row>
    <row r="238" spans="1:6" ht="26.4" x14ac:dyDescent="0.3">
      <c r="A238" s="96" t="s">
        <v>1997</v>
      </c>
      <c r="B238" s="109" t="s">
        <v>1998</v>
      </c>
      <c r="C238" s="108" t="s">
        <v>217</v>
      </c>
      <c r="D238" s="97">
        <v>10</v>
      </c>
      <c r="E238" s="99">
        <v>17.97</v>
      </c>
      <c r="F238" s="94">
        <f t="shared" si="10"/>
        <v>179.7</v>
      </c>
    </row>
    <row r="239" spans="1:6" ht="26.4" x14ac:dyDescent="0.3">
      <c r="A239" s="96" t="s">
        <v>1999</v>
      </c>
      <c r="B239" s="109" t="s">
        <v>2000</v>
      </c>
      <c r="C239" s="108" t="s">
        <v>217</v>
      </c>
      <c r="D239" s="97">
        <v>1</v>
      </c>
      <c r="E239" s="99">
        <v>14.71</v>
      </c>
      <c r="F239" s="94">
        <f t="shared" si="10"/>
        <v>14.71</v>
      </c>
    </row>
    <row r="240" spans="1:6" ht="26.4" x14ac:dyDescent="0.3">
      <c r="A240" s="96" t="s">
        <v>2001</v>
      </c>
      <c r="B240" s="109" t="s">
        <v>2002</v>
      </c>
      <c r="C240" s="108" t="s">
        <v>217</v>
      </c>
      <c r="D240" s="97">
        <v>2</v>
      </c>
      <c r="E240" s="99">
        <v>14.98</v>
      </c>
      <c r="F240" s="94">
        <f t="shared" si="10"/>
        <v>29.96</v>
      </c>
    </row>
    <row r="241" spans="1:6" ht="26.4" x14ac:dyDescent="0.3">
      <c r="A241" s="96" t="s">
        <v>2003</v>
      </c>
      <c r="B241" s="109" t="s">
        <v>2004</v>
      </c>
      <c r="C241" s="108" t="s">
        <v>217</v>
      </c>
      <c r="D241" s="124">
        <v>1</v>
      </c>
      <c r="E241" s="125">
        <v>48.45</v>
      </c>
      <c r="F241" s="94">
        <f t="shared" si="10"/>
        <v>48.45</v>
      </c>
    </row>
    <row r="242" spans="1:6" ht="26.4" x14ac:dyDescent="0.3">
      <c r="A242" s="96" t="s">
        <v>2005</v>
      </c>
      <c r="B242" s="109" t="s">
        <v>2006</v>
      </c>
      <c r="C242" s="108" t="s">
        <v>217</v>
      </c>
      <c r="D242" s="97">
        <v>1</v>
      </c>
      <c r="E242" s="99">
        <v>19.149999999999999</v>
      </c>
      <c r="F242" s="94">
        <f t="shared" si="10"/>
        <v>19.149999999999999</v>
      </c>
    </row>
    <row r="243" spans="1:6" ht="26.4" x14ac:dyDescent="0.3">
      <c r="A243" s="96" t="s">
        <v>2007</v>
      </c>
      <c r="B243" s="109" t="s">
        <v>2008</v>
      </c>
      <c r="C243" s="108" t="s">
        <v>217</v>
      </c>
      <c r="D243" s="97">
        <v>1</v>
      </c>
      <c r="E243" s="99">
        <v>20.74</v>
      </c>
      <c r="F243" s="94">
        <f t="shared" si="10"/>
        <v>20.74</v>
      </c>
    </row>
    <row r="244" spans="1:6" ht="26.4" x14ac:dyDescent="0.3">
      <c r="A244" s="96" t="s">
        <v>2009</v>
      </c>
      <c r="B244" s="109" t="s">
        <v>808</v>
      </c>
      <c r="C244" s="108" t="s">
        <v>217</v>
      </c>
      <c r="D244" s="97">
        <v>10</v>
      </c>
      <c r="E244" s="99">
        <v>8.8699999999999992</v>
      </c>
      <c r="F244" s="94">
        <f t="shared" si="10"/>
        <v>88.7</v>
      </c>
    </row>
    <row r="245" spans="1:6" ht="39.6" x14ac:dyDescent="0.3">
      <c r="A245" s="96" t="s">
        <v>2010</v>
      </c>
      <c r="B245" s="109" t="s">
        <v>2011</v>
      </c>
      <c r="C245" s="108" t="s">
        <v>217</v>
      </c>
      <c r="D245" s="97">
        <v>9</v>
      </c>
      <c r="E245" s="99">
        <v>14.49</v>
      </c>
      <c r="F245" s="94">
        <f t="shared" si="10"/>
        <v>130.41</v>
      </c>
    </row>
    <row r="246" spans="1:6" ht="26.4" x14ac:dyDescent="0.3">
      <c r="A246" s="96" t="s">
        <v>2012</v>
      </c>
      <c r="B246" s="109" t="s">
        <v>822</v>
      </c>
      <c r="C246" s="108" t="s">
        <v>217</v>
      </c>
      <c r="D246" s="124">
        <v>1</v>
      </c>
      <c r="E246" s="125">
        <v>17.98</v>
      </c>
      <c r="F246" s="94">
        <f t="shared" si="10"/>
        <v>17.98</v>
      </c>
    </row>
    <row r="247" spans="1:6" ht="26.4" x14ac:dyDescent="0.3">
      <c r="A247" s="96" t="s">
        <v>2013</v>
      </c>
      <c r="B247" s="109" t="s">
        <v>2014</v>
      </c>
      <c r="C247" s="108" t="s">
        <v>217</v>
      </c>
      <c r="D247" s="97">
        <v>4</v>
      </c>
      <c r="E247" s="99">
        <v>55.28</v>
      </c>
      <c r="F247" s="94">
        <f t="shared" si="10"/>
        <v>221.12</v>
      </c>
    </row>
    <row r="248" spans="1:6" ht="26.4" x14ac:dyDescent="0.3">
      <c r="A248" s="96" t="s">
        <v>2015</v>
      </c>
      <c r="B248" s="109" t="s">
        <v>2016</v>
      </c>
      <c r="C248" s="108" t="s">
        <v>217</v>
      </c>
      <c r="D248" s="97">
        <v>3</v>
      </c>
      <c r="E248" s="99">
        <v>31.95</v>
      </c>
      <c r="F248" s="94">
        <f t="shared" ref="F248:F262" si="11">ROUNDDOWN(E248*D248,2)</f>
        <v>95.85</v>
      </c>
    </row>
    <row r="249" spans="1:6" ht="26.4" x14ac:dyDescent="0.3">
      <c r="A249" s="96" t="s">
        <v>2017</v>
      </c>
      <c r="B249" s="109" t="s">
        <v>824</v>
      </c>
      <c r="C249" s="108" t="s">
        <v>217</v>
      </c>
      <c r="D249" s="97">
        <v>7</v>
      </c>
      <c r="E249" s="99">
        <v>27.58</v>
      </c>
      <c r="F249" s="94">
        <f t="shared" si="11"/>
        <v>193.06</v>
      </c>
    </row>
    <row r="250" spans="1:6" ht="26.4" x14ac:dyDescent="0.3">
      <c r="A250" s="96" t="s">
        <v>2018</v>
      </c>
      <c r="B250" s="109" t="s">
        <v>820</v>
      </c>
      <c r="C250" s="108" t="s">
        <v>217</v>
      </c>
      <c r="D250" s="97">
        <v>3</v>
      </c>
      <c r="E250" s="99">
        <v>12.34</v>
      </c>
      <c r="F250" s="94">
        <f t="shared" si="11"/>
        <v>37.020000000000003</v>
      </c>
    </row>
    <row r="251" spans="1:6" ht="39.6" x14ac:dyDescent="0.3">
      <c r="A251" s="96" t="s">
        <v>2019</v>
      </c>
      <c r="B251" s="109" t="s">
        <v>2020</v>
      </c>
      <c r="C251" s="108" t="s">
        <v>217</v>
      </c>
      <c r="D251" s="97">
        <v>1</v>
      </c>
      <c r="E251" s="99">
        <v>23.18</v>
      </c>
      <c r="F251" s="94">
        <f t="shared" si="11"/>
        <v>23.18</v>
      </c>
    </row>
    <row r="252" spans="1:6" ht="26.4" x14ac:dyDescent="0.3">
      <c r="A252" s="96" t="s">
        <v>2021</v>
      </c>
      <c r="B252" s="109" t="s">
        <v>2022</v>
      </c>
      <c r="C252" s="108" t="s">
        <v>217</v>
      </c>
      <c r="D252" s="124">
        <v>1</v>
      </c>
      <c r="E252" s="125">
        <v>167.76</v>
      </c>
      <c r="F252" s="94">
        <f t="shared" si="11"/>
        <v>167.76</v>
      </c>
    </row>
    <row r="253" spans="1:6" ht="26.4" x14ac:dyDescent="0.3">
      <c r="A253" s="96" t="s">
        <v>2023</v>
      </c>
      <c r="B253" s="109" t="s">
        <v>2024</v>
      </c>
      <c r="C253" s="96" t="s">
        <v>217</v>
      </c>
      <c r="D253" s="97">
        <v>1</v>
      </c>
      <c r="E253" s="99">
        <v>177.88</v>
      </c>
      <c r="F253" s="94">
        <f t="shared" si="11"/>
        <v>177.88</v>
      </c>
    </row>
    <row r="254" spans="1:6" ht="26.4" x14ac:dyDescent="0.3">
      <c r="A254" s="96" t="s">
        <v>2025</v>
      </c>
      <c r="B254" s="109" t="s">
        <v>848</v>
      </c>
      <c r="C254" s="108" t="s">
        <v>217</v>
      </c>
      <c r="D254" s="97">
        <v>1</v>
      </c>
      <c r="E254" s="99">
        <v>100.47</v>
      </c>
      <c r="F254" s="94">
        <f t="shared" si="11"/>
        <v>100.47</v>
      </c>
    </row>
    <row r="255" spans="1:6" ht="26.4" x14ac:dyDescent="0.3">
      <c r="A255" s="96" t="s">
        <v>2026</v>
      </c>
      <c r="B255" s="109" t="s">
        <v>2027</v>
      </c>
      <c r="C255" s="108" t="s">
        <v>217</v>
      </c>
      <c r="D255" s="97">
        <v>2</v>
      </c>
      <c r="E255" s="99">
        <v>42.24</v>
      </c>
      <c r="F255" s="94">
        <f t="shared" si="11"/>
        <v>84.48</v>
      </c>
    </row>
    <row r="256" spans="1:6" ht="26.4" x14ac:dyDescent="0.3">
      <c r="A256" s="96" t="s">
        <v>2028</v>
      </c>
      <c r="B256" s="109" t="s">
        <v>927</v>
      </c>
      <c r="C256" s="108" t="s">
        <v>217</v>
      </c>
      <c r="D256" s="97">
        <v>4</v>
      </c>
      <c r="E256" s="99">
        <v>65.34</v>
      </c>
      <c r="F256" s="94">
        <f t="shared" si="11"/>
        <v>261.36</v>
      </c>
    </row>
    <row r="257" spans="1:6" ht="26.4" x14ac:dyDescent="0.3">
      <c r="A257" s="96" t="s">
        <v>2029</v>
      </c>
      <c r="B257" s="109" t="s">
        <v>2030</v>
      </c>
      <c r="C257" s="108" t="s">
        <v>217</v>
      </c>
      <c r="D257" s="97">
        <v>3</v>
      </c>
      <c r="E257" s="99">
        <v>155.72999999999999</v>
      </c>
      <c r="F257" s="94">
        <f t="shared" si="11"/>
        <v>467.19</v>
      </c>
    </row>
    <row r="258" spans="1:6" ht="26.4" x14ac:dyDescent="0.3">
      <c r="A258" s="96" t="s">
        <v>2031</v>
      </c>
      <c r="B258" s="109" t="s">
        <v>736</v>
      </c>
      <c r="C258" s="108" t="s">
        <v>217</v>
      </c>
      <c r="D258" s="97">
        <v>3</v>
      </c>
      <c r="E258" s="99">
        <v>89.02</v>
      </c>
      <c r="F258" s="94">
        <f t="shared" si="11"/>
        <v>267.06</v>
      </c>
    </row>
    <row r="259" spans="1:6" ht="26.4" x14ac:dyDescent="0.3">
      <c r="A259" s="96" t="s">
        <v>2032</v>
      </c>
      <c r="B259" s="109" t="s">
        <v>2033</v>
      </c>
      <c r="C259" s="108" t="s">
        <v>217</v>
      </c>
      <c r="D259" s="97">
        <v>3</v>
      </c>
      <c r="E259" s="99">
        <v>325.54000000000002</v>
      </c>
      <c r="F259" s="94">
        <f t="shared" si="11"/>
        <v>976.62</v>
      </c>
    </row>
    <row r="260" spans="1:6" ht="26.4" x14ac:dyDescent="0.3">
      <c r="A260" s="96" t="s">
        <v>2034</v>
      </c>
      <c r="B260" s="109" t="s">
        <v>2035</v>
      </c>
      <c r="C260" s="108" t="s">
        <v>76</v>
      </c>
      <c r="D260" s="97">
        <v>1</v>
      </c>
      <c r="E260" s="99">
        <v>4220.5200000000004</v>
      </c>
      <c r="F260" s="94">
        <f t="shared" si="11"/>
        <v>4220.5200000000004</v>
      </c>
    </row>
    <row r="261" spans="1:6" ht="26.4" x14ac:dyDescent="0.3">
      <c r="A261" s="96" t="s">
        <v>2036</v>
      </c>
      <c r="B261" s="109" t="s">
        <v>2037</v>
      </c>
      <c r="C261" s="108" t="s">
        <v>217</v>
      </c>
      <c r="D261" s="97">
        <v>5</v>
      </c>
      <c r="E261" s="99">
        <v>373.16</v>
      </c>
      <c r="F261" s="94">
        <f t="shared" si="11"/>
        <v>1865.8</v>
      </c>
    </row>
    <row r="262" spans="1:6" ht="26.4" x14ac:dyDescent="0.3">
      <c r="A262" s="96" t="s">
        <v>2038</v>
      </c>
      <c r="B262" s="109" t="s">
        <v>2039</v>
      </c>
      <c r="C262" s="108" t="s">
        <v>217</v>
      </c>
      <c r="D262" s="97">
        <v>3</v>
      </c>
      <c r="E262" s="99">
        <v>308.68</v>
      </c>
      <c r="F262" s="94">
        <f t="shared" si="11"/>
        <v>926.04</v>
      </c>
    </row>
    <row r="263" spans="1:6" x14ac:dyDescent="0.3">
      <c r="A263" s="84" t="s">
        <v>2040</v>
      </c>
      <c r="B263" s="95" t="s">
        <v>2041</v>
      </c>
      <c r="C263" s="86" t="s">
        <v>73</v>
      </c>
      <c r="D263" s="87"/>
      <c r="E263" s="88"/>
      <c r="F263" s="89">
        <f>SUM(F264:F267)</f>
        <v>3783.9000000000005</v>
      </c>
    </row>
    <row r="264" spans="1:6" ht="26.4" x14ac:dyDescent="0.3">
      <c r="A264" s="96" t="s">
        <v>414</v>
      </c>
      <c r="B264" s="98" t="s">
        <v>964</v>
      </c>
      <c r="C264" s="108" t="s">
        <v>217</v>
      </c>
      <c r="D264" s="97">
        <v>3</v>
      </c>
      <c r="E264" s="99">
        <v>278.5</v>
      </c>
      <c r="F264" s="94">
        <f>ROUNDDOWN(E264*D264,2)</f>
        <v>835.5</v>
      </c>
    </row>
    <row r="265" spans="1:6" ht="26.4" x14ac:dyDescent="0.3">
      <c r="A265" s="96" t="s">
        <v>416</v>
      </c>
      <c r="B265" s="98" t="s">
        <v>2042</v>
      </c>
      <c r="C265" s="108" t="s">
        <v>217</v>
      </c>
      <c r="D265" s="97">
        <v>4</v>
      </c>
      <c r="E265" s="99">
        <v>426.18</v>
      </c>
      <c r="F265" s="94">
        <f>ROUNDDOWN(E265*D265,2)</f>
        <v>1704.72</v>
      </c>
    </row>
    <row r="266" spans="1:6" ht="39.6" x14ac:dyDescent="0.3">
      <c r="A266" s="96" t="s">
        <v>418</v>
      </c>
      <c r="B266" s="98" t="s">
        <v>2043</v>
      </c>
      <c r="C266" s="108" t="s">
        <v>217</v>
      </c>
      <c r="D266" s="97">
        <v>19</v>
      </c>
      <c r="E266" s="99">
        <v>48.36</v>
      </c>
      <c r="F266" s="94">
        <f>ROUNDDOWN(E266*D266,2)</f>
        <v>918.84</v>
      </c>
    </row>
    <row r="267" spans="1:6" ht="26.4" x14ac:dyDescent="0.3">
      <c r="A267" s="96" t="s">
        <v>2044</v>
      </c>
      <c r="B267" s="98" t="s">
        <v>978</v>
      </c>
      <c r="C267" s="108" t="s">
        <v>217</v>
      </c>
      <c r="D267" s="97">
        <v>12</v>
      </c>
      <c r="E267" s="99">
        <v>27.07</v>
      </c>
      <c r="F267" s="94">
        <f>ROUNDDOWN(E267*D267,2)</f>
        <v>324.83999999999997</v>
      </c>
    </row>
    <row r="268" spans="1:6" x14ac:dyDescent="0.3">
      <c r="A268" s="84" t="s">
        <v>2045</v>
      </c>
      <c r="B268" s="95" t="s">
        <v>1219</v>
      </c>
      <c r="C268" s="86" t="s">
        <v>73</v>
      </c>
      <c r="D268" s="87"/>
      <c r="E268" s="88"/>
      <c r="F268" s="89">
        <f>SUM(F269:F282)</f>
        <v>9476.9600000000009</v>
      </c>
    </row>
    <row r="269" spans="1:6" ht="26.4" x14ac:dyDescent="0.3">
      <c r="A269" s="90" t="s">
        <v>420</v>
      </c>
      <c r="B269" s="109" t="s">
        <v>2046</v>
      </c>
      <c r="C269" s="108" t="s">
        <v>217</v>
      </c>
      <c r="D269" s="97">
        <v>2</v>
      </c>
      <c r="E269" s="99">
        <v>530.09</v>
      </c>
      <c r="F269" s="94">
        <f t="shared" ref="F269:F282" si="12">ROUNDDOWN(E269*D269,2)</f>
        <v>1060.18</v>
      </c>
    </row>
    <row r="270" spans="1:6" ht="26.4" x14ac:dyDescent="0.3">
      <c r="A270" s="90" t="s">
        <v>422</v>
      </c>
      <c r="B270" s="109" t="s">
        <v>838</v>
      </c>
      <c r="C270" s="108" t="s">
        <v>217</v>
      </c>
      <c r="D270" s="97">
        <v>2</v>
      </c>
      <c r="E270" s="99">
        <v>391.03</v>
      </c>
      <c r="F270" s="94">
        <f t="shared" si="12"/>
        <v>782.06</v>
      </c>
    </row>
    <row r="271" spans="1:6" ht="39.6" x14ac:dyDescent="0.3">
      <c r="A271" s="90" t="s">
        <v>424</v>
      </c>
      <c r="B271" s="109" t="s">
        <v>2047</v>
      </c>
      <c r="C271" s="108" t="s">
        <v>217</v>
      </c>
      <c r="D271" s="97">
        <v>1</v>
      </c>
      <c r="E271" s="99">
        <v>581.99</v>
      </c>
      <c r="F271" s="94">
        <f t="shared" si="12"/>
        <v>581.99</v>
      </c>
    </row>
    <row r="272" spans="1:6" ht="26.4" x14ac:dyDescent="0.3">
      <c r="A272" s="90" t="s">
        <v>426</v>
      </c>
      <c r="B272" s="109" t="s">
        <v>2048</v>
      </c>
      <c r="C272" s="108" t="s">
        <v>217</v>
      </c>
      <c r="D272" s="97">
        <v>2</v>
      </c>
      <c r="E272" s="99">
        <v>824.47</v>
      </c>
      <c r="F272" s="94">
        <f t="shared" si="12"/>
        <v>1648.94</v>
      </c>
    </row>
    <row r="273" spans="1:6" ht="26.4" x14ac:dyDescent="0.3">
      <c r="A273" s="90" t="s">
        <v>428</v>
      </c>
      <c r="B273" s="109" t="s">
        <v>2049</v>
      </c>
      <c r="C273" s="108" t="s">
        <v>217</v>
      </c>
      <c r="D273" s="97">
        <v>2</v>
      </c>
      <c r="E273" s="99">
        <v>251.15</v>
      </c>
      <c r="F273" s="94">
        <f t="shared" si="12"/>
        <v>502.3</v>
      </c>
    </row>
    <row r="274" spans="1:6" ht="26.4" x14ac:dyDescent="0.3">
      <c r="A274" s="90" t="s">
        <v>2050</v>
      </c>
      <c r="B274" s="109" t="s">
        <v>2051</v>
      </c>
      <c r="C274" s="108" t="s">
        <v>217</v>
      </c>
      <c r="D274" s="97">
        <v>1</v>
      </c>
      <c r="E274" s="99">
        <v>778.19</v>
      </c>
      <c r="F274" s="94">
        <f t="shared" si="12"/>
        <v>778.19</v>
      </c>
    </row>
    <row r="275" spans="1:6" ht="26.4" x14ac:dyDescent="0.3">
      <c r="A275" s="90" t="s">
        <v>2052</v>
      </c>
      <c r="B275" s="109" t="s">
        <v>2053</v>
      </c>
      <c r="C275" s="108" t="s">
        <v>217</v>
      </c>
      <c r="D275" s="97">
        <v>4</v>
      </c>
      <c r="E275" s="99">
        <v>388.82</v>
      </c>
      <c r="F275" s="94">
        <f t="shared" si="12"/>
        <v>1555.28</v>
      </c>
    </row>
    <row r="276" spans="1:6" x14ac:dyDescent="0.3">
      <c r="A276" s="90" t="s">
        <v>2054</v>
      </c>
      <c r="B276" s="109" t="s">
        <v>2055</v>
      </c>
      <c r="C276" s="108" t="s">
        <v>217</v>
      </c>
      <c r="D276" s="97">
        <v>2</v>
      </c>
      <c r="E276" s="99">
        <v>124.01</v>
      </c>
      <c r="F276" s="94">
        <f t="shared" si="12"/>
        <v>248.02</v>
      </c>
    </row>
    <row r="277" spans="1:6" x14ac:dyDescent="0.3">
      <c r="A277" s="90" t="s">
        <v>2056</v>
      </c>
      <c r="B277" s="109" t="s">
        <v>2057</v>
      </c>
      <c r="C277" s="108" t="s">
        <v>217</v>
      </c>
      <c r="D277" s="97">
        <v>3</v>
      </c>
      <c r="E277" s="99">
        <v>87.12</v>
      </c>
      <c r="F277" s="94">
        <f t="shared" si="12"/>
        <v>261.36</v>
      </c>
    </row>
    <row r="278" spans="1:6" x14ac:dyDescent="0.3">
      <c r="A278" s="90" t="s">
        <v>2058</v>
      </c>
      <c r="B278" s="109" t="s">
        <v>2059</v>
      </c>
      <c r="C278" s="108" t="s">
        <v>217</v>
      </c>
      <c r="D278" s="97">
        <v>2</v>
      </c>
      <c r="E278" s="99">
        <v>58.01</v>
      </c>
      <c r="F278" s="94">
        <f t="shared" si="12"/>
        <v>116.02</v>
      </c>
    </row>
    <row r="279" spans="1:6" x14ac:dyDescent="0.3">
      <c r="A279" s="90" t="s">
        <v>2060</v>
      </c>
      <c r="B279" s="109" t="s">
        <v>2061</v>
      </c>
      <c r="C279" s="108" t="s">
        <v>217</v>
      </c>
      <c r="D279" s="97">
        <v>2</v>
      </c>
      <c r="E279" s="99">
        <v>162.22999999999999</v>
      </c>
      <c r="F279" s="94">
        <f t="shared" si="12"/>
        <v>324.45999999999998</v>
      </c>
    </row>
    <row r="280" spans="1:6" x14ac:dyDescent="0.3">
      <c r="A280" s="90" t="s">
        <v>2062</v>
      </c>
      <c r="B280" s="109" t="s">
        <v>846</v>
      </c>
      <c r="C280" s="108" t="s">
        <v>217</v>
      </c>
      <c r="D280" s="97">
        <v>3</v>
      </c>
      <c r="E280" s="99">
        <v>44.7</v>
      </c>
      <c r="F280" s="94">
        <f t="shared" si="12"/>
        <v>134.1</v>
      </c>
    </row>
    <row r="281" spans="1:6" x14ac:dyDescent="0.3">
      <c r="A281" s="90" t="s">
        <v>2063</v>
      </c>
      <c r="B281" s="109" t="s">
        <v>2064</v>
      </c>
      <c r="C281" s="108" t="s">
        <v>217</v>
      </c>
      <c r="D281" s="97">
        <v>4</v>
      </c>
      <c r="E281" s="99">
        <v>329.11</v>
      </c>
      <c r="F281" s="94">
        <f t="shared" si="12"/>
        <v>1316.44</v>
      </c>
    </row>
    <row r="282" spans="1:6" ht="26.4" x14ac:dyDescent="0.3">
      <c r="A282" s="90" t="s">
        <v>2065</v>
      </c>
      <c r="B282" s="109" t="s">
        <v>2066</v>
      </c>
      <c r="C282" s="108" t="s">
        <v>217</v>
      </c>
      <c r="D282" s="97">
        <v>2</v>
      </c>
      <c r="E282" s="99">
        <v>83.81</v>
      </c>
      <c r="F282" s="94">
        <f t="shared" si="12"/>
        <v>167.62</v>
      </c>
    </row>
    <row r="283" spans="1:6" x14ac:dyDescent="0.3">
      <c r="A283" s="84" t="s">
        <v>2067</v>
      </c>
      <c r="B283" s="95" t="s">
        <v>2068</v>
      </c>
      <c r="C283" s="86" t="s">
        <v>73</v>
      </c>
      <c r="D283" s="87"/>
      <c r="E283" s="88"/>
      <c r="F283" s="89">
        <f>SUM(F284:F287)</f>
        <v>18162.400000000001</v>
      </c>
    </row>
    <row r="284" spans="1:6" x14ac:dyDescent="0.3">
      <c r="A284" s="96" t="s">
        <v>431</v>
      </c>
      <c r="B284" s="109" t="s">
        <v>997</v>
      </c>
      <c r="C284" s="108" t="s">
        <v>83</v>
      </c>
      <c r="D284" s="97">
        <v>4.95</v>
      </c>
      <c r="E284" s="99">
        <v>596.29999999999995</v>
      </c>
      <c r="F284" s="94">
        <f>ROUNDDOWN(E284*D284,2)</f>
        <v>2951.68</v>
      </c>
    </row>
    <row r="285" spans="1:6" ht="26.4" x14ac:dyDescent="0.3">
      <c r="A285" s="96" t="s">
        <v>433</v>
      </c>
      <c r="B285" s="109" t="s">
        <v>2069</v>
      </c>
      <c r="C285" s="108" t="s">
        <v>83</v>
      </c>
      <c r="D285" s="97">
        <v>14.5</v>
      </c>
      <c r="E285" s="99">
        <v>923.08</v>
      </c>
      <c r="F285" s="94">
        <f>ROUNDDOWN(E285*D285,2)</f>
        <v>13384.66</v>
      </c>
    </row>
    <row r="286" spans="1:6" ht="26.4" x14ac:dyDescent="0.3">
      <c r="A286" s="96" t="s">
        <v>435</v>
      </c>
      <c r="B286" s="109" t="s">
        <v>2070</v>
      </c>
      <c r="C286" s="108" t="s">
        <v>179</v>
      </c>
      <c r="D286" s="97">
        <v>6.75</v>
      </c>
      <c r="E286" s="99">
        <v>77.989999999999995</v>
      </c>
      <c r="F286" s="94">
        <f>ROUNDDOWN(E286*D286,2)</f>
        <v>526.42999999999995</v>
      </c>
    </row>
    <row r="287" spans="1:6" ht="26.4" x14ac:dyDescent="0.3">
      <c r="A287" s="96" t="s">
        <v>437</v>
      </c>
      <c r="B287" s="109" t="s">
        <v>2071</v>
      </c>
      <c r="C287" s="108" t="s">
        <v>179</v>
      </c>
      <c r="D287" s="97">
        <v>7.8</v>
      </c>
      <c r="E287" s="99">
        <v>166.62</v>
      </c>
      <c r="F287" s="94">
        <f>ROUNDDOWN(E287*D287,2)</f>
        <v>1299.6300000000001</v>
      </c>
    </row>
    <row r="288" spans="1:6" x14ac:dyDescent="0.3">
      <c r="A288" s="84" t="s">
        <v>2072</v>
      </c>
      <c r="B288" s="95" t="s">
        <v>993</v>
      </c>
      <c r="C288" s="86" t="s">
        <v>73</v>
      </c>
      <c r="D288" s="87"/>
      <c r="E288" s="88"/>
      <c r="F288" s="89">
        <f>SUM(F289:F291)</f>
        <v>24503.85</v>
      </c>
    </row>
    <row r="289" spans="1:6" ht="26.4" x14ac:dyDescent="0.3">
      <c r="A289" s="96" t="s">
        <v>440</v>
      </c>
      <c r="B289" s="109" t="s">
        <v>2073</v>
      </c>
      <c r="C289" s="108" t="s">
        <v>83</v>
      </c>
      <c r="D289" s="97">
        <v>112.85</v>
      </c>
      <c r="E289" s="99">
        <v>164.92</v>
      </c>
      <c r="F289" s="94">
        <f>ROUNDDOWN(E289*D289,2)</f>
        <v>18611.22</v>
      </c>
    </row>
    <row r="290" spans="1:6" x14ac:dyDescent="0.3">
      <c r="A290" s="96" t="s">
        <v>442</v>
      </c>
      <c r="B290" s="109" t="s">
        <v>1447</v>
      </c>
      <c r="C290" s="108" t="s">
        <v>179</v>
      </c>
      <c r="D290" s="97">
        <v>13.43</v>
      </c>
      <c r="E290" s="99">
        <v>340.67</v>
      </c>
      <c r="F290" s="94">
        <f>ROUNDDOWN(E290*D290,2)</f>
        <v>4575.1899999999996</v>
      </c>
    </row>
    <row r="291" spans="1:6" x14ac:dyDescent="0.3">
      <c r="A291" s="96" t="s">
        <v>444</v>
      </c>
      <c r="B291" s="109" t="s">
        <v>2074</v>
      </c>
      <c r="C291" s="108" t="s">
        <v>83</v>
      </c>
      <c r="D291" s="97">
        <v>479.07</v>
      </c>
      <c r="E291" s="99">
        <v>2.75</v>
      </c>
      <c r="F291" s="94">
        <f>ROUNDDOWN(E291*D291,2)</f>
        <v>1317.44</v>
      </c>
    </row>
    <row r="292" spans="1:6" x14ac:dyDescent="0.3">
      <c r="A292" s="747" t="s">
        <v>1702</v>
      </c>
      <c r="B292" s="747"/>
      <c r="C292" s="747"/>
      <c r="D292" s="747"/>
      <c r="E292" s="747"/>
      <c r="F292" s="89">
        <f>F288+F283+F268+F263+F165+F160+F121+F109+F102+F81+F91+F67+F53+F40+F24+F19+F11+F9+F61-0.81</f>
        <v>1273262.2399999998</v>
      </c>
    </row>
  </sheetData>
  <mergeCells count="12">
    <mergeCell ref="A292:E292"/>
    <mergeCell ref="A1:F1"/>
    <mergeCell ref="A2:F2"/>
    <mergeCell ref="A3:F3"/>
    <mergeCell ref="A4:F4"/>
    <mergeCell ref="A5:F5"/>
    <mergeCell ref="A6:F6"/>
    <mergeCell ref="A7:A8"/>
    <mergeCell ref="B7:B8"/>
    <mergeCell ref="C7:C8"/>
    <mergeCell ref="D7:D8"/>
    <mergeCell ref="E7:F7"/>
  </mergeCells>
  <pageMargins left="0.511811024" right="0.511811024" top="0.78740157499999996" bottom="0.78740157499999996" header="0.31496062000000002" footer="0.31496062000000002"/>
  <pageSetup paperSize="9" scale="66"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DDF395-8898-4D1E-B74C-9E4AFACC7E8B}">
  <dimension ref="A1:G18"/>
  <sheetViews>
    <sheetView view="pageBreakPreview" zoomScaleNormal="100" zoomScaleSheetLayoutView="100" workbookViewId="0">
      <selection sqref="A1:G1"/>
    </sheetView>
  </sheetViews>
  <sheetFormatPr defaultRowHeight="14.4" x14ac:dyDescent="0.3"/>
  <cols>
    <col min="1" max="1" width="22" customWidth="1"/>
    <col min="2" max="2" width="21.44140625" customWidth="1"/>
    <col min="3" max="3" width="17.88671875" customWidth="1"/>
    <col min="4" max="4" width="23.6640625" customWidth="1"/>
    <col min="5" max="5" width="34.109375" customWidth="1"/>
    <col min="6" max="7" width="31.109375" customWidth="1"/>
  </cols>
  <sheetData>
    <row r="1" spans="1:7" ht="15.6" x14ac:dyDescent="0.3">
      <c r="A1" s="682" t="s">
        <v>8</v>
      </c>
      <c r="B1" s="683"/>
      <c r="C1" s="683"/>
      <c r="D1" s="683"/>
      <c r="E1" s="683"/>
      <c r="F1" s="683"/>
      <c r="G1" s="684"/>
    </row>
    <row r="2" spans="1:7" x14ac:dyDescent="0.3">
      <c r="A2" s="685" t="s">
        <v>7</v>
      </c>
      <c r="B2" s="686"/>
      <c r="C2" s="686"/>
      <c r="D2" s="686"/>
      <c r="E2" s="686"/>
      <c r="F2" s="686"/>
      <c r="G2" s="687"/>
    </row>
    <row r="3" spans="1:7" x14ac:dyDescent="0.3">
      <c r="A3" s="688" t="s">
        <v>1050</v>
      </c>
      <c r="B3" s="689"/>
      <c r="C3" s="689"/>
      <c r="D3" s="689"/>
      <c r="E3" s="689"/>
      <c r="F3" s="689"/>
      <c r="G3" s="690"/>
    </row>
    <row r="4" spans="1:7" x14ac:dyDescent="0.3">
      <c r="A4" s="764" t="s">
        <v>2087</v>
      </c>
      <c r="B4" s="765"/>
      <c r="C4" s="765"/>
      <c r="D4" s="765"/>
      <c r="E4" s="765"/>
      <c r="F4" s="765"/>
      <c r="G4" s="765"/>
    </row>
    <row r="5" spans="1:7" x14ac:dyDescent="0.3">
      <c r="A5" s="765"/>
      <c r="B5" s="765"/>
      <c r="C5" s="765"/>
      <c r="D5" s="765"/>
      <c r="E5" s="765"/>
      <c r="F5" s="765"/>
      <c r="G5" s="765"/>
    </row>
    <row r="6" spans="1:7" ht="15.6" x14ac:dyDescent="0.3">
      <c r="A6" s="128" t="s">
        <v>1034</v>
      </c>
      <c r="B6" s="128" t="s">
        <v>1035</v>
      </c>
      <c r="C6" s="128" t="s">
        <v>1036</v>
      </c>
      <c r="D6" s="128" t="s">
        <v>1037</v>
      </c>
      <c r="E6" s="128" t="s">
        <v>1038</v>
      </c>
      <c r="F6" s="63" t="s">
        <v>2189</v>
      </c>
      <c r="G6" s="63" t="s">
        <v>1039</v>
      </c>
    </row>
    <row r="7" spans="1:7" x14ac:dyDescent="0.3">
      <c r="A7" s="129" t="s">
        <v>1040</v>
      </c>
      <c r="B7" s="129" t="s">
        <v>2075</v>
      </c>
      <c r="C7" s="130">
        <v>45448</v>
      </c>
      <c r="D7" s="131">
        <v>145537.62</v>
      </c>
      <c r="E7" s="78" t="s">
        <v>30</v>
      </c>
      <c r="F7" s="132">
        <f>D7/$D$16</f>
        <v>0.11430294202394629</v>
      </c>
      <c r="G7" s="80">
        <f>D7/$D$16</f>
        <v>0.11430294202394629</v>
      </c>
    </row>
    <row r="8" spans="1:7" x14ac:dyDescent="0.3">
      <c r="A8" s="129" t="s">
        <v>1042</v>
      </c>
      <c r="B8" s="129" t="s">
        <v>2076</v>
      </c>
      <c r="C8" s="130">
        <v>45525</v>
      </c>
      <c r="D8" s="131">
        <v>106161.18</v>
      </c>
      <c r="E8" s="78" t="s">
        <v>30</v>
      </c>
      <c r="F8" s="132">
        <f t="shared" ref="F8:F13" si="0">D8/$D$16</f>
        <v>8.3377309610626629E-2</v>
      </c>
      <c r="G8" s="80">
        <f t="shared" ref="G8:G13" si="1">D8/$D$16</f>
        <v>8.3377309610626629E-2</v>
      </c>
    </row>
    <row r="9" spans="1:7" x14ac:dyDescent="0.3">
      <c r="A9" s="129" t="s">
        <v>1706</v>
      </c>
      <c r="B9" s="129" t="s">
        <v>2077</v>
      </c>
      <c r="C9" s="130">
        <v>45595</v>
      </c>
      <c r="D9" s="131">
        <v>89296.65</v>
      </c>
      <c r="E9" s="78" t="s">
        <v>30</v>
      </c>
      <c r="F9" s="132">
        <f t="shared" si="0"/>
        <v>7.0132174814200088E-2</v>
      </c>
      <c r="G9" s="80">
        <f t="shared" si="1"/>
        <v>7.0132174814200088E-2</v>
      </c>
    </row>
    <row r="10" spans="1:7" x14ac:dyDescent="0.3">
      <c r="A10" s="133" t="s">
        <v>2078</v>
      </c>
      <c r="B10" s="133" t="s">
        <v>2079</v>
      </c>
      <c r="C10" s="134">
        <v>45713</v>
      </c>
      <c r="D10" s="135">
        <v>141437.51</v>
      </c>
      <c r="E10" s="136" t="s">
        <v>30</v>
      </c>
      <c r="F10" s="132">
        <f t="shared" si="0"/>
        <v>0.11108278055901509</v>
      </c>
      <c r="G10" s="80">
        <f t="shared" si="1"/>
        <v>0.11108278055901509</v>
      </c>
    </row>
    <row r="11" spans="1:7" x14ac:dyDescent="0.3">
      <c r="A11" s="137" t="s">
        <v>2080</v>
      </c>
      <c r="B11" s="137" t="s">
        <v>2081</v>
      </c>
      <c r="C11" s="138">
        <v>45755</v>
      </c>
      <c r="D11" s="139">
        <v>201221.13</v>
      </c>
      <c r="E11" s="140" t="s">
        <v>30</v>
      </c>
      <c r="F11" s="132">
        <f t="shared" si="0"/>
        <v>0.15803588897759194</v>
      </c>
      <c r="G11" s="80">
        <f t="shared" si="1"/>
        <v>0.15803588897759194</v>
      </c>
    </row>
    <row r="12" spans="1:7" x14ac:dyDescent="0.3">
      <c r="A12" s="425" t="s">
        <v>2082</v>
      </c>
      <c r="B12" s="425" t="s">
        <v>2083</v>
      </c>
      <c r="C12" s="426">
        <v>45819</v>
      </c>
      <c r="D12" s="139">
        <v>226253.29</v>
      </c>
      <c r="E12" s="142"/>
      <c r="F12" s="132">
        <f t="shared" si="0"/>
        <v>0.17769575103397398</v>
      </c>
      <c r="G12" s="80">
        <f t="shared" si="1"/>
        <v>0.17769575103397398</v>
      </c>
    </row>
    <row r="13" spans="1:7" x14ac:dyDescent="0.3">
      <c r="A13" s="418" t="s">
        <v>2185</v>
      </c>
      <c r="B13" s="418" t="s">
        <v>3078</v>
      </c>
      <c r="C13" s="419">
        <v>45834</v>
      </c>
      <c r="D13" s="141">
        <v>159134.18</v>
      </c>
      <c r="E13" s="142">
        <v>79134.179999999993</v>
      </c>
      <c r="F13" s="132">
        <f t="shared" si="0"/>
        <v>0.12498146493372803</v>
      </c>
      <c r="G13" s="80">
        <f t="shared" si="1"/>
        <v>0.12498146493372803</v>
      </c>
    </row>
    <row r="14" spans="1:7" x14ac:dyDescent="0.3">
      <c r="A14" s="766" t="s">
        <v>2084</v>
      </c>
      <c r="B14" s="766"/>
      <c r="C14" s="766"/>
      <c r="D14" s="767">
        <v>1080447.01</v>
      </c>
      <c r="E14" s="767"/>
      <c r="F14" s="143"/>
      <c r="G14" s="144"/>
    </row>
    <row r="15" spans="1:7" x14ac:dyDescent="0.3">
      <c r="A15" s="768" t="s">
        <v>2085</v>
      </c>
      <c r="B15" s="768"/>
      <c r="C15" s="768"/>
      <c r="D15" s="769">
        <v>192815.23</v>
      </c>
      <c r="E15" s="769"/>
      <c r="F15" s="143"/>
      <c r="G15" s="144"/>
    </row>
    <row r="16" spans="1:7" x14ac:dyDescent="0.3">
      <c r="A16" s="770" t="s">
        <v>2086</v>
      </c>
      <c r="B16" s="770"/>
      <c r="C16" s="770"/>
      <c r="D16" s="771">
        <f>SUM(D14:E15)</f>
        <v>1273262.24</v>
      </c>
      <c r="E16" s="771"/>
      <c r="F16" s="145">
        <v>1</v>
      </c>
      <c r="G16" s="83"/>
    </row>
    <row r="17" spans="1:7" x14ac:dyDescent="0.3">
      <c r="A17" s="759" t="s">
        <v>1048</v>
      </c>
      <c r="B17" s="759"/>
      <c r="C17" s="759"/>
      <c r="D17" s="760">
        <f>SUM(D7:D12)</f>
        <v>909907.38</v>
      </c>
      <c r="E17" s="760"/>
      <c r="F17" s="145">
        <f>D17/D16</f>
        <v>0.71462684701935397</v>
      </c>
      <c r="G17" s="83">
        <f>SUM(G7:G12)</f>
        <v>0.71462684701935397</v>
      </c>
    </row>
    <row r="18" spans="1:7" x14ac:dyDescent="0.3">
      <c r="A18" s="761" t="s">
        <v>1049</v>
      </c>
      <c r="B18" s="761"/>
      <c r="C18" s="761"/>
      <c r="D18" s="762">
        <f>D16-D17</f>
        <v>363354.86</v>
      </c>
      <c r="E18" s="763"/>
      <c r="F18" s="145">
        <f>D18/D16</f>
        <v>0.28537315298064597</v>
      </c>
      <c r="G18" s="83">
        <f>1-G17</f>
        <v>0.28537315298064603</v>
      </c>
    </row>
  </sheetData>
  <mergeCells count="14">
    <mergeCell ref="A17:C17"/>
    <mergeCell ref="D17:E17"/>
    <mergeCell ref="A18:C18"/>
    <mergeCell ref="D18:E18"/>
    <mergeCell ref="A1:G1"/>
    <mergeCell ref="A2:G2"/>
    <mergeCell ref="A3:G3"/>
    <mergeCell ref="A4:G5"/>
    <mergeCell ref="A14:C14"/>
    <mergeCell ref="D14:E14"/>
    <mergeCell ref="A15:C15"/>
    <mergeCell ref="D15:E15"/>
    <mergeCell ref="A16:C16"/>
    <mergeCell ref="D16:E16"/>
  </mergeCells>
  <pageMargins left="0.511811024" right="0.511811024" top="0.78740157499999996" bottom="0.78740157499999996" header="0.31496062000000002" footer="0.31496062000000002"/>
  <pageSetup paperSize="9" scale="50"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6F79CC-F216-46A4-8214-2946D02A1641}">
  <dimension ref="A1:F85"/>
  <sheetViews>
    <sheetView view="pageBreakPreview" zoomScaleNormal="100" zoomScaleSheetLayoutView="100" workbookViewId="0">
      <selection sqref="A1:F1"/>
    </sheetView>
  </sheetViews>
  <sheetFormatPr defaultRowHeight="14.4" x14ac:dyDescent="0.3"/>
  <cols>
    <col min="1" max="1" width="9.5546875" customWidth="1"/>
    <col min="2" max="2" width="83.109375" customWidth="1"/>
    <col min="3" max="3" width="5.77734375" customWidth="1"/>
    <col min="4" max="4" width="11.21875" customWidth="1"/>
    <col min="5" max="5" width="12.77734375" customWidth="1"/>
    <col min="6" max="6" width="17" customWidth="1"/>
  </cols>
  <sheetData>
    <row r="1" spans="1:6" ht="36.6" customHeight="1" x14ac:dyDescent="0.3">
      <c r="A1" s="775" t="s">
        <v>55</v>
      </c>
      <c r="B1" s="775"/>
      <c r="C1" s="775"/>
      <c r="D1" s="775"/>
      <c r="E1" s="775"/>
      <c r="F1" s="775"/>
    </row>
    <row r="2" spans="1:6" x14ac:dyDescent="0.3">
      <c r="A2" s="776" t="s">
        <v>2088</v>
      </c>
      <c r="B2" s="777"/>
      <c r="C2" s="777"/>
      <c r="D2" s="777"/>
      <c r="E2" s="777"/>
      <c r="F2" s="778"/>
    </row>
    <row r="3" spans="1:6" x14ac:dyDescent="0.3">
      <c r="A3" s="776" t="s">
        <v>2089</v>
      </c>
      <c r="B3" s="777"/>
      <c r="C3" s="777"/>
      <c r="D3" s="777"/>
      <c r="E3" s="777"/>
      <c r="F3" s="778"/>
    </row>
    <row r="4" spans="1:6" x14ac:dyDescent="0.3">
      <c r="A4" s="776" t="s">
        <v>2090</v>
      </c>
      <c r="B4" s="777"/>
      <c r="C4" s="777"/>
      <c r="D4" s="777"/>
      <c r="E4" s="777"/>
      <c r="F4" s="778"/>
    </row>
    <row r="5" spans="1:6" x14ac:dyDescent="0.3">
      <c r="A5" s="776" t="s">
        <v>2091</v>
      </c>
      <c r="B5" s="777"/>
      <c r="C5" s="777"/>
      <c r="D5" s="777"/>
      <c r="E5" s="777"/>
      <c r="F5" s="778"/>
    </row>
    <row r="6" spans="1:6" x14ac:dyDescent="0.3">
      <c r="A6" s="774" t="s">
        <v>60</v>
      </c>
      <c r="B6" s="774"/>
      <c r="C6" s="774"/>
      <c r="D6" s="774"/>
      <c r="E6" s="774"/>
      <c r="F6" s="774"/>
    </row>
    <row r="7" spans="1:6" x14ac:dyDescent="0.3">
      <c r="A7" s="772" t="s">
        <v>61</v>
      </c>
      <c r="B7" s="772" t="s">
        <v>62</v>
      </c>
      <c r="C7" s="773" t="s">
        <v>63</v>
      </c>
      <c r="D7" s="773" t="s">
        <v>64</v>
      </c>
      <c r="E7" s="773" t="s">
        <v>65</v>
      </c>
      <c r="F7" s="773"/>
    </row>
    <row r="8" spans="1:6" x14ac:dyDescent="0.3">
      <c r="A8" s="772"/>
      <c r="B8" s="772"/>
      <c r="C8" s="773"/>
      <c r="D8" s="773"/>
      <c r="E8" s="146" t="s">
        <v>66</v>
      </c>
      <c r="F8" s="146" t="s">
        <v>67</v>
      </c>
    </row>
    <row r="9" spans="1:6" x14ac:dyDescent="0.3">
      <c r="A9" s="147" t="s">
        <v>2092</v>
      </c>
      <c r="B9" s="148" t="s">
        <v>1717</v>
      </c>
      <c r="C9" s="149"/>
      <c r="D9" s="150"/>
      <c r="E9" s="151"/>
      <c r="F9" s="152">
        <f>SUM(F10:F13)</f>
        <v>355347.4</v>
      </c>
    </row>
    <row r="10" spans="1:6" x14ac:dyDescent="0.3">
      <c r="A10" s="153" t="s">
        <v>69</v>
      </c>
      <c r="B10" s="154" t="s">
        <v>1079</v>
      </c>
      <c r="C10" s="153" t="s">
        <v>2093</v>
      </c>
      <c r="D10" s="155">
        <v>1000</v>
      </c>
      <c r="E10" s="156">
        <v>122.61</v>
      </c>
      <c r="F10" s="156">
        <f>ROUND(E10*D10,2)</f>
        <v>122610</v>
      </c>
    </row>
    <row r="11" spans="1:6" x14ac:dyDescent="0.3">
      <c r="A11" s="153" t="s">
        <v>2094</v>
      </c>
      <c r="B11" s="154" t="s">
        <v>1081</v>
      </c>
      <c r="C11" s="153" t="s">
        <v>2093</v>
      </c>
      <c r="D11" s="155">
        <v>3000</v>
      </c>
      <c r="E11" s="156">
        <v>36.81</v>
      </c>
      <c r="F11" s="156">
        <f>ROUND(E11*D11,2)</f>
        <v>110430</v>
      </c>
    </row>
    <row r="12" spans="1:6" x14ac:dyDescent="0.3">
      <c r="A12" s="153" t="s">
        <v>2095</v>
      </c>
      <c r="B12" s="154" t="s">
        <v>2096</v>
      </c>
      <c r="C12" s="153" t="s">
        <v>2093</v>
      </c>
      <c r="D12" s="155">
        <v>3500</v>
      </c>
      <c r="E12" s="156">
        <v>25.19</v>
      </c>
      <c r="F12" s="156">
        <f>ROUND(E12*D12,2)</f>
        <v>88165</v>
      </c>
    </row>
    <row r="13" spans="1:6" x14ac:dyDescent="0.3">
      <c r="A13" s="153" t="s">
        <v>2097</v>
      </c>
      <c r="B13" s="154" t="s">
        <v>2098</v>
      </c>
      <c r="C13" s="153" t="s">
        <v>2093</v>
      </c>
      <c r="D13" s="155">
        <v>1440</v>
      </c>
      <c r="E13" s="156">
        <v>23.71</v>
      </c>
      <c r="F13" s="156">
        <f>ROUND(E13*D13,2)</f>
        <v>34142.400000000001</v>
      </c>
    </row>
    <row r="14" spans="1:6" x14ac:dyDescent="0.3">
      <c r="A14" s="147" t="s">
        <v>2099</v>
      </c>
      <c r="B14" s="148" t="s">
        <v>72</v>
      </c>
      <c r="C14" s="149" t="s">
        <v>73</v>
      </c>
      <c r="D14" s="150"/>
      <c r="E14" s="151"/>
      <c r="F14" s="152">
        <f>SUM(F15:F25)</f>
        <v>103295.67999999999</v>
      </c>
    </row>
    <row r="15" spans="1:6" x14ac:dyDescent="0.3">
      <c r="A15" s="157" t="s">
        <v>74</v>
      </c>
      <c r="B15" s="154" t="s">
        <v>2100</v>
      </c>
      <c r="C15" s="157" t="s">
        <v>115</v>
      </c>
      <c r="D15" s="158">
        <v>6</v>
      </c>
      <c r="E15" s="156">
        <v>453.91</v>
      </c>
      <c r="F15" s="156">
        <f t="shared" ref="F15:F25" si="0">ROUND(E15*D15,2)</f>
        <v>2723.46</v>
      </c>
    </row>
    <row r="16" spans="1:6" x14ac:dyDescent="0.3">
      <c r="A16" s="157" t="s">
        <v>77</v>
      </c>
      <c r="B16" s="159" t="s">
        <v>2101</v>
      </c>
      <c r="C16" s="157" t="s">
        <v>115</v>
      </c>
      <c r="D16" s="158">
        <v>294</v>
      </c>
      <c r="E16" s="160">
        <v>142.6</v>
      </c>
      <c r="F16" s="156">
        <f t="shared" si="0"/>
        <v>41924.400000000001</v>
      </c>
    </row>
    <row r="17" spans="1:6" x14ac:dyDescent="0.3">
      <c r="A17" s="157" t="s">
        <v>79</v>
      </c>
      <c r="B17" s="154" t="s">
        <v>1724</v>
      </c>
      <c r="C17" s="157" t="s">
        <v>217</v>
      </c>
      <c r="D17" s="158">
        <v>1</v>
      </c>
      <c r="E17" s="161">
        <v>3146.52</v>
      </c>
      <c r="F17" s="156">
        <f t="shared" si="0"/>
        <v>3146.52</v>
      </c>
    </row>
    <row r="18" spans="1:6" x14ac:dyDescent="0.3">
      <c r="A18" s="157" t="s">
        <v>81</v>
      </c>
      <c r="B18" s="154" t="s">
        <v>2102</v>
      </c>
      <c r="C18" s="157" t="s">
        <v>115</v>
      </c>
      <c r="D18" s="158">
        <v>11</v>
      </c>
      <c r="E18" s="161">
        <v>1213.21</v>
      </c>
      <c r="F18" s="156">
        <f t="shared" si="0"/>
        <v>13345.31</v>
      </c>
    </row>
    <row r="19" spans="1:6" x14ac:dyDescent="0.3">
      <c r="A19" s="157" t="s">
        <v>84</v>
      </c>
      <c r="B19" s="154" t="s">
        <v>2103</v>
      </c>
      <c r="C19" s="157" t="s">
        <v>115</v>
      </c>
      <c r="D19" s="158">
        <v>11</v>
      </c>
      <c r="E19" s="161">
        <v>753.94</v>
      </c>
      <c r="F19" s="156">
        <f t="shared" si="0"/>
        <v>8293.34</v>
      </c>
    </row>
    <row r="20" spans="1:6" x14ac:dyDescent="0.3">
      <c r="A20" s="157" t="s">
        <v>86</v>
      </c>
      <c r="B20" s="162" t="s">
        <v>2104</v>
      </c>
      <c r="C20" s="157" t="s">
        <v>179</v>
      </c>
      <c r="D20" s="158">
        <v>100</v>
      </c>
      <c r="E20" s="161">
        <v>61.14</v>
      </c>
      <c r="F20" s="156">
        <f t="shared" si="0"/>
        <v>6114</v>
      </c>
    </row>
    <row r="21" spans="1:6" x14ac:dyDescent="0.3">
      <c r="A21" s="157" t="s">
        <v>1726</v>
      </c>
      <c r="B21" s="154" t="s">
        <v>2105</v>
      </c>
      <c r="C21" s="157" t="s">
        <v>217</v>
      </c>
      <c r="D21" s="158">
        <v>1</v>
      </c>
      <c r="E21" s="161">
        <v>6731.25</v>
      </c>
      <c r="F21" s="156">
        <f t="shared" si="0"/>
        <v>6731.25</v>
      </c>
    </row>
    <row r="22" spans="1:6" ht="26.4" x14ac:dyDescent="0.3">
      <c r="A22" s="157" t="s">
        <v>2106</v>
      </c>
      <c r="B22" s="163" t="s">
        <v>2107</v>
      </c>
      <c r="C22" s="157" t="s">
        <v>115</v>
      </c>
      <c r="D22" s="158">
        <v>4</v>
      </c>
      <c r="E22" s="161">
        <v>358.93</v>
      </c>
      <c r="F22" s="156">
        <f t="shared" si="0"/>
        <v>1435.72</v>
      </c>
    </row>
    <row r="23" spans="1:6" x14ac:dyDescent="0.3">
      <c r="A23" s="157" t="s">
        <v>2108</v>
      </c>
      <c r="B23" s="154" t="s">
        <v>2109</v>
      </c>
      <c r="C23" s="157" t="s">
        <v>115</v>
      </c>
      <c r="D23" s="158">
        <v>8</v>
      </c>
      <c r="E23" s="161">
        <v>591.07000000000005</v>
      </c>
      <c r="F23" s="156">
        <f t="shared" si="0"/>
        <v>4728.5600000000004</v>
      </c>
    </row>
    <row r="24" spans="1:6" x14ac:dyDescent="0.3">
      <c r="A24" s="157" t="s">
        <v>2110</v>
      </c>
      <c r="B24" s="154" t="s">
        <v>1720</v>
      </c>
      <c r="C24" s="157" t="s">
        <v>115</v>
      </c>
      <c r="D24" s="158">
        <v>12</v>
      </c>
      <c r="E24" s="161">
        <v>1072.6400000000001</v>
      </c>
      <c r="F24" s="156">
        <f t="shared" si="0"/>
        <v>12871.68</v>
      </c>
    </row>
    <row r="25" spans="1:6" x14ac:dyDescent="0.3">
      <c r="A25" s="157" t="s">
        <v>2111</v>
      </c>
      <c r="B25" s="154" t="s">
        <v>2112</v>
      </c>
      <c r="C25" s="157" t="s">
        <v>115</v>
      </c>
      <c r="D25" s="158">
        <v>1.5</v>
      </c>
      <c r="E25" s="161">
        <v>1320.96</v>
      </c>
      <c r="F25" s="156">
        <f t="shared" si="0"/>
        <v>1981.44</v>
      </c>
    </row>
    <row r="26" spans="1:6" x14ac:dyDescent="0.3">
      <c r="A26" s="147" t="s">
        <v>2113</v>
      </c>
      <c r="B26" s="148" t="s">
        <v>2114</v>
      </c>
      <c r="C26" s="149" t="s">
        <v>73</v>
      </c>
      <c r="D26" s="150"/>
      <c r="E26" s="151"/>
      <c r="F26" s="152">
        <f>SUM(F27:F31)</f>
        <v>461377.92</v>
      </c>
    </row>
    <row r="27" spans="1:6" x14ac:dyDescent="0.3">
      <c r="A27" s="157" t="s">
        <v>89</v>
      </c>
      <c r="B27" s="154" t="s">
        <v>2115</v>
      </c>
      <c r="C27" s="157" t="s">
        <v>179</v>
      </c>
      <c r="D27" s="158">
        <v>168</v>
      </c>
      <c r="E27" s="161">
        <v>473.49</v>
      </c>
      <c r="F27" s="156">
        <f>ROUND(E27*D27,2)</f>
        <v>79546.320000000007</v>
      </c>
    </row>
    <row r="28" spans="1:6" x14ac:dyDescent="0.3">
      <c r="A28" s="157" t="s">
        <v>92</v>
      </c>
      <c r="B28" s="154" t="s">
        <v>2116</v>
      </c>
      <c r="C28" s="157" t="s">
        <v>179</v>
      </c>
      <c r="D28" s="158">
        <v>144</v>
      </c>
      <c r="E28" s="161">
        <v>772.22</v>
      </c>
      <c r="F28" s="156">
        <f>ROUND(E28*D28,2)</f>
        <v>111199.67999999999</v>
      </c>
    </row>
    <row r="29" spans="1:6" x14ac:dyDescent="0.3">
      <c r="A29" s="157" t="s">
        <v>94</v>
      </c>
      <c r="B29" s="154" t="s">
        <v>2117</v>
      </c>
      <c r="C29" s="157" t="s">
        <v>106</v>
      </c>
      <c r="D29" s="158">
        <v>1084</v>
      </c>
      <c r="E29" s="161">
        <v>24.9</v>
      </c>
      <c r="F29" s="156">
        <f>ROUND(E29*D29,2)</f>
        <v>26991.599999999999</v>
      </c>
    </row>
    <row r="30" spans="1:6" x14ac:dyDescent="0.3">
      <c r="A30" s="157" t="s">
        <v>96</v>
      </c>
      <c r="B30" s="154" t="s">
        <v>2118</v>
      </c>
      <c r="C30" s="157" t="s">
        <v>106</v>
      </c>
      <c r="D30" s="158">
        <v>2712</v>
      </c>
      <c r="E30" s="161">
        <v>18.48</v>
      </c>
      <c r="F30" s="156">
        <f>ROUND(E30*D30,2)</f>
        <v>50117.760000000002</v>
      </c>
    </row>
    <row r="31" spans="1:6" x14ac:dyDescent="0.3">
      <c r="A31" s="157" t="s">
        <v>98</v>
      </c>
      <c r="B31" s="154" t="s">
        <v>2118</v>
      </c>
      <c r="C31" s="157" t="s">
        <v>106</v>
      </c>
      <c r="D31" s="158">
        <v>10472</v>
      </c>
      <c r="E31" s="161">
        <v>18.48</v>
      </c>
      <c r="F31" s="156">
        <f>ROUND(E31*D31,2)</f>
        <v>193522.56</v>
      </c>
    </row>
    <row r="32" spans="1:6" x14ac:dyDescent="0.3">
      <c r="A32" s="147" t="s">
        <v>2119</v>
      </c>
      <c r="B32" s="148" t="s">
        <v>1486</v>
      </c>
      <c r="C32" s="149" t="s">
        <v>73</v>
      </c>
      <c r="D32" s="150"/>
      <c r="E32" s="151"/>
      <c r="F32" s="152">
        <f>SUM(F33:F36)</f>
        <v>78362.95</v>
      </c>
    </row>
    <row r="33" spans="1:6" x14ac:dyDescent="0.3">
      <c r="A33" s="157" t="s">
        <v>147</v>
      </c>
      <c r="B33" s="154" t="s">
        <v>99</v>
      </c>
      <c r="C33" s="157" t="s">
        <v>91</v>
      </c>
      <c r="D33" s="158">
        <v>150</v>
      </c>
      <c r="E33" s="161">
        <v>73.58</v>
      </c>
      <c r="F33" s="156">
        <f>ROUND(E33*D33,2)</f>
        <v>11037</v>
      </c>
    </row>
    <row r="34" spans="1:6" x14ac:dyDescent="0.3">
      <c r="A34" s="157" t="s">
        <v>149</v>
      </c>
      <c r="B34" s="154" t="s">
        <v>2120</v>
      </c>
      <c r="C34" s="157" t="s">
        <v>91</v>
      </c>
      <c r="D34" s="158">
        <v>225</v>
      </c>
      <c r="E34" s="161">
        <v>247.72</v>
      </c>
      <c r="F34" s="156">
        <f>ROUND(E34*D34,2)</f>
        <v>55737</v>
      </c>
    </row>
    <row r="35" spans="1:6" x14ac:dyDescent="0.3">
      <c r="A35" s="157" t="s">
        <v>151</v>
      </c>
      <c r="B35" s="154" t="s">
        <v>124</v>
      </c>
      <c r="C35" s="157" t="s">
        <v>91</v>
      </c>
      <c r="D35" s="158">
        <v>195</v>
      </c>
      <c r="E35" s="161">
        <v>44.61</v>
      </c>
      <c r="F35" s="156">
        <f>ROUND(E35*D35,2)</f>
        <v>8698.9500000000007</v>
      </c>
    </row>
    <row r="36" spans="1:6" x14ac:dyDescent="0.3">
      <c r="A36" s="157" t="s">
        <v>153</v>
      </c>
      <c r="B36" s="154" t="s">
        <v>2121</v>
      </c>
      <c r="C36" s="157" t="s">
        <v>115</v>
      </c>
      <c r="D36" s="158">
        <v>1000</v>
      </c>
      <c r="E36" s="161">
        <v>2.89</v>
      </c>
      <c r="F36" s="156">
        <f>ROUND(E36*D36,2)</f>
        <v>2890</v>
      </c>
    </row>
    <row r="37" spans="1:6" x14ac:dyDescent="0.3">
      <c r="A37" s="147" t="s">
        <v>2122</v>
      </c>
      <c r="B37" s="148" t="s">
        <v>2123</v>
      </c>
      <c r="C37" s="149" t="s">
        <v>73</v>
      </c>
      <c r="D37" s="150"/>
      <c r="E37" s="151"/>
      <c r="F37" s="152">
        <f>SUM(F38:F45)</f>
        <v>307499.36</v>
      </c>
    </row>
    <row r="38" spans="1:6" x14ac:dyDescent="0.3">
      <c r="A38" s="157" t="s">
        <v>173</v>
      </c>
      <c r="B38" s="154" t="s">
        <v>1739</v>
      </c>
      <c r="C38" s="157" t="s">
        <v>115</v>
      </c>
      <c r="D38" s="158">
        <v>225</v>
      </c>
      <c r="E38" s="161">
        <v>31.48</v>
      </c>
      <c r="F38" s="156">
        <f t="shared" ref="F38:F82" si="1">ROUND(E38*D38,2)</f>
        <v>7083</v>
      </c>
    </row>
    <row r="39" spans="1:6" x14ac:dyDescent="0.3">
      <c r="A39" s="157" t="s">
        <v>175</v>
      </c>
      <c r="B39" s="154" t="s">
        <v>2124</v>
      </c>
      <c r="C39" s="157" t="s">
        <v>115</v>
      </c>
      <c r="D39" s="158">
        <v>274.35000000000002</v>
      </c>
      <c r="E39" s="161">
        <v>42.14</v>
      </c>
      <c r="F39" s="156">
        <f>ROUNDDOWN(E39*D39,2)</f>
        <v>11561.1</v>
      </c>
    </row>
    <row r="40" spans="1:6" x14ac:dyDescent="0.3">
      <c r="A40" s="157" t="s">
        <v>177</v>
      </c>
      <c r="B40" s="154" t="s">
        <v>108</v>
      </c>
      <c r="C40" s="157" t="s">
        <v>106</v>
      </c>
      <c r="D40" s="158">
        <v>92</v>
      </c>
      <c r="E40" s="161">
        <v>26.96</v>
      </c>
      <c r="F40" s="156">
        <f t="shared" si="1"/>
        <v>2480.3200000000002</v>
      </c>
    </row>
    <row r="41" spans="1:6" x14ac:dyDescent="0.3">
      <c r="A41" s="157" t="s">
        <v>180</v>
      </c>
      <c r="B41" s="154" t="s">
        <v>110</v>
      </c>
      <c r="C41" s="157" t="s">
        <v>106</v>
      </c>
      <c r="D41" s="158">
        <v>640</v>
      </c>
      <c r="E41" s="161">
        <v>26.25</v>
      </c>
      <c r="F41" s="156">
        <f t="shared" si="1"/>
        <v>16800</v>
      </c>
    </row>
    <row r="42" spans="1:6" x14ac:dyDescent="0.3">
      <c r="A42" s="157" t="s">
        <v>182</v>
      </c>
      <c r="B42" s="154" t="s">
        <v>1735</v>
      </c>
      <c r="C42" s="157" t="s">
        <v>106</v>
      </c>
      <c r="D42" s="158">
        <v>2388.4</v>
      </c>
      <c r="E42" s="161">
        <v>20.48</v>
      </c>
      <c r="F42" s="156">
        <f t="shared" si="1"/>
        <v>48914.43</v>
      </c>
    </row>
    <row r="43" spans="1:6" x14ac:dyDescent="0.3">
      <c r="A43" s="157" t="s">
        <v>184</v>
      </c>
      <c r="B43" s="154" t="s">
        <v>139</v>
      </c>
      <c r="C43" s="157" t="s">
        <v>106</v>
      </c>
      <c r="D43" s="158">
        <v>2294</v>
      </c>
      <c r="E43" s="161">
        <v>19.850000000000001</v>
      </c>
      <c r="F43" s="156">
        <f t="shared" si="1"/>
        <v>45535.9</v>
      </c>
    </row>
    <row r="44" spans="1:6" x14ac:dyDescent="0.3">
      <c r="A44" s="157" t="s">
        <v>2125</v>
      </c>
      <c r="B44" s="154" t="s">
        <v>2126</v>
      </c>
      <c r="C44" s="157" t="s">
        <v>106</v>
      </c>
      <c r="D44" s="158">
        <v>5135.7</v>
      </c>
      <c r="E44" s="161">
        <v>22.62</v>
      </c>
      <c r="F44" s="156">
        <f t="shared" si="1"/>
        <v>116169.53</v>
      </c>
    </row>
    <row r="45" spans="1:6" x14ac:dyDescent="0.3">
      <c r="A45" s="157" t="s">
        <v>2127</v>
      </c>
      <c r="B45" s="154" t="s">
        <v>2128</v>
      </c>
      <c r="C45" s="157" t="s">
        <v>91</v>
      </c>
      <c r="D45" s="158">
        <v>81.84</v>
      </c>
      <c r="E45" s="161">
        <v>720.37</v>
      </c>
      <c r="F45" s="156">
        <f t="shared" si="1"/>
        <v>58955.08</v>
      </c>
    </row>
    <row r="46" spans="1:6" x14ac:dyDescent="0.3">
      <c r="A46" s="147" t="s">
        <v>2129</v>
      </c>
      <c r="B46" s="148" t="s">
        <v>146</v>
      </c>
      <c r="C46" s="149" t="s">
        <v>73</v>
      </c>
      <c r="D46" s="150"/>
      <c r="E46" s="151"/>
      <c r="F46" s="152">
        <f>SUM(F47:F60)</f>
        <v>4340315.03</v>
      </c>
    </row>
    <row r="47" spans="1:6" ht="39.6" x14ac:dyDescent="0.3">
      <c r="A47" s="157" t="s">
        <v>187</v>
      </c>
      <c r="B47" s="164" t="s">
        <v>2130</v>
      </c>
      <c r="C47" s="157" t="s">
        <v>115</v>
      </c>
      <c r="D47" s="158">
        <v>2403</v>
      </c>
      <c r="E47" s="161">
        <v>188.78</v>
      </c>
      <c r="F47" s="156">
        <f t="shared" si="1"/>
        <v>453638.34</v>
      </c>
    </row>
    <row r="48" spans="1:6" ht="39.6" x14ac:dyDescent="0.3">
      <c r="A48" s="157" t="s">
        <v>189</v>
      </c>
      <c r="B48" s="164" t="s">
        <v>2131</v>
      </c>
      <c r="C48" s="157" t="s">
        <v>106</v>
      </c>
      <c r="D48" s="158">
        <v>22636</v>
      </c>
      <c r="E48" s="161">
        <v>25.06</v>
      </c>
      <c r="F48" s="156">
        <f t="shared" si="1"/>
        <v>567258.16</v>
      </c>
    </row>
    <row r="49" spans="1:6" ht="39.6" x14ac:dyDescent="0.3">
      <c r="A49" s="157" t="s">
        <v>191</v>
      </c>
      <c r="B49" s="164" t="s">
        <v>2132</v>
      </c>
      <c r="C49" s="157" t="s">
        <v>106</v>
      </c>
      <c r="D49" s="158">
        <v>35126</v>
      </c>
      <c r="E49" s="161">
        <v>19.559999999999999</v>
      </c>
      <c r="F49" s="156">
        <f t="shared" si="1"/>
        <v>687064.56</v>
      </c>
    </row>
    <row r="50" spans="1:6" ht="39.6" x14ac:dyDescent="0.3">
      <c r="A50" s="157" t="s">
        <v>193</v>
      </c>
      <c r="B50" s="164" t="s">
        <v>2133</v>
      </c>
      <c r="C50" s="157" t="s">
        <v>91</v>
      </c>
      <c r="D50" s="158">
        <v>721</v>
      </c>
      <c r="E50" s="161">
        <v>584.04</v>
      </c>
      <c r="F50" s="156">
        <f t="shared" si="1"/>
        <v>421092.84</v>
      </c>
    </row>
    <row r="51" spans="1:6" x14ac:dyDescent="0.3">
      <c r="A51" s="165" t="s">
        <v>2134</v>
      </c>
      <c r="B51" s="166" t="s">
        <v>2135</v>
      </c>
      <c r="C51" s="165" t="s">
        <v>73</v>
      </c>
      <c r="D51" s="167"/>
      <c r="E51" s="168"/>
      <c r="F51" s="169">
        <f>E51*D51</f>
        <v>0</v>
      </c>
    </row>
    <row r="52" spans="1:6" ht="26.4" x14ac:dyDescent="0.3">
      <c r="A52" s="157" t="s">
        <v>2136</v>
      </c>
      <c r="B52" s="164" t="s">
        <v>2137</v>
      </c>
      <c r="C52" s="157" t="s">
        <v>115</v>
      </c>
      <c r="D52" s="158">
        <v>4090.57</v>
      </c>
      <c r="E52" s="161">
        <v>350.63</v>
      </c>
      <c r="F52" s="156">
        <f>ROUNDDOWN(E52*D52,2)</f>
        <v>1434276.55</v>
      </c>
    </row>
    <row r="53" spans="1:6" ht="39.6" x14ac:dyDescent="0.3">
      <c r="A53" s="157" t="s">
        <v>2138</v>
      </c>
      <c r="B53" s="164" t="s">
        <v>2139</v>
      </c>
      <c r="C53" s="157" t="s">
        <v>106</v>
      </c>
      <c r="D53" s="158">
        <v>5062</v>
      </c>
      <c r="E53" s="161">
        <v>24.62</v>
      </c>
      <c r="F53" s="156">
        <f t="shared" si="1"/>
        <v>124626.44</v>
      </c>
    </row>
    <row r="54" spans="1:6" ht="39.6" x14ac:dyDescent="0.3">
      <c r="A54" s="157" t="s">
        <v>2140</v>
      </c>
      <c r="B54" s="164" t="s">
        <v>2131</v>
      </c>
      <c r="C54" s="157" t="s">
        <v>106</v>
      </c>
      <c r="D54" s="158">
        <v>5987</v>
      </c>
      <c r="E54" s="161">
        <v>25.06</v>
      </c>
      <c r="F54" s="156">
        <f t="shared" si="1"/>
        <v>150034.22</v>
      </c>
    </row>
    <row r="55" spans="1:6" ht="39.6" x14ac:dyDescent="0.3">
      <c r="A55" s="157" t="s">
        <v>2141</v>
      </c>
      <c r="B55" s="164" t="s">
        <v>2142</v>
      </c>
      <c r="C55" s="157" t="s">
        <v>106</v>
      </c>
      <c r="D55" s="158">
        <v>1464</v>
      </c>
      <c r="E55" s="161">
        <v>24.78</v>
      </c>
      <c r="F55" s="156">
        <f t="shared" si="1"/>
        <v>36277.919999999998</v>
      </c>
    </row>
    <row r="56" spans="1:6" ht="39.6" x14ac:dyDescent="0.3">
      <c r="A56" s="157" t="s">
        <v>2143</v>
      </c>
      <c r="B56" s="164" t="s">
        <v>2144</v>
      </c>
      <c r="C56" s="157" t="s">
        <v>106</v>
      </c>
      <c r="D56" s="158">
        <v>3417</v>
      </c>
      <c r="E56" s="161">
        <v>22.81</v>
      </c>
      <c r="F56" s="156">
        <f t="shared" si="1"/>
        <v>77941.77</v>
      </c>
    </row>
    <row r="57" spans="1:6" ht="39.6" x14ac:dyDescent="0.3">
      <c r="A57" s="157" t="s">
        <v>2145</v>
      </c>
      <c r="B57" s="164" t="s">
        <v>2132</v>
      </c>
      <c r="C57" s="157" t="s">
        <v>106</v>
      </c>
      <c r="D57" s="158">
        <v>1149</v>
      </c>
      <c r="E57" s="161">
        <v>19.559999999999999</v>
      </c>
      <c r="F57" s="156">
        <f t="shared" si="1"/>
        <v>22474.44</v>
      </c>
    </row>
    <row r="58" spans="1:6" ht="39.6" x14ac:dyDescent="0.3">
      <c r="A58" s="157" t="s">
        <v>2146</v>
      </c>
      <c r="B58" s="164" t="s">
        <v>2147</v>
      </c>
      <c r="C58" s="157" t="s">
        <v>106</v>
      </c>
      <c r="D58" s="158">
        <v>4601</v>
      </c>
      <c r="E58" s="161">
        <v>19.12</v>
      </c>
      <c r="F58" s="156">
        <f t="shared" si="1"/>
        <v>87971.12</v>
      </c>
    </row>
    <row r="59" spans="1:6" ht="39.6" x14ac:dyDescent="0.3">
      <c r="A59" s="157" t="s">
        <v>2148</v>
      </c>
      <c r="B59" s="164" t="s">
        <v>2149</v>
      </c>
      <c r="C59" s="157" t="s">
        <v>106</v>
      </c>
      <c r="D59" s="158">
        <v>1738</v>
      </c>
      <c r="E59" s="161">
        <v>22.03</v>
      </c>
      <c r="F59" s="156">
        <f t="shared" si="1"/>
        <v>38288.14</v>
      </c>
    </row>
    <row r="60" spans="1:6" ht="39.6" x14ac:dyDescent="0.3">
      <c r="A60" s="157" t="s">
        <v>2150</v>
      </c>
      <c r="B60" s="164" t="s">
        <v>2151</v>
      </c>
      <c r="C60" s="157" t="s">
        <v>91</v>
      </c>
      <c r="D60" s="158">
        <v>422.61</v>
      </c>
      <c r="E60" s="161">
        <v>566.41</v>
      </c>
      <c r="F60" s="156">
        <f t="shared" si="1"/>
        <v>239370.53</v>
      </c>
    </row>
    <row r="61" spans="1:6" x14ac:dyDescent="0.3">
      <c r="A61" s="147">
        <v>7</v>
      </c>
      <c r="B61" s="148" t="s">
        <v>2152</v>
      </c>
      <c r="C61" s="149" t="s">
        <v>73</v>
      </c>
      <c r="D61" s="150"/>
      <c r="E61" s="151"/>
      <c r="F61" s="152">
        <f>SUM(F62:F65)</f>
        <v>141628</v>
      </c>
    </row>
    <row r="62" spans="1:6" ht="26.4" x14ac:dyDescent="0.3">
      <c r="A62" s="157" t="s">
        <v>196</v>
      </c>
      <c r="B62" s="163" t="s">
        <v>1785</v>
      </c>
      <c r="C62" s="157" t="s">
        <v>115</v>
      </c>
      <c r="D62" s="158">
        <v>800</v>
      </c>
      <c r="E62" s="161">
        <v>10.16</v>
      </c>
      <c r="F62" s="156">
        <f t="shared" si="1"/>
        <v>8128</v>
      </c>
    </row>
    <row r="63" spans="1:6" ht="39.6" x14ac:dyDescent="0.3">
      <c r="A63" s="157" t="s">
        <v>197</v>
      </c>
      <c r="B63" s="163" t="s">
        <v>2153</v>
      </c>
      <c r="C63" s="157" t="s">
        <v>115</v>
      </c>
      <c r="D63" s="158">
        <v>800</v>
      </c>
      <c r="E63" s="161">
        <v>22.83</v>
      </c>
      <c r="F63" s="156">
        <f t="shared" si="1"/>
        <v>18264</v>
      </c>
    </row>
    <row r="64" spans="1:6" ht="26.4" x14ac:dyDescent="0.3">
      <c r="A64" s="157" t="s">
        <v>199</v>
      </c>
      <c r="B64" s="163" t="s">
        <v>2154</v>
      </c>
      <c r="C64" s="157" t="s">
        <v>115</v>
      </c>
      <c r="D64" s="158">
        <v>1650</v>
      </c>
      <c r="E64" s="161">
        <v>4.05</v>
      </c>
      <c r="F64" s="156">
        <f t="shared" si="1"/>
        <v>6682.5</v>
      </c>
    </row>
    <row r="65" spans="1:6" ht="26.4" x14ac:dyDescent="0.3">
      <c r="A65" s="157" t="s">
        <v>201</v>
      </c>
      <c r="B65" s="163" t="s">
        <v>2155</v>
      </c>
      <c r="C65" s="157" t="s">
        <v>115</v>
      </c>
      <c r="D65" s="158">
        <v>1650</v>
      </c>
      <c r="E65" s="161">
        <v>65.790000000000006</v>
      </c>
      <c r="F65" s="156">
        <f t="shared" si="1"/>
        <v>108553.5</v>
      </c>
    </row>
    <row r="66" spans="1:6" x14ac:dyDescent="0.3">
      <c r="A66" s="147">
        <v>8</v>
      </c>
      <c r="B66" s="148" t="s">
        <v>2156</v>
      </c>
      <c r="C66" s="149" t="s">
        <v>73</v>
      </c>
      <c r="D66" s="150"/>
      <c r="E66" s="151"/>
      <c r="F66" s="152">
        <f>SUM(F67:F74)</f>
        <v>1482540.26</v>
      </c>
    </row>
    <row r="67" spans="1:6" x14ac:dyDescent="0.3">
      <c r="A67" s="157" t="s">
        <v>215</v>
      </c>
      <c r="B67" s="154" t="s">
        <v>2157</v>
      </c>
      <c r="C67" s="157" t="s">
        <v>2158</v>
      </c>
      <c r="D67" s="158">
        <v>1500</v>
      </c>
      <c r="E67" s="161">
        <v>656.09</v>
      </c>
      <c r="F67" s="156">
        <f t="shared" si="1"/>
        <v>984135</v>
      </c>
    </row>
    <row r="68" spans="1:6" ht="26.4" x14ac:dyDescent="0.3">
      <c r="A68" s="157" t="s">
        <v>218</v>
      </c>
      <c r="B68" s="163" t="s">
        <v>2159</v>
      </c>
      <c r="C68" s="157" t="s">
        <v>2160</v>
      </c>
      <c r="D68" s="158">
        <v>29700</v>
      </c>
      <c r="E68" s="161">
        <v>7.1</v>
      </c>
      <c r="F68" s="156">
        <f t="shared" si="1"/>
        <v>210870</v>
      </c>
    </row>
    <row r="69" spans="1:6" ht="39.6" x14ac:dyDescent="0.3">
      <c r="A69" s="157" t="s">
        <v>220</v>
      </c>
      <c r="B69" s="163" t="s">
        <v>2161</v>
      </c>
      <c r="C69" s="157" t="s">
        <v>115</v>
      </c>
      <c r="D69" s="158">
        <v>1650</v>
      </c>
      <c r="E69" s="161">
        <v>8.5399999999999991</v>
      </c>
      <c r="F69" s="156">
        <f t="shared" si="1"/>
        <v>14091</v>
      </c>
    </row>
    <row r="70" spans="1:6" x14ac:dyDescent="0.3">
      <c r="A70" s="157" t="s">
        <v>222</v>
      </c>
      <c r="B70" s="154" t="s">
        <v>2162</v>
      </c>
      <c r="C70" s="157" t="s">
        <v>115</v>
      </c>
      <c r="D70" s="158">
        <v>1650</v>
      </c>
      <c r="E70" s="161">
        <v>8.14</v>
      </c>
      <c r="F70" s="156">
        <f t="shared" si="1"/>
        <v>13431</v>
      </c>
    </row>
    <row r="71" spans="1:6" ht="26.4" x14ac:dyDescent="0.3">
      <c r="A71" s="157" t="s">
        <v>224</v>
      </c>
      <c r="B71" s="163" t="s">
        <v>2163</v>
      </c>
      <c r="C71" s="157" t="s">
        <v>2164</v>
      </c>
      <c r="D71" s="158">
        <v>24</v>
      </c>
      <c r="E71" s="161">
        <v>9532.07</v>
      </c>
      <c r="F71" s="156">
        <f t="shared" si="1"/>
        <v>228769.68</v>
      </c>
    </row>
    <row r="72" spans="1:6" ht="26.4" x14ac:dyDescent="0.3">
      <c r="A72" s="157" t="s">
        <v>226</v>
      </c>
      <c r="B72" s="163" t="s">
        <v>2165</v>
      </c>
      <c r="C72" s="157" t="s">
        <v>217</v>
      </c>
      <c r="D72" s="158">
        <v>1</v>
      </c>
      <c r="E72" s="161">
        <v>9993.75</v>
      </c>
      <c r="F72" s="156">
        <f t="shared" si="1"/>
        <v>9993.75</v>
      </c>
    </row>
    <row r="73" spans="1:6" ht="26.4" x14ac:dyDescent="0.3">
      <c r="A73" s="157" t="s">
        <v>228</v>
      </c>
      <c r="B73" s="163" t="s">
        <v>2166</v>
      </c>
      <c r="C73" s="157" t="s">
        <v>217</v>
      </c>
      <c r="D73" s="158">
        <v>1</v>
      </c>
      <c r="E73" s="161">
        <v>8661.25</v>
      </c>
      <c r="F73" s="156">
        <f t="shared" si="1"/>
        <v>8661.25</v>
      </c>
    </row>
    <row r="74" spans="1:6" ht="26.4" x14ac:dyDescent="0.3">
      <c r="A74" s="157" t="s">
        <v>230</v>
      </c>
      <c r="B74" s="163" t="s">
        <v>2167</v>
      </c>
      <c r="C74" s="157" t="s">
        <v>217</v>
      </c>
      <c r="D74" s="158">
        <v>2</v>
      </c>
      <c r="E74" s="161">
        <v>6294.29</v>
      </c>
      <c r="F74" s="156">
        <f t="shared" si="1"/>
        <v>12588.58</v>
      </c>
    </row>
    <row r="75" spans="1:6" x14ac:dyDescent="0.3">
      <c r="A75" s="147">
        <v>9</v>
      </c>
      <c r="B75" s="148" t="s">
        <v>1139</v>
      </c>
      <c r="C75" s="149" t="s">
        <v>73</v>
      </c>
      <c r="D75" s="150"/>
      <c r="E75" s="151"/>
      <c r="F75" s="152">
        <f>SUM(F76)</f>
        <v>1027695.76</v>
      </c>
    </row>
    <row r="76" spans="1:6" ht="39.6" x14ac:dyDescent="0.3">
      <c r="A76" s="157" t="s">
        <v>272</v>
      </c>
      <c r="B76" s="163" t="s">
        <v>2168</v>
      </c>
      <c r="C76" s="157" t="s">
        <v>106</v>
      </c>
      <c r="D76" s="158">
        <v>43436</v>
      </c>
      <c r="E76" s="161">
        <v>23.66</v>
      </c>
      <c r="F76" s="156">
        <f t="shared" si="1"/>
        <v>1027695.76</v>
      </c>
    </row>
    <row r="77" spans="1:6" x14ac:dyDescent="0.3">
      <c r="A77" s="147">
        <v>10</v>
      </c>
      <c r="B77" s="148" t="s">
        <v>2169</v>
      </c>
      <c r="C77" s="149" t="s">
        <v>73</v>
      </c>
      <c r="D77" s="150"/>
      <c r="E77" s="151"/>
      <c r="F77" s="152">
        <f>SUM(F78)</f>
        <v>369464.64</v>
      </c>
    </row>
    <row r="78" spans="1:6" x14ac:dyDescent="0.3">
      <c r="A78" s="157" t="s">
        <v>283</v>
      </c>
      <c r="B78" s="154" t="s">
        <v>2170</v>
      </c>
      <c r="C78" s="157" t="s">
        <v>217</v>
      </c>
      <c r="D78" s="158">
        <v>1</v>
      </c>
      <c r="E78" s="161">
        <v>369464.64</v>
      </c>
      <c r="F78" s="156">
        <f t="shared" si="1"/>
        <v>369464.64</v>
      </c>
    </row>
    <row r="79" spans="1:6" x14ac:dyDescent="0.3">
      <c r="A79" s="147">
        <v>11</v>
      </c>
      <c r="B79" s="148" t="s">
        <v>2171</v>
      </c>
      <c r="C79" s="149" t="s">
        <v>73</v>
      </c>
      <c r="D79" s="150"/>
      <c r="E79" s="151"/>
      <c r="F79" s="152">
        <f>SUM(F80:F82)</f>
        <v>545749.19999999995</v>
      </c>
    </row>
    <row r="80" spans="1:6" ht="26.4" x14ac:dyDescent="0.3">
      <c r="A80" s="157" t="s">
        <v>298</v>
      </c>
      <c r="B80" s="163" t="s">
        <v>2172</v>
      </c>
      <c r="C80" s="157" t="s">
        <v>91</v>
      </c>
      <c r="D80" s="158">
        <v>460</v>
      </c>
      <c r="E80" s="161">
        <v>687.92</v>
      </c>
      <c r="F80" s="156">
        <f t="shared" si="1"/>
        <v>316443.2</v>
      </c>
    </row>
    <row r="81" spans="1:6" ht="26.4" x14ac:dyDescent="0.3">
      <c r="A81" s="157" t="s">
        <v>300</v>
      </c>
      <c r="B81" s="163" t="s">
        <v>2173</v>
      </c>
      <c r="C81" s="157" t="s">
        <v>106</v>
      </c>
      <c r="D81" s="158">
        <v>4200</v>
      </c>
      <c r="E81" s="161">
        <v>21.73</v>
      </c>
      <c r="F81" s="156">
        <f t="shared" si="1"/>
        <v>91266</v>
      </c>
    </row>
    <row r="82" spans="1:6" x14ac:dyDescent="0.3">
      <c r="A82" s="157" t="s">
        <v>302</v>
      </c>
      <c r="B82" s="163" t="s">
        <v>2174</v>
      </c>
      <c r="C82" s="157" t="s">
        <v>83</v>
      </c>
      <c r="D82" s="158">
        <v>4000</v>
      </c>
      <c r="E82" s="161">
        <v>34.51</v>
      </c>
      <c r="F82" s="156">
        <f t="shared" si="1"/>
        <v>138040</v>
      </c>
    </row>
    <row r="83" spans="1:6" x14ac:dyDescent="0.3">
      <c r="A83" s="147" t="s">
        <v>1819</v>
      </c>
      <c r="B83" s="148" t="s">
        <v>2175</v>
      </c>
      <c r="C83" s="149"/>
      <c r="D83" s="150"/>
      <c r="E83" s="151"/>
      <c r="F83" s="152">
        <f>SUM(F84:F84)</f>
        <v>521885</v>
      </c>
    </row>
    <row r="84" spans="1:6" x14ac:dyDescent="0.3">
      <c r="A84" s="157" t="s">
        <v>331</v>
      </c>
      <c r="B84" s="163" t="s">
        <v>2176</v>
      </c>
      <c r="C84" s="157" t="s">
        <v>2177</v>
      </c>
      <c r="D84" s="158">
        <v>100</v>
      </c>
      <c r="E84" s="161">
        <v>5218.8500000000004</v>
      </c>
      <c r="F84" s="156">
        <f>ROUND(E84*D84,2)</f>
        <v>521885</v>
      </c>
    </row>
    <row r="85" spans="1:6" x14ac:dyDescent="0.3">
      <c r="A85" s="170"/>
      <c r="B85" s="171" t="s">
        <v>2178</v>
      </c>
      <c r="C85" s="172"/>
      <c r="D85" s="173"/>
      <c r="E85" s="151"/>
      <c r="F85" s="152">
        <f>SUM(F9,F14,F26,F32,F37,F46,F61,F66,F75,F77,F79,F83)</f>
        <v>9735161.1999999993</v>
      </c>
    </row>
  </sheetData>
  <mergeCells count="11">
    <mergeCell ref="A6:F6"/>
    <mergeCell ref="A1:F1"/>
    <mergeCell ref="A2:F2"/>
    <mergeCell ref="A3:F3"/>
    <mergeCell ref="A4:F4"/>
    <mergeCell ref="A5:F5"/>
    <mergeCell ref="A7:A8"/>
    <mergeCell ref="B7:B8"/>
    <mergeCell ref="C7:C8"/>
    <mergeCell ref="D7:D8"/>
    <mergeCell ref="E7:F7"/>
  </mergeCells>
  <pageMargins left="0.511811024" right="0.511811024" top="0.78740157499999996" bottom="0.78740157499999996" header="0.31496062000000002" footer="0.31496062000000002"/>
  <pageSetup paperSize="9" scale="65"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24</vt:i4>
      </vt:variant>
      <vt:variant>
        <vt:lpstr>Intervalos Nomeados</vt:lpstr>
      </vt:variant>
      <vt:variant>
        <vt:i4>5</vt:i4>
      </vt:variant>
    </vt:vector>
  </HeadingPairs>
  <TitlesOfParts>
    <vt:vector size="29" baseType="lpstr">
      <vt:lpstr>RELATÓRIO INICIAL</vt:lpstr>
      <vt:lpstr>PLAN_ORÇ_MERCADO</vt:lpstr>
      <vt:lpstr>MED_MERCADO</vt:lpstr>
      <vt:lpstr>PLAN_ORÇ_ESTAÇÕES</vt:lpstr>
      <vt:lpstr>REAJUSTE_ESTAÇÕES</vt:lpstr>
      <vt:lpstr>MED_ESTAÇÕES</vt:lpstr>
      <vt:lpstr>PLAN_MUSEU</vt:lpstr>
      <vt:lpstr>MED_MUSEU</vt:lpstr>
      <vt:lpstr>PLAN_CRISTO</vt:lpstr>
      <vt:lpstr>MED_CRISTO</vt:lpstr>
      <vt:lpstr>MED_GMDM</vt:lpstr>
      <vt:lpstr>MED_MANUTENÇÃO</vt:lpstr>
      <vt:lpstr>PLAN_TELEFÉRICO</vt:lpstr>
      <vt:lpstr>MED_TELEFÉRICO</vt:lpstr>
      <vt:lpstr>PLAN_KART</vt:lpstr>
      <vt:lpstr>MED_KART</vt:lpstr>
      <vt:lpstr>PLAN_UBS</vt:lpstr>
      <vt:lpstr>MED_UBS</vt:lpstr>
      <vt:lpstr>PLAN_FUNDAÇÕES</vt:lpstr>
      <vt:lpstr>MED_FUNDAÇÕES</vt:lpstr>
      <vt:lpstr>PLAN_CAPS,CER,CREAS</vt:lpstr>
      <vt:lpstr>MED_CAPS,CER,CREAS</vt:lpstr>
      <vt:lpstr>PLAN_ESCOLA_13_SALAS</vt:lpstr>
      <vt:lpstr>MED_ESCOLA_13_SALAS</vt:lpstr>
      <vt:lpstr>MED_TELEFÉRICO!Area_de_impressao</vt:lpstr>
      <vt:lpstr>MED_UBS!Area_de_impressao</vt:lpstr>
      <vt:lpstr>PLAN_ESCOLA_13_SALAS!Area_de_impressao</vt:lpstr>
      <vt:lpstr>'RELATÓRIO INICIAL'!Area_de_impressao</vt:lpstr>
      <vt:lpstr>'RELATÓRIO INICIAL'!Titulos_de_impressao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LUAN</dc:creator>
  <cp:lastModifiedBy>LUAN</cp:lastModifiedBy>
  <cp:lastPrinted>2025-09-11T13:13:36Z</cp:lastPrinted>
  <dcterms:created xsi:type="dcterms:W3CDTF">2025-08-05T11:22:15Z</dcterms:created>
  <dcterms:modified xsi:type="dcterms:W3CDTF">2026-06-02T13:44:53Z</dcterms:modified>
</cp:coreProperties>
</file>